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fs.ad.pref.shimane.jp\土木部\技術管理課\230_農林設計基準（ＮＮ）\03_ＮＮ関連通知\001_農業設計基準（ＮＮ）発出\R07\20250910_週休２日工事に関する要領について\★★起案・通知\02_通知\01_県内各地方機関あて\"/>
    </mc:Choice>
  </mc:AlternateContent>
  <xr:revisionPtr revIDLastSave="0" documentId="13_ncr:1_{32294F5F-B58E-4B8B-A078-4D6DAE8CB7E9}" xr6:coauthVersionLast="47" xr6:coauthVersionMax="47" xr10:uidLastSave="{00000000-0000-0000-0000-000000000000}"/>
  <bookViews>
    <workbookView xWindow="-120" yWindow="-120" windowWidth="29040" windowHeight="15720" xr2:uid="{00000000-000D-0000-FFFF-FFFF00000000}"/>
  </bookViews>
  <sheets>
    <sheet name="留意事項（必ずお読みください）" sheetId="17" r:id="rId1"/>
    <sheet name="別紙１" sheetId="15" r:id="rId2"/>
    <sheet name="別紙２" sheetId="16" r:id="rId3"/>
    <sheet name="別紙１記載例" sheetId="18" r:id="rId4"/>
    <sheet name="別紙２ 記載例" sheetId="19" r:id="rId5"/>
    <sheet name="祝日一覧" sheetId="9" r:id="rId6"/>
  </sheets>
  <definedNames>
    <definedName name="_xlnm.Print_Area" localSheetId="1">別紙１!$J$1:$AZ$370</definedName>
    <definedName name="_xlnm.Print_Area" localSheetId="3">別紙１記載例!$J$1:$AZ$370</definedName>
    <definedName name="_xlnm.Print_Area" localSheetId="2">別紙２!$A$1:$P$425</definedName>
    <definedName name="_xlnm.Print_Area" localSheetId="4">'別紙２ 記載例'!$A$1:$P$425</definedName>
    <definedName name="_xlnm.Print_Area" localSheetId="0">'留意事項（必ずお読みください）'!$A$1:$O$25</definedName>
    <definedName name="_xlnm.Print_Titles" localSheetId="2">別紙２!$6:$6</definedName>
    <definedName name="_xlnm.Print_Titles" localSheetId="4">'別紙２ 記載例'!$6:$6</definedName>
    <definedName name="祝日">祝日一覧!$A$1:$C$98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19" l="1"/>
  <c r="B1" i="19"/>
  <c r="H7" i="19" s="1"/>
  <c r="B19" i="19"/>
  <c r="B16" i="19"/>
  <c r="C16" i="19" s="1"/>
  <c r="B13" i="19"/>
  <c r="C13" i="19" s="1"/>
  <c r="C10" i="19"/>
  <c r="B10" i="19"/>
  <c r="C7" i="19"/>
  <c r="B22" i="19" l="1"/>
  <c r="C19" i="19"/>
  <c r="H10" i="19"/>
  <c r="I7" i="19"/>
  <c r="D7" i="19"/>
  <c r="D10" i="19" l="1"/>
  <c r="H13" i="19"/>
  <c r="I10" i="19"/>
  <c r="J7" i="19"/>
  <c r="C22" i="19"/>
  <c r="B25" i="19"/>
  <c r="J10" i="19" l="1"/>
  <c r="K7" i="19"/>
  <c r="H16" i="19"/>
  <c r="D13" i="19"/>
  <c r="I13" i="19"/>
  <c r="C25" i="19"/>
  <c r="B28" i="19"/>
  <c r="B31" i="19" l="1"/>
  <c r="C28" i="19"/>
  <c r="H19" i="19"/>
  <c r="D16" i="19"/>
  <c r="I16" i="19"/>
  <c r="J13" i="19"/>
  <c r="L7" i="19"/>
  <c r="K10" i="19"/>
  <c r="M7" i="19" l="1"/>
  <c r="J16" i="19"/>
  <c r="H22" i="19"/>
  <c r="I19" i="19"/>
  <c r="D19" i="19"/>
  <c r="K13" i="19"/>
  <c r="L10" i="19"/>
  <c r="C31" i="19"/>
  <c r="B34" i="19"/>
  <c r="M10" i="19" l="1"/>
  <c r="N7" i="19"/>
  <c r="L13" i="19"/>
  <c r="J19" i="19"/>
  <c r="H25" i="19"/>
  <c r="I22" i="19"/>
  <c r="D22" i="19"/>
  <c r="K16" i="19"/>
  <c r="C34" i="19"/>
  <c r="B37" i="19"/>
  <c r="J22" i="19" l="1"/>
  <c r="F7" i="19"/>
  <c r="E7" i="19" s="1"/>
  <c r="L16" i="19"/>
  <c r="H28" i="19"/>
  <c r="I25" i="19"/>
  <c r="D25" i="19"/>
  <c r="K19" i="19"/>
  <c r="C37" i="19"/>
  <c r="B40" i="19"/>
  <c r="M13" i="19"/>
  <c r="N10" i="19"/>
  <c r="J25" i="19" l="1"/>
  <c r="I28" i="19"/>
  <c r="D28" i="19"/>
  <c r="H31" i="19"/>
  <c r="F10" i="19"/>
  <c r="E10" i="19" s="1"/>
  <c r="M16" i="19"/>
  <c r="N13" i="19"/>
  <c r="C40" i="19"/>
  <c r="B43" i="19"/>
  <c r="K22" i="19"/>
  <c r="L19" i="19"/>
  <c r="M19" i="19" l="1"/>
  <c r="H34" i="19"/>
  <c r="D31" i="19"/>
  <c r="I31" i="19"/>
  <c r="L22" i="19"/>
  <c r="J28" i="19"/>
  <c r="C43" i="19"/>
  <c r="B46" i="19"/>
  <c r="N16" i="19"/>
  <c r="K25" i="19"/>
  <c r="F13" i="19"/>
  <c r="E13" i="19" s="1"/>
  <c r="K28" i="19" l="1"/>
  <c r="M22" i="19"/>
  <c r="L25" i="19"/>
  <c r="F16" i="19"/>
  <c r="E16" i="19" s="1"/>
  <c r="H37" i="19"/>
  <c r="I34" i="19"/>
  <c r="D34" i="19"/>
  <c r="J31" i="19"/>
  <c r="B49" i="19"/>
  <c r="C46" i="19"/>
  <c r="N19" i="19"/>
  <c r="F19" i="19" l="1"/>
  <c r="E19" i="19" s="1"/>
  <c r="D37" i="19"/>
  <c r="H40" i="19"/>
  <c r="I37" i="19"/>
  <c r="M25" i="19"/>
  <c r="N22" i="19"/>
  <c r="J34" i="19"/>
  <c r="C49" i="19"/>
  <c r="B52" i="19"/>
  <c r="K31" i="19"/>
  <c r="L28" i="19"/>
  <c r="J37" i="19" l="1"/>
  <c r="N25" i="19"/>
  <c r="L31" i="19"/>
  <c r="H43" i="19"/>
  <c r="D40" i="19"/>
  <c r="I40" i="19"/>
  <c r="C52" i="19"/>
  <c r="B55" i="19"/>
  <c r="F22" i="19"/>
  <c r="E22" i="19" s="1"/>
  <c r="M28" i="19"/>
  <c r="K34" i="19"/>
  <c r="J40" i="19" l="1"/>
  <c r="H46" i="19"/>
  <c r="I43" i="19"/>
  <c r="D43" i="19"/>
  <c r="L34" i="19"/>
  <c r="N28" i="19"/>
  <c r="F25" i="19"/>
  <c r="E25" i="19" s="1"/>
  <c r="M31" i="19"/>
  <c r="B58" i="19"/>
  <c r="C55" i="19"/>
  <c r="K37" i="19"/>
  <c r="L37" i="19" l="1"/>
  <c r="C58" i="19"/>
  <c r="B61" i="19"/>
  <c r="J43" i="19"/>
  <c r="F28" i="19"/>
  <c r="E28" i="19" s="1"/>
  <c r="M34" i="19"/>
  <c r="K40" i="19"/>
  <c r="N31" i="19"/>
  <c r="I46" i="19"/>
  <c r="D46" i="19"/>
  <c r="H49" i="19"/>
  <c r="L40" i="19" l="1"/>
  <c r="N34" i="19"/>
  <c r="H52" i="19"/>
  <c r="D49" i="19"/>
  <c r="I49" i="19"/>
  <c r="K43" i="19"/>
  <c r="J46" i="19"/>
  <c r="C61" i="19"/>
  <c r="B64" i="19"/>
  <c r="F31" i="19"/>
  <c r="E31" i="19" s="1"/>
  <c r="M37" i="19"/>
  <c r="L43" i="19" l="1"/>
  <c r="J49" i="19"/>
  <c r="H55" i="19"/>
  <c r="I52" i="19"/>
  <c r="D52" i="19"/>
  <c r="K46" i="19"/>
  <c r="N37" i="19"/>
  <c r="F34" i="19"/>
  <c r="E34" i="19" s="1"/>
  <c r="B67" i="19"/>
  <c r="C64" i="19"/>
  <c r="M40" i="19"/>
  <c r="N40" i="19" l="1"/>
  <c r="D55" i="19"/>
  <c r="H58" i="19"/>
  <c r="I55" i="19"/>
  <c r="K49" i="19"/>
  <c r="L46" i="19"/>
  <c r="J52" i="19"/>
  <c r="C67" i="19"/>
  <c r="B70" i="19"/>
  <c r="F37" i="19"/>
  <c r="E37" i="19" s="1"/>
  <c r="M43" i="19"/>
  <c r="L49" i="19" l="1"/>
  <c r="H61" i="19"/>
  <c r="I58" i="19"/>
  <c r="D58" i="19"/>
  <c r="M46" i="19"/>
  <c r="N43" i="19"/>
  <c r="C70" i="19"/>
  <c r="B73" i="19"/>
  <c r="J55" i="19"/>
  <c r="K52" i="19"/>
  <c r="F40" i="19"/>
  <c r="E40" i="19" s="1"/>
  <c r="F43" i="19" l="1"/>
  <c r="E43" i="19" s="1"/>
  <c r="L52" i="19"/>
  <c r="J58" i="19"/>
  <c r="K55" i="19"/>
  <c r="N46" i="19"/>
  <c r="H64" i="19"/>
  <c r="I61" i="19"/>
  <c r="D61" i="19"/>
  <c r="B76" i="19"/>
  <c r="C73" i="19"/>
  <c r="M49" i="19"/>
  <c r="K58" i="19" l="1"/>
  <c r="C76" i="19"/>
  <c r="B79" i="19"/>
  <c r="M52" i="19"/>
  <c r="L55" i="19"/>
  <c r="J61" i="19"/>
  <c r="H67" i="19"/>
  <c r="I64" i="19"/>
  <c r="D64" i="19"/>
  <c r="F46" i="19"/>
  <c r="E46" i="19" s="1"/>
  <c r="N49" i="19"/>
  <c r="K61" i="19" l="1"/>
  <c r="J64" i="19"/>
  <c r="C79" i="19"/>
  <c r="B82" i="19"/>
  <c r="H70" i="19"/>
  <c r="D67" i="19"/>
  <c r="I67" i="19"/>
  <c r="F49" i="19"/>
  <c r="E49" i="19" s="1"/>
  <c r="M55" i="19"/>
  <c r="N52" i="19"/>
  <c r="L58" i="19"/>
  <c r="J67" i="19" l="1"/>
  <c r="H73" i="19"/>
  <c r="D70" i="19"/>
  <c r="I70" i="19"/>
  <c r="M58" i="19"/>
  <c r="B85" i="19"/>
  <c r="C82" i="19"/>
  <c r="N55" i="19"/>
  <c r="F52" i="19"/>
  <c r="E52" i="19" s="1"/>
  <c r="K64" i="19"/>
  <c r="L61" i="19"/>
  <c r="C85" i="19" l="1"/>
  <c r="B88" i="19"/>
  <c r="J70" i="19"/>
  <c r="M61" i="19"/>
  <c r="K67" i="19"/>
  <c r="N58" i="19"/>
  <c r="L64" i="19"/>
  <c r="H76" i="19"/>
  <c r="I73" i="19"/>
  <c r="D73" i="19"/>
  <c r="F55" i="19"/>
  <c r="E55" i="19" s="1"/>
  <c r="F58" i="19" l="1"/>
  <c r="E58" i="19" s="1"/>
  <c r="L67" i="19"/>
  <c r="K70" i="19"/>
  <c r="N61" i="19"/>
  <c r="M64" i="19"/>
  <c r="H79" i="19"/>
  <c r="I76" i="19"/>
  <c r="D76" i="19"/>
  <c r="C88" i="19"/>
  <c r="B91" i="19"/>
  <c r="J73" i="19"/>
  <c r="K73" i="19" l="1"/>
  <c r="L70" i="19"/>
  <c r="H82" i="19"/>
  <c r="I79" i="19"/>
  <c r="D79" i="19"/>
  <c r="N64" i="19"/>
  <c r="J76" i="19"/>
  <c r="F61" i="19"/>
  <c r="E61" i="19" s="1"/>
  <c r="B94" i="19"/>
  <c r="C91" i="19"/>
  <c r="M67" i="19"/>
  <c r="F64" i="19" l="1"/>
  <c r="E64" i="19" s="1"/>
  <c r="N67" i="19"/>
  <c r="J79" i="19"/>
  <c r="C94" i="19"/>
  <c r="B97" i="19"/>
  <c r="M70" i="19"/>
  <c r="H85" i="19"/>
  <c r="I82" i="19"/>
  <c r="D82" i="19"/>
  <c r="L73" i="19"/>
  <c r="K76" i="19"/>
  <c r="K79" i="19" l="1"/>
  <c r="H88" i="19"/>
  <c r="I85" i="19"/>
  <c r="D85" i="19"/>
  <c r="N70" i="19"/>
  <c r="C97" i="19"/>
  <c r="B100" i="19"/>
  <c r="M73" i="19"/>
  <c r="F67" i="19"/>
  <c r="E67" i="19" s="1"/>
  <c r="L76" i="19"/>
  <c r="J82" i="19"/>
  <c r="K82" i="19" l="1"/>
  <c r="F70" i="19"/>
  <c r="E70" i="19" s="1"/>
  <c r="M76" i="19"/>
  <c r="B103" i="19"/>
  <c r="C100" i="19"/>
  <c r="J85" i="19"/>
  <c r="H91" i="19"/>
  <c r="D88" i="19"/>
  <c r="I88" i="19"/>
  <c r="N73" i="19"/>
  <c r="L79" i="19"/>
  <c r="N76" i="19" l="1"/>
  <c r="D91" i="19"/>
  <c r="H94" i="19"/>
  <c r="I91" i="19"/>
  <c r="M79" i="19"/>
  <c r="K85" i="19"/>
  <c r="C103" i="19"/>
  <c r="B106" i="19"/>
  <c r="F73" i="19"/>
  <c r="E73" i="19" s="1"/>
  <c r="J88" i="19"/>
  <c r="L82" i="19"/>
  <c r="J91" i="19" l="1"/>
  <c r="M82" i="19"/>
  <c r="L85" i="19"/>
  <c r="N79" i="19"/>
  <c r="K88" i="19"/>
  <c r="H97" i="19"/>
  <c r="D94" i="19"/>
  <c r="I94" i="19"/>
  <c r="C106" i="19"/>
  <c r="B109" i="19"/>
  <c r="F76" i="19"/>
  <c r="E76" i="19" s="1"/>
  <c r="L88" i="19" l="1"/>
  <c r="H100" i="19"/>
  <c r="I97" i="19"/>
  <c r="D97" i="19"/>
  <c r="F79" i="19"/>
  <c r="E79" i="19" s="1"/>
  <c r="C109" i="19"/>
  <c r="B112" i="19"/>
  <c r="M85" i="19"/>
  <c r="N82" i="19"/>
  <c r="J94" i="19"/>
  <c r="K91" i="19"/>
  <c r="J97" i="19" l="1"/>
  <c r="H103" i="19"/>
  <c r="I100" i="19"/>
  <c r="D100" i="19"/>
  <c r="C112" i="19"/>
  <c r="B115" i="19"/>
  <c r="L91" i="19"/>
  <c r="K94" i="19"/>
  <c r="M88" i="19"/>
  <c r="F82" i="19"/>
  <c r="E82" i="19" s="1"/>
  <c r="N85" i="19"/>
  <c r="F85" i="19" l="1"/>
  <c r="E85" i="19" s="1"/>
  <c r="J100" i="19"/>
  <c r="H106" i="19"/>
  <c r="I103" i="19"/>
  <c r="D103" i="19"/>
  <c r="M91" i="19"/>
  <c r="C115" i="19"/>
  <c r="B118" i="19"/>
  <c r="K97" i="19"/>
  <c r="N88" i="19"/>
  <c r="L94" i="19"/>
  <c r="M94" i="19" l="1"/>
  <c r="N91" i="19"/>
  <c r="F88" i="19"/>
  <c r="E88" i="19" s="1"/>
  <c r="H109" i="19"/>
  <c r="D106" i="19"/>
  <c r="I106" i="19"/>
  <c r="K100" i="19"/>
  <c r="J103" i="19"/>
  <c r="L97" i="19"/>
  <c r="B121" i="19"/>
  <c r="C118" i="19"/>
  <c r="F91" i="19" l="1"/>
  <c r="E91" i="19" s="1"/>
  <c r="C121" i="19"/>
  <c r="B124" i="19"/>
  <c r="J106" i="19"/>
  <c r="D109" i="19"/>
  <c r="H112" i="19"/>
  <c r="I109" i="19"/>
  <c r="M97" i="19"/>
  <c r="K103" i="19"/>
  <c r="N94" i="19"/>
  <c r="L100" i="19"/>
  <c r="J109" i="19" l="1"/>
  <c r="N97" i="19"/>
  <c r="H115" i="19"/>
  <c r="I112" i="19"/>
  <c r="D112" i="19"/>
  <c r="M100" i="19"/>
  <c r="F94" i="19"/>
  <c r="E94" i="19" s="1"/>
  <c r="B127" i="19"/>
  <c r="C124" i="19"/>
  <c r="L103" i="19"/>
  <c r="K106" i="19"/>
  <c r="N100" i="19" l="1"/>
  <c r="J112" i="19"/>
  <c r="M103" i="19"/>
  <c r="F97" i="19"/>
  <c r="E97" i="19" s="1"/>
  <c r="L106" i="19"/>
  <c r="C127" i="19"/>
  <c r="B130" i="19"/>
  <c r="K109" i="19"/>
  <c r="H118" i="19"/>
  <c r="I115" i="19"/>
  <c r="D115" i="19"/>
  <c r="B133" i="19" l="1"/>
  <c r="C130" i="19"/>
  <c r="M106" i="19"/>
  <c r="N103" i="19"/>
  <c r="J115" i="19"/>
  <c r="K112" i="19"/>
  <c r="F100" i="19"/>
  <c r="E100" i="19" s="1"/>
  <c r="H121" i="19"/>
  <c r="I118" i="19"/>
  <c r="D118" i="19"/>
  <c r="L109" i="19"/>
  <c r="J118" i="19" l="1"/>
  <c r="K115" i="19"/>
  <c r="L112" i="19"/>
  <c r="M109" i="19"/>
  <c r="F103" i="19"/>
  <c r="E103" i="19" s="1"/>
  <c r="N106" i="19"/>
  <c r="D121" i="19"/>
  <c r="H124" i="19"/>
  <c r="I121" i="19"/>
  <c r="B136" i="19"/>
  <c r="C133" i="19"/>
  <c r="N109" i="19" l="1"/>
  <c r="K118" i="19"/>
  <c r="F106" i="19"/>
  <c r="E106" i="19" s="1"/>
  <c r="B139" i="19"/>
  <c r="C136" i="19"/>
  <c r="J121" i="19"/>
  <c r="M112" i="19"/>
  <c r="L115" i="19"/>
  <c r="I124" i="19"/>
  <c r="H127" i="19"/>
  <c r="D124" i="19"/>
  <c r="K121" i="19" l="1"/>
  <c r="B142" i="19"/>
  <c r="C139" i="19"/>
  <c r="N112" i="19"/>
  <c r="J124" i="19"/>
  <c r="L118" i="19"/>
  <c r="M115" i="19"/>
  <c r="F109" i="19"/>
  <c r="E109" i="19" s="1"/>
  <c r="D127" i="19"/>
  <c r="H130" i="19"/>
  <c r="I127" i="19"/>
  <c r="B145" i="19" l="1"/>
  <c r="C142" i="19"/>
  <c r="N115" i="19"/>
  <c r="K124" i="19"/>
  <c r="J127" i="19"/>
  <c r="L121" i="19"/>
  <c r="M118" i="19"/>
  <c r="D130" i="19"/>
  <c r="I130" i="19"/>
  <c r="H133" i="19"/>
  <c r="F112" i="19"/>
  <c r="E112" i="19" s="1"/>
  <c r="N118" i="19" l="1"/>
  <c r="M121" i="19"/>
  <c r="K127" i="19"/>
  <c r="F115" i="19"/>
  <c r="E115" i="19" s="1"/>
  <c r="L124" i="19"/>
  <c r="I133" i="19"/>
  <c r="H136" i="19"/>
  <c r="D133" i="19"/>
  <c r="J130" i="19"/>
  <c r="C145" i="19"/>
  <c r="B148" i="19"/>
  <c r="J133" i="19" l="1"/>
  <c r="M124" i="19"/>
  <c r="L127" i="19"/>
  <c r="N121" i="19"/>
  <c r="F118" i="19"/>
  <c r="E118" i="19" s="1"/>
  <c r="B151" i="19"/>
  <c r="C148" i="19"/>
  <c r="K130" i="19"/>
  <c r="I136" i="19"/>
  <c r="D136" i="19"/>
  <c r="H139" i="19"/>
  <c r="C151" i="19" l="1"/>
  <c r="B154" i="19"/>
  <c r="M127" i="19"/>
  <c r="F121" i="19"/>
  <c r="E121" i="19" s="1"/>
  <c r="D139" i="19"/>
  <c r="H142" i="19"/>
  <c r="I139" i="19"/>
  <c r="N124" i="19"/>
  <c r="J136" i="19"/>
  <c r="L130" i="19"/>
  <c r="K133" i="19"/>
  <c r="J139" i="19" l="1"/>
  <c r="I142" i="19"/>
  <c r="H145" i="19"/>
  <c r="D142" i="19"/>
  <c r="M130" i="19"/>
  <c r="K136" i="19"/>
  <c r="N127" i="19"/>
  <c r="L133" i="19"/>
  <c r="B157" i="19"/>
  <c r="C154" i="19"/>
  <c r="F124" i="19"/>
  <c r="E124" i="19" s="1"/>
  <c r="N130" i="19" l="1"/>
  <c r="L136" i="19"/>
  <c r="B160" i="19"/>
  <c r="C157" i="19"/>
  <c r="H148" i="19"/>
  <c r="I145" i="19"/>
  <c r="D145" i="19"/>
  <c r="J142" i="19"/>
  <c r="M133" i="19"/>
  <c r="F127" i="19"/>
  <c r="E127" i="19" s="1"/>
  <c r="K139" i="19"/>
  <c r="K142" i="19" l="1"/>
  <c r="L139" i="19"/>
  <c r="J145" i="19"/>
  <c r="D148" i="19"/>
  <c r="H151" i="19"/>
  <c r="I148" i="19"/>
  <c r="C160" i="19"/>
  <c r="B163" i="19"/>
  <c r="M136" i="19"/>
  <c r="N133" i="19"/>
  <c r="F130" i="19"/>
  <c r="E130" i="19" s="1"/>
  <c r="J148" i="19" l="1"/>
  <c r="I151" i="19"/>
  <c r="D151" i="19"/>
  <c r="H154" i="19"/>
  <c r="K145" i="19"/>
  <c r="F133" i="19"/>
  <c r="E133" i="19" s="1"/>
  <c r="M139" i="19"/>
  <c r="N136" i="19"/>
  <c r="C163" i="19"/>
  <c r="B166" i="19"/>
  <c r="L142" i="19"/>
  <c r="D154" i="19" l="1"/>
  <c r="I154" i="19"/>
  <c r="H157" i="19"/>
  <c r="L145" i="19"/>
  <c r="J151" i="19"/>
  <c r="M142" i="19"/>
  <c r="B169" i="19"/>
  <c r="C166" i="19"/>
  <c r="F136" i="19"/>
  <c r="E136" i="19" s="1"/>
  <c r="K148" i="19"/>
  <c r="N139" i="19"/>
  <c r="N142" i="19" l="1"/>
  <c r="M145" i="19"/>
  <c r="C169" i="19"/>
  <c r="B172" i="19"/>
  <c r="F139" i="19"/>
  <c r="E139" i="19" s="1"/>
  <c r="L148" i="19"/>
  <c r="D157" i="19"/>
  <c r="I157" i="19"/>
  <c r="H160" i="19"/>
  <c r="K151" i="19"/>
  <c r="J154" i="19"/>
  <c r="L151" i="19" l="1"/>
  <c r="K154" i="19"/>
  <c r="B175" i="19"/>
  <c r="C172" i="19"/>
  <c r="F142" i="19"/>
  <c r="E142" i="19" s="1"/>
  <c r="M148" i="19"/>
  <c r="I160" i="19"/>
  <c r="H163" i="19"/>
  <c r="D160" i="19"/>
  <c r="N145" i="19"/>
  <c r="J157" i="19"/>
  <c r="J160" i="19" l="1"/>
  <c r="N148" i="19"/>
  <c r="I163" i="19"/>
  <c r="D163" i="19"/>
  <c r="H166" i="19"/>
  <c r="K157" i="19"/>
  <c r="C175" i="19"/>
  <c r="B178" i="19"/>
  <c r="F145" i="19"/>
  <c r="E145" i="19" s="1"/>
  <c r="L154" i="19"/>
  <c r="M151" i="19"/>
  <c r="L157" i="19" l="1"/>
  <c r="D166" i="19"/>
  <c r="I166" i="19"/>
  <c r="H169" i="19"/>
  <c r="N151" i="19"/>
  <c r="M154" i="19"/>
  <c r="J163" i="19"/>
  <c r="F148" i="19"/>
  <c r="E148" i="19" s="1"/>
  <c r="K160" i="19"/>
  <c r="B181" i="19"/>
  <c r="C178" i="19"/>
  <c r="N154" i="19" l="1"/>
  <c r="I169" i="19"/>
  <c r="D169" i="19"/>
  <c r="H172" i="19"/>
  <c r="F151" i="19"/>
  <c r="E151" i="19" s="1"/>
  <c r="J166" i="19"/>
  <c r="L160" i="19"/>
  <c r="C181" i="19"/>
  <c r="B184" i="19"/>
  <c r="M157" i="19"/>
  <c r="K163" i="19"/>
  <c r="I172" i="19" l="1"/>
  <c r="D172" i="19"/>
  <c r="H175" i="19"/>
  <c r="B187" i="19"/>
  <c r="C184" i="19"/>
  <c r="J169" i="19"/>
  <c r="N157" i="19"/>
  <c r="K166" i="19"/>
  <c r="L163" i="19"/>
  <c r="M160" i="19"/>
  <c r="F154" i="19"/>
  <c r="E154" i="19" s="1"/>
  <c r="K169" i="19" l="1"/>
  <c r="F157" i="19"/>
  <c r="E157" i="19" s="1"/>
  <c r="M163" i="19"/>
  <c r="C187" i="19"/>
  <c r="B190" i="19"/>
  <c r="D175" i="19"/>
  <c r="H178" i="19"/>
  <c r="I175" i="19"/>
  <c r="N160" i="19"/>
  <c r="L166" i="19"/>
  <c r="J172" i="19"/>
  <c r="J175" i="19" l="1"/>
  <c r="C190" i="19"/>
  <c r="B193" i="19"/>
  <c r="N163" i="19"/>
  <c r="I178" i="19"/>
  <c r="H181" i="19"/>
  <c r="D178" i="19"/>
  <c r="K172" i="19"/>
  <c r="M166" i="19"/>
  <c r="F160" i="19"/>
  <c r="E160" i="19" s="1"/>
  <c r="L169" i="19"/>
  <c r="L172" i="19" l="1"/>
  <c r="D181" i="19"/>
  <c r="I181" i="19"/>
  <c r="H184" i="19"/>
  <c r="J178" i="19"/>
  <c r="F163" i="19"/>
  <c r="E163" i="19" s="1"/>
  <c r="N166" i="19"/>
  <c r="M169" i="19"/>
  <c r="B196" i="19"/>
  <c r="C193" i="19"/>
  <c r="K175" i="19"/>
  <c r="K178" i="19" l="1"/>
  <c r="J181" i="19"/>
  <c r="D184" i="19"/>
  <c r="H187" i="19"/>
  <c r="I184" i="19"/>
  <c r="M172" i="19"/>
  <c r="L175" i="19"/>
  <c r="B199" i="19"/>
  <c r="C196" i="19"/>
  <c r="N169" i="19"/>
  <c r="F166" i="19"/>
  <c r="E166" i="19" s="1"/>
  <c r="F169" i="19" l="1"/>
  <c r="E169" i="19" s="1"/>
  <c r="I187" i="19"/>
  <c r="H190" i="19"/>
  <c r="D187" i="19"/>
  <c r="N172" i="19"/>
  <c r="J184" i="19"/>
  <c r="K181" i="19"/>
  <c r="B202" i="19"/>
  <c r="C199" i="19"/>
  <c r="M175" i="19"/>
  <c r="L178" i="19"/>
  <c r="K184" i="19" l="1"/>
  <c r="F172" i="19"/>
  <c r="E172" i="19" s="1"/>
  <c r="N175" i="19"/>
  <c r="I190" i="19"/>
  <c r="H193" i="19"/>
  <c r="D190" i="19"/>
  <c r="M178" i="19"/>
  <c r="J187" i="19"/>
  <c r="C202" i="19"/>
  <c r="B205" i="19"/>
  <c r="L181" i="19"/>
  <c r="D193" i="19" l="1"/>
  <c r="H196" i="19"/>
  <c r="I193" i="19"/>
  <c r="F175" i="19"/>
  <c r="E175" i="19" s="1"/>
  <c r="N178" i="19"/>
  <c r="M181" i="19"/>
  <c r="K187" i="19"/>
  <c r="J190" i="19"/>
  <c r="C205" i="19"/>
  <c r="B208" i="19"/>
  <c r="L184" i="19"/>
  <c r="L187" i="19" l="1"/>
  <c r="N181" i="19"/>
  <c r="F178" i="19"/>
  <c r="E178" i="19" s="1"/>
  <c r="M184" i="19"/>
  <c r="J193" i="19"/>
  <c r="K190" i="19"/>
  <c r="B211" i="19"/>
  <c r="C208" i="19"/>
  <c r="I196" i="19"/>
  <c r="H199" i="19"/>
  <c r="D196" i="19"/>
  <c r="F181" i="19" l="1"/>
  <c r="E181" i="19" s="1"/>
  <c r="J196" i="19"/>
  <c r="L190" i="19"/>
  <c r="K193" i="19"/>
  <c r="N184" i="19"/>
  <c r="H202" i="19"/>
  <c r="I199" i="19"/>
  <c r="D199" i="19"/>
  <c r="B214" i="19"/>
  <c r="C211" i="19"/>
  <c r="M187" i="19"/>
  <c r="N187" i="19" l="1"/>
  <c r="F184" i="19"/>
  <c r="E184" i="19" s="1"/>
  <c r="L193" i="19"/>
  <c r="M190" i="19"/>
  <c r="J199" i="19"/>
  <c r="D202" i="19"/>
  <c r="H205" i="19"/>
  <c r="I202" i="19"/>
  <c r="B217" i="19"/>
  <c r="C214" i="19"/>
  <c r="K196" i="19"/>
  <c r="K199" i="19" l="1"/>
  <c r="L196" i="19"/>
  <c r="C217" i="19"/>
  <c r="B220" i="19"/>
  <c r="M193" i="19"/>
  <c r="I205" i="19"/>
  <c r="D205" i="19"/>
  <c r="H208" i="19"/>
  <c r="N190" i="19"/>
  <c r="J202" i="19"/>
  <c r="F187" i="19"/>
  <c r="E187" i="19" s="1"/>
  <c r="H211" i="19" l="1"/>
  <c r="I208" i="19"/>
  <c r="D208" i="19"/>
  <c r="J205" i="19"/>
  <c r="N193" i="19"/>
  <c r="C220" i="19"/>
  <c r="B223" i="19"/>
  <c r="K202" i="19"/>
  <c r="M196" i="19"/>
  <c r="F190" i="19"/>
  <c r="E190" i="19" s="1"/>
  <c r="L199" i="19"/>
  <c r="K205" i="19" l="1"/>
  <c r="M199" i="19"/>
  <c r="J208" i="19"/>
  <c r="B226" i="19"/>
  <c r="C223" i="19"/>
  <c r="F193" i="19"/>
  <c r="E193" i="19" s="1"/>
  <c r="N196" i="19"/>
  <c r="D211" i="19"/>
  <c r="H214" i="19"/>
  <c r="I211" i="19"/>
  <c r="L202" i="19"/>
  <c r="F196" i="19" l="1"/>
  <c r="E196" i="19" s="1"/>
  <c r="L205" i="19"/>
  <c r="M202" i="19"/>
  <c r="B229" i="19"/>
  <c r="C226" i="19"/>
  <c r="K208" i="19"/>
  <c r="J211" i="19"/>
  <c r="N199" i="19"/>
  <c r="I214" i="19"/>
  <c r="D214" i="19"/>
  <c r="H217" i="19"/>
  <c r="BZ393" i="18"/>
  <c r="BL371" i="18"/>
  <c r="BL341" i="18"/>
  <c r="BI341" i="18"/>
  <c r="BM341" i="18" s="1"/>
  <c r="BA334" i="18"/>
  <c r="AV333" i="18"/>
  <c r="BA332" i="18"/>
  <c r="BR331" i="18"/>
  <c r="BJ330" i="18"/>
  <c r="AV335" i="18" s="1"/>
  <c r="BH330" i="18"/>
  <c r="BA324" i="18"/>
  <c r="BA322" i="18"/>
  <c r="BR321" i="18"/>
  <c r="BJ320" i="18"/>
  <c r="AV325" i="18" s="1"/>
  <c r="BH320" i="18"/>
  <c r="AV323" i="18" s="1"/>
  <c r="BA314" i="18"/>
  <c r="AV313" i="18"/>
  <c r="BA312" i="18"/>
  <c r="BR311" i="18"/>
  <c r="BJ310" i="18"/>
  <c r="AV315" i="18" s="1"/>
  <c r="BH310" i="18"/>
  <c r="BA304" i="18"/>
  <c r="BA302" i="18"/>
  <c r="BR301" i="18"/>
  <c r="BJ300" i="18"/>
  <c r="AV305" i="18" s="1"/>
  <c r="BH300" i="18"/>
  <c r="AV303" i="18" s="1"/>
  <c r="AV295" i="18"/>
  <c r="BA294" i="18"/>
  <c r="BA292" i="18"/>
  <c r="BR291" i="18"/>
  <c r="BJ290" i="18"/>
  <c r="BH290" i="18"/>
  <c r="AV293" i="18" s="1"/>
  <c r="AV285" i="18"/>
  <c r="BA284" i="18"/>
  <c r="AV283" i="18"/>
  <c r="BA282" i="18"/>
  <c r="BR281" i="18"/>
  <c r="BJ280" i="18"/>
  <c r="BH280" i="18"/>
  <c r="BA274" i="18"/>
  <c r="BA272" i="18"/>
  <c r="BR271" i="18"/>
  <c r="BJ270" i="18"/>
  <c r="AV275" i="18" s="1"/>
  <c r="BH270" i="18"/>
  <c r="AV273" i="18" s="1"/>
  <c r="BA264" i="18"/>
  <c r="BA262" i="18"/>
  <c r="BR261" i="18"/>
  <c r="BJ260" i="18"/>
  <c r="AV265" i="18" s="1"/>
  <c r="BH260" i="18"/>
  <c r="AV263" i="18" s="1"/>
  <c r="BA254" i="18"/>
  <c r="AV253" i="18"/>
  <c r="BA252" i="18"/>
  <c r="BR251" i="18"/>
  <c r="BJ250" i="18"/>
  <c r="AV255" i="18" s="1"/>
  <c r="BH250" i="18"/>
  <c r="AV245" i="18"/>
  <c r="BA244" i="18"/>
  <c r="BA242" i="18"/>
  <c r="BR241" i="18"/>
  <c r="BJ240" i="18"/>
  <c r="BH240" i="18"/>
  <c r="AV243" i="18" s="1"/>
  <c r="BA234" i="18"/>
  <c r="BA232" i="18"/>
  <c r="BR231" i="18"/>
  <c r="BJ230" i="18"/>
  <c r="AV235" i="18" s="1"/>
  <c r="BH230" i="18"/>
  <c r="AV233" i="18" s="1"/>
  <c r="AV225" i="18"/>
  <c r="BA224" i="18"/>
  <c r="BA222" i="18"/>
  <c r="BR221" i="18"/>
  <c r="BJ220" i="18"/>
  <c r="BH220" i="18"/>
  <c r="AV223" i="18" s="1"/>
  <c r="BA214" i="18"/>
  <c r="AV213" i="18"/>
  <c r="BA212" i="18"/>
  <c r="BR211" i="18"/>
  <c r="BJ210" i="18"/>
  <c r="AV215" i="18" s="1"/>
  <c r="BH210" i="18"/>
  <c r="BA204" i="18"/>
  <c r="BA202" i="18"/>
  <c r="BR201" i="18"/>
  <c r="BJ200" i="18"/>
  <c r="AV205" i="18" s="1"/>
  <c r="BH200" i="18"/>
  <c r="AV203" i="18" s="1"/>
  <c r="BA194" i="18"/>
  <c r="BA192" i="18"/>
  <c r="BR191" i="18"/>
  <c r="BJ190" i="18"/>
  <c r="AV195" i="18" s="1"/>
  <c r="BH190" i="18"/>
  <c r="AV193" i="18" s="1"/>
  <c r="AV185" i="18"/>
  <c r="BA184" i="18"/>
  <c r="BA182" i="18"/>
  <c r="BR181" i="18"/>
  <c r="BJ180" i="18"/>
  <c r="BH180" i="18"/>
  <c r="AV183" i="18" s="1"/>
  <c r="AV175" i="18"/>
  <c r="BA174" i="18"/>
  <c r="BA172" i="18"/>
  <c r="BR171" i="18"/>
  <c r="BJ170" i="18"/>
  <c r="BH170" i="18"/>
  <c r="AV173" i="18" s="1"/>
  <c r="BA164" i="18"/>
  <c r="BA162" i="18"/>
  <c r="BR161" i="18"/>
  <c r="BJ160" i="18"/>
  <c r="AV165" i="18" s="1"/>
  <c r="BH160" i="18"/>
  <c r="AV163" i="18" s="1"/>
  <c r="AV155" i="18"/>
  <c r="BA154" i="18"/>
  <c r="AV153" i="18"/>
  <c r="BA152" i="18"/>
  <c r="BR151" i="18"/>
  <c r="BJ150" i="18"/>
  <c r="BH150" i="18"/>
  <c r="BA144" i="18"/>
  <c r="BA142" i="18"/>
  <c r="BR141" i="18"/>
  <c r="BJ140" i="18"/>
  <c r="AV145" i="18" s="1"/>
  <c r="BH140" i="18"/>
  <c r="AV143" i="18" s="1"/>
  <c r="BA134" i="18"/>
  <c r="BA132" i="18"/>
  <c r="BR131" i="18"/>
  <c r="BJ130" i="18"/>
  <c r="AV135" i="18" s="1"/>
  <c r="BH130" i="18"/>
  <c r="AV133" i="18" s="1"/>
  <c r="BA124" i="18"/>
  <c r="AV123" i="18"/>
  <c r="BA122" i="18"/>
  <c r="BR121" i="18"/>
  <c r="BJ120" i="18"/>
  <c r="AV125" i="18" s="1"/>
  <c r="BH120" i="18"/>
  <c r="BA114" i="18"/>
  <c r="AV113" i="18"/>
  <c r="BA112" i="18"/>
  <c r="BR111" i="18"/>
  <c r="BJ110" i="18"/>
  <c r="AV115" i="18" s="1"/>
  <c r="BH110" i="18"/>
  <c r="BA104" i="18"/>
  <c r="AV103" i="18"/>
  <c r="BA102" i="18"/>
  <c r="BR101" i="18"/>
  <c r="BJ100" i="18"/>
  <c r="AV105" i="18" s="1"/>
  <c r="BH100" i="18"/>
  <c r="BA94" i="18"/>
  <c r="BA92" i="18"/>
  <c r="BR91" i="18"/>
  <c r="BJ90" i="18"/>
  <c r="AV95" i="18" s="1"/>
  <c r="BH90" i="18"/>
  <c r="AV93" i="18" s="1"/>
  <c r="AV85" i="18"/>
  <c r="BA84" i="18"/>
  <c r="BA82" i="18"/>
  <c r="BR81" i="18"/>
  <c r="BJ80" i="18"/>
  <c r="BH80" i="18"/>
  <c r="AV83" i="18" s="1"/>
  <c r="AV75" i="18"/>
  <c r="BA74" i="18"/>
  <c r="BA72" i="18"/>
  <c r="BR71" i="18"/>
  <c r="BJ70" i="18"/>
  <c r="BH70" i="18"/>
  <c r="AV73" i="18" s="1"/>
  <c r="AV65" i="18"/>
  <c r="BA64" i="18"/>
  <c r="BA62" i="18"/>
  <c r="BR61" i="18"/>
  <c r="BJ60" i="18"/>
  <c r="BH60" i="18"/>
  <c r="AV63" i="18" s="1"/>
  <c r="BA54" i="18"/>
  <c r="BA52" i="18"/>
  <c r="BR51" i="18"/>
  <c r="BJ50" i="18"/>
  <c r="AV55" i="18" s="1"/>
  <c r="BH50" i="18"/>
  <c r="AV53" i="18" s="1"/>
  <c r="BA44" i="18"/>
  <c r="BA42" i="18"/>
  <c r="BR41" i="18"/>
  <c r="BJ40" i="18"/>
  <c r="AV45" i="18" s="1"/>
  <c r="BH40" i="18"/>
  <c r="AV43" i="18" s="1"/>
  <c r="C38" i="18"/>
  <c r="C37" i="18"/>
  <c r="C36" i="18"/>
  <c r="C35" i="18"/>
  <c r="BA34" i="18"/>
  <c r="C34" i="18"/>
  <c r="C33" i="18"/>
  <c r="BA32" i="18"/>
  <c r="C32" i="18"/>
  <c r="BR31" i="18"/>
  <c r="C31" i="18"/>
  <c r="BJ30" i="18"/>
  <c r="AV35" i="18" s="1"/>
  <c r="BH30" i="18"/>
  <c r="AV33" i="18" s="1"/>
  <c r="C30" i="18"/>
  <c r="C29" i="18"/>
  <c r="C28" i="18"/>
  <c r="C27" i="18"/>
  <c r="C26" i="18"/>
  <c r="C25" i="18"/>
  <c r="BA24" i="18"/>
  <c r="C24" i="18"/>
  <c r="AV23" i="18"/>
  <c r="C23" i="18"/>
  <c r="BA22" i="18"/>
  <c r="C22" i="18"/>
  <c r="BR21" i="18"/>
  <c r="C21" i="18"/>
  <c r="BJ20" i="18"/>
  <c r="AV25" i="18" s="1"/>
  <c r="BH20" i="18"/>
  <c r="C20" i="18"/>
  <c r="C19" i="18"/>
  <c r="L18" i="18"/>
  <c r="L28" i="18" s="1"/>
  <c r="C18" i="18"/>
  <c r="C17" i="18"/>
  <c r="C16" i="18"/>
  <c r="C15" i="18"/>
  <c r="BA14" i="18"/>
  <c r="C14" i="18"/>
  <c r="C13" i="18"/>
  <c r="BA12" i="18"/>
  <c r="C12" i="18"/>
  <c r="BR11" i="18"/>
  <c r="C11" i="18"/>
  <c r="BJ10" i="18"/>
  <c r="BH10" i="18"/>
  <c r="C10" i="18"/>
  <c r="L9" i="18"/>
  <c r="C9" i="18"/>
  <c r="B9" i="18"/>
  <c r="B10" i="18" s="1"/>
  <c r="A9" i="18"/>
  <c r="L8" i="18"/>
  <c r="BX342" i="18" s="1"/>
  <c r="BX343" i="18" s="1"/>
  <c r="BX344" i="18" s="1"/>
  <c r="BX348" i="18" s="1"/>
  <c r="BX349" i="18" s="1"/>
  <c r="BX350" i="18" s="1"/>
  <c r="BX363" i="18" s="1"/>
  <c r="BX368" i="18" s="1"/>
  <c r="C8" i="18"/>
  <c r="G5" i="18"/>
  <c r="AQ23" i="15"/>
  <c r="D8" i="18" a="1"/>
  <c r="BI50" i="18" l="1"/>
  <c r="AY53" i="18" s="1"/>
  <c r="L208" i="19"/>
  <c r="C229" i="19"/>
  <c r="B232" i="19"/>
  <c r="H220" i="19"/>
  <c r="I217" i="19"/>
  <c r="D217" i="19"/>
  <c r="N202" i="19"/>
  <c r="J214" i="19"/>
  <c r="M205" i="19"/>
  <c r="K211" i="19"/>
  <c r="F199" i="19"/>
  <c r="E199" i="19" s="1"/>
  <c r="BK100" i="18"/>
  <c r="AY105" i="18" s="1"/>
  <c r="AV13" i="18"/>
  <c r="D8" i="18"/>
  <c r="A10" i="18"/>
  <c r="B11" i="18"/>
  <c r="L38" i="18"/>
  <c r="L29" i="18"/>
  <c r="BR32" i="18"/>
  <c r="BB34" i="18" s="1"/>
  <c r="BR30" i="18"/>
  <c r="BR20" i="18"/>
  <c r="BK60" i="18"/>
  <c r="AY65" i="18" s="1"/>
  <c r="L11" i="18"/>
  <c r="BI330" i="18"/>
  <c r="AY333" i="18" s="1"/>
  <c r="BI320" i="18"/>
  <c r="AY323" i="18" s="1"/>
  <c r="BI310" i="18"/>
  <c r="AY313" i="18" s="1"/>
  <c r="BI300" i="18"/>
  <c r="AY303" i="18" s="1"/>
  <c r="BI290" i="18"/>
  <c r="AY293" i="18" s="1"/>
  <c r="BI260" i="18"/>
  <c r="AY263" i="18" s="1"/>
  <c r="BI220" i="18"/>
  <c r="AY223" i="18" s="1"/>
  <c r="BI250" i="18"/>
  <c r="AY253" i="18" s="1"/>
  <c r="BI210" i="18"/>
  <c r="AY213" i="18" s="1"/>
  <c r="BI280" i="18"/>
  <c r="AY283" i="18" s="1"/>
  <c r="BI150" i="18"/>
  <c r="AY153" i="18" s="1"/>
  <c r="BI110" i="18"/>
  <c r="AY113" i="18" s="1"/>
  <c r="BI190" i="18"/>
  <c r="AY193" i="18" s="1"/>
  <c r="BI180" i="18"/>
  <c r="AY183" i="18" s="1"/>
  <c r="BI140" i="18"/>
  <c r="AY143" i="18" s="1"/>
  <c r="BI100" i="18"/>
  <c r="AY103" i="18" s="1"/>
  <c r="BI240" i="18"/>
  <c r="AY243" i="18" s="1"/>
  <c r="BI230" i="18"/>
  <c r="AY233" i="18" s="1"/>
  <c r="BI120" i="18"/>
  <c r="AY123" i="18" s="1"/>
  <c r="BI270" i="18"/>
  <c r="AY273" i="18" s="1"/>
  <c r="BI170" i="18"/>
  <c r="AY173" i="18" s="1"/>
  <c r="BI130" i="18"/>
  <c r="AY133" i="18" s="1"/>
  <c r="BI200" i="18"/>
  <c r="AY203" i="18" s="1"/>
  <c r="BI160" i="18"/>
  <c r="AY163" i="18" s="1"/>
  <c r="BI80" i="18"/>
  <c r="AY83" i="18" s="1"/>
  <c r="BI40" i="18"/>
  <c r="AY43" i="18" s="1"/>
  <c r="BI90" i="18"/>
  <c r="AY93" i="18" s="1"/>
  <c r="L10" i="18"/>
  <c r="BI10" i="18"/>
  <c r="AY13" i="18" s="1"/>
  <c r="BK330" i="18"/>
  <c r="AY335" i="18" s="1"/>
  <c r="BK320" i="18"/>
  <c r="AY325" i="18" s="1"/>
  <c r="BK310" i="18"/>
  <c r="AY315" i="18" s="1"/>
  <c r="BK270" i="18"/>
  <c r="AY275" i="18" s="1"/>
  <c r="BK300" i="18"/>
  <c r="AY305" i="18" s="1"/>
  <c r="BK250" i="18"/>
  <c r="AY255" i="18" s="1"/>
  <c r="BK240" i="18"/>
  <c r="AY245" i="18" s="1"/>
  <c r="BK290" i="18"/>
  <c r="AY295" i="18" s="1"/>
  <c r="BK190" i="18"/>
  <c r="AY195" i="18" s="1"/>
  <c r="BK180" i="18"/>
  <c r="AY185" i="18" s="1"/>
  <c r="BK140" i="18"/>
  <c r="AY145" i="18" s="1"/>
  <c r="BK280" i="18"/>
  <c r="AY285" i="18" s="1"/>
  <c r="BK170" i="18"/>
  <c r="AY175" i="18" s="1"/>
  <c r="BK160" i="18"/>
  <c r="AY165" i="18" s="1"/>
  <c r="BK200" i="18"/>
  <c r="AY205" i="18" s="1"/>
  <c r="BK260" i="18"/>
  <c r="AY265" i="18" s="1"/>
  <c r="BK230" i="18"/>
  <c r="AY235" i="18" s="1"/>
  <c r="BK120" i="18"/>
  <c r="AY125" i="18" s="1"/>
  <c r="BK210" i="18"/>
  <c r="AY215" i="18" s="1"/>
  <c r="BK220" i="18"/>
  <c r="AY225" i="18" s="1"/>
  <c r="BK130" i="18"/>
  <c r="AY135" i="18" s="1"/>
  <c r="BK50" i="18"/>
  <c r="AY55" i="18" s="1"/>
  <c r="BK80" i="18"/>
  <c r="AY85" i="18" s="1"/>
  <c r="BK150" i="18"/>
  <c r="AY155" i="18" s="1"/>
  <c r="BK90" i="18"/>
  <c r="AY95" i="18" s="1"/>
  <c r="BK70" i="18"/>
  <c r="AY75" i="18" s="1"/>
  <c r="BI20" i="18"/>
  <c r="AY23" i="18" s="1"/>
  <c r="BK10" i="18"/>
  <c r="AY15" i="18" s="1"/>
  <c r="BR12" i="18"/>
  <c r="BI30" i="18"/>
  <c r="AY33" i="18" s="1"/>
  <c r="BK110" i="18"/>
  <c r="AY115" i="18" s="1"/>
  <c r="BX369" i="18"/>
  <c r="BX370" i="18" s="1"/>
  <c r="BX371" i="18" s="1"/>
  <c r="BX372" i="18" s="1"/>
  <c r="BX373" i="18" s="1"/>
  <c r="BX374" i="18" s="1"/>
  <c r="BX375" i="18" s="1"/>
  <c r="BX376" i="18" s="1"/>
  <c r="BX377" i="18" s="1"/>
  <c r="BX378" i="18" s="1"/>
  <c r="BX379" i="18" s="1"/>
  <c r="BX380" i="18" s="1"/>
  <c r="BX381" i="18" s="1"/>
  <c r="BX382" i="18" s="1"/>
  <c r="BX383" i="18" s="1"/>
  <c r="BX384" i="18" s="1"/>
  <c r="BX385" i="18" s="1"/>
  <c r="BX386" i="18" s="1"/>
  <c r="BX387" i="18" s="1"/>
  <c r="BX388" i="18" s="1"/>
  <c r="BX389" i="18" s="1"/>
  <c r="BX390" i="18" s="1"/>
  <c r="BX391" i="18" s="1"/>
  <c r="BX392" i="18" s="1"/>
  <c r="BX393" i="18" s="1"/>
  <c r="BK20" i="18"/>
  <c r="AY25" i="18" s="1"/>
  <c r="BR22" i="18"/>
  <c r="BK30" i="18"/>
  <c r="AY35" i="18" s="1"/>
  <c r="BK40" i="18"/>
  <c r="AY45" i="18" s="1"/>
  <c r="AV15" i="18"/>
  <c r="L19" i="18"/>
  <c r="M9" i="18"/>
  <c r="BR10" i="18"/>
  <c r="BI60" i="18"/>
  <c r="AY63" i="18" s="1"/>
  <c r="BI70" i="18"/>
  <c r="AY73" i="18" s="1"/>
  <c r="BM371" i="18"/>
  <c r="B10" i="16"/>
  <c r="C10" i="16" s="1"/>
  <c r="C7" i="16"/>
  <c r="G5" i="15"/>
  <c r="D1" i="16"/>
  <c r="B1" i="16"/>
  <c r="H7" i="16" s="1"/>
  <c r="D7" i="16" s="1"/>
  <c r="D9" i="18" a="1"/>
  <c r="F202" i="19" l="1"/>
  <c r="E202" i="19" s="1"/>
  <c r="L211" i="19"/>
  <c r="J217" i="19"/>
  <c r="D220" i="19"/>
  <c r="H223" i="19"/>
  <c r="I220" i="19"/>
  <c r="C232" i="19"/>
  <c r="B235" i="19"/>
  <c r="N205" i="19"/>
  <c r="K214" i="19"/>
  <c r="M208" i="19"/>
  <c r="D9" i="18"/>
  <c r="E9" i="18" s="1"/>
  <c r="BR42" i="18"/>
  <c r="BR40" i="18"/>
  <c r="L39" i="18"/>
  <c r="L48" i="18"/>
  <c r="BR23" i="18"/>
  <c r="BR25" i="18"/>
  <c r="BB24" i="18"/>
  <c r="AS13" i="18"/>
  <c r="AS14" i="18" s="1"/>
  <c r="AR13" i="18"/>
  <c r="AR14" i="18" s="1"/>
  <c r="AQ13" i="18"/>
  <c r="AQ14" i="18" s="1"/>
  <c r="AS15" i="18"/>
  <c r="AS16" i="18" s="1"/>
  <c r="AR15" i="18"/>
  <c r="AR16" i="18" s="1"/>
  <c r="AQ15" i="18"/>
  <c r="AQ16" i="18" s="1"/>
  <c r="AR12" i="18"/>
  <c r="AT12" i="18"/>
  <c r="AS12" i="18"/>
  <c r="AQ12" i="18"/>
  <c r="BB22" i="18"/>
  <c r="BR35" i="18"/>
  <c r="BR33" i="18"/>
  <c r="AU32" i="18" s="1"/>
  <c r="A11" i="18"/>
  <c r="B12" i="18"/>
  <c r="BB32" i="18"/>
  <c r="N9" i="18"/>
  <c r="M11" i="18"/>
  <c r="M10" i="18"/>
  <c r="AS23" i="18"/>
  <c r="AS24" i="18" s="1"/>
  <c r="AR23" i="18"/>
  <c r="AR24" i="18" s="1"/>
  <c r="AQ23" i="18"/>
  <c r="AQ24" i="18" s="1"/>
  <c r="AS25" i="18"/>
  <c r="AS26" i="18" s="1"/>
  <c r="AR25" i="18"/>
  <c r="AR26" i="18" s="1"/>
  <c r="AQ25" i="18"/>
  <c r="AQ26" i="18" s="1"/>
  <c r="AQ22" i="18"/>
  <c r="BR24" i="18"/>
  <c r="AU22" i="18"/>
  <c r="AT22" i="18"/>
  <c r="AS22" i="18"/>
  <c r="AR22" i="18"/>
  <c r="L30" i="18"/>
  <c r="L31" i="18"/>
  <c r="M29" i="18"/>
  <c r="BR13" i="18"/>
  <c r="BR14" i="18" s="1"/>
  <c r="BB12" i="18"/>
  <c r="BB14" i="18"/>
  <c r="BR15" i="18"/>
  <c r="M19" i="18"/>
  <c r="L20" i="18"/>
  <c r="L21" i="18"/>
  <c r="AR33" i="18"/>
  <c r="AR34" i="18" s="1"/>
  <c r="AQ35" i="18"/>
  <c r="AQ36" i="18" s="1"/>
  <c r="AS35" i="18"/>
  <c r="AS36" i="18" s="1"/>
  <c r="BR34" i="18"/>
  <c r="AR35" i="18"/>
  <c r="AR36" i="18" s="1"/>
  <c r="AS33" i="18"/>
  <c r="AS34" i="18" s="1"/>
  <c r="AQ33" i="18"/>
  <c r="AQ34" i="18" s="1"/>
  <c r="AT32" i="18"/>
  <c r="AS32" i="18"/>
  <c r="AR32" i="18"/>
  <c r="AQ32" i="18"/>
  <c r="E8" i="18"/>
  <c r="B13" i="16"/>
  <c r="D10" i="18" a="1"/>
  <c r="I223" i="19" l="1"/>
  <c r="D223" i="19"/>
  <c r="H226" i="19"/>
  <c r="J220" i="19"/>
  <c r="N208" i="19"/>
  <c r="K217" i="19"/>
  <c r="L214" i="19"/>
  <c r="M211" i="19"/>
  <c r="F205" i="19"/>
  <c r="E205" i="19" s="1"/>
  <c r="B238" i="19"/>
  <c r="C235" i="19"/>
  <c r="D10" i="18"/>
  <c r="BB44" i="18"/>
  <c r="L58" i="18"/>
  <c r="L49" i="18"/>
  <c r="BR50" i="18"/>
  <c r="BR52" i="18"/>
  <c r="M39" i="18"/>
  <c r="L41" i="18"/>
  <c r="L40" i="18"/>
  <c r="AU25" i="18"/>
  <c r="AU26" i="18" s="1"/>
  <c r="AT25" i="18"/>
  <c r="AT26" i="18" s="1"/>
  <c r="AU23" i="18"/>
  <c r="AU24" i="18" s="1"/>
  <c r="AT23" i="18"/>
  <c r="AT24" i="18" s="1"/>
  <c r="BR45" i="18"/>
  <c r="BR43" i="18"/>
  <c r="N10" i="18"/>
  <c r="N11" i="18"/>
  <c r="O9" i="18"/>
  <c r="AU12" i="18"/>
  <c r="M30" i="18"/>
  <c r="M31" i="18"/>
  <c r="N29" i="18"/>
  <c r="AQ42" i="18"/>
  <c r="BF37" i="18"/>
  <c r="AR43" i="18"/>
  <c r="AR44" i="18" s="1"/>
  <c r="AQ43" i="18"/>
  <c r="AQ44" i="18" s="1"/>
  <c r="BR44" i="18"/>
  <c r="AU42" i="18"/>
  <c r="AT42" i="18"/>
  <c r="AS42" i="18"/>
  <c r="AR42" i="18"/>
  <c r="AS45" i="18"/>
  <c r="AS46" i="18" s="1"/>
  <c r="AS43" i="18"/>
  <c r="AS44" i="18" s="1"/>
  <c r="AQ45" i="18"/>
  <c r="AQ46" i="18" s="1"/>
  <c r="AR45" i="18"/>
  <c r="AR46" i="18" s="1"/>
  <c r="AU35" i="18"/>
  <c r="AT35" i="18"/>
  <c r="AT36" i="18" s="1"/>
  <c r="AU33" i="18"/>
  <c r="AT33" i="18"/>
  <c r="AT34" i="18" s="1"/>
  <c r="AU34" i="18"/>
  <c r="AU36" i="18"/>
  <c r="BB42" i="18"/>
  <c r="M20" i="18"/>
  <c r="M21" i="18"/>
  <c r="N19" i="18"/>
  <c r="AT13" i="18"/>
  <c r="AT14" i="18" s="1"/>
  <c r="AU15" i="18"/>
  <c r="AU16" i="18"/>
  <c r="AT15" i="18"/>
  <c r="AT16" i="18" s="1"/>
  <c r="AU14" i="18"/>
  <c r="AU13" i="18"/>
  <c r="B13" i="18"/>
  <c r="A12" i="18"/>
  <c r="C13" i="16"/>
  <c r="B16" i="16"/>
  <c r="C38" i="15"/>
  <c r="C37" i="15"/>
  <c r="C36" i="15"/>
  <c r="C35" i="15"/>
  <c r="C34" i="15"/>
  <c r="C33" i="15"/>
  <c r="C32" i="15"/>
  <c r="C31" i="15"/>
  <c r="C30" i="15"/>
  <c r="C29" i="15"/>
  <c r="C28" i="15"/>
  <c r="C27" i="15"/>
  <c r="C26" i="15"/>
  <c r="C25" i="15"/>
  <c r="C24" i="15"/>
  <c r="C23" i="15"/>
  <c r="C22" i="15"/>
  <c r="C21" i="15"/>
  <c r="C20" i="15"/>
  <c r="C19" i="15"/>
  <c r="C18" i="15"/>
  <c r="C17" i="15"/>
  <c r="C16" i="15"/>
  <c r="C15" i="15"/>
  <c r="C14" i="15"/>
  <c r="C13" i="15"/>
  <c r="C12" i="15"/>
  <c r="C11" i="15"/>
  <c r="C10" i="15"/>
  <c r="C9" i="15"/>
  <c r="B9" i="15"/>
  <c r="C8" i="15"/>
  <c r="G8" i="18" a="1"/>
  <c r="F8" i="18" a="1"/>
  <c r="F9" i="18" a="1"/>
  <c r="D11" i="18" a="1"/>
  <c r="G9" i="18" a="1"/>
  <c r="K220" i="19" l="1"/>
  <c r="L217" i="19"/>
  <c r="C238" i="19"/>
  <c r="B241" i="19"/>
  <c r="F208" i="19"/>
  <c r="E208" i="19" s="1"/>
  <c r="I226" i="19"/>
  <c r="H229" i="19"/>
  <c r="D226" i="19"/>
  <c r="N211" i="19"/>
  <c r="M214" i="19"/>
  <c r="J223" i="19"/>
  <c r="BT10" i="18"/>
  <c r="BT30" i="18"/>
  <c r="BT20" i="18"/>
  <c r="G9" i="18"/>
  <c r="F9" i="18"/>
  <c r="F8" i="18"/>
  <c r="G8" i="18"/>
  <c r="D11" i="18"/>
  <c r="BB52" i="18"/>
  <c r="BR53" i="18"/>
  <c r="BR54" i="18" s="1"/>
  <c r="BR55" i="18"/>
  <c r="L68" i="18"/>
  <c r="BR60" i="18"/>
  <c r="L59" i="18"/>
  <c r="BR62" i="18"/>
  <c r="L51" i="18"/>
  <c r="M49" i="18"/>
  <c r="L50" i="18"/>
  <c r="N30" i="18"/>
  <c r="N31" i="18"/>
  <c r="O29" i="18"/>
  <c r="O10" i="18"/>
  <c r="O11" i="18"/>
  <c r="P9" i="18"/>
  <c r="AU44" i="18"/>
  <c r="AU43" i="18"/>
  <c r="AU45" i="18"/>
  <c r="AT45" i="18"/>
  <c r="AT46" i="18" s="1"/>
  <c r="AT43" i="18"/>
  <c r="AT44" i="18" s="1"/>
  <c r="AU46" i="18"/>
  <c r="M40" i="18"/>
  <c r="N39" i="18"/>
  <c r="M41" i="18"/>
  <c r="AS53" i="18"/>
  <c r="AS54" i="18" s="1"/>
  <c r="AR53" i="18"/>
  <c r="AR54" i="18" s="1"/>
  <c r="AS55" i="18"/>
  <c r="AS56" i="18" s="1"/>
  <c r="AR55" i="18"/>
  <c r="AR56" i="18" s="1"/>
  <c r="AT52" i="18"/>
  <c r="AQ55" i="18"/>
  <c r="AQ56" i="18" s="1"/>
  <c r="AS52" i="18"/>
  <c r="AQ52" i="18"/>
  <c r="AQ53" i="18"/>
  <c r="AQ54" i="18" s="1"/>
  <c r="AR52" i="18"/>
  <c r="N20" i="18"/>
  <c r="O19" i="18"/>
  <c r="N21" i="18"/>
  <c r="B14" i="18"/>
  <c r="A13" i="18"/>
  <c r="BB54" i="18"/>
  <c r="E10" i="18"/>
  <c r="C16" i="16"/>
  <c r="B19" i="16"/>
  <c r="A9" i="15"/>
  <c r="B10" i="15"/>
  <c r="D12" i="18" a="1"/>
  <c r="E11" i="18" l="1"/>
  <c r="H9" i="18" a="1"/>
  <c r="H9" i="18" s="1"/>
  <c r="H8" i="18" a="1"/>
  <c r="H8" i="18" s="1"/>
  <c r="J226" i="19"/>
  <c r="K223" i="19"/>
  <c r="C241" i="19"/>
  <c r="B244" i="19"/>
  <c r="N214" i="19"/>
  <c r="D229" i="19"/>
  <c r="H232" i="19"/>
  <c r="I229" i="19"/>
  <c r="F211" i="19"/>
  <c r="E211" i="19" s="1"/>
  <c r="M217" i="19"/>
  <c r="L220" i="19"/>
  <c r="BT40" i="18"/>
  <c r="D12" i="18"/>
  <c r="BB62" i="18"/>
  <c r="AT55" i="18"/>
  <c r="AT56" i="18" s="1"/>
  <c r="AU56" i="18"/>
  <c r="AU54" i="18"/>
  <c r="AU53" i="18"/>
  <c r="AT53" i="18"/>
  <c r="AT54" i="18" s="1"/>
  <c r="AU55" i="18"/>
  <c r="AU52" i="18"/>
  <c r="Q9" i="18"/>
  <c r="P10" i="18"/>
  <c r="P11" i="18"/>
  <c r="A14" i="18"/>
  <c r="B15" i="18"/>
  <c r="BR65" i="18"/>
  <c r="BR64" i="18" s="1"/>
  <c r="BR63" i="18"/>
  <c r="M51" i="18"/>
  <c r="N49" i="18"/>
  <c r="M50" i="18"/>
  <c r="L60" i="18"/>
  <c r="M59" i="18"/>
  <c r="L61" i="18"/>
  <c r="AQ65" i="18"/>
  <c r="AQ66" i="18" s="1"/>
  <c r="AS62" i="18"/>
  <c r="AR62" i="18"/>
  <c r="AQ62" i="18"/>
  <c r="AR63" i="18"/>
  <c r="AR64" i="18" s="1"/>
  <c r="AS65" i="18"/>
  <c r="AS66" i="18" s="1"/>
  <c r="AR65" i="18"/>
  <c r="AR66" i="18" s="1"/>
  <c r="AU62" i="18"/>
  <c r="AT62" i="18"/>
  <c r="AS63" i="18"/>
  <c r="AS64" i="18" s="1"/>
  <c r="AQ63" i="18"/>
  <c r="AQ64" i="18" s="1"/>
  <c r="N41" i="18"/>
  <c r="O39" i="18"/>
  <c r="N40" i="18"/>
  <c r="BB64" i="18"/>
  <c r="O20" i="18"/>
  <c r="O21" i="18"/>
  <c r="P19" i="18"/>
  <c r="O30" i="18"/>
  <c r="O31" i="18"/>
  <c r="P29" i="18"/>
  <c r="L78" i="18"/>
  <c r="L69" i="18"/>
  <c r="BR72" i="18"/>
  <c r="BB72" i="18" s="1"/>
  <c r="BR70" i="18"/>
  <c r="C19" i="16"/>
  <c r="B22" i="16"/>
  <c r="A10" i="15"/>
  <c r="B11" i="15"/>
  <c r="F10" i="18" a="1"/>
  <c r="G10" i="18" a="1"/>
  <c r="D13" i="18" a="1"/>
  <c r="G11" i="18" a="1"/>
  <c r="F11" i="18" a="1"/>
  <c r="J229" i="19" l="1"/>
  <c r="M220" i="19"/>
  <c r="B247" i="19"/>
  <c r="C244" i="19"/>
  <c r="F214" i="19"/>
  <c r="E214" i="19" s="1"/>
  <c r="N217" i="19"/>
  <c r="L223" i="19"/>
  <c r="I232" i="19"/>
  <c r="D232" i="19"/>
  <c r="H235" i="19"/>
  <c r="K226" i="19"/>
  <c r="BT50" i="18"/>
  <c r="G11" i="18"/>
  <c r="H11" i="18" s="1" a="1"/>
  <c r="H11" i="18" s="1"/>
  <c r="G10" i="18"/>
  <c r="H10" i="18" s="1" a="1"/>
  <c r="H10" i="18" s="1"/>
  <c r="F10" i="18"/>
  <c r="D13" i="18"/>
  <c r="F11" i="18"/>
  <c r="AR75" i="18"/>
  <c r="AR76" i="18" s="1"/>
  <c r="AT72" i="18"/>
  <c r="AQ75" i="18"/>
  <c r="AQ76" i="18" s="1"/>
  <c r="BR74" i="18"/>
  <c r="AS72" i="18"/>
  <c r="AQ72" i="18"/>
  <c r="AS73" i="18"/>
  <c r="AS74" i="18" s="1"/>
  <c r="AR73" i="18"/>
  <c r="AR74" i="18" s="1"/>
  <c r="AR72" i="18"/>
  <c r="AS75" i="18"/>
  <c r="AS76" i="18" s="1"/>
  <c r="AQ73" i="18"/>
  <c r="AQ74" i="18" s="1"/>
  <c r="AT65" i="18"/>
  <c r="AT66" i="18" s="1"/>
  <c r="AU63" i="18"/>
  <c r="AU64" i="18" s="1"/>
  <c r="AT63" i="18"/>
  <c r="AT64" i="18" s="1"/>
  <c r="BR75" i="18"/>
  <c r="BR73" i="18"/>
  <c r="AU72" i="18" s="1"/>
  <c r="L71" i="18"/>
  <c r="L70" i="18"/>
  <c r="M69" i="18"/>
  <c r="B16" i="18"/>
  <c r="A15" i="18"/>
  <c r="N59" i="18"/>
  <c r="M61" i="18"/>
  <c r="M60" i="18"/>
  <c r="P30" i="18"/>
  <c r="P31" i="18"/>
  <c r="Q29" i="18"/>
  <c r="O41" i="18"/>
  <c r="O40" i="18"/>
  <c r="P39" i="18"/>
  <c r="BB74" i="18"/>
  <c r="L79" i="18"/>
  <c r="L88" i="18"/>
  <c r="BR82" i="18"/>
  <c r="BR80" i="18"/>
  <c r="Q10" i="18"/>
  <c r="Q11" i="18"/>
  <c r="R9" i="18"/>
  <c r="N50" i="18"/>
  <c r="N51" i="18"/>
  <c r="O49" i="18"/>
  <c r="P20" i="18"/>
  <c r="P21" i="18"/>
  <c r="Q19" i="18"/>
  <c r="E12" i="18"/>
  <c r="C22" i="16"/>
  <c r="B25" i="16"/>
  <c r="B12" i="15"/>
  <c r="A11" i="15"/>
  <c r="D14" i="18" a="1"/>
  <c r="E13" i="18" l="1"/>
  <c r="F217" i="19"/>
  <c r="E217" i="19" s="1"/>
  <c r="L226" i="19"/>
  <c r="I235" i="19"/>
  <c r="H238" i="19"/>
  <c r="D235" i="19"/>
  <c r="C247" i="19"/>
  <c r="B250" i="19"/>
  <c r="M223" i="19"/>
  <c r="N220" i="19"/>
  <c r="K229" i="19"/>
  <c r="J232" i="19"/>
  <c r="D14" i="18"/>
  <c r="N61" i="18"/>
  <c r="N60" i="18"/>
  <c r="O59" i="18"/>
  <c r="B17" i="18"/>
  <c r="A16" i="18"/>
  <c r="R10" i="18"/>
  <c r="R11" i="18"/>
  <c r="S9" i="18"/>
  <c r="P41" i="18"/>
  <c r="Q39" i="18"/>
  <c r="P40" i="18"/>
  <c r="N69" i="18"/>
  <c r="M70" i="18"/>
  <c r="M71" i="18"/>
  <c r="Q30" i="18"/>
  <c r="Q31" i="18"/>
  <c r="R29" i="18"/>
  <c r="O50" i="18"/>
  <c r="P49" i="18"/>
  <c r="O51" i="18"/>
  <c r="L80" i="18"/>
  <c r="M79" i="18"/>
  <c r="L81" i="18"/>
  <c r="BR85" i="18"/>
  <c r="BR83" i="18"/>
  <c r="BB84" i="18" s="1"/>
  <c r="AS85" i="18"/>
  <c r="AS86" i="18" s="1"/>
  <c r="AQ82" i="18"/>
  <c r="AR85" i="18"/>
  <c r="AR86" i="18" s="1"/>
  <c r="BR84" i="18"/>
  <c r="AQ85" i="18"/>
  <c r="AQ86" i="18" s="1"/>
  <c r="AS83" i="18"/>
  <c r="AS84" i="18" s="1"/>
  <c r="AR83" i="18"/>
  <c r="AR84" i="18" s="1"/>
  <c r="AQ83" i="18"/>
  <c r="AQ84" i="18" s="1"/>
  <c r="AS82" i="18"/>
  <c r="AU82" i="18"/>
  <c r="AT82" i="18"/>
  <c r="AR82" i="18"/>
  <c r="Q20" i="18"/>
  <c r="Q21" i="18"/>
  <c r="R19" i="18"/>
  <c r="BR90" i="18"/>
  <c r="BB92" i="18" s="1"/>
  <c r="BR92" i="18"/>
  <c r="L98" i="18"/>
  <c r="L89" i="18"/>
  <c r="AU74" i="18"/>
  <c r="AU73" i="18"/>
  <c r="AT73" i="18"/>
  <c r="AT74" i="18" s="1"/>
  <c r="AT75" i="18"/>
  <c r="AT76" i="18" s="1"/>
  <c r="AU75" i="18"/>
  <c r="AU76" i="18"/>
  <c r="C25" i="16"/>
  <c r="B28" i="16"/>
  <c r="A12" i="15"/>
  <c r="B13" i="15"/>
  <c r="G12" i="18" a="1"/>
  <c r="D15" i="18" a="1"/>
  <c r="F13" i="18" a="1"/>
  <c r="G13" i="18" a="1"/>
  <c r="F12" i="18" a="1"/>
  <c r="N223" i="19" l="1"/>
  <c r="C250" i="19"/>
  <c r="B253" i="19"/>
  <c r="K232" i="19"/>
  <c r="D238" i="19"/>
  <c r="H241" i="19"/>
  <c r="I238" i="19"/>
  <c r="L229" i="19"/>
  <c r="J235" i="19"/>
  <c r="M226" i="19"/>
  <c r="F220" i="19"/>
  <c r="E220" i="19" s="1"/>
  <c r="BT70" i="18"/>
  <c r="F13" i="18"/>
  <c r="F12" i="18"/>
  <c r="G13" i="18"/>
  <c r="G12" i="18"/>
  <c r="H12" i="18" s="1" a="1"/>
  <c r="H12" i="18" s="1"/>
  <c r="D15" i="18"/>
  <c r="B18" i="18"/>
  <c r="A17" i="18"/>
  <c r="O69" i="18"/>
  <c r="N70" i="18"/>
  <c r="N71" i="18"/>
  <c r="O61" i="18"/>
  <c r="O60" i="18"/>
  <c r="P59" i="18"/>
  <c r="BB94" i="18"/>
  <c r="BR93" i="18"/>
  <c r="BR94" i="18" s="1"/>
  <c r="BR95" i="18"/>
  <c r="Q49" i="18"/>
  <c r="P50" i="18"/>
  <c r="P51" i="18"/>
  <c r="Q40" i="18"/>
  <c r="Q41" i="18"/>
  <c r="R39" i="18"/>
  <c r="BR102" i="18"/>
  <c r="BB102" i="18" s="1"/>
  <c r="L108" i="18"/>
  <c r="BR100" i="18"/>
  <c r="BB104" i="18"/>
  <c r="L99" i="18"/>
  <c r="AT85" i="18"/>
  <c r="AT86" i="18" s="1"/>
  <c r="AU83" i="18"/>
  <c r="AU84" i="18" s="1"/>
  <c r="AT83" i="18"/>
  <c r="AT84" i="18" s="1"/>
  <c r="AU85" i="18"/>
  <c r="AU86" i="18" s="1"/>
  <c r="AQ95" i="18"/>
  <c r="AQ96" i="18" s="1"/>
  <c r="AS92" i="18"/>
  <c r="AQ92" i="18"/>
  <c r="AS93" i="18"/>
  <c r="AS94" i="18" s="1"/>
  <c r="AR93" i="18"/>
  <c r="AR94" i="18" s="1"/>
  <c r="AQ93" i="18"/>
  <c r="AQ94" i="18" s="1"/>
  <c r="AS95" i="18"/>
  <c r="AS96" i="18" s="1"/>
  <c r="AR95" i="18"/>
  <c r="AR96" i="18" s="1"/>
  <c r="AT92" i="18"/>
  <c r="AR92" i="18"/>
  <c r="R20" i="18"/>
  <c r="R21" i="18"/>
  <c r="S19" i="18"/>
  <c r="L91" i="18"/>
  <c r="L90" i="18"/>
  <c r="M89" i="18"/>
  <c r="S10" i="18"/>
  <c r="S11" i="18"/>
  <c r="T9" i="18"/>
  <c r="BB82" i="18"/>
  <c r="R31" i="18"/>
  <c r="S29" i="18"/>
  <c r="R30" i="18"/>
  <c r="M80" i="18"/>
  <c r="N79" i="18"/>
  <c r="M81" i="18"/>
  <c r="AU65" i="18"/>
  <c r="AU66" i="18" s="1"/>
  <c r="BT60" i="18" s="1"/>
  <c r="E14" i="18"/>
  <c r="C28" i="16"/>
  <c r="B31" i="16"/>
  <c r="B14" i="15"/>
  <c r="A13" i="15"/>
  <c r="D16" i="18" a="1"/>
  <c r="E15" i="18" l="1"/>
  <c r="H13" i="18" a="1"/>
  <c r="H13" i="18" s="1"/>
  <c r="J238" i="19"/>
  <c r="I241" i="19"/>
  <c r="D241" i="19"/>
  <c r="H244" i="19"/>
  <c r="N226" i="19"/>
  <c r="C253" i="19"/>
  <c r="B256" i="19"/>
  <c r="M229" i="19"/>
  <c r="K235" i="19"/>
  <c r="L232" i="19"/>
  <c r="F223" i="19"/>
  <c r="E223" i="19" s="1"/>
  <c r="BT80" i="18"/>
  <c r="D16" i="18"/>
  <c r="T11" i="18"/>
  <c r="U9" i="18"/>
  <c r="T10" i="18"/>
  <c r="Q51" i="18"/>
  <c r="Q50" i="18"/>
  <c r="R49" i="18"/>
  <c r="B19" i="18"/>
  <c r="A18" i="18"/>
  <c r="L101" i="18"/>
  <c r="L100" i="18"/>
  <c r="M99" i="18"/>
  <c r="AT93" i="18"/>
  <c r="AT94" i="18" s="1"/>
  <c r="AU95" i="18"/>
  <c r="AT95" i="18"/>
  <c r="AT96" i="18" s="1"/>
  <c r="AU94" i="18"/>
  <c r="AU96" i="18"/>
  <c r="AU93" i="18"/>
  <c r="N89" i="18"/>
  <c r="M90" i="18"/>
  <c r="M91" i="18"/>
  <c r="Q59" i="18"/>
  <c r="P61" i="18"/>
  <c r="P60" i="18"/>
  <c r="AQ103" i="18"/>
  <c r="AQ104" i="18" s="1"/>
  <c r="AR103" i="18"/>
  <c r="AR104" i="18" s="1"/>
  <c r="AQ105" i="18"/>
  <c r="AQ106" i="18" s="1"/>
  <c r="AR102" i="18"/>
  <c r="AQ102" i="18"/>
  <c r="AS103" i="18"/>
  <c r="AS104" i="18" s="1"/>
  <c r="AS105" i="18"/>
  <c r="AS106" i="18" s="1"/>
  <c r="AU102" i="18"/>
  <c r="AR105" i="18"/>
  <c r="AR106" i="18" s="1"/>
  <c r="AT102" i="18"/>
  <c r="AS102" i="18"/>
  <c r="AU92" i="18"/>
  <c r="BR112" i="18"/>
  <c r="L109" i="18"/>
  <c r="L118" i="18"/>
  <c r="BR110" i="18"/>
  <c r="N80" i="18"/>
  <c r="N81" i="18"/>
  <c r="O79" i="18"/>
  <c r="BR103" i="18"/>
  <c r="BR105" i="18"/>
  <c r="BR104" i="18" s="1"/>
  <c r="S21" i="18"/>
  <c r="T19" i="18"/>
  <c r="S20" i="18"/>
  <c r="S39" i="18"/>
  <c r="R41" i="18"/>
  <c r="R40" i="18"/>
  <c r="S31" i="18"/>
  <c r="T29" i="18"/>
  <c r="S30" i="18"/>
  <c r="O70" i="18"/>
  <c r="P69" i="18"/>
  <c r="O71" i="18"/>
  <c r="C31" i="16"/>
  <c r="B34" i="16"/>
  <c r="A14" i="15"/>
  <c r="B15" i="15"/>
  <c r="F15" i="18" a="1"/>
  <c r="D17" i="18" a="1"/>
  <c r="F14" i="18" a="1"/>
  <c r="G14" i="18" a="1"/>
  <c r="G15" i="18" a="1"/>
  <c r="C256" i="19" l="1"/>
  <c r="B259" i="19"/>
  <c r="F226" i="19"/>
  <c r="E226" i="19" s="1"/>
  <c r="N229" i="19"/>
  <c r="M232" i="19"/>
  <c r="I244" i="19"/>
  <c r="H247" i="19"/>
  <c r="D244" i="19"/>
  <c r="L235" i="19"/>
  <c r="K238" i="19"/>
  <c r="J241" i="19"/>
  <c r="BT90" i="18"/>
  <c r="F14" i="18"/>
  <c r="G14" i="18"/>
  <c r="H14" i="18" s="1" a="1"/>
  <c r="H14" i="18" s="1"/>
  <c r="G15" i="18"/>
  <c r="H15" i="18" s="1" a="1"/>
  <c r="H15" i="18" s="1"/>
  <c r="D17" i="18"/>
  <c r="E17" i="18" s="1"/>
  <c r="F15" i="18"/>
  <c r="O80" i="18"/>
  <c r="O81" i="18"/>
  <c r="P79" i="18"/>
  <c r="N90" i="18"/>
  <c r="O89" i="18"/>
  <c r="N91" i="18"/>
  <c r="A19" i="18"/>
  <c r="B20" i="18"/>
  <c r="L128" i="18"/>
  <c r="BR120" i="18"/>
  <c r="BR122" i="18"/>
  <c r="L119" i="18"/>
  <c r="U11" i="18"/>
  <c r="V9" i="18"/>
  <c r="U10" i="18"/>
  <c r="T21" i="18"/>
  <c r="U19" i="18"/>
  <c r="T20" i="18"/>
  <c r="L110" i="18"/>
  <c r="L111" i="18"/>
  <c r="M109" i="18"/>
  <c r="M101" i="18"/>
  <c r="N99" i="18"/>
  <c r="M100" i="18"/>
  <c r="R51" i="18"/>
  <c r="R50" i="18"/>
  <c r="S49" i="18"/>
  <c r="S41" i="18"/>
  <c r="S40" i="18"/>
  <c r="T39" i="18"/>
  <c r="BR113" i="18"/>
  <c r="BR114" i="18" s="1"/>
  <c r="BR115" i="18"/>
  <c r="AU112" i="18" s="1"/>
  <c r="R59" i="18"/>
  <c r="Q60" i="18"/>
  <c r="Q61" i="18"/>
  <c r="AR113" i="18"/>
  <c r="AR114" i="18" s="1"/>
  <c r="AQ113" i="18"/>
  <c r="AQ114" i="18" s="1"/>
  <c r="AS115" i="18"/>
  <c r="AS116" i="18" s="1"/>
  <c r="AR115" i="18"/>
  <c r="AR116" i="18" s="1"/>
  <c r="AS113" i="18"/>
  <c r="AS114" i="18" s="1"/>
  <c r="AR112" i="18"/>
  <c r="AQ112" i="18"/>
  <c r="AT112" i="18"/>
  <c r="AS112" i="18"/>
  <c r="AQ115" i="18"/>
  <c r="AQ116" i="18" s="1"/>
  <c r="P70" i="18"/>
  <c r="Q69" i="18"/>
  <c r="P71" i="18"/>
  <c r="U29" i="18"/>
  <c r="T30" i="18"/>
  <c r="T31" i="18"/>
  <c r="AU104" i="18"/>
  <c r="AU103" i="18"/>
  <c r="AU105" i="18"/>
  <c r="AT103" i="18"/>
  <c r="AT104" i="18" s="1"/>
  <c r="AT105" i="18"/>
  <c r="AT106" i="18" s="1"/>
  <c r="AU106" i="18"/>
  <c r="E16" i="18"/>
  <c r="B37" i="16"/>
  <c r="C34" i="16"/>
  <c r="A15" i="15"/>
  <c r="B16" i="15"/>
  <c r="D18" i="18" a="1"/>
  <c r="D247" i="19" l="1"/>
  <c r="H250" i="19"/>
  <c r="I247" i="19"/>
  <c r="J244" i="19"/>
  <c r="N232" i="19"/>
  <c r="K241" i="19"/>
  <c r="F229" i="19"/>
  <c r="E229" i="19" s="1"/>
  <c r="L238" i="19"/>
  <c r="M235" i="19"/>
  <c r="B262" i="19"/>
  <c r="C259" i="19"/>
  <c r="BT100" i="18"/>
  <c r="D18" i="18"/>
  <c r="E18" i="18" s="1"/>
  <c r="AS125" i="18"/>
  <c r="AS126" i="18" s="1"/>
  <c r="AR125" i="18"/>
  <c r="AR126" i="18" s="1"/>
  <c r="AT122" i="18"/>
  <c r="AQ125" i="18"/>
  <c r="AQ126" i="18" s="1"/>
  <c r="AS122" i="18"/>
  <c r="AR122" i="18"/>
  <c r="AQ123" i="18"/>
  <c r="AQ124" i="18" s="1"/>
  <c r="AQ122" i="18"/>
  <c r="AS123" i="18"/>
  <c r="AS124" i="18" s="1"/>
  <c r="AR123" i="18"/>
  <c r="AR124" i="18" s="1"/>
  <c r="BB124" i="18"/>
  <c r="BB112" i="18"/>
  <c r="T41" i="18"/>
  <c r="T40" i="18"/>
  <c r="U39" i="18"/>
  <c r="BR130" i="18"/>
  <c r="L129" i="18"/>
  <c r="L138" i="18"/>
  <c r="BR132" i="18"/>
  <c r="A20" i="18"/>
  <c r="B21" i="18"/>
  <c r="AT115" i="18"/>
  <c r="AT116" i="18" s="1"/>
  <c r="AT113" i="18"/>
  <c r="AT114" i="18" s="1"/>
  <c r="AU113" i="18"/>
  <c r="AU114" i="18" s="1"/>
  <c r="V19" i="18"/>
  <c r="U20" i="18"/>
  <c r="U21" i="18"/>
  <c r="BB114" i="18"/>
  <c r="V29" i="18"/>
  <c r="U30" i="18"/>
  <c r="U31" i="18"/>
  <c r="W9" i="18"/>
  <c r="V10" i="18"/>
  <c r="V11" i="18"/>
  <c r="O90" i="18"/>
  <c r="P89" i="18"/>
  <c r="O91" i="18"/>
  <c r="T49" i="18"/>
  <c r="S50" i="18"/>
  <c r="S51" i="18"/>
  <c r="Q70" i="18"/>
  <c r="Q71" i="18"/>
  <c r="R69" i="18"/>
  <c r="N101" i="18"/>
  <c r="O99" i="18"/>
  <c r="N100" i="18"/>
  <c r="L121" i="18"/>
  <c r="M119" i="18"/>
  <c r="L120" i="18"/>
  <c r="R60" i="18"/>
  <c r="R61" i="18"/>
  <c r="S59" i="18"/>
  <c r="BB122" i="18"/>
  <c r="P81" i="18"/>
  <c r="Q79" i="18"/>
  <c r="P80" i="18"/>
  <c r="M110" i="18"/>
  <c r="M111" i="18"/>
  <c r="N109" i="18"/>
  <c r="BR125" i="18"/>
  <c r="BR123" i="18"/>
  <c r="BR124" i="18" s="1"/>
  <c r="C37" i="16"/>
  <c r="B40" i="16"/>
  <c r="A16" i="15"/>
  <c r="B17" i="15"/>
  <c r="G16" i="18" a="1"/>
  <c r="F17" i="18" a="1"/>
  <c r="D19" i="18" a="1"/>
  <c r="G17" i="18" a="1"/>
  <c r="F16" i="18" a="1"/>
  <c r="L241" i="19" l="1"/>
  <c r="F232" i="19"/>
  <c r="E232" i="19" s="1"/>
  <c r="K244" i="19"/>
  <c r="C262" i="19"/>
  <c r="B265" i="19"/>
  <c r="N235" i="19"/>
  <c r="M238" i="19"/>
  <c r="J247" i="19"/>
  <c r="I250" i="19"/>
  <c r="D250" i="19"/>
  <c r="H253" i="19"/>
  <c r="F17" i="18"/>
  <c r="G16" i="18"/>
  <c r="H16" i="18" s="1" a="1"/>
  <c r="H16" i="18" s="1"/>
  <c r="D19" i="18"/>
  <c r="F16" i="18"/>
  <c r="G17" i="18"/>
  <c r="H17" i="18" s="1" a="1"/>
  <c r="H17" i="18" s="1"/>
  <c r="W19" i="18"/>
  <c r="V21" i="18"/>
  <c r="V20" i="18"/>
  <c r="BR142" i="18"/>
  <c r="L148" i="18"/>
  <c r="L139" i="18"/>
  <c r="BR140" i="18"/>
  <c r="P90" i="18"/>
  <c r="Q89" i="18"/>
  <c r="P91" i="18"/>
  <c r="AQ135" i="18"/>
  <c r="AQ136" i="18" s="1"/>
  <c r="BR134" i="18"/>
  <c r="AS132" i="18"/>
  <c r="AR132" i="18"/>
  <c r="AQ132" i="18"/>
  <c r="AQ133" i="18"/>
  <c r="AQ134" i="18" s="1"/>
  <c r="AU132" i="18"/>
  <c r="AT132" i="18"/>
  <c r="AS135" i="18"/>
  <c r="AS136" i="18" s="1"/>
  <c r="AS133" i="18"/>
  <c r="AS134" i="18" s="1"/>
  <c r="AR133" i="18"/>
  <c r="AR134" i="18" s="1"/>
  <c r="AR135" i="18"/>
  <c r="AR136" i="18" s="1"/>
  <c r="S60" i="18"/>
  <c r="T59" i="18"/>
  <c r="S61" i="18"/>
  <c r="AU122" i="18"/>
  <c r="M129" i="18"/>
  <c r="L131" i="18"/>
  <c r="L130" i="18"/>
  <c r="R70" i="18"/>
  <c r="R71" i="18"/>
  <c r="S69" i="18"/>
  <c r="X9" i="18"/>
  <c r="W10" i="18"/>
  <c r="W11" i="18"/>
  <c r="U41" i="18"/>
  <c r="U40" i="18"/>
  <c r="V39" i="18"/>
  <c r="BR135" i="18"/>
  <c r="BR133" i="18"/>
  <c r="BB134" i="18" s="1"/>
  <c r="AT125" i="18"/>
  <c r="AT126" i="18" s="1"/>
  <c r="AU126" i="18"/>
  <c r="AU125" i="18"/>
  <c r="AU123" i="18"/>
  <c r="AU124" i="18"/>
  <c r="AT123" i="18"/>
  <c r="AT124" i="18" s="1"/>
  <c r="M121" i="18"/>
  <c r="N119" i="18"/>
  <c r="M120" i="18"/>
  <c r="A21" i="18"/>
  <c r="B22" i="18"/>
  <c r="P99" i="18"/>
  <c r="O100" i="18"/>
  <c r="O101" i="18"/>
  <c r="N110" i="18"/>
  <c r="O109" i="18"/>
  <c r="N111" i="18"/>
  <c r="W29" i="18"/>
  <c r="V30" i="18"/>
  <c r="V31" i="18"/>
  <c r="U49" i="18"/>
  <c r="T50" i="18"/>
  <c r="T51" i="18"/>
  <c r="Q80" i="18"/>
  <c r="Q81" i="18"/>
  <c r="R79" i="18"/>
  <c r="BB132" i="18"/>
  <c r="C40" i="16"/>
  <c r="B43" i="16"/>
  <c r="B18" i="15"/>
  <c r="A17" i="15"/>
  <c r="D20" i="18" a="1"/>
  <c r="G18" i="18" a="1"/>
  <c r="F18" i="18" a="1"/>
  <c r="E19" i="18" l="1"/>
  <c r="N238" i="19"/>
  <c r="F235" i="19"/>
  <c r="E235" i="19" s="1"/>
  <c r="B268" i="19"/>
  <c r="C265" i="19"/>
  <c r="H256" i="19"/>
  <c r="D253" i="19"/>
  <c r="I253" i="19"/>
  <c r="L244" i="19"/>
  <c r="J250" i="19"/>
  <c r="K247" i="19"/>
  <c r="M241" i="19"/>
  <c r="BT120" i="18"/>
  <c r="F18" i="18"/>
  <c r="G18" i="18"/>
  <c r="H18" i="18" s="1" a="1"/>
  <c r="H18" i="18" s="1"/>
  <c r="D20" i="18"/>
  <c r="E20" i="18" s="1"/>
  <c r="BR143" i="18"/>
  <c r="BR145" i="18"/>
  <c r="W39" i="18"/>
  <c r="V41" i="18"/>
  <c r="V40" i="18"/>
  <c r="X29" i="18"/>
  <c r="W30" i="18"/>
  <c r="W31" i="18"/>
  <c r="X19" i="18"/>
  <c r="W20" i="18"/>
  <c r="W21" i="18"/>
  <c r="N129" i="18"/>
  <c r="M131" i="18"/>
  <c r="M130" i="18"/>
  <c r="AU115" i="18"/>
  <c r="AU116" i="18" s="1"/>
  <c r="BT110" i="18" s="1"/>
  <c r="R80" i="18"/>
  <c r="R81" i="18"/>
  <c r="S79" i="18"/>
  <c r="R89" i="18"/>
  <c r="Q91" i="18"/>
  <c r="Q90" i="18"/>
  <c r="P109" i="18"/>
  <c r="O111" i="18"/>
  <c r="O110" i="18"/>
  <c r="T60" i="18"/>
  <c r="T61" i="18"/>
  <c r="U59" i="18"/>
  <c r="Y9" i="18"/>
  <c r="X10" i="18"/>
  <c r="X11" i="18"/>
  <c r="BB144" i="18"/>
  <c r="N121" i="18"/>
  <c r="N120" i="18"/>
  <c r="O119" i="18"/>
  <c r="S71" i="18"/>
  <c r="T69" i="18"/>
  <c r="S70" i="18"/>
  <c r="AS143" i="18"/>
  <c r="AS144" i="18" s="1"/>
  <c r="AR143" i="18"/>
  <c r="AR144" i="18" s="1"/>
  <c r="AQ143" i="18"/>
  <c r="AQ144" i="18" s="1"/>
  <c r="BR144" i="18"/>
  <c r="AU142" i="18"/>
  <c r="AT142" i="18"/>
  <c r="AR145" i="18"/>
  <c r="AR146" i="18" s="1"/>
  <c r="AQ142" i="18"/>
  <c r="AQ145" i="18"/>
  <c r="AQ146" i="18" s="1"/>
  <c r="AS142" i="18"/>
  <c r="AS145" i="18"/>
  <c r="AS146" i="18" s="1"/>
  <c r="AR142" i="18"/>
  <c r="L140" i="18"/>
  <c r="M139" i="18"/>
  <c r="L141" i="18"/>
  <c r="P101" i="18"/>
  <c r="Q99" i="18"/>
  <c r="P100" i="18"/>
  <c r="U50" i="18"/>
  <c r="U51" i="18"/>
  <c r="V49" i="18"/>
  <c r="B23" i="18"/>
  <c r="A22" i="18"/>
  <c r="BB142" i="18"/>
  <c r="AU134" i="18"/>
  <c r="AU133" i="18"/>
  <c r="AT133" i="18"/>
  <c r="AT134" i="18" s="1"/>
  <c r="AU135" i="18"/>
  <c r="AT135" i="18"/>
  <c r="AT136" i="18" s="1"/>
  <c r="AU136" i="18"/>
  <c r="BR152" i="18"/>
  <c r="BB152" i="18" s="1"/>
  <c r="BR150" i="18"/>
  <c r="L158" i="18"/>
  <c r="L149" i="18"/>
  <c r="B46" i="16"/>
  <c r="C43" i="16"/>
  <c r="A18" i="15"/>
  <c r="B19" i="15"/>
  <c r="F19" i="18" a="1"/>
  <c r="D21" i="18" a="1"/>
  <c r="G19" i="18" a="1"/>
  <c r="J253" i="19" l="1"/>
  <c r="N241" i="19"/>
  <c r="I256" i="19"/>
  <c r="H259" i="19"/>
  <c r="D256" i="19"/>
  <c r="L247" i="19"/>
  <c r="C268" i="19"/>
  <c r="B271" i="19"/>
  <c r="M244" i="19"/>
  <c r="K250" i="19"/>
  <c r="F238" i="19"/>
  <c r="E238" i="19" s="1"/>
  <c r="BT130" i="18"/>
  <c r="G19" i="18"/>
  <c r="H19" i="18" s="1" a="1"/>
  <c r="H19" i="18" s="1"/>
  <c r="F19" i="18"/>
  <c r="D21" i="18"/>
  <c r="E21" i="18" s="1"/>
  <c r="X30" i="18"/>
  <c r="X31" i="18"/>
  <c r="Y29" i="18"/>
  <c r="L150" i="18"/>
  <c r="L151" i="18"/>
  <c r="M149" i="18"/>
  <c r="U61" i="18"/>
  <c r="U60" i="18"/>
  <c r="V59" i="18"/>
  <c r="Q100" i="18"/>
  <c r="R99" i="18"/>
  <c r="Q101" i="18"/>
  <c r="Z9" i="18"/>
  <c r="Y10" i="18"/>
  <c r="Y11" i="18"/>
  <c r="W40" i="18"/>
  <c r="X39" i="18"/>
  <c r="W41" i="18"/>
  <c r="AR153" i="18"/>
  <c r="AR154" i="18" s="1"/>
  <c r="AQ153" i="18"/>
  <c r="AQ154" i="18" s="1"/>
  <c r="AS155" i="18"/>
  <c r="AS156" i="18" s="1"/>
  <c r="AU152" i="18"/>
  <c r="AR155" i="18"/>
  <c r="AR156" i="18" s="1"/>
  <c r="AT152" i="18"/>
  <c r="AR152" i="18"/>
  <c r="AS153" i="18"/>
  <c r="AS154" i="18" s="1"/>
  <c r="AQ152" i="18"/>
  <c r="AS152" i="18"/>
  <c r="AQ155" i="18"/>
  <c r="AQ156" i="18" s="1"/>
  <c r="M140" i="18"/>
  <c r="M141" i="18"/>
  <c r="N139" i="18"/>
  <c r="T70" i="18"/>
  <c r="T71" i="18"/>
  <c r="U69" i="18"/>
  <c r="AU143" i="18"/>
  <c r="AU144" i="18" s="1"/>
  <c r="AT143" i="18"/>
  <c r="AT144" i="18" s="1"/>
  <c r="AT145" i="18"/>
  <c r="AT146" i="18" s="1"/>
  <c r="BB154" i="18"/>
  <c r="L168" i="18"/>
  <c r="BR160" i="18"/>
  <c r="L159" i="18"/>
  <c r="BR162" i="18"/>
  <c r="B24" i="18"/>
  <c r="A23" i="18"/>
  <c r="N131" i="18"/>
  <c r="N130" i="18"/>
  <c r="O129" i="18"/>
  <c r="BR153" i="18"/>
  <c r="BR154" i="18" s="1"/>
  <c r="BR155" i="18"/>
  <c r="P111" i="18"/>
  <c r="Q109" i="18"/>
  <c r="P110" i="18"/>
  <c r="S81" i="18"/>
  <c r="T79" i="18"/>
  <c r="S80" i="18"/>
  <c r="V50" i="18"/>
  <c r="V51" i="18"/>
  <c r="W49" i="18"/>
  <c r="P119" i="18"/>
  <c r="O121" i="18"/>
  <c r="O120" i="18"/>
  <c r="Y19" i="18"/>
  <c r="X20" i="18"/>
  <c r="X21" i="18"/>
  <c r="S89" i="18"/>
  <c r="R91" i="18"/>
  <c r="R90" i="18"/>
  <c r="C46" i="16"/>
  <c r="B49" i="16"/>
  <c r="B20" i="15"/>
  <c r="A19" i="15"/>
  <c r="D22" i="18" a="1"/>
  <c r="G20" i="18" a="1"/>
  <c r="F20" i="18" a="1"/>
  <c r="M247" i="19" l="1"/>
  <c r="L250" i="19"/>
  <c r="J256" i="19"/>
  <c r="H262" i="19"/>
  <c r="I259" i="19"/>
  <c r="D259" i="19"/>
  <c r="F241" i="19"/>
  <c r="E241" i="19" s="1"/>
  <c r="N244" i="19"/>
  <c r="K253" i="19"/>
  <c r="C271" i="19"/>
  <c r="B274" i="19"/>
  <c r="F20" i="18"/>
  <c r="D22" i="18"/>
  <c r="E22" i="18" s="1"/>
  <c r="G20" i="18"/>
  <c r="H20" i="18" s="1" a="1"/>
  <c r="H20" i="18" s="1"/>
  <c r="T81" i="18"/>
  <c r="U79" i="18"/>
  <c r="T80" i="18"/>
  <c r="Z10" i="18"/>
  <c r="Z11" i="18"/>
  <c r="AA9" i="18"/>
  <c r="Y30" i="18"/>
  <c r="Y31" i="18"/>
  <c r="Z29" i="18"/>
  <c r="P129" i="18"/>
  <c r="O130" i="18"/>
  <c r="O131" i="18"/>
  <c r="Y20" i="18"/>
  <c r="Y21" i="18"/>
  <c r="Z19" i="18"/>
  <c r="BR165" i="18"/>
  <c r="BR163" i="18"/>
  <c r="BB164" i="18" s="1"/>
  <c r="S99" i="18"/>
  <c r="R100" i="18"/>
  <c r="R101" i="18"/>
  <c r="Q111" i="18"/>
  <c r="R109" i="18"/>
  <c r="Q110" i="18"/>
  <c r="A24" i="18"/>
  <c r="B25" i="18"/>
  <c r="Q119" i="18"/>
  <c r="P121" i="18"/>
  <c r="P120" i="18"/>
  <c r="L161" i="18"/>
  <c r="M159" i="18"/>
  <c r="L160" i="18"/>
  <c r="AU155" i="18"/>
  <c r="AT155" i="18"/>
  <c r="AT156" i="18" s="1"/>
  <c r="AU156" i="18"/>
  <c r="AU154" i="18"/>
  <c r="AT153" i="18"/>
  <c r="AT154" i="18" s="1"/>
  <c r="AU153" i="18"/>
  <c r="BB162" i="18"/>
  <c r="V61" i="18"/>
  <c r="W59" i="18"/>
  <c r="V60" i="18"/>
  <c r="S91" i="18"/>
  <c r="T89" i="18"/>
  <c r="S90" i="18"/>
  <c r="W50" i="18"/>
  <c r="W51" i="18"/>
  <c r="X49" i="18"/>
  <c r="U70" i="18"/>
  <c r="U71" i="18"/>
  <c r="V69" i="18"/>
  <c r="AS165" i="18"/>
  <c r="AS166" i="18" s="1"/>
  <c r="AR165" i="18"/>
  <c r="AR166" i="18" s="1"/>
  <c r="AT162" i="18"/>
  <c r="AQ165" i="18"/>
  <c r="AQ166" i="18" s="1"/>
  <c r="AS162" i="18"/>
  <c r="AR162" i="18"/>
  <c r="AS163" i="18"/>
  <c r="AS164" i="18" s="1"/>
  <c r="AQ162" i="18"/>
  <c r="AQ163" i="18"/>
  <c r="AQ164" i="18" s="1"/>
  <c r="AR163" i="18"/>
  <c r="AR164" i="18" s="1"/>
  <c r="BR170" i="18"/>
  <c r="BB172" i="18" s="1"/>
  <c r="L169" i="18"/>
  <c r="L178" i="18"/>
  <c r="BR172" i="18"/>
  <c r="N140" i="18"/>
  <c r="N141" i="18"/>
  <c r="O139" i="18"/>
  <c r="Y39" i="18"/>
  <c r="X41" i="18"/>
  <c r="X40" i="18"/>
  <c r="M150" i="18"/>
  <c r="M151" i="18"/>
  <c r="N149" i="18"/>
  <c r="B52" i="16"/>
  <c r="C49" i="16"/>
  <c r="A20" i="15"/>
  <c r="B21" i="15"/>
  <c r="F21" i="18" a="1"/>
  <c r="D23" i="18" a="1"/>
  <c r="G21" i="18" a="1"/>
  <c r="J259" i="19" l="1"/>
  <c r="B277" i="19"/>
  <c r="C274" i="19"/>
  <c r="H265" i="19"/>
  <c r="I262" i="19"/>
  <c r="D262" i="19"/>
  <c r="K256" i="19"/>
  <c r="L253" i="19"/>
  <c r="F244" i="19"/>
  <c r="E244" i="19" s="1"/>
  <c r="M250" i="19"/>
  <c r="N247" i="19"/>
  <c r="BT150" i="18"/>
  <c r="F21" i="18"/>
  <c r="G21" i="18"/>
  <c r="H21" i="18" s="1" a="1"/>
  <c r="H21" i="18" s="1"/>
  <c r="D23" i="18"/>
  <c r="E23" i="18" s="1"/>
  <c r="AT165" i="18"/>
  <c r="AT166" i="18" s="1"/>
  <c r="AU163" i="18"/>
  <c r="AU164" i="18" s="1"/>
  <c r="AU165" i="18"/>
  <c r="AU166" i="18" s="1"/>
  <c r="AT163" i="18"/>
  <c r="AT164" i="18" s="1"/>
  <c r="B26" i="18"/>
  <c r="A25" i="18"/>
  <c r="Z20" i="18"/>
  <c r="Z21" i="18"/>
  <c r="AA19" i="18"/>
  <c r="U81" i="18"/>
  <c r="U80" i="18"/>
  <c r="V79" i="18"/>
  <c r="X51" i="18"/>
  <c r="Y49" i="18"/>
  <c r="X50" i="18"/>
  <c r="P130" i="18"/>
  <c r="P131" i="18"/>
  <c r="Q129" i="18"/>
  <c r="O140" i="18"/>
  <c r="O141" i="18"/>
  <c r="P139" i="18"/>
  <c r="R119" i="18"/>
  <c r="Q121" i="18"/>
  <c r="Q120" i="18"/>
  <c r="Y40" i="18"/>
  <c r="Z39" i="18"/>
  <c r="Y41" i="18"/>
  <c r="BR164" i="18"/>
  <c r="T90" i="18"/>
  <c r="T91" i="18"/>
  <c r="U89" i="18"/>
  <c r="S109" i="18"/>
  <c r="R110" i="18"/>
  <c r="R111" i="18"/>
  <c r="BR175" i="18"/>
  <c r="BR173" i="18"/>
  <c r="BR174" i="18" s="1"/>
  <c r="M161" i="18"/>
  <c r="N159" i="18"/>
  <c r="M160" i="18"/>
  <c r="AU145" i="18"/>
  <c r="AU146" i="18" s="1"/>
  <c r="BT140" i="18" s="1"/>
  <c r="Z30" i="18"/>
  <c r="Z31" i="18"/>
  <c r="AA29" i="18"/>
  <c r="L188" i="18"/>
  <c r="BR182" i="18"/>
  <c r="L179" i="18"/>
  <c r="BR180" i="18"/>
  <c r="BB184" i="18"/>
  <c r="BB182" i="18"/>
  <c r="W60" i="18"/>
  <c r="W61" i="18"/>
  <c r="X59" i="18"/>
  <c r="N150" i="18"/>
  <c r="N151" i="18"/>
  <c r="O149" i="18"/>
  <c r="AQ175" i="18"/>
  <c r="AQ176" i="18" s="1"/>
  <c r="AS172" i="18"/>
  <c r="AR172" i="18"/>
  <c r="AQ172" i="18"/>
  <c r="AS175" i="18"/>
  <c r="AS176" i="18" s="1"/>
  <c r="AS173" i="18"/>
  <c r="AS174" i="18" s="1"/>
  <c r="AR175" i="18"/>
  <c r="AR176" i="18" s="1"/>
  <c r="AR173" i="18"/>
  <c r="AR174" i="18" s="1"/>
  <c r="AT172" i="18"/>
  <c r="AQ173" i="18"/>
  <c r="AQ174" i="18" s="1"/>
  <c r="S101" i="18"/>
  <c r="T99" i="18"/>
  <c r="S100" i="18"/>
  <c r="AA10" i="18"/>
  <c r="AA11" i="18"/>
  <c r="AB9" i="18"/>
  <c r="M169" i="18"/>
  <c r="L170" i="18"/>
  <c r="L171" i="18"/>
  <c r="AU162" i="18"/>
  <c r="BB174" i="18"/>
  <c r="W69" i="18"/>
  <c r="V71" i="18"/>
  <c r="V70" i="18"/>
  <c r="B55" i="16"/>
  <c r="C52" i="16"/>
  <c r="B22" i="15"/>
  <c r="A21" i="15"/>
  <c r="D24" i="18" a="1"/>
  <c r="G22" i="18" a="1"/>
  <c r="F22" i="18" a="1"/>
  <c r="M253" i="19" l="1"/>
  <c r="L256" i="19"/>
  <c r="D265" i="19"/>
  <c r="H268" i="19"/>
  <c r="I265" i="19"/>
  <c r="F247" i="19"/>
  <c r="E247" i="19" s="1"/>
  <c r="J262" i="19"/>
  <c r="N250" i="19"/>
  <c r="C277" i="19"/>
  <c r="B280" i="19"/>
  <c r="K259" i="19"/>
  <c r="BT160" i="18"/>
  <c r="G22" i="18"/>
  <c r="H22" i="18" s="1" a="1"/>
  <c r="H22" i="18" s="1"/>
  <c r="D24" i="18"/>
  <c r="E24" i="18" s="1"/>
  <c r="F22" i="18"/>
  <c r="AU172" i="18"/>
  <c r="N169" i="18"/>
  <c r="M170" i="18"/>
  <c r="M171" i="18"/>
  <c r="Z41" i="18"/>
  <c r="AA39" i="18"/>
  <c r="Z40" i="18"/>
  <c r="AB10" i="18"/>
  <c r="AB11" i="18"/>
  <c r="AC9" i="18"/>
  <c r="M179" i="18"/>
  <c r="L181" i="18"/>
  <c r="L180" i="18"/>
  <c r="BR185" i="18"/>
  <c r="BR183" i="18"/>
  <c r="BR184" i="18" s="1"/>
  <c r="W79" i="18"/>
  <c r="V80" i="18"/>
  <c r="V81" i="18"/>
  <c r="O151" i="18"/>
  <c r="P149" i="18"/>
  <c r="O150" i="18"/>
  <c r="T101" i="18"/>
  <c r="U99" i="18"/>
  <c r="T100" i="18"/>
  <c r="AA30" i="18"/>
  <c r="AA31" i="18"/>
  <c r="AB29" i="18"/>
  <c r="T109" i="18"/>
  <c r="S110" i="18"/>
  <c r="S111" i="18"/>
  <c r="AS183" i="18"/>
  <c r="AS184" i="18" s="1"/>
  <c r="AR183" i="18"/>
  <c r="AR184" i="18" s="1"/>
  <c r="AQ183" i="18"/>
  <c r="AQ184" i="18" s="1"/>
  <c r="AR185" i="18"/>
  <c r="AR186" i="18" s="1"/>
  <c r="AR182" i="18"/>
  <c r="AQ185" i="18"/>
  <c r="AQ186" i="18" s="1"/>
  <c r="AQ182" i="18"/>
  <c r="AS185" i="18"/>
  <c r="AS186" i="18" s="1"/>
  <c r="AS182" i="18"/>
  <c r="AT182" i="18"/>
  <c r="AU174" i="18"/>
  <c r="AU173" i="18"/>
  <c r="AT173" i="18"/>
  <c r="AT174" i="18" s="1"/>
  <c r="AT175" i="18"/>
  <c r="AT176" i="18" s="1"/>
  <c r="AU175" i="18"/>
  <c r="AU176" i="18"/>
  <c r="Y51" i="18"/>
  <c r="Z49" i="18"/>
  <c r="Y50" i="18"/>
  <c r="W71" i="18"/>
  <c r="X69" i="18"/>
  <c r="W70" i="18"/>
  <c r="L189" i="18"/>
  <c r="BB194" i="18"/>
  <c r="BR190" i="18"/>
  <c r="L198" i="18"/>
  <c r="BR192" i="18"/>
  <c r="S119" i="18"/>
  <c r="R121" i="18"/>
  <c r="R120" i="18"/>
  <c r="P140" i="18"/>
  <c r="P141" i="18"/>
  <c r="Q139" i="18"/>
  <c r="AA20" i="18"/>
  <c r="AA21" i="18"/>
  <c r="AB19" i="18"/>
  <c r="X60" i="18"/>
  <c r="Y59" i="18"/>
  <c r="X61" i="18"/>
  <c r="U91" i="18"/>
  <c r="U90" i="18"/>
  <c r="V89" i="18"/>
  <c r="Q130" i="18"/>
  <c r="R129" i="18"/>
  <c r="Q131" i="18"/>
  <c r="N161" i="18"/>
  <c r="O159" i="18"/>
  <c r="N160" i="18"/>
  <c r="B27" i="18"/>
  <c r="A26" i="18"/>
  <c r="B58" i="16"/>
  <c r="C55" i="16"/>
  <c r="A22" i="15"/>
  <c r="B23" i="15"/>
  <c r="G23" i="18" a="1"/>
  <c r="D25" i="18" a="1"/>
  <c r="F23" i="18" a="1"/>
  <c r="J265" i="19" l="1"/>
  <c r="L259" i="19"/>
  <c r="I268" i="19"/>
  <c r="D268" i="19"/>
  <c r="H271" i="19"/>
  <c r="B283" i="19"/>
  <c r="C280" i="19"/>
  <c r="M256" i="19"/>
  <c r="F250" i="19"/>
  <c r="E250" i="19" s="1"/>
  <c r="K262" i="19"/>
  <c r="N253" i="19"/>
  <c r="BT170" i="18"/>
  <c r="F23" i="18"/>
  <c r="D25" i="18"/>
  <c r="E25" i="18" s="1"/>
  <c r="G23" i="18"/>
  <c r="H23" i="18" s="1" a="1"/>
  <c r="H23" i="18" s="1"/>
  <c r="U109" i="18"/>
  <c r="T111" i="18"/>
  <c r="T110" i="18"/>
  <c r="AA41" i="18"/>
  <c r="AB39" i="18"/>
  <c r="AA40" i="18"/>
  <c r="X79" i="18"/>
  <c r="W80" i="18"/>
  <c r="W81" i="18"/>
  <c r="AU184" i="18"/>
  <c r="AU183" i="18"/>
  <c r="AT183" i="18"/>
  <c r="AT184" i="18" s="1"/>
  <c r="AU186" i="18"/>
  <c r="AU185" i="18"/>
  <c r="AT185" i="18"/>
  <c r="AT186" i="18" s="1"/>
  <c r="AB30" i="18"/>
  <c r="AB31" i="18"/>
  <c r="AC29" i="18"/>
  <c r="AU182" i="18"/>
  <c r="Z50" i="18"/>
  <c r="Z51" i="18"/>
  <c r="AA49" i="18"/>
  <c r="L190" i="18"/>
  <c r="M189" i="18"/>
  <c r="L191" i="18"/>
  <c r="R130" i="18"/>
  <c r="S129" i="18"/>
  <c r="R131" i="18"/>
  <c r="Q140" i="18"/>
  <c r="Q141" i="18"/>
  <c r="R139" i="18"/>
  <c r="X71" i="18"/>
  <c r="X70" i="18"/>
  <c r="Y69" i="18"/>
  <c r="V91" i="18"/>
  <c r="V90" i="18"/>
  <c r="W89" i="18"/>
  <c r="U101" i="18"/>
  <c r="V99" i="18"/>
  <c r="U100" i="18"/>
  <c r="S120" i="18"/>
  <c r="T119" i="18"/>
  <c r="S121" i="18"/>
  <c r="M180" i="18"/>
  <c r="N179" i="18"/>
  <c r="M181" i="18"/>
  <c r="BR195" i="18"/>
  <c r="BR193" i="18"/>
  <c r="Z59" i="18"/>
  <c r="Y61" i="18"/>
  <c r="Y60" i="18"/>
  <c r="P151" i="18"/>
  <c r="Q149" i="18"/>
  <c r="P150" i="18"/>
  <c r="AS192" i="18"/>
  <c r="AR192" i="18"/>
  <c r="AS195" i="18"/>
  <c r="AS196" i="18" s="1"/>
  <c r="AQ192" i="18"/>
  <c r="AR195" i="18"/>
  <c r="AR196" i="18" s="1"/>
  <c r="BR194" i="18"/>
  <c r="AQ195" i="18"/>
  <c r="AQ196" i="18" s="1"/>
  <c r="AQ193" i="18"/>
  <c r="AQ194" i="18" s="1"/>
  <c r="AS193" i="18"/>
  <c r="AS194" i="18" s="1"/>
  <c r="AR193" i="18"/>
  <c r="AR194" i="18" s="1"/>
  <c r="AU192" i="18"/>
  <c r="AT192" i="18"/>
  <c r="N170" i="18"/>
  <c r="O169" i="18"/>
  <c r="N171" i="18"/>
  <c r="B28" i="18"/>
  <c r="A27" i="18"/>
  <c r="AC10" i="18"/>
  <c r="AD9" i="18"/>
  <c r="AC11" i="18"/>
  <c r="P159" i="18"/>
  <c r="O160" i="18"/>
  <c r="O161" i="18"/>
  <c r="BR202" i="18"/>
  <c r="BR200" i="18"/>
  <c r="L199" i="18"/>
  <c r="L208" i="18"/>
  <c r="AB20" i="18"/>
  <c r="AB21" i="18"/>
  <c r="AC19" i="18"/>
  <c r="BB192" i="18"/>
  <c r="C58" i="16"/>
  <c r="B61" i="16"/>
  <c r="B24" i="15"/>
  <c r="A23" i="15"/>
  <c r="G24" i="18" a="1"/>
  <c r="F24" i="18" a="1"/>
  <c r="D26" i="18" a="1"/>
  <c r="B286" i="19" l="1"/>
  <c r="C283" i="19"/>
  <c r="H274" i="19"/>
  <c r="I271" i="19"/>
  <c r="D271" i="19"/>
  <c r="F253" i="19"/>
  <c r="E253" i="19" s="1"/>
  <c r="J268" i="19"/>
  <c r="L262" i="19"/>
  <c r="M259" i="19"/>
  <c r="N256" i="19"/>
  <c r="K265" i="19"/>
  <c r="BT180" i="18"/>
  <c r="F24" i="18"/>
  <c r="G24" i="18"/>
  <c r="H24" i="18" s="1" a="1"/>
  <c r="H24" i="18" s="1"/>
  <c r="D26" i="18"/>
  <c r="E26" i="18" s="1"/>
  <c r="BR212" i="18"/>
  <c r="BB212" i="18" s="1"/>
  <c r="L209" i="18"/>
  <c r="BR210" i="18"/>
  <c r="L218" i="18"/>
  <c r="T120" i="18"/>
  <c r="U119" i="18"/>
  <c r="T121" i="18"/>
  <c r="Z61" i="18"/>
  <c r="Z60" i="18"/>
  <c r="AA59" i="18"/>
  <c r="Q151" i="18"/>
  <c r="R149" i="18"/>
  <c r="Q150" i="18"/>
  <c r="AC30" i="18"/>
  <c r="AC31" i="18"/>
  <c r="AD29" i="18"/>
  <c r="X80" i="18"/>
  <c r="Y79" i="18"/>
  <c r="X81" i="18"/>
  <c r="AC20" i="18"/>
  <c r="AC21" i="18"/>
  <c r="AD19" i="18"/>
  <c r="Q159" i="18"/>
  <c r="P160" i="18"/>
  <c r="P161" i="18"/>
  <c r="V100" i="18"/>
  <c r="W99" i="18"/>
  <c r="V101" i="18"/>
  <c r="S130" i="18"/>
  <c r="S131" i="18"/>
  <c r="T129" i="18"/>
  <c r="AB41" i="18"/>
  <c r="AC39" i="18"/>
  <c r="AB40" i="18"/>
  <c r="M199" i="18"/>
  <c r="L200" i="18"/>
  <c r="L201" i="18"/>
  <c r="AD10" i="18"/>
  <c r="AD11" i="18"/>
  <c r="AE9" i="18"/>
  <c r="W91" i="18"/>
  <c r="W90" i="18"/>
  <c r="X89" i="18"/>
  <c r="N189" i="18"/>
  <c r="M191" i="18"/>
  <c r="M190" i="18"/>
  <c r="AQ205" i="18"/>
  <c r="AQ206" i="18" s="1"/>
  <c r="AS202" i="18"/>
  <c r="AS203" i="18"/>
  <c r="AS204" i="18" s="1"/>
  <c r="AR203" i="18"/>
  <c r="AR204" i="18" s="1"/>
  <c r="AQ203" i="18"/>
  <c r="AQ204" i="18" s="1"/>
  <c r="AR202" i="18"/>
  <c r="AQ202" i="18"/>
  <c r="AT202" i="18"/>
  <c r="AR205" i="18"/>
  <c r="AR206" i="18" s="1"/>
  <c r="AS205" i="18"/>
  <c r="AS206" i="18" s="1"/>
  <c r="A28" i="18"/>
  <c r="B29" i="18"/>
  <c r="AT195" i="18"/>
  <c r="AT196" i="18" s="1"/>
  <c r="AU195" i="18"/>
  <c r="AU196" i="18"/>
  <c r="AU193" i="18"/>
  <c r="AU194" i="18"/>
  <c r="AT193" i="18"/>
  <c r="AT194" i="18" s="1"/>
  <c r="N180" i="18"/>
  <c r="N181" i="18"/>
  <c r="O179" i="18"/>
  <c r="Z69" i="18"/>
  <c r="Y71" i="18"/>
  <c r="Y70" i="18"/>
  <c r="U111" i="18"/>
  <c r="U110" i="18"/>
  <c r="V109" i="18"/>
  <c r="AA50" i="18"/>
  <c r="AB49" i="18"/>
  <c r="AA51" i="18"/>
  <c r="BR205" i="18"/>
  <c r="BR203" i="18"/>
  <c r="BB204" i="18" s="1"/>
  <c r="P169" i="18"/>
  <c r="O170" i="18"/>
  <c r="O171" i="18"/>
  <c r="R141" i="18"/>
  <c r="S139" i="18"/>
  <c r="R140" i="18"/>
  <c r="B64" i="16"/>
  <c r="C61" i="16"/>
  <c r="A24" i="15"/>
  <c r="B25" i="15"/>
  <c r="F25" i="18" a="1"/>
  <c r="D27" i="18" a="1"/>
  <c r="G25" i="18" a="1"/>
  <c r="K268" i="19" l="1"/>
  <c r="F256" i="19"/>
  <c r="E256" i="19" s="1"/>
  <c r="J271" i="19"/>
  <c r="N259" i="19"/>
  <c r="D274" i="19"/>
  <c r="I274" i="19"/>
  <c r="H277" i="19"/>
  <c r="L265" i="19"/>
  <c r="M262" i="19"/>
  <c r="B289" i="19"/>
  <c r="C286" i="19"/>
  <c r="BT190" i="18"/>
  <c r="G25" i="18"/>
  <c r="H25" i="18" s="1" a="1"/>
  <c r="H25" i="18" s="1"/>
  <c r="F25" i="18"/>
  <c r="D27" i="18"/>
  <c r="E27" i="18" s="1"/>
  <c r="A29" i="18"/>
  <c r="B30" i="18"/>
  <c r="W100" i="18"/>
  <c r="W101" i="18"/>
  <c r="X99" i="18"/>
  <c r="V110" i="18"/>
  <c r="V111" i="18"/>
  <c r="W109" i="18"/>
  <c r="AD31" i="18"/>
  <c r="AE29" i="18"/>
  <c r="AD30" i="18"/>
  <c r="U120" i="18"/>
  <c r="U121" i="18"/>
  <c r="V119" i="18"/>
  <c r="BR204" i="18"/>
  <c r="BR222" i="18"/>
  <c r="L228" i="18"/>
  <c r="L219" i="18"/>
  <c r="BR220" i="18"/>
  <c r="P170" i="18"/>
  <c r="Q169" i="18"/>
  <c r="P171" i="18"/>
  <c r="AQ213" i="18"/>
  <c r="AQ214" i="18" s="1"/>
  <c r="AR213" i="18"/>
  <c r="AR214" i="18" s="1"/>
  <c r="AS212" i="18"/>
  <c r="AR212" i="18"/>
  <c r="AQ212" i="18"/>
  <c r="AT212" i="18"/>
  <c r="AS215" i="18"/>
  <c r="AS216" i="18" s="1"/>
  <c r="AR215" i="18"/>
  <c r="AR216" i="18" s="1"/>
  <c r="AQ215" i="18"/>
  <c r="AQ216" i="18" s="1"/>
  <c r="AU212" i="18"/>
  <c r="AS213" i="18"/>
  <c r="AS214" i="18" s="1"/>
  <c r="AU202" i="18"/>
  <c r="N199" i="18"/>
  <c r="M201" i="18"/>
  <c r="M200" i="18"/>
  <c r="S149" i="18"/>
  <c r="R151" i="18"/>
  <c r="R150" i="18"/>
  <c r="BB214" i="18"/>
  <c r="AA69" i="18"/>
  <c r="Z70" i="18"/>
  <c r="Z71" i="18"/>
  <c r="R159" i="18"/>
  <c r="Q160" i="18"/>
  <c r="Q161" i="18"/>
  <c r="L210" i="18"/>
  <c r="M209" i="18"/>
  <c r="L211" i="18"/>
  <c r="AD20" i="18"/>
  <c r="AD21" i="18"/>
  <c r="AE19" i="18"/>
  <c r="N191" i="18"/>
  <c r="N190" i="18"/>
  <c r="O189" i="18"/>
  <c r="AC40" i="18"/>
  <c r="AC41" i="18"/>
  <c r="AD39" i="18"/>
  <c r="BR213" i="18"/>
  <c r="BR214" i="18" s="1"/>
  <c r="BR215" i="18"/>
  <c r="X91" i="18"/>
  <c r="X90" i="18"/>
  <c r="Y89" i="18"/>
  <c r="AA61" i="18"/>
  <c r="AB59" i="18"/>
  <c r="AA60" i="18"/>
  <c r="BB202" i="18"/>
  <c r="O180" i="18"/>
  <c r="O181" i="18"/>
  <c r="P179" i="18"/>
  <c r="AT203" i="18"/>
  <c r="AT204" i="18" s="1"/>
  <c r="AU203" i="18"/>
  <c r="AU204" i="18" s="1"/>
  <c r="AT205" i="18"/>
  <c r="AT206" i="18" s="1"/>
  <c r="S141" i="18"/>
  <c r="T139" i="18"/>
  <c r="S140" i="18"/>
  <c r="T130" i="18"/>
  <c r="T131" i="18"/>
  <c r="U129" i="18"/>
  <c r="AC49" i="18"/>
  <c r="AB51" i="18"/>
  <c r="AB50" i="18"/>
  <c r="Y80" i="18"/>
  <c r="Z79" i="18"/>
  <c r="Y81" i="18"/>
  <c r="AE10" i="18"/>
  <c r="AE11" i="18"/>
  <c r="AF9" i="18"/>
  <c r="C64" i="16"/>
  <c r="B67" i="16"/>
  <c r="B26" i="15"/>
  <c r="A25" i="15"/>
  <c r="F26" i="18" a="1"/>
  <c r="D28" i="18" a="1"/>
  <c r="G26" i="18" a="1"/>
  <c r="H280" i="19" l="1"/>
  <c r="D277" i="19"/>
  <c r="I277" i="19"/>
  <c r="J274" i="19"/>
  <c r="B292" i="19"/>
  <c r="C289" i="19"/>
  <c r="K271" i="19"/>
  <c r="F259" i="19"/>
  <c r="E259" i="19" s="1"/>
  <c r="N262" i="19"/>
  <c r="M265" i="19"/>
  <c r="L268" i="19"/>
  <c r="D28" i="18"/>
  <c r="E28" i="18" s="1"/>
  <c r="G26" i="18"/>
  <c r="H26" i="18" s="1" a="1"/>
  <c r="H26" i="18" s="1"/>
  <c r="F26" i="18"/>
  <c r="L238" i="18"/>
  <c r="BR230" i="18"/>
  <c r="L229" i="18"/>
  <c r="BR232" i="18"/>
  <c r="X100" i="18"/>
  <c r="X101" i="18"/>
  <c r="Y99" i="18"/>
  <c r="BR223" i="18"/>
  <c r="BR225" i="18"/>
  <c r="AF11" i="18"/>
  <c r="AG9" i="18"/>
  <c r="AF10" i="18"/>
  <c r="AE39" i="18"/>
  <c r="AD40" i="18"/>
  <c r="AD41" i="18"/>
  <c r="T149" i="18"/>
  <c r="S150" i="18"/>
  <c r="S151" i="18"/>
  <c r="V120" i="18"/>
  <c r="V121" i="18"/>
  <c r="W119" i="18"/>
  <c r="Z89" i="18"/>
  <c r="Y91" i="18"/>
  <c r="Y90" i="18"/>
  <c r="AC51" i="18"/>
  <c r="AD49" i="18"/>
  <c r="AC50" i="18"/>
  <c r="U131" i="18"/>
  <c r="V129" i="18"/>
  <c r="U130" i="18"/>
  <c r="P180" i="18"/>
  <c r="P181" i="18"/>
  <c r="Q179" i="18"/>
  <c r="A30" i="18"/>
  <c r="B31" i="18"/>
  <c r="AU214" i="18"/>
  <c r="AU213" i="18"/>
  <c r="AT213" i="18"/>
  <c r="AT214" i="18" s="1"/>
  <c r="AU215" i="18"/>
  <c r="AU216" i="18"/>
  <c r="AT215" i="18"/>
  <c r="AT216" i="18" s="1"/>
  <c r="AE21" i="18"/>
  <c r="AF19" i="18"/>
  <c r="AE20" i="18"/>
  <c r="AA70" i="18"/>
  <c r="AA71" i="18"/>
  <c r="AB69" i="18"/>
  <c r="L221" i="18"/>
  <c r="M219" i="18"/>
  <c r="L220" i="18"/>
  <c r="M210" i="18"/>
  <c r="N209" i="18"/>
  <c r="M211" i="18"/>
  <c r="T141" i="18"/>
  <c r="U139" i="18"/>
  <c r="T140" i="18"/>
  <c r="N201" i="18"/>
  <c r="N200" i="18"/>
  <c r="O199" i="18"/>
  <c r="Q170" i="18"/>
  <c r="Q171" i="18"/>
  <c r="R169" i="18"/>
  <c r="S159" i="18"/>
  <c r="R161" i="18"/>
  <c r="R160" i="18"/>
  <c r="AE31" i="18"/>
  <c r="AF29" i="18"/>
  <c r="AE30" i="18"/>
  <c r="Z80" i="18"/>
  <c r="Z81" i="18"/>
  <c r="AA79" i="18"/>
  <c r="BB222" i="18"/>
  <c r="P189" i="18"/>
  <c r="O190" i="18"/>
  <c r="O191" i="18"/>
  <c r="AC59" i="18"/>
  <c r="AB61" i="18"/>
  <c r="AB60" i="18"/>
  <c r="BB224" i="18"/>
  <c r="W111" i="18"/>
  <c r="X109" i="18"/>
  <c r="W110" i="18"/>
  <c r="AR223" i="18"/>
  <c r="AR224" i="18" s="1"/>
  <c r="AQ223" i="18"/>
  <c r="AQ224" i="18" s="1"/>
  <c r="AS225" i="18"/>
  <c r="AS226" i="18" s="1"/>
  <c r="AU222" i="18"/>
  <c r="AR225" i="18"/>
  <c r="AR226" i="18" s="1"/>
  <c r="AT222" i="18"/>
  <c r="AQ225" i="18"/>
  <c r="AQ226" i="18" s="1"/>
  <c r="AS222" i="18"/>
  <c r="AR222" i="18"/>
  <c r="AS223" i="18"/>
  <c r="AS224" i="18" s="1"/>
  <c r="AQ222" i="18"/>
  <c r="BR224" i="18"/>
  <c r="B70" i="16"/>
  <c r="C67" i="16"/>
  <c r="A26" i="15"/>
  <c r="B27" i="15"/>
  <c r="F27" i="18" a="1"/>
  <c r="G27" i="18" a="1"/>
  <c r="D29" i="18" a="1"/>
  <c r="L271" i="19" l="1"/>
  <c r="B295" i="19"/>
  <c r="C292" i="19"/>
  <c r="K274" i="19"/>
  <c r="M268" i="19"/>
  <c r="J277" i="19"/>
  <c r="N265" i="19"/>
  <c r="F262" i="19"/>
  <c r="E262" i="19" s="1"/>
  <c r="I280" i="19"/>
  <c r="H283" i="19"/>
  <c r="D280" i="19"/>
  <c r="BT210" i="18"/>
  <c r="F27" i="18"/>
  <c r="D29" i="18"/>
  <c r="E29" i="18" s="1"/>
  <c r="G27" i="18"/>
  <c r="H27" i="18" s="1" a="1"/>
  <c r="H27" i="18" s="1"/>
  <c r="AG29" i="18"/>
  <c r="AF30" i="18"/>
  <c r="AF31" i="18"/>
  <c r="AB70" i="18"/>
  <c r="AC69" i="18"/>
  <c r="AB71" i="18"/>
  <c r="A31" i="18"/>
  <c r="B32" i="18"/>
  <c r="L231" i="18"/>
  <c r="M229" i="18"/>
  <c r="L230" i="18"/>
  <c r="AF39" i="18"/>
  <c r="AE40" i="18"/>
  <c r="AE41" i="18"/>
  <c r="AS235" i="18"/>
  <c r="AS236" i="18" s="1"/>
  <c r="AR235" i="18"/>
  <c r="AR236" i="18" s="1"/>
  <c r="AT232" i="18"/>
  <c r="AQ235" i="18"/>
  <c r="AQ236" i="18" s="1"/>
  <c r="BR234" i="18"/>
  <c r="AS232" i="18"/>
  <c r="AR232" i="18"/>
  <c r="AQ232" i="18"/>
  <c r="AS233" i="18"/>
  <c r="AS234" i="18" s="1"/>
  <c r="AR233" i="18"/>
  <c r="AR234" i="18" s="1"/>
  <c r="AQ233" i="18"/>
  <c r="AQ234" i="18" s="1"/>
  <c r="Q189" i="18"/>
  <c r="P191" i="18"/>
  <c r="P190" i="18"/>
  <c r="Z90" i="18"/>
  <c r="AA89" i="18"/>
  <c r="Z91" i="18"/>
  <c r="AG11" i="18"/>
  <c r="AH9" i="18"/>
  <c r="AG10" i="18"/>
  <c r="BR240" i="18"/>
  <c r="L239" i="18"/>
  <c r="L248" i="18"/>
  <c r="BR242" i="18"/>
  <c r="AF21" i="18"/>
  <c r="AG19" i="18"/>
  <c r="AF20" i="18"/>
  <c r="Q180" i="18"/>
  <c r="Q181" i="18"/>
  <c r="R179" i="18"/>
  <c r="W120" i="18"/>
  <c r="W121" i="18"/>
  <c r="X119" i="18"/>
  <c r="V139" i="18"/>
  <c r="U140" i="18"/>
  <c r="U141" i="18"/>
  <c r="AT225" i="18"/>
  <c r="AT226" i="18" s="1"/>
  <c r="AU226" i="18"/>
  <c r="AU223" i="18"/>
  <c r="AT223" i="18"/>
  <c r="AT224" i="18" s="1"/>
  <c r="AU225" i="18"/>
  <c r="AU224" i="18"/>
  <c r="Y109" i="18"/>
  <c r="X111" i="18"/>
  <c r="X110" i="18"/>
  <c r="S160" i="18"/>
  <c r="S161" i="18"/>
  <c r="T159" i="18"/>
  <c r="O209" i="18"/>
  <c r="N211" i="18"/>
  <c r="N210" i="18"/>
  <c r="AA80" i="18"/>
  <c r="AA81" i="18"/>
  <c r="AB79" i="18"/>
  <c r="Y101" i="18"/>
  <c r="Y100" i="18"/>
  <c r="Z99" i="18"/>
  <c r="V131" i="18"/>
  <c r="W129" i="18"/>
  <c r="V130" i="18"/>
  <c r="R170" i="18"/>
  <c r="R171" i="18"/>
  <c r="S169" i="18"/>
  <c r="T150" i="18"/>
  <c r="U149" i="18"/>
  <c r="T151" i="18"/>
  <c r="M220" i="18"/>
  <c r="M221" i="18"/>
  <c r="N219" i="18"/>
  <c r="AU205" i="18"/>
  <c r="AU206" i="18" s="1"/>
  <c r="BT200" i="18" s="1"/>
  <c r="BR235" i="18"/>
  <c r="BR233" i="18"/>
  <c r="BB234" i="18" s="1"/>
  <c r="AD59" i="18"/>
  <c r="AC60" i="18"/>
  <c r="AC61" i="18"/>
  <c r="O201" i="18"/>
  <c r="O200" i="18"/>
  <c r="P199" i="18"/>
  <c r="AD51" i="18"/>
  <c r="AE49" i="18"/>
  <c r="AD50" i="18"/>
  <c r="BB232" i="18"/>
  <c r="C70" i="16"/>
  <c r="B73" i="16"/>
  <c r="B28" i="15"/>
  <c r="A27" i="15"/>
  <c r="D30" i="18" a="1"/>
  <c r="F28" i="18" a="1"/>
  <c r="G28" i="18" a="1"/>
  <c r="K277" i="19" l="1"/>
  <c r="H286" i="19"/>
  <c r="D283" i="19"/>
  <c r="I283" i="19"/>
  <c r="L274" i="19"/>
  <c r="J280" i="19"/>
  <c r="C295" i="19"/>
  <c r="B298" i="19"/>
  <c r="F265" i="19"/>
  <c r="E265" i="19" s="1"/>
  <c r="N268" i="19"/>
  <c r="M271" i="19"/>
  <c r="BT220" i="18"/>
  <c r="F28" i="18"/>
  <c r="G28" i="18"/>
  <c r="H28" i="18" s="1" a="1"/>
  <c r="H28" i="18" s="1"/>
  <c r="D30" i="18"/>
  <c r="E30" i="18" s="1"/>
  <c r="S170" i="18"/>
  <c r="S171" i="18"/>
  <c r="T169" i="18"/>
  <c r="AQ245" i="18"/>
  <c r="AQ246" i="18" s="1"/>
  <c r="AS242" i="18"/>
  <c r="AR242" i="18"/>
  <c r="AQ242" i="18"/>
  <c r="AS243" i="18"/>
  <c r="AS244" i="18" s="1"/>
  <c r="AS245" i="18"/>
  <c r="AS246" i="18" s="1"/>
  <c r="AR245" i="18"/>
  <c r="AR246" i="18" s="1"/>
  <c r="AT242" i="18"/>
  <c r="AQ243" i="18"/>
  <c r="AQ244" i="18" s="1"/>
  <c r="AR243" i="18"/>
  <c r="AR244" i="18" s="1"/>
  <c r="AF49" i="18"/>
  <c r="AE51" i="18"/>
  <c r="AE50" i="18"/>
  <c r="AU232" i="18"/>
  <c r="N220" i="18"/>
  <c r="O219" i="18"/>
  <c r="N221" i="18"/>
  <c r="O211" i="18"/>
  <c r="P209" i="18"/>
  <c r="O210" i="18"/>
  <c r="AA90" i="18"/>
  <c r="AB89" i="18"/>
  <c r="AA91" i="18"/>
  <c r="P201" i="18"/>
  <c r="P200" i="18"/>
  <c r="Q199" i="18"/>
  <c r="Z100" i="18"/>
  <c r="Z101" i="18"/>
  <c r="AA99" i="18"/>
  <c r="BB242" i="18"/>
  <c r="BR245" i="18"/>
  <c r="BR243" i="18"/>
  <c r="BR244" i="18" s="1"/>
  <c r="AF41" i="18"/>
  <c r="AF40" i="18"/>
  <c r="AG39" i="18"/>
  <c r="X121" i="18"/>
  <c r="Y119" i="18"/>
  <c r="X120" i="18"/>
  <c r="AH19" i="18"/>
  <c r="AG20" i="18"/>
  <c r="AG21" i="18"/>
  <c r="AC70" i="18"/>
  <c r="AC71" i="18"/>
  <c r="AD69" i="18"/>
  <c r="T160" i="18"/>
  <c r="T161" i="18"/>
  <c r="U159" i="18"/>
  <c r="U150" i="18"/>
  <c r="U151" i="18"/>
  <c r="V149" i="18"/>
  <c r="W139" i="18"/>
  <c r="V140" i="18"/>
  <c r="V141" i="18"/>
  <c r="BR252" i="18"/>
  <c r="L249" i="18"/>
  <c r="L258" i="18"/>
  <c r="BR250" i="18"/>
  <c r="Q191" i="18"/>
  <c r="R189" i="18"/>
  <c r="Q190" i="18"/>
  <c r="AH29" i="18"/>
  <c r="AG30" i="18"/>
  <c r="AG31" i="18"/>
  <c r="M231" i="18"/>
  <c r="N229" i="18"/>
  <c r="M230" i="18"/>
  <c r="AB81" i="18"/>
  <c r="AC79" i="18"/>
  <c r="AB80" i="18"/>
  <c r="BB244" i="18"/>
  <c r="R181" i="18"/>
  <c r="S179" i="18"/>
  <c r="R180" i="18"/>
  <c r="B33" i="18"/>
  <c r="A32" i="18"/>
  <c r="Y110" i="18"/>
  <c r="Y111" i="18"/>
  <c r="Z109" i="18"/>
  <c r="AT235" i="18"/>
  <c r="AT236" i="18" s="1"/>
  <c r="AT233" i="18"/>
  <c r="AT234" i="18" s="1"/>
  <c r="AU233" i="18"/>
  <c r="AU234" i="18" s="1"/>
  <c r="AI9" i="18"/>
  <c r="AH10" i="18"/>
  <c r="AH11" i="18"/>
  <c r="M239" i="18"/>
  <c r="L240" i="18"/>
  <c r="L241" i="18"/>
  <c r="AD60" i="18"/>
  <c r="AE59" i="18"/>
  <c r="AD61" i="18"/>
  <c r="W131" i="18"/>
  <c r="X129" i="18"/>
  <c r="W130" i="18"/>
  <c r="B76" i="16"/>
  <c r="C73" i="16"/>
  <c r="B29" i="15"/>
  <c r="A28" i="15"/>
  <c r="F29" i="18" a="1"/>
  <c r="G29" i="18" a="1"/>
  <c r="D31" i="18" a="1"/>
  <c r="K280" i="19" l="1"/>
  <c r="M274" i="19"/>
  <c r="L277" i="19"/>
  <c r="J283" i="19"/>
  <c r="N271" i="19"/>
  <c r="F268" i="19"/>
  <c r="E268" i="19" s="1"/>
  <c r="I286" i="19"/>
  <c r="D286" i="19"/>
  <c r="H289" i="19"/>
  <c r="C298" i="19"/>
  <c r="B301" i="19"/>
  <c r="G29" i="18"/>
  <c r="H29" i="18" s="1" a="1"/>
  <c r="H29" i="18" s="1"/>
  <c r="D31" i="18"/>
  <c r="E31" i="18" s="1"/>
  <c r="F29" i="18"/>
  <c r="N231" i="18"/>
  <c r="O229" i="18"/>
  <c r="N230" i="18"/>
  <c r="Y129" i="18"/>
  <c r="X130" i="18"/>
  <c r="X131" i="18"/>
  <c r="BR253" i="18"/>
  <c r="BR255" i="18"/>
  <c r="AB99" i="18"/>
  <c r="AA101" i="18"/>
  <c r="AA100" i="18"/>
  <c r="AU242" i="18"/>
  <c r="V150" i="18"/>
  <c r="V151" i="18"/>
  <c r="W149" i="18"/>
  <c r="AI19" i="18"/>
  <c r="AH21" i="18"/>
  <c r="AH20" i="18"/>
  <c r="AD70" i="18"/>
  <c r="AD71" i="18"/>
  <c r="AE69" i="18"/>
  <c r="A33" i="18"/>
  <c r="B34" i="18"/>
  <c r="P210" i="18"/>
  <c r="P211" i="18"/>
  <c r="Q209" i="18"/>
  <c r="AI29" i="18"/>
  <c r="AH30" i="18"/>
  <c r="AH31" i="18"/>
  <c r="P219" i="18"/>
  <c r="O220" i="18"/>
  <c r="O221" i="18"/>
  <c r="R191" i="18"/>
  <c r="S189" i="18"/>
  <c r="R190" i="18"/>
  <c r="Q201" i="18"/>
  <c r="Q200" i="18"/>
  <c r="R199" i="18"/>
  <c r="T170" i="18"/>
  <c r="T171" i="18"/>
  <c r="U169" i="18"/>
  <c r="L250" i="18"/>
  <c r="L251" i="18"/>
  <c r="M249" i="18"/>
  <c r="AU244" i="18"/>
  <c r="AU243" i="18"/>
  <c r="AT243" i="18"/>
  <c r="AT244" i="18" s="1"/>
  <c r="AU246" i="18"/>
  <c r="AU245" i="18"/>
  <c r="AT245" i="18"/>
  <c r="AT246" i="18" s="1"/>
  <c r="AE60" i="18"/>
  <c r="AF59" i="18"/>
  <c r="AE61" i="18"/>
  <c r="S181" i="18"/>
  <c r="T179" i="18"/>
  <c r="S180" i="18"/>
  <c r="N239" i="18"/>
  <c r="M241" i="18"/>
  <c r="M240" i="18"/>
  <c r="Y121" i="18"/>
  <c r="Z119" i="18"/>
  <c r="Y120" i="18"/>
  <c r="AJ9" i="18"/>
  <c r="AI10" i="18"/>
  <c r="AI11" i="18"/>
  <c r="W140" i="18"/>
  <c r="X139" i="18"/>
  <c r="W141" i="18"/>
  <c r="Z110" i="18"/>
  <c r="AA109" i="18"/>
  <c r="Z111" i="18"/>
  <c r="AC80" i="18"/>
  <c r="AC81" i="18"/>
  <c r="AD79" i="18"/>
  <c r="AS253" i="18"/>
  <c r="AS254" i="18" s="1"/>
  <c r="AR253" i="18"/>
  <c r="AR254" i="18" s="1"/>
  <c r="AQ253" i="18"/>
  <c r="AQ254" i="18" s="1"/>
  <c r="AU252" i="18"/>
  <c r="AT252" i="18"/>
  <c r="BR254" i="18"/>
  <c r="AS252" i="18"/>
  <c r="AR252" i="18"/>
  <c r="AQ252" i="18"/>
  <c r="AS255" i="18"/>
  <c r="AS256" i="18" s="1"/>
  <c r="AR255" i="18"/>
  <c r="AR256" i="18" s="1"/>
  <c r="AQ255" i="18"/>
  <c r="AQ256" i="18" s="1"/>
  <c r="L268" i="18"/>
  <c r="BB264" i="18"/>
  <c r="L259" i="18"/>
  <c r="BR262" i="18"/>
  <c r="BR260" i="18"/>
  <c r="U160" i="18"/>
  <c r="U161" i="18"/>
  <c r="V159" i="18"/>
  <c r="AG41" i="18"/>
  <c r="AG40" i="18"/>
  <c r="AH39" i="18"/>
  <c r="AG49" i="18"/>
  <c r="AF50" i="18"/>
  <c r="AF51" i="18"/>
  <c r="AB90" i="18"/>
  <c r="AC89" i="18"/>
  <c r="AB91" i="18"/>
  <c r="C76" i="16"/>
  <c r="B79" i="16"/>
  <c r="A29" i="15"/>
  <c r="B30" i="15"/>
  <c r="G30" i="18" a="1"/>
  <c r="D32" i="18" a="1"/>
  <c r="F30" i="18" a="1"/>
  <c r="F271" i="19" l="1"/>
  <c r="E271" i="19" s="1"/>
  <c r="B304" i="19"/>
  <c r="C301" i="19"/>
  <c r="K283" i="19"/>
  <c r="M277" i="19"/>
  <c r="H292" i="19"/>
  <c r="I289" i="19"/>
  <c r="D289" i="19"/>
  <c r="N274" i="19"/>
  <c r="J286" i="19"/>
  <c r="L280" i="19"/>
  <c r="BT240" i="18"/>
  <c r="F30" i="18"/>
  <c r="G30" i="18"/>
  <c r="H30" i="18" s="1" a="1"/>
  <c r="H30" i="18" s="1"/>
  <c r="D32" i="18"/>
  <c r="E32" i="18" s="1"/>
  <c r="R201" i="18"/>
  <c r="R200" i="18"/>
  <c r="S199" i="18"/>
  <c r="AJ29" i="18"/>
  <c r="AI30" i="18"/>
  <c r="AI31" i="18"/>
  <c r="AG50" i="18"/>
  <c r="AG51" i="18"/>
  <c r="AH49" i="18"/>
  <c r="AB109" i="18"/>
  <c r="AA110" i="18"/>
  <c r="AA111" i="18"/>
  <c r="Q210" i="18"/>
  <c r="R209" i="18"/>
  <c r="Q211" i="18"/>
  <c r="AJ19" i="18"/>
  <c r="AI20" i="18"/>
  <c r="AI21" i="18"/>
  <c r="Z129" i="18"/>
  <c r="Y130" i="18"/>
  <c r="Y131" i="18"/>
  <c r="W150" i="18"/>
  <c r="W151" i="18"/>
  <c r="X149" i="18"/>
  <c r="V160" i="18"/>
  <c r="V161" i="18"/>
  <c r="W159" i="18"/>
  <c r="M250" i="18"/>
  <c r="M251" i="18"/>
  <c r="N249" i="18"/>
  <c r="AU235" i="18"/>
  <c r="AU236" i="18" s="1"/>
  <c r="BT230" i="18" s="1"/>
  <c r="P229" i="18"/>
  <c r="O231" i="18"/>
  <c r="O230" i="18"/>
  <c r="Z121" i="18"/>
  <c r="AA119" i="18"/>
  <c r="Z120" i="18"/>
  <c r="Y139" i="18"/>
  <c r="X141" i="18"/>
  <c r="X140" i="18"/>
  <c r="S191" i="18"/>
  <c r="S190" i="18"/>
  <c r="T189" i="18"/>
  <c r="A34" i="18"/>
  <c r="B35" i="18"/>
  <c r="T181" i="18"/>
  <c r="U179" i="18"/>
  <c r="T180" i="18"/>
  <c r="AI39" i="18"/>
  <c r="AH40" i="18"/>
  <c r="AH41" i="18"/>
  <c r="AR263" i="18"/>
  <c r="AR264" i="18" s="1"/>
  <c r="AR262" i="18"/>
  <c r="AQ262" i="18"/>
  <c r="AS265" i="18"/>
  <c r="AS266" i="18" s="1"/>
  <c r="BR264" i="18"/>
  <c r="AR265" i="18"/>
  <c r="AR266" i="18" s="1"/>
  <c r="AQ265" i="18"/>
  <c r="AQ266" i="18" s="1"/>
  <c r="AT262" i="18"/>
  <c r="AS262" i="18"/>
  <c r="AS263" i="18"/>
  <c r="AS264" i="18" s="1"/>
  <c r="AQ263" i="18"/>
  <c r="AQ264" i="18" s="1"/>
  <c r="L269" i="18"/>
  <c r="BR270" i="18"/>
  <c r="L278" i="18"/>
  <c r="BR272" i="18"/>
  <c r="BB262" i="18"/>
  <c r="BR265" i="18"/>
  <c r="BR263" i="18"/>
  <c r="AU262" i="18" s="1"/>
  <c r="AB101" i="18"/>
  <c r="AB100" i="18"/>
  <c r="AC99" i="18"/>
  <c r="N241" i="18"/>
  <c r="O239" i="18"/>
  <c r="N240" i="18"/>
  <c r="AC90" i="18"/>
  <c r="AD89" i="18"/>
  <c r="AC91" i="18"/>
  <c r="AE71" i="18"/>
  <c r="AF69" i="18"/>
  <c r="AE70" i="18"/>
  <c r="AD80" i="18"/>
  <c r="AD81" i="18"/>
  <c r="AE79" i="18"/>
  <c r="AK9" i="18"/>
  <c r="AJ11" i="18"/>
  <c r="AJ10" i="18"/>
  <c r="AF60" i="18"/>
  <c r="AF61" i="18"/>
  <c r="AG59" i="18"/>
  <c r="U171" i="18"/>
  <c r="V169" i="18"/>
  <c r="U170" i="18"/>
  <c r="L260" i="18"/>
  <c r="L261" i="18"/>
  <c r="M259" i="18"/>
  <c r="P221" i="18"/>
  <c r="Q219" i="18"/>
  <c r="P220" i="18"/>
  <c r="AU253" i="18"/>
  <c r="AU254" i="18" s="1"/>
  <c r="AT253" i="18"/>
  <c r="AT254" i="18" s="1"/>
  <c r="AU255" i="18"/>
  <c r="AU256" i="18" s="1"/>
  <c r="AT255" i="18"/>
  <c r="AT256" i="18" s="1"/>
  <c r="BB252" i="18"/>
  <c r="BB254" i="18"/>
  <c r="B82" i="16"/>
  <c r="C79" i="16"/>
  <c r="B31" i="15"/>
  <c r="A30" i="15"/>
  <c r="G31" i="18" a="1"/>
  <c r="D33" i="18" a="1"/>
  <c r="F31" i="18" a="1"/>
  <c r="H295" i="19" l="1"/>
  <c r="I292" i="19"/>
  <c r="D292" i="19"/>
  <c r="J289" i="19"/>
  <c r="M280" i="19"/>
  <c r="F274" i="19"/>
  <c r="E274" i="19" s="1"/>
  <c r="B307" i="19"/>
  <c r="C304" i="19"/>
  <c r="N277" i="19"/>
  <c r="K286" i="19"/>
  <c r="L283" i="19"/>
  <c r="BT250" i="18"/>
  <c r="D33" i="18"/>
  <c r="E33" i="18" s="1"/>
  <c r="G31" i="18"/>
  <c r="H31" i="18" s="1" a="1"/>
  <c r="H31" i="18" s="1"/>
  <c r="F31" i="18"/>
  <c r="AJ30" i="18"/>
  <c r="AJ31" i="18"/>
  <c r="AK29" i="18"/>
  <c r="AS273" i="18"/>
  <c r="AS274" i="18" s="1"/>
  <c r="AS272" i="18"/>
  <c r="AR272" i="18"/>
  <c r="AQ272" i="18"/>
  <c r="AT272" i="18"/>
  <c r="AS275" i="18"/>
  <c r="AS276" i="18" s="1"/>
  <c r="AR273" i="18"/>
  <c r="AR274" i="18" s="1"/>
  <c r="AQ273" i="18"/>
  <c r="AQ274" i="18" s="1"/>
  <c r="AR275" i="18"/>
  <c r="AR276" i="18" s="1"/>
  <c r="AQ275" i="18"/>
  <c r="AQ276" i="18" s="1"/>
  <c r="Q221" i="18"/>
  <c r="Q220" i="18"/>
  <c r="R219" i="18"/>
  <c r="BR280" i="18"/>
  <c r="BR282" i="18"/>
  <c r="L288" i="18"/>
  <c r="L279" i="18"/>
  <c r="AK19" i="18"/>
  <c r="AJ20" i="18"/>
  <c r="AJ21" i="18"/>
  <c r="M260" i="18"/>
  <c r="M261" i="18"/>
  <c r="N259" i="18"/>
  <c r="AL9" i="18"/>
  <c r="AK11" i="18"/>
  <c r="AK10" i="18"/>
  <c r="O240" i="18"/>
  <c r="P239" i="18"/>
  <c r="O241" i="18"/>
  <c r="AI40" i="18"/>
  <c r="AI41" i="18"/>
  <c r="AJ39" i="18"/>
  <c r="W160" i="18"/>
  <c r="W161" i="18"/>
  <c r="X159" i="18"/>
  <c r="S201" i="18"/>
  <c r="T199" i="18"/>
  <c r="S200" i="18"/>
  <c r="AE81" i="18"/>
  <c r="AF79" i="18"/>
  <c r="AE80" i="18"/>
  <c r="M269" i="18"/>
  <c r="L271" i="18"/>
  <c r="L270" i="18"/>
  <c r="Y140" i="18"/>
  <c r="Z139" i="18"/>
  <c r="Y141" i="18"/>
  <c r="S209" i="18"/>
  <c r="R211" i="18"/>
  <c r="R210" i="18"/>
  <c r="AC101" i="18"/>
  <c r="AC100" i="18"/>
  <c r="AD99" i="18"/>
  <c r="X150" i="18"/>
  <c r="X151" i="18"/>
  <c r="Y149" i="18"/>
  <c r="AF70" i="18"/>
  <c r="AF71" i="18"/>
  <c r="AG69" i="18"/>
  <c r="AB111" i="18"/>
  <c r="AB110" i="18"/>
  <c r="AC109" i="18"/>
  <c r="V171" i="18"/>
  <c r="W169" i="18"/>
  <c r="V170" i="18"/>
  <c r="B36" i="18"/>
  <c r="A35" i="18"/>
  <c r="AH50" i="18"/>
  <c r="AI49" i="18"/>
  <c r="AH51" i="18"/>
  <c r="BR275" i="18"/>
  <c r="BR273" i="18"/>
  <c r="AU272" i="18" s="1"/>
  <c r="AB119" i="18"/>
  <c r="AA120" i="18"/>
  <c r="AA121" i="18"/>
  <c r="AU265" i="18"/>
  <c r="AT265" i="18"/>
  <c r="AT266" i="18" s="1"/>
  <c r="AU263" i="18"/>
  <c r="AT263" i="18"/>
  <c r="AT264" i="18" s="1"/>
  <c r="AU264" i="18"/>
  <c r="AU266" i="18"/>
  <c r="AA129" i="18"/>
  <c r="Z131" i="18"/>
  <c r="Z130" i="18"/>
  <c r="V179" i="18"/>
  <c r="U181" i="18"/>
  <c r="U180" i="18"/>
  <c r="AG61" i="18"/>
  <c r="AH59" i="18"/>
  <c r="AG60" i="18"/>
  <c r="Q229" i="18"/>
  <c r="P230" i="18"/>
  <c r="P231" i="18"/>
  <c r="BB272" i="18"/>
  <c r="T191" i="18"/>
  <c r="T190" i="18"/>
  <c r="U189" i="18"/>
  <c r="AE89" i="18"/>
  <c r="AD91" i="18"/>
  <c r="AD90" i="18"/>
  <c r="BB274" i="18"/>
  <c r="N250" i="18"/>
  <c r="N251" i="18"/>
  <c r="O249" i="18"/>
  <c r="C82" i="16"/>
  <c r="B85" i="16"/>
  <c r="A31" i="15"/>
  <c r="B32" i="15"/>
  <c r="G32" i="18" a="1"/>
  <c r="F32" i="18" a="1"/>
  <c r="D34" i="18" a="1"/>
  <c r="N280" i="19" l="1"/>
  <c r="M283" i="19"/>
  <c r="K289" i="19"/>
  <c r="L286" i="19"/>
  <c r="B310" i="19"/>
  <c r="C307" i="19"/>
  <c r="J292" i="19"/>
  <c r="F277" i="19"/>
  <c r="E277" i="19" s="1"/>
  <c r="H298" i="19"/>
  <c r="D295" i="19"/>
  <c r="I295" i="19"/>
  <c r="BT260" i="18"/>
  <c r="F32" i="18"/>
  <c r="G32" i="18"/>
  <c r="H32" i="18" s="1" a="1"/>
  <c r="H32" i="18" s="1"/>
  <c r="D34" i="18"/>
  <c r="E34" i="18" s="1"/>
  <c r="BB282" i="18"/>
  <c r="AI50" i="18"/>
  <c r="AI51" i="18"/>
  <c r="AJ49" i="18"/>
  <c r="AS285" i="18"/>
  <c r="AS286" i="18" s="1"/>
  <c r="AQ285" i="18"/>
  <c r="AQ286" i="18" s="1"/>
  <c r="AS282" i="18"/>
  <c r="AR282" i="18"/>
  <c r="AR283" i="18"/>
  <c r="AR284" i="18" s="1"/>
  <c r="AT282" i="18"/>
  <c r="AR285" i="18"/>
  <c r="AR286" i="18" s="1"/>
  <c r="AS283" i="18"/>
  <c r="AS284" i="18" s="1"/>
  <c r="AQ283" i="18"/>
  <c r="AQ284" i="18" s="1"/>
  <c r="AQ282" i="18"/>
  <c r="BR274" i="18"/>
  <c r="W179" i="18"/>
  <c r="V180" i="18"/>
  <c r="V181" i="18"/>
  <c r="AB129" i="18"/>
  <c r="AA130" i="18"/>
  <c r="AA131" i="18"/>
  <c r="S211" i="18"/>
  <c r="T209" i="18"/>
  <c r="S210" i="18"/>
  <c r="R229" i="18"/>
  <c r="Q230" i="18"/>
  <c r="Q231" i="18"/>
  <c r="T200" i="18"/>
  <c r="U199" i="18"/>
  <c r="T201" i="18"/>
  <c r="BB284" i="18"/>
  <c r="Y150" i="18"/>
  <c r="Y151" i="18"/>
  <c r="Z149" i="18"/>
  <c r="X161" i="18"/>
  <c r="Y159" i="18"/>
  <c r="X160" i="18"/>
  <c r="N260" i="18"/>
  <c r="N261" i="18"/>
  <c r="O259" i="18"/>
  <c r="AK30" i="18"/>
  <c r="AK31" i="18"/>
  <c r="AL29" i="18"/>
  <c r="Z140" i="18"/>
  <c r="Z141" i="18"/>
  <c r="AA139" i="18"/>
  <c r="AL10" i="18"/>
  <c r="AL11" i="18"/>
  <c r="AM9" i="18"/>
  <c r="AH61" i="18"/>
  <c r="AI59" i="18"/>
  <c r="AH60" i="18"/>
  <c r="U190" i="18"/>
  <c r="U191" i="18"/>
  <c r="V189" i="18"/>
  <c r="B37" i="18"/>
  <c r="A36" i="18"/>
  <c r="S219" i="18"/>
  <c r="R221" i="18"/>
  <c r="R220" i="18"/>
  <c r="AC119" i="18"/>
  <c r="AB121" i="18"/>
  <c r="AB120" i="18"/>
  <c r="AC111" i="18"/>
  <c r="AC110" i="18"/>
  <c r="AD109" i="18"/>
  <c r="P240" i="18"/>
  <c r="P241" i="18"/>
  <c r="Q239" i="18"/>
  <c r="N269" i="18"/>
  <c r="M271" i="18"/>
  <c r="M270" i="18"/>
  <c r="AG70" i="18"/>
  <c r="AG71" i="18"/>
  <c r="AH69" i="18"/>
  <c r="AF89" i="18"/>
  <c r="AE91" i="18"/>
  <c r="AE90" i="18"/>
  <c r="W171" i="18"/>
  <c r="X169" i="18"/>
  <c r="W170" i="18"/>
  <c r="AD101" i="18"/>
  <c r="AE99" i="18"/>
  <c r="AD100" i="18"/>
  <c r="AJ40" i="18"/>
  <c r="AJ41" i="18"/>
  <c r="AK39" i="18"/>
  <c r="AK20" i="18"/>
  <c r="AK21" i="18"/>
  <c r="AL19" i="18"/>
  <c r="AT275" i="18"/>
  <c r="AT276" i="18" s="1"/>
  <c r="AU274" i="18"/>
  <c r="AU276" i="18"/>
  <c r="AU275" i="18"/>
  <c r="AU273" i="18"/>
  <c r="AT273" i="18"/>
  <c r="AT274" i="18" s="1"/>
  <c r="AF81" i="18"/>
  <c r="AG79" i="18"/>
  <c r="AF80" i="18"/>
  <c r="O250" i="18"/>
  <c r="O251" i="18"/>
  <c r="P249" i="18"/>
  <c r="L280" i="18"/>
  <c r="M279" i="18"/>
  <c r="L281" i="18"/>
  <c r="L298" i="18"/>
  <c r="BR290" i="18"/>
  <c r="BR292" i="18"/>
  <c r="BB294" i="18" s="1"/>
  <c r="BB292" i="18"/>
  <c r="L289" i="18"/>
  <c r="BR283" i="18"/>
  <c r="BR285" i="18"/>
  <c r="C85" i="16"/>
  <c r="B88" i="16"/>
  <c r="B33" i="15"/>
  <c r="A32" i="15"/>
  <c r="G33" i="18" a="1"/>
  <c r="F33" i="18" a="1"/>
  <c r="D35" i="18" a="1"/>
  <c r="K292" i="19" l="1"/>
  <c r="B313" i="19"/>
  <c r="C310" i="19"/>
  <c r="M286" i="19"/>
  <c r="I298" i="19"/>
  <c r="D298" i="19"/>
  <c r="H301" i="19"/>
  <c r="J295" i="19"/>
  <c r="N283" i="19"/>
  <c r="F280" i="19"/>
  <c r="E280" i="19" s="1"/>
  <c r="L289" i="19"/>
  <c r="BT270" i="18"/>
  <c r="D35" i="18"/>
  <c r="E35" i="18" s="1"/>
  <c r="G33" i="18"/>
  <c r="H33" i="18" s="1" a="1"/>
  <c r="H33" i="18" s="1"/>
  <c r="F33" i="18"/>
  <c r="R230" i="18"/>
  <c r="S229" i="18"/>
  <c r="R231" i="18"/>
  <c r="AM10" i="18"/>
  <c r="AN9" i="18"/>
  <c r="AM11" i="18"/>
  <c r="N271" i="18"/>
  <c r="N270" i="18"/>
  <c r="O269" i="18"/>
  <c r="Q240" i="18"/>
  <c r="Q241" i="18"/>
  <c r="R239" i="18"/>
  <c r="AE109" i="18"/>
  <c r="AD111" i="18"/>
  <c r="AD110" i="18"/>
  <c r="AL30" i="18"/>
  <c r="AL31" i="18"/>
  <c r="AM29" i="18"/>
  <c r="AK40" i="18"/>
  <c r="AK41" i="18"/>
  <c r="AL39" i="18"/>
  <c r="AJ51" i="18"/>
  <c r="AK49" i="18"/>
  <c r="AJ50" i="18"/>
  <c r="AR295" i="18"/>
  <c r="AR296" i="18" s="1"/>
  <c r="AT292" i="18"/>
  <c r="AQ295" i="18"/>
  <c r="AQ296" i="18" s="1"/>
  <c r="AS292" i="18"/>
  <c r="AR292" i="18"/>
  <c r="AU292" i="18"/>
  <c r="AS293" i="18"/>
  <c r="AS294" i="18" s="1"/>
  <c r="AQ292" i="18"/>
  <c r="AR293" i="18"/>
  <c r="AR294" i="18" s="1"/>
  <c r="AS295" i="18"/>
  <c r="AS296" i="18" s="1"/>
  <c r="AQ293" i="18"/>
  <c r="AQ294" i="18" s="1"/>
  <c r="AG81" i="18"/>
  <c r="AG80" i="18"/>
  <c r="AH79" i="18"/>
  <c r="AI69" i="18"/>
  <c r="AH70" i="18"/>
  <c r="AH71" i="18"/>
  <c r="O261" i="18"/>
  <c r="P259" i="18"/>
  <c r="O260" i="18"/>
  <c r="U200" i="18"/>
  <c r="U201" i="18"/>
  <c r="V199" i="18"/>
  <c r="M281" i="18"/>
  <c r="N279" i="18"/>
  <c r="M280" i="18"/>
  <c r="AT285" i="18"/>
  <c r="AT286" i="18" s="1"/>
  <c r="AU283" i="18"/>
  <c r="AU284" i="18" s="1"/>
  <c r="AT283" i="18"/>
  <c r="AT284" i="18" s="1"/>
  <c r="V190" i="18"/>
  <c r="W189" i="18"/>
  <c r="V191" i="18"/>
  <c r="AU282" i="18"/>
  <c r="AI60" i="18"/>
  <c r="AI61" i="18"/>
  <c r="AJ59" i="18"/>
  <c r="W180" i="18"/>
  <c r="X179" i="18"/>
  <c r="W181" i="18"/>
  <c r="AE101" i="18"/>
  <c r="AF99" i="18"/>
  <c r="AE100" i="18"/>
  <c r="Y161" i="18"/>
  <c r="Z159" i="18"/>
  <c r="Y160" i="18"/>
  <c r="L291" i="18"/>
  <c r="M289" i="18"/>
  <c r="L290" i="18"/>
  <c r="AB130" i="18"/>
  <c r="AB131" i="18"/>
  <c r="AC129" i="18"/>
  <c r="BR293" i="18"/>
  <c r="BR295" i="18"/>
  <c r="BR294" i="18" s="1"/>
  <c r="AF90" i="18"/>
  <c r="AF91" i="18"/>
  <c r="AG89" i="18"/>
  <c r="L299" i="18"/>
  <c r="BR302" i="18"/>
  <c r="L308" i="18"/>
  <c r="BR300" i="18"/>
  <c r="BB304" i="18"/>
  <c r="BB302" i="18"/>
  <c r="AD119" i="18"/>
  <c r="AC120" i="18"/>
  <c r="AC121" i="18"/>
  <c r="T219" i="18"/>
  <c r="S221" i="18"/>
  <c r="S220" i="18"/>
  <c r="AA140" i="18"/>
  <c r="AA141" i="18"/>
  <c r="AB139" i="18"/>
  <c r="T211" i="18"/>
  <c r="T210" i="18"/>
  <c r="U209" i="18"/>
  <c r="BR284" i="18"/>
  <c r="Y169" i="18"/>
  <c r="X171" i="18"/>
  <c r="X170" i="18"/>
  <c r="A37" i="18"/>
  <c r="B38" i="18"/>
  <c r="Z150" i="18"/>
  <c r="Z151" i="18"/>
  <c r="AA149" i="18"/>
  <c r="P250" i="18"/>
  <c r="P251" i="18"/>
  <c r="Q249" i="18"/>
  <c r="AL20" i="18"/>
  <c r="AM19" i="18"/>
  <c r="AL21" i="18"/>
  <c r="C88" i="16"/>
  <c r="B91" i="16"/>
  <c r="A33" i="15"/>
  <c r="B34" i="15"/>
  <c r="F34" i="18" a="1"/>
  <c r="D36" i="18" a="1"/>
  <c r="G34" i="18" a="1"/>
  <c r="K295" i="19" l="1"/>
  <c r="H304" i="19"/>
  <c r="D301" i="19"/>
  <c r="I301" i="19"/>
  <c r="M289" i="19"/>
  <c r="N286" i="19"/>
  <c r="J298" i="19"/>
  <c r="B316" i="19"/>
  <c r="C313" i="19"/>
  <c r="F283" i="19"/>
  <c r="E283" i="19" s="1"/>
  <c r="L292" i="19"/>
  <c r="D36" i="18"/>
  <c r="E36" i="18" s="1"/>
  <c r="F34" i="18"/>
  <c r="G34" i="18"/>
  <c r="H34" i="18" s="1" a="1"/>
  <c r="H34" i="18" s="1"/>
  <c r="AG91" i="18"/>
  <c r="AH89" i="18"/>
  <c r="AG90" i="18"/>
  <c r="AI71" i="18"/>
  <c r="AJ69" i="18"/>
  <c r="AI70" i="18"/>
  <c r="AA151" i="18"/>
  <c r="AB149" i="18"/>
  <c r="AA150" i="18"/>
  <c r="AC130" i="18"/>
  <c r="AC131" i="18"/>
  <c r="AD129" i="18"/>
  <c r="AB140" i="18"/>
  <c r="AB141" i="18"/>
  <c r="AC139" i="18"/>
  <c r="AM30" i="18"/>
  <c r="AM31" i="18"/>
  <c r="AN29" i="18"/>
  <c r="P261" i="18"/>
  <c r="Q259" i="18"/>
  <c r="P260" i="18"/>
  <c r="AK51" i="18"/>
  <c r="AL49" i="18"/>
  <c r="AK50" i="18"/>
  <c r="AF101" i="18"/>
  <c r="AG99" i="18"/>
  <c r="AF100" i="18"/>
  <c r="AO9" i="18"/>
  <c r="AN10" i="18"/>
  <c r="AN11" i="18"/>
  <c r="AQ302" i="18"/>
  <c r="AS303" i="18"/>
  <c r="AS304" i="18" s="1"/>
  <c r="AR303" i="18"/>
  <c r="AR304" i="18" s="1"/>
  <c r="AQ303" i="18"/>
  <c r="AQ304" i="18" s="1"/>
  <c r="AQ305" i="18"/>
  <c r="AQ306" i="18" s="1"/>
  <c r="AS302" i="18"/>
  <c r="AT302" i="18"/>
  <c r="AR302" i="18"/>
  <c r="AR305" i="18"/>
  <c r="AR306" i="18" s="1"/>
  <c r="AS305" i="18"/>
  <c r="AS306" i="18" s="1"/>
  <c r="L318" i="18"/>
  <c r="BR312" i="18"/>
  <c r="L309" i="18"/>
  <c r="BR310" i="18"/>
  <c r="N289" i="18"/>
  <c r="M291" i="18"/>
  <c r="M290" i="18"/>
  <c r="X180" i="18"/>
  <c r="Y179" i="18"/>
  <c r="X181" i="18"/>
  <c r="N280" i="18"/>
  <c r="O279" i="18"/>
  <c r="N281" i="18"/>
  <c r="AM20" i="18"/>
  <c r="AM21" i="18"/>
  <c r="AN19" i="18"/>
  <c r="BR305" i="18"/>
  <c r="BR303" i="18"/>
  <c r="BR304" i="18" s="1"/>
  <c r="AI79" i="18"/>
  <c r="AH81" i="18"/>
  <c r="AH80" i="18"/>
  <c r="V209" i="18"/>
  <c r="U211" i="18"/>
  <c r="U210" i="18"/>
  <c r="A38" i="18"/>
  <c r="B39" i="18"/>
  <c r="Z169" i="18"/>
  <c r="Y170" i="18"/>
  <c r="Y171" i="18"/>
  <c r="T221" i="18"/>
  <c r="T220" i="18"/>
  <c r="U219" i="18"/>
  <c r="M299" i="18"/>
  <c r="L301" i="18"/>
  <c r="L300" i="18"/>
  <c r="AJ60" i="18"/>
  <c r="AK59" i="18"/>
  <c r="AJ61" i="18"/>
  <c r="AF109" i="18"/>
  <c r="AE111" i="18"/>
  <c r="AE110" i="18"/>
  <c r="S230" i="18"/>
  <c r="S231" i="18"/>
  <c r="T229" i="18"/>
  <c r="R240" i="18"/>
  <c r="R241" i="18"/>
  <c r="S239" i="18"/>
  <c r="Q250" i="18"/>
  <c r="Q251" i="18"/>
  <c r="R249" i="18"/>
  <c r="AU294" i="18"/>
  <c r="AU293" i="18"/>
  <c r="AT293" i="18"/>
  <c r="AT294" i="18" s="1"/>
  <c r="AT295" i="18"/>
  <c r="AT296" i="18" s="1"/>
  <c r="AU295" i="18"/>
  <c r="AU296" i="18"/>
  <c r="Z161" i="18"/>
  <c r="AA159" i="18"/>
  <c r="Z160" i="18"/>
  <c r="V201" i="18"/>
  <c r="V200" i="18"/>
  <c r="W199" i="18"/>
  <c r="AL41" i="18"/>
  <c r="AL40" i="18"/>
  <c r="AM39" i="18"/>
  <c r="O270" i="18"/>
  <c r="O271" i="18"/>
  <c r="P269" i="18"/>
  <c r="AD121" i="18"/>
  <c r="AD120" i="18"/>
  <c r="AE119" i="18"/>
  <c r="W190" i="18"/>
  <c r="X189" i="18"/>
  <c r="W191" i="18"/>
  <c r="C91" i="16"/>
  <c r="B94" i="16"/>
  <c r="B35" i="15"/>
  <c r="A34" i="15"/>
  <c r="D37" i="18" a="1"/>
  <c r="G35" i="18" a="1"/>
  <c r="F35" i="18" a="1"/>
  <c r="K298" i="19" l="1"/>
  <c r="N289" i="19"/>
  <c r="F286" i="19"/>
  <c r="E286" i="19" s="1"/>
  <c r="J301" i="19"/>
  <c r="I304" i="19"/>
  <c r="D304" i="19"/>
  <c r="H307" i="19"/>
  <c r="C316" i="19"/>
  <c r="B319" i="19"/>
  <c r="L295" i="19"/>
  <c r="M292" i="19"/>
  <c r="BT290" i="18"/>
  <c r="D37" i="18"/>
  <c r="E37" i="18" s="1"/>
  <c r="F35" i="18"/>
  <c r="G35" i="18"/>
  <c r="H35" i="18" s="1" a="1"/>
  <c r="H35" i="18" s="1"/>
  <c r="AB159" i="18"/>
  <c r="AA161" i="18"/>
  <c r="AA160" i="18"/>
  <c r="AJ71" i="18"/>
  <c r="AJ70" i="18"/>
  <c r="AK69" i="18"/>
  <c r="O281" i="18"/>
  <c r="P279" i="18"/>
  <c r="O280" i="18"/>
  <c r="AN30" i="18"/>
  <c r="AN31" i="18"/>
  <c r="AO29" i="18"/>
  <c r="BR313" i="18"/>
  <c r="BB312" i="18" s="1"/>
  <c r="BR315" i="18"/>
  <c r="AO10" i="18"/>
  <c r="AO11" i="18"/>
  <c r="AP9" i="18"/>
  <c r="M300" i="18"/>
  <c r="AU285" i="18" s="1"/>
  <c r="AU286" i="18" s="1"/>
  <c r="BT280" i="18" s="1"/>
  <c r="N299" i="18"/>
  <c r="M301" i="18"/>
  <c r="U220" i="18"/>
  <c r="U221" i="18"/>
  <c r="V219" i="18"/>
  <c r="AG101" i="18"/>
  <c r="AH99" i="18"/>
  <c r="AG100" i="18"/>
  <c r="AC140" i="18"/>
  <c r="AC141" i="18"/>
  <c r="AD139" i="18"/>
  <c r="Q269" i="18"/>
  <c r="P271" i="18"/>
  <c r="P270" i="18"/>
  <c r="Y180" i="18"/>
  <c r="Z179" i="18"/>
  <c r="Y181" i="18"/>
  <c r="AU302" i="18"/>
  <c r="AH91" i="18"/>
  <c r="AI89" i="18"/>
  <c r="AH90" i="18"/>
  <c r="S240" i="18"/>
  <c r="S241" i="18"/>
  <c r="T239" i="18"/>
  <c r="L310" i="18"/>
  <c r="L311" i="18"/>
  <c r="M309" i="18"/>
  <c r="T230" i="18"/>
  <c r="T231" i="18"/>
  <c r="U229" i="18"/>
  <c r="W209" i="18"/>
  <c r="V211" i="18"/>
  <c r="V210" i="18"/>
  <c r="L319" i="18"/>
  <c r="L328" i="18"/>
  <c r="BR322" i="18"/>
  <c r="BR320" i="18"/>
  <c r="AM41" i="18"/>
  <c r="AN39" i="18"/>
  <c r="AM40" i="18"/>
  <c r="AJ79" i="18"/>
  <c r="AI80" i="18"/>
  <c r="AI81" i="18"/>
  <c r="AL50" i="18"/>
  <c r="AL51" i="18"/>
  <c r="AM49" i="18"/>
  <c r="AD130" i="18"/>
  <c r="AD131" i="18"/>
  <c r="AE129" i="18"/>
  <c r="O289" i="18"/>
  <c r="N291" i="18"/>
  <c r="N290" i="18"/>
  <c r="AF111" i="18"/>
  <c r="AF110" i="18"/>
  <c r="AG109" i="18"/>
  <c r="AU304" i="18"/>
  <c r="AU303" i="18"/>
  <c r="AT303" i="18"/>
  <c r="AT304" i="18" s="1"/>
  <c r="AU306" i="18"/>
  <c r="AT305" i="18"/>
  <c r="AT306" i="18" s="1"/>
  <c r="AU305" i="18"/>
  <c r="Z170" i="18"/>
  <c r="AA169" i="18"/>
  <c r="Z171" i="18"/>
  <c r="B40" i="18"/>
  <c r="A39" i="18"/>
  <c r="W201" i="18"/>
  <c r="X199" i="18"/>
  <c r="W200" i="18"/>
  <c r="X190" i="18"/>
  <c r="Y189" i="18"/>
  <c r="X191" i="18"/>
  <c r="R251" i="18"/>
  <c r="S249" i="18"/>
  <c r="R250" i="18"/>
  <c r="AN20" i="18"/>
  <c r="AN21" i="18"/>
  <c r="AO19" i="18"/>
  <c r="AL59" i="18"/>
  <c r="AK61" i="18"/>
  <c r="AK60" i="18"/>
  <c r="AS313" i="18"/>
  <c r="AS314" i="18" s="1"/>
  <c r="AR313" i="18"/>
  <c r="AR314" i="18" s="1"/>
  <c r="AQ313" i="18"/>
  <c r="AQ314" i="18" s="1"/>
  <c r="AS315" i="18"/>
  <c r="AS316" i="18" s="1"/>
  <c r="AU312" i="18"/>
  <c r="AR315" i="18"/>
  <c r="AR316" i="18" s="1"/>
  <c r="AQ315" i="18"/>
  <c r="AQ316" i="18" s="1"/>
  <c r="AT312" i="18"/>
  <c r="AS312" i="18"/>
  <c r="BR314" i="18"/>
  <c r="AR312" i="18"/>
  <c r="AQ312" i="18"/>
  <c r="Q261" i="18"/>
  <c r="R259" i="18"/>
  <c r="Q260" i="18"/>
  <c r="AE120" i="18"/>
  <c r="AE121" i="18"/>
  <c r="AF119" i="18"/>
  <c r="BB314" i="18"/>
  <c r="AB151" i="18"/>
  <c r="AC149" i="18"/>
  <c r="AB150" i="18"/>
  <c r="C94" i="16"/>
  <c r="B97" i="16"/>
  <c r="A35" i="15"/>
  <c r="B36" i="15"/>
  <c r="D38" i="18" a="1"/>
  <c r="F36" i="18" a="1"/>
  <c r="G36" i="18" a="1"/>
  <c r="D39" i="18" a="1"/>
  <c r="J304" i="19" l="1"/>
  <c r="N292" i="19"/>
  <c r="M295" i="19"/>
  <c r="B322" i="19"/>
  <c r="C319" i="19"/>
  <c r="F289" i="19"/>
  <c r="E289" i="19" s="1"/>
  <c r="K301" i="19"/>
  <c r="D307" i="19"/>
  <c r="H310" i="19"/>
  <c r="I307" i="19"/>
  <c r="L298" i="19"/>
  <c r="BT300" i="18"/>
  <c r="D39" i="18"/>
  <c r="E39" i="18" s="1"/>
  <c r="D38" i="18"/>
  <c r="E38" i="18" s="1"/>
  <c r="F36" i="18"/>
  <c r="G36" i="18"/>
  <c r="H36" i="18" s="1" a="1"/>
  <c r="H36" i="18" s="1"/>
  <c r="W211" i="18"/>
  <c r="W210" i="18"/>
  <c r="X209" i="18"/>
  <c r="AP10" i="18"/>
  <c r="BL10" i="18" s="1"/>
  <c r="AP11" i="18"/>
  <c r="BC10" i="18"/>
  <c r="AL69" i="18"/>
  <c r="AK70" i="18"/>
  <c r="AK71" i="18"/>
  <c r="AA170" i="18"/>
  <c r="AB169" i="18"/>
  <c r="AA171" i="18"/>
  <c r="AD141" i="18"/>
  <c r="AE139" i="18"/>
  <c r="AD140" i="18"/>
  <c r="AF120" i="18"/>
  <c r="AG119" i="18"/>
  <c r="AF121" i="18"/>
  <c r="O291" i="18"/>
  <c r="P289" i="18"/>
  <c r="O290" i="18"/>
  <c r="AN41" i="18"/>
  <c r="AO39" i="18"/>
  <c r="AN40" i="18"/>
  <c r="AI91" i="18"/>
  <c r="AI90" i="18"/>
  <c r="AJ89" i="18"/>
  <c r="S251" i="18"/>
  <c r="T249" i="18"/>
  <c r="S250" i="18"/>
  <c r="U230" i="18"/>
  <c r="U231" i="18"/>
  <c r="V229" i="18"/>
  <c r="AE130" i="18"/>
  <c r="AE131" i="18"/>
  <c r="AF129" i="18"/>
  <c r="AH101" i="18"/>
  <c r="AH100" i="18"/>
  <c r="AI99" i="18"/>
  <c r="AU315" i="18"/>
  <c r="AU316" i="18" s="1"/>
  <c r="AT315" i="18"/>
  <c r="AT316" i="18" s="1"/>
  <c r="AU313" i="18"/>
  <c r="AU314" i="18" s="1"/>
  <c r="AT313" i="18"/>
  <c r="AT314" i="18" s="1"/>
  <c r="Y190" i="18"/>
  <c r="Z189" i="18"/>
  <c r="Y191" i="18"/>
  <c r="AR322" i="18"/>
  <c r="AQ322" i="18"/>
  <c r="AS323" i="18"/>
  <c r="AS324" i="18" s="1"/>
  <c r="AR323" i="18"/>
  <c r="AR324" i="18" s="1"/>
  <c r="AU322" i="18"/>
  <c r="AQ323" i="18"/>
  <c r="AQ324" i="18" s="1"/>
  <c r="AT322" i="18"/>
  <c r="AS322" i="18"/>
  <c r="BR324" i="18"/>
  <c r="AS325" i="18"/>
  <c r="AS326" i="18" s="1"/>
  <c r="AR325" i="18"/>
  <c r="AR326" i="18" s="1"/>
  <c r="AQ325" i="18"/>
  <c r="AQ326" i="18" s="1"/>
  <c r="AJ80" i="18"/>
  <c r="AJ81" i="18"/>
  <c r="AK79" i="18"/>
  <c r="BR325" i="18"/>
  <c r="BR323" i="18"/>
  <c r="M310" i="18"/>
  <c r="M311" i="18"/>
  <c r="N309" i="18"/>
  <c r="Z180" i="18"/>
  <c r="AA179" i="18"/>
  <c r="Z181" i="18"/>
  <c r="V220" i="18"/>
  <c r="V221" i="18"/>
  <c r="W219" i="18"/>
  <c r="AO30" i="18"/>
  <c r="AO31" i="18"/>
  <c r="AP29" i="18"/>
  <c r="AC159" i="18"/>
  <c r="AB160" i="18"/>
  <c r="AB161" i="18"/>
  <c r="AM50" i="18"/>
  <c r="AN49" i="18"/>
  <c r="AM51" i="18"/>
  <c r="BB322" i="18"/>
  <c r="X201" i="18"/>
  <c r="Y199" i="18"/>
  <c r="X200" i="18"/>
  <c r="AO20" i="18"/>
  <c r="AO21" i="18"/>
  <c r="AP19" i="18"/>
  <c r="AG110" i="18"/>
  <c r="AH109" i="18"/>
  <c r="AG111" i="18"/>
  <c r="BR332" i="18"/>
  <c r="BB332" i="18" s="1"/>
  <c r="L329" i="18"/>
  <c r="BR330" i="18"/>
  <c r="L321" i="18"/>
  <c r="L320" i="18"/>
  <c r="M319" i="18"/>
  <c r="R261" i="18"/>
  <c r="S259" i="18"/>
  <c r="R260" i="18"/>
  <c r="BB324" i="18"/>
  <c r="T240" i="18"/>
  <c r="T241" i="18"/>
  <c r="U239" i="18"/>
  <c r="Q279" i="18"/>
  <c r="P281" i="18"/>
  <c r="P280" i="18"/>
  <c r="AL61" i="18"/>
  <c r="AL60" i="18"/>
  <c r="AM59" i="18"/>
  <c r="AC151" i="18"/>
  <c r="AD149" i="18"/>
  <c r="AC150" i="18"/>
  <c r="A40" i="18"/>
  <c r="B41" i="18"/>
  <c r="Q271" i="18"/>
  <c r="Q270" i="18"/>
  <c r="R269" i="18"/>
  <c r="N300" i="18"/>
  <c r="O299" i="18"/>
  <c r="N301" i="18"/>
  <c r="B100" i="16"/>
  <c r="C97" i="16"/>
  <c r="B37" i="15"/>
  <c r="A36" i="15"/>
  <c r="F37" i="18" a="1"/>
  <c r="D40" i="18" a="1"/>
  <c r="G37" i="18" a="1"/>
  <c r="L301" i="19" l="1"/>
  <c r="C322" i="19"/>
  <c r="B325" i="19"/>
  <c r="J307" i="19"/>
  <c r="F292" i="19"/>
  <c r="E292" i="19" s="1"/>
  <c r="N295" i="19"/>
  <c r="H313" i="19"/>
  <c r="D310" i="19"/>
  <c r="I310" i="19"/>
  <c r="M298" i="19"/>
  <c r="K304" i="19"/>
  <c r="BT310" i="18"/>
  <c r="D40" i="18"/>
  <c r="E40" i="18" s="1"/>
  <c r="F37" i="18"/>
  <c r="G37" i="18"/>
  <c r="H37" i="18" s="1" a="1"/>
  <c r="H37" i="18" s="1"/>
  <c r="BN11" i="18"/>
  <c r="BM11" i="18"/>
  <c r="R279" i="18"/>
  <c r="Q281" i="18"/>
  <c r="Q280" i="18"/>
  <c r="AP31" i="18"/>
  <c r="AP30" i="18"/>
  <c r="BL30" i="18" s="1"/>
  <c r="BC30" i="18"/>
  <c r="AE141" i="18"/>
  <c r="AF139" i="18"/>
  <c r="AE140" i="18"/>
  <c r="N310" i="18"/>
  <c r="N311" i="18"/>
  <c r="O309" i="18"/>
  <c r="T251" i="18"/>
  <c r="U249" i="18"/>
  <c r="T250" i="18"/>
  <c r="AI101" i="18"/>
  <c r="AJ99" i="18"/>
  <c r="AI100" i="18"/>
  <c r="AC160" i="18"/>
  <c r="AC161" i="18"/>
  <c r="AD159" i="18"/>
  <c r="AJ91" i="18"/>
  <c r="AJ90" i="18"/>
  <c r="AK89" i="18"/>
  <c r="X210" i="18"/>
  <c r="X211" i="18"/>
  <c r="Y209" i="18"/>
  <c r="U241" i="18"/>
  <c r="V239" i="18"/>
  <c r="U240" i="18"/>
  <c r="AT323" i="18"/>
  <c r="AT324" i="18" s="1"/>
  <c r="AU326" i="18"/>
  <c r="AU325" i="18"/>
  <c r="AU324" i="18"/>
  <c r="AT325" i="18"/>
  <c r="AT326" i="18" s="1"/>
  <c r="AU323" i="18"/>
  <c r="AF130" i="18"/>
  <c r="AF131" i="18"/>
  <c r="AG129" i="18"/>
  <c r="A41" i="18"/>
  <c r="B42" i="18"/>
  <c r="AS333" i="18"/>
  <c r="AS334" i="18" s="1"/>
  <c r="AQ333" i="18"/>
  <c r="AQ334" i="18" s="1"/>
  <c r="AS335" i="18"/>
  <c r="AS336" i="18" s="1"/>
  <c r="AR335" i="18"/>
  <c r="AR336" i="18" s="1"/>
  <c r="AU332" i="18"/>
  <c r="AQ335" i="18"/>
  <c r="AQ336" i="18" s="1"/>
  <c r="AT332" i="18"/>
  <c r="AS332" i="18"/>
  <c r="AR332" i="18"/>
  <c r="AQ332" i="18"/>
  <c r="AR333" i="18"/>
  <c r="AR334" i="18" s="1"/>
  <c r="Z199" i="18"/>
  <c r="Y201" i="18"/>
  <c r="Y200" i="18"/>
  <c r="AK80" i="18"/>
  <c r="AL79" i="18"/>
  <c r="AK81" i="18"/>
  <c r="Z191" i="18"/>
  <c r="AA189" i="18"/>
  <c r="Z190" i="18"/>
  <c r="M320" i="18"/>
  <c r="N319" i="18"/>
  <c r="M321" i="18"/>
  <c r="L330" i="18"/>
  <c r="M329" i="18"/>
  <c r="L331" i="18"/>
  <c r="W221" i="18"/>
  <c r="W220" i="18"/>
  <c r="X219" i="18"/>
  <c r="AO40" i="18"/>
  <c r="AO41" i="18"/>
  <c r="AP39" i="18"/>
  <c r="AB170" i="18"/>
  <c r="AC169" i="18"/>
  <c r="AB171" i="18"/>
  <c r="R271" i="18"/>
  <c r="R270" i="18"/>
  <c r="S269" i="18"/>
  <c r="AG120" i="18"/>
  <c r="AG121" i="18"/>
  <c r="AH119" i="18"/>
  <c r="BB334" i="18"/>
  <c r="V230" i="18"/>
  <c r="V231" i="18"/>
  <c r="W229" i="18"/>
  <c r="AP20" i="18"/>
  <c r="BL20" i="18" s="1"/>
  <c r="AP21" i="18"/>
  <c r="BC20" i="18"/>
  <c r="AE149" i="18"/>
  <c r="AD151" i="18"/>
  <c r="AD150" i="18"/>
  <c r="P290" i="18"/>
  <c r="Q289" i="18"/>
  <c r="P291" i="18"/>
  <c r="S261" i="18"/>
  <c r="T259" i="18"/>
  <c r="S260" i="18"/>
  <c r="AO49" i="18"/>
  <c r="AN50" i="18"/>
  <c r="AN51" i="18"/>
  <c r="AM69" i="18"/>
  <c r="AL70" i="18"/>
  <c r="AL71" i="18"/>
  <c r="BR333" i="18"/>
  <c r="BR334" i="18" s="1"/>
  <c r="BR335" i="18"/>
  <c r="O300" i="18"/>
  <c r="P299" i="18"/>
  <c r="O301" i="18"/>
  <c r="AM61" i="18"/>
  <c r="AM60" i="18"/>
  <c r="AN59" i="18"/>
  <c r="AA180" i="18"/>
  <c r="AA181" i="18"/>
  <c r="AB179" i="18"/>
  <c r="AH110" i="18"/>
  <c r="AI109" i="18"/>
  <c r="AH111" i="18"/>
  <c r="BF10" i="18"/>
  <c r="BD10" i="18"/>
  <c r="B103" i="16"/>
  <c r="C100" i="16"/>
  <c r="A37" i="15"/>
  <c r="B38" i="15"/>
  <c r="F39" i="18" a="1"/>
  <c r="G39" i="18" a="1"/>
  <c r="G38" i="18" a="1"/>
  <c r="F38" i="18" a="1"/>
  <c r="D41" i="18" a="1"/>
  <c r="H316" i="19" l="1"/>
  <c r="I313" i="19"/>
  <c r="D313" i="19"/>
  <c r="F295" i="19"/>
  <c r="E295" i="19" s="1"/>
  <c r="L304" i="19"/>
  <c r="B328" i="19"/>
  <c r="C325" i="19"/>
  <c r="N298" i="19"/>
  <c r="K307" i="19"/>
  <c r="M301" i="19"/>
  <c r="J310" i="19"/>
  <c r="BT320" i="18"/>
  <c r="D41" i="18"/>
  <c r="E41" i="18" s="1"/>
  <c r="G38" i="18"/>
  <c r="H38" i="18" s="1" a="1"/>
  <c r="H38" i="18" s="1"/>
  <c r="F38" i="18"/>
  <c r="G39" i="18"/>
  <c r="H39" i="18" s="1" a="1"/>
  <c r="H39" i="18" s="1"/>
  <c r="F39" i="18"/>
  <c r="AO59" i="18"/>
  <c r="AN61" i="18"/>
  <c r="AN60" i="18"/>
  <c r="BG10" i="18"/>
  <c r="AZ15" i="18" s="1"/>
  <c r="BZ342" i="18" s="1"/>
  <c r="Y210" i="18"/>
  <c r="Z209" i="18"/>
  <c r="Y211" i="18"/>
  <c r="W230" i="18"/>
  <c r="W231" i="18"/>
  <c r="X229" i="18"/>
  <c r="AL89" i="18"/>
  <c r="AK91" i="18"/>
  <c r="AK90" i="18"/>
  <c r="O310" i="18"/>
  <c r="O311" i="18"/>
  <c r="P309" i="18"/>
  <c r="BO10" i="18"/>
  <c r="BO13" i="18"/>
  <c r="AX13" i="18" s="1"/>
  <c r="AM70" i="18"/>
  <c r="AN69" i="18"/>
  <c r="AM71" i="18"/>
  <c r="AO51" i="18"/>
  <c r="AO50" i="18"/>
  <c r="AP49" i="18"/>
  <c r="AA199" i="18"/>
  <c r="Z201" i="18"/>
  <c r="Z200" i="18"/>
  <c r="AC170" i="18"/>
  <c r="AD169" i="18"/>
  <c r="AC171" i="18"/>
  <c r="V249" i="18"/>
  <c r="U250" i="18"/>
  <c r="U251" i="18"/>
  <c r="AP41" i="18"/>
  <c r="AP40" i="18"/>
  <c r="BL40" i="18" s="1"/>
  <c r="BC40" i="18"/>
  <c r="S279" i="18"/>
  <c r="R281" i="18"/>
  <c r="R280" i="18"/>
  <c r="AB180" i="18"/>
  <c r="AB181" i="18"/>
  <c r="AC179" i="18"/>
  <c r="AH120" i="18"/>
  <c r="AH121" i="18"/>
  <c r="AI119" i="18"/>
  <c r="AA191" i="18"/>
  <c r="AA190" i="18"/>
  <c r="AB189" i="18"/>
  <c r="BP10" i="18"/>
  <c r="BP13" i="18"/>
  <c r="AX15" i="18" s="1"/>
  <c r="BN21" i="18"/>
  <c r="BM21" i="18"/>
  <c r="T260" i="18"/>
  <c r="U259" i="18"/>
  <c r="T261" i="18"/>
  <c r="AJ109" i="18"/>
  <c r="AI111" i="18"/>
  <c r="AI110" i="18"/>
  <c r="N321" i="18"/>
  <c r="O319" i="18"/>
  <c r="N320" i="18"/>
  <c r="Q290" i="18"/>
  <c r="Q291" i="18"/>
  <c r="R289" i="18"/>
  <c r="X221" i="18"/>
  <c r="X220" i="18"/>
  <c r="Y219" i="18"/>
  <c r="AW15" i="18"/>
  <c r="AW13" i="18"/>
  <c r="BE10" i="18"/>
  <c r="AZ13" i="18" s="1"/>
  <c r="BY342" i="18" s="1"/>
  <c r="BE20" i="18"/>
  <c r="AZ23" i="18" s="1"/>
  <c r="BY343" i="18" s="1"/>
  <c r="P300" i="18"/>
  <c r="P301" i="18"/>
  <c r="Q299" i="18"/>
  <c r="AT333" i="18"/>
  <c r="AT334" i="18" s="1"/>
  <c r="AU335" i="18"/>
  <c r="AU336" i="18"/>
  <c r="AT335" i="18"/>
  <c r="AT336" i="18" s="1"/>
  <c r="AU334" i="18"/>
  <c r="AU333" i="18"/>
  <c r="AE159" i="18"/>
  <c r="AD160" i="18"/>
  <c r="AD161" i="18"/>
  <c r="AF141" i="18"/>
  <c r="AG139" i="18"/>
  <c r="AF140" i="18"/>
  <c r="BD20" i="18"/>
  <c r="BF20" i="18"/>
  <c r="S271" i="18"/>
  <c r="S270" i="18"/>
  <c r="T269" i="18"/>
  <c r="B43" i="18"/>
  <c r="A42" i="18"/>
  <c r="M330" i="18"/>
  <c r="N329" i="18"/>
  <c r="M331" i="18"/>
  <c r="V241" i="18"/>
  <c r="W239" i="18"/>
  <c r="V240" i="18"/>
  <c r="BF30" i="18"/>
  <c r="BD30" i="18"/>
  <c r="AF149" i="18"/>
  <c r="AE151" i="18"/>
  <c r="AE150" i="18"/>
  <c r="AJ101" i="18"/>
  <c r="AK99" i="18"/>
  <c r="AJ100" i="18"/>
  <c r="BM31" i="18"/>
  <c r="BN31" i="18"/>
  <c r="AL80" i="18"/>
  <c r="AL81" i="18"/>
  <c r="AM79" i="18"/>
  <c r="AG131" i="18"/>
  <c r="AH129" i="18"/>
  <c r="AG130" i="18"/>
  <c r="B106" i="16"/>
  <c r="C103" i="16"/>
  <c r="B39" i="15"/>
  <c r="A38" i="15"/>
  <c r="D42" i="18" a="1"/>
  <c r="G40" i="18" a="1"/>
  <c r="F40" i="18" a="1"/>
  <c r="B331" i="19" l="1"/>
  <c r="C328" i="19"/>
  <c r="N301" i="19"/>
  <c r="J313" i="19"/>
  <c r="M304" i="19"/>
  <c r="K310" i="19"/>
  <c r="L307" i="19"/>
  <c r="I316" i="19"/>
  <c r="H319" i="19"/>
  <c r="D316" i="19"/>
  <c r="F298" i="19"/>
  <c r="E298" i="19" s="1"/>
  <c r="BT330" i="18"/>
  <c r="BN341" i="18" s="1"/>
  <c r="AM344" i="18" s="1"/>
  <c r="D42" i="18"/>
  <c r="E42" i="18" s="1"/>
  <c r="G40" i="18"/>
  <c r="H40" i="18" s="1" a="1"/>
  <c r="H40" i="18" s="1"/>
  <c r="F40" i="18"/>
  <c r="BS10" i="18"/>
  <c r="Y220" i="18"/>
  <c r="Y221" i="18"/>
  <c r="Z219" i="18"/>
  <c r="AD170" i="18"/>
  <c r="AD171" i="18"/>
  <c r="AE169" i="18"/>
  <c r="Z210" i="18"/>
  <c r="AA209" i="18"/>
  <c r="Z211" i="18"/>
  <c r="AH131" i="18"/>
  <c r="AI129" i="18"/>
  <c r="AH130" i="18"/>
  <c r="AC180" i="18"/>
  <c r="AC181" i="18"/>
  <c r="AD179" i="18"/>
  <c r="AP59" i="18"/>
  <c r="AO60" i="18"/>
  <c r="AO61" i="18"/>
  <c r="AX25" i="18"/>
  <c r="BS20" i="18"/>
  <c r="AX23" i="18"/>
  <c r="AW23" i="18"/>
  <c r="AW25" i="18"/>
  <c r="BP20" i="18"/>
  <c r="BP23" i="18"/>
  <c r="BG20" i="18"/>
  <c r="AZ25" i="18" s="1"/>
  <c r="BZ343" i="18" s="1"/>
  <c r="AW33" i="18"/>
  <c r="AW35" i="18"/>
  <c r="AX33" i="18"/>
  <c r="BE30" i="18"/>
  <c r="AZ33" i="18" s="1"/>
  <c r="BY344" i="18" s="1"/>
  <c r="AF150" i="18"/>
  <c r="AF151" i="18"/>
  <c r="AG149" i="18"/>
  <c r="W249" i="18"/>
  <c r="V250" i="18"/>
  <c r="V251" i="18"/>
  <c r="P311" i="18"/>
  <c r="Q309" i="18"/>
  <c r="P310" i="18"/>
  <c r="W241" i="18"/>
  <c r="X239" i="18"/>
  <c r="W240" i="18"/>
  <c r="BP33" i="18"/>
  <c r="AX35" i="18" s="1"/>
  <c r="BP30" i="18"/>
  <c r="AH139" i="18"/>
  <c r="AG141" i="18"/>
  <c r="AG140" i="18"/>
  <c r="Q300" i="18"/>
  <c r="Q301" i="18"/>
  <c r="R299" i="18"/>
  <c r="S280" i="18"/>
  <c r="T279" i="18"/>
  <c r="S281" i="18"/>
  <c r="AA200" i="18"/>
  <c r="AA201" i="18"/>
  <c r="AB199" i="18"/>
  <c r="BG30" i="18"/>
  <c r="AZ35" i="18" s="1"/>
  <c r="BZ344" i="18" s="1"/>
  <c r="U260" i="18"/>
  <c r="U261" i="18"/>
  <c r="V259" i="18"/>
  <c r="BO20" i="18"/>
  <c r="BO23" i="18"/>
  <c r="BO30" i="18"/>
  <c r="BO33" i="18"/>
  <c r="O329" i="18"/>
  <c r="N330" i="18"/>
  <c r="N331" i="18"/>
  <c r="O320" i="18"/>
  <c r="P319" i="18"/>
  <c r="O321" i="18"/>
  <c r="AC189" i="18"/>
  <c r="AB191" i="18"/>
  <c r="AB190" i="18"/>
  <c r="BF40" i="18"/>
  <c r="BD40" i="18"/>
  <c r="BE40" i="18" s="1"/>
  <c r="AZ43" i="18" s="1"/>
  <c r="BY348" i="18" s="1"/>
  <c r="AP51" i="18"/>
  <c r="AP50" i="18"/>
  <c r="BL50" i="18" s="1"/>
  <c r="BC50" i="18"/>
  <c r="AM80" i="18"/>
  <c r="AM81" i="18"/>
  <c r="AN79" i="18"/>
  <c r="S289" i="18"/>
  <c r="R290" i="18"/>
  <c r="R291" i="18"/>
  <c r="AK100" i="18"/>
  <c r="AL99" i="18"/>
  <c r="AK101" i="18"/>
  <c r="BN41" i="18"/>
  <c r="BM41" i="18"/>
  <c r="AL91" i="18"/>
  <c r="AL90" i="18"/>
  <c r="AM89" i="18"/>
  <c r="AI120" i="18"/>
  <c r="AI121" i="18"/>
  <c r="AJ119" i="18"/>
  <c r="X231" i="18"/>
  <c r="Y229" i="18"/>
  <c r="X230" i="18"/>
  <c r="BG40" i="18"/>
  <c r="AZ45" i="18" s="1"/>
  <c r="BZ348" i="18" s="1"/>
  <c r="A43" i="18"/>
  <c r="B44" i="18"/>
  <c r="AE160" i="18"/>
  <c r="AF159" i="18"/>
  <c r="AE161" i="18"/>
  <c r="AJ110" i="18"/>
  <c r="AK109" i="18"/>
  <c r="AJ111" i="18"/>
  <c r="AN70" i="18"/>
  <c r="AO69" i="18"/>
  <c r="AN71" i="18"/>
  <c r="U269" i="18"/>
  <c r="T271" i="18"/>
  <c r="T270" i="18"/>
  <c r="B109" i="16"/>
  <c r="C106" i="16"/>
  <c r="B40" i="15"/>
  <c r="A39" i="15"/>
  <c r="G41" i="18" a="1"/>
  <c r="F41" i="18" a="1"/>
  <c r="D43" i="18" a="1"/>
  <c r="M307" i="19" l="1"/>
  <c r="N304" i="19"/>
  <c r="H322" i="19"/>
  <c r="I319" i="19"/>
  <c r="D319" i="19"/>
  <c r="L310" i="19"/>
  <c r="J316" i="19"/>
  <c r="K313" i="19"/>
  <c r="F301" i="19"/>
  <c r="E301" i="19" s="1"/>
  <c r="B334" i="19"/>
  <c r="C331" i="19"/>
  <c r="BS30" i="18"/>
  <c r="D43" i="18"/>
  <c r="E43" i="18" s="1"/>
  <c r="F41" i="18"/>
  <c r="G41" i="18"/>
  <c r="H41" i="18" s="1" a="1"/>
  <c r="H41" i="18" s="1"/>
  <c r="Q319" i="18"/>
  <c r="P321" i="18"/>
  <c r="P320" i="18"/>
  <c r="T280" i="18"/>
  <c r="U279" i="18"/>
  <c r="T281" i="18"/>
  <c r="Z220" i="18"/>
  <c r="AA219" i="18"/>
  <c r="Z221" i="18"/>
  <c r="AI139" i="18"/>
  <c r="AH140" i="18"/>
  <c r="AH141" i="18"/>
  <c r="AI131" i="18"/>
  <c r="AJ129" i="18"/>
  <c r="AI130" i="18"/>
  <c r="BN51" i="18"/>
  <c r="BM51" i="18"/>
  <c r="Y239" i="18"/>
  <c r="X241" i="18"/>
  <c r="X240" i="18"/>
  <c r="X249" i="18"/>
  <c r="W250" i="18"/>
  <c r="W251" i="18"/>
  <c r="AF160" i="18"/>
  <c r="AF161" i="18"/>
  <c r="AG159" i="18"/>
  <c r="BP40" i="18"/>
  <c r="BP43" i="18"/>
  <c r="AX45" i="18" s="1"/>
  <c r="AG150" i="18"/>
  <c r="AH149" i="18"/>
  <c r="AG151" i="18"/>
  <c r="V260" i="18"/>
  <c r="W259" i="18"/>
  <c r="V261" i="18"/>
  <c r="AO70" i="18"/>
  <c r="AO71" i="18"/>
  <c r="AP69" i="18"/>
  <c r="AW45" i="18"/>
  <c r="AW43" i="18"/>
  <c r="BO40" i="18"/>
  <c r="BO43" i="18"/>
  <c r="AX43" i="18" s="1"/>
  <c r="U271" i="18"/>
  <c r="U270" i="18"/>
  <c r="V269" i="18"/>
  <c r="A44" i="18"/>
  <c r="B45" i="18"/>
  <c r="BF50" i="18"/>
  <c r="BG50" i="18" s="1"/>
  <c r="AZ55" i="18" s="1"/>
  <c r="BZ349" i="18" s="1"/>
  <c r="BD50" i="18"/>
  <c r="AL101" i="18"/>
  <c r="AL100" i="18"/>
  <c r="AM99" i="18"/>
  <c r="O330" i="18"/>
  <c r="O331" i="18"/>
  <c r="P329" i="18"/>
  <c r="AK110" i="18"/>
  <c r="AK111" i="18"/>
  <c r="AL109" i="18"/>
  <c r="R300" i="18"/>
  <c r="R301" i="18"/>
  <c r="S299" i="18"/>
  <c r="AA211" i="18"/>
  <c r="AA210" i="18"/>
  <c r="AB209" i="18"/>
  <c r="AJ121" i="18"/>
  <c r="AK119" i="18"/>
  <c r="AJ120" i="18"/>
  <c r="AM90" i="18"/>
  <c r="AN89" i="18"/>
  <c r="AM91" i="18"/>
  <c r="Y231" i="18"/>
  <c r="Z229" i="18"/>
  <c r="Y230" i="18"/>
  <c r="S290" i="18"/>
  <c r="S291" i="18"/>
  <c r="T289" i="18"/>
  <c r="AB200" i="18"/>
  <c r="AB201" i="18"/>
  <c r="AC199" i="18"/>
  <c r="Q311" i="18"/>
  <c r="R309" i="18"/>
  <c r="Q310" i="18"/>
  <c r="AP60" i="18"/>
  <c r="BL60" i="18" s="1"/>
  <c r="AP61" i="18"/>
  <c r="BC60" i="18"/>
  <c r="AE170" i="18"/>
  <c r="AE171" i="18"/>
  <c r="AF169" i="18"/>
  <c r="AN81" i="18"/>
  <c r="AO79" i="18"/>
  <c r="AN80" i="18"/>
  <c r="AC191" i="18"/>
  <c r="AC190" i="18"/>
  <c r="AD189" i="18"/>
  <c r="AD181" i="18"/>
  <c r="AE179" i="18"/>
  <c r="AD180" i="18"/>
  <c r="C109" i="16"/>
  <c r="B112" i="16"/>
  <c r="B41" i="15"/>
  <c r="A40" i="15"/>
  <c r="G42" i="18" a="1"/>
  <c r="F42" i="18" a="1"/>
  <c r="D44" i="18" a="1"/>
  <c r="M310" i="19" l="1"/>
  <c r="H325" i="19"/>
  <c r="I322" i="19"/>
  <c r="D322" i="19"/>
  <c r="F304" i="19"/>
  <c r="E304" i="19" s="1"/>
  <c r="L313" i="19"/>
  <c r="J319" i="19"/>
  <c r="N307" i="19"/>
  <c r="B337" i="19"/>
  <c r="C334" i="19"/>
  <c r="K316" i="19"/>
  <c r="D44" i="18"/>
  <c r="E44" i="18" s="1"/>
  <c r="F42" i="18"/>
  <c r="G42" i="18"/>
  <c r="H42" i="18" s="1" a="1"/>
  <c r="H42" i="18" s="1"/>
  <c r="BS40" i="18"/>
  <c r="Z239" i="18"/>
  <c r="Y241" i="18"/>
  <c r="Y240" i="18"/>
  <c r="AK121" i="18"/>
  <c r="AL119" i="18"/>
  <c r="AK120" i="18"/>
  <c r="BO53" i="18"/>
  <c r="BO50" i="18"/>
  <c r="V279" i="18"/>
  <c r="U281" i="18"/>
  <c r="U280" i="18"/>
  <c r="P330" i="18"/>
  <c r="P331" i="18"/>
  <c r="Q329" i="18"/>
  <c r="AW55" i="18"/>
  <c r="AX53" i="18"/>
  <c r="BS50" i="18" s="1"/>
  <c r="AW53" i="18"/>
  <c r="AE181" i="18"/>
  <c r="AF179" i="18"/>
  <c r="AE180" i="18"/>
  <c r="AB210" i="18"/>
  <c r="AB211" i="18"/>
  <c r="AC209" i="18"/>
  <c r="AK129" i="18"/>
  <c r="AJ131" i="18"/>
  <c r="AJ130" i="18"/>
  <c r="AF170" i="18"/>
  <c r="AF171" i="18"/>
  <c r="AG169" i="18"/>
  <c r="BN61" i="18"/>
  <c r="BM61" i="18"/>
  <c r="AL110" i="18"/>
  <c r="AL111" i="18"/>
  <c r="AM109" i="18"/>
  <c r="AG160" i="18"/>
  <c r="AH159" i="18"/>
  <c r="AG161" i="18"/>
  <c r="AD191" i="18"/>
  <c r="AD190" i="18"/>
  <c r="AE189" i="18"/>
  <c r="Z231" i="18"/>
  <c r="AA229" i="18"/>
  <c r="Z230" i="18"/>
  <c r="A45" i="18"/>
  <c r="B46" i="18"/>
  <c r="R319" i="18"/>
  <c r="Q320" i="18"/>
  <c r="Q321" i="18"/>
  <c r="AN99" i="18"/>
  <c r="AM101" i="18"/>
  <c r="AM100" i="18"/>
  <c r="AP70" i="18"/>
  <c r="BL70" i="18" s="1"/>
  <c r="AP71" i="18"/>
  <c r="BC70" i="18"/>
  <c r="T290" i="18"/>
  <c r="T291" i="18"/>
  <c r="U289" i="18"/>
  <c r="BP50" i="18"/>
  <c r="BP53" i="18"/>
  <c r="AX55" i="18" s="1"/>
  <c r="BD60" i="18"/>
  <c r="BF60" i="18"/>
  <c r="BE50" i="18"/>
  <c r="AZ53" i="18" s="1"/>
  <c r="BY349" i="18" s="1"/>
  <c r="W260" i="18"/>
  <c r="X259" i="18"/>
  <c r="W261" i="18"/>
  <c r="R311" i="18"/>
  <c r="S309" i="18"/>
  <c r="R310" i="18"/>
  <c r="S301" i="18"/>
  <c r="T299" i="18"/>
  <c r="S300" i="18"/>
  <c r="BE60" i="18"/>
  <c r="AZ63" i="18" s="1"/>
  <c r="BY350" i="18" s="1"/>
  <c r="W269" i="18"/>
  <c r="V271" i="18"/>
  <c r="V270" i="18"/>
  <c r="AI141" i="18"/>
  <c r="AI140" i="18"/>
  <c r="AJ139" i="18"/>
  <c r="X250" i="18"/>
  <c r="Y249" i="18"/>
  <c r="X251" i="18"/>
  <c r="AC200" i="18"/>
  <c r="AC201" i="18"/>
  <c r="AD199" i="18"/>
  <c r="AH150" i="18"/>
  <c r="AI149" i="18"/>
  <c r="AH151" i="18"/>
  <c r="AB219" i="18"/>
  <c r="AA220" i="18"/>
  <c r="AA221" i="18"/>
  <c r="AO80" i="18"/>
  <c r="AO81" i="18"/>
  <c r="AP79" i="18"/>
  <c r="AN90" i="18"/>
  <c r="AO89" i="18"/>
  <c r="AN91" i="18"/>
  <c r="C112" i="16"/>
  <c r="B115" i="16"/>
  <c r="B42" i="15"/>
  <c r="A41" i="15"/>
  <c r="F43" i="18" a="1"/>
  <c r="G43" i="18" a="1"/>
  <c r="D45" i="18" a="1"/>
  <c r="J322" i="19" l="1"/>
  <c r="L316" i="19"/>
  <c r="B340" i="19"/>
  <c r="C337" i="19"/>
  <c r="D325" i="19"/>
  <c r="H328" i="19"/>
  <c r="I325" i="19"/>
  <c r="F307" i="19"/>
  <c r="E307" i="19" s="1"/>
  <c r="N310" i="19"/>
  <c r="M313" i="19"/>
  <c r="K319" i="19"/>
  <c r="F43" i="18"/>
  <c r="G43" i="18"/>
  <c r="H43" i="18" s="1" a="1"/>
  <c r="H43" i="18" s="1"/>
  <c r="D45" i="18"/>
  <c r="E45" i="18" s="1"/>
  <c r="AN109" i="18"/>
  <c r="AM111" i="18"/>
  <c r="AM110" i="18"/>
  <c r="AL129" i="18"/>
  <c r="AK131" i="18"/>
  <c r="AK130" i="18"/>
  <c r="AF181" i="18"/>
  <c r="AG179" i="18"/>
  <c r="AF180" i="18"/>
  <c r="AB221" i="18"/>
  <c r="AB220" i="18"/>
  <c r="AC219" i="18"/>
  <c r="B47" i="18"/>
  <c r="A46" i="18"/>
  <c r="BD70" i="18"/>
  <c r="BF70" i="18"/>
  <c r="BN71" i="18"/>
  <c r="BM71" i="18"/>
  <c r="W270" i="18"/>
  <c r="X269" i="18"/>
  <c r="W271" i="18"/>
  <c r="AI150" i="18"/>
  <c r="AI151" i="18"/>
  <c r="AJ149" i="18"/>
  <c r="AD201" i="18"/>
  <c r="AD200" i="18"/>
  <c r="AE199" i="18"/>
  <c r="AO90" i="18"/>
  <c r="AP89" i="18"/>
  <c r="AO91" i="18"/>
  <c r="BG60" i="18"/>
  <c r="AZ65" i="18" s="1"/>
  <c r="BZ350" i="18" s="1"/>
  <c r="AY340" i="18" s="1"/>
  <c r="AM342" i="18" s="1"/>
  <c r="X260" i="18"/>
  <c r="Y259" i="18"/>
  <c r="X261" i="18"/>
  <c r="Z241" i="18"/>
  <c r="AA239" i="18"/>
  <c r="Z240" i="18"/>
  <c r="AX63" i="18"/>
  <c r="BS60" i="18"/>
  <c r="AW63" i="18"/>
  <c r="AW65" i="18"/>
  <c r="AX65" i="18"/>
  <c r="AN101" i="18"/>
  <c r="AN100" i="18"/>
  <c r="AO99" i="18"/>
  <c r="BP63" i="18"/>
  <c r="BP60" i="18"/>
  <c r="AP80" i="18"/>
  <c r="BL80" i="18" s="1"/>
  <c r="AP81" i="18"/>
  <c r="BC80" i="18"/>
  <c r="T301" i="18"/>
  <c r="U299" i="18"/>
  <c r="T300" i="18"/>
  <c r="AE191" i="18"/>
  <c r="AF189" i="18"/>
  <c r="AE190" i="18"/>
  <c r="AG171" i="18"/>
  <c r="AH169" i="18"/>
  <c r="AG170" i="18"/>
  <c r="V281" i="18"/>
  <c r="V280" i="18"/>
  <c r="W279" i="18"/>
  <c r="Y250" i="18"/>
  <c r="Y251" i="18"/>
  <c r="Z249" i="18"/>
  <c r="AC210" i="18"/>
  <c r="AD209" i="18"/>
  <c r="AC211" i="18"/>
  <c r="U290" i="18"/>
  <c r="V289" i="18"/>
  <c r="U291" i="18"/>
  <c r="R320" i="18"/>
  <c r="R321" i="18"/>
  <c r="S319" i="18"/>
  <c r="R329" i="18"/>
  <c r="Q330" i="18"/>
  <c r="Q331" i="18"/>
  <c r="AB229" i="18"/>
  <c r="AA230" i="18"/>
  <c r="AA231" i="18"/>
  <c r="BO63" i="18"/>
  <c r="BO60" i="18"/>
  <c r="AJ140" i="18"/>
  <c r="AJ141" i="18"/>
  <c r="AK139" i="18"/>
  <c r="T309" i="18"/>
  <c r="S310" i="18"/>
  <c r="S311" i="18"/>
  <c r="AH160" i="18"/>
  <c r="AH161" i="18"/>
  <c r="AI159" i="18"/>
  <c r="AL121" i="18"/>
  <c r="AM119" i="18"/>
  <c r="AL120" i="18"/>
  <c r="B118" i="16"/>
  <c r="C115" i="16"/>
  <c r="B43" i="15"/>
  <c r="A42" i="15"/>
  <c r="G44" i="18" a="1"/>
  <c r="D46" i="18" a="1"/>
  <c r="F44" i="18" a="1"/>
  <c r="J325" i="19" l="1"/>
  <c r="L319" i="19"/>
  <c r="N313" i="19"/>
  <c r="C340" i="19"/>
  <c r="B343" i="19"/>
  <c r="M316" i="19"/>
  <c r="H331" i="19"/>
  <c r="I328" i="19"/>
  <c r="D328" i="19"/>
  <c r="F310" i="19"/>
  <c r="E310" i="19" s="1"/>
  <c r="K322" i="19"/>
  <c r="D46" i="18"/>
  <c r="E46" i="18" s="1"/>
  <c r="F44" i="18"/>
  <c r="G44" i="18"/>
  <c r="H44" i="18" s="1" a="1"/>
  <c r="H44" i="18" s="1"/>
  <c r="BN81" i="18"/>
  <c r="BM81" i="18"/>
  <c r="BG70" i="18"/>
  <c r="AZ75" i="18" s="1"/>
  <c r="BZ363" i="18" s="1"/>
  <c r="Z250" i="18"/>
  <c r="AA249" i="18"/>
  <c r="Z251" i="18"/>
  <c r="AJ150" i="18"/>
  <c r="AJ151" i="18"/>
  <c r="AK149" i="18"/>
  <c r="AW75" i="18"/>
  <c r="AW73" i="18"/>
  <c r="BE70" i="18"/>
  <c r="AZ73" i="18" s="1"/>
  <c r="BY363" i="18" s="1"/>
  <c r="AH171" i="18"/>
  <c r="AI169" i="18"/>
  <c r="AH170" i="18"/>
  <c r="AI160" i="18"/>
  <c r="AI161" i="18"/>
  <c r="AJ159" i="18"/>
  <c r="AM129" i="18"/>
  <c r="AL130" i="18"/>
  <c r="AL131" i="18"/>
  <c r="AK140" i="18"/>
  <c r="AK141" i="18"/>
  <c r="AL139" i="18"/>
  <c r="B48" i="18"/>
  <c r="A47" i="18"/>
  <c r="S321" i="18"/>
  <c r="T319" i="18"/>
  <c r="S320" i="18"/>
  <c r="AC221" i="18"/>
  <c r="AC220" i="18"/>
  <c r="AD219" i="18"/>
  <c r="V291" i="18"/>
  <c r="W289" i="18"/>
  <c r="V290" i="18"/>
  <c r="W281" i="18"/>
  <c r="W280" i="18"/>
  <c r="X279" i="18"/>
  <c r="AN111" i="18"/>
  <c r="AN110" i="18"/>
  <c r="AO109" i="18"/>
  <c r="AF191" i="18"/>
  <c r="AG189" i="18"/>
  <c r="AF190" i="18"/>
  <c r="AC229" i="18"/>
  <c r="AB231" i="18"/>
  <c r="AB230" i="18"/>
  <c r="AA240" i="18"/>
  <c r="AA241" i="18"/>
  <c r="AB239" i="18"/>
  <c r="Y269" i="18"/>
  <c r="X271" i="18"/>
  <c r="X270" i="18"/>
  <c r="U309" i="18"/>
  <c r="T311" i="18"/>
  <c r="T310" i="18"/>
  <c r="U301" i="18"/>
  <c r="V299" i="18"/>
  <c r="U300" i="18"/>
  <c r="AO101" i="18"/>
  <c r="AO100" i="18"/>
  <c r="AP99" i="18"/>
  <c r="AP90" i="18"/>
  <c r="BL90" i="18" s="1"/>
  <c r="AP91" i="18"/>
  <c r="BC90" i="18"/>
  <c r="R331" i="18"/>
  <c r="S329" i="18"/>
  <c r="R330" i="18"/>
  <c r="AE209" i="18"/>
  <c r="AD211" i="18"/>
  <c r="AD210" i="18"/>
  <c r="BD80" i="18"/>
  <c r="BF80" i="18"/>
  <c r="Y260" i="18"/>
  <c r="Y261" i="18"/>
  <c r="Z259" i="18"/>
  <c r="AE201" i="18"/>
  <c r="AE200" i="18"/>
  <c r="AF199" i="18"/>
  <c r="BP70" i="18"/>
  <c r="BP73" i="18"/>
  <c r="AX75" i="18" s="1"/>
  <c r="AH179" i="18"/>
  <c r="AG180" i="18"/>
  <c r="AG181" i="18"/>
  <c r="BO70" i="18"/>
  <c r="BO73" i="18"/>
  <c r="AX73" i="18" s="1"/>
  <c r="AN119" i="18"/>
  <c r="AM121" i="18"/>
  <c r="AM120" i="18"/>
  <c r="C118" i="16"/>
  <c r="B121" i="16"/>
  <c r="A43" i="15"/>
  <c r="B44" i="15"/>
  <c r="G45" i="18" a="1"/>
  <c r="F45" i="18" a="1"/>
  <c r="D47" i="18" a="1"/>
  <c r="N316" i="19" l="1"/>
  <c r="F313" i="19"/>
  <c r="E313" i="19" s="1"/>
  <c r="I331" i="19"/>
  <c r="D331" i="19"/>
  <c r="H334" i="19"/>
  <c r="L322" i="19"/>
  <c r="K325" i="19"/>
  <c r="J328" i="19"/>
  <c r="C343" i="19"/>
  <c r="B346" i="19"/>
  <c r="M319" i="19"/>
  <c r="BS70" i="18"/>
  <c r="G45" i="18"/>
  <c r="H45" i="18" s="1" a="1"/>
  <c r="H45" i="18" s="1"/>
  <c r="F45" i="18"/>
  <c r="D47" i="18"/>
  <c r="E47" i="18" s="1"/>
  <c r="AG191" i="18"/>
  <c r="AG190" i="18"/>
  <c r="AH189" i="18"/>
  <c r="AC231" i="18"/>
  <c r="AC230" i="18"/>
  <c r="AD229" i="18"/>
  <c r="BD90" i="18"/>
  <c r="BF90" i="18"/>
  <c r="Z260" i="18"/>
  <c r="Z261" i="18"/>
  <c r="AA259" i="18"/>
  <c r="AE219" i="18"/>
  <c r="AD220" i="18"/>
  <c r="AD221" i="18"/>
  <c r="V309" i="18"/>
  <c r="U311" i="18"/>
  <c r="U310" i="18"/>
  <c r="AM130" i="18"/>
  <c r="AN129" i="18"/>
  <c r="AM131" i="18"/>
  <c r="AW83" i="18"/>
  <c r="AW85" i="18"/>
  <c r="AJ161" i="18"/>
  <c r="AK159" i="18"/>
  <c r="AJ160" i="18"/>
  <c r="AK150" i="18"/>
  <c r="AK151" i="18"/>
  <c r="AL149" i="18"/>
  <c r="BO83" i="18"/>
  <c r="AX83" i="18" s="1"/>
  <c r="BO80" i="18"/>
  <c r="BN91" i="18"/>
  <c r="BM91" i="18"/>
  <c r="AP101" i="18"/>
  <c r="AP100" i="18"/>
  <c r="BL100" i="18" s="1"/>
  <c r="BC100" i="18"/>
  <c r="AB240" i="18"/>
  <c r="AC239" i="18"/>
  <c r="AB241" i="18"/>
  <c r="U319" i="18"/>
  <c r="T320" i="18"/>
  <c r="T321" i="18"/>
  <c r="BP80" i="18"/>
  <c r="BP83" i="18"/>
  <c r="AX85" i="18" s="1"/>
  <c r="Z269" i="18"/>
  <c r="Y271" i="18"/>
  <c r="Y270" i="18"/>
  <c r="AI179" i="18"/>
  <c r="AH181" i="18"/>
  <c r="AH180" i="18"/>
  <c r="X280" i="18"/>
  <c r="Y279" i="18"/>
  <c r="X281" i="18"/>
  <c r="BG90" i="18"/>
  <c r="AZ95" i="18" s="1"/>
  <c r="BZ369" i="18" s="1"/>
  <c r="BG80" i="18"/>
  <c r="AZ85" i="18" s="1"/>
  <c r="BZ368" i="18" s="1"/>
  <c r="AO111" i="18"/>
  <c r="AP109" i="18"/>
  <c r="AO110" i="18"/>
  <c r="AE211" i="18"/>
  <c r="AF209" i="18"/>
  <c r="AE210" i="18"/>
  <c r="BE80" i="18"/>
  <c r="AZ83" i="18" s="1"/>
  <c r="BY368" i="18" s="1"/>
  <c r="B49" i="18"/>
  <c r="A48" i="18"/>
  <c r="AA250" i="18"/>
  <c r="AA251" i="18"/>
  <c r="AB249" i="18"/>
  <c r="AO119" i="18"/>
  <c r="AN121" i="18"/>
  <c r="AN120" i="18"/>
  <c r="S331" i="18"/>
  <c r="T329" i="18"/>
  <c r="S330" i="18"/>
  <c r="W299" i="18"/>
  <c r="V301" i="18"/>
  <c r="V300" i="18"/>
  <c r="AI171" i="18"/>
  <c r="AJ169" i="18"/>
  <c r="AI170" i="18"/>
  <c r="AF200" i="18"/>
  <c r="AG199" i="18"/>
  <c r="AF201" i="18"/>
  <c r="W291" i="18"/>
  <c r="W290" i="18"/>
  <c r="X289" i="18"/>
  <c r="AL140" i="18"/>
  <c r="AM139" i="18"/>
  <c r="AL141" i="18"/>
  <c r="C121" i="16"/>
  <c r="B124" i="16"/>
  <c r="A44" i="15"/>
  <c r="B45" i="15"/>
  <c r="G46" i="18" a="1"/>
  <c r="F46" i="18" a="1"/>
  <c r="D48" i="18" a="1"/>
  <c r="D334" i="19" l="1"/>
  <c r="H337" i="19"/>
  <c r="I334" i="19"/>
  <c r="M322" i="19"/>
  <c r="L325" i="19"/>
  <c r="J331" i="19"/>
  <c r="N319" i="19"/>
  <c r="B349" i="19"/>
  <c r="C346" i="19"/>
  <c r="K328" i="19"/>
  <c r="F316" i="19"/>
  <c r="E316" i="19" s="1"/>
  <c r="BS80" i="18"/>
  <c r="G46" i="18"/>
  <c r="H46" i="18" s="1" a="1"/>
  <c r="H46" i="18" s="1"/>
  <c r="F46" i="18"/>
  <c r="D48" i="18"/>
  <c r="E48" i="18" s="1"/>
  <c r="U329" i="18"/>
  <c r="T331" i="18"/>
  <c r="T330" i="18"/>
  <c r="AD230" i="18"/>
  <c r="AD231" i="18"/>
  <c r="AE229" i="18"/>
  <c r="Y281" i="18"/>
  <c r="Z279" i="18"/>
  <c r="Y280" i="18"/>
  <c r="AL150" i="18"/>
  <c r="AL151" i="18"/>
  <c r="AM149" i="18"/>
  <c r="AF211" i="18"/>
  <c r="AG209" i="18"/>
  <c r="AF210" i="18"/>
  <c r="AB250" i="18"/>
  <c r="AB251" i="18"/>
  <c r="AC249" i="18"/>
  <c r="AJ179" i="18"/>
  <c r="AI181" i="18"/>
  <c r="AI180" i="18"/>
  <c r="AF219" i="18"/>
  <c r="AE221" i="18"/>
  <c r="AE220" i="18"/>
  <c r="AH199" i="18"/>
  <c r="AG201" i="18"/>
  <c r="AG200" i="18"/>
  <c r="V310" i="18"/>
  <c r="W309" i="18"/>
  <c r="V311" i="18"/>
  <c r="AC240" i="18"/>
  <c r="AD239" i="18"/>
  <c r="AC241" i="18"/>
  <c r="AP111" i="18"/>
  <c r="AP110" i="18"/>
  <c r="BL110" i="18" s="1"/>
  <c r="BC110" i="18"/>
  <c r="AK169" i="18"/>
  <c r="AJ170" i="18"/>
  <c r="AJ171" i="18"/>
  <c r="BD100" i="18"/>
  <c r="BF100" i="18"/>
  <c r="AK161" i="18"/>
  <c r="AL159" i="18"/>
  <c r="AK160" i="18"/>
  <c r="AA261" i="18"/>
  <c r="AB259" i="18"/>
  <c r="AA260" i="18"/>
  <c r="BN101" i="18"/>
  <c r="BM101" i="18"/>
  <c r="U321" i="18"/>
  <c r="V319" i="18"/>
  <c r="U320" i="18"/>
  <c r="AO121" i="18"/>
  <c r="AO120" i="18"/>
  <c r="AP119" i="18"/>
  <c r="Z271" i="18"/>
  <c r="AA269" i="18"/>
  <c r="Z270" i="18"/>
  <c r="BO90" i="18"/>
  <c r="BO93" i="18"/>
  <c r="AX93" i="18" s="1"/>
  <c r="AM140" i="18"/>
  <c r="AM141" i="18"/>
  <c r="AN139" i="18"/>
  <c r="X291" i="18"/>
  <c r="Y289" i="18"/>
  <c r="X290" i="18"/>
  <c r="X299" i="18"/>
  <c r="W301" i="18"/>
  <c r="W300" i="18"/>
  <c r="B50" i="18"/>
  <c r="A49" i="18"/>
  <c r="BP90" i="18"/>
  <c r="BP93" i="18"/>
  <c r="AX95" i="18" s="1"/>
  <c r="AN130" i="18"/>
  <c r="AO129" i="18"/>
  <c r="AN131" i="18"/>
  <c r="AW95" i="18"/>
  <c r="AW93" i="18"/>
  <c r="BE90" i="18"/>
  <c r="AZ93" i="18" s="1"/>
  <c r="BY369" i="18" s="1"/>
  <c r="AH190" i="18"/>
  <c r="AI189" i="18"/>
  <c r="AH191" i="18"/>
  <c r="C124" i="16"/>
  <c r="B127" i="16"/>
  <c r="A45" i="15"/>
  <c r="B46" i="15"/>
  <c r="D49" i="18" a="1"/>
  <c r="F47" i="18" a="1"/>
  <c r="G47" i="18" a="1"/>
  <c r="K331" i="19" l="1"/>
  <c r="M325" i="19"/>
  <c r="L328" i="19"/>
  <c r="N322" i="19"/>
  <c r="J334" i="19"/>
  <c r="H340" i="19"/>
  <c r="D337" i="19"/>
  <c r="I337" i="19"/>
  <c r="C349" i="19"/>
  <c r="B352" i="19"/>
  <c r="F319" i="19"/>
  <c r="E319" i="19" s="1"/>
  <c r="BS90" i="18"/>
  <c r="D49" i="18"/>
  <c r="E49" i="18" s="1"/>
  <c r="G47" i="18"/>
  <c r="H47" i="18" s="1" a="1"/>
  <c r="H47" i="18" s="1"/>
  <c r="F47" i="18"/>
  <c r="AO130" i="18"/>
  <c r="AP129" i="18"/>
  <c r="AO131" i="18"/>
  <c r="AP121" i="18"/>
  <c r="AP120" i="18"/>
  <c r="BL120" i="18" s="1"/>
  <c r="BC120" i="18"/>
  <c r="AL161" i="18"/>
  <c r="AM159" i="18"/>
  <c r="AL160" i="18"/>
  <c r="AJ181" i="18"/>
  <c r="AK179" i="18"/>
  <c r="AJ180" i="18"/>
  <c r="AN140" i="18"/>
  <c r="AN141" i="18"/>
  <c r="AO139" i="18"/>
  <c r="AW105" i="18"/>
  <c r="AW103" i="18"/>
  <c r="BE100" i="18"/>
  <c r="AZ103" i="18" s="1"/>
  <c r="BY370" i="18" s="1"/>
  <c r="Z281" i="18"/>
  <c r="Z280" i="18"/>
  <c r="AA279" i="18"/>
  <c r="AC250" i="18"/>
  <c r="AC251" i="18"/>
  <c r="AD249" i="18"/>
  <c r="W310" i="18"/>
  <c r="X309" i="18"/>
  <c r="W311" i="18"/>
  <c r="V320" i="18"/>
  <c r="V321" i="18"/>
  <c r="W319" i="18"/>
  <c r="AH209" i="18"/>
  <c r="AG210" i="18"/>
  <c r="AG211" i="18"/>
  <c r="Z289" i="18"/>
  <c r="Y290" i="18"/>
  <c r="Y291" i="18"/>
  <c r="AE230" i="18"/>
  <c r="AE231" i="18"/>
  <c r="AF229" i="18"/>
  <c r="BG100" i="18"/>
  <c r="AZ105" i="18" s="1"/>
  <c r="BZ370" i="18" s="1"/>
  <c r="BO100" i="18"/>
  <c r="BO103" i="18"/>
  <c r="AX103" i="18" s="1"/>
  <c r="AL169" i="18"/>
  <c r="AK170" i="18"/>
  <c r="AK171" i="18"/>
  <c r="AH201" i="18"/>
  <c r="AI199" i="18"/>
  <c r="AH200" i="18"/>
  <c r="V329" i="18"/>
  <c r="U331" i="18"/>
  <c r="U330" i="18"/>
  <c r="AD240" i="18"/>
  <c r="AD241" i="18"/>
  <c r="AE239" i="18"/>
  <c r="B51" i="18"/>
  <c r="A50" i="18"/>
  <c r="BP103" i="18"/>
  <c r="AX105" i="18" s="1"/>
  <c r="BP100" i="18"/>
  <c r="BF110" i="18"/>
  <c r="BG110" i="18" s="1"/>
  <c r="AZ115" i="18" s="1"/>
  <c r="BZ371" i="18" s="1"/>
  <c r="BD110" i="18"/>
  <c r="AM151" i="18"/>
  <c r="AN149" i="18"/>
  <c r="AM150" i="18"/>
  <c r="BN111" i="18"/>
  <c r="BM111" i="18"/>
  <c r="AI190" i="18"/>
  <c r="AJ189" i="18"/>
  <c r="AI191" i="18"/>
  <c r="X300" i="18"/>
  <c r="X301" i="18"/>
  <c r="Y299" i="18"/>
  <c r="AB261" i="18"/>
  <c r="AC259" i="18"/>
  <c r="AB260" i="18"/>
  <c r="AG219" i="18"/>
  <c r="AF221" i="18"/>
  <c r="AF220" i="18"/>
  <c r="AA270" i="18"/>
  <c r="AB269" i="18"/>
  <c r="AA271" i="18"/>
  <c r="C127" i="16"/>
  <c r="B130" i="16"/>
  <c r="B47" i="15"/>
  <c r="A46" i="15"/>
  <c r="G48" i="18" a="1"/>
  <c r="D50" i="18" a="1"/>
  <c r="F48" i="18" a="1"/>
  <c r="F322" i="19" l="1"/>
  <c r="E322" i="19" s="1"/>
  <c r="D340" i="19"/>
  <c r="H343" i="19"/>
  <c r="I340" i="19"/>
  <c r="M328" i="19"/>
  <c r="K334" i="19"/>
  <c r="B355" i="19"/>
  <c r="C352" i="19"/>
  <c r="N325" i="19"/>
  <c r="J337" i="19"/>
  <c r="L331" i="19"/>
  <c r="BS100" i="18"/>
  <c r="F48" i="18"/>
  <c r="G48" i="18"/>
  <c r="H48" i="18" s="1" a="1"/>
  <c r="H48" i="18" s="1"/>
  <c r="D50" i="18"/>
  <c r="E50" i="18" s="1"/>
  <c r="AN159" i="18"/>
  <c r="AM160" i="18"/>
  <c r="AM161" i="18"/>
  <c r="V331" i="18"/>
  <c r="V330" i="18"/>
  <c r="W329" i="18"/>
  <c r="BF120" i="18"/>
  <c r="BG120" i="18" s="1"/>
  <c r="AZ125" i="18" s="1"/>
  <c r="BZ372" i="18" s="1"/>
  <c r="BD120" i="18"/>
  <c r="AF230" i="18"/>
  <c r="AF231" i="18"/>
  <c r="AG229" i="18"/>
  <c r="AJ190" i="18"/>
  <c r="AK189" i="18"/>
  <c r="AJ191" i="18"/>
  <c r="AD251" i="18"/>
  <c r="AE249" i="18"/>
  <c r="AD250" i="18"/>
  <c r="AO140" i="18"/>
  <c r="AO141" i="18"/>
  <c r="AP139" i="18"/>
  <c r="BM121" i="18"/>
  <c r="BN121" i="18"/>
  <c r="A51" i="18"/>
  <c r="B52" i="18"/>
  <c r="AP130" i="18"/>
  <c r="BL130" i="18" s="1"/>
  <c r="AP131" i="18"/>
  <c r="BC130" i="18"/>
  <c r="AW115" i="18"/>
  <c r="AW113" i="18"/>
  <c r="BE110" i="18"/>
  <c r="AZ113" i="18" s="1"/>
  <c r="BY371" i="18" s="1"/>
  <c r="AI201" i="18"/>
  <c r="AJ199" i="18"/>
  <c r="AI200" i="18"/>
  <c r="AC269" i="18"/>
  <c r="AB271" i="18"/>
  <c r="AB270" i="18"/>
  <c r="AM169" i="18"/>
  <c r="AL171" i="18"/>
  <c r="AL170" i="18"/>
  <c r="AA289" i="18"/>
  <c r="Z291" i="18"/>
  <c r="Z290" i="18"/>
  <c r="X310" i="18"/>
  <c r="Y309" i="18"/>
  <c r="X311" i="18"/>
  <c r="AE240" i="18"/>
  <c r="AE241" i="18"/>
  <c r="AF239" i="18"/>
  <c r="AA281" i="18"/>
  <c r="AA280" i="18"/>
  <c r="AB279" i="18"/>
  <c r="Y300" i="18"/>
  <c r="Z299" i="18"/>
  <c r="Y301" i="18"/>
  <c r="AG220" i="18"/>
  <c r="AH219" i="18"/>
  <c r="AG221" i="18"/>
  <c r="BO113" i="18"/>
  <c r="AX113" i="18" s="1"/>
  <c r="BO110" i="18"/>
  <c r="BP110" i="18"/>
  <c r="BP113" i="18"/>
  <c r="AX115" i="18" s="1"/>
  <c r="AK180" i="18"/>
  <c r="AK181" i="18"/>
  <c r="AL179" i="18"/>
  <c r="AC261" i="18"/>
  <c r="AD259" i="18"/>
  <c r="AC260" i="18"/>
  <c r="AI209" i="18"/>
  <c r="AH211" i="18"/>
  <c r="AH210" i="18"/>
  <c r="AN151" i="18"/>
  <c r="AO149" i="18"/>
  <c r="AN150" i="18"/>
  <c r="X319" i="18"/>
  <c r="W320" i="18"/>
  <c r="W321" i="18"/>
  <c r="B133" i="16"/>
  <c r="C130" i="16"/>
  <c r="A47" i="15"/>
  <c r="B48" i="15"/>
  <c r="D51" i="18" a="1"/>
  <c r="G49" i="18" a="1"/>
  <c r="F49" i="18" a="1"/>
  <c r="N328" i="19" l="1"/>
  <c r="M331" i="19"/>
  <c r="H346" i="19"/>
  <c r="I343" i="19"/>
  <c r="D343" i="19"/>
  <c r="B358" i="19"/>
  <c r="C355" i="19"/>
  <c r="L334" i="19"/>
  <c r="J340" i="19"/>
  <c r="K337" i="19"/>
  <c r="F325" i="19"/>
  <c r="E325" i="19" s="1"/>
  <c r="BS110" i="18"/>
  <c r="D51" i="18"/>
  <c r="E51" i="18" s="1"/>
  <c r="F49" i="18"/>
  <c r="G49" i="18"/>
  <c r="H49" i="18" s="1" a="1"/>
  <c r="H49" i="18" s="1"/>
  <c r="AA290" i="18"/>
  <c r="AB289" i="18"/>
  <c r="AA291" i="18"/>
  <c r="AP141" i="18"/>
  <c r="AP140" i="18"/>
  <c r="BL140" i="18" s="1"/>
  <c r="BC140" i="18"/>
  <c r="AW123" i="18"/>
  <c r="AW125" i="18"/>
  <c r="BE120" i="18"/>
  <c r="AZ123" i="18" s="1"/>
  <c r="BY372" i="18" s="1"/>
  <c r="W331" i="18"/>
  <c r="W330" i="18"/>
  <c r="X329" i="18"/>
  <c r="X321" i="18"/>
  <c r="Y319" i="18"/>
  <c r="X320" i="18"/>
  <c r="AM171" i="18"/>
  <c r="AN169" i="18"/>
  <c r="AM170" i="18"/>
  <c r="BD130" i="18"/>
  <c r="BF130" i="18"/>
  <c r="BG130" i="18" s="1"/>
  <c r="AZ135" i="18" s="1"/>
  <c r="BZ373" i="18" s="1"/>
  <c r="AE251" i="18"/>
  <c r="AF249" i="18"/>
  <c r="AE250" i="18"/>
  <c r="AO151" i="18"/>
  <c r="AP149" i="18"/>
  <c r="AO150" i="18"/>
  <c r="BN131" i="18"/>
  <c r="BM131" i="18"/>
  <c r="AC271" i="18"/>
  <c r="AC270" i="18"/>
  <c r="AD269" i="18"/>
  <c r="AK190" i="18"/>
  <c r="AL189" i="18"/>
  <c r="AK191" i="18"/>
  <c r="AO159" i="18"/>
  <c r="AN161" i="18"/>
  <c r="AN160" i="18"/>
  <c r="AL180" i="18"/>
  <c r="AM179" i="18"/>
  <c r="AL181" i="18"/>
  <c r="AH220" i="18"/>
  <c r="AI219" i="18"/>
  <c r="AH221" i="18"/>
  <c r="Y310" i="18"/>
  <c r="Y311" i="18"/>
  <c r="Z309" i="18"/>
  <c r="AK199" i="18"/>
  <c r="AJ201" i="18"/>
  <c r="AJ200" i="18"/>
  <c r="B53" i="18"/>
  <c r="A52" i="18"/>
  <c r="AF240" i="18"/>
  <c r="AF241" i="18"/>
  <c r="AG239" i="18"/>
  <c r="AG230" i="18"/>
  <c r="AG231" i="18"/>
  <c r="AH229" i="18"/>
  <c r="AE259" i="18"/>
  <c r="AD261" i="18"/>
  <c r="AD260" i="18"/>
  <c r="BP120" i="18"/>
  <c r="BP123" i="18"/>
  <c r="AX125" i="18" s="1"/>
  <c r="AB281" i="18"/>
  <c r="AB280" i="18"/>
  <c r="AC279" i="18"/>
  <c r="AI211" i="18"/>
  <c r="AI210" i="18"/>
  <c r="AJ209" i="18"/>
  <c r="Z300" i="18"/>
  <c r="Z301" i="18"/>
  <c r="AA299" i="18"/>
  <c r="BO123" i="18"/>
  <c r="AX123" i="18" s="1"/>
  <c r="BO120" i="18"/>
  <c r="C133" i="16"/>
  <c r="B136" i="16"/>
  <c r="B49" i="15"/>
  <c r="A48" i="15"/>
  <c r="D52" i="18" a="1"/>
  <c r="F50" i="18" a="1"/>
  <c r="G50" i="18" a="1"/>
  <c r="M334" i="19" l="1"/>
  <c r="L337" i="19"/>
  <c r="N331" i="19"/>
  <c r="B361" i="19"/>
  <c r="C358" i="19"/>
  <c r="H349" i="19"/>
  <c r="I346" i="19"/>
  <c r="D346" i="19"/>
  <c r="J343" i="19"/>
  <c r="K340" i="19"/>
  <c r="F328" i="19"/>
  <c r="E328" i="19" s="1"/>
  <c r="BS120" i="18"/>
  <c r="D52" i="18"/>
  <c r="E52" i="18" s="1"/>
  <c r="F50" i="18"/>
  <c r="G50" i="18"/>
  <c r="H50" i="18" s="1" a="1"/>
  <c r="H50" i="18" s="1"/>
  <c r="AN170" i="18"/>
  <c r="AN171" i="18"/>
  <c r="AO169" i="18"/>
  <c r="BO130" i="18"/>
  <c r="BO133" i="18"/>
  <c r="AX133" i="18" s="1"/>
  <c r="BN141" i="18"/>
  <c r="BM141" i="18"/>
  <c r="BP130" i="18"/>
  <c r="BP133" i="18"/>
  <c r="AX135" i="18" s="1"/>
  <c r="AP150" i="18"/>
  <c r="BL150" i="18" s="1"/>
  <c r="AP151" i="18"/>
  <c r="BC150" i="18"/>
  <c r="Y321" i="18"/>
  <c r="Y320" i="18"/>
  <c r="Z319" i="18"/>
  <c r="AF259" i="18"/>
  <c r="AE261" i="18"/>
  <c r="AE260" i="18"/>
  <c r="X330" i="18"/>
  <c r="X331" i="18"/>
  <c r="Y329" i="18"/>
  <c r="AL199" i="18"/>
  <c r="AK201" i="18"/>
  <c r="AK200" i="18"/>
  <c r="AO161" i="18"/>
  <c r="AP159" i="18"/>
  <c r="AO160" i="18"/>
  <c r="AB290" i="18"/>
  <c r="AC289" i="18"/>
  <c r="AB291" i="18"/>
  <c r="AA300" i="18"/>
  <c r="AA301" i="18"/>
  <c r="AB299" i="18"/>
  <c r="B54" i="18"/>
  <c r="A53" i="18"/>
  <c r="Z310" i="18"/>
  <c r="Z311" i="18"/>
  <c r="AA309" i="18"/>
  <c r="AF251" i="18"/>
  <c r="AG249" i="18"/>
  <c r="AF250" i="18"/>
  <c r="AH230" i="18"/>
  <c r="AH231" i="18"/>
  <c r="AI229" i="18"/>
  <c r="AL191" i="18"/>
  <c r="AL190" i="18"/>
  <c r="AM189" i="18"/>
  <c r="BD140" i="18"/>
  <c r="BF140" i="18"/>
  <c r="BG140" i="18" s="1"/>
  <c r="AZ145" i="18" s="1"/>
  <c r="BZ374" i="18" s="1"/>
  <c r="AD279" i="18"/>
  <c r="AC281" i="18"/>
  <c r="AC280" i="18"/>
  <c r="AJ210" i="18"/>
  <c r="AJ211" i="18"/>
  <c r="AK209" i="18"/>
  <c r="AG241" i="18"/>
  <c r="AH239" i="18"/>
  <c r="AG240" i="18"/>
  <c r="AD271" i="18"/>
  <c r="AD270" i="18"/>
  <c r="AE269" i="18"/>
  <c r="AW133" i="18"/>
  <c r="AW135" i="18"/>
  <c r="BE130" i="18"/>
  <c r="AZ133" i="18" s="1"/>
  <c r="BY373" i="18" s="1"/>
  <c r="AM180" i="18"/>
  <c r="AN179" i="18"/>
  <c r="AM181" i="18"/>
  <c r="AI221" i="18"/>
  <c r="AI220" i="18"/>
  <c r="AJ219" i="18"/>
  <c r="C136" i="16"/>
  <c r="B139" i="16"/>
  <c r="A49" i="15"/>
  <c r="B50" i="15"/>
  <c r="G51" i="18" a="1"/>
  <c r="D53" i="18" a="1"/>
  <c r="F51" i="18" a="1"/>
  <c r="F331" i="19" l="1"/>
  <c r="E331" i="19" s="1"/>
  <c r="M337" i="19"/>
  <c r="J346" i="19"/>
  <c r="B364" i="19"/>
  <c r="C361" i="19"/>
  <c r="K343" i="19"/>
  <c r="N334" i="19"/>
  <c r="H352" i="19"/>
  <c r="D349" i="19"/>
  <c r="I349" i="19"/>
  <c r="L340" i="19"/>
  <c r="BS130" i="18"/>
  <c r="D53" i="18"/>
  <c r="E53" i="18" s="1"/>
  <c r="F51" i="18"/>
  <c r="G51" i="18"/>
  <c r="H51" i="18" s="1" a="1"/>
  <c r="H51" i="18" s="1"/>
  <c r="AK210" i="18"/>
  <c r="AK211" i="18"/>
  <c r="AL209" i="18"/>
  <c r="BO140" i="18"/>
  <c r="BO143" i="18"/>
  <c r="AX143" i="18" s="1"/>
  <c r="BP143" i="18"/>
  <c r="AX145" i="18" s="1"/>
  <c r="BP140" i="18"/>
  <c r="AO170" i="18"/>
  <c r="AO171" i="18"/>
  <c r="AP169" i="18"/>
  <c r="AC290" i="18"/>
  <c r="AD289" i="18"/>
  <c r="AC291" i="18"/>
  <c r="AD280" i="18"/>
  <c r="AD281" i="18"/>
  <c r="AE279" i="18"/>
  <c r="Z321" i="18"/>
  <c r="AA319" i="18"/>
  <c r="Z320" i="18"/>
  <c r="AP161" i="18"/>
  <c r="AP160" i="18"/>
  <c r="BL160" i="18" s="1"/>
  <c r="BC160" i="18"/>
  <c r="AF261" i="18"/>
  <c r="AG259" i="18"/>
  <c r="AF260" i="18"/>
  <c r="AJ221" i="18"/>
  <c r="AJ220" i="18"/>
  <c r="AK219" i="18"/>
  <c r="AE271" i="18"/>
  <c r="AE270" i="18"/>
  <c r="AF269" i="18"/>
  <c r="AW145" i="18"/>
  <c r="AW143" i="18"/>
  <c r="BE140" i="18"/>
  <c r="AZ143" i="18" s="1"/>
  <c r="BY374" i="18" s="1"/>
  <c r="AH249" i="18"/>
  <c r="AG251" i="18"/>
  <c r="AG250" i="18"/>
  <c r="AN189" i="18"/>
  <c r="AM190" i="18"/>
  <c r="AM191" i="18"/>
  <c r="BF150" i="18"/>
  <c r="BG150" i="18" s="1"/>
  <c r="AZ155" i="18" s="1"/>
  <c r="BZ375" i="18" s="1"/>
  <c r="BD150" i="18"/>
  <c r="AA310" i="18"/>
  <c r="AA311" i="18"/>
  <c r="AB309" i="18"/>
  <c r="BN151" i="18"/>
  <c r="BM151" i="18"/>
  <c r="AN180" i="18"/>
  <c r="AN181" i="18"/>
  <c r="AO179" i="18"/>
  <c r="AH241" i="18"/>
  <c r="AI239" i="18"/>
  <c r="AH240" i="18"/>
  <c r="A54" i="18"/>
  <c r="B55" i="18"/>
  <c r="AL200" i="18"/>
  <c r="AL201" i="18"/>
  <c r="AM199" i="18"/>
  <c r="AI230" i="18"/>
  <c r="AI231" i="18"/>
  <c r="AJ229" i="18"/>
  <c r="AB300" i="18"/>
  <c r="AB301" i="18"/>
  <c r="AC299" i="18"/>
  <c r="Y330" i="18"/>
  <c r="Y331" i="18"/>
  <c r="Z329" i="18"/>
  <c r="B142" i="16"/>
  <c r="C139" i="16"/>
  <c r="B51" i="15"/>
  <c r="A50" i="15"/>
  <c r="F52" i="18" a="1"/>
  <c r="D54" i="18" a="1"/>
  <c r="G52" i="18" a="1"/>
  <c r="F334" i="19" l="1"/>
  <c r="E334" i="19" s="1"/>
  <c r="L343" i="19"/>
  <c r="K346" i="19"/>
  <c r="J349" i="19"/>
  <c r="M340" i="19"/>
  <c r="N337" i="19"/>
  <c r="I352" i="19"/>
  <c r="H355" i="19"/>
  <c r="D352" i="19"/>
  <c r="B367" i="19"/>
  <c r="C364" i="19"/>
  <c r="BS140" i="18"/>
  <c r="D54" i="18"/>
  <c r="E54" i="18" s="1"/>
  <c r="F52" i="18"/>
  <c r="G52" i="18"/>
  <c r="H52" i="18" s="1" a="1"/>
  <c r="H52" i="18" s="1"/>
  <c r="AG269" i="18"/>
  <c r="AF270" i="18"/>
  <c r="AF271" i="18"/>
  <c r="AO180" i="18"/>
  <c r="AO181" i="18"/>
  <c r="AP179" i="18"/>
  <c r="AK220" i="18"/>
  <c r="AK221" i="18"/>
  <c r="AL219" i="18"/>
  <c r="AE280" i="18"/>
  <c r="AF279" i="18"/>
  <c r="AE281" i="18"/>
  <c r="AI241" i="18"/>
  <c r="AJ239" i="18"/>
  <c r="AI240" i="18"/>
  <c r="AO189" i="18"/>
  <c r="AN191" i="18"/>
  <c r="AN190" i="18"/>
  <c r="AL211" i="18"/>
  <c r="AL210" i="18"/>
  <c r="AM209" i="18"/>
  <c r="AW155" i="18"/>
  <c r="AW153" i="18"/>
  <c r="BE150" i="18"/>
  <c r="AZ153" i="18" s="1"/>
  <c r="BY375" i="18" s="1"/>
  <c r="AM200" i="18"/>
  <c r="AM201" i="18"/>
  <c r="AN199" i="18"/>
  <c r="BO153" i="18"/>
  <c r="AX153" i="18" s="1"/>
  <c r="BO150" i="18"/>
  <c r="AI249" i="18"/>
  <c r="AH251" i="18"/>
  <c r="AH250" i="18"/>
  <c r="BP153" i="18"/>
  <c r="AX155" i="18" s="1"/>
  <c r="BP150" i="18"/>
  <c r="AB311" i="18"/>
  <c r="AC309" i="18"/>
  <c r="AB310" i="18"/>
  <c r="AG260" i="18"/>
  <c r="AH259" i="18"/>
  <c r="AG261" i="18"/>
  <c r="AD291" i="18"/>
  <c r="AD290" i="18"/>
  <c r="AE289" i="18"/>
  <c r="AA320" i="18"/>
  <c r="AA321" i="18"/>
  <c r="AB319" i="18"/>
  <c r="AC300" i="18"/>
  <c r="AC301" i="18"/>
  <c r="AD299" i="18"/>
  <c r="AJ231" i="18"/>
  <c r="AK229" i="18"/>
  <c r="AJ230" i="18"/>
  <c r="Z331" i="18"/>
  <c r="Z330" i="18"/>
  <c r="AA329" i="18"/>
  <c r="A55" i="18"/>
  <c r="B56" i="18"/>
  <c r="BF160" i="18"/>
  <c r="BG160" i="18" s="1"/>
  <c r="AZ165" i="18" s="1"/>
  <c r="BZ376" i="18" s="1"/>
  <c r="BD160" i="18"/>
  <c r="AP170" i="18"/>
  <c r="BL170" i="18" s="1"/>
  <c r="AP171" i="18"/>
  <c r="BC170" i="18"/>
  <c r="BM161" i="18"/>
  <c r="BN161" i="18"/>
  <c r="C142" i="16"/>
  <c r="B145" i="16"/>
  <c r="A51" i="15"/>
  <c r="B52" i="15"/>
  <c r="F53" i="18" a="1"/>
  <c r="D55" i="18" a="1"/>
  <c r="G53" i="18" a="1"/>
  <c r="F337" i="19" l="1"/>
  <c r="E337" i="19" s="1"/>
  <c r="N340" i="19"/>
  <c r="K349" i="19"/>
  <c r="L346" i="19"/>
  <c r="H358" i="19"/>
  <c r="I355" i="19"/>
  <c r="D355" i="19"/>
  <c r="J352" i="19"/>
  <c r="M343" i="19"/>
  <c r="B370" i="19"/>
  <c r="C367" i="19"/>
  <c r="BS150" i="18"/>
  <c r="G53" i="18"/>
  <c r="H53" i="18" s="1" a="1"/>
  <c r="H53" i="18" s="1"/>
  <c r="D55" i="18"/>
  <c r="E55" i="18" s="1"/>
  <c r="F53" i="18"/>
  <c r="BP160" i="18"/>
  <c r="BP163" i="18"/>
  <c r="AX165" i="18" s="1"/>
  <c r="BD170" i="18"/>
  <c r="BF170" i="18"/>
  <c r="BG170" i="18" s="1"/>
  <c r="AZ175" i="18" s="1"/>
  <c r="BZ377" i="18" s="1"/>
  <c r="AK231" i="18"/>
  <c r="AL229" i="18"/>
  <c r="AK230" i="18"/>
  <c r="AD300" i="18"/>
  <c r="AD301" i="18"/>
  <c r="AE299" i="18"/>
  <c r="BO163" i="18"/>
  <c r="AX163" i="18" s="1"/>
  <c r="BO160" i="18"/>
  <c r="AN200" i="18"/>
  <c r="AO199" i="18"/>
  <c r="AN201" i="18"/>
  <c r="AP189" i="18"/>
  <c r="AO190" i="18"/>
  <c r="AO191" i="18"/>
  <c r="AK239" i="18"/>
  <c r="AJ240" i="18"/>
  <c r="AJ241" i="18"/>
  <c r="AH260" i="18"/>
  <c r="AH261" i="18"/>
  <c r="AI259" i="18"/>
  <c r="AC311" i="18"/>
  <c r="AD309" i="18"/>
  <c r="AC310" i="18"/>
  <c r="AB321" i="18"/>
  <c r="AC319" i="18"/>
  <c r="AB320" i="18"/>
  <c r="AG271" i="18"/>
  <c r="AH269" i="18"/>
  <c r="AG270" i="18"/>
  <c r="AP181" i="18"/>
  <c r="AP180" i="18"/>
  <c r="BL180" i="18" s="1"/>
  <c r="BC180" i="18"/>
  <c r="AW163" i="18"/>
  <c r="AW165" i="18"/>
  <c r="BE160" i="18"/>
  <c r="AZ163" i="18" s="1"/>
  <c r="BY376" i="18" s="1"/>
  <c r="B57" i="18"/>
  <c r="A56" i="18"/>
  <c r="BN171" i="18"/>
  <c r="BM171" i="18"/>
  <c r="AF280" i="18"/>
  <c r="AG279" i="18"/>
  <c r="AF281" i="18"/>
  <c r="AA330" i="18"/>
  <c r="AA331" i="18"/>
  <c r="AB329" i="18"/>
  <c r="AE290" i="18"/>
  <c r="AE291" i="18"/>
  <c r="AF289" i="18"/>
  <c r="AI251" i="18"/>
  <c r="AJ249" i="18"/>
  <c r="AI250" i="18"/>
  <c r="AM211" i="18"/>
  <c r="AM210" i="18"/>
  <c r="AN209" i="18"/>
  <c r="AL220" i="18"/>
  <c r="AM219" i="18"/>
  <c r="AL221" i="18"/>
  <c r="C145" i="16"/>
  <c r="B148" i="16"/>
  <c r="B53" i="15"/>
  <c r="A52" i="15"/>
  <c r="F54" i="18" a="1"/>
  <c r="G54" i="18" a="1"/>
  <c r="D56" i="18" a="1"/>
  <c r="I358" i="19" l="1"/>
  <c r="D358" i="19"/>
  <c r="H361" i="19"/>
  <c r="M346" i="19"/>
  <c r="L349" i="19"/>
  <c r="F340" i="19"/>
  <c r="E340" i="19" s="1"/>
  <c r="J355" i="19"/>
  <c r="C370" i="19"/>
  <c r="B373" i="19"/>
  <c r="N343" i="19"/>
  <c r="K352" i="19"/>
  <c r="BS160" i="18"/>
  <c r="D56" i="18"/>
  <c r="E56" i="18" s="1"/>
  <c r="G54" i="18"/>
  <c r="H54" i="18" s="1" a="1"/>
  <c r="H54" i="18" s="1"/>
  <c r="F54" i="18"/>
  <c r="AL231" i="18"/>
  <c r="AM229" i="18"/>
  <c r="AL230" i="18"/>
  <c r="AF290" i="18"/>
  <c r="AF291" i="18"/>
  <c r="AG289" i="18"/>
  <c r="AB330" i="18"/>
  <c r="AB331" i="18"/>
  <c r="AC329" i="18"/>
  <c r="AD319" i="18"/>
  <c r="AC321" i="18"/>
  <c r="AC320" i="18"/>
  <c r="AN219" i="18"/>
  <c r="AM221" i="18"/>
  <c r="AM220" i="18"/>
  <c r="AP191" i="18"/>
  <c r="AP190" i="18"/>
  <c r="BL190" i="18" s="1"/>
  <c r="BC190" i="18"/>
  <c r="AL239" i="18"/>
  <c r="AK241" i="18"/>
  <c r="AK240" i="18"/>
  <c r="AW173" i="18"/>
  <c r="AW175" i="18"/>
  <c r="BE170" i="18"/>
  <c r="AZ173" i="18" s="1"/>
  <c r="BY377" i="18" s="1"/>
  <c r="B58" i="18"/>
  <c r="A57" i="18"/>
  <c r="AN210" i="18"/>
  <c r="AN211" i="18"/>
  <c r="AO209" i="18"/>
  <c r="AD311" i="18"/>
  <c r="AE309" i="18"/>
  <c r="AD310" i="18"/>
  <c r="AO200" i="18"/>
  <c r="AP199" i="18"/>
  <c r="AO201" i="18"/>
  <c r="AH279" i="18"/>
  <c r="AG281" i="18"/>
  <c r="AG280" i="18"/>
  <c r="BF180" i="18"/>
  <c r="BG180" i="18" s="1"/>
  <c r="AZ185" i="18" s="1"/>
  <c r="BZ378" i="18" s="1"/>
  <c r="BD180" i="18"/>
  <c r="AI260" i="18"/>
  <c r="AJ259" i="18"/>
  <c r="AI261" i="18"/>
  <c r="BN181" i="18"/>
  <c r="BM181" i="18"/>
  <c r="AI269" i="18"/>
  <c r="AH270" i="18"/>
  <c r="AH271" i="18"/>
  <c r="BO170" i="18"/>
  <c r="BO173" i="18"/>
  <c r="AX173" i="18" s="1"/>
  <c r="BP170" i="18"/>
  <c r="BP173" i="18"/>
  <c r="AX175" i="18" s="1"/>
  <c r="AE301" i="18"/>
  <c r="AF299" i="18"/>
  <c r="AE300" i="18"/>
  <c r="AJ250" i="18"/>
  <c r="AJ251" i="18"/>
  <c r="AK249" i="18"/>
  <c r="B151" i="16"/>
  <c r="C148" i="16"/>
  <c r="A53" i="15"/>
  <c r="B54" i="15"/>
  <c r="G55" i="18" a="1"/>
  <c r="D57" i="18" a="1"/>
  <c r="F55" i="18" a="1"/>
  <c r="N346" i="19" l="1"/>
  <c r="L352" i="19"/>
  <c r="I361" i="19"/>
  <c r="D361" i="19"/>
  <c r="H364" i="19"/>
  <c r="F343" i="19"/>
  <c r="E343" i="19" s="1"/>
  <c r="M349" i="19"/>
  <c r="B376" i="19"/>
  <c r="C373" i="19"/>
  <c r="J358" i="19"/>
  <c r="K355" i="19"/>
  <c r="BS170" i="18"/>
  <c r="D57" i="18"/>
  <c r="E57" i="18" s="1"/>
  <c r="G55" i="18"/>
  <c r="H55" i="18" s="1" a="1"/>
  <c r="H55" i="18" s="1"/>
  <c r="F55" i="18"/>
  <c r="AW185" i="18"/>
  <c r="AW183" i="18"/>
  <c r="BE180" i="18"/>
  <c r="AZ183" i="18" s="1"/>
  <c r="BY378" i="18" s="1"/>
  <c r="AL241" i="18"/>
  <c r="AL240" i="18"/>
  <c r="AM239" i="18"/>
  <c r="BF190" i="18"/>
  <c r="BG190" i="18" s="1"/>
  <c r="AZ195" i="18" s="1"/>
  <c r="BZ379" i="18" s="1"/>
  <c r="BD190" i="18"/>
  <c r="AG290" i="18"/>
  <c r="AH289" i="18"/>
  <c r="AG291" i="18"/>
  <c r="BN191" i="18"/>
  <c r="BM191" i="18"/>
  <c r="AK250" i="18"/>
  <c r="AK251" i="18"/>
  <c r="AL249" i="18"/>
  <c r="AH280" i="18"/>
  <c r="AH281" i="18"/>
  <c r="AI279" i="18"/>
  <c r="B59" i="18"/>
  <c r="A58" i="18"/>
  <c r="AP201" i="18"/>
  <c r="AP200" i="18"/>
  <c r="BL200" i="18" s="1"/>
  <c r="BC200" i="18"/>
  <c r="AN229" i="18"/>
  <c r="AM231" i="18"/>
  <c r="AM230" i="18"/>
  <c r="AN221" i="18"/>
  <c r="AN220" i="18"/>
  <c r="AO219" i="18"/>
  <c r="AI270" i="18"/>
  <c r="AJ269" i="18"/>
  <c r="AI271" i="18"/>
  <c r="BO180" i="18"/>
  <c r="BO183" i="18"/>
  <c r="AX183" i="18" s="1"/>
  <c r="BP180" i="18"/>
  <c r="BP183" i="18"/>
  <c r="AX185" i="18" s="1"/>
  <c r="AF309" i="18"/>
  <c r="AE310" i="18"/>
  <c r="AE311" i="18"/>
  <c r="AF301" i="18"/>
  <c r="AG299" i="18"/>
  <c r="AF300" i="18"/>
  <c r="AJ260" i="18"/>
  <c r="AK259" i="18"/>
  <c r="AJ261" i="18"/>
  <c r="AD320" i="18"/>
  <c r="AD321" i="18"/>
  <c r="AE319" i="18"/>
  <c r="AO210" i="18"/>
  <c r="AP209" i="18"/>
  <c r="AO211" i="18"/>
  <c r="AD329" i="18"/>
  <c r="AC330" i="18"/>
  <c r="AC331" i="18"/>
  <c r="C151" i="16"/>
  <c r="B154" i="16"/>
  <c r="B55" i="15"/>
  <c r="A54" i="15"/>
  <c r="G56" i="18" a="1"/>
  <c r="F56" i="18" a="1"/>
  <c r="D58" i="18" a="1"/>
  <c r="N349" i="19" l="1"/>
  <c r="H367" i="19"/>
  <c r="D364" i="19"/>
  <c r="I364" i="19"/>
  <c r="L355" i="19"/>
  <c r="J361" i="19"/>
  <c r="K358" i="19"/>
  <c r="M352" i="19"/>
  <c r="F346" i="19"/>
  <c r="E346" i="19" s="1"/>
  <c r="C376" i="19"/>
  <c r="B379" i="19"/>
  <c r="BS180" i="18"/>
  <c r="D58" i="18"/>
  <c r="E58" i="18" s="1"/>
  <c r="F56" i="18"/>
  <c r="G56" i="18"/>
  <c r="H56" i="18" s="1" a="1"/>
  <c r="H56" i="18" s="1"/>
  <c r="AL250" i="18"/>
  <c r="AL251" i="18"/>
  <c r="AM249" i="18"/>
  <c r="AG309" i="18"/>
  <c r="AF311" i="18"/>
  <c r="AF310" i="18"/>
  <c r="AO229" i="18"/>
  <c r="AN230" i="18"/>
  <c r="AN231" i="18"/>
  <c r="BD200" i="18"/>
  <c r="BF200" i="18"/>
  <c r="BG200" i="18" s="1"/>
  <c r="AZ205" i="18" s="1"/>
  <c r="BZ380" i="18" s="1"/>
  <c r="BO193" i="18"/>
  <c r="AX193" i="18" s="1"/>
  <c r="BO190" i="18"/>
  <c r="BM201" i="18"/>
  <c r="BN201" i="18"/>
  <c r="BP193" i="18"/>
  <c r="AX195" i="18" s="1"/>
  <c r="BP190" i="18"/>
  <c r="AK260" i="18"/>
  <c r="AL259" i="18"/>
  <c r="AK261" i="18"/>
  <c r="AH291" i="18"/>
  <c r="AI289" i="18"/>
  <c r="AH290" i="18"/>
  <c r="AK269" i="18"/>
  <c r="AJ270" i="18"/>
  <c r="AJ271" i="18"/>
  <c r="A59" i="18"/>
  <c r="B60" i="18"/>
  <c r="AW193" i="18"/>
  <c r="AW195" i="18"/>
  <c r="BE190" i="18"/>
  <c r="AZ193" i="18" s="1"/>
  <c r="BY379" i="18" s="1"/>
  <c r="AE321" i="18"/>
  <c r="AF319" i="18"/>
  <c r="AE320" i="18"/>
  <c r="AO221" i="18"/>
  <c r="AO220" i="18"/>
  <c r="AP219" i="18"/>
  <c r="AI281" i="18"/>
  <c r="AJ279" i="18"/>
  <c r="AI280" i="18"/>
  <c r="AP210" i="18"/>
  <c r="BL210" i="18" s="1"/>
  <c r="AP211" i="18"/>
  <c r="BC210" i="18"/>
  <c r="AG301" i="18"/>
  <c r="AH299" i="18"/>
  <c r="AG300" i="18"/>
  <c r="AD331" i="18"/>
  <c r="AE329" i="18"/>
  <c r="AD330" i="18"/>
  <c r="AM240" i="18"/>
  <c r="AN239" i="18"/>
  <c r="AM241" i="18"/>
  <c r="B157" i="16"/>
  <c r="C154" i="16"/>
  <c r="A55" i="15"/>
  <c r="B56" i="15"/>
  <c r="D59" i="18" a="1"/>
  <c r="F57" i="18" a="1"/>
  <c r="G57" i="18" a="1"/>
  <c r="K361" i="19" l="1"/>
  <c r="C379" i="19"/>
  <c r="B382" i="19"/>
  <c r="J364" i="19"/>
  <c r="M355" i="19"/>
  <c r="L358" i="19"/>
  <c r="H370" i="19"/>
  <c r="I367" i="19"/>
  <c r="D367" i="19"/>
  <c r="F349" i="19"/>
  <c r="E349" i="19" s="1"/>
  <c r="N352" i="19"/>
  <c r="BS190" i="18"/>
  <c r="F57" i="18"/>
  <c r="D59" i="18"/>
  <c r="E59" i="18" s="1"/>
  <c r="G57" i="18"/>
  <c r="H57" i="18" s="1" a="1"/>
  <c r="H57" i="18" s="1"/>
  <c r="AP229" i="18"/>
  <c r="AO230" i="18"/>
  <c r="AO231" i="18"/>
  <c r="AJ280" i="18"/>
  <c r="AK279" i="18"/>
  <c r="AJ281" i="18"/>
  <c r="AP221" i="18"/>
  <c r="AP220" i="18"/>
  <c r="BL220" i="18" s="1"/>
  <c r="BC220" i="18"/>
  <c r="AM250" i="18"/>
  <c r="AM251" i="18"/>
  <c r="AN249" i="18"/>
  <c r="AH309" i="18"/>
  <c r="AG311" i="18"/>
  <c r="AG310" i="18"/>
  <c r="BO203" i="18"/>
  <c r="AX203" i="18" s="1"/>
  <c r="BO200" i="18"/>
  <c r="AN240" i="18"/>
  <c r="AN241" i="18"/>
  <c r="AO239" i="18"/>
  <c r="AI299" i="18"/>
  <c r="AH301" i="18"/>
  <c r="AH300" i="18"/>
  <c r="AE331" i="18"/>
  <c r="AF329" i="18"/>
  <c r="AE330" i="18"/>
  <c r="AG319" i="18"/>
  <c r="AF320" i="18"/>
  <c r="AF321" i="18"/>
  <c r="AL269" i="18"/>
  <c r="AK270" i="18"/>
  <c r="AK271" i="18"/>
  <c r="BD210" i="18"/>
  <c r="BF210" i="18"/>
  <c r="BG210" i="18" s="1"/>
  <c r="AZ215" i="18" s="1"/>
  <c r="BZ381" i="18" s="1"/>
  <c r="AL260" i="18"/>
  <c r="AM259" i="18"/>
  <c r="AL261" i="18"/>
  <c r="B61" i="18"/>
  <c r="A60" i="18"/>
  <c r="BP200" i="18"/>
  <c r="BP203" i="18"/>
  <c r="AX205" i="18" s="1"/>
  <c r="AI291" i="18"/>
  <c r="AI290" i="18"/>
  <c r="AJ289" i="18"/>
  <c r="AW203" i="18"/>
  <c r="AW205" i="18"/>
  <c r="BE200" i="18"/>
  <c r="AZ203" i="18" s="1"/>
  <c r="BY380" i="18" s="1"/>
  <c r="BN211" i="18"/>
  <c r="BM211" i="18"/>
  <c r="C157" i="16"/>
  <c r="B160" i="16"/>
  <c r="A56" i="15"/>
  <c r="B57" i="15"/>
  <c r="G58" i="18" a="1"/>
  <c r="F58" i="18" a="1"/>
  <c r="D60" i="18" a="1"/>
  <c r="M358" i="19" l="1"/>
  <c r="K364" i="19"/>
  <c r="B385" i="19"/>
  <c r="C382" i="19"/>
  <c r="F352" i="19"/>
  <c r="E352" i="19" s="1"/>
  <c r="L361" i="19"/>
  <c r="H373" i="19"/>
  <c r="I370" i="19"/>
  <c r="D370" i="19"/>
  <c r="N355" i="19"/>
  <c r="J367" i="19"/>
  <c r="BS200" i="18"/>
  <c r="G58" i="18"/>
  <c r="H58" i="18" s="1" a="1"/>
  <c r="H58" i="18" s="1"/>
  <c r="D60" i="18"/>
  <c r="E60" i="18" s="1"/>
  <c r="F58" i="18"/>
  <c r="BM221" i="18"/>
  <c r="BN221" i="18"/>
  <c r="AK281" i="18"/>
  <c r="AL279" i="18"/>
  <c r="AK280" i="18"/>
  <c r="AL271" i="18"/>
  <c r="AM269" i="18"/>
  <c r="AL270" i="18"/>
  <c r="BO210" i="18"/>
  <c r="BO213" i="18"/>
  <c r="AX213" i="18" s="1"/>
  <c r="BP213" i="18"/>
  <c r="AX215" i="18" s="1"/>
  <c r="BP210" i="18"/>
  <c r="AG321" i="18"/>
  <c r="AH319" i="18"/>
  <c r="AG320" i="18"/>
  <c r="B62" i="18"/>
  <c r="A61" i="18"/>
  <c r="AG329" i="18"/>
  <c r="AF331" i="18"/>
  <c r="AF330" i="18"/>
  <c r="AH310" i="18"/>
  <c r="AI309" i="18"/>
  <c r="AH311" i="18"/>
  <c r="AP230" i="18"/>
  <c r="BL230" i="18" s="1"/>
  <c r="AP231" i="18"/>
  <c r="BC230" i="18"/>
  <c r="AO240" i="18"/>
  <c r="AO241" i="18"/>
  <c r="AP239" i="18"/>
  <c r="AN259" i="18"/>
  <c r="AM261" i="18"/>
  <c r="AM260" i="18"/>
  <c r="AN250" i="18"/>
  <c r="AN251" i="18"/>
  <c r="AO249" i="18"/>
  <c r="AJ291" i="18"/>
  <c r="AK289" i="18"/>
  <c r="AJ290" i="18"/>
  <c r="AW215" i="18"/>
  <c r="AW213" i="18"/>
  <c r="BE210" i="18"/>
  <c r="AZ213" i="18" s="1"/>
  <c r="BY381" i="18" s="1"/>
  <c r="AJ299" i="18"/>
  <c r="AI301" i="18"/>
  <c r="AI300" i="18"/>
  <c r="BF220" i="18"/>
  <c r="BG220" i="18" s="1"/>
  <c r="AZ225" i="18" s="1"/>
  <c r="BZ382" i="18" s="1"/>
  <c r="BD220" i="18"/>
  <c r="C160" i="16"/>
  <c r="B163" i="16"/>
  <c r="A57" i="15"/>
  <c r="B58" i="15"/>
  <c r="G59" i="18" a="1"/>
  <c r="D61" i="18" a="1"/>
  <c r="F59" i="18" a="1"/>
  <c r="M361" i="19" l="1"/>
  <c r="K367" i="19"/>
  <c r="B388" i="19"/>
  <c r="C385" i="19"/>
  <c r="L364" i="19"/>
  <c r="J370" i="19"/>
  <c r="N358" i="19"/>
  <c r="F355" i="19"/>
  <c r="E355" i="19" s="1"/>
  <c r="H376" i="19"/>
  <c r="I373" i="19"/>
  <c r="D373" i="19"/>
  <c r="BS210" i="18"/>
  <c r="D61" i="18"/>
  <c r="E61" i="18" s="1"/>
  <c r="G59" i="18"/>
  <c r="H59" i="18" s="1" a="1"/>
  <c r="H59" i="18" s="1"/>
  <c r="F59" i="18"/>
  <c r="AM270" i="18"/>
  <c r="AN269" i="18"/>
  <c r="AM271" i="18"/>
  <c r="AO259" i="18"/>
  <c r="AN261" i="18"/>
  <c r="AN260" i="18"/>
  <c r="AH329" i="18"/>
  <c r="AG331" i="18"/>
  <c r="AG330" i="18"/>
  <c r="AP240" i="18"/>
  <c r="BL240" i="18" s="1"/>
  <c r="AP241" i="18"/>
  <c r="BC240" i="18"/>
  <c r="A62" i="18"/>
  <c r="B63" i="18"/>
  <c r="AM279" i="18"/>
  <c r="AL280" i="18"/>
  <c r="AL281" i="18"/>
  <c r="BF230" i="18"/>
  <c r="BG230" i="18" s="1"/>
  <c r="AZ235" i="18" s="1"/>
  <c r="BZ383" i="18" s="1"/>
  <c r="BD230" i="18"/>
  <c r="AL289" i="18"/>
  <c r="AK291" i="18"/>
  <c r="AK290" i="18"/>
  <c r="AI319" i="18"/>
  <c r="AH320" i="18"/>
  <c r="AH321" i="18"/>
  <c r="BP223" i="18"/>
  <c r="AX225" i="18" s="1"/>
  <c r="BP220" i="18"/>
  <c r="BN231" i="18"/>
  <c r="BM231" i="18"/>
  <c r="BO223" i="18"/>
  <c r="AX223" i="18" s="1"/>
  <c r="BO220" i="18"/>
  <c r="AO250" i="18"/>
  <c r="AO251" i="18"/>
  <c r="AP249" i="18"/>
  <c r="AW225" i="18"/>
  <c r="AW223" i="18"/>
  <c r="BE220" i="18"/>
  <c r="AZ223" i="18" s="1"/>
  <c r="BY382" i="18" s="1"/>
  <c r="AI310" i="18"/>
  <c r="AI311" i="18"/>
  <c r="AJ309" i="18"/>
  <c r="AK299" i="18"/>
  <c r="AJ300" i="18"/>
  <c r="AJ301" i="18"/>
  <c r="C163" i="16"/>
  <c r="B166" i="16"/>
  <c r="B59" i="15"/>
  <c r="A58" i="15"/>
  <c r="G60" i="18" a="1"/>
  <c r="D62" i="18" a="1"/>
  <c r="F60" i="18" a="1"/>
  <c r="M364" i="19" l="1"/>
  <c r="F358" i="19"/>
  <c r="E358" i="19" s="1"/>
  <c r="J373" i="19"/>
  <c r="B391" i="19"/>
  <c r="C388" i="19"/>
  <c r="L367" i="19"/>
  <c r="N361" i="19"/>
  <c r="K370" i="19"/>
  <c r="H379" i="19"/>
  <c r="I376" i="19"/>
  <c r="D376" i="19"/>
  <c r="BS220" i="18"/>
  <c r="D62" i="18"/>
  <c r="E62" i="18" s="1"/>
  <c r="F60" i="18"/>
  <c r="G60" i="18"/>
  <c r="H60" i="18" s="1" a="1"/>
  <c r="H60" i="18" s="1"/>
  <c r="AI329" i="18"/>
  <c r="AH330" i="18"/>
  <c r="AH331" i="18"/>
  <c r="AM281" i="18"/>
  <c r="AM280" i="18"/>
  <c r="AN279" i="18"/>
  <c r="AO261" i="18"/>
  <c r="AP259" i="18"/>
  <c r="AO260" i="18"/>
  <c r="BO233" i="18"/>
  <c r="AX233" i="18" s="1"/>
  <c r="BO230" i="18"/>
  <c r="BP230" i="18"/>
  <c r="BP233" i="18"/>
  <c r="AX235" i="18" s="1"/>
  <c r="A63" i="18"/>
  <c r="B64" i="18"/>
  <c r="AO269" i="18"/>
  <c r="AN271" i="18"/>
  <c r="AN270" i="18"/>
  <c r="AJ310" i="18"/>
  <c r="AJ311" i="18"/>
  <c r="AK309" i="18"/>
  <c r="AW233" i="18"/>
  <c r="AW235" i="18"/>
  <c r="BE230" i="18"/>
  <c r="AZ233" i="18" s="1"/>
  <c r="BY383" i="18" s="1"/>
  <c r="AJ319" i="18"/>
  <c r="AI320" i="18"/>
  <c r="AI321" i="18"/>
  <c r="BD240" i="18"/>
  <c r="BF240" i="18"/>
  <c r="BG240" i="18" s="1"/>
  <c r="AZ245" i="18" s="1"/>
  <c r="BZ384" i="18" s="1"/>
  <c r="AK300" i="18"/>
  <c r="AL299" i="18"/>
  <c r="AK301" i="18"/>
  <c r="AP251" i="18"/>
  <c r="AP250" i="18"/>
  <c r="BL250" i="18" s="1"/>
  <c r="BC250" i="18"/>
  <c r="BN241" i="18"/>
  <c r="BM241" i="18"/>
  <c r="AM289" i="18"/>
  <c r="AL291" i="18"/>
  <c r="AL290" i="18"/>
  <c r="C166" i="16"/>
  <c r="B169" i="16"/>
  <c r="A59" i="15"/>
  <c r="B60" i="15"/>
  <c r="F61" i="18" a="1"/>
  <c r="D63" i="18" a="1"/>
  <c r="G61" i="18" a="1"/>
  <c r="F361" i="19" l="1"/>
  <c r="E361" i="19" s="1"/>
  <c r="M367" i="19"/>
  <c r="B394" i="19"/>
  <c r="C391" i="19"/>
  <c r="D379" i="19"/>
  <c r="I379" i="19"/>
  <c r="H382" i="19"/>
  <c r="J376" i="19"/>
  <c r="K373" i="19"/>
  <c r="L370" i="19"/>
  <c r="N364" i="19"/>
  <c r="BS230" i="18"/>
  <c r="D63" i="18"/>
  <c r="E63" i="18" s="1"/>
  <c r="F61" i="18"/>
  <c r="G61" i="18"/>
  <c r="H61" i="18" s="1" a="1"/>
  <c r="H61" i="18" s="1"/>
  <c r="AM291" i="18"/>
  <c r="AN289" i="18"/>
  <c r="AM290" i="18"/>
  <c r="AN280" i="18"/>
  <c r="AN281" i="18"/>
  <c r="AO279" i="18"/>
  <c r="AK319" i="18"/>
  <c r="AJ320" i="18"/>
  <c r="AJ321" i="18"/>
  <c r="BP240" i="18"/>
  <c r="BP243" i="18"/>
  <c r="AX245" i="18" s="1"/>
  <c r="BF250" i="18"/>
  <c r="BG250" i="18" s="1"/>
  <c r="BD250" i="18"/>
  <c r="AP261" i="18"/>
  <c r="AP260" i="18"/>
  <c r="BL260" i="18" s="1"/>
  <c r="BC260" i="18"/>
  <c r="A64" i="18"/>
  <c r="B65" i="18"/>
  <c r="AJ329" i="18"/>
  <c r="AI330" i="18"/>
  <c r="AI331" i="18"/>
  <c r="BN251" i="18"/>
  <c r="BM251" i="18"/>
  <c r="AW243" i="18"/>
  <c r="AW245" i="18"/>
  <c r="BE240" i="18"/>
  <c r="AZ243" i="18" s="1"/>
  <c r="BY384" i="18" s="1"/>
  <c r="BO240" i="18"/>
  <c r="BO243" i="18"/>
  <c r="AX243" i="18" s="1"/>
  <c r="AL300" i="18"/>
  <c r="AM299" i="18"/>
  <c r="AL301" i="18"/>
  <c r="AP269" i="18"/>
  <c r="AO271" i="18"/>
  <c r="AO270" i="18"/>
  <c r="AK310" i="18"/>
  <c r="AK311" i="18"/>
  <c r="AL309" i="18"/>
  <c r="C169" i="16"/>
  <c r="B172" i="16"/>
  <c r="B61" i="15"/>
  <c r="A60" i="15"/>
  <c r="G62" i="18" a="1"/>
  <c r="D64" i="18" a="1"/>
  <c r="F62" i="18" a="1"/>
  <c r="H385" i="19" l="1"/>
  <c r="I382" i="19"/>
  <c r="D382" i="19"/>
  <c r="F364" i="19"/>
  <c r="E364" i="19" s="1"/>
  <c r="B397" i="19"/>
  <c r="C394" i="19"/>
  <c r="M370" i="19"/>
  <c r="N367" i="19"/>
  <c r="L373" i="19"/>
  <c r="K376" i="19"/>
  <c r="J379" i="19"/>
  <c r="BS240" i="18"/>
  <c r="D64" i="18"/>
  <c r="E64" i="18" s="1"/>
  <c r="G62" i="18"/>
  <c r="H62" i="18" s="1" a="1"/>
  <c r="H62" i="18" s="1"/>
  <c r="F62" i="18"/>
  <c r="AK320" i="18"/>
  <c r="AK321" i="18"/>
  <c r="AL319" i="18"/>
  <c r="AP279" i="18"/>
  <c r="AO281" i="18"/>
  <c r="AO280" i="18"/>
  <c r="AJ330" i="18"/>
  <c r="AJ331" i="18"/>
  <c r="AK329" i="18"/>
  <c r="AL310" i="18"/>
  <c r="AL311" i="18"/>
  <c r="AM309" i="18"/>
  <c r="AN290" i="18"/>
  <c r="AO289" i="18"/>
  <c r="AN291" i="18"/>
  <c r="BN261" i="18"/>
  <c r="BM261" i="18"/>
  <c r="AW255" i="18"/>
  <c r="AW253" i="18"/>
  <c r="BE250" i="18"/>
  <c r="AP271" i="18"/>
  <c r="AP270" i="18"/>
  <c r="BL270" i="18" s="1"/>
  <c r="BC270" i="18"/>
  <c r="BO250" i="18"/>
  <c r="BO253" i="18"/>
  <c r="AX255" i="18" s="1"/>
  <c r="BP253" i="18"/>
  <c r="BP250" i="18"/>
  <c r="B66" i="18"/>
  <c r="A65" i="18"/>
  <c r="BF260" i="18"/>
  <c r="BG260" i="18" s="1"/>
  <c r="BD260" i="18"/>
  <c r="AM300" i="18"/>
  <c r="AN299" i="18"/>
  <c r="AM301" i="18"/>
  <c r="C172" i="16"/>
  <c r="B175" i="16"/>
  <c r="A61" i="15"/>
  <c r="B62" i="15"/>
  <c r="G63" i="18" a="1"/>
  <c r="F63" i="18" a="1"/>
  <c r="D65" i="18" a="1"/>
  <c r="N370" i="19" l="1"/>
  <c r="B400" i="19"/>
  <c r="C397" i="19"/>
  <c r="M373" i="19"/>
  <c r="J382" i="19"/>
  <c r="K379" i="19"/>
  <c r="L376" i="19"/>
  <c r="F367" i="19"/>
  <c r="E367" i="19" s="1"/>
  <c r="I385" i="19"/>
  <c r="D385" i="19"/>
  <c r="H388" i="19"/>
  <c r="AX253" i="18"/>
  <c r="BS250" i="18" s="1"/>
  <c r="D65" i="18"/>
  <c r="E65" i="18" s="1"/>
  <c r="G63" i="18"/>
  <c r="H63" i="18" s="1" a="1"/>
  <c r="H63" i="18" s="1"/>
  <c r="F63" i="18"/>
  <c r="BO263" i="18"/>
  <c r="AX265" i="18" s="1"/>
  <c r="BO260" i="18"/>
  <c r="AP280" i="18"/>
  <c r="BL280" i="18" s="1"/>
  <c r="AP281" i="18"/>
  <c r="BC280" i="18"/>
  <c r="BP260" i="18"/>
  <c r="BP263" i="18"/>
  <c r="AL321" i="18"/>
  <c r="AM319" i="18"/>
  <c r="AL320" i="18"/>
  <c r="AO290" i="18"/>
  <c r="AO291" i="18"/>
  <c r="AP289" i="18"/>
  <c r="AN300" i="18"/>
  <c r="AN301" i="18"/>
  <c r="AO299" i="18"/>
  <c r="B67" i="18"/>
  <c r="A66" i="18"/>
  <c r="BD270" i="18"/>
  <c r="BF270" i="18"/>
  <c r="BG270" i="18" s="1"/>
  <c r="AM310" i="18"/>
  <c r="AM311" i="18"/>
  <c r="AN309" i="18"/>
  <c r="AW265" i="18"/>
  <c r="AW263" i="18"/>
  <c r="BE260" i="18"/>
  <c r="AZ253" i="18"/>
  <c r="BY385" i="18" s="1"/>
  <c r="AZ255" i="18"/>
  <c r="BZ385" i="18" s="1"/>
  <c r="BN271" i="18"/>
  <c r="BM271" i="18"/>
  <c r="AK330" i="18"/>
  <c r="AL329" i="18"/>
  <c r="AK331" i="18"/>
  <c r="B178" i="16"/>
  <c r="C175" i="16"/>
  <c r="B63" i="15"/>
  <c r="A62" i="15"/>
  <c r="G64" i="18" a="1"/>
  <c r="F64" i="18" a="1"/>
  <c r="D66" i="18" a="1"/>
  <c r="K382" i="19" l="1"/>
  <c r="M376" i="19"/>
  <c r="L379" i="19"/>
  <c r="H391" i="19"/>
  <c r="I388" i="19"/>
  <c r="D388" i="19"/>
  <c r="J385" i="19"/>
  <c r="B403" i="19"/>
  <c r="C400" i="19"/>
  <c r="N373" i="19"/>
  <c r="F370" i="19"/>
  <c r="E370" i="19" s="1"/>
  <c r="AX263" i="18"/>
  <c r="BS260" i="18" s="1"/>
  <c r="D66" i="18"/>
  <c r="E66" i="18" s="1"/>
  <c r="G64" i="18"/>
  <c r="H64" i="18" s="1" a="1"/>
  <c r="H64" i="18" s="1"/>
  <c r="F64" i="18"/>
  <c r="AM320" i="18"/>
  <c r="AM321" i="18"/>
  <c r="AN319" i="18"/>
  <c r="AZ265" i="18"/>
  <c r="BZ386" i="18" s="1"/>
  <c r="AZ263" i="18"/>
  <c r="BY386" i="18" s="1"/>
  <c r="B68" i="18"/>
  <c r="A67" i="18"/>
  <c r="BF280" i="18"/>
  <c r="BG280" i="18" s="1"/>
  <c r="BD280" i="18"/>
  <c r="AO300" i="18"/>
  <c r="AO301" i="18"/>
  <c r="AP299" i="18"/>
  <c r="BN281" i="18"/>
  <c r="BM281" i="18"/>
  <c r="AW275" i="18"/>
  <c r="AW273" i="18"/>
  <c r="BE270" i="18"/>
  <c r="BP273" i="18"/>
  <c r="BP270" i="18"/>
  <c r="AP290" i="18"/>
  <c r="BL290" i="18" s="1"/>
  <c r="AP291" i="18"/>
  <c r="BC290" i="18"/>
  <c r="AL331" i="18"/>
  <c r="AL330" i="18"/>
  <c r="AM329" i="18"/>
  <c r="AN311" i="18"/>
  <c r="AO309" i="18"/>
  <c r="AN310" i="18"/>
  <c r="BO273" i="18"/>
  <c r="AX275" i="18" s="1"/>
  <c r="BO270" i="18"/>
  <c r="C178" i="16"/>
  <c r="B181" i="16"/>
  <c r="B64" i="15"/>
  <c r="A63" i="15"/>
  <c r="F65" i="18" a="1"/>
  <c r="G65" i="18" a="1"/>
  <c r="D67" i="18" a="1"/>
  <c r="J388" i="19" l="1"/>
  <c r="M379" i="19"/>
  <c r="F373" i="19"/>
  <c r="E373" i="19" s="1"/>
  <c r="K385" i="19"/>
  <c r="H394" i="19"/>
  <c r="I391" i="19"/>
  <c r="D391" i="19"/>
  <c r="N376" i="19"/>
  <c r="C403" i="19"/>
  <c r="B406" i="19"/>
  <c r="L382" i="19"/>
  <c r="AX273" i="18"/>
  <c r="BS270" i="18" s="1"/>
  <c r="G65" i="18"/>
  <c r="H65" i="18" s="1" a="1"/>
  <c r="H65" i="18" s="1"/>
  <c r="F65" i="18"/>
  <c r="D67" i="18"/>
  <c r="E67" i="18" s="1"/>
  <c r="BP283" i="18"/>
  <c r="BP280" i="18"/>
  <c r="AP300" i="18"/>
  <c r="BL300" i="18" s="1"/>
  <c r="AP301" i="18"/>
  <c r="BC300" i="18"/>
  <c r="AN321" i="18"/>
  <c r="AN320" i="18"/>
  <c r="AO319" i="18"/>
  <c r="BN291" i="18"/>
  <c r="BM291" i="18"/>
  <c r="B69" i="18"/>
  <c r="A68" i="18"/>
  <c r="BO283" i="18"/>
  <c r="AX283" i="18" s="1"/>
  <c r="BO280" i="18"/>
  <c r="AM330" i="18"/>
  <c r="AM331" i="18"/>
  <c r="AN329" i="18"/>
  <c r="BD290" i="18"/>
  <c r="BF290" i="18"/>
  <c r="BG290" i="18" s="1"/>
  <c r="AW283" i="18"/>
  <c r="AW285" i="18"/>
  <c r="BE280" i="18"/>
  <c r="AZ275" i="18"/>
  <c r="BZ387" i="18" s="1"/>
  <c r="AZ273" i="18"/>
  <c r="BY387" i="18" s="1"/>
  <c r="AO311" i="18"/>
  <c r="AP309" i="18"/>
  <c r="AO310" i="18"/>
  <c r="C181" i="16"/>
  <c r="B184" i="16"/>
  <c r="B65" i="15"/>
  <c r="A64" i="15"/>
  <c r="D68" i="18" a="1"/>
  <c r="G66" i="18" a="1"/>
  <c r="F66" i="18" a="1"/>
  <c r="D394" i="19" l="1"/>
  <c r="H397" i="19"/>
  <c r="I394" i="19"/>
  <c r="J391" i="19"/>
  <c r="L385" i="19"/>
  <c r="M382" i="19"/>
  <c r="B409" i="19"/>
  <c r="C406" i="19"/>
  <c r="N379" i="19"/>
  <c r="F376" i="19"/>
  <c r="E376" i="19" s="1"/>
  <c r="K388" i="19"/>
  <c r="F66" i="18"/>
  <c r="D68" i="18"/>
  <c r="E68" i="18" s="1"/>
  <c r="G66" i="18"/>
  <c r="H66" i="18" s="1" a="1"/>
  <c r="H66" i="18" s="1"/>
  <c r="BN301" i="18"/>
  <c r="BM301" i="18"/>
  <c r="AZ285" i="18"/>
  <c r="BZ388" i="18" s="1"/>
  <c r="AZ283" i="18"/>
  <c r="BY388" i="18" s="1"/>
  <c r="AX285" i="18"/>
  <c r="BS280" i="18" s="1"/>
  <c r="AP311" i="18"/>
  <c r="AP310" i="18"/>
  <c r="BL310" i="18" s="1"/>
  <c r="BC310" i="18"/>
  <c r="B70" i="18"/>
  <c r="A69" i="18"/>
  <c r="AO321" i="18"/>
  <c r="AO320" i="18"/>
  <c r="AP319" i="18"/>
  <c r="AW293" i="18"/>
  <c r="AW295" i="18"/>
  <c r="BE290" i="18"/>
  <c r="BD300" i="18"/>
  <c r="BF300" i="18"/>
  <c r="BG300" i="18" s="1"/>
  <c r="BO290" i="18"/>
  <c r="BO293" i="18"/>
  <c r="AX293" i="18" s="1"/>
  <c r="AN330" i="18"/>
  <c r="AN331" i="18"/>
  <c r="AO329" i="18"/>
  <c r="BP293" i="18"/>
  <c r="BP290" i="18"/>
  <c r="B187" i="16"/>
  <c r="C184" i="16"/>
  <c r="A65" i="15"/>
  <c r="B66" i="15"/>
  <c r="D69" i="18" a="1"/>
  <c r="F67" i="18" a="1"/>
  <c r="G67" i="18" a="1"/>
  <c r="N382" i="19" l="1"/>
  <c r="M385" i="19"/>
  <c r="K391" i="19"/>
  <c r="B412" i="19"/>
  <c r="C409" i="19"/>
  <c r="J394" i="19"/>
  <c r="L388" i="19"/>
  <c r="F379" i="19"/>
  <c r="E379" i="19" s="1"/>
  <c r="H400" i="19"/>
  <c r="I397" i="19"/>
  <c r="D397" i="19"/>
  <c r="AX295" i="18"/>
  <c r="BS290" i="18" s="1"/>
  <c r="D69" i="18"/>
  <c r="E69" i="18" s="1"/>
  <c r="F67" i="18"/>
  <c r="G67" i="18"/>
  <c r="H67" i="18" s="1" a="1"/>
  <c r="H67" i="18" s="1"/>
  <c r="BN311" i="18"/>
  <c r="BM311" i="18"/>
  <c r="AP320" i="18"/>
  <c r="BL320" i="18" s="1"/>
  <c r="AP321" i="18"/>
  <c r="BC320" i="18"/>
  <c r="BF310" i="18"/>
  <c r="BG310" i="18" s="1"/>
  <c r="BD310" i="18"/>
  <c r="BO300" i="18"/>
  <c r="BO303" i="18"/>
  <c r="AX305" i="18" s="1"/>
  <c r="BP300" i="18"/>
  <c r="BP303" i="18"/>
  <c r="AP329" i="18"/>
  <c r="AO331" i="18"/>
  <c r="AO330" i="18"/>
  <c r="AW305" i="18"/>
  <c r="AW303" i="18"/>
  <c r="BE300" i="18"/>
  <c r="AZ293" i="18"/>
  <c r="BY389" i="18" s="1"/>
  <c r="AZ295" i="18"/>
  <c r="BZ389" i="18" s="1"/>
  <c r="B71" i="18"/>
  <c r="A70" i="18"/>
  <c r="C187" i="16"/>
  <c r="B190" i="16"/>
  <c r="B67" i="15"/>
  <c r="A66" i="15"/>
  <c r="D70" i="18" a="1"/>
  <c r="G68" i="18" a="1"/>
  <c r="F68" i="18" a="1"/>
  <c r="M388" i="19" l="1"/>
  <c r="B415" i="19"/>
  <c r="C412" i="19"/>
  <c r="J397" i="19"/>
  <c r="K394" i="19"/>
  <c r="H403" i="19"/>
  <c r="I400" i="19"/>
  <c r="D400" i="19"/>
  <c r="L391" i="19"/>
  <c r="N385" i="19"/>
  <c r="F382" i="19"/>
  <c r="E382" i="19" s="1"/>
  <c r="D70" i="18"/>
  <c r="E70" i="18" s="1"/>
  <c r="F68" i="18"/>
  <c r="G68" i="18"/>
  <c r="H68" i="18" s="1" a="1"/>
  <c r="H68" i="18" s="1"/>
  <c r="BM321" i="18"/>
  <c r="BN321" i="18"/>
  <c r="AW315" i="18"/>
  <c r="AW313" i="18"/>
  <c r="BE310" i="18"/>
  <c r="BO313" i="18"/>
  <c r="AX315" i="18" s="1"/>
  <c r="BO310" i="18"/>
  <c r="AZ303" i="18"/>
  <c r="BY390" i="18" s="1"/>
  <c r="AZ305" i="18"/>
  <c r="BZ390" i="18" s="1"/>
  <c r="BF320" i="18"/>
  <c r="BG320" i="18" s="1"/>
  <c r="BD320" i="18"/>
  <c r="BP313" i="18"/>
  <c r="BP310" i="18"/>
  <c r="AP331" i="18"/>
  <c r="AP330" i="18"/>
  <c r="BL330" i="18" s="1"/>
  <c r="BC330" i="18"/>
  <c r="AX303" i="18"/>
  <c r="BS300" i="18" s="1"/>
  <c r="B72" i="18"/>
  <c r="A71" i="18"/>
  <c r="G69" i="18" a="1"/>
  <c r="G69" i="18" s="1"/>
  <c r="H69" i="18" s="1" a="1"/>
  <c r="H69" i="18" s="1"/>
  <c r="F69" i="18" a="1"/>
  <c r="F69" i="18" s="1"/>
  <c r="C190" i="16"/>
  <c r="B193" i="16"/>
  <c r="A67" i="15"/>
  <c r="B68" i="15"/>
  <c r="D71" i="18" a="1"/>
  <c r="J400" i="19" l="1"/>
  <c r="H406" i="19"/>
  <c r="D403" i="19"/>
  <c r="I403" i="19"/>
  <c r="L394" i="19"/>
  <c r="F385" i="19"/>
  <c r="E385" i="19" s="1"/>
  <c r="K397" i="19"/>
  <c r="B418" i="19"/>
  <c r="C415" i="19"/>
  <c r="M391" i="19"/>
  <c r="N388" i="19"/>
  <c r="D71" i="18"/>
  <c r="E71" i="18" s="1"/>
  <c r="AZ313" i="18"/>
  <c r="BY391" i="18" s="1"/>
  <c r="AZ315" i="18"/>
  <c r="BZ391" i="18" s="1"/>
  <c r="AW323" i="18"/>
  <c r="AW325" i="18"/>
  <c r="BE320" i="18"/>
  <c r="BP320" i="18"/>
  <c r="BP323" i="18"/>
  <c r="BM331" i="18"/>
  <c r="BN331" i="18"/>
  <c r="BO320" i="18"/>
  <c r="BO323" i="18"/>
  <c r="AX325" i="18" s="1"/>
  <c r="BF330" i="18"/>
  <c r="BG330" i="18" s="1"/>
  <c r="BD330" i="18"/>
  <c r="AX313" i="18"/>
  <c r="BS310" i="18" s="1"/>
  <c r="B73" i="18"/>
  <c r="A72" i="18"/>
  <c r="C193" i="16"/>
  <c r="B196" i="16"/>
  <c r="B69" i="15"/>
  <c r="A68" i="15"/>
  <c r="F70" i="18" a="1"/>
  <c r="D72" i="18" a="1"/>
  <c r="G70" i="18" a="1"/>
  <c r="D406" i="19" l="1"/>
  <c r="I406" i="19"/>
  <c r="H409" i="19"/>
  <c r="B421" i="19"/>
  <c r="C418" i="19"/>
  <c r="K400" i="19"/>
  <c r="M394" i="19"/>
  <c r="J403" i="19"/>
  <c r="F388" i="19"/>
  <c r="E388" i="19" s="1"/>
  <c r="N391" i="19"/>
  <c r="L397" i="19"/>
  <c r="AX323" i="18"/>
  <c r="BS320" i="18" s="1"/>
  <c r="D72" i="18"/>
  <c r="E72" i="18" s="1"/>
  <c r="G70" i="18"/>
  <c r="H70" i="18" s="1" a="1"/>
  <c r="H70" i="18" s="1"/>
  <c r="F70" i="18"/>
  <c r="B74" i="18"/>
  <c r="A73" i="18"/>
  <c r="AZ325" i="18"/>
  <c r="BZ392" i="18" s="1"/>
  <c r="AZ323" i="18"/>
  <c r="BY392" i="18" s="1"/>
  <c r="AW335" i="18"/>
  <c r="AW333" i="18"/>
  <c r="BE330" i="18"/>
  <c r="BO333" i="18"/>
  <c r="AX335" i="18" s="1"/>
  <c r="BO330" i="18"/>
  <c r="BP333" i="18"/>
  <c r="BP330" i="18"/>
  <c r="C196" i="16"/>
  <c r="B199" i="16"/>
  <c r="A69" i="15"/>
  <c r="B70" i="15"/>
  <c r="D73" i="18" a="1"/>
  <c r="F71" i="18" a="1"/>
  <c r="G71" i="18" a="1"/>
  <c r="N394" i="19" l="1"/>
  <c r="L400" i="19"/>
  <c r="H412" i="19"/>
  <c r="D409" i="19"/>
  <c r="I409" i="19"/>
  <c r="M397" i="19"/>
  <c r="B424" i="19"/>
  <c r="C424" i="19" s="1"/>
  <c r="C421" i="19"/>
  <c r="F391" i="19"/>
  <c r="E391" i="19" s="1"/>
  <c r="J406" i="19"/>
  <c r="K403" i="19"/>
  <c r="K341" i="18"/>
  <c r="AX333" i="18"/>
  <c r="BS330" i="18" s="1"/>
  <c r="BO341" i="18" s="1"/>
  <c r="AM343" i="18" s="1"/>
  <c r="D73" i="18"/>
  <c r="E73" i="18" s="1"/>
  <c r="G71" i="18"/>
  <c r="H71" i="18" s="1" a="1"/>
  <c r="H71" i="18" s="1"/>
  <c r="F71" i="18"/>
  <c r="A74" i="18"/>
  <c r="B75" i="18"/>
  <c r="AZ335" i="18"/>
  <c r="AZ333" i="18"/>
  <c r="BY393" i="18" s="1"/>
  <c r="C199" i="16"/>
  <c r="B202" i="16"/>
  <c r="A70" i="15"/>
  <c r="B71" i="15"/>
  <c r="F72" i="18" a="1"/>
  <c r="G72" i="18" a="1"/>
  <c r="D74" i="18" a="1"/>
  <c r="N397" i="19" l="1"/>
  <c r="L403" i="19"/>
  <c r="M400" i="19"/>
  <c r="J409" i="19"/>
  <c r="D412" i="19"/>
  <c r="H415" i="19"/>
  <c r="I412" i="19"/>
  <c r="K406" i="19"/>
  <c r="F394" i="19"/>
  <c r="E394" i="19" s="1"/>
  <c r="D74" i="18"/>
  <c r="E74" i="18" s="1"/>
  <c r="F72" i="18"/>
  <c r="G72" i="18"/>
  <c r="H72" i="18" s="1" a="1"/>
  <c r="H72" i="18" s="1"/>
  <c r="A75" i="18"/>
  <c r="B76" i="18"/>
  <c r="B205" i="16"/>
  <c r="C202" i="16"/>
  <c r="B72" i="15"/>
  <c r="A71" i="15"/>
  <c r="G73" i="18" a="1"/>
  <c r="F73" i="18" a="1"/>
  <c r="D75" i="18" a="1"/>
  <c r="N400" i="19" l="1"/>
  <c r="I415" i="19"/>
  <c r="D415" i="19"/>
  <c r="H418" i="19"/>
  <c r="J412" i="19"/>
  <c r="K409" i="19"/>
  <c r="M403" i="19"/>
  <c r="L406" i="19"/>
  <c r="F397" i="19"/>
  <c r="E397" i="19" s="1"/>
  <c r="F73" i="18"/>
  <c r="G73" i="18"/>
  <c r="H73" i="18" s="1" a="1"/>
  <c r="H73" i="18" s="1"/>
  <c r="D75" i="18"/>
  <c r="E75" i="18" s="1"/>
  <c r="B77" i="18"/>
  <c r="A76" i="18"/>
  <c r="C205" i="16"/>
  <c r="B208" i="16"/>
  <c r="A72" i="15"/>
  <c r="B73" i="15"/>
  <c r="F74" i="18" a="1"/>
  <c r="D76" i="18" a="1"/>
  <c r="G74" i="18" a="1"/>
  <c r="N403" i="19" l="1"/>
  <c r="L409" i="19"/>
  <c r="K412" i="19"/>
  <c r="H421" i="19"/>
  <c r="D418" i="19"/>
  <c r="I418" i="19"/>
  <c r="J415" i="19"/>
  <c r="M406" i="19"/>
  <c r="F400" i="19"/>
  <c r="E400" i="19" s="1"/>
  <c r="D76" i="18"/>
  <c r="E76" i="18" s="1"/>
  <c r="F74" i="18"/>
  <c r="G74" i="18"/>
  <c r="H74" i="18" s="1" a="1"/>
  <c r="H74" i="18" s="1"/>
  <c r="B78" i="18"/>
  <c r="A77" i="18"/>
  <c r="C208" i="16"/>
  <c r="B211" i="16"/>
  <c r="B74" i="15"/>
  <c r="A73" i="15"/>
  <c r="F75" i="18" a="1"/>
  <c r="G75" i="18" a="1"/>
  <c r="D77" i="18" a="1"/>
  <c r="K415" i="19" l="1"/>
  <c r="H424" i="19"/>
  <c r="I421" i="19"/>
  <c r="D421" i="19"/>
  <c r="J418" i="19"/>
  <c r="L412" i="19"/>
  <c r="M409" i="19"/>
  <c r="N406" i="19"/>
  <c r="F403" i="19"/>
  <c r="E403" i="19" s="1"/>
  <c r="G75" i="18"/>
  <c r="H75" i="18" s="1" a="1"/>
  <c r="H75" i="18" s="1"/>
  <c r="F75" i="18"/>
  <c r="D77" i="18"/>
  <c r="E77" i="18" s="1"/>
  <c r="B79" i="18"/>
  <c r="A78" i="18"/>
  <c r="B214" i="16"/>
  <c r="C211" i="16"/>
  <c r="A74" i="15"/>
  <c r="B75" i="15"/>
  <c r="G76" i="18" a="1"/>
  <c r="F76" i="18" a="1"/>
  <c r="D78" i="18" a="1"/>
  <c r="N409" i="19" l="1"/>
  <c r="M412" i="19"/>
  <c r="K418" i="19"/>
  <c r="J421" i="19"/>
  <c r="I424" i="19"/>
  <c r="D424" i="19"/>
  <c r="F406" i="19"/>
  <c r="E406" i="19" s="1"/>
  <c r="L415" i="19"/>
  <c r="D78" i="18"/>
  <c r="E78" i="18" s="1"/>
  <c r="F76" i="18"/>
  <c r="G76" i="18"/>
  <c r="H76" i="18" s="1" a="1"/>
  <c r="H76" i="18" s="1"/>
  <c r="B80" i="18"/>
  <c r="A79" i="18"/>
  <c r="C214" i="16"/>
  <c r="B217" i="16"/>
  <c r="B76" i="15"/>
  <c r="A75" i="15"/>
  <c r="G77" i="18" a="1"/>
  <c r="D79" i="18" a="1"/>
  <c r="F77" i="18" a="1"/>
  <c r="K421" i="19" l="1"/>
  <c r="L418" i="19"/>
  <c r="M415" i="19"/>
  <c r="J424" i="19"/>
  <c r="N412" i="19"/>
  <c r="F409" i="19"/>
  <c r="E409" i="19" s="1"/>
  <c r="D79" i="18"/>
  <c r="E79" i="18" s="1"/>
  <c r="G77" i="18"/>
  <c r="H77" i="18" s="1" a="1"/>
  <c r="H77" i="18" s="1"/>
  <c r="F77" i="18"/>
  <c r="A80" i="18"/>
  <c r="B81" i="18"/>
  <c r="C217" i="16"/>
  <c r="B220" i="16"/>
  <c r="B77" i="15"/>
  <c r="A76" i="15"/>
  <c r="G78" i="18" a="1"/>
  <c r="D80" i="18" a="1"/>
  <c r="F78" i="18" a="1"/>
  <c r="K424" i="19" l="1"/>
  <c r="F412" i="19"/>
  <c r="E412" i="19" s="1"/>
  <c r="N415" i="19"/>
  <c r="M418" i="19"/>
  <c r="L421" i="19"/>
  <c r="D80" i="18"/>
  <c r="E80" i="18" s="1"/>
  <c r="G78" i="18"/>
  <c r="H78" i="18" s="1" a="1"/>
  <c r="H78" i="18" s="1"/>
  <c r="F78" i="18"/>
  <c r="B82" i="18"/>
  <c r="A81" i="18"/>
  <c r="B223" i="16"/>
  <c r="C220" i="16"/>
  <c r="B78" i="15"/>
  <c r="A77" i="15"/>
  <c r="G79" i="18" a="1"/>
  <c r="D81" i="18" a="1"/>
  <c r="F79" i="18" a="1"/>
  <c r="M421" i="19" l="1"/>
  <c r="N418" i="19"/>
  <c r="F415" i="19"/>
  <c r="E415" i="19" s="1"/>
  <c r="L424" i="19"/>
  <c r="D81" i="18"/>
  <c r="E81" i="18" s="1"/>
  <c r="G79" i="18"/>
  <c r="H79" i="18" s="1" a="1"/>
  <c r="H79" i="18" s="1"/>
  <c r="F79" i="18"/>
  <c r="B83" i="18"/>
  <c r="A82" i="18"/>
  <c r="B226" i="16"/>
  <c r="C223" i="16"/>
  <c r="A78" i="15"/>
  <c r="B79" i="15"/>
  <c r="G80" i="18" a="1"/>
  <c r="D82" i="18" a="1"/>
  <c r="F80" i="18" a="1"/>
  <c r="M424" i="19" l="1"/>
  <c r="F418" i="19"/>
  <c r="E418" i="19" s="1"/>
  <c r="N421" i="19"/>
  <c r="F80" i="18"/>
  <c r="G80" i="18"/>
  <c r="H80" i="18" s="1" a="1"/>
  <c r="H80" i="18" s="1"/>
  <c r="D82" i="18"/>
  <c r="E82" i="18" s="1"/>
  <c r="A83" i="18"/>
  <c r="B84" i="18"/>
  <c r="C226" i="16"/>
  <c r="B229" i="16"/>
  <c r="A79" i="15"/>
  <c r="B80" i="15"/>
  <c r="F81" i="18" a="1"/>
  <c r="G81" i="18" a="1"/>
  <c r="D83" i="18" a="1"/>
  <c r="F421" i="19" l="1"/>
  <c r="E421" i="19" s="1"/>
  <c r="N424" i="19"/>
  <c r="D83" i="18"/>
  <c r="E83" i="18" s="1"/>
  <c r="F81" i="18"/>
  <c r="G81" i="18"/>
  <c r="H81" i="18" s="1" a="1"/>
  <c r="H81" i="18" s="1"/>
  <c r="A84" i="18"/>
  <c r="B85" i="18"/>
  <c r="C229" i="16"/>
  <c r="B232" i="16"/>
  <c r="A80" i="15"/>
  <c r="B81" i="15"/>
  <c r="G82" i="18" a="1"/>
  <c r="F82" i="18" a="1"/>
  <c r="D84" i="18" a="1"/>
  <c r="F424" i="19" l="1"/>
  <c r="E424" i="19" s="1"/>
  <c r="G82" i="18"/>
  <c r="H82" i="18" s="1" a="1"/>
  <c r="H82" i="18" s="1"/>
  <c r="D84" i="18"/>
  <c r="E84" i="18" s="1"/>
  <c r="F82" i="18"/>
  <c r="A85" i="18"/>
  <c r="B86" i="18"/>
  <c r="C232" i="16"/>
  <c r="B235" i="16"/>
  <c r="A81" i="15"/>
  <c r="B82" i="15"/>
  <c r="F83" i="18" a="1"/>
  <c r="G83" i="18" a="1"/>
  <c r="D85" i="18" a="1"/>
  <c r="D85" i="18" l="1"/>
  <c r="E85" i="18" s="1"/>
  <c r="F83" i="18"/>
  <c r="G83" i="18"/>
  <c r="H83" i="18" s="1" a="1"/>
  <c r="H83" i="18" s="1"/>
  <c r="B87" i="18"/>
  <c r="A86" i="18"/>
  <c r="B238" i="16"/>
  <c r="C235" i="16"/>
  <c r="A82" i="15"/>
  <c r="B83" i="15"/>
  <c r="D86" i="18" a="1"/>
  <c r="F84" i="18" a="1"/>
  <c r="G84" i="18" a="1"/>
  <c r="G84" i="18" l="1"/>
  <c r="H84" i="18" s="1" a="1"/>
  <c r="H84" i="18" s="1"/>
  <c r="D86" i="18"/>
  <c r="E86" i="18" s="1"/>
  <c r="F84" i="18"/>
  <c r="B88" i="18"/>
  <c r="A87" i="18"/>
  <c r="B241" i="16"/>
  <c r="C238" i="16"/>
  <c r="A83" i="15"/>
  <c r="B84" i="15"/>
  <c r="G85" i="18" a="1"/>
  <c r="D87" i="18" a="1"/>
  <c r="F85" i="18" a="1"/>
  <c r="D87" i="18" l="1"/>
  <c r="E87" i="18" s="1"/>
  <c r="G85" i="18"/>
  <c r="H85" i="18" s="1" a="1"/>
  <c r="H85" i="18" s="1"/>
  <c r="F85" i="18"/>
  <c r="B89" i="18"/>
  <c r="A88" i="18"/>
  <c r="C241" i="16"/>
  <c r="B244" i="16"/>
  <c r="B85" i="15"/>
  <c r="A84" i="15"/>
  <c r="G86" i="18" a="1"/>
  <c r="F86" i="18" a="1"/>
  <c r="D88" i="18" a="1"/>
  <c r="G86" i="18" l="1"/>
  <c r="H86" i="18" s="1" a="1"/>
  <c r="H86" i="18" s="1"/>
  <c r="F86" i="18"/>
  <c r="D88" i="18"/>
  <c r="E88" i="18" s="1"/>
  <c r="B90" i="18"/>
  <c r="A89" i="18"/>
  <c r="C244" i="16"/>
  <c r="B247" i="16"/>
  <c r="A85" i="15"/>
  <c r="B86" i="15"/>
  <c r="D89" i="18" a="1"/>
  <c r="G87" i="18" a="1"/>
  <c r="F87" i="18" a="1"/>
  <c r="F87" i="18" l="1"/>
  <c r="D89" i="18"/>
  <c r="E89" i="18" s="1"/>
  <c r="G87" i="18"/>
  <c r="H87" i="18" s="1" a="1"/>
  <c r="H87" i="18" s="1"/>
  <c r="A90" i="18"/>
  <c r="B91" i="18"/>
  <c r="B250" i="16"/>
  <c r="C247" i="16"/>
  <c r="B87" i="15"/>
  <c r="A86" i="15"/>
  <c r="G88" i="18" a="1"/>
  <c r="F88" i="18" a="1"/>
  <c r="D90" i="18" a="1"/>
  <c r="F88" i="18" l="1"/>
  <c r="G88" i="18"/>
  <c r="H88" i="18" s="1" a="1"/>
  <c r="H88" i="18" s="1"/>
  <c r="D90" i="18"/>
  <c r="E90" i="18" s="1"/>
  <c r="B92" i="18"/>
  <c r="A91" i="18"/>
  <c r="C250" i="16"/>
  <c r="B253" i="16"/>
  <c r="A87" i="15"/>
  <c r="B88" i="15"/>
  <c r="D91" i="18" a="1"/>
  <c r="G89" i="18" a="1"/>
  <c r="F89" i="18" a="1"/>
  <c r="F89" i="18" l="1"/>
  <c r="G89" i="18"/>
  <c r="H89" i="18" s="1" a="1"/>
  <c r="H89" i="18" s="1"/>
  <c r="D91" i="18"/>
  <c r="E91" i="18" s="1"/>
  <c r="A92" i="18"/>
  <c r="B93" i="18"/>
  <c r="C253" i="16"/>
  <c r="B256" i="16"/>
  <c r="B89" i="15"/>
  <c r="A88" i="15"/>
  <c r="D92" i="18" a="1"/>
  <c r="F90" i="18" a="1"/>
  <c r="G90" i="18" a="1"/>
  <c r="D92" i="18" l="1"/>
  <c r="E92" i="18" s="1"/>
  <c r="F90" i="18"/>
  <c r="G90" i="18"/>
  <c r="H90" i="18" s="1" a="1"/>
  <c r="H90" i="18" s="1"/>
  <c r="A93" i="18"/>
  <c r="B94" i="18"/>
  <c r="B259" i="16"/>
  <c r="C256" i="16"/>
  <c r="A89" i="15"/>
  <c r="B90" i="15"/>
  <c r="G91" i="18" a="1"/>
  <c r="F91" i="18" a="1"/>
  <c r="D93" i="18" a="1"/>
  <c r="F91" i="18" l="1"/>
  <c r="D93" i="18"/>
  <c r="E93" i="18" s="1"/>
  <c r="G91" i="18"/>
  <c r="H91" i="18" s="1" a="1"/>
  <c r="H91" i="18" s="1"/>
  <c r="B95" i="18"/>
  <c r="A94" i="18"/>
  <c r="C259" i="16"/>
  <c r="B262" i="16"/>
  <c r="B91" i="15"/>
  <c r="A90" i="15"/>
  <c r="D94" i="18" a="1"/>
  <c r="F92" i="18" a="1"/>
  <c r="G92" i="18" a="1"/>
  <c r="D94" i="18" l="1"/>
  <c r="E94" i="18" s="1"/>
  <c r="G92" i="18"/>
  <c r="H92" i="18" s="1" a="1"/>
  <c r="H92" i="18" s="1"/>
  <c r="F92" i="18"/>
  <c r="B96" i="18"/>
  <c r="A95" i="18"/>
  <c r="C262" i="16"/>
  <c r="B265" i="16"/>
  <c r="A91" i="15"/>
  <c r="B92" i="15"/>
  <c r="F93" i="18" a="1"/>
  <c r="D95" i="18" a="1"/>
  <c r="G93" i="18" a="1"/>
  <c r="D95" i="18" l="1"/>
  <c r="E95" i="18" s="1"/>
  <c r="G93" i="18"/>
  <c r="H93" i="18" s="1" a="1"/>
  <c r="H93" i="18" s="1"/>
  <c r="F93" i="18"/>
  <c r="B97" i="18"/>
  <c r="A96" i="18"/>
  <c r="B268" i="16"/>
  <c r="C265" i="16"/>
  <c r="B93" i="15"/>
  <c r="A92" i="15"/>
  <c r="G94" i="18" a="1"/>
  <c r="F94" i="18" a="1"/>
  <c r="D96" i="18" a="1"/>
  <c r="F94" i="18" l="1"/>
  <c r="D96" i="18"/>
  <c r="E96" i="18" s="1"/>
  <c r="G94" i="18"/>
  <c r="H94" i="18" s="1" a="1"/>
  <c r="H94" i="18" s="1"/>
  <c r="B98" i="18"/>
  <c r="A97" i="18"/>
  <c r="B271" i="16"/>
  <c r="C268" i="16"/>
  <c r="A93" i="15"/>
  <c r="B94" i="15"/>
  <c r="G95" i="18" a="1"/>
  <c r="D97" i="18" a="1"/>
  <c r="F95" i="18" a="1"/>
  <c r="D97" i="18" l="1"/>
  <c r="E97" i="18" s="1"/>
  <c r="G95" i="18"/>
  <c r="H95" i="18" s="1" a="1"/>
  <c r="H95" i="18" s="1"/>
  <c r="F95" i="18"/>
  <c r="A98" i="18"/>
  <c r="B99" i="18"/>
  <c r="C271" i="16"/>
  <c r="B274" i="16"/>
  <c r="B95" i="15"/>
  <c r="A94" i="15"/>
  <c r="G96" i="18" a="1"/>
  <c r="F96" i="18" a="1"/>
  <c r="D98" i="18" a="1"/>
  <c r="G96" i="18" l="1"/>
  <c r="H96" i="18" s="1" a="1"/>
  <c r="H96" i="18" s="1"/>
  <c r="D98" i="18"/>
  <c r="E98" i="18" s="1"/>
  <c r="F96" i="18"/>
  <c r="A99" i="18"/>
  <c r="B100" i="18"/>
  <c r="B277" i="16"/>
  <c r="C274" i="16"/>
  <c r="A95" i="15"/>
  <c r="B96" i="15"/>
  <c r="F97" i="18" a="1"/>
  <c r="D99" i="18" a="1"/>
  <c r="G97" i="18" a="1"/>
  <c r="F97" i="18" l="1"/>
  <c r="D99" i="18"/>
  <c r="E99" i="18" s="1"/>
  <c r="G97" i="18"/>
  <c r="H97" i="18" s="1" a="1"/>
  <c r="H97" i="18" s="1"/>
  <c r="B101" i="18"/>
  <c r="A100" i="18"/>
  <c r="B280" i="16"/>
  <c r="C277" i="16"/>
  <c r="B97" i="15"/>
  <c r="A96" i="15"/>
  <c r="D100" i="18" a="1"/>
  <c r="G98" i="18" a="1"/>
  <c r="F98" i="18" a="1"/>
  <c r="D100" i="18" l="1"/>
  <c r="E100" i="18" s="1"/>
  <c r="F98" i="18"/>
  <c r="G98" i="18"/>
  <c r="H98" i="18" s="1" a="1"/>
  <c r="H98" i="18" s="1"/>
  <c r="A101" i="18"/>
  <c r="B102" i="18"/>
  <c r="C280" i="16"/>
  <c r="B283" i="16"/>
  <c r="B98" i="15"/>
  <c r="A97" i="15"/>
  <c r="D101" i="18" a="1"/>
  <c r="G99" i="18" a="1"/>
  <c r="F99" i="18" a="1"/>
  <c r="D101" i="18" l="1"/>
  <c r="E101" i="18" s="1"/>
  <c r="G99" i="18"/>
  <c r="H99" i="18" s="1" a="1"/>
  <c r="H99" i="18" s="1"/>
  <c r="F99" i="18"/>
  <c r="B103" i="18"/>
  <c r="A102" i="18"/>
  <c r="B286" i="16"/>
  <c r="C283" i="16"/>
  <c r="A98" i="15"/>
  <c r="B99" i="15"/>
  <c r="G100" i="18" a="1"/>
  <c r="F100" i="18" a="1"/>
  <c r="D102" i="18" a="1"/>
  <c r="D102" i="18" l="1"/>
  <c r="E102" i="18" s="1"/>
  <c r="F100" i="18"/>
  <c r="G100" i="18"/>
  <c r="H100" i="18" s="1" a="1"/>
  <c r="H100" i="18" s="1"/>
  <c r="A103" i="18"/>
  <c r="B104" i="18"/>
  <c r="C286" i="16"/>
  <c r="B289" i="16"/>
  <c r="B100" i="15"/>
  <c r="A99" i="15"/>
  <c r="G101" i="18" a="1"/>
  <c r="D103" i="18" a="1"/>
  <c r="F101" i="18" a="1"/>
  <c r="G101" i="18" l="1"/>
  <c r="H101" i="18" s="1" a="1"/>
  <c r="H101" i="18" s="1"/>
  <c r="F101" i="18"/>
  <c r="D103" i="18"/>
  <c r="E103" i="18" s="1"/>
  <c r="B105" i="18"/>
  <c r="A104" i="18"/>
  <c r="C289" i="16"/>
  <c r="B292" i="16"/>
  <c r="A100" i="15"/>
  <c r="B101" i="15"/>
  <c r="D104" i="18" a="1"/>
  <c r="G102" i="18" a="1"/>
  <c r="F102" i="18" a="1"/>
  <c r="D104" i="18" l="1"/>
  <c r="E104" i="18" s="1"/>
  <c r="G102" i="18"/>
  <c r="H102" i="18" s="1" a="1"/>
  <c r="H102" i="18" s="1"/>
  <c r="F102" i="18"/>
  <c r="A105" i="18"/>
  <c r="B106" i="18"/>
  <c r="B295" i="16"/>
  <c r="C292" i="16"/>
  <c r="B102" i="15"/>
  <c r="A101" i="15"/>
  <c r="D105" i="18" a="1"/>
  <c r="G103" i="18" a="1"/>
  <c r="F103" i="18" a="1"/>
  <c r="F103" i="18" l="1"/>
  <c r="D105" i="18"/>
  <c r="E105" i="18" s="1"/>
  <c r="G103" i="18"/>
  <c r="H103" i="18" s="1" a="1"/>
  <c r="H103" i="18" s="1"/>
  <c r="B107" i="18"/>
  <c r="A106" i="18"/>
  <c r="B298" i="16"/>
  <c r="C295" i="16"/>
  <c r="A102" i="15"/>
  <c r="B103" i="15"/>
  <c r="F104" i="18" a="1"/>
  <c r="G104" i="18" a="1"/>
  <c r="D106" i="18" a="1"/>
  <c r="D106" i="18" l="1"/>
  <c r="E106" i="18" s="1"/>
  <c r="G104" i="18"/>
  <c r="H104" i="18" s="1" a="1"/>
  <c r="H104" i="18" s="1"/>
  <c r="F104" i="18"/>
  <c r="B108" i="18"/>
  <c r="A107" i="18"/>
  <c r="B301" i="16"/>
  <c r="C298" i="16"/>
  <c r="B104" i="15"/>
  <c r="A103" i="15"/>
  <c r="G105" i="18" a="1"/>
  <c r="D107" i="18" a="1"/>
  <c r="F105" i="18" a="1"/>
  <c r="D107" i="18" l="1"/>
  <c r="E107" i="18" s="1"/>
  <c r="G105" i="18"/>
  <c r="H105" i="18" s="1" a="1"/>
  <c r="H105" i="18" s="1"/>
  <c r="F105" i="18"/>
  <c r="B109" i="18"/>
  <c r="A108" i="18"/>
  <c r="B304" i="16"/>
  <c r="C301" i="16"/>
  <c r="A104" i="15"/>
  <c r="B105" i="15"/>
  <c r="G106" i="18" a="1"/>
  <c r="D108" i="18" a="1"/>
  <c r="F106" i="18" a="1"/>
  <c r="D108" i="18" l="1"/>
  <c r="E108" i="18" s="1"/>
  <c r="G106" i="18"/>
  <c r="H106" i="18" s="1" a="1"/>
  <c r="H106" i="18" s="1"/>
  <c r="F106" i="18"/>
  <c r="B110" i="18"/>
  <c r="A109" i="18"/>
  <c r="B307" i="16"/>
  <c r="C304" i="16"/>
  <c r="B106" i="15"/>
  <c r="A105" i="15"/>
  <c r="D109" i="18" a="1"/>
  <c r="G107" i="18" a="1"/>
  <c r="F107" i="18" a="1"/>
  <c r="G107" i="18" l="1"/>
  <c r="H107" i="18" s="1" a="1"/>
  <c r="H107" i="18" s="1"/>
  <c r="F107" i="18"/>
  <c r="D109" i="18"/>
  <c r="E109" i="18" s="1"/>
  <c r="A110" i="18"/>
  <c r="B111" i="18"/>
  <c r="B310" i="16"/>
  <c r="C307" i="16"/>
  <c r="A106" i="15"/>
  <c r="B107" i="15"/>
  <c r="D110" i="18" a="1"/>
  <c r="F108" i="18" a="1"/>
  <c r="G108" i="18" a="1"/>
  <c r="F108" i="18" l="1"/>
  <c r="D110" i="18"/>
  <c r="E110" i="18" s="1"/>
  <c r="G108" i="18"/>
  <c r="H108" i="18" s="1" a="1"/>
  <c r="H108" i="18" s="1"/>
  <c r="A111" i="18"/>
  <c r="B112" i="18"/>
  <c r="B313" i="16"/>
  <c r="C310" i="16"/>
  <c r="B108" i="15"/>
  <c r="A107" i="15"/>
  <c r="G109" i="18" a="1"/>
  <c r="F109" i="18" a="1"/>
  <c r="D111" i="18" a="1"/>
  <c r="G109" i="18" l="1"/>
  <c r="H109" i="18" s="1" a="1"/>
  <c r="H109" i="18" s="1"/>
  <c r="F109" i="18"/>
  <c r="D111" i="18"/>
  <c r="E111" i="18" s="1"/>
  <c r="A112" i="18"/>
  <c r="B113" i="18"/>
  <c r="B316" i="16"/>
  <c r="C313" i="16"/>
  <c r="A108" i="15"/>
  <c r="B109" i="15"/>
  <c r="G110" i="18" a="1"/>
  <c r="F110" i="18" a="1"/>
  <c r="D112" i="18" a="1"/>
  <c r="G110" i="18" l="1"/>
  <c r="H110" i="18" s="1" a="1"/>
  <c r="H110" i="18" s="1"/>
  <c r="F110" i="18"/>
  <c r="D112" i="18"/>
  <c r="E112" i="18" s="1"/>
  <c r="A113" i="18"/>
  <c r="B114" i="18"/>
  <c r="C316" i="16"/>
  <c r="B319" i="16"/>
  <c r="B110" i="15"/>
  <c r="A109" i="15"/>
  <c r="F111" i="18" a="1"/>
  <c r="D113" i="18" a="1"/>
  <c r="G111" i="18" a="1"/>
  <c r="G111" i="18" l="1"/>
  <c r="H111" i="18" s="1" a="1"/>
  <c r="H111" i="18" s="1"/>
  <c r="D113" i="18"/>
  <c r="E113" i="18" s="1"/>
  <c r="F111" i="18"/>
  <c r="A114" i="18"/>
  <c r="B115" i="18"/>
  <c r="B322" i="16"/>
  <c r="C319" i="16"/>
  <c r="A110" i="15"/>
  <c r="B111" i="15"/>
  <c r="G112" i="18" a="1"/>
  <c r="D114" i="18" a="1"/>
  <c r="F112" i="18" a="1"/>
  <c r="D114" i="18" l="1"/>
  <c r="E114" i="18" s="1"/>
  <c r="F112" i="18"/>
  <c r="G112" i="18"/>
  <c r="H112" i="18" s="1" a="1"/>
  <c r="H112" i="18" s="1"/>
  <c r="A115" i="18"/>
  <c r="B116" i="18"/>
  <c r="B325" i="16"/>
  <c r="C322" i="16"/>
  <c r="B112" i="15"/>
  <c r="A111" i="15"/>
  <c r="G113" i="18" a="1"/>
  <c r="D115" i="18" a="1"/>
  <c r="F113" i="18" a="1"/>
  <c r="F113" i="18" l="1"/>
  <c r="D115" i="18"/>
  <c r="E115" i="18" s="1"/>
  <c r="G113" i="18"/>
  <c r="H113" i="18" s="1" a="1"/>
  <c r="H113" i="18" s="1"/>
  <c r="A116" i="18"/>
  <c r="B117" i="18"/>
  <c r="C325" i="16"/>
  <c r="B328" i="16"/>
  <c r="A112" i="15"/>
  <c r="B113" i="15"/>
  <c r="G114" i="18" a="1"/>
  <c r="F114" i="18" a="1"/>
  <c r="D116" i="18" a="1"/>
  <c r="D116" i="18" l="1"/>
  <c r="E116" i="18" s="1"/>
  <c r="F114" i="18"/>
  <c r="G114" i="18"/>
  <c r="H114" i="18" s="1" a="1"/>
  <c r="H114" i="18" s="1"/>
  <c r="B118" i="18"/>
  <c r="A117" i="18"/>
  <c r="B331" i="16"/>
  <c r="C328" i="16"/>
  <c r="B114" i="15"/>
  <c r="A113" i="15"/>
  <c r="F115" i="18" a="1"/>
  <c r="D117" i="18" a="1"/>
  <c r="G115" i="18" a="1"/>
  <c r="D117" i="18" l="1"/>
  <c r="E117" i="18" s="1"/>
  <c r="F115" i="18"/>
  <c r="G115" i="18"/>
  <c r="H115" i="18" s="1" a="1"/>
  <c r="H115" i="18" s="1"/>
  <c r="B119" i="18"/>
  <c r="A118" i="18"/>
  <c r="B334" i="16"/>
  <c r="C331" i="16"/>
  <c r="A114" i="15"/>
  <c r="B115" i="15"/>
  <c r="F116" i="18" a="1"/>
  <c r="G116" i="18" a="1"/>
  <c r="D118" i="18" a="1"/>
  <c r="G116" i="18" l="1"/>
  <c r="H116" i="18" s="1" a="1"/>
  <c r="H116" i="18" s="1"/>
  <c r="F116" i="18"/>
  <c r="D118" i="18"/>
  <c r="E118" i="18" s="1"/>
  <c r="A119" i="18"/>
  <c r="B120" i="18"/>
  <c r="C334" i="16"/>
  <c r="B337" i="16"/>
  <c r="B116" i="15"/>
  <c r="A115" i="15"/>
  <c r="G117" i="18" a="1"/>
  <c r="F117" i="18" a="1"/>
  <c r="D119" i="18" a="1"/>
  <c r="F117" i="18" l="1"/>
  <c r="D119" i="18"/>
  <c r="E119" i="18" s="1"/>
  <c r="G117" i="18"/>
  <c r="H117" i="18" s="1" a="1"/>
  <c r="H117" i="18" s="1"/>
  <c r="B121" i="18"/>
  <c r="A120" i="18"/>
  <c r="C337" i="16"/>
  <c r="B340" i="16"/>
  <c r="A116" i="15"/>
  <c r="B117" i="15"/>
  <c r="F118" i="18" a="1"/>
  <c r="D120" i="18" a="1"/>
  <c r="G118" i="18" a="1"/>
  <c r="D120" i="18" l="1"/>
  <c r="E120" i="18" s="1"/>
  <c r="F118" i="18"/>
  <c r="G118" i="18"/>
  <c r="H118" i="18" s="1" a="1"/>
  <c r="H118" i="18" s="1"/>
  <c r="A121" i="18"/>
  <c r="B122" i="18"/>
  <c r="C340" i="16"/>
  <c r="B343" i="16"/>
  <c r="B118" i="15"/>
  <c r="A117" i="15"/>
  <c r="D121" i="18" a="1"/>
  <c r="G119" i="18" a="1"/>
  <c r="F119" i="18" a="1"/>
  <c r="F119" i="18" l="1"/>
  <c r="D121" i="18"/>
  <c r="E121" i="18" s="1"/>
  <c r="G119" i="18"/>
  <c r="H119" i="18" s="1" a="1"/>
  <c r="H119" i="18" s="1"/>
  <c r="A122" i="18"/>
  <c r="B123" i="18"/>
  <c r="B346" i="16"/>
  <c r="C343" i="16"/>
  <c r="A118" i="15"/>
  <c r="B119" i="15"/>
  <c r="G120" i="18" a="1"/>
  <c r="D122" i="18" a="1"/>
  <c r="F120" i="18" a="1"/>
  <c r="D122" i="18" l="1"/>
  <c r="E122" i="18" s="1"/>
  <c r="G120" i="18"/>
  <c r="H120" i="18" s="1" a="1"/>
  <c r="H120" i="18" s="1"/>
  <c r="F120" i="18"/>
  <c r="B124" i="18"/>
  <c r="A123" i="18"/>
  <c r="B349" i="16"/>
  <c r="C346" i="16"/>
  <c r="B120" i="15"/>
  <c r="A119" i="15"/>
  <c r="G121" i="18" a="1"/>
  <c r="D123" i="18" a="1"/>
  <c r="F121" i="18" a="1"/>
  <c r="G121" i="18" l="1"/>
  <c r="H121" i="18" s="1" a="1"/>
  <c r="H121" i="18" s="1"/>
  <c r="F121" i="18"/>
  <c r="D123" i="18"/>
  <c r="E123" i="18" s="1"/>
  <c r="B125" i="18"/>
  <c r="A124" i="18"/>
  <c r="B352" i="16"/>
  <c r="C349" i="16"/>
  <c r="A120" i="15"/>
  <c r="B121" i="15"/>
  <c r="F122" i="18" a="1"/>
  <c r="G122" i="18" a="1"/>
  <c r="D124" i="18" a="1"/>
  <c r="F122" i="18" l="1"/>
  <c r="D124" i="18"/>
  <c r="E124" i="18" s="1"/>
  <c r="G122" i="18"/>
  <c r="H122" i="18" s="1" a="1"/>
  <c r="H122" i="18" s="1"/>
  <c r="A125" i="18"/>
  <c r="B126" i="18"/>
  <c r="C352" i="16"/>
  <c r="B355" i="16"/>
  <c r="B122" i="15"/>
  <c r="A121" i="15"/>
  <c r="D125" i="18" a="1"/>
  <c r="F123" i="18" a="1"/>
  <c r="G123" i="18" a="1"/>
  <c r="G123" i="18" l="1"/>
  <c r="H123" i="18" s="1" a="1"/>
  <c r="H123" i="18" s="1"/>
  <c r="D125" i="18"/>
  <c r="E125" i="18" s="1"/>
  <c r="F123" i="18"/>
  <c r="A126" i="18"/>
  <c r="B127" i="18"/>
  <c r="C355" i="16"/>
  <c r="B358" i="16"/>
  <c r="A122" i="15"/>
  <c r="B123" i="15"/>
  <c r="D126" i="18" a="1"/>
  <c r="G124" i="18" a="1"/>
  <c r="F124" i="18" a="1"/>
  <c r="G124" i="18" l="1"/>
  <c r="H124" i="18" s="1" a="1"/>
  <c r="H124" i="18" s="1"/>
  <c r="F124" i="18"/>
  <c r="D126" i="18"/>
  <c r="E126" i="18" s="1"/>
  <c r="B128" i="18"/>
  <c r="A127" i="18"/>
  <c r="C358" i="16"/>
  <c r="B361" i="16"/>
  <c r="B124" i="15"/>
  <c r="A123" i="15"/>
  <c r="F125" i="18" a="1"/>
  <c r="G125" i="18" a="1"/>
  <c r="D127" i="18" a="1"/>
  <c r="F125" i="18" l="1"/>
  <c r="D127" i="18"/>
  <c r="E127" i="18" s="1"/>
  <c r="G125" i="18"/>
  <c r="H125" i="18" s="1" a="1"/>
  <c r="H125" i="18" s="1"/>
  <c r="B129" i="18"/>
  <c r="A128" i="18"/>
  <c r="C361" i="16"/>
  <c r="B364" i="16"/>
  <c r="A124" i="15"/>
  <c r="B125" i="15"/>
  <c r="D128" i="18" a="1"/>
  <c r="F126" i="18" a="1"/>
  <c r="G126" i="18" a="1"/>
  <c r="G126" i="18" l="1"/>
  <c r="H126" i="18" s="1" a="1"/>
  <c r="H126" i="18" s="1"/>
  <c r="F126" i="18"/>
  <c r="D128" i="18"/>
  <c r="E128" i="18" s="1"/>
  <c r="A129" i="18"/>
  <c r="B130" i="18"/>
  <c r="B367" i="16"/>
  <c r="C364" i="16"/>
  <c r="B126" i="15"/>
  <c r="A125" i="15"/>
  <c r="D129" i="18" a="1"/>
  <c r="G127" i="18" a="1"/>
  <c r="F127" i="18" a="1"/>
  <c r="G127" i="18" l="1"/>
  <c r="H127" i="18" s="1" a="1"/>
  <c r="H127" i="18" s="1"/>
  <c r="D129" i="18"/>
  <c r="E129" i="18" s="1"/>
  <c r="F127" i="18"/>
  <c r="A130" i="18"/>
  <c r="B131" i="18"/>
  <c r="C367" i="16"/>
  <c r="B370" i="16"/>
  <c r="A126" i="15"/>
  <c r="B127" i="15"/>
  <c r="F128" i="18" a="1"/>
  <c r="D130" i="18" a="1"/>
  <c r="G128" i="18" a="1"/>
  <c r="F128" i="18" l="1"/>
  <c r="D130" i="18"/>
  <c r="E130" i="18" s="1"/>
  <c r="G128" i="18"/>
  <c r="H128" i="18" s="1" a="1"/>
  <c r="H128" i="18" s="1"/>
  <c r="B132" i="18"/>
  <c r="A131" i="18"/>
  <c r="C370" i="16"/>
  <c r="B373" i="16"/>
  <c r="B128" i="15"/>
  <c r="A127" i="15"/>
  <c r="D131" i="18" a="1"/>
  <c r="F129" i="18" a="1"/>
  <c r="G129" i="18" a="1"/>
  <c r="G129" i="18" l="1"/>
  <c r="H129" i="18" s="1" a="1"/>
  <c r="H129" i="18" s="1"/>
  <c r="D131" i="18"/>
  <c r="E131" i="18" s="1"/>
  <c r="F129" i="18"/>
  <c r="A132" i="18"/>
  <c r="B133" i="18"/>
  <c r="B376" i="16"/>
  <c r="C373" i="16"/>
  <c r="A128" i="15"/>
  <c r="B129" i="15"/>
  <c r="D132" i="18" a="1"/>
  <c r="G130" i="18" a="1"/>
  <c r="F130" i="18" a="1"/>
  <c r="F130" i="18" l="1"/>
  <c r="G130" i="18"/>
  <c r="H130" i="18" s="1" a="1"/>
  <c r="H130" i="18" s="1"/>
  <c r="D132" i="18"/>
  <c r="E132" i="18" s="1"/>
  <c r="B134" i="18"/>
  <c r="A133" i="18"/>
  <c r="B379" i="16"/>
  <c r="C376" i="16"/>
  <c r="B130" i="15"/>
  <c r="A129" i="15"/>
  <c r="D133" i="18" a="1"/>
  <c r="G131" i="18" a="1"/>
  <c r="F131" i="18" a="1"/>
  <c r="D133" i="18" l="1"/>
  <c r="E133" i="18" s="1"/>
  <c r="G131" i="18"/>
  <c r="H131" i="18" s="1" a="1"/>
  <c r="H131" i="18" s="1"/>
  <c r="F131" i="18"/>
  <c r="A134" i="18"/>
  <c r="B135" i="18"/>
  <c r="C379" i="16"/>
  <c r="B382" i="16"/>
  <c r="A130" i="15"/>
  <c r="B131" i="15"/>
  <c r="G132" i="18" a="1"/>
  <c r="D134" i="18" a="1"/>
  <c r="F132" i="18" a="1"/>
  <c r="D134" i="18" l="1"/>
  <c r="E134" i="18" s="1"/>
  <c r="F132" i="18"/>
  <c r="G132" i="18"/>
  <c r="H132" i="18" s="1" a="1"/>
  <c r="H132" i="18" s="1"/>
  <c r="B136" i="18"/>
  <c r="A135" i="18"/>
  <c r="B385" i="16"/>
  <c r="C382" i="16"/>
  <c r="B132" i="15"/>
  <c r="A131" i="15"/>
  <c r="D135" i="18" a="1"/>
  <c r="G133" i="18" a="1"/>
  <c r="F133" i="18" a="1"/>
  <c r="D135" i="18" l="1"/>
  <c r="E135" i="18" s="1"/>
  <c r="F133" i="18"/>
  <c r="G133" i="18"/>
  <c r="H133" i="18" s="1" a="1"/>
  <c r="H133" i="18" s="1"/>
  <c r="A136" i="18"/>
  <c r="B137" i="18"/>
  <c r="C385" i="16"/>
  <c r="B388" i="16"/>
  <c r="A132" i="15"/>
  <c r="B133" i="15"/>
  <c r="G134" i="18" a="1"/>
  <c r="D136" i="18" a="1"/>
  <c r="F134" i="18" a="1"/>
  <c r="G134" i="18" l="1"/>
  <c r="H134" i="18" s="1" a="1"/>
  <c r="H134" i="18" s="1"/>
  <c r="F134" i="18"/>
  <c r="D136" i="18"/>
  <c r="E136" i="18" s="1"/>
  <c r="A137" i="18"/>
  <c r="B138" i="18"/>
  <c r="C388" i="16"/>
  <c r="B391" i="16"/>
  <c r="B134" i="15"/>
  <c r="A133" i="15"/>
  <c r="G135" i="18" a="1"/>
  <c r="D137" i="18" a="1"/>
  <c r="F135" i="18" a="1"/>
  <c r="D137" i="18" l="1"/>
  <c r="E137" i="18" s="1"/>
  <c r="G135" i="18"/>
  <c r="H135" i="18" s="1" a="1"/>
  <c r="H135" i="18" s="1"/>
  <c r="F135" i="18"/>
  <c r="B139" i="18"/>
  <c r="A138" i="18"/>
  <c r="B394" i="16"/>
  <c r="C391" i="16"/>
  <c r="A134" i="15"/>
  <c r="B135" i="15"/>
  <c r="D138" i="18" a="1"/>
  <c r="F136" i="18" a="1"/>
  <c r="G136" i="18" a="1"/>
  <c r="F136" i="18" l="1"/>
  <c r="G136" i="18"/>
  <c r="H136" i="18" s="1" a="1"/>
  <c r="H136" i="18" s="1"/>
  <c r="D138" i="18"/>
  <c r="E138" i="18" s="1"/>
  <c r="B140" i="18"/>
  <c r="A139" i="18"/>
  <c r="C394" i="16"/>
  <c r="B397" i="16"/>
  <c r="B136" i="15"/>
  <c r="A135" i="15"/>
  <c r="F137" i="18" a="1"/>
  <c r="G137" i="18" a="1"/>
  <c r="D139" i="18" a="1"/>
  <c r="F137" i="18" l="1"/>
  <c r="G137" i="18"/>
  <c r="H137" i="18" s="1" a="1"/>
  <c r="H137" i="18" s="1"/>
  <c r="D139" i="18"/>
  <c r="E139" i="18" s="1"/>
  <c r="A140" i="18"/>
  <c r="B141" i="18"/>
  <c r="B400" i="16"/>
  <c r="C397" i="16"/>
  <c r="A136" i="15"/>
  <c r="B137" i="15"/>
  <c r="D140" i="18" a="1"/>
  <c r="F138" i="18" a="1"/>
  <c r="G138" i="18" a="1"/>
  <c r="G138" i="18" l="1"/>
  <c r="H138" i="18" s="1" a="1"/>
  <c r="H138" i="18" s="1"/>
  <c r="D140" i="18"/>
  <c r="E140" i="18" s="1"/>
  <c r="F138" i="18"/>
  <c r="B142" i="18"/>
  <c r="A141" i="18"/>
  <c r="B403" i="16"/>
  <c r="C400" i="16"/>
  <c r="A137" i="15"/>
  <c r="B138" i="15"/>
  <c r="G139" i="18" a="1"/>
  <c r="F139" i="18" a="1"/>
  <c r="D141" i="18" a="1"/>
  <c r="D141" i="18" l="1"/>
  <c r="E141" i="18" s="1"/>
  <c r="F139" i="18"/>
  <c r="G139" i="18"/>
  <c r="H139" i="18" s="1" a="1"/>
  <c r="H139" i="18" s="1"/>
  <c r="B143" i="18"/>
  <c r="A142" i="18"/>
  <c r="C403" i="16"/>
  <c r="B406" i="16"/>
  <c r="B139" i="15"/>
  <c r="A138" i="15"/>
  <c r="G140" i="18" a="1"/>
  <c r="D142" i="18" a="1"/>
  <c r="F140" i="18" a="1"/>
  <c r="D142" i="18" l="1"/>
  <c r="E142" i="18" s="1"/>
  <c r="G140" i="18"/>
  <c r="H140" i="18" s="1" a="1"/>
  <c r="H140" i="18" s="1"/>
  <c r="F140" i="18"/>
  <c r="B144" i="18"/>
  <c r="A143" i="18"/>
  <c r="C406" i="16"/>
  <c r="B409" i="16"/>
  <c r="A139" i="15"/>
  <c r="B140" i="15"/>
  <c r="D143" i="18" a="1"/>
  <c r="G141" i="18" a="1"/>
  <c r="F141" i="18" a="1"/>
  <c r="D143" i="18" l="1"/>
  <c r="E143" i="18" s="1"/>
  <c r="G141" i="18"/>
  <c r="H141" i="18" s="1" a="1"/>
  <c r="H141" i="18" s="1"/>
  <c r="F141" i="18"/>
  <c r="A144" i="18"/>
  <c r="B145" i="18"/>
  <c r="C409" i="16"/>
  <c r="B412" i="16"/>
  <c r="A140" i="15"/>
  <c r="B141" i="15"/>
  <c r="D144" i="18" a="1"/>
  <c r="F142" i="18" a="1"/>
  <c r="G142" i="18" a="1"/>
  <c r="D144" i="18" l="1"/>
  <c r="E144" i="18" s="1"/>
  <c r="F142" i="18"/>
  <c r="G142" i="18"/>
  <c r="H142" i="18" s="1" a="1"/>
  <c r="H142" i="18" s="1"/>
  <c r="B146" i="18"/>
  <c r="A145" i="18"/>
  <c r="C412" i="16"/>
  <c r="B415" i="16"/>
  <c r="B142" i="15"/>
  <c r="A141" i="15"/>
  <c r="D145" i="18" a="1"/>
  <c r="G143" i="18" a="1"/>
  <c r="F143" i="18" a="1"/>
  <c r="F143" i="18" l="1"/>
  <c r="D145" i="18"/>
  <c r="E145" i="18" s="1"/>
  <c r="G143" i="18"/>
  <c r="H143" i="18" s="1" a="1"/>
  <c r="H143" i="18" s="1"/>
  <c r="B147" i="18"/>
  <c r="A146" i="18"/>
  <c r="C415" i="16"/>
  <c r="B418" i="16"/>
  <c r="A142" i="15"/>
  <c r="B143" i="15"/>
  <c r="F144" i="18" a="1"/>
  <c r="D146" i="18" a="1"/>
  <c r="G144" i="18" a="1"/>
  <c r="G144" i="18" l="1"/>
  <c r="H144" i="18" s="1" a="1"/>
  <c r="H144" i="18" s="1"/>
  <c r="D146" i="18"/>
  <c r="E146" i="18" s="1"/>
  <c r="F144" i="18"/>
  <c r="A147" i="18"/>
  <c r="B148" i="18"/>
  <c r="C418" i="16"/>
  <c r="B421" i="16"/>
  <c r="B144" i="15"/>
  <c r="A143" i="15"/>
  <c r="D147" i="18" a="1"/>
  <c r="G145" i="18" a="1"/>
  <c r="F145" i="18" a="1"/>
  <c r="F145" i="18" l="1"/>
  <c r="D147" i="18"/>
  <c r="E147" i="18" s="1"/>
  <c r="G145" i="18"/>
  <c r="H145" i="18" s="1" a="1"/>
  <c r="H145" i="18" s="1"/>
  <c r="B149" i="18"/>
  <c r="A148" i="18"/>
  <c r="C421" i="16"/>
  <c r="B424" i="16"/>
  <c r="C424" i="16" s="1"/>
  <c r="A144" i="15"/>
  <c r="B145" i="15"/>
  <c r="G146" i="18" a="1"/>
  <c r="D148" i="18" a="1"/>
  <c r="F146" i="18" a="1"/>
  <c r="D148" i="18" l="1"/>
  <c r="E148" i="18" s="1"/>
  <c r="G146" i="18"/>
  <c r="H146" i="18" s="1" a="1"/>
  <c r="H146" i="18" s="1"/>
  <c r="F146" i="18"/>
  <c r="B150" i="18"/>
  <c r="A149" i="18"/>
  <c r="B146" i="15"/>
  <c r="A145" i="15"/>
  <c r="F147" i="18" a="1"/>
  <c r="D149" i="18" a="1"/>
  <c r="G147" i="18" a="1"/>
  <c r="G147" i="18" l="1"/>
  <c r="H147" i="18" s="1" a="1"/>
  <c r="H147" i="18" s="1"/>
  <c r="F147" i="18"/>
  <c r="D149" i="18"/>
  <c r="E149" i="18" s="1"/>
  <c r="A150" i="18"/>
  <c r="B151" i="18"/>
  <c r="A146" i="15"/>
  <c r="B147" i="15"/>
  <c r="F148" i="18" a="1"/>
  <c r="G148" i="18" a="1"/>
  <c r="D150" i="18" a="1"/>
  <c r="D150" i="18" l="1"/>
  <c r="E150" i="18" s="1"/>
  <c r="G148" i="18"/>
  <c r="H148" i="18" s="1" a="1"/>
  <c r="H148" i="18" s="1"/>
  <c r="F148" i="18"/>
  <c r="A151" i="18"/>
  <c r="B152" i="18"/>
  <c r="B148" i="15"/>
  <c r="A147" i="15"/>
  <c r="F149" i="18" a="1"/>
  <c r="D151" i="18" a="1"/>
  <c r="G149" i="18" a="1"/>
  <c r="D151" i="18" l="1"/>
  <c r="E151" i="18" s="1"/>
  <c r="G149" i="18"/>
  <c r="H149" i="18" s="1" a="1"/>
  <c r="H149" i="18" s="1"/>
  <c r="F149" i="18"/>
  <c r="B153" i="18"/>
  <c r="A152" i="18"/>
  <c r="A148" i="15"/>
  <c r="B149" i="15"/>
  <c r="F150" i="18" a="1"/>
  <c r="D152" i="18" a="1"/>
  <c r="G150" i="18" a="1"/>
  <c r="F150" i="18" l="1"/>
  <c r="D152" i="18"/>
  <c r="E152" i="18" s="1"/>
  <c r="G150" i="18"/>
  <c r="H150" i="18" s="1" a="1"/>
  <c r="H150" i="18" s="1"/>
  <c r="A153" i="18"/>
  <c r="B154" i="18"/>
  <c r="B150" i="15"/>
  <c r="A149" i="15"/>
  <c r="D153" i="18" a="1"/>
  <c r="G151" i="18" a="1"/>
  <c r="F151" i="18" a="1"/>
  <c r="G151" i="18" l="1"/>
  <c r="H151" i="18" s="1" a="1"/>
  <c r="H151" i="18" s="1"/>
  <c r="D153" i="18"/>
  <c r="E153" i="18" s="1"/>
  <c r="F151" i="18"/>
  <c r="A154" i="18"/>
  <c r="B155" i="18"/>
  <c r="A150" i="15"/>
  <c r="B151" i="15"/>
  <c r="F152" i="18" a="1"/>
  <c r="D154" i="18" a="1"/>
  <c r="G152" i="18" a="1"/>
  <c r="G152" i="18" l="1"/>
  <c r="H152" i="18" s="1" a="1"/>
  <c r="H152" i="18" s="1"/>
  <c r="D154" i="18"/>
  <c r="E154" i="18" s="1"/>
  <c r="F152" i="18"/>
  <c r="A155" i="18"/>
  <c r="B156" i="18"/>
  <c r="B152" i="15"/>
  <c r="A151" i="15"/>
  <c r="G153" i="18" a="1"/>
  <c r="F153" i="18" a="1"/>
  <c r="D155" i="18" a="1"/>
  <c r="D155" i="18" l="1"/>
  <c r="E155" i="18" s="1"/>
  <c r="F153" i="18"/>
  <c r="G153" i="18"/>
  <c r="H153" i="18" s="1" a="1"/>
  <c r="H153" i="18" s="1"/>
  <c r="B157" i="18"/>
  <c r="A156" i="18"/>
  <c r="A152" i="15"/>
  <c r="B153" i="15"/>
  <c r="G154" i="18" a="1"/>
  <c r="D156" i="18" a="1"/>
  <c r="F154" i="18" a="1"/>
  <c r="F154" i="18" l="1"/>
  <c r="D156" i="18"/>
  <c r="E156" i="18" s="1"/>
  <c r="G154" i="18"/>
  <c r="H154" i="18" s="1" a="1"/>
  <c r="H154" i="18" s="1"/>
  <c r="B158" i="18"/>
  <c r="A157" i="18"/>
  <c r="B154" i="15"/>
  <c r="A153" i="15"/>
  <c r="G155" i="18" a="1"/>
  <c r="F155" i="18" a="1"/>
  <c r="D157" i="18" a="1"/>
  <c r="F155" i="18" l="1"/>
  <c r="D157" i="18"/>
  <c r="E157" i="18" s="1"/>
  <c r="G155" i="18"/>
  <c r="H155" i="18" s="1" a="1"/>
  <c r="H155" i="18" s="1"/>
  <c r="B159" i="18"/>
  <c r="A158" i="18"/>
  <c r="A154" i="15"/>
  <c r="B155" i="15"/>
  <c r="G156" i="18" a="1"/>
  <c r="F156" i="18" a="1"/>
  <c r="D158" i="18" a="1"/>
  <c r="F156" i="18" l="1"/>
  <c r="D158" i="18"/>
  <c r="E158" i="18" s="1"/>
  <c r="G156" i="18"/>
  <c r="H156" i="18" s="1" a="1"/>
  <c r="H156" i="18" s="1"/>
  <c r="A159" i="18"/>
  <c r="B160" i="18"/>
  <c r="B156" i="15"/>
  <c r="A155" i="15"/>
  <c r="F157" i="18" a="1"/>
  <c r="G157" i="18" a="1"/>
  <c r="D159" i="18" a="1"/>
  <c r="G157" i="18" l="1"/>
  <c r="H157" i="18" s="1" a="1"/>
  <c r="H157" i="18" s="1"/>
  <c r="D159" i="18"/>
  <c r="E159" i="18" s="1"/>
  <c r="F157" i="18"/>
  <c r="B161" i="18"/>
  <c r="A160" i="18"/>
  <c r="A156" i="15"/>
  <c r="B157" i="15"/>
  <c r="G158" i="18" a="1"/>
  <c r="D160" i="18" a="1"/>
  <c r="F158" i="18" a="1"/>
  <c r="D160" i="18" l="1"/>
  <c r="E160" i="18" s="1"/>
  <c r="F158" i="18"/>
  <c r="G158" i="18"/>
  <c r="H158" i="18" s="1" a="1"/>
  <c r="H158" i="18" s="1"/>
  <c r="A161" i="18"/>
  <c r="B162" i="18"/>
  <c r="B158" i="15"/>
  <c r="A157" i="15"/>
  <c r="D161" i="18" a="1"/>
  <c r="F159" i="18" a="1"/>
  <c r="G159" i="18" a="1"/>
  <c r="G159" i="18" l="1"/>
  <c r="H159" i="18" s="1" a="1"/>
  <c r="H159" i="18" s="1"/>
  <c r="F159" i="18"/>
  <c r="D161" i="18"/>
  <c r="E161" i="18" s="1"/>
  <c r="A162" i="18"/>
  <c r="B163" i="18"/>
  <c r="G160" i="18" a="1"/>
  <c r="G160" i="18" s="1"/>
  <c r="H160" i="18" s="1" a="1"/>
  <c r="H160" i="18" s="1"/>
  <c r="F160" i="18" a="1"/>
  <c r="F160" i="18" s="1"/>
  <c r="A158" i="15"/>
  <c r="B159" i="15"/>
  <c r="D162" i="18" a="1"/>
  <c r="D162" i="18" l="1"/>
  <c r="E162" i="18" s="1"/>
  <c r="A163" i="18"/>
  <c r="B164" i="18"/>
  <c r="F161" i="18" a="1"/>
  <c r="F161" i="18" s="1"/>
  <c r="G161" i="18" a="1"/>
  <c r="G161" i="18" s="1"/>
  <c r="H161" i="18" s="1" a="1"/>
  <c r="H161" i="18" s="1"/>
  <c r="B160" i="15"/>
  <c r="A159" i="15"/>
  <c r="D163" i="18" a="1"/>
  <c r="D163" i="18" l="1"/>
  <c r="E163" i="18" s="1"/>
  <c r="B165" i="18"/>
  <c r="A164" i="18"/>
  <c r="G162" i="18" a="1"/>
  <c r="G162" i="18" s="1"/>
  <c r="H162" i="18" s="1" a="1"/>
  <c r="H162" i="18" s="1"/>
  <c r="F162" i="18" a="1"/>
  <c r="F162" i="18" s="1"/>
  <c r="A160" i="15"/>
  <c r="B161" i="15"/>
  <c r="D164" i="18" a="1"/>
  <c r="D164" i="18" l="1"/>
  <c r="E164" i="18" s="1"/>
  <c r="A165" i="18"/>
  <c r="B166" i="18"/>
  <c r="B162" i="15"/>
  <c r="A161" i="15"/>
  <c r="F163" i="18" a="1"/>
  <c r="D165" i="18" a="1"/>
  <c r="G163" i="18" a="1"/>
  <c r="D165" i="18" l="1"/>
  <c r="E165" i="18" s="1"/>
  <c r="F163" i="18"/>
  <c r="G163" i="18"/>
  <c r="H163" i="18" s="1" a="1"/>
  <c r="H163" i="18" s="1"/>
  <c r="A166" i="18"/>
  <c r="B167" i="18"/>
  <c r="A162" i="15"/>
  <c r="B163" i="15"/>
  <c r="D166" i="18" a="1"/>
  <c r="F164" i="18" a="1"/>
  <c r="G164" i="18" a="1"/>
  <c r="D166" i="18" l="1"/>
  <c r="E166" i="18" s="1"/>
  <c r="F164" i="18"/>
  <c r="G164" i="18"/>
  <c r="H164" i="18" s="1" a="1"/>
  <c r="H164" i="18" s="1"/>
  <c r="B168" i="18"/>
  <c r="A167" i="18"/>
  <c r="B164" i="15"/>
  <c r="A163" i="15"/>
  <c r="D167" i="18" a="1"/>
  <c r="G165" i="18" a="1"/>
  <c r="F165" i="18" a="1"/>
  <c r="D167" i="18" l="1"/>
  <c r="E167" i="18" s="1"/>
  <c r="G165" i="18"/>
  <c r="H165" i="18" s="1" a="1"/>
  <c r="H165" i="18" s="1"/>
  <c r="F165" i="18"/>
  <c r="B169" i="18"/>
  <c r="A168" i="18"/>
  <c r="A164" i="15"/>
  <c r="B165" i="15"/>
  <c r="D168" i="18" a="1"/>
  <c r="G166" i="18" a="1"/>
  <c r="F166" i="18" a="1"/>
  <c r="G166" i="18" l="1"/>
  <c r="H166" i="18" s="1" a="1"/>
  <c r="H166" i="18" s="1"/>
  <c r="F166" i="18"/>
  <c r="D168" i="18"/>
  <c r="E168" i="18" s="1"/>
  <c r="A169" i="18"/>
  <c r="B170" i="18"/>
  <c r="B166" i="15"/>
  <c r="A165" i="15"/>
  <c r="F167" i="18" a="1"/>
  <c r="G167" i="18" a="1"/>
  <c r="D169" i="18" a="1"/>
  <c r="G167" i="18" l="1"/>
  <c r="H167" i="18" s="1" a="1"/>
  <c r="H167" i="18" s="1"/>
  <c r="F167" i="18"/>
  <c r="D169" i="18"/>
  <c r="E169" i="18" s="1"/>
  <c r="B171" i="18"/>
  <c r="A170" i="18"/>
  <c r="A166" i="15"/>
  <c r="B167" i="15"/>
  <c r="D170" i="18" a="1"/>
  <c r="F168" i="18" a="1"/>
  <c r="G168" i="18" a="1"/>
  <c r="G168" i="18" l="1"/>
  <c r="H168" i="18" s="1" a="1"/>
  <c r="H168" i="18" s="1"/>
  <c r="F168" i="18"/>
  <c r="D170" i="18"/>
  <c r="E170" i="18" s="1"/>
  <c r="B172" i="18"/>
  <c r="A171" i="18"/>
  <c r="B168" i="15"/>
  <c r="A167" i="15"/>
  <c r="G169" i="18" a="1"/>
  <c r="D171" i="18" a="1"/>
  <c r="F169" i="18" a="1"/>
  <c r="F169" i="18" l="1"/>
  <c r="D171" i="18"/>
  <c r="E171" i="18" s="1"/>
  <c r="G169" i="18"/>
  <c r="H169" i="18" s="1" a="1"/>
  <c r="H169" i="18" s="1"/>
  <c r="A172" i="18"/>
  <c r="B173" i="18"/>
  <c r="A168" i="15"/>
  <c r="B169" i="15"/>
  <c r="G170" i="18" a="1"/>
  <c r="D172" i="18" a="1"/>
  <c r="F170" i="18" a="1"/>
  <c r="F170" i="18" l="1"/>
  <c r="D172" i="18"/>
  <c r="E172" i="18" s="1"/>
  <c r="G170" i="18"/>
  <c r="H170" i="18" s="1" a="1"/>
  <c r="H170" i="18" s="1"/>
  <c r="B174" i="18"/>
  <c r="A173" i="18"/>
  <c r="B170" i="15"/>
  <c r="A169" i="15"/>
  <c r="F171" i="18" a="1"/>
  <c r="D173" i="18" a="1"/>
  <c r="G171" i="18" a="1"/>
  <c r="D173" i="18" l="1"/>
  <c r="E173" i="18" s="1"/>
  <c r="F171" i="18"/>
  <c r="G171" i="18"/>
  <c r="H171" i="18" s="1" a="1"/>
  <c r="H171" i="18" s="1"/>
  <c r="B175" i="18"/>
  <c r="A174" i="18"/>
  <c r="A170" i="15"/>
  <c r="B171" i="15"/>
  <c r="G172" i="18" a="1"/>
  <c r="D174" i="18" a="1"/>
  <c r="F172" i="18" a="1"/>
  <c r="D174" i="18" l="1"/>
  <c r="E174" i="18" s="1"/>
  <c r="F172" i="18"/>
  <c r="G172" i="18"/>
  <c r="H172" i="18" s="1" a="1"/>
  <c r="H172" i="18" s="1"/>
  <c r="B176" i="18"/>
  <c r="A175" i="18"/>
  <c r="B172" i="15"/>
  <c r="A171" i="15"/>
  <c r="G173" i="18" a="1"/>
  <c r="F173" i="18" a="1"/>
  <c r="D175" i="18" a="1"/>
  <c r="G173" i="18" l="1"/>
  <c r="H173" i="18" s="1" a="1"/>
  <c r="H173" i="18" s="1"/>
  <c r="D175" i="18"/>
  <c r="E175" i="18" s="1"/>
  <c r="F173" i="18"/>
  <c r="A176" i="18"/>
  <c r="B177" i="18"/>
  <c r="A172" i="15"/>
  <c r="B173" i="15"/>
  <c r="D176" i="18" a="1"/>
  <c r="F174" i="18" a="1"/>
  <c r="G174" i="18" a="1"/>
  <c r="F174" i="18" l="1"/>
  <c r="D176" i="18"/>
  <c r="E176" i="18" s="1"/>
  <c r="G174" i="18"/>
  <c r="H174" i="18" s="1" a="1"/>
  <c r="H174" i="18" s="1"/>
  <c r="B178" i="18"/>
  <c r="A177" i="18"/>
  <c r="B174" i="15"/>
  <c r="A173" i="15"/>
  <c r="F175" i="18" a="1"/>
  <c r="D177" i="18" a="1"/>
  <c r="G175" i="18" a="1"/>
  <c r="D177" i="18" l="1"/>
  <c r="E177" i="18" s="1"/>
  <c r="F175" i="18"/>
  <c r="G175" i="18"/>
  <c r="H175" i="18" s="1" a="1"/>
  <c r="H175" i="18" s="1"/>
  <c r="B179" i="18"/>
  <c r="A178" i="18"/>
  <c r="A174" i="15"/>
  <c r="B175" i="15"/>
  <c r="G176" i="18" a="1"/>
  <c r="D178" i="18" a="1"/>
  <c r="F176" i="18" a="1"/>
  <c r="D178" i="18" l="1"/>
  <c r="E178" i="18" s="1"/>
  <c r="G176" i="18"/>
  <c r="H176" i="18" s="1" a="1"/>
  <c r="H176" i="18" s="1"/>
  <c r="F176" i="18"/>
  <c r="B180" i="18"/>
  <c r="A179" i="18"/>
  <c r="B176" i="15"/>
  <c r="A175" i="15"/>
  <c r="F177" i="18" a="1"/>
  <c r="D179" i="18" a="1"/>
  <c r="G177" i="18" a="1"/>
  <c r="G177" i="18" l="1"/>
  <c r="H177" i="18" s="1" a="1"/>
  <c r="H177" i="18" s="1"/>
  <c r="D179" i="18"/>
  <c r="E179" i="18" s="1"/>
  <c r="F177" i="18"/>
  <c r="A180" i="18"/>
  <c r="B181" i="18"/>
  <c r="A176" i="15"/>
  <c r="B177" i="15"/>
  <c r="F178" i="18" a="1"/>
  <c r="G178" i="18" a="1"/>
  <c r="D180" i="18" a="1"/>
  <c r="D180" i="18" l="1"/>
  <c r="E180" i="18" s="1"/>
  <c r="G178" i="18"/>
  <c r="H178" i="18" s="1" a="1"/>
  <c r="H178" i="18" s="1"/>
  <c r="F178" i="18"/>
  <c r="A181" i="18"/>
  <c r="B182" i="18"/>
  <c r="B178" i="15"/>
  <c r="A177" i="15"/>
  <c r="F179" i="18" a="1"/>
  <c r="D181" i="18" a="1"/>
  <c r="G179" i="18" a="1"/>
  <c r="F179" i="18" l="1"/>
  <c r="D181" i="18"/>
  <c r="E181" i="18" s="1"/>
  <c r="G179" i="18"/>
  <c r="H179" i="18" s="1" a="1"/>
  <c r="H179" i="18" s="1"/>
  <c r="B183" i="18"/>
  <c r="A182" i="18"/>
  <c r="A178" i="15"/>
  <c r="B179" i="15"/>
  <c r="D182" i="18" a="1"/>
  <c r="F180" i="18" a="1"/>
  <c r="G180" i="18" a="1"/>
  <c r="D182" i="18" l="1"/>
  <c r="E182" i="18" s="1"/>
  <c r="F180" i="18"/>
  <c r="G180" i="18"/>
  <c r="H180" i="18" s="1" a="1"/>
  <c r="H180" i="18" s="1"/>
  <c r="B184" i="18"/>
  <c r="A183" i="18"/>
  <c r="B180" i="15"/>
  <c r="A179" i="15"/>
  <c r="F181" i="18" a="1"/>
  <c r="G181" i="18" a="1"/>
  <c r="D183" i="18" a="1"/>
  <c r="G181" i="18" l="1"/>
  <c r="H181" i="18" s="1" a="1"/>
  <c r="H181" i="18" s="1"/>
  <c r="D183" i="18"/>
  <c r="E183" i="18" s="1"/>
  <c r="F181" i="18"/>
  <c r="A184" i="18"/>
  <c r="B185" i="18"/>
  <c r="A180" i="15"/>
  <c r="B181" i="15"/>
  <c r="D184" i="18" a="1"/>
  <c r="G182" i="18" a="1"/>
  <c r="F182" i="18" a="1"/>
  <c r="F182" i="18" l="1"/>
  <c r="D184" i="18"/>
  <c r="E184" i="18" s="1"/>
  <c r="G182" i="18"/>
  <c r="H182" i="18" s="1" a="1"/>
  <c r="H182" i="18" s="1"/>
  <c r="B186" i="18"/>
  <c r="A185" i="18"/>
  <c r="B182" i="15"/>
  <c r="A181" i="15"/>
  <c r="D185" i="18" a="1"/>
  <c r="F183" i="18" a="1"/>
  <c r="G183" i="18" a="1"/>
  <c r="D185" i="18" l="1"/>
  <c r="E185" i="18" s="1"/>
  <c r="F183" i="18"/>
  <c r="G183" i="18"/>
  <c r="H183" i="18" s="1" a="1"/>
  <c r="H183" i="18" s="1"/>
  <c r="A186" i="18"/>
  <c r="B187" i="18"/>
  <c r="A182" i="15"/>
  <c r="B183" i="15"/>
  <c r="F184" i="18" a="1"/>
  <c r="G184" i="18" a="1"/>
  <c r="D186" i="18" a="1"/>
  <c r="G184" i="18" l="1"/>
  <c r="H184" i="18" s="1" a="1"/>
  <c r="H184" i="18" s="1"/>
  <c r="D186" i="18"/>
  <c r="E186" i="18" s="1"/>
  <c r="F184" i="18"/>
  <c r="B188" i="18"/>
  <c r="A187" i="18"/>
  <c r="B184" i="15"/>
  <c r="A183" i="15"/>
  <c r="G185" i="18" a="1"/>
  <c r="F185" i="18" a="1"/>
  <c r="D187" i="18" a="1"/>
  <c r="F185" i="18" l="1"/>
  <c r="D187" i="18"/>
  <c r="E187" i="18" s="1"/>
  <c r="G185" i="18"/>
  <c r="H185" i="18" s="1" a="1"/>
  <c r="H185" i="18" s="1"/>
  <c r="A188" i="18"/>
  <c r="B189" i="18"/>
  <c r="A184" i="15"/>
  <c r="B185" i="15"/>
  <c r="F186" i="18" a="1"/>
  <c r="G186" i="18" a="1"/>
  <c r="D188" i="18" a="1"/>
  <c r="G186" i="18" l="1"/>
  <c r="H186" i="18" s="1" a="1"/>
  <c r="H186" i="18" s="1"/>
  <c r="D188" i="18"/>
  <c r="E188" i="18" s="1"/>
  <c r="F186" i="18"/>
  <c r="A189" i="18"/>
  <c r="B190" i="18"/>
  <c r="B186" i="15"/>
  <c r="A185" i="15"/>
  <c r="F187" i="18" a="1"/>
  <c r="G187" i="18" a="1"/>
  <c r="D189" i="18" a="1"/>
  <c r="D189" i="18" l="1"/>
  <c r="E189" i="18" s="1"/>
  <c r="F187" i="18"/>
  <c r="G187" i="18"/>
  <c r="H187" i="18" s="1" a="1"/>
  <c r="H187" i="18" s="1"/>
  <c r="B191" i="18"/>
  <c r="A190" i="18"/>
  <c r="A186" i="15"/>
  <c r="B187" i="15"/>
  <c r="G188" i="18" a="1"/>
  <c r="F188" i="18" a="1"/>
  <c r="D190" i="18" a="1"/>
  <c r="D190" i="18" l="1"/>
  <c r="E190" i="18" s="1"/>
  <c r="G188" i="18"/>
  <c r="H188" i="18" s="1" a="1"/>
  <c r="H188" i="18" s="1"/>
  <c r="F188" i="18"/>
  <c r="A191" i="18"/>
  <c r="B192" i="18"/>
  <c r="B188" i="15"/>
  <c r="A187" i="15"/>
  <c r="F189" i="18" a="1"/>
  <c r="D191" i="18" a="1"/>
  <c r="G189" i="18" a="1"/>
  <c r="D191" i="18" l="1"/>
  <c r="E191" i="18" s="1"/>
  <c r="G189" i="18"/>
  <c r="H189" i="18" s="1" a="1"/>
  <c r="H189" i="18" s="1"/>
  <c r="F189" i="18"/>
  <c r="A192" i="18"/>
  <c r="B193" i="18"/>
  <c r="A188" i="15"/>
  <c r="B189" i="15"/>
  <c r="G190" i="18" a="1"/>
  <c r="D192" i="18" a="1"/>
  <c r="F190" i="18" a="1"/>
  <c r="G190" i="18" l="1"/>
  <c r="H190" i="18" s="1" a="1"/>
  <c r="H190" i="18" s="1"/>
  <c r="F190" i="18"/>
  <c r="D192" i="18"/>
  <c r="E192" i="18" s="1"/>
  <c r="B194" i="18"/>
  <c r="A193" i="18"/>
  <c r="B190" i="15"/>
  <c r="A189" i="15"/>
  <c r="G191" i="18" a="1"/>
  <c r="F191" i="18" a="1"/>
  <c r="D193" i="18" a="1"/>
  <c r="D193" i="18" l="1"/>
  <c r="E193" i="18" s="1"/>
  <c r="G191" i="18"/>
  <c r="H191" i="18" s="1" a="1"/>
  <c r="H191" i="18" s="1"/>
  <c r="F191" i="18"/>
  <c r="B195" i="18"/>
  <c r="A194" i="18"/>
  <c r="A190" i="15"/>
  <c r="B191" i="15"/>
  <c r="D194" i="18" a="1"/>
  <c r="F192" i="18" a="1"/>
  <c r="G192" i="18" a="1"/>
  <c r="D194" i="18" l="1"/>
  <c r="E194" i="18" s="1"/>
  <c r="G192" i="18"/>
  <c r="H192" i="18" s="1" a="1"/>
  <c r="H192" i="18" s="1"/>
  <c r="F192" i="18"/>
  <c r="A195" i="18"/>
  <c r="B196" i="18"/>
  <c r="B192" i="15"/>
  <c r="A191" i="15"/>
  <c r="D195" i="18" a="1"/>
  <c r="G193" i="18" a="1"/>
  <c r="F193" i="18" a="1"/>
  <c r="D195" i="18" l="1"/>
  <c r="E195" i="18" s="1"/>
  <c r="G193" i="18"/>
  <c r="H193" i="18" s="1" a="1"/>
  <c r="H193" i="18" s="1"/>
  <c r="F193" i="18"/>
  <c r="B197" i="18"/>
  <c r="A196" i="18"/>
  <c r="A192" i="15"/>
  <c r="B193" i="15"/>
  <c r="G194" i="18" a="1"/>
  <c r="F194" i="18" a="1"/>
  <c r="D196" i="18" a="1"/>
  <c r="D196" i="18" l="1"/>
  <c r="E196" i="18" s="1"/>
  <c r="G194" i="18"/>
  <c r="H194" i="18" s="1" a="1"/>
  <c r="H194" i="18" s="1"/>
  <c r="F194" i="18"/>
  <c r="B198" i="18"/>
  <c r="A197" i="18"/>
  <c r="B194" i="15"/>
  <c r="B195" i="15" s="1"/>
  <c r="A193" i="15"/>
  <c r="D197" i="18" a="1"/>
  <c r="G195" i="18" a="1"/>
  <c r="F195" i="18" a="1"/>
  <c r="G195" i="18" l="1"/>
  <c r="H195" i="18" s="1" a="1"/>
  <c r="H195" i="18" s="1"/>
  <c r="D197" i="18"/>
  <c r="E197" i="18" s="1"/>
  <c r="F195" i="18"/>
  <c r="B199" i="18"/>
  <c r="A198" i="18"/>
  <c r="B196" i="15"/>
  <c r="A194" i="15"/>
  <c r="A195" i="15" s="1"/>
  <c r="F196" i="18" a="1"/>
  <c r="D198" i="18" a="1"/>
  <c r="G196" i="18" a="1"/>
  <c r="F196" i="18" l="1"/>
  <c r="G196" i="18"/>
  <c r="H196" i="18" s="1" a="1"/>
  <c r="H196" i="18" s="1"/>
  <c r="D198" i="18"/>
  <c r="E198" i="18" s="1"/>
  <c r="B200" i="18"/>
  <c r="A199" i="18"/>
  <c r="A196" i="15"/>
  <c r="B197" i="15"/>
  <c r="D199" i="18" a="1"/>
  <c r="G197" i="18" a="1"/>
  <c r="F197" i="18" a="1"/>
  <c r="D199" i="18" l="1"/>
  <c r="E199" i="18" s="1"/>
  <c r="F197" i="18"/>
  <c r="G197" i="18"/>
  <c r="H197" i="18" s="1" a="1"/>
  <c r="H197" i="18" s="1"/>
  <c r="B201" i="18"/>
  <c r="A200" i="18"/>
  <c r="A197" i="15"/>
  <c r="B198" i="15"/>
  <c r="H10" i="16"/>
  <c r="I7" i="16"/>
  <c r="J7" i="16" s="1"/>
  <c r="K7" i="16" s="1"/>
  <c r="L7" i="16" s="1"/>
  <c r="M7" i="16" s="1"/>
  <c r="N7" i="16" s="1"/>
  <c r="F7" i="16" s="1"/>
  <c r="E7" i="16" s="1"/>
  <c r="BZ393" i="15"/>
  <c r="BL371" i="15"/>
  <c r="BL341" i="15"/>
  <c r="BI341" i="15"/>
  <c r="BA334" i="15"/>
  <c r="BA332" i="15"/>
  <c r="BR331" i="15"/>
  <c r="BJ330" i="15"/>
  <c r="AV335" i="15" s="1"/>
  <c r="BH330" i="15"/>
  <c r="AV333" i="15" s="1"/>
  <c r="BA324" i="15"/>
  <c r="BA322" i="15"/>
  <c r="BR321" i="15"/>
  <c r="BJ320" i="15"/>
  <c r="AV325" i="15" s="1"/>
  <c r="BH320" i="15"/>
  <c r="AV323" i="15" s="1"/>
  <c r="BA314" i="15"/>
  <c r="BA312" i="15"/>
  <c r="BR311" i="15"/>
  <c r="BJ310" i="15"/>
  <c r="AV315" i="15" s="1"/>
  <c r="BH310" i="15"/>
  <c r="AV313" i="15" s="1"/>
  <c r="BA304" i="15"/>
  <c r="BA302" i="15"/>
  <c r="BR301" i="15"/>
  <c r="BJ300" i="15"/>
  <c r="AV305" i="15" s="1"/>
  <c r="BH300" i="15"/>
  <c r="AV303" i="15" s="1"/>
  <c r="BA294" i="15"/>
  <c r="BA292" i="15"/>
  <c r="BR291" i="15"/>
  <c r="BJ290" i="15"/>
  <c r="AV295" i="15" s="1"/>
  <c r="BH290" i="15"/>
  <c r="AV293" i="15" s="1"/>
  <c r="BA284" i="15"/>
  <c r="BA282" i="15"/>
  <c r="BR281" i="15"/>
  <c r="BJ280" i="15"/>
  <c r="AV285" i="15" s="1"/>
  <c r="BH280" i="15"/>
  <c r="AV283" i="15" s="1"/>
  <c r="BA274" i="15"/>
  <c r="BA272" i="15"/>
  <c r="BR271" i="15"/>
  <c r="BJ270" i="15"/>
  <c r="AV275" i="15" s="1"/>
  <c r="BH270" i="15"/>
  <c r="AV273" i="15" s="1"/>
  <c r="BA264" i="15"/>
  <c r="BA262" i="15"/>
  <c r="BR261" i="15"/>
  <c r="BJ260" i="15"/>
  <c r="AV265" i="15" s="1"/>
  <c r="BH260" i="15"/>
  <c r="AV263" i="15" s="1"/>
  <c r="BA254" i="15"/>
  <c r="BA252" i="15"/>
  <c r="BR251" i="15"/>
  <c r="BJ250" i="15"/>
  <c r="AV255" i="15" s="1"/>
  <c r="BH250" i="15"/>
  <c r="AV253" i="15" s="1"/>
  <c r="BA244" i="15"/>
  <c r="BA242" i="15"/>
  <c r="BR241" i="15"/>
  <c r="BJ240" i="15"/>
  <c r="AV245" i="15" s="1"/>
  <c r="BH240" i="15"/>
  <c r="AV243" i="15" s="1"/>
  <c r="BA234" i="15"/>
  <c r="BA232" i="15"/>
  <c r="BR231" i="15"/>
  <c r="BJ230" i="15"/>
  <c r="AV235" i="15" s="1"/>
  <c r="BH230" i="15"/>
  <c r="AV233" i="15" s="1"/>
  <c r="BA224" i="15"/>
  <c r="BA222" i="15"/>
  <c r="BR221" i="15"/>
  <c r="BJ220" i="15"/>
  <c r="AV225" i="15" s="1"/>
  <c r="BH220" i="15"/>
  <c r="AV223" i="15" s="1"/>
  <c r="BA214" i="15"/>
  <c r="BA212" i="15"/>
  <c r="BR211" i="15"/>
  <c r="BJ210" i="15"/>
  <c r="AV215" i="15" s="1"/>
  <c r="BH210" i="15"/>
  <c r="AV213" i="15" s="1"/>
  <c r="BA204" i="15"/>
  <c r="BA202" i="15"/>
  <c r="BR201" i="15"/>
  <c r="BJ200" i="15"/>
  <c r="AV205" i="15" s="1"/>
  <c r="BH200" i="15"/>
  <c r="AV203" i="15" s="1"/>
  <c r="BA194" i="15"/>
  <c r="BA192" i="15"/>
  <c r="BR191" i="15"/>
  <c r="BJ190" i="15"/>
  <c r="AV195" i="15" s="1"/>
  <c r="BH190" i="15"/>
  <c r="AV193" i="15" s="1"/>
  <c r="BA184" i="15"/>
  <c r="BA182" i="15"/>
  <c r="BR181" i="15"/>
  <c r="BJ180" i="15"/>
  <c r="AV185" i="15" s="1"/>
  <c r="BH180" i="15"/>
  <c r="AV183" i="15" s="1"/>
  <c r="BA174" i="15"/>
  <c r="BA172" i="15"/>
  <c r="BR171" i="15"/>
  <c r="BJ170" i="15"/>
  <c r="AV175" i="15" s="1"/>
  <c r="BH170" i="15"/>
  <c r="AV173" i="15" s="1"/>
  <c r="BA164" i="15"/>
  <c r="BA162" i="15"/>
  <c r="BR161" i="15"/>
  <c r="BJ160" i="15"/>
  <c r="AV165" i="15" s="1"/>
  <c r="BH160" i="15"/>
  <c r="AV163" i="15" s="1"/>
  <c r="BA154" i="15"/>
  <c r="BA152" i="15"/>
  <c r="BR151" i="15"/>
  <c r="BJ150" i="15"/>
  <c r="AV155" i="15" s="1"/>
  <c r="BH150" i="15"/>
  <c r="AV153" i="15" s="1"/>
  <c r="BA144" i="15"/>
  <c r="BA142" i="15"/>
  <c r="BR141" i="15"/>
  <c r="BJ140" i="15"/>
  <c r="AV145" i="15" s="1"/>
  <c r="BH140" i="15"/>
  <c r="AV143" i="15" s="1"/>
  <c r="BA134" i="15"/>
  <c r="BA132" i="15"/>
  <c r="BR131" i="15"/>
  <c r="BJ130" i="15"/>
  <c r="AV135" i="15" s="1"/>
  <c r="BH130" i="15"/>
  <c r="AV133" i="15" s="1"/>
  <c r="BA124" i="15"/>
  <c r="BA122" i="15"/>
  <c r="BR121" i="15"/>
  <c r="BJ120" i="15"/>
  <c r="AV125" i="15" s="1"/>
  <c r="BH120" i="15"/>
  <c r="AV123" i="15" s="1"/>
  <c r="BA114" i="15"/>
  <c r="BA112" i="15"/>
  <c r="BR111" i="15"/>
  <c r="BJ110" i="15"/>
  <c r="AV115" i="15" s="1"/>
  <c r="BH110" i="15"/>
  <c r="AV113" i="15" s="1"/>
  <c r="BA104" i="15"/>
  <c r="BA102" i="15"/>
  <c r="BR101" i="15"/>
  <c r="BJ100" i="15"/>
  <c r="AV105" i="15" s="1"/>
  <c r="BH100" i="15"/>
  <c r="AV103" i="15" s="1"/>
  <c r="BA94" i="15"/>
  <c r="BA92" i="15"/>
  <c r="BR91" i="15"/>
  <c r="BJ90" i="15"/>
  <c r="AV95" i="15" s="1"/>
  <c r="BH90" i="15"/>
  <c r="AV93" i="15" s="1"/>
  <c r="BA84" i="15"/>
  <c r="BA82" i="15"/>
  <c r="BR81" i="15"/>
  <c r="BJ80" i="15"/>
  <c r="AV85" i="15" s="1"/>
  <c r="BH80" i="15"/>
  <c r="AV83" i="15" s="1"/>
  <c r="BA74" i="15"/>
  <c r="BA72" i="15"/>
  <c r="BR71" i="15"/>
  <c r="BJ70" i="15"/>
  <c r="AV75" i="15" s="1"/>
  <c r="BH70" i="15"/>
  <c r="AV73" i="15" s="1"/>
  <c r="BA64" i="15"/>
  <c r="BA62" i="15"/>
  <c r="BR61" i="15"/>
  <c r="BJ60" i="15"/>
  <c r="AV65" i="15" s="1"/>
  <c r="BH60" i="15"/>
  <c r="AV63" i="15" s="1"/>
  <c r="BA54" i="15"/>
  <c r="BA52" i="15"/>
  <c r="BR51" i="15"/>
  <c r="BJ50" i="15"/>
  <c r="AV55" i="15" s="1"/>
  <c r="BH50" i="15"/>
  <c r="AV53" i="15" s="1"/>
  <c r="BA44" i="15"/>
  <c r="BA42" i="15"/>
  <c r="BR41" i="15"/>
  <c r="BJ40" i="15"/>
  <c r="AV45" i="15" s="1"/>
  <c r="BH40" i="15"/>
  <c r="AV43" i="15" s="1"/>
  <c r="BA34" i="15"/>
  <c r="BA32" i="15"/>
  <c r="BR31" i="15"/>
  <c r="BJ30" i="15"/>
  <c r="AV35" i="15" s="1"/>
  <c r="BH30" i="15"/>
  <c r="AV33" i="15" s="1"/>
  <c r="BA24" i="15"/>
  <c r="BA22" i="15"/>
  <c r="BR21" i="15"/>
  <c r="BJ20" i="15"/>
  <c r="AV25" i="15" s="1"/>
  <c r="BH20" i="15"/>
  <c r="AV23" i="15" s="1"/>
  <c r="BA14" i="15"/>
  <c r="BA12" i="15"/>
  <c r="BR11" i="15"/>
  <c r="BJ10" i="15"/>
  <c r="AV15" i="15" s="1"/>
  <c r="BH10" i="15"/>
  <c r="L8" i="15"/>
  <c r="F198" i="18" a="1"/>
  <c r="D200" i="18" a="1"/>
  <c r="G198" i="18" a="1"/>
  <c r="D200" i="18" l="1"/>
  <c r="E200" i="18" s="1"/>
  <c r="G198" i="18"/>
  <c r="H198" i="18" s="1" a="1"/>
  <c r="H198" i="18" s="1"/>
  <c r="F198" i="18"/>
  <c r="B202" i="18"/>
  <c r="A201" i="18"/>
  <c r="D10" i="16"/>
  <c r="H13" i="16"/>
  <c r="BM371" i="15"/>
  <c r="B199" i="15"/>
  <c r="A198" i="15"/>
  <c r="BM341" i="15"/>
  <c r="BR10" i="15"/>
  <c r="I10" i="16"/>
  <c r="J10" i="16" s="1"/>
  <c r="K10" i="16" s="1"/>
  <c r="L10" i="16" s="1"/>
  <c r="M10" i="16" s="1"/>
  <c r="N10" i="16" s="1"/>
  <c r="F10" i="16" s="1"/>
  <c r="E10" i="16" s="1"/>
  <c r="BK140" i="15"/>
  <c r="AY145" i="15" s="1"/>
  <c r="BK260" i="15"/>
  <c r="AY265" i="15" s="1"/>
  <c r="BK150" i="15"/>
  <c r="AY155" i="15" s="1"/>
  <c r="BK130" i="15"/>
  <c r="AY135" i="15" s="1"/>
  <c r="BK40" i="15"/>
  <c r="AY45" i="15" s="1"/>
  <c r="BI190" i="15"/>
  <c r="AY193" i="15" s="1"/>
  <c r="BI300" i="15"/>
  <c r="AY303" i="15" s="1"/>
  <c r="BI320" i="15"/>
  <c r="AY323" i="15" s="1"/>
  <c r="BK210" i="15"/>
  <c r="AY215" i="15" s="1"/>
  <c r="L9" i="15"/>
  <c r="BI250" i="15"/>
  <c r="AY253" i="15" s="1"/>
  <c r="BR12" i="15"/>
  <c r="L18" i="15"/>
  <c r="BI200" i="15"/>
  <c r="AY203" i="15" s="1"/>
  <c r="BI220" i="15"/>
  <c r="AY223" i="15" s="1"/>
  <c r="BK250" i="15"/>
  <c r="AY255" i="15" s="1"/>
  <c r="BK220" i="15"/>
  <c r="AY225" i="15" s="1"/>
  <c r="BI260" i="15"/>
  <c r="AY263" i="15" s="1"/>
  <c r="BI120" i="15"/>
  <c r="AY123" i="15" s="1"/>
  <c r="BI330" i="15"/>
  <c r="AY333" i="15" s="1"/>
  <c r="BI310" i="15"/>
  <c r="AY313" i="15" s="1"/>
  <c r="BI290" i="15"/>
  <c r="AY293" i="15" s="1"/>
  <c r="BI210" i="15"/>
  <c r="AY213" i="15" s="1"/>
  <c r="BI180" i="15"/>
  <c r="AY183" i="15" s="1"/>
  <c r="BI130" i="15"/>
  <c r="AY133" i="15" s="1"/>
  <c r="AV13" i="15"/>
  <c r="BI50" i="15"/>
  <c r="AY53" i="15" s="1"/>
  <c r="BI40" i="15"/>
  <c r="AY43" i="15" s="1"/>
  <c r="BI170" i="15"/>
  <c r="AY173" i="15" s="1"/>
  <c r="BI30" i="15"/>
  <c r="AY33" i="15" s="1"/>
  <c r="BI240" i="15"/>
  <c r="AY243" i="15" s="1"/>
  <c r="BI110" i="15"/>
  <c r="AY113" i="15" s="1"/>
  <c r="BI100" i="15"/>
  <c r="AY103" i="15" s="1"/>
  <c r="BI90" i="15"/>
  <c r="AY93" i="15" s="1"/>
  <c r="BI80" i="15"/>
  <c r="AY83" i="15" s="1"/>
  <c r="BI70" i="15"/>
  <c r="AY73" i="15" s="1"/>
  <c r="BI20" i="15"/>
  <c r="AY23" i="15" s="1"/>
  <c r="BI10" i="15"/>
  <c r="AY13" i="15" s="1"/>
  <c r="BI270" i="15"/>
  <c r="AY273" i="15" s="1"/>
  <c r="BI60" i="15"/>
  <c r="AY63" i="15" s="1"/>
  <c r="BI230" i="15"/>
  <c r="AY233" i="15" s="1"/>
  <c r="BX342" i="15"/>
  <c r="BX343" i="15" s="1"/>
  <c r="BX344" i="15" s="1"/>
  <c r="BX348" i="15" s="1"/>
  <c r="BX349" i="15" s="1"/>
  <c r="BX350" i="15" s="1"/>
  <c r="BX363" i="15" s="1"/>
  <c r="BX368" i="15" s="1"/>
  <c r="BX369" i="15" s="1"/>
  <c r="BX370" i="15" s="1"/>
  <c r="BX371" i="15" s="1"/>
  <c r="BX372" i="15" s="1"/>
  <c r="BX373" i="15" s="1"/>
  <c r="BX374" i="15" s="1"/>
  <c r="BX375" i="15" s="1"/>
  <c r="BX376" i="15" s="1"/>
  <c r="BX377" i="15" s="1"/>
  <c r="BK300" i="15"/>
  <c r="AY305" i="15" s="1"/>
  <c r="BK280" i="15"/>
  <c r="AY285" i="15" s="1"/>
  <c r="BI280" i="15"/>
  <c r="AY283" i="15" s="1"/>
  <c r="BK60" i="15"/>
  <c r="AY65" i="15" s="1"/>
  <c r="BI140" i="15"/>
  <c r="AY143" i="15" s="1"/>
  <c r="BI150" i="15"/>
  <c r="AY153" i="15" s="1"/>
  <c r="BI160" i="15"/>
  <c r="AY163" i="15" s="1"/>
  <c r="BK230" i="15"/>
  <c r="AY235" i="15" s="1"/>
  <c r="BK290" i="15"/>
  <c r="AY295" i="15" s="1"/>
  <c r="BK240" i="15"/>
  <c r="AY245" i="15" s="1"/>
  <c r="BK330" i="15"/>
  <c r="AY335" i="15" s="1"/>
  <c r="BK320" i="15"/>
  <c r="AY325" i="15" s="1"/>
  <c r="BK310" i="15"/>
  <c r="AY315" i="15" s="1"/>
  <c r="BK100" i="15"/>
  <c r="AY105" i="15" s="1"/>
  <c r="BK270" i="15"/>
  <c r="AY275" i="15" s="1"/>
  <c r="BK200" i="15"/>
  <c r="AY205" i="15" s="1"/>
  <c r="BK190" i="15"/>
  <c r="AY195" i="15" s="1"/>
  <c r="BK50" i="15"/>
  <c r="AY55" i="15" s="1"/>
  <c r="BK180" i="15"/>
  <c r="AY185" i="15" s="1"/>
  <c r="BK170" i="15"/>
  <c r="AY175" i="15" s="1"/>
  <c r="BK160" i="15"/>
  <c r="AY165" i="15" s="1"/>
  <c r="BK10" i="15"/>
  <c r="AY15" i="15" s="1"/>
  <c r="BK20" i="15"/>
  <c r="AY25" i="15" s="1"/>
  <c r="BK70" i="15"/>
  <c r="AY75" i="15" s="1"/>
  <c r="BK80" i="15"/>
  <c r="AY85" i="15" s="1"/>
  <c r="BK90" i="15"/>
  <c r="AY95" i="15" s="1"/>
  <c r="BK110" i="15"/>
  <c r="AY115" i="15" s="1"/>
  <c r="BK120" i="15"/>
  <c r="AY125" i="15" s="1"/>
  <c r="BK30" i="15"/>
  <c r="AY35" i="15" s="1"/>
  <c r="D8" i="15" a="1"/>
  <c r="F199" i="18" a="1"/>
  <c r="G199" i="18" a="1"/>
  <c r="D201" i="18" a="1"/>
  <c r="F199" i="18" l="1"/>
  <c r="G199" i="18"/>
  <c r="H199" i="18" s="1" a="1"/>
  <c r="H199" i="18" s="1"/>
  <c r="D201" i="18"/>
  <c r="E201" i="18" s="1"/>
  <c r="B203" i="18"/>
  <c r="A202" i="18"/>
  <c r="AS12" i="15"/>
  <c r="AQ12" i="15"/>
  <c r="AR15" i="15"/>
  <c r="AR16" i="15" s="1"/>
  <c r="AR12" i="15"/>
  <c r="AQ15" i="15"/>
  <c r="AS15" i="15"/>
  <c r="AS16" i="15" s="1"/>
  <c r="AS13" i="15"/>
  <c r="AS14" i="15" s="1"/>
  <c r="AR13" i="15"/>
  <c r="AR14" i="15" s="1"/>
  <c r="AQ13" i="15"/>
  <c r="AT12" i="15"/>
  <c r="I13" i="16"/>
  <c r="J13" i="16" s="1"/>
  <c r="K13" i="16" s="1"/>
  <c r="L13" i="16" s="1"/>
  <c r="M13" i="16" s="1"/>
  <c r="N13" i="16" s="1"/>
  <c r="F13" i="16" s="1"/>
  <c r="E13" i="16" s="1"/>
  <c r="D13" i="16"/>
  <c r="A199" i="15"/>
  <c r="B200" i="15"/>
  <c r="D8" i="15"/>
  <c r="H16" i="16"/>
  <c r="BX378" i="15"/>
  <c r="BX379" i="15" s="1"/>
  <c r="BX380" i="15" s="1"/>
  <c r="BX381" i="15" s="1"/>
  <c r="BX382" i="15" s="1"/>
  <c r="BX383" i="15" s="1"/>
  <c r="BX384" i="15" s="1"/>
  <c r="BX385" i="15" s="1"/>
  <c r="BX386" i="15" s="1"/>
  <c r="BX387" i="15" s="1"/>
  <c r="BX388" i="15" s="1"/>
  <c r="BX389" i="15" s="1"/>
  <c r="BX390" i="15" s="1"/>
  <c r="BX391" i="15" s="1"/>
  <c r="BX392" i="15" s="1"/>
  <c r="BX393" i="15" s="1"/>
  <c r="BR15" i="15"/>
  <c r="BR13" i="15"/>
  <c r="BB12" i="15" s="1"/>
  <c r="BB14" i="15"/>
  <c r="L10" i="15"/>
  <c r="M9" i="15"/>
  <c r="L11" i="15"/>
  <c r="BR20" i="15"/>
  <c r="L28" i="15"/>
  <c r="BR22" i="15"/>
  <c r="L19" i="15"/>
  <c r="F200" i="18" a="1"/>
  <c r="D39" i="15" a="1"/>
  <c r="D202" i="18" a="1"/>
  <c r="G200" i="18" a="1"/>
  <c r="D9" i="15" a="1"/>
  <c r="D202" i="18" l="1"/>
  <c r="E202" i="18" s="1"/>
  <c r="G200" i="18"/>
  <c r="H200" i="18" s="1" a="1"/>
  <c r="H200" i="18" s="1"/>
  <c r="F200" i="18"/>
  <c r="B204" i="18"/>
  <c r="A203" i="18"/>
  <c r="AT13" i="15"/>
  <c r="AT14" i="15" s="1"/>
  <c r="AQ14" i="15"/>
  <c r="AT15" i="15"/>
  <c r="AT16" i="15" s="1"/>
  <c r="AQ16" i="15"/>
  <c r="AU12" i="15"/>
  <c r="AU13" i="15"/>
  <c r="AU14" i="15"/>
  <c r="AQ25" i="15"/>
  <c r="AQ26" i="15" s="1"/>
  <c r="AR22" i="15"/>
  <c r="AS22" i="15"/>
  <c r="AQ22" i="15"/>
  <c r="AS25" i="15"/>
  <c r="AS26" i="15" s="1"/>
  <c r="AQ24" i="15"/>
  <c r="AT22" i="15"/>
  <c r="AR25" i="15"/>
  <c r="AR26" i="15" s="1"/>
  <c r="AS23" i="15"/>
  <c r="AS24" i="15" s="1"/>
  <c r="AR23" i="15"/>
  <c r="AR24" i="15" s="1"/>
  <c r="D16" i="16"/>
  <c r="I16" i="16"/>
  <c r="J16" i="16" s="1"/>
  <c r="K16" i="16" s="1"/>
  <c r="L16" i="16" s="1"/>
  <c r="M16" i="16" s="1"/>
  <c r="N16" i="16" s="1"/>
  <c r="F16" i="16" s="1"/>
  <c r="E16" i="16" s="1"/>
  <c r="H19" i="16"/>
  <c r="B201" i="15"/>
  <c r="A200" i="15"/>
  <c r="E8" i="15"/>
  <c r="D39" i="15"/>
  <c r="E39" i="15" s="1"/>
  <c r="D9" i="15"/>
  <c r="BR23" i="15"/>
  <c r="BR25" i="15"/>
  <c r="L38" i="15"/>
  <c r="L29" i="15"/>
  <c r="BR30" i="15"/>
  <c r="BR32" i="15"/>
  <c r="M10" i="15"/>
  <c r="N9" i="15"/>
  <c r="M11" i="15"/>
  <c r="BR14" i="15"/>
  <c r="L20" i="15"/>
  <c r="M19" i="15"/>
  <c r="L21" i="15"/>
  <c r="D203" i="18" a="1"/>
  <c r="D40" i="15" a="1"/>
  <c r="G201" i="18" a="1"/>
  <c r="D70" i="15" a="1"/>
  <c r="D10" i="15" a="1"/>
  <c r="F201" i="18" a="1"/>
  <c r="F39" i="15" a="1"/>
  <c r="F8" i="15" a="1"/>
  <c r="E9" i="15" l="1"/>
  <c r="D203" i="18"/>
  <c r="E203" i="18" s="1"/>
  <c r="F201" i="18"/>
  <c r="G201" i="18"/>
  <c r="H201" i="18" s="1" a="1"/>
  <c r="H201" i="18" s="1"/>
  <c r="B205" i="18"/>
  <c r="A204" i="18"/>
  <c r="AU22" i="15"/>
  <c r="AS33" i="15"/>
  <c r="AS34" i="15" s="1"/>
  <c r="AR33" i="15"/>
  <c r="AR34" i="15" s="1"/>
  <c r="AQ33" i="15"/>
  <c r="AQ34" i="15" s="1"/>
  <c r="AR32" i="15"/>
  <c r="AQ35" i="15"/>
  <c r="AT32" i="15"/>
  <c r="AS32" i="15"/>
  <c r="AQ32" i="15"/>
  <c r="AR35" i="15"/>
  <c r="AR36" i="15" s="1"/>
  <c r="AS35" i="15"/>
  <c r="AS36" i="15" s="1"/>
  <c r="AU23" i="15"/>
  <c r="AU24" i="15" s="1"/>
  <c r="AT23" i="15"/>
  <c r="AT24" i="15" s="1"/>
  <c r="AT25" i="15"/>
  <c r="AT26" i="15" s="1"/>
  <c r="AU25" i="15"/>
  <c r="AU26" i="15" s="1"/>
  <c r="D19" i="16"/>
  <c r="I19" i="16"/>
  <c r="J19" i="16" s="1"/>
  <c r="K19" i="16" s="1"/>
  <c r="L19" i="16" s="1"/>
  <c r="M19" i="16" s="1"/>
  <c r="N19" i="16" s="1"/>
  <c r="F19" i="16" s="1"/>
  <c r="E19" i="16" s="1"/>
  <c r="H22" i="16"/>
  <c r="H25" i="16" s="1"/>
  <c r="A201" i="15"/>
  <c r="B202" i="15"/>
  <c r="F8" i="15"/>
  <c r="F39" i="15"/>
  <c r="D40" i="15"/>
  <c r="E40" i="15" s="1"/>
  <c r="D70" i="15"/>
  <c r="E70" i="15" s="1"/>
  <c r="D10" i="15"/>
  <c r="BR24" i="15"/>
  <c r="BR42" i="15"/>
  <c r="BR40" i="15"/>
  <c r="L48" i="15"/>
  <c r="L39" i="15"/>
  <c r="O9" i="15"/>
  <c r="N10" i="15"/>
  <c r="N11" i="15"/>
  <c r="BR33" i="15"/>
  <c r="BR35" i="15"/>
  <c r="M29" i="15"/>
  <c r="L30" i="15"/>
  <c r="L31" i="15"/>
  <c r="N19" i="15"/>
  <c r="M20" i="15"/>
  <c r="M21" i="15"/>
  <c r="BB24" i="15"/>
  <c r="BB22" i="15"/>
  <c r="G40" i="15" a="1"/>
  <c r="F202" i="18" a="1"/>
  <c r="D41" i="15" a="1"/>
  <c r="D204" i="18" a="1"/>
  <c r="G202" i="18" a="1"/>
  <c r="G39" i="15" a="1"/>
  <c r="G8" i="15" a="1"/>
  <c r="D11" i="15" a="1"/>
  <c r="D101" i="15" a="1"/>
  <c r="D71" i="15" a="1"/>
  <c r="G9" i="15" a="1"/>
  <c r="F9" i="15" a="1"/>
  <c r="G70" i="15" a="1"/>
  <c r="G9" i="15" l="1"/>
  <c r="D204" i="18"/>
  <c r="E204" i="18" s="1"/>
  <c r="G202" i="18"/>
  <c r="H202" i="18" s="1" a="1"/>
  <c r="H202" i="18" s="1"/>
  <c r="F202" i="18"/>
  <c r="B206" i="18"/>
  <c r="A205" i="18"/>
  <c r="AU32" i="15"/>
  <c r="BT20" i="15"/>
  <c r="AT35" i="15"/>
  <c r="AT36" i="15" s="1"/>
  <c r="AQ36" i="15"/>
  <c r="AT42" i="15"/>
  <c r="AS42" i="15"/>
  <c r="AQ45" i="15"/>
  <c r="AS43" i="15"/>
  <c r="AS44" i="15" s="1"/>
  <c r="AS45" i="15"/>
  <c r="AS46" i="15" s="1"/>
  <c r="AR45" i="15"/>
  <c r="AR46" i="15" s="1"/>
  <c r="AR43" i="15"/>
  <c r="AR44" i="15" s="1"/>
  <c r="AQ43" i="15"/>
  <c r="AR42" i="15"/>
  <c r="AQ42" i="15"/>
  <c r="AU35" i="15"/>
  <c r="AU36" i="15" s="1"/>
  <c r="AU33" i="15"/>
  <c r="AU34" i="15" s="1"/>
  <c r="AT33" i="15"/>
  <c r="AT34" i="15" s="1"/>
  <c r="H28" i="16"/>
  <c r="I25" i="16"/>
  <c r="J25" i="16" s="1"/>
  <c r="K25" i="16" s="1"/>
  <c r="L25" i="16" s="1"/>
  <c r="M25" i="16" s="1"/>
  <c r="N25" i="16" s="1"/>
  <c r="F25" i="16" s="1"/>
  <c r="E25" i="16" s="1"/>
  <c r="D25" i="16"/>
  <c r="I22" i="16"/>
  <c r="J22" i="16" s="1"/>
  <c r="K22" i="16" s="1"/>
  <c r="L22" i="16" s="1"/>
  <c r="M22" i="16" s="1"/>
  <c r="N22" i="16" s="1"/>
  <c r="F22" i="16" s="1"/>
  <c r="E22" i="16" s="1"/>
  <c r="D22" i="16"/>
  <c r="F9" i="15"/>
  <c r="G8" i="15"/>
  <c r="BB32" i="15"/>
  <c r="BB34" i="15"/>
  <c r="G39" i="15"/>
  <c r="H39" i="15" s="1" a="1"/>
  <c r="H39" i="15" s="1"/>
  <c r="B203" i="15"/>
  <c r="A202" i="15"/>
  <c r="E10" i="15"/>
  <c r="G70" i="15"/>
  <c r="H70" i="15" s="1" a="1"/>
  <c r="H70" i="15" s="1"/>
  <c r="G40" i="15"/>
  <c r="H40" i="15" s="1" a="1"/>
  <c r="H40" i="15" s="1"/>
  <c r="BR34" i="15"/>
  <c r="D11" i="15"/>
  <c r="D101" i="15"/>
  <c r="E101" i="15" s="1"/>
  <c r="D41" i="15"/>
  <c r="E41" i="15" s="1"/>
  <c r="D71" i="15"/>
  <c r="E71" i="15" s="1"/>
  <c r="O19" i="15"/>
  <c r="N21" i="15"/>
  <c r="N20" i="15"/>
  <c r="M39" i="15"/>
  <c r="L40" i="15"/>
  <c r="L41" i="15"/>
  <c r="BF37" i="15"/>
  <c r="P9" i="15"/>
  <c r="O10" i="15"/>
  <c r="O11" i="15"/>
  <c r="BR52" i="15"/>
  <c r="L58" i="15"/>
  <c r="L49" i="15"/>
  <c r="BR50" i="15"/>
  <c r="BR43" i="15"/>
  <c r="BR45" i="15"/>
  <c r="N29" i="15"/>
  <c r="M31" i="15"/>
  <c r="M30" i="15"/>
  <c r="AU15" i="15" s="1"/>
  <c r="AU16" i="15" s="1"/>
  <c r="BT10" i="15" s="1"/>
  <c r="F41" i="15" a="1"/>
  <c r="F203" i="18" a="1"/>
  <c r="D132" i="15" a="1"/>
  <c r="F70" i="15" a="1"/>
  <c r="D12" i="15" a="1"/>
  <c r="D72" i="15" a="1"/>
  <c r="F40" i="15" a="1"/>
  <c r="D102" i="15" a="1"/>
  <c r="D42" i="15" a="1"/>
  <c r="G203" i="18" a="1"/>
  <c r="D205" i="18" a="1"/>
  <c r="F101" i="15" a="1"/>
  <c r="G71" i="15" a="1"/>
  <c r="F10" i="15" a="1"/>
  <c r="H8" i="15" l="1" a="1"/>
  <c r="H8" i="15" s="1"/>
  <c r="H9" i="15" a="1"/>
  <c r="H9" i="15" s="1"/>
  <c r="F203" i="18"/>
  <c r="G203" i="18"/>
  <c r="H203" i="18" s="1" a="1"/>
  <c r="H203" i="18" s="1"/>
  <c r="D205" i="18"/>
  <c r="E205" i="18" s="1"/>
  <c r="B207" i="18"/>
  <c r="A206" i="18"/>
  <c r="AT43" i="15"/>
  <c r="AT44" i="15" s="1"/>
  <c r="AR55" i="15"/>
  <c r="AR56" i="15" s="1"/>
  <c r="AS55" i="15"/>
  <c r="AS56" i="15" s="1"/>
  <c r="AQ55" i="15"/>
  <c r="AQ56" i="15" s="1"/>
  <c r="BT30" i="15"/>
  <c r="AU42" i="15"/>
  <c r="AU46" i="15"/>
  <c r="AU44" i="15"/>
  <c r="AU43" i="15"/>
  <c r="AU45" i="15"/>
  <c r="AR52" i="15"/>
  <c r="AQ52" i="15"/>
  <c r="AS53" i="15"/>
  <c r="AS54" i="15" s="1"/>
  <c r="AQ53" i="15"/>
  <c r="AQ54" i="15" s="1"/>
  <c r="AT52" i="15"/>
  <c r="AS52" i="15"/>
  <c r="AR53" i="15"/>
  <c r="AR54" i="15" s="1"/>
  <c r="AT45" i="15"/>
  <c r="AT46" i="15" s="1"/>
  <c r="AQ44" i="15"/>
  <c r="AQ46" i="15"/>
  <c r="F70" i="15"/>
  <c r="I28" i="16"/>
  <c r="J28" i="16" s="1"/>
  <c r="K28" i="16" s="1"/>
  <c r="L28" i="16" s="1"/>
  <c r="M28" i="16" s="1"/>
  <c r="N28" i="16" s="1"/>
  <c r="F28" i="16" s="1"/>
  <c r="E28" i="16" s="1"/>
  <c r="H31" i="16"/>
  <c r="D28" i="16"/>
  <c r="B204" i="15"/>
  <c r="A203" i="15"/>
  <c r="E11" i="15"/>
  <c r="F10" i="15"/>
  <c r="F40" i="15"/>
  <c r="G71" i="15"/>
  <c r="H71" i="15" s="1" a="1"/>
  <c r="H71" i="15" s="1"/>
  <c r="F41" i="15"/>
  <c r="F101" i="15"/>
  <c r="D12" i="15"/>
  <c r="D132" i="15"/>
  <c r="E132" i="15" s="1"/>
  <c r="D72" i="15"/>
  <c r="E72" i="15" s="1"/>
  <c r="D102" i="15"/>
  <c r="E102" i="15" s="1"/>
  <c r="D42" i="15"/>
  <c r="E42" i="15" s="1"/>
  <c r="BR44" i="15"/>
  <c r="M49" i="15"/>
  <c r="L50" i="15"/>
  <c r="L51" i="15"/>
  <c r="BR60" i="15"/>
  <c r="BR62" i="15"/>
  <c r="L68" i="15"/>
  <c r="L59" i="15"/>
  <c r="BR53" i="15"/>
  <c r="BB52" i="15" s="1"/>
  <c r="BR55" i="15"/>
  <c r="Q9" i="15"/>
  <c r="P11" i="15"/>
  <c r="P10" i="15"/>
  <c r="O29" i="15"/>
  <c r="N30" i="15"/>
  <c r="N31" i="15"/>
  <c r="N39" i="15"/>
  <c r="M40" i="15"/>
  <c r="M41" i="15"/>
  <c r="P19" i="15"/>
  <c r="O21" i="15"/>
  <c r="O20" i="15"/>
  <c r="BB42" i="15"/>
  <c r="BB44" i="15"/>
  <c r="G10" i="15" a="1"/>
  <c r="D13" i="15" a="1"/>
  <c r="D103" i="15" a="1"/>
  <c r="G204" i="18" a="1"/>
  <c r="D73" i="15" a="1"/>
  <c r="D133" i="15" a="1"/>
  <c r="D206" i="18" a="1"/>
  <c r="F71" i="15" a="1"/>
  <c r="G72" i="15" a="1"/>
  <c r="D43" i="15" a="1"/>
  <c r="G101" i="15" a="1"/>
  <c r="D163" i="15" a="1"/>
  <c r="F132" i="15" a="1"/>
  <c r="G41" i="15" a="1"/>
  <c r="F204" i="18" a="1"/>
  <c r="G102" i="15" a="1"/>
  <c r="G42" i="15" a="1"/>
  <c r="G11" i="15" a="1"/>
  <c r="F204" i="18" l="1"/>
  <c r="G204" i="18"/>
  <c r="H204" i="18" s="1" a="1"/>
  <c r="H204" i="18" s="1"/>
  <c r="D206" i="18"/>
  <c r="E206" i="18" s="1"/>
  <c r="A207" i="18"/>
  <c r="B208" i="18"/>
  <c r="AT55" i="15"/>
  <c r="AT56" i="15" s="1"/>
  <c r="BT40" i="15"/>
  <c r="AU52" i="15"/>
  <c r="AT53" i="15"/>
  <c r="AT54" i="15" s="1"/>
  <c r="AU53" i="15"/>
  <c r="AU54" i="15" s="1"/>
  <c r="AS63" i="15"/>
  <c r="AS64" i="15" s="1"/>
  <c r="AR63" i="15"/>
  <c r="AR64" i="15" s="1"/>
  <c r="AS62" i="15"/>
  <c r="AR65" i="15"/>
  <c r="AR66" i="15" s="1"/>
  <c r="AR62" i="15"/>
  <c r="AQ62" i="15"/>
  <c r="AS65" i="15"/>
  <c r="AS66" i="15" s="1"/>
  <c r="AT62" i="15"/>
  <c r="AQ65" i="15"/>
  <c r="AQ66" i="15" s="1"/>
  <c r="AQ63" i="15"/>
  <c r="AQ64" i="15" s="1"/>
  <c r="I31" i="16"/>
  <c r="J31" i="16" s="1"/>
  <c r="K31" i="16" s="1"/>
  <c r="L31" i="16" s="1"/>
  <c r="M31" i="16" s="1"/>
  <c r="N31" i="16" s="1"/>
  <c r="F31" i="16" s="1"/>
  <c r="E31" i="16" s="1"/>
  <c r="D31" i="16"/>
  <c r="H34" i="16"/>
  <c r="G101" i="15"/>
  <c r="H101" i="15" s="1" a="1"/>
  <c r="H101" i="15" s="1"/>
  <c r="G10" i="15"/>
  <c r="A204" i="15"/>
  <c r="B205" i="15"/>
  <c r="G11" i="15"/>
  <c r="H11" i="15" s="1" a="1"/>
  <c r="H11" i="15" s="1"/>
  <c r="E12" i="15"/>
  <c r="G41" i="15"/>
  <c r="H41" i="15" s="1" a="1"/>
  <c r="H41" i="15" s="1"/>
  <c r="F71" i="15"/>
  <c r="G42" i="15"/>
  <c r="H42" i="15" s="1" a="1"/>
  <c r="H42" i="15" s="1"/>
  <c r="G102" i="15"/>
  <c r="H102" i="15" s="1" a="1"/>
  <c r="H102" i="15" s="1"/>
  <c r="G72" i="15"/>
  <c r="H72" i="15" s="1" a="1"/>
  <c r="H72" i="15" s="1"/>
  <c r="F132" i="15"/>
  <c r="D43" i="15"/>
  <c r="E43" i="15" s="1"/>
  <c r="D133" i="15"/>
  <c r="E133" i="15" s="1"/>
  <c r="D103" i="15"/>
  <c r="E103" i="15" s="1"/>
  <c r="D13" i="15"/>
  <c r="D163" i="15"/>
  <c r="E163" i="15" s="1"/>
  <c r="D73" i="15"/>
  <c r="E73" i="15" s="1"/>
  <c r="N49" i="15"/>
  <c r="M50" i="15"/>
  <c r="M51" i="15"/>
  <c r="L61" i="15"/>
  <c r="L60" i="15"/>
  <c r="M59" i="15"/>
  <c r="BR70" i="15"/>
  <c r="BR72" i="15"/>
  <c r="L69" i="15"/>
  <c r="L78" i="15"/>
  <c r="Q19" i="15"/>
  <c r="P21" i="15"/>
  <c r="P20" i="15"/>
  <c r="BR65" i="15"/>
  <c r="BR63" i="15"/>
  <c r="O39" i="15"/>
  <c r="N41" i="15"/>
  <c r="N40" i="15"/>
  <c r="P29" i="15"/>
  <c r="O31" i="15"/>
  <c r="O30" i="15"/>
  <c r="BB54" i="15"/>
  <c r="BR54" i="15"/>
  <c r="R9" i="15"/>
  <c r="Q11" i="15"/>
  <c r="Q10" i="15"/>
  <c r="G132" i="15" a="1"/>
  <c r="D14" i="15" a="1"/>
  <c r="D194" i="15" a="1"/>
  <c r="G205" i="18" a="1"/>
  <c r="F205" i="18" a="1"/>
  <c r="G103" i="15" a="1"/>
  <c r="D207" i="18" a="1"/>
  <c r="D134" i="15" a="1"/>
  <c r="F72" i="15" a="1"/>
  <c r="F102" i="15" a="1"/>
  <c r="D164" i="15" a="1"/>
  <c r="D44" i="15" a="1"/>
  <c r="D104" i="15" a="1"/>
  <c r="D74" i="15" a="1"/>
  <c r="F42" i="15" a="1"/>
  <c r="G133" i="15" a="1"/>
  <c r="F11" i="15" a="1"/>
  <c r="G163" i="15" a="1"/>
  <c r="F12" i="15" a="1"/>
  <c r="F73" i="15" a="1"/>
  <c r="F43" i="15" a="1"/>
  <c r="H10" i="15" l="1" a="1"/>
  <c r="H10" i="15" s="1"/>
  <c r="F205" i="18"/>
  <c r="G205" i="18"/>
  <c r="H205" i="18" s="1" a="1"/>
  <c r="H205" i="18" s="1"/>
  <c r="D207" i="18"/>
  <c r="E207" i="18" s="1"/>
  <c r="B209" i="18"/>
  <c r="A208" i="18"/>
  <c r="AU62" i="15"/>
  <c r="AT63" i="15"/>
  <c r="AT64" i="15" s="1"/>
  <c r="AT65" i="15"/>
  <c r="AT66" i="15" s="1"/>
  <c r="AU63" i="15"/>
  <c r="AU64" i="15" s="1"/>
  <c r="AQ73" i="15"/>
  <c r="AQ74" i="15" s="1"/>
  <c r="AT72" i="15"/>
  <c r="AQ75" i="15"/>
  <c r="AQ76" i="15" s="1"/>
  <c r="AS73" i="15"/>
  <c r="AS74" i="15" s="1"/>
  <c r="AR73" i="15"/>
  <c r="AR74" i="15" s="1"/>
  <c r="AS72" i="15"/>
  <c r="AR72" i="15"/>
  <c r="AQ72" i="15"/>
  <c r="AS75" i="15"/>
  <c r="AS76" i="15" s="1"/>
  <c r="AR75" i="15"/>
  <c r="AR76" i="15" s="1"/>
  <c r="F11" i="15"/>
  <c r="H37" i="16"/>
  <c r="D34" i="16"/>
  <c r="I34" i="16"/>
  <c r="J34" i="16" s="1"/>
  <c r="K34" i="16" s="1"/>
  <c r="L34" i="16" s="1"/>
  <c r="M34" i="16" s="1"/>
  <c r="N34" i="16" s="1"/>
  <c r="F34" i="16" s="1"/>
  <c r="E34" i="16" s="1"/>
  <c r="G132" i="15"/>
  <c r="H132" i="15" s="1" a="1"/>
  <c r="H132" i="15" s="1"/>
  <c r="B206" i="15"/>
  <c r="A205" i="15"/>
  <c r="F72" i="15"/>
  <c r="F12" i="15"/>
  <c r="E13" i="15"/>
  <c r="F42" i="15"/>
  <c r="F102" i="15"/>
  <c r="G163" i="15"/>
  <c r="H163" i="15" s="1" a="1"/>
  <c r="H163" i="15" s="1"/>
  <c r="G103" i="15"/>
  <c r="H103" i="15" s="1" a="1"/>
  <c r="H103" i="15" s="1"/>
  <c r="G133" i="15"/>
  <c r="H133" i="15" s="1" a="1"/>
  <c r="H133" i="15" s="1"/>
  <c r="F43" i="15"/>
  <c r="F73" i="15"/>
  <c r="BR64" i="15"/>
  <c r="D104" i="15"/>
  <c r="E104" i="15" s="1"/>
  <c r="D134" i="15"/>
  <c r="E134" i="15" s="1"/>
  <c r="D44" i="15"/>
  <c r="E44" i="15" s="1"/>
  <c r="D14" i="15"/>
  <c r="D194" i="15"/>
  <c r="E194" i="15" s="1"/>
  <c r="D164" i="15"/>
  <c r="E164" i="15" s="1"/>
  <c r="D74" i="15"/>
  <c r="E74" i="15" s="1"/>
  <c r="R19" i="15"/>
  <c r="Q21" i="15"/>
  <c r="Q20" i="15"/>
  <c r="L88" i="15"/>
  <c r="L79" i="15"/>
  <c r="BR80" i="15"/>
  <c r="BR82" i="15"/>
  <c r="O49" i="15"/>
  <c r="N51" i="15"/>
  <c r="N50" i="15"/>
  <c r="Q29" i="15"/>
  <c r="P31" i="15"/>
  <c r="P30" i="15"/>
  <c r="BB62" i="15"/>
  <c r="BB64" i="15"/>
  <c r="N59" i="15"/>
  <c r="M60" i="15"/>
  <c r="M61" i="15"/>
  <c r="P39" i="15"/>
  <c r="O41" i="15"/>
  <c r="O40" i="15"/>
  <c r="M69" i="15"/>
  <c r="AU55" i="15" s="1"/>
  <c r="AU56" i="15" s="1"/>
  <c r="BT50" i="15" s="1"/>
  <c r="L70" i="15"/>
  <c r="L71" i="15"/>
  <c r="BR75" i="15"/>
  <c r="BR73" i="15"/>
  <c r="AU72" i="15" s="1"/>
  <c r="R11" i="15"/>
  <c r="S9" i="15"/>
  <c r="R10" i="15"/>
  <c r="D165" i="15" a="1"/>
  <c r="D75" i="15" a="1"/>
  <c r="D195" i="15" a="1"/>
  <c r="D15" i="15" a="1"/>
  <c r="F133" i="15" a="1"/>
  <c r="G73" i="15" a="1"/>
  <c r="F103" i="15" a="1"/>
  <c r="G12" i="15" a="1"/>
  <c r="F13" i="15" a="1"/>
  <c r="D45" i="15" a="1"/>
  <c r="G194" i="15" a="1"/>
  <c r="D135" i="15" a="1"/>
  <c r="F163" i="15" a="1"/>
  <c r="F206" i="18" a="1"/>
  <c r="G44" i="15" a="1"/>
  <c r="G104" i="15" a="1"/>
  <c r="D208" i="18" a="1"/>
  <c r="G43" i="15" a="1"/>
  <c r="G206" i="18" a="1"/>
  <c r="F164" i="15" a="1"/>
  <c r="D105" i="15" a="1"/>
  <c r="F134" i="15" a="1"/>
  <c r="G74" i="15" a="1"/>
  <c r="D208" i="18" l="1"/>
  <c r="E208" i="18" s="1"/>
  <c r="F206" i="18"/>
  <c r="G206" i="18"/>
  <c r="H206" i="18" s="1" a="1"/>
  <c r="H206" i="18" s="1"/>
  <c r="B210" i="18"/>
  <c r="A209" i="18"/>
  <c r="AS85" i="15"/>
  <c r="AS86" i="15" s="1"/>
  <c r="AQ82" i="15"/>
  <c r="AR85" i="15"/>
  <c r="AR86" i="15" s="1"/>
  <c r="AQ85" i="15"/>
  <c r="AQ86" i="15" s="1"/>
  <c r="AR83" i="15"/>
  <c r="AR84" i="15" s="1"/>
  <c r="AT82" i="15"/>
  <c r="AS83" i="15"/>
  <c r="AS84" i="15" s="1"/>
  <c r="AQ83" i="15"/>
  <c r="AQ84" i="15" s="1"/>
  <c r="AS82" i="15"/>
  <c r="AR82" i="15"/>
  <c r="AT73" i="15"/>
  <c r="AT74" i="15" s="1"/>
  <c r="AT75" i="15"/>
  <c r="AT76" i="15" s="1"/>
  <c r="AU73" i="15"/>
  <c r="AU74" i="15" s="1"/>
  <c r="F133" i="15"/>
  <c r="G43" i="15"/>
  <c r="H43" i="15" s="1" a="1"/>
  <c r="H43" i="15" s="1"/>
  <c r="F103" i="15"/>
  <c r="G12" i="15"/>
  <c r="H12" i="15" s="1" a="1"/>
  <c r="H12" i="15" s="1"/>
  <c r="G73" i="15"/>
  <c r="H73" i="15" s="1" a="1"/>
  <c r="H73" i="15" s="1"/>
  <c r="D37" i="16"/>
  <c r="H40" i="16"/>
  <c r="I37" i="16"/>
  <c r="J37" i="16" s="1"/>
  <c r="K37" i="16" s="1"/>
  <c r="L37" i="16" s="1"/>
  <c r="M37" i="16" s="1"/>
  <c r="N37" i="16" s="1"/>
  <c r="F37" i="16" s="1"/>
  <c r="E37" i="16" s="1"/>
  <c r="BB72" i="15"/>
  <c r="BB74" i="15"/>
  <c r="F163" i="15"/>
  <c r="D195" i="15"/>
  <c r="E195" i="15" s="1"/>
  <c r="A206" i="15"/>
  <c r="B207" i="15"/>
  <c r="F13" i="15"/>
  <c r="E14" i="15"/>
  <c r="G44" i="15"/>
  <c r="H44" i="15" s="1" a="1"/>
  <c r="H44" i="15" s="1"/>
  <c r="G194" i="15"/>
  <c r="H194" i="15" s="1" a="1"/>
  <c r="H194" i="15" s="1"/>
  <c r="G104" i="15"/>
  <c r="H104" i="15" s="1" a="1"/>
  <c r="H104" i="15" s="1"/>
  <c r="G74" i="15"/>
  <c r="H74" i="15" s="1" a="1"/>
  <c r="H74" i="15" s="1"/>
  <c r="F164" i="15"/>
  <c r="F134" i="15"/>
  <c r="D105" i="15"/>
  <c r="E105" i="15" s="1"/>
  <c r="D15" i="15"/>
  <c r="D165" i="15"/>
  <c r="E165" i="15" s="1"/>
  <c r="D135" i="15"/>
  <c r="E135" i="15" s="1"/>
  <c r="D45" i="15"/>
  <c r="E45" i="15" s="1"/>
  <c r="D75" i="15"/>
  <c r="E75" i="15" s="1"/>
  <c r="P40" i="15"/>
  <c r="P41" i="15"/>
  <c r="Q39" i="15"/>
  <c r="O50" i="15"/>
  <c r="P49" i="15"/>
  <c r="O51" i="15"/>
  <c r="N60" i="15"/>
  <c r="O59" i="15"/>
  <c r="N61" i="15"/>
  <c r="BR85" i="15"/>
  <c r="BR83" i="15"/>
  <c r="L80" i="15"/>
  <c r="L81" i="15"/>
  <c r="M79" i="15"/>
  <c r="AU65" i="15" s="1"/>
  <c r="AU66" i="15" s="1"/>
  <c r="BT60" i="15" s="1"/>
  <c r="BR90" i="15"/>
  <c r="BR92" i="15"/>
  <c r="L89" i="15"/>
  <c r="L98" i="15"/>
  <c r="BR74" i="15"/>
  <c r="N69" i="15"/>
  <c r="M70" i="15"/>
  <c r="M71" i="15"/>
  <c r="S11" i="15"/>
  <c r="T9" i="15"/>
  <c r="S10" i="15"/>
  <c r="Q31" i="15"/>
  <c r="R29" i="15"/>
  <c r="Q30" i="15"/>
  <c r="R21" i="15"/>
  <c r="S19" i="15"/>
  <c r="R20" i="15"/>
  <c r="D46" i="15" a="1"/>
  <c r="D196" i="15" a="1"/>
  <c r="D209" i="18" a="1"/>
  <c r="G13" i="15" a="1"/>
  <c r="F74" i="15" a="1"/>
  <c r="D76" i="15" a="1"/>
  <c r="G207" i="18" a="1"/>
  <c r="F207" i="18" a="1"/>
  <c r="F104" i="15" a="1"/>
  <c r="F44" i="15" a="1"/>
  <c r="G164" i="15" a="1"/>
  <c r="D16" i="15" a="1"/>
  <c r="D106" i="15" a="1"/>
  <c r="G134" i="15" a="1"/>
  <c r="D136" i="15" a="1"/>
  <c r="F194" i="15" a="1"/>
  <c r="D166" i="15" a="1"/>
  <c r="G105" i="15" a="1"/>
  <c r="F165" i="15" a="1"/>
  <c r="G75" i="15" a="1"/>
  <c r="F195" i="15" a="1"/>
  <c r="F135" i="15" a="1"/>
  <c r="G14" i="15" a="1"/>
  <c r="G45" i="15" a="1"/>
  <c r="D209" i="18" l="1"/>
  <c r="E209" i="18" s="1"/>
  <c r="F207" i="18"/>
  <c r="G207" i="18"/>
  <c r="H207" i="18" s="1" a="1"/>
  <c r="H207" i="18" s="1"/>
  <c r="A210" i="18"/>
  <c r="B211" i="18"/>
  <c r="AU82" i="15"/>
  <c r="AU83" i="15"/>
  <c r="AU84" i="15" s="1"/>
  <c r="AT83" i="15"/>
  <c r="AT84" i="15" s="1"/>
  <c r="AT85" i="15"/>
  <c r="AT86" i="15" s="1"/>
  <c r="AU85" i="15"/>
  <c r="AU86" i="15" s="1"/>
  <c r="AS93" i="15"/>
  <c r="AS94" i="15" s="1"/>
  <c r="AT92" i="15"/>
  <c r="AR95" i="15"/>
  <c r="AR96" i="15" s="1"/>
  <c r="AQ92" i="15"/>
  <c r="AS95" i="15"/>
  <c r="AS96" i="15" s="1"/>
  <c r="AQ93" i="15"/>
  <c r="AQ94" i="15" s="1"/>
  <c r="AQ95" i="15"/>
  <c r="AQ96" i="15" s="1"/>
  <c r="AR93" i="15"/>
  <c r="AR94" i="15" s="1"/>
  <c r="AR92" i="15"/>
  <c r="AS92" i="15"/>
  <c r="G13" i="15"/>
  <c r="H13" i="15" s="1" a="1"/>
  <c r="H13" i="15" s="1"/>
  <c r="H43" i="16"/>
  <c r="D40" i="16"/>
  <c r="I40" i="16"/>
  <c r="J40" i="16" s="1"/>
  <c r="K40" i="16" s="1"/>
  <c r="L40" i="16" s="1"/>
  <c r="M40" i="16" s="1"/>
  <c r="N40" i="16" s="1"/>
  <c r="F40" i="16" s="1"/>
  <c r="E40" i="16" s="1"/>
  <c r="G164" i="15"/>
  <c r="H164" i="15" s="1" a="1"/>
  <c r="H164" i="15" s="1"/>
  <c r="F104" i="15"/>
  <c r="F194" i="15"/>
  <c r="D196" i="15"/>
  <c r="E196" i="15" s="1"/>
  <c r="F195" i="15"/>
  <c r="B208" i="15"/>
  <c r="A207" i="15"/>
  <c r="G134" i="15"/>
  <c r="H134" i="15" s="1" a="1"/>
  <c r="H134" i="15" s="1"/>
  <c r="E15" i="15"/>
  <c r="G14" i="15"/>
  <c r="H14" i="15" s="1" a="1"/>
  <c r="H14" i="15" s="1"/>
  <c r="F44" i="15"/>
  <c r="F74" i="15"/>
  <c r="G105" i="15"/>
  <c r="H105" i="15" s="1" a="1"/>
  <c r="H105" i="15" s="1"/>
  <c r="G75" i="15"/>
  <c r="H75" i="15" s="1" a="1"/>
  <c r="H75" i="15" s="1"/>
  <c r="G45" i="15"/>
  <c r="H45" i="15" s="1" a="1"/>
  <c r="H45" i="15" s="1"/>
  <c r="F135" i="15"/>
  <c r="F165" i="15"/>
  <c r="D76" i="15"/>
  <c r="E76" i="15" s="1"/>
  <c r="D16" i="15"/>
  <c r="E16" i="15" s="1"/>
  <c r="D136" i="15"/>
  <c r="E136" i="15" s="1"/>
  <c r="D46" i="15"/>
  <c r="E46" i="15" s="1"/>
  <c r="D106" i="15"/>
  <c r="E106" i="15" s="1"/>
  <c r="D166" i="15"/>
  <c r="E166" i="15" s="1"/>
  <c r="BB82" i="15"/>
  <c r="BB84" i="15"/>
  <c r="BR93" i="15"/>
  <c r="BB92" i="15" s="1"/>
  <c r="BR95" i="15"/>
  <c r="T10" i="15"/>
  <c r="U9" i="15"/>
  <c r="T11" i="15"/>
  <c r="M81" i="15"/>
  <c r="N79" i="15"/>
  <c r="M80" i="15"/>
  <c r="P51" i="15"/>
  <c r="Q49" i="15"/>
  <c r="P50" i="15"/>
  <c r="O69" i="15"/>
  <c r="N70" i="15"/>
  <c r="N71" i="15"/>
  <c r="P59" i="15"/>
  <c r="O61" i="15"/>
  <c r="O60" i="15"/>
  <c r="S20" i="15"/>
  <c r="S21" i="15"/>
  <c r="T19" i="15"/>
  <c r="BR102" i="15"/>
  <c r="BR100" i="15"/>
  <c r="L108" i="15"/>
  <c r="L99" i="15"/>
  <c r="BR84" i="15"/>
  <c r="Q41" i="15"/>
  <c r="Q40" i="15"/>
  <c r="R39" i="15"/>
  <c r="L90" i="15"/>
  <c r="L91" i="15"/>
  <c r="M89" i="15"/>
  <c r="R30" i="15"/>
  <c r="R31" i="15"/>
  <c r="S29" i="15"/>
  <c r="F75" i="15" a="1"/>
  <c r="D17" i="15" a="1"/>
  <c r="G195" i="15" a="1"/>
  <c r="F45" i="15" a="1"/>
  <c r="D197" i="15" a="1"/>
  <c r="D210" i="18" a="1"/>
  <c r="D137" i="15" a="1"/>
  <c r="G135" i="15" a="1"/>
  <c r="D47" i="15" a="1"/>
  <c r="F105" i="15" a="1"/>
  <c r="F208" i="18" a="1"/>
  <c r="D107" i="15" a="1"/>
  <c r="G16" i="15" a="1"/>
  <c r="F15" i="15" a="1"/>
  <c r="F14" i="15" a="1"/>
  <c r="D167" i="15" a="1"/>
  <c r="G208" i="18" a="1"/>
  <c r="D77" i="15" a="1"/>
  <c r="F76" i="15" a="1"/>
  <c r="G46" i="15" a="1"/>
  <c r="G165" i="15" a="1"/>
  <c r="F196" i="15" a="1"/>
  <c r="F106" i="15" a="1"/>
  <c r="F166" i="15" a="1"/>
  <c r="G136" i="15" a="1"/>
  <c r="G208" i="18" l="1"/>
  <c r="H208" i="18" s="1" a="1"/>
  <c r="H208" i="18" s="1"/>
  <c r="F208" i="18"/>
  <c r="D210" i="18"/>
  <c r="E210" i="18" s="1"/>
  <c r="A211" i="18"/>
  <c r="B212" i="18"/>
  <c r="BB94" i="15"/>
  <c r="BT80" i="15"/>
  <c r="AU93" i="15"/>
  <c r="AT93" i="15"/>
  <c r="AT94" i="15" s="1"/>
  <c r="AU95" i="15"/>
  <c r="AU96" i="15"/>
  <c r="AT95" i="15"/>
  <c r="AT96" i="15" s="1"/>
  <c r="AU94" i="15"/>
  <c r="AT102" i="15"/>
  <c r="AS102" i="15"/>
  <c r="AQ105" i="15"/>
  <c r="AQ106" i="15" s="1"/>
  <c r="AS103" i="15"/>
  <c r="AS104" i="15" s="1"/>
  <c r="AS105" i="15"/>
  <c r="AS106" i="15" s="1"/>
  <c r="AR105" i="15"/>
  <c r="AR106" i="15" s="1"/>
  <c r="AQ103" i="15"/>
  <c r="AQ104" i="15" s="1"/>
  <c r="AR103" i="15"/>
  <c r="AR104" i="15" s="1"/>
  <c r="AQ102" i="15"/>
  <c r="AR102" i="15"/>
  <c r="AU92" i="15"/>
  <c r="F75" i="15"/>
  <c r="F14" i="15"/>
  <c r="H46" i="16"/>
  <c r="D43" i="16"/>
  <c r="I43" i="16"/>
  <c r="J43" i="16" s="1"/>
  <c r="K43" i="16" s="1"/>
  <c r="L43" i="16" s="1"/>
  <c r="M43" i="16" s="1"/>
  <c r="N43" i="16" s="1"/>
  <c r="F43" i="16" s="1"/>
  <c r="E43" i="16" s="1"/>
  <c r="G165" i="15"/>
  <c r="H165" i="15" s="1" a="1"/>
  <c r="H165" i="15" s="1"/>
  <c r="F105" i="15"/>
  <c r="G195" i="15"/>
  <c r="H195" i="15" s="1" a="1"/>
  <c r="H195" i="15" s="1"/>
  <c r="D197" i="15"/>
  <c r="E197" i="15" s="1"/>
  <c r="F196" i="15"/>
  <c r="A208" i="15"/>
  <c r="B209" i="15"/>
  <c r="F45" i="15"/>
  <c r="F15" i="15"/>
  <c r="G135" i="15"/>
  <c r="H135" i="15" s="1" a="1"/>
  <c r="H135" i="15" s="1"/>
  <c r="G46" i="15"/>
  <c r="H46" i="15" s="1" a="1"/>
  <c r="H46" i="15" s="1"/>
  <c r="G136" i="15"/>
  <c r="H136" i="15" s="1" a="1"/>
  <c r="H136" i="15" s="1"/>
  <c r="G16" i="15"/>
  <c r="H16" i="15" s="1" a="1"/>
  <c r="F166" i="15"/>
  <c r="F106" i="15"/>
  <c r="F76" i="15"/>
  <c r="D167" i="15"/>
  <c r="E167" i="15" s="1"/>
  <c r="D17" i="15"/>
  <c r="D107" i="15"/>
  <c r="E107" i="15" s="1"/>
  <c r="D137" i="15"/>
  <c r="E137" i="15" s="1"/>
  <c r="D77" i="15"/>
  <c r="E77" i="15" s="1"/>
  <c r="D47" i="15"/>
  <c r="E47" i="15" s="1"/>
  <c r="O70" i="15"/>
  <c r="O71" i="15"/>
  <c r="P69" i="15"/>
  <c r="BR110" i="15"/>
  <c r="BR112" i="15"/>
  <c r="L118" i="15"/>
  <c r="L109" i="15"/>
  <c r="O79" i="15"/>
  <c r="N80" i="15"/>
  <c r="N81" i="15"/>
  <c r="M90" i="15"/>
  <c r="AU75" i="15" s="1"/>
  <c r="AU76" i="15" s="1"/>
  <c r="BT70" i="15" s="1"/>
  <c r="M91" i="15"/>
  <c r="N89" i="15"/>
  <c r="BR105" i="15"/>
  <c r="BR103" i="15"/>
  <c r="BB102" i="15" s="1"/>
  <c r="V9" i="15"/>
  <c r="U11" i="15"/>
  <c r="U10" i="15"/>
  <c r="U19" i="15"/>
  <c r="T21" i="15"/>
  <c r="T20" i="15"/>
  <c r="Q51" i="15"/>
  <c r="R49" i="15"/>
  <c r="Q50" i="15"/>
  <c r="BR94" i="15"/>
  <c r="R41" i="15"/>
  <c r="R40" i="15"/>
  <c r="S39" i="15"/>
  <c r="L100" i="15"/>
  <c r="L101" i="15"/>
  <c r="M99" i="15"/>
  <c r="S30" i="15"/>
  <c r="S31" i="15"/>
  <c r="T29" i="15"/>
  <c r="Q59" i="15"/>
  <c r="P61" i="15"/>
  <c r="P60" i="15"/>
  <c r="D78" i="15" a="1"/>
  <c r="F137" i="15" a="1"/>
  <c r="F46" i="15" a="1"/>
  <c r="G209" i="18" a="1"/>
  <c r="G106" i="15" a="1"/>
  <c r="D198" i="15" a="1"/>
  <c r="F209" i="18" a="1"/>
  <c r="G166" i="15" a="1"/>
  <c r="D48" i="15" a="1"/>
  <c r="D18" i="15" a="1"/>
  <c r="F136" i="15" a="1"/>
  <c r="D138" i="15" a="1"/>
  <c r="G15" i="15" a="1"/>
  <c r="F16" i="15" a="1"/>
  <c r="G77" i="15" a="1"/>
  <c r="G76" i="15" a="1"/>
  <c r="D108" i="15" a="1"/>
  <c r="D168" i="15" a="1"/>
  <c r="F47" i="15" a="1"/>
  <c r="D211" i="18" a="1"/>
  <c r="G196" i="15" a="1"/>
  <c r="G197" i="15" a="1"/>
  <c r="F107" i="15" a="1"/>
  <c r="F167" i="15" a="1"/>
  <c r="G209" i="18" l="1"/>
  <c r="H209" i="18" s="1" a="1"/>
  <c r="H209" i="18" s="1"/>
  <c r="F209" i="18"/>
  <c r="D211" i="18"/>
  <c r="E211" i="18" s="1"/>
  <c r="A212" i="18"/>
  <c r="B213" i="18"/>
  <c r="BT90" i="15"/>
  <c r="AU102" i="15"/>
  <c r="AU103" i="15"/>
  <c r="AU104" i="15" s="1"/>
  <c r="AT105" i="15"/>
  <c r="AT106" i="15" s="1"/>
  <c r="AT103" i="15"/>
  <c r="AT104" i="15" s="1"/>
  <c r="AR112" i="15"/>
  <c r="AS115" i="15"/>
  <c r="AS116" i="15" s="1"/>
  <c r="AQ112" i="15"/>
  <c r="AR115" i="15"/>
  <c r="AR116" i="15" s="1"/>
  <c r="AS113" i="15"/>
  <c r="AS114" i="15" s="1"/>
  <c r="AQ113" i="15"/>
  <c r="AQ114" i="15" s="1"/>
  <c r="AT112" i="15"/>
  <c r="AS112" i="15"/>
  <c r="AR113" i="15"/>
  <c r="AR114" i="15" s="1"/>
  <c r="AQ115" i="15"/>
  <c r="AQ116" i="15" s="1"/>
  <c r="F46" i="15"/>
  <c r="F136" i="15"/>
  <c r="G196" i="15"/>
  <c r="H196" i="15" s="1" a="1"/>
  <c r="H196" i="15" s="1"/>
  <c r="G166" i="15"/>
  <c r="H166" i="15" s="1" a="1"/>
  <c r="H166" i="15" s="1"/>
  <c r="G76" i="15"/>
  <c r="H76" i="15" s="1" a="1"/>
  <c r="H76" i="15" s="1"/>
  <c r="F16" i="15"/>
  <c r="H49" i="16"/>
  <c r="I46" i="16"/>
  <c r="J46" i="16" s="1"/>
  <c r="K46" i="16" s="1"/>
  <c r="L46" i="16" s="1"/>
  <c r="M46" i="16" s="1"/>
  <c r="N46" i="16" s="1"/>
  <c r="F46" i="16" s="1"/>
  <c r="E46" i="16" s="1"/>
  <c r="D46" i="16"/>
  <c r="G15" i="15"/>
  <c r="H15" i="15" s="1" a="1"/>
  <c r="H15" i="15" s="1"/>
  <c r="H16" i="15"/>
  <c r="BB104" i="15"/>
  <c r="D198" i="15"/>
  <c r="E198" i="15" s="1"/>
  <c r="G197" i="15"/>
  <c r="H197" i="15" s="1" a="1"/>
  <c r="H197" i="15" s="1"/>
  <c r="B210" i="15"/>
  <c r="A209" i="15"/>
  <c r="E17" i="15"/>
  <c r="G106" i="15"/>
  <c r="H106" i="15" s="1" a="1"/>
  <c r="H106" i="15" s="1"/>
  <c r="G77" i="15"/>
  <c r="H77" i="15" s="1" a="1"/>
  <c r="H77" i="15" s="1"/>
  <c r="F47" i="15"/>
  <c r="F137" i="15"/>
  <c r="F107" i="15"/>
  <c r="F167" i="15"/>
  <c r="D48" i="15"/>
  <c r="E48" i="15" s="1"/>
  <c r="D138" i="15"/>
  <c r="E138" i="15" s="1"/>
  <c r="D168" i="15"/>
  <c r="E168" i="15" s="1"/>
  <c r="D78" i="15"/>
  <c r="E78" i="15" s="1"/>
  <c r="D108" i="15"/>
  <c r="E108" i="15" s="1"/>
  <c r="D18" i="15"/>
  <c r="Q60" i="15"/>
  <c r="R59" i="15"/>
  <c r="Q61" i="15"/>
  <c r="L111" i="15"/>
  <c r="L110" i="15"/>
  <c r="M109" i="15"/>
  <c r="T31" i="15"/>
  <c r="T30" i="15"/>
  <c r="U29" i="15"/>
  <c r="BR120" i="15"/>
  <c r="BR122" i="15"/>
  <c r="L128" i="15"/>
  <c r="L119" i="15"/>
  <c r="U21" i="15"/>
  <c r="V19" i="15"/>
  <c r="U20" i="15"/>
  <c r="BR113" i="15"/>
  <c r="BR115" i="15"/>
  <c r="M100" i="15"/>
  <c r="M101" i="15"/>
  <c r="N99" i="15"/>
  <c r="N90" i="15"/>
  <c r="N91" i="15"/>
  <c r="O89" i="15"/>
  <c r="V11" i="15"/>
  <c r="W9" i="15"/>
  <c r="V10" i="15"/>
  <c r="P70" i="15"/>
  <c r="Q69" i="15"/>
  <c r="P71" i="15"/>
  <c r="T39" i="15"/>
  <c r="S41" i="15"/>
  <c r="S40" i="15"/>
  <c r="R51" i="15"/>
  <c r="S49" i="15"/>
  <c r="R50" i="15"/>
  <c r="BR104" i="15"/>
  <c r="O80" i="15"/>
  <c r="P79" i="15"/>
  <c r="O81" i="15"/>
  <c r="G47" i="15" a="1"/>
  <c r="D79" i="15" a="1"/>
  <c r="F77" i="15" a="1"/>
  <c r="D212" i="18" a="1"/>
  <c r="D169" i="15" a="1"/>
  <c r="F210" i="18" a="1"/>
  <c r="G137" i="15" a="1"/>
  <c r="F197" i="15" a="1"/>
  <c r="G210" i="18" a="1"/>
  <c r="D109" i="15" a="1"/>
  <c r="F17" i="15" a="1"/>
  <c r="D199" i="15" a="1"/>
  <c r="G107" i="15" a="1"/>
  <c r="D19" i="15" a="1"/>
  <c r="D49" i="15" a="1"/>
  <c r="G167" i="15" a="1"/>
  <c r="D139" i="15" a="1"/>
  <c r="F48" i="15" a="1"/>
  <c r="F198" i="15" a="1"/>
  <c r="G168" i="15" a="1"/>
  <c r="G108" i="15" a="1"/>
  <c r="G78" i="15" a="1"/>
  <c r="G138" i="15" a="1"/>
  <c r="D212" i="18" l="1"/>
  <c r="E212" i="18" s="1"/>
  <c r="F210" i="18"/>
  <c r="G210" i="18"/>
  <c r="H210" i="18" s="1" a="1"/>
  <c r="H210" i="18" s="1"/>
  <c r="B214" i="18"/>
  <c r="A213" i="18"/>
  <c r="AU112" i="15"/>
  <c r="AS123" i="15"/>
  <c r="AS124" i="15" s="1"/>
  <c r="AT122" i="15"/>
  <c r="AR125" i="15"/>
  <c r="AR126" i="15" s="1"/>
  <c r="AQ122" i="15"/>
  <c r="AR123" i="15"/>
  <c r="AR124" i="15" s="1"/>
  <c r="AQ123" i="15"/>
  <c r="AQ124" i="15" s="1"/>
  <c r="AS122" i="15"/>
  <c r="AR122" i="15"/>
  <c r="AS125" i="15"/>
  <c r="AS126" i="15" s="1"/>
  <c r="AQ125" i="15"/>
  <c r="AQ126" i="15" s="1"/>
  <c r="AT115" i="15"/>
  <c r="AT116" i="15" s="1"/>
  <c r="AU113" i="15"/>
  <c r="AU114" i="15" s="1"/>
  <c r="AT113" i="15"/>
  <c r="AT114" i="15" s="1"/>
  <c r="G167" i="15"/>
  <c r="H167" i="15" s="1" a="1"/>
  <c r="H167" i="15" s="1"/>
  <c r="G107" i="15"/>
  <c r="H107" i="15" s="1" a="1"/>
  <c r="H107" i="15" s="1"/>
  <c r="F197" i="15"/>
  <c r="I49" i="16"/>
  <c r="J49" i="16" s="1"/>
  <c r="K49" i="16" s="1"/>
  <c r="L49" i="16" s="1"/>
  <c r="M49" i="16" s="1"/>
  <c r="N49" i="16" s="1"/>
  <c r="F49" i="16" s="1"/>
  <c r="E49" i="16" s="1"/>
  <c r="D49" i="16"/>
  <c r="H52" i="16"/>
  <c r="G137" i="15"/>
  <c r="H137" i="15" s="1" a="1"/>
  <c r="H137" i="15" s="1"/>
  <c r="F77" i="15"/>
  <c r="D199" i="15"/>
  <c r="E199" i="15" s="1"/>
  <c r="F198" i="15"/>
  <c r="A210" i="15"/>
  <c r="B211" i="15"/>
  <c r="F17" i="15"/>
  <c r="E18" i="15"/>
  <c r="G47" i="15"/>
  <c r="H47" i="15" s="1" a="1"/>
  <c r="G138" i="15"/>
  <c r="H138" i="15" s="1" a="1"/>
  <c r="H138" i="15" s="1"/>
  <c r="G168" i="15"/>
  <c r="H168" i="15" s="1" a="1"/>
  <c r="H168" i="15" s="1"/>
  <c r="G108" i="15"/>
  <c r="H108" i="15" s="1" a="1"/>
  <c r="H108" i="15" s="1"/>
  <c r="G78" i="15"/>
  <c r="H78" i="15" s="1" a="1"/>
  <c r="F48" i="15"/>
  <c r="D19" i="15"/>
  <c r="D79" i="15"/>
  <c r="E79" i="15" s="1"/>
  <c r="D139" i="15"/>
  <c r="E139" i="15" s="1"/>
  <c r="D49" i="15"/>
  <c r="E49" i="15" s="1"/>
  <c r="D109" i="15"/>
  <c r="E109" i="15" s="1"/>
  <c r="D169" i="15"/>
  <c r="E169" i="15" s="1"/>
  <c r="O90" i="15"/>
  <c r="O91" i="15"/>
  <c r="P89" i="15"/>
  <c r="U30" i="15"/>
  <c r="V29" i="15"/>
  <c r="U31" i="15"/>
  <c r="U39" i="15"/>
  <c r="T41" i="15"/>
  <c r="T40" i="15"/>
  <c r="BB112" i="15"/>
  <c r="P80" i="15"/>
  <c r="Q79" i="15"/>
  <c r="P81" i="15"/>
  <c r="BR114" i="15"/>
  <c r="W10" i="15"/>
  <c r="X9" i="15"/>
  <c r="W11" i="15"/>
  <c r="L138" i="15"/>
  <c r="BR132" i="15"/>
  <c r="BR130" i="15"/>
  <c r="L129" i="15"/>
  <c r="S59" i="15"/>
  <c r="R61" i="15"/>
  <c r="R60" i="15"/>
  <c r="BR125" i="15"/>
  <c r="BR123" i="15"/>
  <c r="BB122" i="15" s="1"/>
  <c r="M111" i="15"/>
  <c r="M110" i="15"/>
  <c r="N109" i="15"/>
  <c r="BB114" i="15"/>
  <c r="R69" i="15"/>
  <c r="Q71" i="15"/>
  <c r="Q70" i="15"/>
  <c r="V21" i="15"/>
  <c r="V20" i="15"/>
  <c r="W19" i="15"/>
  <c r="L121" i="15"/>
  <c r="L120" i="15"/>
  <c r="M119" i="15"/>
  <c r="T49" i="15"/>
  <c r="S51" i="15"/>
  <c r="S50" i="15"/>
  <c r="N100" i="15"/>
  <c r="N101" i="15"/>
  <c r="O99" i="15"/>
  <c r="G17" i="15" a="1"/>
  <c r="D110" i="15" a="1"/>
  <c r="D20" i="15" a="1"/>
  <c r="G49" i="15" a="1"/>
  <c r="D200" i="15" a="1"/>
  <c r="G211" i="18" a="1"/>
  <c r="D170" i="15" a="1"/>
  <c r="F199" i="15" a="1"/>
  <c r="D50" i="15" a="1"/>
  <c r="F211" i="18" a="1"/>
  <c r="G198" i="15" a="1"/>
  <c r="D213" i="18" a="1"/>
  <c r="D140" i="15" a="1"/>
  <c r="G48" i="15" a="1"/>
  <c r="F138" i="15" a="1"/>
  <c r="F78" i="15" a="1"/>
  <c r="D80" i="15" a="1"/>
  <c r="F168" i="15" a="1"/>
  <c r="F108" i="15" a="1"/>
  <c r="G109" i="15" a="1"/>
  <c r="G79" i="15" a="1"/>
  <c r="G18" i="15" a="1"/>
  <c r="G139" i="15" a="1"/>
  <c r="F169" i="15" a="1"/>
  <c r="D213" i="18" l="1"/>
  <c r="E213" i="18" s="1"/>
  <c r="F211" i="18"/>
  <c r="G211" i="18"/>
  <c r="H211" i="18" s="1" a="1"/>
  <c r="H211" i="18" s="1"/>
  <c r="B215" i="18"/>
  <c r="A214" i="18"/>
  <c r="AT132" i="15"/>
  <c r="AS132" i="15"/>
  <c r="AQ135" i="15"/>
  <c r="AQ136" i="15" s="1"/>
  <c r="AS133" i="15"/>
  <c r="AS134" i="15" s="1"/>
  <c r="AS135" i="15"/>
  <c r="AS136" i="15" s="1"/>
  <c r="AR135" i="15"/>
  <c r="AR136" i="15" s="1"/>
  <c r="AR133" i="15"/>
  <c r="AR134" i="15" s="1"/>
  <c r="AQ133" i="15"/>
  <c r="AQ134" i="15" s="1"/>
  <c r="AR132" i="15"/>
  <c r="AQ132" i="15"/>
  <c r="AU123" i="15"/>
  <c r="AU124" i="15" s="1"/>
  <c r="AT123" i="15"/>
  <c r="AT124" i="15" s="1"/>
  <c r="AU125" i="15"/>
  <c r="AU126" i="15" s="1"/>
  <c r="AT125" i="15"/>
  <c r="AT126" i="15" s="1"/>
  <c r="AU122" i="15"/>
  <c r="G48" i="15"/>
  <c r="H48" i="15" s="1" a="1"/>
  <c r="H48" i="15" s="1"/>
  <c r="F108" i="15"/>
  <c r="G198" i="15"/>
  <c r="H198" i="15" s="1" a="1"/>
  <c r="H198" i="15" s="1"/>
  <c r="H55" i="16"/>
  <c r="I52" i="16"/>
  <c r="J52" i="16" s="1"/>
  <c r="K52" i="16" s="1"/>
  <c r="L52" i="16" s="1"/>
  <c r="M52" i="16" s="1"/>
  <c r="N52" i="16" s="1"/>
  <c r="F52" i="16" s="1"/>
  <c r="E52" i="16" s="1"/>
  <c r="D52" i="16"/>
  <c r="F168" i="15"/>
  <c r="F78" i="15"/>
  <c r="G17" i="15"/>
  <c r="H17" i="15" s="1" a="1"/>
  <c r="H17" i="15" s="1"/>
  <c r="H78" i="15"/>
  <c r="H47" i="15"/>
  <c r="BB124" i="15"/>
  <c r="D200" i="15"/>
  <c r="E200" i="15" s="1"/>
  <c r="F199" i="15"/>
  <c r="B212" i="15"/>
  <c r="A211" i="15"/>
  <c r="F138" i="15"/>
  <c r="E19" i="15"/>
  <c r="G18" i="15"/>
  <c r="H18" i="15" s="1" a="1"/>
  <c r="H18" i="15" s="1"/>
  <c r="G109" i="15"/>
  <c r="H109" i="15" s="1" a="1"/>
  <c r="G49" i="15"/>
  <c r="H49" i="15" s="1" a="1"/>
  <c r="H49" i="15" s="1"/>
  <c r="G139" i="15"/>
  <c r="H139" i="15" s="1" a="1"/>
  <c r="H139" i="15" s="1"/>
  <c r="G79" i="15"/>
  <c r="H79" i="15" s="1" a="1"/>
  <c r="H79" i="15" s="1"/>
  <c r="F169" i="15"/>
  <c r="D110" i="15"/>
  <c r="E110" i="15" s="1"/>
  <c r="D80" i="15"/>
  <c r="E80" i="15" s="1"/>
  <c r="D50" i="15"/>
  <c r="E50" i="15" s="1"/>
  <c r="D170" i="15"/>
  <c r="E170" i="15" s="1"/>
  <c r="D140" i="15"/>
  <c r="E140" i="15" s="1"/>
  <c r="D20" i="15"/>
  <c r="E20" i="15" s="1"/>
  <c r="BR124" i="15"/>
  <c r="R70" i="15"/>
  <c r="S69" i="15"/>
  <c r="R71" i="15"/>
  <c r="L130" i="15"/>
  <c r="L131" i="15"/>
  <c r="M129" i="15"/>
  <c r="Q80" i="15"/>
  <c r="R79" i="15"/>
  <c r="Q81" i="15"/>
  <c r="U49" i="15"/>
  <c r="T51" i="15"/>
  <c r="T50" i="15"/>
  <c r="M120" i="15"/>
  <c r="AU105" i="15" s="1"/>
  <c r="AU106" i="15" s="1"/>
  <c r="BT100" i="15" s="1"/>
  <c r="M121" i="15"/>
  <c r="N119" i="15"/>
  <c r="BR135" i="15"/>
  <c r="BR133" i="15"/>
  <c r="BB132" i="15" s="1"/>
  <c r="L148" i="15"/>
  <c r="L139" i="15"/>
  <c r="BR142" i="15"/>
  <c r="BR140" i="15"/>
  <c r="P90" i="15"/>
  <c r="Q89" i="15"/>
  <c r="P91" i="15"/>
  <c r="O100" i="15"/>
  <c r="O101" i="15"/>
  <c r="P99" i="15"/>
  <c r="W20" i="15"/>
  <c r="W21" i="15"/>
  <c r="X19" i="15"/>
  <c r="X10" i="15"/>
  <c r="Y9" i="15"/>
  <c r="X11" i="15"/>
  <c r="S60" i="15"/>
  <c r="T59" i="15"/>
  <c r="S61" i="15"/>
  <c r="U40" i="15"/>
  <c r="V39" i="15"/>
  <c r="U41" i="15"/>
  <c r="N110" i="15"/>
  <c r="N111" i="15"/>
  <c r="O109" i="15"/>
  <c r="V30" i="15"/>
  <c r="W29" i="15"/>
  <c r="V31" i="15"/>
  <c r="F212" i="18" a="1"/>
  <c r="G19" i="15" a="1"/>
  <c r="F18" i="15" a="1"/>
  <c r="G200" i="15" a="1"/>
  <c r="D141" i="15" a="1"/>
  <c r="F49" i="15" a="1"/>
  <c r="G20" i="15" a="1"/>
  <c r="G169" i="15" a="1"/>
  <c r="F109" i="15" a="1"/>
  <c r="G199" i="15" a="1"/>
  <c r="D51" i="15" a="1"/>
  <c r="G212" i="18" a="1"/>
  <c r="F79" i="15" a="1"/>
  <c r="D171" i="15" a="1"/>
  <c r="D111" i="15" a="1"/>
  <c r="D21" i="15" a="1"/>
  <c r="D214" i="18" a="1"/>
  <c r="D81" i="15" a="1"/>
  <c r="D201" i="15" a="1"/>
  <c r="F139" i="15" a="1"/>
  <c r="F140" i="15" a="1"/>
  <c r="G110" i="15" a="1"/>
  <c r="F80" i="15" a="1"/>
  <c r="G170" i="15" a="1"/>
  <c r="F50" i="15" a="1"/>
  <c r="D214" i="18" l="1"/>
  <c r="E214" i="18" s="1"/>
  <c r="G212" i="18"/>
  <c r="H212" i="18" s="1" a="1"/>
  <c r="H212" i="18" s="1"/>
  <c r="F212" i="18"/>
  <c r="B216" i="18"/>
  <c r="A215" i="18"/>
  <c r="BT120" i="15"/>
  <c r="F18" i="15"/>
  <c r="AT133" i="15"/>
  <c r="AT134" i="15" s="1"/>
  <c r="AU133" i="15"/>
  <c r="AU134" i="15" s="1"/>
  <c r="AT135" i="15"/>
  <c r="AT136" i="15" s="1"/>
  <c r="AR142" i="15"/>
  <c r="AS145" i="15"/>
  <c r="AS146" i="15" s="1"/>
  <c r="AQ142" i="15"/>
  <c r="AR145" i="15"/>
  <c r="AR146" i="15" s="1"/>
  <c r="AS143" i="15"/>
  <c r="AS144" i="15" s="1"/>
  <c r="AQ145" i="15"/>
  <c r="AQ146" i="15" s="1"/>
  <c r="AR143" i="15"/>
  <c r="AR144" i="15" s="1"/>
  <c r="AQ143" i="15"/>
  <c r="AQ144" i="15" s="1"/>
  <c r="AT142" i="15"/>
  <c r="AS142" i="15"/>
  <c r="AU132" i="15"/>
  <c r="G199" i="15"/>
  <c r="H199" i="15" s="1" a="1"/>
  <c r="H199" i="15" s="1"/>
  <c r="F79" i="15"/>
  <c r="F139" i="15"/>
  <c r="F109" i="15"/>
  <c r="F49" i="15"/>
  <c r="H58" i="16"/>
  <c r="I55" i="16"/>
  <c r="J55" i="16" s="1"/>
  <c r="K55" i="16" s="1"/>
  <c r="L55" i="16" s="1"/>
  <c r="M55" i="16" s="1"/>
  <c r="N55" i="16" s="1"/>
  <c r="F55" i="16" s="1"/>
  <c r="E55" i="16" s="1"/>
  <c r="D55" i="16"/>
  <c r="H109" i="15"/>
  <c r="BB134" i="15"/>
  <c r="G169" i="15"/>
  <c r="H169" i="15" s="1" a="1"/>
  <c r="H169" i="15" s="1"/>
  <c r="D201" i="15"/>
  <c r="E201" i="15" s="1"/>
  <c r="G200" i="15"/>
  <c r="H200" i="15" s="1" a="1"/>
  <c r="H200" i="15" s="1"/>
  <c r="A212" i="15"/>
  <c r="B213" i="15"/>
  <c r="G19" i="15"/>
  <c r="H19" i="15" s="1" a="1"/>
  <c r="H19" i="15" s="1"/>
  <c r="G20" i="15"/>
  <c r="H20" i="15" s="1" a="1"/>
  <c r="H20" i="15" s="1"/>
  <c r="G110" i="15"/>
  <c r="H110" i="15" s="1" a="1"/>
  <c r="H110" i="15" s="1"/>
  <c r="G170" i="15"/>
  <c r="H170" i="15" s="1" a="1"/>
  <c r="H170" i="15" s="1"/>
  <c r="F140" i="15"/>
  <c r="F50" i="15"/>
  <c r="F80" i="15"/>
  <c r="D141" i="15"/>
  <c r="E141" i="15" s="1"/>
  <c r="D111" i="15"/>
  <c r="E111" i="15" s="1"/>
  <c r="D21" i="15"/>
  <c r="D51" i="15"/>
  <c r="E51" i="15" s="1"/>
  <c r="D171" i="15"/>
  <c r="E171" i="15" s="1"/>
  <c r="D81" i="15"/>
  <c r="E81" i="15" s="1"/>
  <c r="BR134" i="15"/>
  <c r="X20" i="15"/>
  <c r="Y19" i="15"/>
  <c r="X21" i="15"/>
  <c r="U59" i="15"/>
  <c r="T61" i="15"/>
  <c r="T60" i="15"/>
  <c r="BR150" i="15"/>
  <c r="L149" i="15"/>
  <c r="L158" i="15"/>
  <c r="BR152" i="15"/>
  <c r="W30" i="15"/>
  <c r="X29" i="15"/>
  <c r="W31" i="15"/>
  <c r="P100" i="15"/>
  <c r="Q99" i="15"/>
  <c r="P101" i="15"/>
  <c r="N121" i="15"/>
  <c r="N120" i="15"/>
  <c r="O119" i="15"/>
  <c r="O111" i="15"/>
  <c r="O110" i="15"/>
  <c r="P109" i="15"/>
  <c r="T69" i="15"/>
  <c r="S71" i="15"/>
  <c r="S70" i="15"/>
  <c r="Q90" i="15"/>
  <c r="R89" i="15"/>
  <c r="Q91" i="15"/>
  <c r="W39" i="15"/>
  <c r="V40" i="15"/>
  <c r="V41" i="15"/>
  <c r="Y10" i="15"/>
  <c r="Y11" i="15"/>
  <c r="Z9" i="15"/>
  <c r="V49" i="15"/>
  <c r="U50" i="15"/>
  <c r="U51" i="15"/>
  <c r="BR145" i="15"/>
  <c r="BR143" i="15"/>
  <c r="BB142" i="15" s="1"/>
  <c r="S79" i="15"/>
  <c r="R81" i="15"/>
  <c r="R80" i="15"/>
  <c r="M139" i="15"/>
  <c r="L140" i="15"/>
  <c r="L141" i="15"/>
  <c r="N129" i="15"/>
  <c r="M131" i="15"/>
  <c r="M130" i="15"/>
  <c r="AU115" i="15" s="1"/>
  <c r="AU116" i="15" s="1"/>
  <c r="BT110" i="15" s="1"/>
  <c r="D52" i="15" a="1"/>
  <c r="D82" i="15" a="1"/>
  <c r="F213" i="18" a="1"/>
  <c r="F200" i="15" a="1"/>
  <c r="G80" i="15" a="1"/>
  <c r="F170" i="15" a="1"/>
  <c r="G140" i="15" a="1"/>
  <c r="D142" i="15" a="1"/>
  <c r="F110" i="15" a="1"/>
  <c r="D172" i="15" a="1"/>
  <c r="F19" i="15" a="1"/>
  <c r="F20" i="15" a="1"/>
  <c r="G81" i="15" a="1"/>
  <c r="G213" i="18" a="1"/>
  <c r="D22" i="15" a="1"/>
  <c r="G111" i="15" a="1"/>
  <c r="D202" i="15" a="1"/>
  <c r="D215" i="18" a="1"/>
  <c r="G201" i="15" a="1"/>
  <c r="G50" i="15" a="1"/>
  <c r="D112" i="15" a="1"/>
  <c r="F141" i="15" a="1"/>
  <c r="F51" i="15" a="1"/>
  <c r="F171" i="15" a="1"/>
  <c r="F213" i="18" l="1"/>
  <c r="G213" i="18"/>
  <c r="H213" i="18" s="1" a="1"/>
  <c r="H213" i="18" s="1"/>
  <c r="D215" i="18"/>
  <c r="E215" i="18" s="1"/>
  <c r="B217" i="18"/>
  <c r="A216" i="18"/>
  <c r="AQ155" i="15"/>
  <c r="AQ156" i="15" s="1"/>
  <c r="AR152" i="15"/>
  <c r="AT152" i="15"/>
  <c r="AS152" i="15"/>
  <c r="AQ152" i="15"/>
  <c r="AR155" i="15"/>
  <c r="AR156" i="15" s="1"/>
  <c r="AR153" i="15"/>
  <c r="AR154" i="15" s="1"/>
  <c r="AS155" i="15"/>
  <c r="AS156" i="15" s="1"/>
  <c r="AS153" i="15"/>
  <c r="AS154" i="15" s="1"/>
  <c r="AQ153" i="15"/>
  <c r="AQ154" i="15" s="1"/>
  <c r="AT145" i="15"/>
  <c r="AT146" i="15" s="1"/>
  <c r="AT143" i="15"/>
  <c r="AT144" i="15" s="1"/>
  <c r="AU143" i="15"/>
  <c r="AU144" i="15" s="1"/>
  <c r="AU142" i="15"/>
  <c r="G80" i="15"/>
  <c r="H80" i="15" s="1" a="1"/>
  <c r="H80" i="15" s="1"/>
  <c r="F19" i="15"/>
  <c r="F110" i="15"/>
  <c r="D58" i="16"/>
  <c r="H61" i="16"/>
  <c r="I58" i="16"/>
  <c r="J58" i="16" s="1"/>
  <c r="K58" i="16" s="1"/>
  <c r="L58" i="16" s="1"/>
  <c r="M58" i="16" s="1"/>
  <c r="N58" i="16" s="1"/>
  <c r="F58" i="16" s="1"/>
  <c r="E58" i="16" s="1"/>
  <c r="G50" i="15"/>
  <c r="H50" i="15" s="1" a="1"/>
  <c r="H50" i="15" s="1"/>
  <c r="F20" i="15"/>
  <c r="F200" i="15"/>
  <c r="D202" i="15"/>
  <c r="E202" i="15" s="1"/>
  <c r="G201" i="15"/>
  <c r="H201" i="15" s="1" a="1"/>
  <c r="H201" i="15" s="1"/>
  <c r="B214" i="15"/>
  <c r="A213" i="15"/>
  <c r="E21" i="15"/>
  <c r="G140" i="15"/>
  <c r="H140" i="15" s="1" a="1"/>
  <c r="F170" i="15"/>
  <c r="G111" i="15"/>
  <c r="H111" i="15" s="1" a="1"/>
  <c r="H111" i="15" s="1"/>
  <c r="G81" i="15"/>
  <c r="H81" i="15" s="1" a="1"/>
  <c r="H81" i="15" s="1"/>
  <c r="F171" i="15"/>
  <c r="F51" i="15"/>
  <c r="F141" i="15"/>
  <c r="D172" i="15"/>
  <c r="E172" i="15" s="1"/>
  <c r="D112" i="15"/>
  <c r="E112" i="15" s="1"/>
  <c r="D52" i="15"/>
  <c r="E52" i="15" s="1"/>
  <c r="D82" i="15"/>
  <c r="E82" i="15" s="1"/>
  <c r="D142" i="15"/>
  <c r="E142" i="15" s="1"/>
  <c r="D22" i="15"/>
  <c r="E22" i="15" s="1"/>
  <c r="BB144" i="15"/>
  <c r="W40" i="15"/>
  <c r="W41" i="15"/>
  <c r="X39" i="15"/>
  <c r="O121" i="15"/>
  <c r="O120" i="15"/>
  <c r="P119" i="15"/>
  <c r="BR160" i="15"/>
  <c r="BR162" i="15"/>
  <c r="L159" i="15"/>
  <c r="L168" i="15"/>
  <c r="S81" i="15"/>
  <c r="T79" i="15"/>
  <c r="S80" i="15"/>
  <c r="L151" i="15"/>
  <c r="M149" i="15"/>
  <c r="L150" i="15"/>
  <c r="Q101" i="15"/>
  <c r="Q100" i="15"/>
  <c r="R99" i="15"/>
  <c r="N131" i="15"/>
  <c r="N130" i="15"/>
  <c r="O129" i="15"/>
  <c r="V50" i="15"/>
  <c r="V51" i="15"/>
  <c r="W49" i="15"/>
  <c r="AA9" i="15"/>
  <c r="Z10" i="15"/>
  <c r="Z11" i="15"/>
  <c r="T71" i="15"/>
  <c r="U69" i="15"/>
  <c r="T70" i="15"/>
  <c r="Z19" i="15"/>
  <c r="Y20" i="15"/>
  <c r="Y21" i="15"/>
  <c r="M141" i="15"/>
  <c r="M140" i="15"/>
  <c r="N139" i="15"/>
  <c r="P111" i="15"/>
  <c r="P110" i="15"/>
  <c r="Q109" i="15"/>
  <c r="BR144" i="15"/>
  <c r="R91" i="15"/>
  <c r="S89" i="15"/>
  <c r="R90" i="15"/>
  <c r="U61" i="15"/>
  <c r="V59" i="15"/>
  <c r="U60" i="15"/>
  <c r="Y29" i="15"/>
  <c r="X30" i="15"/>
  <c r="X31" i="15"/>
  <c r="BR155" i="15"/>
  <c r="BR153" i="15"/>
  <c r="BB152" i="15" s="1"/>
  <c r="F81" i="15" a="1"/>
  <c r="D203" i="15" a="1"/>
  <c r="D23" i="15" a="1"/>
  <c r="D83" i="15" a="1"/>
  <c r="G171" i="15" a="1"/>
  <c r="D113" i="15" a="1"/>
  <c r="G214" i="18" a="1"/>
  <c r="F201" i="15" a="1"/>
  <c r="G172" i="15" a="1"/>
  <c r="G82" i="15" a="1"/>
  <c r="F214" i="18" a="1"/>
  <c r="G51" i="15" a="1"/>
  <c r="D216" i="18" a="1"/>
  <c r="G141" i="15" a="1"/>
  <c r="D143" i="15" a="1"/>
  <c r="D173" i="15" a="1"/>
  <c r="F111" i="15" a="1"/>
  <c r="D53" i="15" a="1"/>
  <c r="F112" i="15" a="1"/>
  <c r="F202" i="15" a="1"/>
  <c r="G52" i="15" a="1"/>
  <c r="G21" i="15" a="1"/>
  <c r="F22" i="15" a="1"/>
  <c r="G142" i="15" a="1"/>
  <c r="G214" i="18" l="1"/>
  <c r="H214" i="18" s="1" a="1"/>
  <c r="H214" i="18" s="1"/>
  <c r="F214" i="18"/>
  <c r="D216" i="18"/>
  <c r="E216" i="18" s="1"/>
  <c r="A217" i="18"/>
  <c r="B218" i="18"/>
  <c r="BB154" i="15"/>
  <c r="AS163" i="15"/>
  <c r="AS164" i="15" s="1"/>
  <c r="AR163" i="15"/>
  <c r="AR164" i="15" s="1"/>
  <c r="AQ163" i="15"/>
  <c r="AQ164" i="15" s="1"/>
  <c r="AR162" i="15"/>
  <c r="AQ165" i="15"/>
  <c r="AQ166" i="15" s="1"/>
  <c r="AT162" i="15"/>
  <c r="AS162" i="15"/>
  <c r="AQ162" i="15"/>
  <c r="AS165" i="15"/>
  <c r="AS166" i="15" s="1"/>
  <c r="AR165" i="15"/>
  <c r="AR166" i="15" s="1"/>
  <c r="AU154" i="15"/>
  <c r="AU153" i="15"/>
  <c r="AT153" i="15"/>
  <c r="AT154" i="15" s="1"/>
  <c r="AU152" i="15"/>
  <c r="AT155" i="15"/>
  <c r="AT156" i="15" s="1"/>
  <c r="F81" i="15"/>
  <c r="F111" i="15"/>
  <c r="G141" i="15"/>
  <c r="H141" i="15" s="1" a="1"/>
  <c r="H141" i="15" s="1"/>
  <c r="H64" i="16"/>
  <c r="I61" i="16"/>
  <c r="J61" i="16" s="1"/>
  <c r="K61" i="16" s="1"/>
  <c r="L61" i="16" s="1"/>
  <c r="M61" i="16" s="1"/>
  <c r="N61" i="16" s="1"/>
  <c r="F61" i="16" s="1"/>
  <c r="E61" i="16" s="1"/>
  <c r="D61" i="16"/>
  <c r="F201" i="15"/>
  <c r="H140" i="15"/>
  <c r="D203" i="15"/>
  <c r="E203" i="15" s="1"/>
  <c r="F202" i="15"/>
  <c r="A214" i="15"/>
  <c r="B215" i="15"/>
  <c r="G21" i="15"/>
  <c r="H21" i="15" s="1" a="1"/>
  <c r="H21" i="15" s="1"/>
  <c r="G51" i="15"/>
  <c r="H51" i="15" s="1" a="1"/>
  <c r="H51" i="15" s="1"/>
  <c r="G171" i="15"/>
  <c r="H171" i="15" s="1" a="1"/>
  <c r="G142" i="15"/>
  <c r="H142" i="15" s="1" a="1"/>
  <c r="H142" i="15" s="1"/>
  <c r="G82" i="15"/>
  <c r="H82" i="15" s="1" a="1"/>
  <c r="H82" i="15" s="1"/>
  <c r="G52" i="15"/>
  <c r="H52" i="15" s="1" a="1"/>
  <c r="H52" i="15" s="1"/>
  <c r="G172" i="15"/>
  <c r="H172" i="15" s="1" a="1"/>
  <c r="H172" i="15" s="1"/>
  <c r="F22" i="15"/>
  <c r="F112" i="15"/>
  <c r="D23" i="15"/>
  <c r="E23" i="15" s="1"/>
  <c r="D143" i="15"/>
  <c r="E143" i="15" s="1"/>
  <c r="D113" i="15"/>
  <c r="E113" i="15" s="1"/>
  <c r="D83" i="15"/>
  <c r="E83" i="15" s="1"/>
  <c r="D173" i="15"/>
  <c r="E173" i="15" s="1"/>
  <c r="D53" i="15"/>
  <c r="E53" i="15" s="1"/>
  <c r="BR154" i="15"/>
  <c r="V61" i="15"/>
  <c r="V60" i="15"/>
  <c r="W59" i="15"/>
  <c r="W50" i="15"/>
  <c r="W51" i="15"/>
  <c r="X49" i="15"/>
  <c r="BR165" i="15"/>
  <c r="BR163" i="15"/>
  <c r="BB162" i="15" s="1"/>
  <c r="M150" i="15"/>
  <c r="AU135" i="15" s="1"/>
  <c r="AU136" i="15" s="1"/>
  <c r="BT130" i="15" s="1"/>
  <c r="M151" i="15"/>
  <c r="N149" i="15"/>
  <c r="Z20" i="15"/>
  <c r="AA19" i="15"/>
  <c r="Z21" i="15"/>
  <c r="O130" i="15"/>
  <c r="P129" i="15"/>
  <c r="O131" i="15"/>
  <c r="V69" i="15"/>
  <c r="U71" i="15"/>
  <c r="U70" i="15"/>
  <c r="U79" i="15"/>
  <c r="T81" i="15"/>
  <c r="T80" i="15"/>
  <c r="Q110" i="15"/>
  <c r="R109" i="15"/>
  <c r="Q111" i="15"/>
  <c r="S99" i="15"/>
  <c r="R101" i="15"/>
  <c r="R100" i="15"/>
  <c r="L178" i="15"/>
  <c r="L169" i="15"/>
  <c r="BR172" i="15"/>
  <c r="BR170" i="15"/>
  <c r="Y30" i="15"/>
  <c r="Y31" i="15"/>
  <c r="Z29" i="15"/>
  <c r="L160" i="15"/>
  <c r="M159" i="15"/>
  <c r="L161" i="15"/>
  <c r="P120" i="15"/>
  <c r="Q119" i="15"/>
  <c r="P121" i="15"/>
  <c r="T89" i="15"/>
  <c r="S91" i="15"/>
  <c r="S90" i="15"/>
  <c r="X40" i="15"/>
  <c r="X41" i="15"/>
  <c r="Y39" i="15"/>
  <c r="N140" i="15"/>
  <c r="N141" i="15"/>
  <c r="O139" i="15"/>
  <c r="AB9" i="15"/>
  <c r="AA10" i="15"/>
  <c r="AA11" i="15"/>
  <c r="F215" i="18" a="1"/>
  <c r="D24" i="15" a="1"/>
  <c r="D84" i="15" a="1"/>
  <c r="D174" i="15" a="1"/>
  <c r="D144" i="15" a="1"/>
  <c r="F52" i="15" a="1"/>
  <c r="D204" i="15" a="1"/>
  <c r="D114" i="15" a="1"/>
  <c r="F21" i="15" a="1"/>
  <c r="G112" i="15" a="1"/>
  <c r="G22" i="15" a="1"/>
  <c r="G215" i="18" a="1"/>
  <c r="F142" i="15" a="1"/>
  <c r="F172" i="15" a="1"/>
  <c r="F82" i="15" a="1"/>
  <c r="D54" i="15" a="1"/>
  <c r="G202" i="15" a="1"/>
  <c r="D217" i="18" a="1"/>
  <c r="G203" i="15" a="1"/>
  <c r="F143" i="15" a="1"/>
  <c r="F173" i="15" a="1"/>
  <c r="F23" i="15" a="1"/>
  <c r="F113" i="15" a="1"/>
  <c r="G53" i="15" a="1"/>
  <c r="G83" i="15" a="1"/>
  <c r="D217" i="18" l="1"/>
  <c r="E217" i="18" s="1"/>
  <c r="F215" i="18"/>
  <c r="G215" i="18"/>
  <c r="H215" i="18" s="1" a="1"/>
  <c r="H215" i="18" s="1"/>
  <c r="A218" i="18"/>
  <c r="B219" i="18"/>
  <c r="F82" i="15"/>
  <c r="AT165" i="15"/>
  <c r="AT166" i="15" s="1"/>
  <c r="AU163" i="15"/>
  <c r="AU164" i="15" s="1"/>
  <c r="AT163" i="15"/>
  <c r="AT164" i="15" s="1"/>
  <c r="AU165" i="15"/>
  <c r="AU166" i="15" s="1"/>
  <c r="AU162" i="15"/>
  <c r="AT172" i="15"/>
  <c r="AS172" i="15"/>
  <c r="AR175" i="15"/>
  <c r="AR176" i="15" s="1"/>
  <c r="AS173" i="15"/>
  <c r="AS174" i="15" s="1"/>
  <c r="AS175" i="15"/>
  <c r="AS176" i="15" s="1"/>
  <c r="AQ175" i="15"/>
  <c r="AQ176" i="15" s="1"/>
  <c r="AR173" i="15"/>
  <c r="AR174" i="15" s="1"/>
  <c r="AQ173" i="15"/>
  <c r="AQ174" i="15" s="1"/>
  <c r="AR172" i="15"/>
  <c r="AQ172" i="15"/>
  <c r="F142" i="15"/>
  <c r="G22" i="15"/>
  <c r="H22" i="15" s="1" a="1"/>
  <c r="H22" i="15" s="1"/>
  <c r="G202" i="15"/>
  <c r="H202" i="15" s="1" a="1"/>
  <c r="H202" i="15" s="1"/>
  <c r="H67" i="16"/>
  <c r="D64" i="16"/>
  <c r="I64" i="16"/>
  <c r="J64" i="16" s="1"/>
  <c r="K64" i="16" s="1"/>
  <c r="L64" i="16" s="1"/>
  <c r="M64" i="16" s="1"/>
  <c r="N64" i="16" s="1"/>
  <c r="F64" i="16" s="1"/>
  <c r="E64" i="16" s="1"/>
  <c r="F21" i="15"/>
  <c r="H171" i="15"/>
  <c r="G203" i="15"/>
  <c r="H203" i="15" s="1" a="1"/>
  <c r="H203" i="15" s="1"/>
  <c r="D204" i="15"/>
  <c r="E204" i="15" s="1"/>
  <c r="B216" i="15"/>
  <c r="A215" i="15"/>
  <c r="F172" i="15"/>
  <c r="F52" i="15"/>
  <c r="G112" i="15"/>
  <c r="H112" i="15" s="1" a="1"/>
  <c r="H112" i="15" s="1"/>
  <c r="G83" i="15"/>
  <c r="H83" i="15" s="1" a="1"/>
  <c r="H83" i="15" s="1"/>
  <c r="G53" i="15"/>
  <c r="H53" i="15" s="1" a="1"/>
  <c r="H53" i="15" s="1"/>
  <c r="F173" i="15"/>
  <c r="F113" i="15"/>
  <c r="F143" i="15"/>
  <c r="F23" i="15"/>
  <c r="D144" i="15"/>
  <c r="E144" i="15" s="1"/>
  <c r="D114" i="15"/>
  <c r="E114" i="15" s="1"/>
  <c r="D84" i="15"/>
  <c r="E84" i="15" s="1"/>
  <c r="D24" i="15"/>
  <c r="E24" i="15" s="1"/>
  <c r="D174" i="15"/>
  <c r="E174" i="15" s="1"/>
  <c r="D54" i="15"/>
  <c r="E54" i="15" s="1"/>
  <c r="Z39" i="15"/>
  <c r="Y41" i="15"/>
  <c r="Y40" i="15"/>
  <c r="BB164" i="15"/>
  <c r="V71" i="15"/>
  <c r="V70" i="15"/>
  <c r="W69" i="15"/>
  <c r="U89" i="15"/>
  <c r="T91" i="15"/>
  <c r="T90" i="15"/>
  <c r="BR175" i="15"/>
  <c r="BR173" i="15"/>
  <c r="BB172" i="15" s="1"/>
  <c r="L170" i="15"/>
  <c r="M169" i="15"/>
  <c r="L171" i="15"/>
  <c r="W61" i="15"/>
  <c r="W60" i="15"/>
  <c r="X59" i="15"/>
  <c r="AA29" i="15"/>
  <c r="Z30" i="15"/>
  <c r="Z31" i="15"/>
  <c r="T99" i="15"/>
  <c r="S101" i="15"/>
  <c r="S100" i="15"/>
  <c r="N150" i="15"/>
  <c r="N151" i="15"/>
  <c r="O149" i="15"/>
  <c r="S109" i="15"/>
  <c r="R111" i="15"/>
  <c r="R110" i="15"/>
  <c r="X50" i="15"/>
  <c r="X51" i="15"/>
  <c r="Y49" i="15"/>
  <c r="BR164" i="15"/>
  <c r="AC9" i="15"/>
  <c r="AB10" i="15"/>
  <c r="AB11" i="15"/>
  <c r="R119" i="15"/>
  <c r="Q121" i="15"/>
  <c r="Q120" i="15"/>
  <c r="BR180" i="15"/>
  <c r="L188" i="15"/>
  <c r="L179" i="15"/>
  <c r="BR182" i="15"/>
  <c r="V79" i="15"/>
  <c r="U81" i="15"/>
  <c r="U80" i="15"/>
  <c r="BB174" i="15"/>
  <c r="Q129" i="15"/>
  <c r="P131" i="15"/>
  <c r="P130" i="15"/>
  <c r="O141" i="15"/>
  <c r="O140" i="15"/>
  <c r="P139" i="15"/>
  <c r="M160" i="15"/>
  <c r="AU145" i="15" s="1"/>
  <c r="AU146" i="15" s="1"/>
  <c r="BT140" i="15" s="1"/>
  <c r="M161" i="15"/>
  <c r="N159" i="15"/>
  <c r="AB19" i="15"/>
  <c r="AA20" i="15"/>
  <c r="AA21" i="15"/>
  <c r="F216" i="18" a="1"/>
  <c r="D85" i="15" a="1"/>
  <c r="G216" i="18" a="1"/>
  <c r="G23" i="15" a="1"/>
  <c r="F203" i="15" a="1"/>
  <c r="F53" i="15" a="1"/>
  <c r="G173" i="15" a="1"/>
  <c r="D218" i="18" a="1"/>
  <c r="D25" i="15" a="1"/>
  <c r="D175" i="15" a="1"/>
  <c r="G113" i="15" a="1"/>
  <c r="D55" i="15" a="1"/>
  <c r="D145" i="15" a="1"/>
  <c r="F114" i="15" a="1"/>
  <c r="D205" i="15" a="1"/>
  <c r="G84" i="15" a="1"/>
  <c r="G143" i="15" a="1"/>
  <c r="F83" i="15" a="1"/>
  <c r="D115" i="15" a="1"/>
  <c r="G204" i="15" a="1"/>
  <c r="G174" i="15" a="1"/>
  <c r="G144" i="15" a="1"/>
  <c r="G24" i="15" a="1"/>
  <c r="G54" i="15" a="1"/>
  <c r="D218" i="18" l="1"/>
  <c r="E218" i="18" s="1"/>
  <c r="G216" i="18"/>
  <c r="H216" i="18" s="1" a="1"/>
  <c r="H216" i="18" s="1"/>
  <c r="F216" i="18"/>
  <c r="B220" i="18"/>
  <c r="A219" i="18"/>
  <c r="BT160" i="15"/>
  <c r="AU176" i="15"/>
  <c r="AU175" i="15"/>
  <c r="AT175" i="15"/>
  <c r="AT176" i="15" s="1"/>
  <c r="AU174" i="15"/>
  <c r="AU173" i="15"/>
  <c r="AT173" i="15"/>
  <c r="AT174" i="15" s="1"/>
  <c r="AU172" i="15"/>
  <c r="AR185" i="15"/>
  <c r="AR186" i="15" s="1"/>
  <c r="AQ185" i="15"/>
  <c r="AQ186" i="15" s="1"/>
  <c r="AS183" i="15"/>
  <c r="AS184" i="15" s="1"/>
  <c r="AQ183" i="15"/>
  <c r="AQ184" i="15" s="1"/>
  <c r="AS182" i="15"/>
  <c r="AQ182" i="15"/>
  <c r="AS185" i="15"/>
  <c r="AS186" i="15" s="1"/>
  <c r="AT182" i="15"/>
  <c r="AR182" i="15"/>
  <c r="AR183" i="15"/>
  <c r="AR184" i="15" s="1"/>
  <c r="F53" i="15"/>
  <c r="G143" i="15"/>
  <c r="H143" i="15" s="1" a="1"/>
  <c r="H143" i="15" s="1"/>
  <c r="F83" i="15"/>
  <c r="H70" i="16"/>
  <c r="I67" i="16"/>
  <c r="J67" i="16" s="1"/>
  <c r="K67" i="16" s="1"/>
  <c r="L67" i="16" s="1"/>
  <c r="M67" i="16" s="1"/>
  <c r="N67" i="16" s="1"/>
  <c r="F67" i="16" s="1"/>
  <c r="E67" i="16" s="1"/>
  <c r="D67" i="16"/>
  <c r="G173" i="15"/>
  <c r="H173" i="15" s="1" a="1"/>
  <c r="H173" i="15" s="1"/>
  <c r="G23" i="15"/>
  <c r="H23" i="15" s="1" a="1"/>
  <c r="H23" i="15" s="1"/>
  <c r="F203" i="15"/>
  <c r="G204" i="15"/>
  <c r="H204" i="15" s="1" a="1"/>
  <c r="H204" i="15" s="1"/>
  <c r="D205" i="15"/>
  <c r="E205" i="15" s="1"/>
  <c r="A216" i="15"/>
  <c r="B217" i="15"/>
  <c r="G113" i="15"/>
  <c r="H113" i="15" s="1" a="1"/>
  <c r="H113" i="15" s="1"/>
  <c r="G24" i="15"/>
  <c r="H24" i="15" s="1" a="1"/>
  <c r="H24" i="15" s="1"/>
  <c r="G174" i="15"/>
  <c r="H174" i="15" s="1" a="1"/>
  <c r="H174" i="15" s="1"/>
  <c r="G84" i="15"/>
  <c r="H84" i="15" s="1" a="1"/>
  <c r="H84" i="15" s="1"/>
  <c r="G144" i="15"/>
  <c r="H144" i="15" s="1" a="1"/>
  <c r="H144" i="15" s="1"/>
  <c r="G54" i="15"/>
  <c r="H54" i="15" s="1" a="1"/>
  <c r="H54" i="15" s="1"/>
  <c r="F114" i="15"/>
  <c r="D175" i="15"/>
  <c r="E175" i="15" s="1"/>
  <c r="D55" i="15"/>
  <c r="E55" i="15" s="1"/>
  <c r="D145" i="15"/>
  <c r="E145" i="15" s="1"/>
  <c r="D25" i="15"/>
  <c r="E25" i="15" s="1"/>
  <c r="D115" i="15"/>
  <c r="E115" i="15" s="1"/>
  <c r="D85" i="15"/>
  <c r="E85" i="15" s="1"/>
  <c r="BR174" i="15"/>
  <c r="AC19" i="15"/>
  <c r="AB20" i="15"/>
  <c r="AB21" i="15"/>
  <c r="AB29" i="15"/>
  <c r="AA31" i="15"/>
  <c r="AA30" i="15"/>
  <c r="S119" i="15"/>
  <c r="R121" i="15"/>
  <c r="R120" i="15"/>
  <c r="V89" i="15"/>
  <c r="U91" i="15"/>
  <c r="U90" i="15"/>
  <c r="N161" i="15"/>
  <c r="N160" i="15"/>
  <c r="O159" i="15"/>
  <c r="Z49" i="15"/>
  <c r="Y50" i="15"/>
  <c r="Y51" i="15"/>
  <c r="X61" i="15"/>
  <c r="X60" i="15"/>
  <c r="Y59" i="15"/>
  <c r="W71" i="15"/>
  <c r="W70" i="15"/>
  <c r="X69" i="15"/>
  <c r="V81" i="15"/>
  <c r="V80" i="15"/>
  <c r="W79" i="15"/>
  <c r="O151" i="15"/>
  <c r="O150" i="15"/>
  <c r="P149" i="15"/>
  <c r="BR183" i="15"/>
  <c r="BR185" i="15"/>
  <c r="AD9" i="15"/>
  <c r="AC11" i="15"/>
  <c r="AC10" i="15"/>
  <c r="BB184" i="15"/>
  <c r="Q139" i="15"/>
  <c r="P141" i="15"/>
  <c r="P140" i="15"/>
  <c r="L180" i="15"/>
  <c r="M179" i="15"/>
  <c r="L181" i="15"/>
  <c r="BB182" i="15"/>
  <c r="M170" i="15"/>
  <c r="AU155" i="15" s="1"/>
  <c r="AU156" i="15" s="1"/>
  <c r="BT150" i="15" s="1"/>
  <c r="M171" i="15"/>
  <c r="N169" i="15"/>
  <c r="L198" i="15"/>
  <c r="L189" i="15"/>
  <c r="BR192" i="15"/>
  <c r="BR190" i="15"/>
  <c r="T109" i="15"/>
  <c r="S111" i="15"/>
  <c r="S110" i="15"/>
  <c r="AA39" i="15"/>
  <c r="Z41" i="15"/>
  <c r="Z40" i="15"/>
  <c r="U99" i="15"/>
  <c r="T101" i="15"/>
  <c r="T100" i="15"/>
  <c r="R129" i="15"/>
  <c r="Q131" i="15"/>
  <c r="Q130" i="15"/>
  <c r="F85" i="15" a="1"/>
  <c r="F145" i="15" a="1"/>
  <c r="D206" i="15" a="1"/>
  <c r="D219" i="18" a="1"/>
  <c r="G55" i="15" a="1"/>
  <c r="F205" i="15" a="1"/>
  <c r="D56" i="15" a="1"/>
  <c r="G217" i="18" a="1"/>
  <c r="D146" i="15" a="1"/>
  <c r="D116" i="15" a="1"/>
  <c r="F24" i="15" a="1"/>
  <c r="F84" i="15" a="1"/>
  <c r="F174" i="15" a="1"/>
  <c r="F217" i="18" a="1"/>
  <c r="F54" i="15" a="1"/>
  <c r="D176" i="15" a="1"/>
  <c r="F144" i="15" a="1"/>
  <c r="F204" i="15" a="1"/>
  <c r="D86" i="15" a="1"/>
  <c r="G114" i="15" a="1"/>
  <c r="D26" i="15" a="1"/>
  <c r="G115" i="15" a="1"/>
  <c r="F175" i="15" a="1"/>
  <c r="F25" i="15" a="1"/>
  <c r="D219" i="18" l="1"/>
  <c r="E219" i="18" s="1"/>
  <c r="G217" i="18"/>
  <c r="H217" i="18" s="1" a="1"/>
  <c r="H217" i="18" s="1"/>
  <c r="F217" i="18"/>
  <c r="A220" i="18"/>
  <c r="B221" i="18"/>
  <c r="BT170" i="15"/>
  <c r="AU182" i="15"/>
  <c r="AT185" i="15"/>
  <c r="AT186" i="15" s="1"/>
  <c r="AU185" i="15"/>
  <c r="AU186" i="15" s="1"/>
  <c r="AU183" i="15"/>
  <c r="AU184" i="15" s="1"/>
  <c r="AT183" i="15"/>
  <c r="AT184" i="15" s="1"/>
  <c r="AS193" i="15"/>
  <c r="AS194" i="15" s="1"/>
  <c r="AR193" i="15"/>
  <c r="AR194" i="15" s="1"/>
  <c r="AS192" i="15"/>
  <c r="AQ195" i="15"/>
  <c r="AQ196" i="15" s="1"/>
  <c r="AQ193" i="15"/>
  <c r="AQ194" i="15" s="1"/>
  <c r="AT192" i="15"/>
  <c r="AR192" i="15"/>
  <c r="AQ192" i="15"/>
  <c r="AR195" i="15"/>
  <c r="AR196" i="15" s="1"/>
  <c r="AS195" i="15"/>
  <c r="AS196" i="15" s="1"/>
  <c r="F144" i="15"/>
  <c r="H73" i="16"/>
  <c r="D70" i="16"/>
  <c r="I70" i="16"/>
  <c r="J70" i="16" s="1"/>
  <c r="K70" i="16" s="1"/>
  <c r="L70" i="16" s="1"/>
  <c r="M70" i="16" s="1"/>
  <c r="N70" i="16" s="1"/>
  <c r="F70" i="16" s="1"/>
  <c r="E70" i="16" s="1"/>
  <c r="G114" i="15"/>
  <c r="H114" i="15" s="1" a="1"/>
  <c r="H114" i="15" s="1"/>
  <c r="F204" i="15"/>
  <c r="F54" i="15"/>
  <c r="F24" i="15"/>
  <c r="D206" i="15"/>
  <c r="E206" i="15" s="1"/>
  <c r="F205" i="15"/>
  <c r="B218" i="15"/>
  <c r="A217" i="15"/>
  <c r="F84" i="15"/>
  <c r="F174" i="15"/>
  <c r="G55" i="15"/>
  <c r="H55" i="15" s="1" a="1"/>
  <c r="H55" i="15" s="1"/>
  <c r="G115" i="15"/>
  <c r="H115" i="15" s="1" a="1"/>
  <c r="H115" i="15" s="1"/>
  <c r="F85" i="15"/>
  <c r="F25" i="15"/>
  <c r="F145" i="15"/>
  <c r="F175" i="15"/>
  <c r="D116" i="15"/>
  <c r="E116" i="15" s="1"/>
  <c r="D26" i="15"/>
  <c r="E26" i="15" s="1"/>
  <c r="D176" i="15"/>
  <c r="E176" i="15" s="1"/>
  <c r="D146" i="15"/>
  <c r="E146" i="15" s="1"/>
  <c r="D86" i="15"/>
  <c r="E86" i="15" s="1"/>
  <c r="D56" i="15"/>
  <c r="E56" i="15" s="1"/>
  <c r="BB194" i="15"/>
  <c r="BR184" i="15"/>
  <c r="U109" i="15"/>
  <c r="T111" i="15"/>
  <c r="T110" i="15"/>
  <c r="AE9" i="15"/>
  <c r="AD11" i="15"/>
  <c r="AD10" i="15"/>
  <c r="Z59" i="15"/>
  <c r="Y61" i="15"/>
  <c r="Y60" i="15"/>
  <c r="W89" i="15"/>
  <c r="V91" i="15"/>
  <c r="V90" i="15"/>
  <c r="N179" i="15"/>
  <c r="M180" i="15"/>
  <c r="M181" i="15"/>
  <c r="Q149" i="15"/>
  <c r="P151" i="15"/>
  <c r="P150" i="15"/>
  <c r="T119" i="15"/>
  <c r="S121" i="15"/>
  <c r="S120" i="15"/>
  <c r="BR193" i="15"/>
  <c r="BB192" i="15" s="1"/>
  <c r="BR195" i="15"/>
  <c r="M189" i="15"/>
  <c r="L190" i="15"/>
  <c r="L191" i="15"/>
  <c r="AA49" i="15"/>
  <c r="Z50" i="15"/>
  <c r="Z51" i="15"/>
  <c r="L199" i="15"/>
  <c r="L208" i="15"/>
  <c r="BR202" i="15"/>
  <c r="BR200" i="15"/>
  <c r="X79" i="15"/>
  <c r="W81" i="15"/>
  <c r="W80" i="15"/>
  <c r="AC29" i="15"/>
  <c r="AB31" i="15"/>
  <c r="AB30" i="15"/>
  <c r="O169" i="15"/>
  <c r="N171" i="15"/>
  <c r="N170" i="15"/>
  <c r="R139" i="15"/>
  <c r="Q141" i="15"/>
  <c r="Q140" i="15"/>
  <c r="P159" i="15"/>
  <c r="O161" i="15"/>
  <c r="O160" i="15"/>
  <c r="AB39" i="15"/>
  <c r="AA41" i="15"/>
  <c r="AA40" i="15"/>
  <c r="V99" i="15"/>
  <c r="U101" i="15"/>
  <c r="U100" i="15"/>
  <c r="Y69" i="15"/>
  <c r="X71" i="15"/>
  <c r="X70" i="15"/>
  <c r="AD19" i="15"/>
  <c r="AC21" i="15"/>
  <c r="AC20" i="15"/>
  <c r="S129" i="15"/>
  <c r="R131" i="15"/>
  <c r="R130" i="15"/>
  <c r="G205" i="15" a="1"/>
  <c r="G176" i="15" a="1"/>
  <c r="D87" i="15" a="1"/>
  <c r="D147" i="15" a="1"/>
  <c r="G145" i="15" a="1"/>
  <c r="F55" i="15" a="1"/>
  <c r="F26" i="15" a="1"/>
  <c r="D57" i="15" a="1"/>
  <c r="D220" i="18" a="1"/>
  <c r="D27" i="15" a="1"/>
  <c r="F115" i="15" a="1"/>
  <c r="F116" i="15" a="1"/>
  <c r="G25" i="15" a="1"/>
  <c r="F218" i="18" a="1"/>
  <c r="D117" i="15" a="1"/>
  <c r="G85" i="15" a="1"/>
  <c r="G175" i="15" a="1"/>
  <c r="D207" i="15" a="1"/>
  <c r="D177" i="15" a="1"/>
  <c r="G218" i="18" a="1"/>
  <c r="G86" i="15" a="1"/>
  <c r="G56" i="15" a="1"/>
  <c r="F206" i="15" a="1"/>
  <c r="G146" i="15" a="1"/>
  <c r="F218" i="18" l="1"/>
  <c r="G218" i="18"/>
  <c r="H218" i="18" s="1" a="1"/>
  <c r="H218" i="18" s="1"/>
  <c r="D220" i="18"/>
  <c r="E220" i="18" s="1"/>
  <c r="A221" i="18"/>
  <c r="B222" i="18"/>
  <c r="BT180" i="15"/>
  <c r="G85" i="15"/>
  <c r="H85" i="15" s="1" a="1"/>
  <c r="H85" i="15" s="1"/>
  <c r="AT193" i="15"/>
  <c r="AT194" i="15" s="1"/>
  <c r="AT195" i="15"/>
  <c r="AT196" i="15" s="1"/>
  <c r="AU193" i="15"/>
  <c r="AU194" i="15" s="1"/>
  <c r="AU192" i="15"/>
  <c r="AT202" i="15"/>
  <c r="AS202" i="15"/>
  <c r="AR202" i="15"/>
  <c r="AR205" i="15"/>
  <c r="AR206" i="15" s="1"/>
  <c r="AR203" i="15"/>
  <c r="AR204" i="15" s="1"/>
  <c r="AS205" i="15"/>
  <c r="AS206" i="15" s="1"/>
  <c r="AQ205" i="15"/>
  <c r="AQ206" i="15" s="1"/>
  <c r="AQ202" i="15"/>
  <c r="AS203" i="15"/>
  <c r="AS204" i="15" s="1"/>
  <c r="AQ203" i="15"/>
  <c r="AQ204" i="15" s="1"/>
  <c r="G25" i="15"/>
  <c r="H25" i="15" s="1" a="1"/>
  <c r="H25" i="15" s="1"/>
  <c r="F55" i="15"/>
  <c r="H76" i="16"/>
  <c r="D73" i="16"/>
  <c r="I73" i="16"/>
  <c r="J73" i="16" s="1"/>
  <c r="K73" i="16" s="1"/>
  <c r="L73" i="16" s="1"/>
  <c r="M73" i="16" s="1"/>
  <c r="N73" i="16" s="1"/>
  <c r="F73" i="16" s="1"/>
  <c r="E73" i="16" s="1"/>
  <c r="G145" i="15"/>
  <c r="H145" i="15" s="1" a="1"/>
  <c r="H145" i="15" s="1"/>
  <c r="G205" i="15"/>
  <c r="H205" i="15" s="1" a="1"/>
  <c r="H205" i="15" s="1"/>
  <c r="G175" i="15"/>
  <c r="H175" i="15" s="1" a="1"/>
  <c r="H175" i="15" s="1"/>
  <c r="D207" i="15"/>
  <c r="E207" i="15" s="1"/>
  <c r="F206" i="15"/>
  <c r="A218" i="15"/>
  <c r="B219" i="15"/>
  <c r="F115" i="15"/>
  <c r="G56" i="15"/>
  <c r="H56" i="15" s="1" a="1"/>
  <c r="H56" i="15" s="1"/>
  <c r="G146" i="15"/>
  <c r="H146" i="15" s="1" a="1"/>
  <c r="H146" i="15" s="1"/>
  <c r="G86" i="15"/>
  <c r="H86" i="15" s="1" a="1"/>
  <c r="H86" i="15" s="1"/>
  <c r="G176" i="15"/>
  <c r="H176" i="15" s="1" a="1"/>
  <c r="H176" i="15" s="1"/>
  <c r="F26" i="15"/>
  <c r="F116" i="15"/>
  <c r="D177" i="15"/>
  <c r="E177" i="15" s="1"/>
  <c r="D87" i="15"/>
  <c r="E87" i="15" s="1"/>
  <c r="D27" i="15"/>
  <c r="E27" i="15" s="1"/>
  <c r="D117" i="15"/>
  <c r="E117" i="15" s="1"/>
  <c r="D57" i="15"/>
  <c r="E57" i="15" s="1"/>
  <c r="D147" i="15"/>
  <c r="E147" i="15" s="1"/>
  <c r="BR194" i="15"/>
  <c r="W91" i="15"/>
  <c r="X89" i="15"/>
  <c r="W90" i="15"/>
  <c r="AE19" i="15"/>
  <c r="AD21" i="15"/>
  <c r="AD20" i="15"/>
  <c r="AD29" i="15"/>
  <c r="AC31" i="15"/>
  <c r="AC30" i="15"/>
  <c r="Z61" i="15"/>
  <c r="Z60" i="15"/>
  <c r="AA59" i="15"/>
  <c r="Y70" i="15"/>
  <c r="Y71" i="15"/>
  <c r="Z69" i="15"/>
  <c r="X81" i="15"/>
  <c r="X80" i="15"/>
  <c r="Y79" i="15"/>
  <c r="AA50" i="15"/>
  <c r="AB49" i="15"/>
  <c r="AA51" i="15"/>
  <c r="R149" i="15"/>
  <c r="Q151" i="15"/>
  <c r="Q150" i="15"/>
  <c r="Q159" i="15"/>
  <c r="P161" i="15"/>
  <c r="P160" i="15"/>
  <c r="S139" i="15"/>
  <c r="R141" i="15"/>
  <c r="R140" i="15"/>
  <c r="N189" i="15"/>
  <c r="M191" i="15"/>
  <c r="M190" i="15"/>
  <c r="AE11" i="15"/>
  <c r="AE10" i="15"/>
  <c r="AF9" i="15"/>
  <c r="V101" i="15"/>
  <c r="V100" i="15"/>
  <c r="W99" i="15"/>
  <c r="BR205" i="15"/>
  <c r="BR203" i="15"/>
  <c r="BB204" i="15" s="1"/>
  <c r="P169" i="15"/>
  <c r="O171" i="15"/>
  <c r="O170" i="15"/>
  <c r="L218" i="15"/>
  <c r="BR210" i="15"/>
  <c r="L209" i="15"/>
  <c r="BR212" i="15"/>
  <c r="O179" i="15"/>
  <c r="N181" i="15"/>
  <c r="N180" i="15"/>
  <c r="V109" i="15"/>
  <c r="U111" i="15"/>
  <c r="U110" i="15"/>
  <c r="T129" i="15"/>
  <c r="S131" i="15"/>
  <c r="S130" i="15"/>
  <c r="L200" i="15"/>
  <c r="M199" i="15"/>
  <c r="L201" i="15"/>
  <c r="U119" i="15"/>
  <c r="T121" i="15"/>
  <c r="T120" i="15"/>
  <c r="AB40" i="15"/>
  <c r="AC39" i="15"/>
  <c r="AB41" i="15"/>
  <c r="G219" i="18" a="1"/>
  <c r="D28" i="15" a="1"/>
  <c r="F219" i="18" a="1"/>
  <c r="G206" i="15" a="1"/>
  <c r="F87" i="15" a="1"/>
  <c r="F176" i="15" a="1"/>
  <c r="G26" i="15" a="1"/>
  <c r="F56" i="15" a="1"/>
  <c r="D118" i="15" a="1"/>
  <c r="D148" i="15" a="1"/>
  <c r="G116" i="15" a="1"/>
  <c r="F146" i="15" a="1"/>
  <c r="D208" i="15" a="1"/>
  <c r="D178" i="15" a="1"/>
  <c r="F86" i="15" a="1"/>
  <c r="D58" i="15" a="1"/>
  <c r="D88" i="15" a="1"/>
  <c r="D221" i="18" a="1"/>
  <c r="F177" i="15" a="1"/>
  <c r="F147" i="15" a="1"/>
  <c r="G207" i="15" a="1"/>
  <c r="G27" i="15" a="1"/>
  <c r="G117" i="15" a="1"/>
  <c r="G57" i="15" a="1"/>
  <c r="F219" i="18" l="1"/>
  <c r="G219" i="18"/>
  <c r="H219" i="18" s="1" a="1"/>
  <c r="H219" i="18" s="1"/>
  <c r="D221" i="18"/>
  <c r="E221" i="18" s="1"/>
  <c r="B223" i="18"/>
  <c r="A222" i="18"/>
  <c r="F146" i="15"/>
  <c r="AU202" i="15"/>
  <c r="AT205" i="15"/>
  <c r="AT206" i="15" s="1"/>
  <c r="AU203" i="15"/>
  <c r="AU204" i="15" s="1"/>
  <c r="AT203" i="15"/>
  <c r="AT204" i="15" s="1"/>
  <c r="AR215" i="15"/>
  <c r="AR216" i="15" s="1"/>
  <c r="AQ212" i="15"/>
  <c r="AQ215" i="15"/>
  <c r="AQ216" i="15" s="1"/>
  <c r="AR213" i="15"/>
  <c r="AR214" i="15" s="1"/>
  <c r="AT212" i="15"/>
  <c r="AR212" i="15"/>
  <c r="AS215" i="15"/>
  <c r="AS216" i="15" s="1"/>
  <c r="AS212" i="15"/>
  <c r="AS213" i="15"/>
  <c r="AS214" i="15" s="1"/>
  <c r="AQ213" i="15"/>
  <c r="AQ214" i="15" s="1"/>
  <c r="G26" i="15"/>
  <c r="H26" i="15" s="1" a="1"/>
  <c r="H26" i="15" s="1"/>
  <c r="F86" i="15"/>
  <c r="F176" i="15"/>
  <c r="H79" i="16"/>
  <c r="D76" i="16"/>
  <c r="I76" i="16"/>
  <c r="J76" i="16" s="1"/>
  <c r="K76" i="16" s="1"/>
  <c r="L76" i="16" s="1"/>
  <c r="M76" i="16" s="1"/>
  <c r="N76" i="16" s="1"/>
  <c r="F76" i="16" s="1"/>
  <c r="E76" i="16" s="1"/>
  <c r="G206" i="15"/>
  <c r="H206" i="15" s="1" a="1"/>
  <c r="H206" i="15" s="1"/>
  <c r="F56" i="15"/>
  <c r="D208" i="15"/>
  <c r="E208" i="15" s="1"/>
  <c r="G207" i="15"/>
  <c r="H207" i="15" s="1" a="1"/>
  <c r="H207" i="15" s="1"/>
  <c r="B220" i="15"/>
  <c r="A219" i="15"/>
  <c r="G116" i="15"/>
  <c r="H116" i="15" s="1" a="1"/>
  <c r="H116" i="15" s="1"/>
  <c r="G117" i="15"/>
  <c r="H117" i="15" s="1" a="1"/>
  <c r="H117" i="15" s="1"/>
  <c r="G57" i="15"/>
  <c r="H57" i="15" s="1" a="1"/>
  <c r="H57" i="15" s="1"/>
  <c r="G27" i="15"/>
  <c r="H27" i="15" s="1" a="1"/>
  <c r="H27" i="15" s="1"/>
  <c r="F147" i="15"/>
  <c r="F87" i="15"/>
  <c r="F177" i="15"/>
  <c r="D58" i="15"/>
  <c r="E58" i="15" s="1"/>
  <c r="D148" i="15"/>
  <c r="E148" i="15" s="1"/>
  <c r="D88" i="15"/>
  <c r="E88" i="15" s="1"/>
  <c r="D28" i="15"/>
  <c r="E28" i="15" s="1"/>
  <c r="D178" i="15"/>
  <c r="E178" i="15" s="1"/>
  <c r="D118" i="15"/>
  <c r="E118" i="15" s="1"/>
  <c r="BR204" i="15"/>
  <c r="BB202" i="15"/>
  <c r="BR215" i="15"/>
  <c r="BR213" i="15"/>
  <c r="S149" i="15"/>
  <c r="R151" i="15"/>
  <c r="R150" i="15"/>
  <c r="M201" i="15"/>
  <c r="M200" i="15"/>
  <c r="N199" i="15"/>
  <c r="M209" i="15"/>
  <c r="L211" i="15"/>
  <c r="L210" i="15"/>
  <c r="W101" i="15"/>
  <c r="W100" i="15"/>
  <c r="X99" i="15"/>
  <c r="AC49" i="15"/>
  <c r="AB51" i="15"/>
  <c r="AB50" i="15"/>
  <c r="L228" i="15"/>
  <c r="L219" i="15"/>
  <c r="BR222" i="15"/>
  <c r="BR220" i="15"/>
  <c r="AD30" i="15"/>
  <c r="AD31" i="15"/>
  <c r="AE29" i="15"/>
  <c r="AF10" i="15"/>
  <c r="AF11" i="15"/>
  <c r="AG9" i="15"/>
  <c r="O189" i="15"/>
  <c r="N191" i="15"/>
  <c r="N190" i="15"/>
  <c r="S141" i="15"/>
  <c r="S140" i="15"/>
  <c r="T139" i="15"/>
  <c r="Y80" i="15"/>
  <c r="Y81" i="15"/>
  <c r="Z79" i="15"/>
  <c r="T131" i="15"/>
  <c r="T130" i="15"/>
  <c r="U129" i="15"/>
  <c r="BB212" i="15"/>
  <c r="AC41" i="15"/>
  <c r="AD39" i="15"/>
  <c r="AC40" i="15"/>
  <c r="AE20" i="15"/>
  <c r="AE21" i="15"/>
  <c r="AF19" i="15"/>
  <c r="Z70" i="15"/>
  <c r="Z71" i="15"/>
  <c r="AA69" i="15"/>
  <c r="V111" i="15"/>
  <c r="V110" i="15"/>
  <c r="W109" i="15"/>
  <c r="Q169" i="15"/>
  <c r="P171" i="15"/>
  <c r="P170" i="15"/>
  <c r="X91" i="15"/>
  <c r="Y89" i="15"/>
  <c r="X90" i="15"/>
  <c r="R159" i="15"/>
  <c r="Q161" i="15"/>
  <c r="Q160" i="15"/>
  <c r="U121" i="15"/>
  <c r="U120" i="15"/>
  <c r="V119" i="15"/>
  <c r="AA60" i="15"/>
  <c r="AB59" i="15"/>
  <c r="AA61" i="15"/>
  <c r="P179" i="15"/>
  <c r="O181" i="15"/>
  <c r="O180" i="15"/>
  <c r="F117" i="15" a="1"/>
  <c r="F58" i="15" a="1"/>
  <c r="F28" i="15" a="1"/>
  <c r="D149" i="15" a="1"/>
  <c r="D179" i="15" a="1"/>
  <c r="G87" i="15" a="1"/>
  <c r="G208" i="15" a="1"/>
  <c r="G220" i="18" a="1"/>
  <c r="F207" i="15" a="1"/>
  <c r="G147" i="15" a="1"/>
  <c r="D209" i="15" a="1"/>
  <c r="F220" i="18" a="1"/>
  <c r="D89" i="15" a="1"/>
  <c r="F57" i="15" a="1"/>
  <c r="D119" i="15" a="1"/>
  <c r="D59" i="15" a="1"/>
  <c r="F88" i="15" a="1"/>
  <c r="D29" i="15" a="1"/>
  <c r="G177" i="15" a="1"/>
  <c r="F148" i="15" a="1"/>
  <c r="D222" i="18" a="1"/>
  <c r="F27" i="15" a="1"/>
  <c r="F178" i="15" a="1"/>
  <c r="G118" i="15" a="1"/>
  <c r="D222" i="18" l="1"/>
  <c r="E222" i="18" s="1"/>
  <c r="F220" i="18"/>
  <c r="G220" i="18"/>
  <c r="H220" i="18" s="1" a="1"/>
  <c r="H220" i="18" s="1"/>
  <c r="A223" i="18"/>
  <c r="B224" i="18"/>
  <c r="AU212" i="15"/>
  <c r="AT213" i="15"/>
  <c r="AT214" i="15" s="1"/>
  <c r="AU213" i="15"/>
  <c r="AU214" i="15" s="1"/>
  <c r="AT215" i="15"/>
  <c r="AT216" i="15" s="1"/>
  <c r="AS223" i="15"/>
  <c r="AS224" i="15" s="1"/>
  <c r="AR223" i="15"/>
  <c r="AR224" i="15" s="1"/>
  <c r="AQ223" i="15"/>
  <c r="AQ224" i="15" s="1"/>
  <c r="AT222" i="15"/>
  <c r="AR222" i="15"/>
  <c r="AQ225" i="15"/>
  <c r="AQ226" i="15" s="1"/>
  <c r="AS222" i="15"/>
  <c r="AQ222" i="15"/>
  <c r="AS225" i="15"/>
  <c r="AS226" i="15" s="1"/>
  <c r="AR225" i="15"/>
  <c r="AR226" i="15" s="1"/>
  <c r="F57" i="15"/>
  <c r="F117" i="15"/>
  <c r="D79" i="16"/>
  <c r="I79" i="16"/>
  <c r="J79" i="16" s="1"/>
  <c r="K79" i="16" s="1"/>
  <c r="L79" i="16" s="1"/>
  <c r="M79" i="16" s="1"/>
  <c r="N79" i="16" s="1"/>
  <c r="F79" i="16" s="1"/>
  <c r="E79" i="16" s="1"/>
  <c r="H82" i="16"/>
  <c r="F27" i="15"/>
  <c r="G87" i="15"/>
  <c r="H87" i="15" s="1" a="1"/>
  <c r="H87" i="15" s="1"/>
  <c r="G177" i="15"/>
  <c r="H177" i="15" s="1" a="1"/>
  <c r="H177" i="15" s="1"/>
  <c r="BB214" i="15"/>
  <c r="F207" i="15"/>
  <c r="G147" i="15"/>
  <c r="H147" i="15" s="1" a="1"/>
  <c r="H147" i="15" s="1"/>
  <c r="D209" i="15"/>
  <c r="E209" i="15" s="1"/>
  <c r="G208" i="15"/>
  <c r="H208" i="15" s="1" a="1"/>
  <c r="H208" i="15" s="1"/>
  <c r="A220" i="15"/>
  <c r="B221" i="15"/>
  <c r="G118" i="15"/>
  <c r="H118" i="15" s="1" a="1"/>
  <c r="H118" i="15" s="1"/>
  <c r="F178" i="15"/>
  <c r="F28" i="15"/>
  <c r="F88" i="15"/>
  <c r="F148" i="15"/>
  <c r="F58" i="15"/>
  <c r="D179" i="15"/>
  <c r="E179" i="15" s="1"/>
  <c r="D119" i="15"/>
  <c r="E119" i="15" s="1"/>
  <c r="D29" i="15"/>
  <c r="E29" i="15" s="1"/>
  <c r="D149" i="15"/>
  <c r="E149" i="15" s="1"/>
  <c r="D89" i="15"/>
  <c r="E89" i="15" s="1"/>
  <c r="D59" i="15"/>
  <c r="E59" i="15" s="1"/>
  <c r="BR214" i="15"/>
  <c r="AB60" i="15"/>
  <c r="AC59" i="15"/>
  <c r="AB61" i="15"/>
  <c r="N209" i="15"/>
  <c r="M211" i="15"/>
  <c r="M210" i="15"/>
  <c r="AU195" i="15" s="1"/>
  <c r="AU196" i="15" s="1"/>
  <c r="BT190" i="15" s="1"/>
  <c r="V121" i="15"/>
  <c r="V120" i="15"/>
  <c r="W119" i="15"/>
  <c r="AD41" i="15"/>
  <c r="AE39" i="15"/>
  <c r="AD40" i="15"/>
  <c r="N200" i="15"/>
  <c r="N201" i="15"/>
  <c r="O199" i="15"/>
  <c r="R169" i="15"/>
  <c r="Q171" i="15"/>
  <c r="Q170" i="15"/>
  <c r="W111" i="15"/>
  <c r="W110" i="15"/>
  <c r="X109" i="15"/>
  <c r="BR225" i="15"/>
  <c r="BR223" i="15"/>
  <c r="U131" i="15"/>
  <c r="U130" i="15"/>
  <c r="V129" i="15"/>
  <c r="P189" i="15"/>
  <c r="O191" i="15"/>
  <c r="O190" i="15"/>
  <c r="L221" i="15"/>
  <c r="L220" i="15"/>
  <c r="M219" i="15"/>
  <c r="AG10" i="15"/>
  <c r="AH9" i="15"/>
  <c r="AG11" i="15"/>
  <c r="BR232" i="15"/>
  <c r="BR230" i="15"/>
  <c r="L238" i="15"/>
  <c r="L229" i="15"/>
  <c r="R161" i="15"/>
  <c r="R160" i="15"/>
  <c r="S159" i="15"/>
  <c r="AA70" i="15"/>
  <c r="AA71" i="15"/>
  <c r="AB69" i="15"/>
  <c r="X101" i="15"/>
  <c r="Y99" i="15"/>
  <c r="X100" i="15"/>
  <c r="S151" i="15"/>
  <c r="S150" i="15"/>
  <c r="T149" i="15"/>
  <c r="Z80" i="15"/>
  <c r="Z81" i="15"/>
  <c r="AA79" i="15"/>
  <c r="Q179" i="15"/>
  <c r="P181" i="15"/>
  <c r="P180" i="15"/>
  <c r="AC51" i="15"/>
  <c r="AC50" i="15"/>
  <c r="AD49" i="15"/>
  <c r="Z89" i="15"/>
  <c r="Y90" i="15"/>
  <c r="Y91" i="15"/>
  <c r="AF21" i="15"/>
  <c r="AG19" i="15"/>
  <c r="AF20" i="15"/>
  <c r="AE31" i="15"/>
  <c r="AF29" i="15"/>
  <c r="AE30" i="15"/>
  <c r="T141" i="15"/>
  <c r="T140" i="15"/>
  <c r="U139" i="15"/>
  <c r="D180" i="15" a="1"/>
  <c r="F208" i="15" a="1"/>
  <c r="G28" i="15" a="1"/>
  <c r="D90" i="15" a="1"/>
  <c r="D223" i="18" a="1"/>
  <c r="F118" i="15" a="1"/>
  <c r="G209" i="15" a="1"/>
  <c r="F179" i="15" a="1"/>
  <c r="G178" i="15" a="1"/>
  <c r="D60" i="15" a="1"/>
  <c r="G221" i="18" a="1"/>
  <c r="G88" i="15" a="1"/>
  <c r="G58" i="15" a="1"/>
  <c r="D210" i="15" a="1"/>
  <c r="F221" i="18" a="1"/>
  <c r="D120" i="15" a="1"/>
  <c r="F119" i="15" a="1"/>
  <c r="D150" i="15" a="1"/>
  <c r="G148" i="15" a="1"/>
  <c r="F149" i="15" a="1"/>
  <c r="D30" i="15" a="1"/>
  <c r="G29" i="15" a="1"/>
  <c r="F89" i="15" a="1"/>
  <c r="F59" i="15" a="1"/>
  <c r="G221" i="18" l="1"/>
  <c r="H221" i="18" s="1" a="1"/>
  <c r="H221" i="18" s="1"/>
  <c r="F221" i="18"/>
  <c r="D223" i="18"/>
  <c r="E223" i="18" s="1"/>
  <c r="A224" i="18"/>
  <c r="B225" i="18"/>
  <c r="AU222" i="15"/>
  <c r="AU223" i="15"/>
  <c r="AU224" i="15" s="1"/>
  <c r="AT225" i="15"/>
  <c r="AT226" i="15" s="1"/>
  <c r="AT223" i="15"/>
  <c r="AT224" i="15" s="1"/>
  <c r="AT232" i="15"/>
  <c r="AS232" i="15"/>
  <c r="AS235" i="15"/>
  <c r="AS236" i="15" s="1"/>
  <c r="AQ232" i="15"/>
  <c r="AQ235" i="15"/>
  <c r="AQ236" i="15" s="1"/>
  <c r="AS233" i="15"/>
  <c r="AS234" i="15" s="1"/>
  <c r="AR235" i="15"/>
  <c r="AR236" i="15" s="1"/>
  <c r="AQ233" i="15"/>
  <c r="AQ234" i="15" s="1"/>
  <c r="AR232" i="15"/>
  <c r="AR233" i="15"/>
  <c r="AR234" i="15" s="1"/>
  <c r="F118" i="15"/>
  <c r="F208" i="15"/>
  <c r="G88" i="15"/>
  <c r="H88" i="15" s="1" a="1"/>
  <c r="H88" i="15" s="1"/>
  <c r="G58" i="15"/>
  <c r="H58" i="15" s="1" a="1"/>
  <c r="H58" i="15" s="1"/>
  <c r="G28" i="15"/>
  <c r="H28" i="15" s="1" a="1"/>
  <c r="H28" i="15" s="1"/>
  <c r="H85" i="16"/>
  <c r="D82" i="16"/>
  <c r="I82" i="16"/>
  <c r="J82" i="16" s="1"/>
  <c r="K82" i="16" s="1"/>
  <c r="L82" i="16" s="1"/>
  <c r="M82" i="16" s="1"/>
  <c r="N82" i="16" s="1"/>
  <c r="F82" i="16" s="1"/>
  <c r="E82" i="16" s="1"/>
  <c r="G148" i="15"/>
  <c r="H148" i="15" s="1" a="1"/>
  <c r="H148" i="15" s="1"/>
  <c r="G178" i="15"/>
  <c r="H178" i="15" s="1" a="1"/>
  <c r="H178" i="15" s="1"/>
  <c r="D210" i="15"/>
  <c r="E210" i="15" s="1"/>
  <c r="G209" i="15"/>
  <c r="H209" i="15" s="1" a="1"/>
  <c r="H209" i="15" s="1"/>
  <c r="B222" i="15"/>
  <c r="A221" i="15"/>
  <c r="G29" i="15"/>
  <c r="H29" i="15" s="1" a="1"/>
  <c r="H29" i="15" s="1"/>
  <c r="F89" i="15"/>
  <c r="F59" i="15"/>
  <c r="F149" i="15"/>
  <c r="F119" i="15"/>
  <c r="F179" i="15"/>
  <c r="D180" i="15"/>
  <c r="E180" i="15" s="1"/>
  <c r="D150" i="15"/>
  <c r="E150" i="15" s="1"/>
  <c r="D60" i="15"/>
  <c r="E60" i="15" s="1"/>
  <c r="D30" i="15"/>
  <c r="E30" i="15" s="1"/>
  <c r="D90" i="15"/>
  <c r="E90" i="15" s="1"/>
  <c r="D120" i="15"/>
  <c r="E120" i="15" s="1"/>
  <c r="R179" i="15"/>
  <c r="Q181" i="15"/>
  <c r="Q180" i="15"/>
  <c r="AH11" i="15"/>
  <c r="AH10" i="15"/>
  <c r="AI9" i="15"/>
  <c r="BB222" i="15"/>
  <c r="BB224" i="15"/>
  <c r="AA80" i="15"/>
  <c r="AA81" i="15"/>
  <c r="AB79" i="15"/>
  <c r="S161" i="15"/>
  <c r="S160" i="15"/>
  <c r="T159" i="15"/>
  <c r="N219" i="15"/>
  <c r="M221" i="15"/>
  <c r="M220" i="15"/>
  <c r="AU205" i="15" s="1"/>
  <c r="AU206" i="15" s="1"/>
  <c r="BT200" i="15" s="1"/>
  <c r="X111" i="15"/>
  <c r="X110" i="15"/>
  <c r="Y109" i="15"/>
  <c r="R171" i="15"/>
  <c r="R170" i="15"/>
  <c r="S169" i="15"/>
  <c r="N210" i="15"/>
  <c r="N211" i="15"/>
  <c r="O209" i="15"/>
  <c r="AF31" i="15"/>
  <c r="AG29" i="15"/>
  <c r="AF30" i="15"/>
  <c r="T151" i="15"/>
  <c r="T150" i="15"/>
  <c r="U149" i="15"/>
  <c r="P199" i="15"/>
  <c r="O201" i="15"/>
  <c r="O200" i="15"/>
  <c r="L231" i="15"/>
  <c r="L230" i="15"/>
  <c r="M229" i="15"/>
  <c r="BR224" i="15"/>
  <c r="AD59" i="15"/>
  <c r="AC61" i="15"/>
  <c r="AC60" i="15"/>
  <c r="AG21" i="15"/>
  <c r="AH19" i="15"/>
  <c r="AG20" i="15"/>
  <c r="AD51" i="15"/>
  <c r="AD50" i="15"/>
  <c r="AE49" i="15"/>
  <c r="BR242" i="15"/>
  <c r="BR240" i="15"/>
  <c r="L248" i="15"/>
  <c r="L239" i="15"/>
  <c r="Z99" i="15"/>
  <c r="Y100" i="15"/>
  <c r="Y101" i="15"/>
  <c r="Q189" i="15"/>
  <c r="P190" i="15"/>
  <c r="P191" i="15"/>
  <c r="AE41" i="15"/>
  <c r="AE40" i="15"/>
  <c r="AF39" i="15"/>
  <c r="V131" i="15"/>
  <c r="V130" i="15"/>
  <c r="W129" i="15"/>
  <c r="AB70" i="15"/>
  <c r="AB71" i="15"/>
  <c r="AC69" i="15"/>
  <c r="BR233" i="15"/>
  <c r="BB234" i="15" s="1"/>
  <c r="BR235" i="15"/>
  <c r="W121" i="15"/>
  <c r="W120" i="15"/>
  <c r="X119" i="15"/>
  <c r="U140" i="15"/>
  <c r="U141" i="15"/>
  <c r="V139" i="15"/>
  <c r="Z90" i="15"/>
  <c r="Z91" i="15"/>
  <c r="AA89" i="15"/>
  <c r="D31" i="15" a="1"/>
  <c r="D121" i="15" a="1"/>
  <c r="D181" i="15" a="1"/>
  <c r="F222" i="18" a="1"/>
  <c r="D61" i="15" a="1"/>
  <c r="F60" i="15" a="1"/>
  <c r="D151" i="15" a="1"/>
  <c r="D224" i="18" a="1"/>
  <c r="F209" i="15" a="1"/>
  <c r="G59" i="15" a="1"/>
  <c r="G222" i="18" a="1"/>
  <c r="G89" i="15" a="1"/>
  <c r="G119" i="15" a="1"/>
  <c r="D91" i="15" a="1"/>
  <c r="G210" i="15" a="1"/>
  <c r="F29" i="15" a="1"/>
  <c r="G149" i="15" a="1"/>
  <c r="F150" i="15" a="1"/>
  <c r="G179" i="15" a="1"/>
  <c r="D211" i="15" a="1"/>
  <c r="F180" i="15" a="1"/>
  <c r="G30" i="15" a="1"/>
  <c r="G90" i="15" a="1"/>
  <c r="F120" i="15" a="1"/>
  <c r="F222" i="18" l="1"/>
  <c r="G222" i="18"/>
  <c r="H222" i="18" s="1" a="1"/>
  <c r="H222" i="18" s="1"/>
  <c r="D224" i="18"/>
  <c r="E224" i="18" s="1"/>
  <c r="A225" i="18"/>
  <c r="B226" i="18"/>
  <c r="AT235" i="15"/>
  <c r="AT236" i="15" s="1"/>
  <c r="AU233" i="15"/>
  <c r="AU234" i="15" s="1"/>
  <c r="AT233" i="15"/>
  <c r="AT234" i="15" s="1"/>
  <c r="AS245" i="15"/>
  <c r="AS246" i="15" s="1"/>
  <c r="AR242" i="15"/>
  <c r="AR245" i="15"/>
  <c r="AR246" i="15" s="1"/>
  <c r="AQ242" i="15"/>
  <c r="AQ245" i="15"/>
  <c r="AQ246" i="15" s="1"/>
  <c r="AS243" i="15"/>
  <c r="AS244" i="15" s="1"/>
  <c r="AS242" i="15"/>
  <c r="AT242" i="15"/>
  <c r="AR243" i="15"/>
  <c r="AR244" i="15" s="1"/>
  <c r="AQ243" i="15"/>
  <c r="AQ244" i="15" s="1"/>
  <c r="AU232" i="15"/>
  <c r="G89" i="15"/>
  <c r="H89" i="15" s="1" a="1"/>
  <c r="H89" i="15" s="1"/>
  <c r="G119" i="15"/>
  <c r="H119" i="15" s="1" a="1"/>
  <c r="H119" i="15" s="1"/>
  <c r="G179" i="15"/>
  <c r="H179" i="15" s="1" a="1"/>
  <c r="H179" i="15" s="1"/>
  <c r="H88" i="16"/>
  <c r="I85" i="16"/>
  <c r="J85" i="16" s="1"/>
  <c r="K85" i="16" s="1"/>
  <c r="L85" i="16" s="1"/>
  <c r="M85" i="16" s="1"/>
  <c r="N85" i="16" s="1"/>
  <c r="F85" i="16" s="1"/>
  <c r="E85" i="16" s="1"/>
  <c r="D85" i="16"/>
  <c r="F29" i="15"/>
  <c r="G59" i="15"/>
  <c r="H59" i="15" s="1" a="1"/>
  <c r="H59" i="15" s="1"/>
  <c r="F209" i="15"/>
  <c r="G149" i="15"/>
  <c r="H149" i="15" s="1" a="1"/>
  <c r="H149" i="15" s="1"/>
  <c r="D211" i="15"/>
  <c r="E211" i="15" s="1"/>
  <c r="G210" i="15"/>
  <c r="H210" i="15" s="1" a="1"/>
  <c r="H210" i="15" s="1"/>
  <c r="A222" i="15"/>
  <c r="B223" i="15"/>
  <c r="G90" i="15"/>
  <c r="H90" i="15" s="1" a="1"/>
  <c r="H90" i="15" s="1"/>
  <c r="G30" i="15"/>
  <c r="H30" i="15" s="1" a="1"/>
  <c r="H30" i="15" s="1"/>
  <c r="F120" i="15"/>
  <c r="F60" i="15"/>
  <c r="F150" i="15"/>
  <c r="F180" i="15"/>
  <c r="D121" i="15"/>
  <c r="E121" i="15" s="1"/>
  <c r="D151" i="15"/>
  <c r="E151" i="15" s="1"/>
  <c r="D31" i="15"/>
  <c r="E31" i="15" s="1"/>
  <c r="D61" i="15"/>
  <c r="E61" i="15" s="1"/>
  <c r="D181" i="15"/>
  <c r="E181" i="15" s="1"/>
  <c r="D91" i="15"/>
  <c r="E91" i="15" s="1"/>
  <c r="AI19" i="15"/>
  <c r="AH21" i="15"/>
  <c r="AH20" i="15"/>
  <c r="T160" i="15"/>
  <c r="U159" i="15"/>
  <c r="T161" i="15"/>
  <c r="AC70" i="15"/>
  <c r="AC71" i="15"/>
  <c r="AD69" i="15"/>
  <c r="BR234" i="15"/>
  <c r="AA99" i="15"/>
  <c r="Z100" i="15"/>
  <c r="Z101" i="15"/>
  <c r="Q199" i="15"/>
  <c r="P200" i="15"/>
  <c r="P201" i="15"/>
  <c r="S171" i="15"/>
  <c r="S170" i="15"/>
  <c r="T169" i="15"/>
  <c r="AA90" i="15"/>
  <c r="AA91" i="15"/>
  <c r="AB89" i="15"/>
  <c r="Q191" i="15"/>
  <c r="R189" i="15"/>
  <c r="Q190" i="15"/>
  <c r="M239" i="15"/>
  <c r="AU225" i="15" s="1"/>
  <c r="AU226" i="15" s="1"/>
  <c r="BT220" i="15" s="1"/>
  <c r="L241" i="15"/>
  <c r="L240" i="15"/>
  <c r="U150" i="15"/>
  <c r="U151" i="15"/>
  <c r="V149" i="15"/>
  <c r="AJ9" i="15"/>
  <c r="AI11" i="15"/>
  <c r="AI10" i="15"/>
  <c r="W131" i="15"/>
  <c r="W130" i="15"/>
  <c r="X129" i="15"/>
  <c r="L258" i="15"/>
  <c r="BR252" i="15"/>
  <c r="L249" i="15"/>
  <c r="BR250" i="15"/>
  <c r="AD60" i="15"/>
  <c r="AE59" i="15"/>
  <c r="AD61" i="15"/>
  <c r="V140" i="15"/>
  <c r="V141" i="15"/>
  <c r="W139" i="15"/>
  <c r="Y111" i="15"/>
  <c r="Y110" i="15"/>
  <c r="Z109" i="15"/>
  <c r="BB232" i="15"/>
  <c r="BR243" i="15"/>
  <c r="BB242" i="15" s="1"/>
  <c r="BR245" i="15"/>
  <c r="N229" i="15"/>
  <c r="M231" i="15"/>
  <c r="M230" i="15"/>
  <c r="AU215" i="15" s="1"/>
  <c r="AU216" i="15" s="1"/>
  <c r="BT210" i="15" s="1"/>
  <c r="AH29" i="15"/>
  <c r="AG31" i="15"/>
  <c r="AG30" i="15"/>
  <c r="X121" i="15"/>
  <c r="X120" i="15"/>
  <c r="Y119" i="15"/>
  <c r="AF40" i="15"/>
  <c r="AG39" i="15"/>
  <c r="AF41" i="15"/>
  <c r="AE51" i="15"/>
  <c r="AE50" i="15"/>
  <c r="AF49" i="15"/>
  <c r="O211" i="15"/>
  <c r="O210" i="15"/>
  <c r="P209" i="15"/>
  <c r="AB80" i="15"/>
  <c r="AB81" i="15"/>
  <c r="AC79" i="15"/>
  <c r="R181" i="15"/>
  <c r="R180" i="15"/>
  <c r="S179" i="15"/>
  <c r="N221" i="15"/>
  <c r="O219" i="15"/>
  <c r="N220" i="15"/>
  <c r="D92" i="15" a="1"/>
  <c r="F210" i="15" a="1"/>
  <c r="G150" i="15" a="1"/>
  <c r="G120" i="15" a="1"/>
  <c r="G60" i="15" a="1"/>
  <c r="F90" i="15" a="1"/>
  <c r="D182" i="15" a="1"/>
  <c r="F30" i="15" a="1"/>
  <c r="D212" i="15" a="1"/>
  <c r="D225" i="18" a="1"/>
  <c r="D122" i="15" a="1"/>
  <c r="F223" i="18" a="1"/>
  <c r="G121" i="15" a="1"/>
  <c r="G223" i="18" a="1"/>
  <c r="D152" i="15" a="1"/>
  <c r="G151" i="15" a="1"/>
  <c r="D32" i="15" a="1"/>
  <c r="D62" i="15" a="1"/>
  <c r="G180" i="15" a="1"/>
  <c r="G211" i="15" a="1"/>
  <c r="F31" i="15" a="1"/>
  <c r="G181" i="15" a="1"/>
  <c r="G91" i="15" a="1"/>
  <c r="G61" i="15" a="1"/>
  <c r="D225" i="18" l="1"/>
  <c r="E225" i="18" s="1"/>
  <c r="F223" i="18"/>
  <c r="G223" i="18"/>
  <c r="H223" i="18" s="1" a="1"/>
  <c r="H223" i="18" s="1"/>
  <c r="A226" i="18"/>
  <c r="B227" i="18"/>
  <c r="G224" i="18" a="1"/>
  <c r="G224" i="18" s="1"/>
  <c r="H224" i="18" s="1" a="1"/>
  <c r="H224" i="18" s="1"/>
  <c r="F224" i="18" a="1"/>
  <c r="F224" i="18" s="1"/>
  <c r="AU242" i="15"/>
  <c r="AU243" i="15"/>
  <c r="AU244" i="15" s="1"/>
  <c r="AT245" i="15"/>
  <c r="AT246" i="15" s="1"/>
  <c r="AT243" i="15"/>
  <c r="AT244" i="15" s="1"/>
  <c r="AS253" i="15"/>
  <c r="AS254" i="15" s="1"/>
  <c r="AR253" i="15"/>
  <c r="AR254" i="15" s="1"/>
  <c r="AS252" i="15"/>
  <c r="AR255" i="15"/>
  <c r="AR256" i="15" s="1"/>
  <c r="AQ255" i="15"/>
  <c r="AQ256" i="15" s="1"/>
  <c r="AS255" i="15"/>
  <c r="AS256" i="15" s="1"/>
  <c r="AQ253" i="15"/>
  <c r="AQ254" i="15" s="1"/>
  <c r="AT252" i="15"/>
  <c r="AR252" i="15"/>
  <c r="AQ252" i="15"/>
  <c r="G180" i="15"/>
  <c r="H180" i="15" s="1" a="1"/>
  <c r="H180" i="15" s="1"/>
  <c r="G150" i="15"/>
  <c r="H150" i="15" s="1" a="1"/>
  <c r="H150" i="15" s="1"/>
  <c r="G120" i="15"/>
  <c r="H120" i="15" s="1" a="1"/>
  <c r="H120" i="15" s="1"/>
  <c r="F90" i="15"/>
  <c r="D88" i="16"/>
  <c r="I88" i="16"/>
  <c r="J88" i="16" s="1"/>
  <c r="K88" i="16" s="1"/>
  <c r="L88" i="16" s="1"/>
  <c r="M88" i="16" s="1"/>
  <c r="N88" i="16" s="1"/>
  <c r="F88" i="16" s="1"/>
  <c r="E88" i="16" s="1"/>
  <c r="H91" i="16"/>
  <c r="G60" i="15"/>
  <c r="H60" i="15" s="1" a="1"/>
  <c r="H60" i="15" s="1"/>
  <c r="BB244" i="15"/>
  <c r="F210" i="15"/>
  <c r="D212" i="15"/>
  <c r="E212" i="15" s="1"/>
  <c r="G211" i="15"/>
  <c r="H211" i="15" s="1" a="1"/>
  <c r="H211" i="15" s="1"/>
  <c r="B224" i="15"/>
  <c r="A223" i="15"/>
  <c r="F30" i="15"/>
  <c r="G181" i="15"/>
  <c r="H181" i="15" s="1" a="1"/>
  <c r="H181" i="15" s="1"/>
  <c r="G61" i="15"/>
  <c r="H61" i="15" s="1" a="1"/>
  <c r="H61" i="15" s="1"/>
  <c r="G91" i="15"/>
  <c r="H91" i="15" s="1" a="1"/>
  <c r="H91" i="15" s="1"/>
  <c r="G121" i="15"/>
  <c r="H121" i="15" s="1" a="1"/>
  <c r="H121" i="15" s="1"/>
  <c r="G151" i="15"/>
  <c r="H151" i="15" s="1" a="1"/>
  <c r="H151" i="15" s="1"/>
  <c r="F31" i="15"/>
  <c r="D152" i="15"/>
  <c r="E152" i="15" s="1"/>
  <c r="D92" i="15"/>
  <c r="E92" i="15" s="1"/>
  <c r="D32" i="15"/>
  <c r="E32" i="15" s="1"/>
  <c r="D182" i="15"/>
  <c r="E182" i="15" s="1"/>
  <c r="D122" i="15"/>
  <c r="E122" i="15" s="1"/>
  <c r="D62" i="15"/>
  <c r="E62" i="15" s="1"/>
  <c r="BR244" i="15"/>
  <c r="AF50" i="15"/>
  <c r="AG49" i="15"/>
  <c r="AF51" i="15"/>
  <c r="AJ10" i="15"/>
  <c r="AK9" i="15"/>
  <c r="AJ11" i="15"/>
  <c r="S180" i="15"/>
  <c r="S181" i="15"/>
  <c r="T179" i="15"/>
  <c r="V150" i="15"/>
  <c r="W149" i="15"/>
  <c r="V151" i="15"/>
  <c r="AD70" i="15"/>
  <c r="AD71" i="15"/>
  <c r="AE69" i="15"/>
  <c r="O221" i="15"/>
  <c r="O220" i="15"/>
  <c r="P219" i="15"/>
  <c r="N230" i="15"/>
  <c r="O229" i="15"/>
  <c r="N231" i="15"/>
  <c r="L250" i="15"/>
  <c r="L251" i="15"/>
  <c r="M249" i="15"/>
  <c r="AU235" i="15" s="1"/>
  <c r="AU236" i="15" s="1"/>
  <c r="BT230" i="15" s="1"/>
  <c r="T170" i="15"/>
  <c r="U169" i="15"/>
  <c r="T171" i="15"/>
  <c r="AC80" i="15"/>
  <c r="AC81" i="15"/>
  <c r="AD79" i="15"/>
  <c r="AG40" i="15"/>
  <c r="AH39" i="15"/>
  <c r="AG41" i="15"/>
  <c r="BR255" i="15"/>
  <c r="BR253" i="15"/>
  <c r="BR262" i="15"/>
  <c r="L268" i="15"/>
  <c r="L259" i="15"/>
  <c r="BR260" i="15"/>
  <c r="Y120" i="15"/>
  <c r="Y121" i="15"/>
  <c r="Z119" i="15"/>
  <c r="N239" i="15"/>
  <c r="M240" i="15"/>
  <c r="M241" i="15"/>
  <c r="U160" i="15"/>
  <c r="V159" i="15"/>
  <c r="U161" i="15"/>
  <c r="W140" i="15"/>
  <c r="W141" i="15"/>
  <c r="X139" i="15"/>
  <c r="X130" i="15"/>
  <c r="X131" i="15"/>
  <c r="Y129" i="15"/>
  <c r="P210" i="15"/>
  <c r="P211" i="15"/>
  <c r="Q209" i="15"/>
  <c r="Z110" i="15"/>
  <c r="AA109" i="15"/>
  <c r="Z111" i="15"/>
  <c r="Q200" i="15"/>
  <c r="Q201" i="15"/>
  <c r="R199" i="15"/>
  <c r="R190" i="15"/>
  <c r="R191" i="15"/>
  <c r="S189" i="15"/>
  <c r="AJ19" i="15"/>
  <c r="AI21" i="15"/>
  <c r="AI20" i="15"/>
  <c r="AI29" i="15"/>
  <c r="AH31" i="15"/>
  <c r="AH30" i="15"/>
  <c r="AE60" i="15"/>
  <c r="AF59" i="15"/>
  <c r="AE61" i="15"/>
  <c r="AB90" i="15"/>
  <c r="AB91" i="15"/>
  <c r="AC89" i="15"/>
  <c r="AA100" i="15"/>
  <c r="AB99" i="15"/>
  <c r="AA101" i="15"/>
  <c r="D153" i="15" a="1"/>
  <c r="G31" i="15" a="1"/>
  <c r="D226" i="18" a="1"/>
  <c r="F121" i="15" a="1"/>
  <c r="D33" i="15" a="1"/>
  <c r="D213" i="15" a="1"/>
  <c r="F181" i="15" a="1"/>
  <c r="F211" i="15" a="1"/>
  <c r="D93" i="15" a="1"/>
  <c r="F151" i="15" a="1"/>
  <c r="F61" i="15" a="1"/>
  <c r="F91" i="15" a="1"/>
  <c r="D183" i="15" a="1"/>
  <c r="D123" i="15" a="1"/>
  <c r="D63" i="15" a="1"/>
  <c r="F212" i="15" a="1"/>
  <c r="F92" i="15" a="1"/>
  <c r="F122" i="15" a="1"/>
  <c r="G152" i="15" a="1"/>
  <c r="G32" i="15" a="1"/>
  <c r="F182" i="15" a="1"/>
  <c r="F62" i="15" a="1"/>
  <c r="D226" i="18" l="1"/>
  <c r="E226" i="18" s="1"/>
  <c r="B228" i="18"/>
  <c r="A227" i="18"/>
  <c r="AU252" i="15"/>
  <c r="AT253" i="15"/>
  <c r="AT254" i="15" s="1"/>
  <c r="AU255" i="15"/>
  <c r="AU256" i="15" s="1"/>
  <c r="AU253" i="15"/>
  <c r="AU254" i="15" s="1"/>
  <c r="AT255" i="15"/>
  <c r="AT256" i="15" s="1"/>
  <c r="AQ263" i="15"/>
  <c r="AQ264" i="15" s="1"/>
  <c r="AT262" i="15"/>
  <c r="AS265" i="15"/>
  <c r="AS266" i="15" s="1"/>
  <c r="AR262" i="15"/>
  <c r="AQ265" i="15"/>
  <c r="AQ266" i="15" s="1"/>
  <c r="AS263" i="15"/>
  <c r="AS264" i="15" s="1"/>
  <c r="AR265" i="15"/>
  <c r="AR266" i="15" s="1"/>
  <c r="AR263" i="15"/>
  <c r="AR264" i="15" s="1"/>
  <c r="AS262" i="15"/>
  <c r="AQ262" i="15"/>
  <c r="F211" i="15"/>
  <c r="F91" i="15"/>
  <c r="F181" i="15"/>
  <c r="H94" i="16"/>
  <c r="I91" i="16"/>
  <c r="J91" i="16" s="1"/>
  <c r="K91" i="16" s="1"/>
  <c r="L91" i="16" s="1"/>
  <c r="M91" i="16" s="1"/>
  <c r="N91" i="16" s="1"/>
  <c r="F91" i="16" s="1"/>
  <c r="E91" i="16" s="1"/>
  <c r="D91" i="16"/>
  <c r="F151" i="15"/>
  <c r="F61" i="15"/>
  <c r="G31" i="15"/>
  <c r="H31" i="15" s="1" a="1"/>
  <c r="H31" i="15" s="1"/>
  <c r="D213" i="15"/>
  <c r="E213" i="15" s="1"/>
  <c r="F212" i="15"/>
  <c r="A224" i="15"/>
  <c r="B225" i="15"/>
  <c r="F121" i="15"/>
  <c r="G32" i="15"/>
  <c r="H32" i="15" s="1" a="1"/>
  <c r="H32" i="15" s="1"/>
  <c r="G152" i="15"/>
  <c r="H152" i="15" s="1" a="1"/>
  <c r="H152" i="15" s="1"/>
  <c r="F62" i="15"/>
  <c r="F122" i="15"/>
  <c r="F182" i="15"/>
  <c r="F92" i="15"/>
  <c r="D183" i="15"/>
  <c r="E183" i="15" s="1"/>
  <c r="D33" i="15"/>
  <c r="E33" i="15" s="1"/>
  <c r="D153" i="15"/>
  <c r="E153" i="15" s="1"/>
  <c r="D93" i="15"/>
  <c r="E93" i="15" s="1"/>
  <c r="D123" i="15"/>
  <c r="E123" i="15" s="1"/>
  <c r="D63" i="15"/>
  <c r="E63" i="15" s="1"/>
  <c r="BR254" i="15"/>
  <c r="AB101" i="15"/>
  <c r="AB100" i="15"/>
  <c r="AC99" i="15"/>
  <c r="Q210" i="15"/>
  <c r="Q211" i="15"/>
  <c r="R209" i="15"/>
  <c r="L269" i="15"/>
  <c r="L278" i="15"/>
  <c r="BR270" i="15"/>
  <c r="BR272" i="15"/>
  <c r="AC90" i="15"/>
  <c r="AC91" i="15"/>
  <c r="AD89" i="15"/>
  <c r="X149" i="15"/>
  <c r="W150" i="15"/>
  <c r="W151" i="15"/>
  <c r="Y131" i="15"/>
  <c r="Y130" i="15"/>
  <c r="Z129" i="15"/>
  <c r="AH49" i="15"/>
  <c r="AG51" i="15"/>
  <c r="AG50" i="15"/>
  <c r="AI30" i="15"/>
  <c r="AI31" i="15"/>
  <c r="AJ29" i="15"/>
  <c r="AB109" i="15"/>
  <c r="AA111" i="15"/>
  <c r="AA110" i="15"/>
  <c r="AF69" i="15"/>
  <c r="AE70" i="15"/>
  <c r="AE71" i="15"/>
  <c r="BR263" i="15"/>
  <c r="BB262" i="15" s="1"/>
  <c r="BR265" i="15"/>
  <c r="T181" i="15"/>
  <c r="T180" i="15"/>
  <c r="U179" i="15"/>
  <c r="AJ20" i="15"/>
  <c r="AK19" i="15"/>
  <c r="AJ21" i="15"/>
  <c r="T189" i="15"/>
  <c r="S191" i="15"/>
  <c r="S190" i="15"/>
  <c r="N240" i="15"/>
  <c r="O239" i="15"/>
  <c r="N241" i="15"/>
  <c r="BB252" i="15"/>
  <c r="O231" i="15"/>
  <c r="O230" i="15"/>
  <c r="P229" i="15"/>
  <c r="Z121" i="15"/>
  <c r="Z120" i="15"/>
  <c r="AA119" i="15"/>
  <c r="AF60" i="15"/>
  <c r="AG59" i="15"/>
  <c r="AF61" i="15"/>
  <c r="R201" i="15"/>
  <c r="S199" i="15"/>
  <c r="R200" i="15"/>
  <c r="AI39" i="15"/>
  <c r="AH40" i="15"/>
  <c r="AH41" i="15"/>
  <c r="AK10" i="15"/>
  <c r="AL9" i="15"/>
  <c r="AK11" i="15"/>
  <c r="Y139" i="15"/>
  <c r="X140" i="15"/>
  <c r="X141" i="15"/>
  <c r="P220" i="15"/>
  <c r="P221" i="15"/>
  <c r="Q219" i="15"/>
  <c r="BB264" i="15"/>
  <c r="AD80" i="15"/>
  <c r="AD81" i="15"/>
  <c r="AE79" i="15"/>
  <c r="U170" i="15"/>
  <c r="U171" i="15"/>
  <c r="V169" i="15"/>
  <c r="W159" i="15"/>
  <c r="V160" i="15"/>
  <c r="V161" i="15"/>
  <c r="M259" i="15"/>
  <c r="AU245" i="15" s="1"/>
  <c r="AU246" i="15" s="1"/>
  <c r="BT240" i="15" s="1"/>
  <c r="L261" i="15"/>
  <c r="L260" i="15"/>
  <c r="BB254" i="15"/>
  <c r="N249" i="15"/>
  <c r="M250" i="15"/>
  <c r="M251" i="15"/>
  <c r="G225" i="18" a="1"/>
  <c r="D94" i="15" a="1"/>
  <c r="G213" i="15" a="1"/>
  <c r="F32" i="15" a="1"/>
  <c r="D64" i="15" a="1"/>
  <c r="G212" i="15" a="1"/>
  <c r="G122" i="15" a="1"/>
  <c r="F225" i="18" a="1"/>
  <c r="D214" i="15" a="1"/>
  <c r="G92" i="15" a="1"/>
  <c r="D124" i="15" a="1"/>
  <c r="G33" i="15" a="1"/>
  <c r="D227" i="18" a="1"/>
  <c r="D154" i="15" a="1"/>
  <c r="G62" i="15" a="1"/>
  <c r="F152" i="15" a="1"/>
  <c r="G182" i="15" a="1"/>
  <c r="F153" i="15" a="1"/>
  <c r="D34" i="15" a="1"/>
  <c r="G123" i="15" a="1"/>
  <c r="D184" i="15" a="1"/>
  <c r="G93" i="15" a="1"/>
  <c r="F183" i="15" a="1"/>
  <c r="F63" i="15" a="1"/>
  <c r="D227" i="18" l="1"/>
  <c r="E227" i="18" s="1"/>
  <c r="G225" i="18"/>
  <c r="H225" i="18" s="1" a="1"/>
  <c r="H225" i="18" s="1"/>
  <c r="F225" i="18"/>
  <c r="B229" i="18"/>
  <c r="A228" i="18"/>
  <c r="BT250" i="15"/>
  <c r="AU262" i="15"/>
  <c r="AS275" i="15"/>
  <c r="AS276" i="15" s="1"/>
  <c r="AQ272" i="15"/>
  <c r="AR275" i="15"/>
  <c r="AR276" i="15" s="1"/>
  <c r="AQ275" i="15"/>
  <c r="AR273" i="15"/>
  <c r="AR274" i="15" s="1"/>
  <c r="AT272" i="15"/>
  <c r="AS272" i="15"/>
  <c r="AS273" i="15"/>
  <c r="AS274" i="15" s="1"/>
  <c r="AQ273" i="15"/>
  <c r="AQ274" i="15" s="1"/>
  <c r="AR272" i="15"/>
  <c r="AU265" i="15"/>
  <c r="AU266" i="15" s="1"/>
  <c r="AT263" i="15"/>
  <c r="AT264" i="15" s="1"/>
  <c r="AU263" i="15"/>
  <c r="AU264" i="15" s="1"/>
  <c r="AT265" i="15"/>
  <c r="AT266" i="15" s="1"/>
  <c r="F32" i="15"/>
  <c r="G182" i="15"/>
  <c r="H182" i="15" s="1" a="1"/>
  <c r="H182" i="15" s="1"/>
  <c r="G212" i="15"/>
  <c r="H212" i="15" s="1" a="1"/>
  <c r="H212" i="15" s="1"/>
  <c r="H97" i="16"/>
  <c r="D94" i="16"/>
  <c r="I94" i="16"/>
  <c r="J94" i="16" s="1"/>
  <c r="K94" i="16" s="1"/>
  <c r="L94" i="16" s="1"/>
  <c r="M94" i="16" s="1"/>
  <c r="N94" i="16" s="1"/>
  <c r="F94" i="16" s="1"/>
  <c r="E94" i="16" s="1"/>
  <c r="G92" i="15"/>
  <c r="H92" i="15" s="1" a="1"/>
  <c r="H92" i="15" s="1"/>
  <c r="F152" i="15"/>
  <c r="G122" i="15"/>
  <c r="H122" i="15" s="1" a="1"/>
  <c r="H122" i="15" s="1"/>
  <c r="D214" i="15"/>
  <c r="E214" i="15" s="1"/>
  <c r="G213" i="15"/>
  <c r="H213" i="15" s="1" a="1"/>
  <c r="H213" i="15" s="1"/>
  <c r="B226" i="15"/>
  <c r="A225" i="15"/>
  <c r="G62" i="15"/>
  <c r="H62" i="15" s="1" a="1"/>
  <c r="H62" i="15" s="1"/>
  <c r="G123" i="15"/>
  <c r="H123" i="15" s="1" a="1"/>
  <c r="H123" i="15" s="1"/>
  <c r="G93" i="15"/>
  <c r="H93" i="15" s="1" a="1"/>
  <c r="H93" i="15" s="1"/>
  <c r="G33" i="15"/>
  <c r="H33" i="15" s="1" a="1"/>
  <c r="H33" i="15" s="1"/>
  <c r="F63" i="15"/>
  <c r="F153" i="15"/>
  <c r="F183" i="15"/>
  <c r="D34" i="15"/>
  <c r="E34" i="15" s="1"/>
  <c r="D94" i="15"/>
  <c r="E94" i="15" s="1"/>
  <c r="D64" i="15"/>
  <c r="E64" i="15" s="1"/>
  <c r="D184" i="15"/>
  <c r="E184" i="15" s="1"/>
  <c r="D154" i="15"/>
  <c r="E154" i="15" s="1"/>
  <c r="D124" i="15"/>
  <c r="E124" i="15" s="1"/>
  <c r="O240" i="15"/>
  <c r="O241" i="15"/>
  <c r="P239" i="15"/>
  <c r="L270" i="15"/>
  <c r="L271" i="15"/>
  <c r="M269" i="15"/>
  <c r="AI40" i="15"/>
  <c r="AI41" i="15"/>
  <c r="AJ39" i="15"/>
  <c r="Q220" i="15"/>
  <c r="R219" i="15"/>
  <c r="Q221" i="15"/>
  <c r="AB111" i="15"/>
  <c r="AC109" i="15"/>
  <c r="AB110" i="15"/>
  <c r="W161" i="15"/>
  <c r="W160" i="15"/>
  <c r="X159" i="15"/>
  <c r="S201" i="15"/>
  <c r="T199" i="15"/>
  <c r="S200" i="15"/>
  <c r="T191" i="15"/>
  <c r="T190" i="15"/>
  <c r="U189" i="15"/>
  <c r="AF71" i="15"/>
  <c r="AG69" i="15"/>
  <c r="AF70" i="15"/>
  <c r="BR264" i="15"/>
  <c r="AK29" i="15"/>
  <c r="AJ30" i="15"/>
  <c r="AJ31" i="15"/>
  <c r="AC101" i="15"/>
  <c r="AC100" i="15"/>
  <c r="AD99" i="15"/>
  <c r="V171" i="15"/>
  <c r="V170" i="15"/>
  <c r="W169" i="15"/>
  <c r="AL19" i="15"/>
  <c r="AK20" i="15"/>
  <c r="AK21" i="15"/>
  <c r="Y141" i="15"/>
  <c r="Z139" i="15"/>
  <c r="Y140" i="15"/>
  <c r="AG61" i="15"/>
  <c r="AG60" i="15"/>
  <c r="AH59" i="15"/>
  <c r="BR273" i="15"/>
  <c r="BB272" i="15" s="1"/>
  <c r="BR275" i="15"/>
  <c r="N250" i="15"/>
  <c r="N251" i="15"/>
  <c r="O249" i="15"/>
  <c r="U181" i="15"/>
  <c r="U180" i="15"/>
  <c r="V179" i="15"/>
  <c r="AE81" i="15"/>
  <c r="AF79" i="15"/>
  <c r="AE80" i="15"/>
  <c r="AM9" i="15"/>
  <c r="AL10" i="15"/>
  <c r="AL11" i="15"/>
  <c r="AA121" i="15"/>
  <c r="AA120" i="15"/>
  <c r="AB119" i="15"/>
  <c r="AH50" i="15"/>
  <c r="AH51" i="15"/>
  <c r="AI49" i="15"/>
  <c r="BB274" i="15"/>
  <c r="P230" i="15"/>
  <c r="Q229" i="15"/>
  <c r="P231" i="15"/>
  <c r="M260" i="15"/>
  <c r="M261" i="15"/>
  <c r="N259" i="15"/>
  <c r="R210" i="15"/>
  <c r="S209" i="15"/>
  <c r="R211" i="15"/>
  <c r="X151" i="15"/>
  <c r="Y149" i="15"/>
  <c r="X150" i="15"/>
  <c r="AD91" i="15"/>
  <c r="AD90" i="15"/>
  <c r="AE89" i="15"/>
  <c r="Z131" i="15"/>
  <c r="Z130" i="15"/>
  <c r="AA129" i="15"/>
  <c r="L279" i="15"/>
  <c r="BR280" i="15"/>
  <c r="L288" i="15"/>
  <c r="BR282" i="15"/>
  <c r="D215" i="15" a="1"/>
  <c r="D65" i="15" a="1"/>
  <c r="F213" i="15" a="1"/>
  <c r="F33" i="15" a="1"/>
  <c r="G226" i="18" a="1"/>
  <c r="G153" i="15" a="1"/>
  <c r="D225" i="15" a="1"/>
  <c r="F123" i="15" a="1"/>
  <c r="F226" i="18" a="1"/>
  <c r="D95" i="15" a="1"/>
  <c r="D35" i="15" a="1"/>
  <c r="D228" i="18" a="1"/>
  <c r="F93" i="15" a="1"/>
  <c r="D185" i="15" a="1"/>
  <c r="G63" i="15" a="1"/>
  <c r="D125" i="15" a="1"/>
  <c r="D155" i="15" a="1"/>
  <c r="G183" i="15" a="1"/>
  <c r="F34" i="15" a="1"/>
  <c r="F214" i="15" a="1"/>
  <c r="G94" i="15" a="1"/>
  <c r="F184" i="15" a="1"/>
  <c r="F154" i="15" a="1"/>
  <c r="G124" i="15" a="1"/>
  <c r="F64" i="15" a="1"/>
  <c r="G63" i="15" l="1"/>
  <c r="H63" i="15" s="1" a="1"/>
  <c r="H63" i="15" s="1"/>
  <c r="F226" i="18"/>
  <c r="G226" i="18"/>
  <c r="H226" i="18" s="1" a="1"/>
  <c r="H226" i="18" s="1"/>
  <c r="D228" i="18"/>
  <c r="E228" i="18" s="1"/>
  <c r="A229" i="18"/>
  <c r="B230" i="18"/>
  <c r="F123" i="15"/>
  <c r="BT260" i="15"/>
  <c r="AU273" i="15"/>
  <c r="AU274" i="15" s="1"/>
  <c r="AT273" i="15"/>
  <c r="AT274" i="15" s="1"/>
  <c r="AU272" i="15"/>
  <c r="AT275" i="15"/>
  <c r="AT276" i="15" s="1"/>
  <c r="AS283" i="15"/>
  <c r="AS284" i="15" s="1"/>
  <c r="AQ283" i="15"/>
  <c r="AQ284" i="15" s="1"/>
  <c r="AT282" i="15"/>
  <c r="AS285" i="15"/>
  <c r="AS286" i="15" s="1"/>
  <c r="AQ282" i="15"/>
  <c r="AR285" i="15"/>
  <c r="AR286" i="15" s="1"/>
  <c r="AR283" i="15"/>
  <c r="AR284" i="15" s="1"/>
  <c r="AQ285" i="15"/>
  <c r="AQ286" i="15" s="1"/>
  <c r="AS282" i="15"/>
  <c r="AR282" i="15"/>
  <c r="AQ276" i="15"/>
  <c r="G153" i="15"/>
  <c r="H153" i="15" s="1" a="1"/>
  <c r="H153" i="15" s="1"/>
  <c r="F33" i="15"/>
  <c r="G183" i="15"/>
  <c r="H183" i="15" s="1" a="1"/>
  <c r="H183" i="15" s="1"/>
  <c r="F213" i="15"/>
  <c r="D97" i="16"/>
  <c r="I97" i="16"/>
  <c r="J97" i="16" s="1"/>
  <c r="K97" i="16" s="1"/>
  <c r="L97" i="16" s="1"/>
  <c r="M97" i="16" s="1"/>
  <c r="N97" i="16" s="1"/>
  <c r="F97" i="16" s="1"/>
  <c r="E97" i="16" s="1"/>
  <c r="H100" i="16"/>
  <c r="F93" i="15"/>
  <c r="D225" i="15"/>
  <c r="E225" i="15" s="1"/>
  <c r="D215" i="15"/>
  <c r="E215" i="15" s="1"/>
  <c r="F214" i="15"/>
  <c r="A226" i="15"/>
  <c r="B227" i="15"/>
  <c r="G94" i="15"/>
  <c r="H94" i="15" s="1" a="1"/>
  <c r="H94" i="15" s="1"/>
  <c r="G124" i="15"/>
  <c r="H124" i="15" s="1" a="1"/>
  <c r="H124" i="15" s="1"/>
  <c r="F154" i="15"/>
  <c r="F184" i="15"/>
  <c r="F64" i="15"/>
  <c r="F34" i="15"/>
  <c r="D125" i="15"/>
  <c r="E125" i="15" s="1"/>
  <c r="D35" i="15"/>
  <c r="E35" i="15" s="1"/>
  <c r="D95" i="15"/>
  <c r="E95" i="15" s="1"/>
  <c r="D155" i="15"/>
  <c r="E155" i="15" s="1"/>
  <c r="D185" i="15"/>
  <c r="E185" i="15" s="1"/>
  <c r="D65" i="15"/>
  <c r="E65" i="15" s="1"/>
  <c r="BR274" i="15"/>
  <c r="AA130" i="15"/>
  <c r="AB129" i="15"/>
  <c r="AA131" i="15"/>
  <c r="AK30" i="15"/>
  <c r="AK31" i="15"/>
  <c r="AL29" i="15"/>
  <c r="N269" i="15"/>
  <c r="M271" i="15"/>
  <c r="M270" i="15"/>
  <c r="AI50" i="15"/>
  <c r="AI51" i="15"/>
  <c r="AJ49" i="15"/>
  <c r="P249" i="15"/>
  <c r="O250" i="15"/>
  <c r="O251" i="15"/>
  <c r="AL20" i="15"/>
  <c r="AM19" i="15"/>
  <c r="AL21" i="15"/>
  <c r="AH69" i="15"/>
  <c r="AG71" i="15"/>
  <c r="AG70" i="15"/>
  <c r="AF89" i="15"/>
  <c r="AE91" i="15"/>
  <c r="AE90" i="15"/>
  <c r="W171" i="15"/>
  <c r="W170" i="15"/>
  <c r="X169" i="15"/>
  <c r="U190" i="15"/>
  <c r="U191" i="15"/>
  <c r="V189" i="15"/>
  <c r="AI59" i="15"/>
  <c r="AH60" i="15"/>
  <c r="AH61" i="15"/>
  <c r="Z149" i="15"/>
  <c r="Y150" i="15"/>
  <c r="Y151" i="15"/>
  <c r="S219" i="15"/>
  <c r="R220" i="15"/>
  <c r="R221" i="15"/>
  <c r="U199" i="15"/>
  <c r="T200" i="15"/>
  <c r="T201" i="15"/>
  <c r="L280" i="15"/>
  <c r="M279" i="15"/>
  <c r="L281" i="15"/>
  <c r="AM10" i="15"/>
  <c r="AN9" i="15"/>
  <c r="AM11" i="15"/>
  <c r="V180" i="15"/>
  <c r="V181" i="15"/>
  <c r="W179" i="15"/>
  <c r="AJ40" i="15"/>
  <c r="AJ41" i="15"/>
  <c r="AK39" i="15"/>
  <c r="AG79" i="15"/>
  <c r="AF81" i="15"/>
  <c r="AF80" i="15"/>
  <c r="X161" i="15"/>
  <c r="X160" i="15"/>
  <c r="Y159" i="15"/>
  <c r="N261" i="15"/>
  <c r="O259" i="15"/>
  <c r="N260" i="15"/>
  <c r="AC110" i="15"/>
  <c r="AD109" i="15"/>
  <c r="AC111" i="15"/>
  <c r="AB120" i="15"/>
  <c r="AC119" i="15"/>
  <c r="AB121" i="15"/>
  <c r="Q239" i="15"/>
  <c r="P240" i="15"/>
  <c r="P241" i="15"/>
  <c r="BR283" i="15"/>
  <c r="BB282" i="15" s="1"/>
  <c r="BR285" i="15"/>
  <c r="AD100" i="15"/>
  <c r="AD101" i="15"/>
  <c r="AE99" i="15"/>
  <c r="L289" i="15"/>
  <c r="L298" i="15"/>
  <c r="BR292" i="15"/>
  <c r="BR290" i="15"/>
  <c r="T209" i="15"/>
  <c r="S211" i="15"/>
  <c r="S210" i="15"/>
  <c r="R229" i="15"/>
  <c r="Q230" i="15"/>
  <c r="Q231" i="15"/>
  <c r="Z140" i="15"/>
  <c r="AA139" i="15"/>
  <c r="Z141" i="15"/>
  <c r="G154" i="15" a="1"/>
  <c r="G227" i="18" a="1"/>
  <c r="G34" i="15" a="1"/>
  <c r="G214" i="15" a="1"/>
  <c r="G184" i="15" a="1"/>
  <c r="D156" i="15" a="1"/>
  <c r="F125" i="15" a="1"/>
  <c r="D126" i="15" a="1"/>
  <c r="G64" i="15" a="1"/>
  <c r="D229" i="18" a="1"/>
  <c r="D226" i="15" a="1"/>
  <c r="F227" i="18" a="1"/>
  <c r="F94" i="15" a="1"/>
  <c r="D96" i="15" a="1"/>
  <c r="D66" i="15" a="1"/>
  <c r="D36" i="15" a="1"/>
  <c r="D216" i="15" a="1"/>
  <c r="D186" i="15" a="1"/>
  <c r="G225" i="15" a="1"/>
  <c r="F124" i="15" a="1"/>
  <c r="F95" i="15" a="1"/>
  <c r="F35" i="15" a="1"/>
  <c r="F155" i="15" a="1"/>
  <c r="G65" i="15" a="1"/>
  <c r="G215" i="15" a="1"/>
  <c r="G185" i="15" a="1"/>
  <c r="D229" i="18" l="1"/>
  <c r="E229" i="18" s="1"/>
  <c r="F227" i="18"/>
  <c r="G227" i="18"/>
  <c r="H227" i="18" s="1" a="1"/>
  <c r="H227" i="18" s="1"/>
  <c r="B231" i="18"/>
  <c r="A230" i="18"/>
  <c r="AU283" i="15"/>
  <c r="AU284" i="15" s="1"/>
  <c r="AT283" i="15"/>
  <c r="AT284" i="15" s="1"/>
  <c r="AT285" i="15"/>
  <c r="AT286" i="15" s="1"/>
  <c r="AR293" i="15"/>
  <c r="AR294" i="15" s="1"/>
  <c r="AQ293" i="15"/>
  <c r="AQ294" i="15" s="1"/>
  <c r="AS292" i="15"/>
  <c r="AR295" i="15"/>
  <c r="AR296" i="15" s="1"/>
  <c r="AQ292" i="15"/>
  <c r="AS293" i="15"/>
  <c r="AS294" i="15" s="1"/>
  <c r="AT292" i="15"/>
  <c r="AR292" i="15"/>
  <c r="AQ295" i="15"/>
  <c r="AQ296" i="15" s="1"/>
  <c r="AS295" i="15"/>
  <c r="AS296" i="15" s="1"/>
  <c r="AU282" i="15"/>
  <c r="F94" i="15"/>
  <c r="G34" i="15"/>
  <c r="H34" i="15" s="1" a="1"/>
  <c r="H34" i="15" s="1"/>
  <c r="G184" i="15"/>
  <c r="H184" i="15" s="1" a="1"/>
  <c r="H184" i="15" s="1"/>
  <c r="G154" i="15"/>
  <c r="H154" i="15" s="1" a="1"/>
  <c r="H154" i="15" s="1"/>
  <c r="I100" i="16"/>
  <c r="J100" i="16" s="1"/>
  <c r="K100" i="16" s="1"/>
  <c r="L100" i="16" s="1"/>
  <c r="M100" i="16" s="1"/>
  <c r="N100" i="16" s="1"/>
  <c r="F100" i="16" s="1"/>
  <c r="E100" i="16" s="1"/>
  <c r="D100" i="16"/>
  <c r="H103" i="16"/>
  <c r="G64" i="15"/>
  <c r="H64" i="15" s="1" a="1"/>
  <c r="H64" i="15" s="1"/>
  <c r="F124" i="15"/>
  <c r="G214" i="15"/>
  <c r="H214" i="15" s="1" a="1"/>
  <c r="H214" i="15" s="1"/>
  <c r="D226" i="15"/>
  <c r="E226" i="15" s="1"/>
  <c r="G215" i="15"/>
  <c r="H215" i="15" s="1" a="1"/>
  <c r="H215" i="15" s="1"/>
  <c r="D216" i="15"/>
  <c r="E216" i="15" s="1"/>
  <c r="G225" i="15"/>
  <c r="H225" i="15" s="1" a="1"/>
  <c r="H225" i="15" s="1"/>
  <c r="B228" i="15"/>
  <c r="A227" i="15"/>
  <c r="G185" i="15"/>
  <c r="H185" i="15" s="1" a="1"/>
  <c r="H185" i="15" s="1"/>
  <c r="G65" i="15"/>
  <c r="H65" i="15" s="1" a="1"/>
  <c r="H65" i="15" s="1"/>
  <c r="F155" i="15"/>
  <c r="F95" i="15"/>
  <c r="F35" i="15"/>
  <c r="F125" i="15"/>
  <c r="D66" i="15"/>
  <c r="E66" i="15" s="1"/>
  <c r="D36" i="15"/>
  <c r="E36" i="15" s="1"/>
  <c r="D186" i="15"/>
  <c r="E186" i="15" s="1"/>
  <c r="D156" i="15"/>
  <c r="E156" i="15" s="1"/>
  <c r="D96" i="15"/>
  <c r="E96" i="15" s="1"/>
  <c r="D126" i="15"/>
  <c r="E126" i="15" s="1"/>
  <c r="AK40" i="15"/>
  <c r="AK41" i="15"/>
  <c r="AL39" i="15"/>
  <c r="AJ50" i="15"/>
  <c r="AJ51" i="15"/>
  <c r="AK49" i="15"/>
  <c r="S221" i="15"/>
  <c r="S220" i="15"/>
  <c r="T219" i="15"/>
  <c r="AG89" i="15"/>
  <c r="AF91" i="15"/>
  <c r="AF90" i="15"/>
  <c r="T211" i="15"/>
  <c r="T210" i="15"/>
  <c r="U209" i="15"/>
  <c r="W180" i="15"/>
  <c r="W181" i="15"/>
  <c r="X179" i="15"/>
  <c r="U200" i="15"/>
  <c r="U201" i="15"/>
  <c r="V199" i="15"/>
  <c r="BB284" i="15"/>
  <c r="O261" i="15"/>
  <c r="P259" i="15"/>
  <c r="O260" i="15"/>
  <c r="Z150" i="15"/>
  <c r="Z151" i="15"/>
  <c r="AA149" i="15"/>
  <c r="AI69" i="15"/>
  <c r="AH71" i="15"/>
  <c r="AH70" i="15"/>
  <c r="N271" i="15"/>
  <c r="O269" i="15"/>
  <c r="N270" i="15"/>
  <c r="Q241" i="15"/>
  <c r="R239" i="15"/>
  <c r="Q240" i="15"/>
  <c r="Y160" i="15"/>
  <c r="Y161" i="15"/>
  <c r="Z159" i="15"/>
  <c r="AL30" i="15"/>
  <c r="AL31" i="15"/>
  <c r="AM29" i="15"/>
  <c r="AA140" i="15"/>
  <c r="AB139" i="15"/>
  <c r="AA141" i="15"/>
  <c r="BR295" i="15"/>
  <c r="BR293" i="15"/>
  <c r="BB292" i="15" s="1"/>
  <c r="AO9" i="15"/>
  <c r="AN11" i="15"/>
  <c r="AN10" i="15"/>
  <c r="AM20" i="15"/>
  <c r="AN19" i="15"/>
  <c r="AM21" i="15"/>
  <c r="L308" i="15"/>
  <c r="L299" i="15"/>
  <c r="BR300" i="15"/>
  <c r="BR302" i="15"/>
  <c r="AC120" i="15"/>
  <c r="AD119" i="15"/>
  <c r="AC121" i="15"/>
  <c r="AJ59" i="15"/>
  <c r="AI61" i="15"/>
  <c r="AI60" i="15"/>
  <c r="X171" i="15"/>
  <c r="X170" i="15"/>
  <c r="Y169" i="15"/>
  <c r="L290" i="15"/>
  <c r="M289" i="15"/>
  <c r="L291" i="15"/>
  <c r="V190" i="15"/>
  <c r="V191" i="15"/>
  <c r="W189" i="15"/>
  <c r="BR284" i="15"/>
  <c r="AB130" i="15"/>
  <c r="AC129" i="15"/>
  <c r="AB131" i="15"/>
  <c r="R231" i="15"/>
  <c r="S229" i="15"/>
  <c r="R230" i="15"/>
  <c r="AF99" i="15"/>
  <c r="AE101" i="15"/>
  <c r="AE100" i="15"/>
  <c r="AD110" i="15"/>
  <c r="AD111" i="15"/>
  <c r="AE109" i="15"/>
  <c r="AH79" i="15"/>
  <c r="AG81" i="15"/>
  <c r="AG80" i="15"/>
  <c r="M280" i="15"/>
  <c r="M281" i="15"/>
  <c r="N279" i="15"/>
  <c r="P251" i="15"/>
  <c r="P250" i="15"/>
  <c r="Q249" i="15"/>
  <c r="D217" i="15" a="1"/>
  <c r="D127" i="15" a="1"/>
  <c r="D97" i="15" a="1"/>
  <c r="D227" i="15" a="1"/>
  <c r="D230" i="18" a="1"/>
  <c r="G95" i="15" a="1"/>
  <c r="F36" i="15" a="1"/>
  <c r="F66" i="15" a="1"/>
  <c r="G156" i="15" a="1"/>
  <c r="G186" i="15" a="1"/>
  <c r="F226" i="15" a="1"/>
  <c r="F215" i="15" a="1"/>
  <c r="G228" i="18" a="1"/>
  <c r="D187" i="15" a="1"/>
  <c r="F185" i="15" a="1"/>
  <c r="F65" i="15" a="1"/>
  <c r="D157" i="15" a="1"/>
  <c r="F225" i="15" a="1"/>
  <c r="G155" i="15" a="1"/>
  <c r="F228" i="18" a="1"/>
  <c r="G35" i="15" a="1"/>
  <c r="D67" i="15" a="1"/>
  <c r="G125" i="15" a="1"/>
  <c r="G126" i="15" a="1"/>
  <c r="D37" i="15" a="1"/>
  <c r="F96" i="15" a="1"/>
  <c r="G216" i="15" a="1"/>
  <c r="G228" i="18" l="1"/>
  <c r="H228" i="18" s="1" a="1"/>
  <c r="H228" i="18" s="1"/>
  <c r="F228" i="18"/>
  <c r="D230" i="18"/>
  <c r="E230" i="18" s="1"/>
  <c r="A231" i="18"/>
  <c r="B232" i="18"/>
  <c r="AR302" i="15"/>
  <c r="AS305" i="15"/>
  <c r="AS306" i="15" s="1"/>
  <c r="AQ302" i="15"/>
  <c r="AR305" i="15"/>
  <c r="AR306" i="15" s="1"/>
  <c r="AS303" i="15"/>
  <c r="AS304" i="15" s="1"/>
  <c r="AT302" i="15"/>
  <c r="AQ303" i="15"/>
  <c r="AQ304" i="15" s="1"/>
  <c r="AS302" i="15"/>
  <c r="AQ305" i="15"/>
  <c r="AQ306" i="15" s="1"/>
  <c r="AR303" i="15"/>
  <c r="AR304" i="15" s="1"/>
  <c r="AU296" i="15"/>
  <c r="AT295" i="15"/>
  <c r="AT296" i="15" s="1"/>
  <c r="AU293" i="15"/>
  <c r="AT293" i="15"/>
  <c r="AT294" i="15" s="1"/>
  <c r="AU295" i="15"/>
  <c r="AU294" i="15"/>
  <c r="AU292" i="15"/>
  <c r="G95" i="15"/>
  <c r="H95" i="15" s="1" a="1"/>
  <c r="H95" i="15" s="1"/>
  <c r="F225" i="15"/>
  <c r="F215" i="15"/>
  <c r="I103" i="16"/>
  <c r="J103" i="16" s="1"/>
  <c r="K103" i="16" s="1"/>
  <c r="L103" i="16" s="1"/>
  <c r="M103" i="16" s="1"/>
  <c r="N103" i="16" s="1"/>
  <c r="F103" i="16" s="1"/>
  <c r="E103" i="16" s="1"/>
  <c r="D103" i="16"/>
  <c r="H106" i="16"/>
  <c r="G125" i="15"/>
  <c r="H125" i="15" s="1" a="1"/>
  <c r="H125" i="15" s="1"/>
  <c r="G35" i="15"/>
  <c r="H35" i="15" s="1" a="1"/>
  <c r="H35" i="15" s="1"/>
  <c r="BB294" i="15"/>
  <c r="G155" i="15"/>
  <c r="H155" i="15" s="1" a="1"/>
  <c r="H155" i="15" s="1"/>
  <c r="F185" i="15"/>
  <c r="F65" i="15"/>
  <c r="D217" i="15"/>
  <c r="E217" i="15" s="1"/>
  <c r="D227" i="15"/>
  <c r="E227" i="15" s="1"/>
  <c r="G216" i="15"/>
  <c r="H216" i="15" s="1" a="1"/>
  <c r="H216" i="15" s="1"/>
  <c r="F226" i="15"/>
  <c r="A228" i="15"/>
  <c r="B229" i="15"/>
  <c r="G156" i="15"/>
  <c r="H156" i="15" s="1" a="1"/>
  <c r="H156" i="15" s="1"/>
  <c r="G126" i="15"/>
  <c r="H126" i="15" s="1" a="1"/>
  <c r="H126" i="15" s="1"/>
  <c r="G186" i="15"/>
  <c r="H186" i="15" s="1" a="1"/>
  <c r="H186" i="15" s="1"/>
  <c r="F96" i="15"/>
  <c r="F36" i="15"/>
  <c r="F66" i="15"/>
  <c r="D97" i="15"/>
  <c r="E97" i="15" s="1"/>
  <c r="D67" i="15"/>
  <c r="E67" i="15" s="1"/>
  <c r="D157" i="15"/>
  <c r="E157" i="15" s="1"/>
  <c r="D187" i="15"/>
  <c r="E187" i="15" s="1"/>
  <c r="D37" i="15"/>
  <c r="E37" i="15" s="1"/>
  <c r="D127" i="15"/>
  <c r="E127" i="15" s="1"/>
  <c r="BR294" i="15"/>
  <c r="AG99" i="15"/>
  <c r="AF101" i="15"/>
  <c r="AF100" i="15"/>
  <c r="AE119" i="15"/>
  <c r="AD121" i="15"/>
  <c r="AD120" i="15"/>
  <c r="AA150" i="15"/>
  <c r="AA151" i="15"/>
  <c r="AB149" i="15"/>
  <c r="Q259" i="15"/>
  <c r="P260" i="15"/>
  <c r="P261" i="15"/>
  <c r="N281" i="15"/>
  <c r="O279" i="15"/>
  <c r="N280" i="15"/>
  <c r="AP9" i="15"/>
  <c r="AO11" i="15"/>
  <c r="AO10" i="15"/>
  <c r="T229" i="15"/>
  <c r="S230" i="15"/>
  <c r="S231" i="15"/>
  <c r="M291" i="15"/>
  <c r="M290" i="15"/>
  <c r="AU275" i="15" s="1"/>
  <c r="AU276" i="15" s="1"/>
  <c r="BT270" i="15" s="1"/>
  <c r="N289" i="15"/>
  <c r="BR305" i="15"/>
  <c r="BR303" i="15"/>
  <c r="BB302" i="15" s="1"/>
  <c r="R240" i="15"/>
  <c r="R241" i="15"/>
  <c r="S239" i="15"/>
  <c r="V200" i="15"/>
  <c r="V201" i="15"/>
  <c r="W199" i="15"/>
  <c r="AH89" i="15"/>
  <c r="AG91" i="15"/>
  <c r="AG90" i="15"/>
  <c r="AK50" i="15"/>
  <c r="AK51" i="15"/>
  <c r="AL49" i="15"/>
  <c r="AD129" i="15"/>
  <c r="AC131" i="15"/>
  <c r="AC130" i="15"/>
  <c r="Y170" i="15"/>
  <c r="Y171" i="15"/>
  <c r="Z169" i="15"/>
  <c r="L301" i="15"/>
  <c r="M299" i="15"/>
  <c r="L300" i="15"/>
  <c r="AB141" i="15"/>
  <c r="AB140" i="15"/>
  <c r="AC139" i="15"/>
  <c r="U219" i="15"/>
  <c r="T220" i="15"/>
  <c r="T221" i="15"/>
  <c r="AI79" i="15"/>
  <c r="AH81" i="15"/>
  <c r="AH80" i="15"/>
  <c r="L318" i="15"/>
  <c r="BR312" i="15"/>
  <c r="L309" i="15"/>
  <c r="BR310" i="15"/>
  <c r="X180" i="15"/>
  <c r="X181" i="15"/>
  <c r="Y179" i="15"/>
  <c r="AF109" i="15"/>
  <c r="AE111" i="15"/>
  <c r="AE110" i="15"/>
  <c r="AN29" i="15"/>
  <c r="AM30" i="15"/>
  <c r="AM31" i="15"/>
  <c r="P269" i="15"/>
  <c r="O271" i="15"/>
  <c r="O270" i="15"/>
  <c r="AM39" i="15"/>
  <c r="AL40" i="15"/>
  <c r="AL41" i="15"/>
  <c r="W190" i="15"/>
  <c r="W191" i="15"/>
  <c r="X189" i="15"/>
  <c r="AO19" i="15"/>
  <c r="AN21" i="15"/>
  <c r="AN20" i="15"/>
  <c r="Q251" i="15"/>
  <c r="R249" i="15"/>
  <c r="Q250" i="15"/>
  <c r="AJ61" i="15"/>
  <c r="AK59" i="15"/>
  <c r="AJ60" i="15"/>
  <c r="Z160" i="15"/>
  <c r="Z161" i="15"/>
  <c r="AA159" i="15"/>
  <c r="U210" i="15"/>
  <c r="V209" i="15"/>
  <c r="U211" i="15"/>
  <c r="AI71" i="15"/>
  <c r="AJ69" i="15"/>
  <c r="AI70" i="15"/>
  <c r="D158" i="15" a="1"/>
  <c r="G66" i="15" a="1"/>
  <c r="F186" i="15" a="1"/>
  <c r="D38" i="15" a="1"/>
  <c r="D188" i="15" a="1"/>
  <c r="G37" i="15" a="1"/>
  <c r="D128" i="15" a="1"/>
  <c r="F157" i="15" a="1"/>
  <c r="F187" i="15" a="1"/>
  <c r="F156" i="15" a="1"/>
  <c r="D231" i="18" a="1"/>
  <c r="D218" i="15" a="1"/>
  <c r="G36" i="15" a="1"/>
  <c r="G229" i="18" a="1"/>
  <c r="D68" i="15" a="1"/>
  <c r="F216" i="15" a="1"/>
  <c r="G96" i="15" a="1"/>
  <c r="D98" i="15" a="1"/>
  <c r="G127" i="15" a="1"/>
  <c r="D228" i="15" a="1"/>
  <c r="F126" i="15" a="1"/>
  <c r="F229" i="18" a="1"/>
  <c r="G226" i="15" a="1"/>
  <c r="F217" i="15" a="1"/>
  <c r="F67" i="15" a="1"/>
  <c r="F97" i="15" a="1"/>
  <c r="F227" i="15" a="1"/>
  <c r="F229" i="18" l="1"/>
  <c r="G229" i="18"/>
  <c r="H229" i="18" s="1" a="1"/>
  <c r="H229" i="18" s="1"/>
  <c r="D231" i="18"/>
  <c r="E231" i="18" s="1"/>
  <c r="A232" i="18"/>
  <c r="B233" i="18"/>
  <c r="BT290" i="15"/>
  <c r="AU302" i="15"/>
  <c r="AQ315" i="15"/>
  <c r="AQ316" i="15" s="1"/>
  <c r="AS313" i="15"/>
  <c r="AS314" i="15" s="1"/>
  <c r="AR313" i="15"/>
  <c r="AR314" i="15" s="1"/>
  <c r="AR312" i="15"/>
  <c r="AS315" i="15"/>
  <c r="AS316" i="15" s="1"/>
  <c r="AQ312" i="15"/>
  <c r="AT312" i="15"/>
  <c r="AS312" i="15"/>
  <c r="AR315" i="15"/>
  <c r="AR316" i="15" s="1"/>
  <c r="AQ313" i="15"/>
  <c r="AQ314" i="15" s="1"/>
  <c r="AU303" i="15"/>
  <c r="AU304" i="15" s="1"/>
  <c r="AT303" i="15"/>
  <c r="AT304" i="15" s="1"/>
  <c r="AT305" i="15"/>
  <c r="AT306" i="15" s="1"/>
  <c r="F126" i="15"/>
  <c r="G226" i="15"/>
  <c r="H226" i="15" s="1" a="1"/>
  <c r="H226" i="15" s="1"/>
  <c r="G36" i="15"/>
  <c r="H36" i="15" s="1" a="1"/>
  <c r="H36" i="15" s="1"/>
  <c r="F216" i="15"/>
  <c r="G66" i="15"/>
  <c r="H66" i="15" s="1" a="1"/>
  <c r="H66" i="15" s="1"/>
  <c r="H109" i="16"/>
  <c r="D106" i="16"/>
  <c r="I106" i="16"/>
  <c r="J106" i="16" s="1"/>
  <c r="K106" i="16" s="1"/>
  <c r="L106" i="16" s="1"/>
  <c r="M106" i="16" s="1"/>
  <c r="N106" i="16" s="1"/>
  <c r="F106" i="16" s="1"/>
  <c r="E106" i="16" s="1"/>
  <c r="G96" i="15"/>
  <c r="H96" i="15" s="1" a="1"/>
  <c r="H96" i="15" s="1"/>
  <c r="F156" i="15"/>
  <c r="BB304" i="15"/>
  <c r="F186" i="15"/>
  <c r="D228" i="15"/>
  <c r="E228" i="15" s="1"/>
  <c r="D218" i="15"/>
  <c r="E218" i="15" s="1"/>
  <c r="F227" i="15"/>
  <c r="F217" i="15"/>
  <c r="B230" i="15"/>
  <c r="A229" i="15"/>
  <c r="G37" i="15"/>
  <c r="H37" i="15" s="1" a="1"/>
  <c r="H37" i="15" s="1"/>
  <c r="G127" i="15"/>
  <c r="H127" i="15" s="1" a="1"/>
  <c r="H127" i="15" s="1"/>
  <c r="F187" i="15"/>
  <c r="F157" i="15"/>
  <c r="F67" i="15"/>
  <c r="F97" i="15"/>
  <c r="D158" i="15"/>
  <c r="E158" i="15" s="1"/>
  <c r="D188" i="15"/>
  <c r="E188" i="15" s="1"/>
  <c r="D128" i="15"/>
  <c r="E128" i="15" s="1"/>
  <c r="D38" i="15"/>
  <c r="E38" i="15" s="1"/>
  <c r="D68" i="15"/>
  <c r="E68" i="15" s="1"/>
  <c r="D98" i="15"/>
  <c r="E98" i="15" s="1"/>
  <c r="BR304" i="15"/>
  <c r="V219" i="15"/>
  <c r="U220" i="15"/>
  <c r="U221" i="15"/>
  <c r="R259" i="15"/>
  <c r="Q260" i="15"/>
  <c r="Q261" i="15"/>
  <c r="V210" i="15"/>
  <c r="W209" i="15"/>
  <c r="V211" i="15"/>
  <c r="Q269" i="15"/>
  <c r="P270" i="15"/>
  <c r="P271" i="15"/>
  <c r="AD139" i="15"/>
  <c r="AC141" i="15"/>
  <c r="AC140" i="15"/>
  <c r="AE129" i="15"/>
  <c r="AD131" i="15"/>
  <c r="AD130" i="15"/>
  <c r="U229" i="15"/>
  <c r="T230" i="15"/>
  <c r="T231" i="15"/>
  <c r="AC149" i="15"/>
  <c r="AB151" i="15"/>
  <c r="AB150" i="15"/>
  <c r="AP19" i="15"/>
  <c r="AO20" i="15"/>
  <c r="AO21" i="15"/>
  <c r="AB159" i="15"/>
  <c r="AA161" i="15"/>
  <c r="AA160" i="15"/>
  <c r="Y189" i="15"/>
  <c r="X190" i="15"/>
  <c r="X191" i="15"/>
  <c r="L310" i="15"/>
  <c r="M309" i="15"/>
  <c r="L311" i="15"/>
  <c r="AO29" i="15"/>
  <c r="AN30" i="15"/>
  <c r="AN31" i="15"/>
  <c r="BR315" i="15"/>
  <c r="BR313" i="15"/>
  <c r="BB314" i="15" s="1"/>
  <c r="AI89" i="15"/>
  <c r="AH91" i="15"/>
  <c r="AH90" i="15"/>
  <c r="AP11" i="15"/>
  <c r="AP10" i="15"/>
  <c r="BL10" i="15" s="1"/>
  <c r="BC10" i="15"/>
  <c r="L328" i="15"/>
  <c r="BR322" i="15"/>
  <c r="BR320" i="15"/>
  <c r="L319" i="15"/>
  <c r="X199" i="15"/>
  <c r="W200" i="15"/>
  <c r="W201" i="15"/>
  <c r="M301" i="15"/>
  <c r="N299" i="15"/>
  <c r="M300" i="15"/>
  <c r="AU285" i="15" s="1"/>
  <c r="AU286" i="15" s="1"/>
  <c r="BT280" i="15" s="1"/>
  <c r="AF119" i="15"/>
  <c r="AE121" i="15"/>
  <c r="AE120" i="15"/>
  <c r="AL59" i="15"/>
  <c r="AK61" i="15"/>
  <c r="AK60" i="15"/>
  <c r="P279" i="15"/>
  <c r="O281" i="15"/>
  <c r="O280" i="15"/>
  <c r="AG109" i="15"/>
  <c r="AF111" i="15"/>
  <c r="AF110" i="15"/>
  <c r="AA169" i="15"/>
  <c r="Z170" i="15"/>
  <c r="Z171" i="15"/>
  <c r="S240" i="15"/>
  <c r="S241" i="15"/>
  <c r="T239" i="15"/>
  <c r="O289" i="15"/>
  <c r="N290" i="15"/>
  <c r="N291" i="15"/>
  <c r="AN39" i="15"/>
  <c r="AM40" i="15"/>
  <c r="AM41" i="15"/>
  <c r="Z179" i="15"/>
  <c r="Y180" i="15"/>
  <c r="Y181" i="15"/>
  <c r="AJ79" i="15"/>
  <c r="AI81" i="15"/>
  <c r="AI80" i="15"/>
  <c r="AH99" i="15"/>
  <c r="AG101" i="15"/>
  <c r="AG100" i="15"/>
  <c r="AK69" i="15"/>
  <c r="AJ71" i="15"/>
  <c r="AJ70" i="15"/>
  <c r="R251" i="15"/>
  <c r="S249" i="15"/>
  <c r="R250" i="15"/>
  <c r="AM49" i="15"/>
  <c r="AL51" i="15"/>
  <c r="AL50" i="15"/>
  <c r="G187" i="15" a="1"/>
  <c r="F68" i="15" a="1"/>
  <c r="D99" i="15" a="1"/>
  <c r="G157" i="15" a="1"/>
  <c r="D229" i="15" a="1"/>
  <c r="G230" i="18" a="1"/>
  <c r="F230" i="18" a="1"/>
  <c r="D129" i="15" a="1"/>
  <c r="F37" i="15" a="1"/>
  <c r="F127" i="15" a="1"/>
  <c r="G97" i="15" a="1"/>
  <c r="F98" i="15" a="1"/>
  <c r="G217" i="15" a="1"/>
  <c r="G227" i="15" a="1"/>
  <c r="D232" i="18" a="1"/>
  <c r="G67" i="15" a="1"/>
  <c r="D69" i="15" a="1"/>
  <c r="D159" i="15" a="1"/>
  <c r="D189" i="15" a="1"/>
  <c r="D219" i="15" a="1"/>
  <c r="F228" i="15" a="1"/>
  <c r="F218" i="15" a="1"/>
  <c r="F158" i="15" a="1"/>
  <c r="F128" i="15" a="1"/>
  <c r="F188" i="15" a="1"/>
  <c r="G38" i="15" a="1"/>
  <c r="F230" i="18" l="1"/>
  <c r="G230" i="18"/>
  <c r="H230" i="18" s="1" a="1"/>
  <c r="H230" i="18" s="1"/>
  <c r="D232" i="18"/>
  <c r="E232" i="18" s="1"/>
  <c r="B234" i="18"/>
  <c r="A233" i="18"/>
  <c r="AU313" i="15"/>
  <c r="AU314" i="15" s="1"/>
  <c r="AT313" i="15"/>
  <c r="AT314" i="15" s="1"/>
  <c r="AT315" i="15"/>
  <c r="AT316" i="15" s="1"/>
  <c r="AU315" i="15"/>
  <c r="AU316" i="15" s="1"/>
  <c r="AS323" i="15"/>
  <c r="AS324" i="15" s="1"/>
  <c r="AR323" i="15"/>
  <c r="AR324" i="15" s="1"/>
  <c r="AQ323" i="15"/>
  <c r="AQ324" i="15" s="1"/>
  <c r="AT322" i="15"/>
  <c r="AR322" i="15"/>
  <c r="AQ325" i="15"/>
  <c r="AQ326" i="15" s="1"/>
  <c r="AS322" i="15"/>
  <c r="AS325" i="15"/>
  <c r="AS326" i="15" s="1"/>
  <c r="AR325" i="15"/>
  <c r="AR326" i="15" s="1"/>
  <c r="AQ322" i="15"/>
  <c r="AU312" i="15"/>
  <c r="G227" i="15"/>
  <c r="H227" i="15" s="1" a="1"/>
  <c r="H227" i="15" s="1"/>
  <c r="G157" i="15"/>
  <c r="H157" i="15" s="1" a="1"/>
  <c r="H157" i="15" s="1"/>
  <c r="G97" i="15"/>
  <c r="H97" i="15" s="1" a="1"/>
  <c r="H97" i="15" s="1"/>
  <c r="H112" i="16"/>
  <c r="I109" i="16"/>
  <c r="J109" i="16" s="1"/>
  <c r="K109" i="16" s="1"/>
  <c r="L109" i="16" s="1"/>
  <c r="M109" i="16" s="1"/>
  <c r="N109" i="16" s="1"/>
  <c r="F109" i="16" s="1"/>
  <c r="E109" i="16" s="1"/>
  <c r="D109" i="16"/>
  <c r="F37" i="15"/>
  <c r="F127" i="15"/>
  <c r="G217" i="15"/>
  <c r="H217" i="15" s="1" a="1"/>
  <c r="H217" i="15" s="1"/>
  <c r="G67" i="15"/>
  <c r="H67" i="15" s="1" a="1"/>
  <c r="H67" i="15" s="1"/>
  <c r="G187" i="15"/>
  <c r="H187" i="15" s="1" a="1"/>
  <c r="H187" i="15" s="1"/>
  <c r="D229" i="15"/>
  <c r="E229" i="15" s="1"/>
  <c r="D219" i="15"/>
  <c r="E219" i="15" s="1"/>
  <c r="F218" i="15"/>
  <c r="F228" i="15"/>
  <c r="A230" i="15"/>
  <c r="B231" i="15"/>
  <c r="G38" i="15"/>
  <c r="H38" i="15" s="1" a="1"/>
  <c r="H38" i="15" s="1"/>
  <c r="F98" i="15"/>
  <c r="F68" i="15"/>
  <c r="F128" i="15"/>
  <c r="F188" i="15"/>
  <c r="F158" i="15"/>
  <c r="D189" i="15"/>
  <c r="E189" i="15" s="1"/>
  <c r="D99" i="15"/>
  <c r="E99" i="15" s="1"/>
  <c r="D129" i="15"/>
  <c r="E129" i="15" s="1"/>
  <c r="D159" i="15"/>
  <c r="E159" i="15" s="1"/>
  <c r="D69" i="15"/>
  <c r="E69" i="15" s="1"/>
  <c r="BR314" i="15"/>
  <c r="BD10" i="15"/>
  <c r="BF10" i="15"/>
  <c r="M310" i="15"/>
  <c r="M311" i="15"/>
  <c r="N309" i="15"/>
  <c r="AP21" i="15"/>
  <c r="AP20" i="15"/>
  <c r="BL20" i="15" s="1"/>
  <c r="BC20" i="15"/>
  <c r="AE139" i="15"/>
  <c r="AD141" i="15"/>
  <c r="AD140" i="15"/>
  <c r="Z180" i="15"/>
  <c r="Z181" i="15"/>
  <c r="AA179" i="15"/>
  <c r="BN11" i="15"/>
  <c r="BM11" i="15"/>
  <c r="X209" i="15"/>
  <c r="W211" i="15"/>
  <c r="W210" i="15"/>
  <c r="AA171" i="15"/>
  <c r="AA170" i="15"/>
  <c r="AB169" i="15"/>
  <c r="AG119" i="15"/>
  <c r="AF121" i="15"/>
  <c r="AF120" i="15"/>
  <c r="AK70" i="15"/>
  <c r="AL69" i="15"/>
  <c r="AK71" i="15"/>
  <c r="AC151" i="15"/>
  <c r="AC150" i="15"/>
  <c r="AD149" i="15"/>
  <c r="AN40" i="15"/>
  <c r="AO39" i="15"/>
  <c r="AN41" i="15"/>
  <c r="X200" i="15"/>
  <c r="Y199" i="15"/>
  <c r="X201" i="15"/>
  <c r="AH109" i="15"/>
  <c r="AG111" i="15"/>
  <c r="AG110" i="15"/>
  <c r="AI91" i="15"/>
  <c r="AI90" i="15"/>
  <c r="AJ89" i="15"/>
  <c r="Y190" i="15"/>
  <c r="Y191" i="15"/>
  <c r="Z189" i="15"/>
  <c r="S259" i="15"/>
  <c r="R260" i="15"/>
  <c r="R261" i="15"/>
  <c r="AI99" i="15"/>
  <c r="AH101" i="15"/>
  <c r="AH100" i="15"/>
  <c r="L321" i="15"/>
  <c r="M319" i="15"/>
  <c r="L320" i="15"/>
  <c r="U230" i="15"/>
  <c r="U231" i="15"/>
  <c r="V229" i="15"/>
  <c r="AM50" i="15"/>
  <c r="AN49" i="15"/>
  <c r="AM51" i="15"/>
  <c r="O290" i="15"/>
  <c r="P289" i="15"/>
  <c r="O291" i="15"/>
  <c r="P280" i="15"/>
  <c r="Q279" i="15"/>
  <c r="P281" i="15"/>
  <c r="AB161" i="15"/>
  <c r="AB160" i="15"/>
  <c r="AC159" i="15"/>
  <c r="V220" i="15"/>
  <c r="W219" i="15"/>
  <c r="V221" i="15"/>
  <c r="T240" i="15"/>
  <c r="T241" i="15"/>
  <c r="U239" i="15"/>
  <c r="BR323" i="15"/>
  <c r="BB322" i="15" s="1"/>
  <c r="BR325" i="15"/>
  <c r="BB312" i="15"/>
  <c r="AF129" i="15"/>
  <c r="AE131" i="15"/>
  <c r="AE130" i="15"/>
  <c r="AJ81" i="15"/>
  <c r="AJ80" i="15"/>
  <c r="AK79" i="15"/>
  <c r="BR330" i="15"/>
  <c r="BR332" i="15"/>
  <c r="L329" i="15"/>
  <c r="AP29" i="15"/>
  <c r="AO31" i="15"/>
  <c r="AO30" i="15"/>
  <c r="S251" i="15"/>
  <c r="T249" i="15"/>
  <c r="S250" i="15"/>
  <c r="AL61" i="15"/>
  <c r="AM59" i="15"/>
  <c r="AL60" i="15"/>
  <c r="N301" i="15"/>
  <c r="O299" i="15"/>
  <c r="N300" i="15"/>
  <c r="BB324" i="15"/>
  <c r="R269" i="15"/>
  <c r="Q270" i="15"/>
  <c r="Q271" i="15"/>
  <c r="G128" i="15" a="1"/>
  <c r="G68" i="15" a="1"/>
  <c r="G158" i="15" a="1"/>
  <c r="G98" i="15" a="1"/>
  <c r="F99" i="15" a="1"/>
  <c r="G231" i="18" a="1"/>
  <c r="D100" i="15" a="1"/>
  <c r="D130" i="15" a="1"/>
  <c r="D233" i="18" a="1"/>
  <c r="D160" i="15" a="1"/>
  <c r="D230" i="15" a="1"/>
  <c r="D190" i="15" a="1"/>
  <c r="G228" i="15" a="1"/>
  <c r="F38" i="15" a="1"/>
  <c r="F231" i="18" a="1"/>
  <c r="G218" i="15" a="1"/>
  <c r="D220" i="15" a="1"/>
  <c r="G188" i="15" a="1"/>
  <c r="G229" i="15" a="1"/>
  <c r="G219" i="15" a="1"/>
  <c r="F129" i="15" a="1"/>
  <c r="F189" i="15" a="1"/>
  <c r="F159" i="15" a="1"/>
  <c r="F231" i="18" l="1"/>
  <c r="G231" i="18"/>
  <c r="H231" i="18" s="1" a="1"/>
  <c r="H231" i="18" s="1"/>
  <c r="D233" i="18"/>
  <c r="E233" i="18" s="1"/>
  <c r="B235" i="18"/>
  <c r="A234" i="18"/>
  <c r="BT310" i="15"/>
  <c r="AT332" i="15"/>
  <c r="AS335" i="15"/>
  <c r="AS336" i="15" s="1"/>
  <c r="AR332" i="15"/>
  <c r="AS332" i="15"/>
  <c r="AR335" i="15"/>
  <c r="AR336" i="15" s="1"/>
  <c r="AQ332" i="15"/>
  <c r="AS333" i="15"/>
  <c r="AS334" i="15" s="1"/>
  <c r="AR333" i="15"/>
  <c r="AR334" i="15" s="1"/>
  <c r="AQ333" i="15"/>
  <c r="AQ334" i="15" s="1"/>
  <c r="AQ335" i="15"/>
  <c r="AQ336" i="15" s="1"/>
  <c r="AU322" i="15"/>
  <c r="AU325" i="15"/>
  <c r="AU324" i="15"/>
  <c r="AU326" i="15"/>
  <c r="AU323" i="15"/>
  <c r="AT325" i="15"/>
  <c r="AT326" i="15" s="1"/>
  <c r="AT323" i="15"/>
  <c r="AT324" i="15" s="1"/>
  <c r="F38" i="15"/>
  <c r="G68" i="15"/>
  <c r="H68" i="15" s="1" a="1"/>
  <c r="H68" i="15" s="1"/>
  <c r="G228" i="15"/>
  <c r="H228" i="15" s="1" a="1"/>
  <c r="H228" i="15" s="1"/>
  <c r="I112" i="16"/>
  <c r="J112" i="16" s="1"/>
  <c r="K112" i="16" s="1"/>
  <c r="L112" i="16" s="1"/>
  <c r="M112" i="16" s="1"/>
  <c r="N112" i="16" s="1"/>
  <c r="F112" i="16" s="1"/>
  <c r="E112" i="16" s="1"/>
  <c r="D112" i="16"/>
  <c r="H115" i="16"/>
  <c r="G218" i="15"/>
  <c r="H218" i="15" s="1" a="1"/>
  <c r="H218" i="15" s="1"/>
  <c r="G98" i="15"/>
  <c r="H98" i="15" s="1" a="1"/>
  <c r="H98" i="15" s="1"/>
  <c r="G188" i="15"/>
  <c r="H188" i="15" s="1" a="1"/>
  <c r="H188" i="15" s="1"/>
  <c r="G128" i="15"/>
  <c r="H128" i="15" s="1" a="1"/>
  <c r="H128" i="15" s="1"/>
  <c r="G158" i="15"/>
  <c r="H158" i="15" s="1" a="1"/>
  <c r="H158" i="15" s="1"/>
  <c r="D220" i="15"/>
  <c r="E220" i="15" s="1"/>
  <c r="D230" i="15"/>
  <c r="E230" i="15" s="1"/>
  <c r="G219" i="15"/>
  <c r="H219" i="15" s="1" a="1"/>
  <c r="H219" i="15" s="1"/>
  <c r="G229" i="15"/>
  <c r="H229" i="15" s="1" a="1"/>
  <c r="H229" i="15" s="1"/>
  <c r="B232" i="15"/>
  <c r="A231" i="15"/>
  <c r="F159" i="15"/>
  <c r="F129" i="15"/>
  <c r="F99" i="15"/>
  <c r="F189" i="15"/>
  <c r="D190" i="15"/>
  <c r="E190" i="15" s="1"/>
  <c r="D160" i="15"/>
  <c r="E160" i="15" s="1"/>
  <c r="D130" i="15"/>
  <c r="E130" i="15" s="1"/>
  <c r="D100" i="15"/>
  <c r="E100" i="15" s="1"/>
  <c r="BR324" i="15"/>
  <c r="AK80" i="15"/>
  <c r="AL79" i="15"/>
  <c r="AK81" i="15"/>
  <c r="X219" i="15"/>
  <c r="W220" i="15"/>
  <c r="W221" i="15"/>
  <c r="M321" i="15"/>
  <c r="N319" i="15"/>
  <c r="M320" i="15"/>
  <c r="AU305" i="15" s="1"/>
  <c r="AU306" i="15" s="1"/>
  <c r="BT300" i="15" s="1"/>
  <c r="AJ91" i="15"/>
  <c r="AJ90" i="15"/>
  <c r="AK89" i="15"/>
  <c r="AE149" i="15"/>
  <c r="AD151" i="15"/>
  <c r="AD150" i="15"/>
  <c r="U249" i="15"/>
  <c r="T251" i="15"/>
  <c r="T250" i="15"/>
  <c r="AF139" i="15"/>
  <c r="AE141" i="15"/>
  <c r="AE140" i="15"/>
  <c r="AD159" i="15"/>
  <c r="AC161" i="15"/>
  <c r="AC160" i="15"/>
  <c r="P291" i="15"/>
  <c r="Q289" i="15"/>
  <c r="P290" i="15"/>
  <c r="BF20" i="15"/>
  <c r="BG20" i="15" s="1"/>
  <c r="AZ25" i="15" s="1"/>
  <c r="BZ343" i="15" s="1"/>
  <c r="BD20" i="15"/>
  <c r="BE20" i="15" s="1"/>
  <c r="AZ23" i="15" s="1"/>
  <c r="BY343" i="15" s="1"/>
  <c r="S269" i="15"/>
  <c r="R271" i="15"/>
  <c r="R270" i="15"/>
  <c r="Y209" i="15"/>
  <c r="X210" i="15"/>
  <c r="X211" i="15"/>
  <c r="BN21" i="15"/>
  <c r="BM21" i="15"/>
  <c r="AG129" i="15"/>
  <c r="AF131" i="15"/>
  <c r="AF130" i="15"/>
  <c r="AL71" i="15"/>
  <c r="AM69" i="15"/>
  <c r="AL70" i="15"/>
  <c r="AP30" i="15"/>
  <c r="BL30" i="15" s="1"/>
  <c r="AP31" i="15"/>
  <c r="BC30" i="15"/>
  <c r="AI101" i="15"/>
  <c r="AI100" i="15"/>
  <c r="AJ99" i="15"/>
  <c r="AI109" i="15"/>
  <c r="AH111" i="15"/>
  <c r="AH110" i="15"/>
  <c r="N310" i="15"/>
  <c r="N311" i="15"/>
  <c r="O309" i="15"/>
  <c r="AO49" i="15"/>
  <c r="AN51" i="15"/>
  <c r="AN50" i="15"/>
  <c r="BO13" i="15"/>
  <c r="AX13" i="15" s="1"/>
  <c r="BO10" i="15"/>
  <c r="O300" i="15"/>
  <c r="P299" i="15"/>
  <c r="O301" i="15"/>
  <c r="L330" i="15"/>
  <c r="L331" i="15"/>
  <c r="M329" i="15"/>
  <c r="Y200" i="15"/>
  <c r="Z199" i="15"/>
  <c r="Y201" i="15"/>
  <c r="BP10" i="15"/>
  <c r="BP13" i="15"/>
  <c r="AX15" i="15" s="1"/>
  <c r="BR335" i="15"/>
  <c r="BR333" i="15"/>
  <c r="BB334" i="15" s="1"/>
  <c r="V239" i="15"/>
  <c r="U241" i="15"/>
  <c r="U240" i="15"/>
  <c r="Q280" i="15"/>
  <c r="R279" i="15"/>
  <c r="Q281" i="15"/>
  <c r="W229" i="15"/>
  <c r="V230" i="15"/>
  <c r="V231" i="15"/>
  <c r="T259" i="15"/>
  <c r="S260" i="15"/>
  <c r="S261" i="15"/>
  <c r="AA181" i="15"/>
  <c r="AA180" i="15"/>
  <c r="AB179" i="15"/>
  <c r="BG10" i="15"/>
  <c r="AZ15" i="15" s="1"/>
  <c r="BZ342" i="15" s="1"/>
  <c r="AA189" i="15"/>
  <c r="Z191" i="15"/>
  <c r="Z190" i="15"/>
  <c r="AH119" i="15"/>
  <c r="AG121" i="15"/>
  <c r="AG120" i="15"/>
  <c r="AW15" i="15"/>
  <c r="AW13" i="15"/>
  <c r="BE10" i="15"/>
  <c r="AZ13" i="15" s="1"/>
  <c r="BY342" i="15" s="1"/>
  <c r="AM61" i="15"/>
  <c r="AM60" i="15"/>
  <c r="AN59" i="15"/>
  <c r="AP39" i="15"/>
  <c r="AO41" i="15"/>
  <c r="AO40" i="15"/>
  <c r="AB171" i="15"/>
  <c r="AB170" i="15"/>
  <c r="AC169" i="15"/>
  <c r="F69" i="15" a="1"/>
  <c r="G69" i="15" a="1"/>
  <c r="G129" i="15" a="1"/>
  <c r="D191" i="15" a="1"/>
  <c r="F219" i="15" a="1"/>
  <c r="F232" i="18" a="1"/>
  <c r="F229" i="15" a="1"/>
  <c r="G159" i="15" a="1"/>
  <c r="D234" i="18" a="1"/>
  <c r="D161" i="15" a="1"/>
  <c r="G232" i="18" a="1"/>
  <c r="D231" i="15" a="1"/>
  <c r="D131" i="15" a="1"/>
  <c r="G99" i="15" a="1"/>
  <c r="D221" i="15" a="1"/>
  <c r="G189" i="15" a="1"/>
  <c r="F190" i="15" a="1"/>
  <c r="G220" i="15" a="1"/>
  <c r="G230" i="15" a="1"/>
  <c r="F100" i="15" a="1"/>
  <c r="F130" i="15" a="1"/>
  <c r="F232" i="18" l="1"/>
  <c r="G232" i="18"/>
  <c r="H232" i="18" s="1" a="1"/>
  <c r="H232" i="18" s="1"/>
  <c r="D234" i="18"/>
  <c r="E234" i="18" s="1"/>
  <c r="A235" i="18"/>
  <c r="B236" i="18"/>
  <c r="BT320" i="15"/>
  <c r="G99" i="15"/>
  <c r="H99" i="15" s="1" a="1"/>
  <c r="H99" i="15" s="1"/>
  <c r="AU335" i="15"/>
  <c r="AU336" i="15" s="1"/>
  <c r="AT335" i="15"/>
  <c r="AT336" i="15" s="1"/>
  <c r="AU333" i="15"/>
  <c r="AU334" i="15" s="1"/>
  <c r="AT333" i="15"/>
  <c r="AT334" i="15" s="1"/>
  <c r="AU332" i="15"/>
  <c r="G189" i="15"/>
  <c r="H189" i="15" s="1" a="1"/>
  <c r="H189" i="15" s="1"/>
  <c r="F219" i="15"/>
  <c r="F229" i="15"/>
  <c r="G159" i="15"/>
  <c r="H159" i="15" s="1" a="1"/>
  <c r="H159" i="15" s="1"/>
  <c r="G129" i="15"/>
  <c r="H129" i="15" s="1" a="1"/>
  <c r="H129" i="15" s="1"/>
  <c r="H118" i="16"/>
  <c r="I115" i="16"/>
  <c r="J115" i="16" s="1"/>
  <c r="K115" i="16" s="1"/>
  <c r="L115" i="16" s="1"/>
  <c r="M115" i="16" s="1"/>
  <c r="N115" i="16" s="1"/>
  <c r="F115" i="16" s="1"/>
  <c r="E115" i="16" s="1"/>
  <c r="D115" i="16"/>
  <c r="BB332" i="15"/>
  <c r="G69" i="15"/>
  <c r="H69" i="15" s="1" a="1"/>
  <c r="H69" i="15" s="1"/>
  <c r="F69" i="15"/>
  <c r="D221" i="15"/>
  <c r="E221" i="15" s="1"/>
  <c r="D231" i="15"/>
  <c r="E231" i="15" s="1"/>
  <c r="G230" i="15"/>
  <c r="H230" i="15" s="1" a="1"/>
  <c r="H230" i="15" s="1"/>
  <c r="G220" i="15"/>
  <c r="H220" i="15" s="1" a="1"/>
  <c r="H220" i="15" s="1"/>
  <c r="A232" i="15"/>
  <c r="B233" i="15"/>
  <c r="F190" i="15"/>
  <c r="F130" i="15"/>
  <c r="F100" i="15"/>
  <c r="D161" i="15"/>
  <c r="E161" i="15" s="1"/>
  <c r="D191" i="15"/>
  <c r="E191" i="15" s="1"/>
  <c r="D131" i="15"/>
  <c r="E131" i="15" s="1"/>
  <c r="BR334" i="15"/>
  <c r="AJ101" i="15"/>
  <c r="AJ100" i="15"/>
  <c r="AK99" i="15"/>
  <c r="AG131" i="15"/>
  <c r="AG130" i="15"/>
  <c r="AH129" i="15"/>
  <c r="AC179" i="15"/>
  <c r="AB181" i="15"/>
  <c r="AB180" i="15"/>
  <c r="BO23" i="15"/>
  <c r="AX23" i="15" s="1"/>
  <c r="BO20" i="15"/>
  <c r="U251" i="15"/>
  <c r="U250" i="15"/>
  <c r="V249" i="15"/>
  <c r="Y219" i="15"/>
  <c r="X220" i="15"/>
  <c r="X221" i="15"/>
  <c r="AD169" i="15"/>
  <c r="AC170" i="15"/>
  <c r="AC171" i="15"/>
  <c r="AP41" i="15"/>
  <c r="AP40" i="15"/>
  <c r="BL40" i="15" s="1"/>
  <c r="BC40" i="15"/>
  <c r="AM71" i="15"/>
  <c r="AN69" i="15"/>
  <c r="AM70" i="15"/>
  <c r="W230" i="15"/>
  <c r="W231" i="15"/>
  <c r="X229" i="15"/>
  <c r="AA199" i="15"/>
  <c r="Z201" i="15"/>
  <c r="Z200" i="15"/>
  <c r="S271" i="15"/>
  <c r="S270" i="15"/>
  <c r="T269" i="15"/>
  <c r="AF141" i="15"/>
  <c r="AG139" i="15"/>
  <c r="AF140" i="15"/>
  <c r="O319" i="15"/>
  <c r="N320" i="15"/>
  <c r="N321" i="15"/>
  <c r="AO51" i="15"/>
  <c r="AP49" i="15"/>
  <c r="AO50" i="15"/>
  <c r="AW25" i="15"/>
  <c r="AW23" i="15"/>
  <c r="AH121" i="15"/>
  <c r="AH120" i="15"/>
  <c r="AI119" i="15"/>
  <c r="S279" i="15"/>
  <c r="R280" i="15"/>
  <c r="R281" i="15"/>
  <c r="N329" i="15"/>
  <c r="M330" i="15"/>
  <c r="M331" i="15"/>
  <c r="AI111" i="15"/>
  <c r="AI110" i="15"/>
  <c r="AJ109" i="15"/>
  <c r="BN31" i="15"/>
  <c r="BM31" i="15"/>
  <c r="Z209" i="15"/>
  <c r="Y210" i="15"/>
  <c r="Y211" i="15"/>
  <c r="AK90" i="15"/>
  <c r="AL89" i="15"/>
  <c r="AK91" i="15"/>
  <c r="AB189" i="15"/>
  <c r="AA191" i="15"/>
  <c r="AA190" i="15"/>
  <c r="BP23" i="15"/>
  <c r="AX25" i="15" s="1"/>
  <c r="BP20" i="15"/>
  <c r="R289" i="15"/>
  <c r="Q291" i="15"/>
  <c r="Q290" i="15"/>
  <c r="V240" i="15"/>
  <c r="V241" i="15"/>
  <c r="W239" i="15"/>
  <c r="BD30" i="15"/>
  <c r="BF30" i="15"/>
  <c r="AN61" i="15"/>
  <c r="AN60" i="15"/>
  <c r="AO59" i="15"/>
  <c r="BS10" i="15"/>
  <c r="Q299" i="15"/>
  <c r="P300" i="15"/>
  <c r="P301" i="15"/>
  <c r="AF149" i="15"/>
  <c r="AE151" i="15"/>
  <c r="AE150" i="15"/>
  <c r="AL81" i="15"/>
  <c r="AL80" i="15"/>
  <c r="AM79" i="15"/>
  <c r="T261" i="15"/>
  <c r="U259" i="15"/>
  <c r="T260" i="15"/>
  <c r="P309" i="15"/>
  <c r="O310" i="15"/>
  <c r="O311" i="15"/>
  <c r="AE159" i="15"/>
  <c r="AD160" i="15"/>
  <c r="AD161" i="15"/>
  <c r="F160" i="15" a="1"/>
  <c r="G160" i="15" a="1"/>
  <c r="D192" i="15" a="1"/>
  <c r="G130" i="15" a="1"/>
  <c r="G233" i="18" a="1"/>
  <c r="F231" i="15" a="1"/>
  <c r="G190" i="15" a="1"/>
  <c r="D235" i="18" a="1"/>
  <c r="G100" i="15" a="1"/>
  <c r="F230" i="15" a="1"/>
  <c r="F220" i="15" a="1"/>
  <c r="D162" i="15" a="1"/>
  <c r="D232" i="15" a="1"/>
  <c r="D222" i="15" a="1"/>
  <c r="F233" i="18" a="1"/>
  <c r="F221" i="15" a="1"/>
  <c r="G191" i="15" a="1"/>
  <c r="F131" i="15" a="1"/>
  <c r="BS20" i="15" l="1"/>
  <c r="D235" i="18"/>
  <c r="E235" i="18" s="1"/>
  <c r="F233" i="18"/>
  <c r="G233" i="18"/>
  <c r="H233" i="18" s="1" a="1"/>
  <c r="H233" i="18" s="1"/>
  <c r="A236" i="18"/>
  <c r="B237" i="18"/>
  <c r="BT330" i="15"/>
  <c r="BN341" i="15" s="1"/>
  <c r="AM344" i="15" s="1"/>
  <c r="G130" i="15"/>
  <c r="H130" i="15" s="1" a="1"/>
  <c r="H130" i="15" s="1"/>
  <c r="H121" i="16"/>
  <c r="I118" i="16"/>
  <c r="J118" i="16" s="1"/>
  <c r="K118" i="16" s="1"/>
  <c r="L118" i="16" s="1"/>
  <c r="M118" i="16" s="1"/>
  <c r="N118" i="16" s="1"/>
  <c r="F118" i="16" s="1"/>
  <c r="E118" i="16" s="1"/>
  <c r="D118" i="16"/>
  <c r="F230" i="15"/>
  <c r="F220" i="15"/>
  <c r="G160" i="15"/>
  <c r="H160" i="15" s="1" a="1"/>
  <c r="H160" i="15" s="1"/>
  <c r="F160" i="15"/>
  <c r="G100" i="15"/>
  <c r="H100" i="15" s="1" a="1"/>
  <c r="H100" i="15" s="1"/>
  <c r="D232" i="15"/>
  <c r="E232" i="15" s="1"/>
  <c r="F231" i="15"/>
  <c r="D222" i="15"/>
  <c r="E222" i="15" s="1"/>
  <c r="F221" i="15"/>
  <c r="B234" i="15"/>
  <c r="A233" i="15"/>
  <c r="G190" i="15"/>
  <c r="H190" i="15" s="1" a="1"/>
  <c r="H190" i="15" s="1"/>
  <c r="G191" i="15"/>
  <c r="H191" i="15" s="1" a="1"/>
  <c r="H191" i="15" s="1"/>
  <c r="F131" i="15"/>
  <c r="D192" i="15"/>
  <c r="E192" i="15" s="1"/>
  <c r="D162" i="15"/>
  <c r="E162" i="15" s="1"/>
  <c r="AI121" i="15"/>
  <c r="AI120" i="15"/>
  <c r="AJ119" i="15"/>
  <c r="AP51" i="15"/>
  <c r="AP50" i="15"/>
  <c r="BL50" i="15" s="1"/>
  <c r="BC50" i="15"/>
  <c r="P311" i="15"/>
  <c r="P310" i="15"/>
  <c r="Q309" i="15"/>
  <c r="BP30" i="15"/>
  <c r="BP33" i="15"/>
  <c r="AX35" i="15" s="1"/>
  <c r="AF151" i="15"/>
  <c r="AG149" i="15"/>
  <c r="AF150" i="15"/>
  <c r="AJ110" i="15"/>
  <c r="AK109" i="15"/>
  <c r="AJ111" i="15"/>
  <c r="AB199" i="15"/>
  <c r="AA201" i="15"/>
  <c r="AA200" i="15"/>
  <c r="U260" i="15"/>
  <c r="U261" i="15"/>
  <c r="V259" i="15"/>
  <c r="AW35" i="15"/>
  <c r="AW33" i="15"/>
  <c r="BE30" i="15"/>
  <c r="AZ33" i="15" s="1"/>
  <c r="BY344" i="15" s="1"/>
  <c r="AH130" i="15"/>
  <c r="AI129" i="15"/>
  <c r="AH131" i="15"/>
  <c r="P319" i="15"/>
  <c r="O321" i="15"/>
  <c r="O320" i="15"/>
  <c r="Q300" i="15"/>
  <c r="R299" i="15"/>
  <c r="Q301" i="15"/>
  <c r="Y221" i="15"/>
  <c r="Y220" i="15"/>
  <c r="Z219" i="15"/>
  <c r="AL91" i="15"/>
  <c r="AL90" i="15"/>
  <c r="AM89" i="15"/>
  <c r="AG141" i="15"/>
  <c r="AH139" i="15"/>
  <c r="AG140" i="15"/>
  <c r="V250" i="15"/>
  <c r="V251" i="15"/>
  <c r="W249" i="15"/>
  <c r="AK100" i="15"/>
  <c r="AL99" i="15"/>
  <c r="AK101" i="15"/>
  <c r="AO69" i="15"/>
  <c r="AN70" i="15"/>
  <c r="AN71" i="15"/>
  <c r="AE161" i="15"/>
  <c r="AF159" i="15"/>
  <c r="AE160" i="15"/>
  <c r="AM81" i="15"/>
  <c r="AN79" i="15"/>
  <c r="AM80" i="15"/>
  <c r="T270" i="15"/>
  <c r="T271" i="15"/>
  <c r="U269" i="15"/>
  <c r="BF40" i="15"/>
  <c r="BG40" i="15" s="1"/>
  <c r="AZ45" i="15" s="1"/>
  <c r="BZ348" i="15" s="1"/>
  <c r="BD40" i="15"/>
  <c r="AO60" i="15"/>
  <c r="AP59" i="15"/>
  <c r="AO61" i="15"/>
  <c r="BO33" i="15"/>
  <c r="AX33" i="15" s="1"/>
  <c r="BO30" i="15"/>
  <c r="X231" i="15"/>
  <c r="X230" i="15"/>
  <c r="Y229" i="15"/>
  <c r="AE169" i="15"/>
  <c r="AD170" i="15"/>
  <c r="AD171" i="15"/>
  <c r="AD179" i="15"/>
  <c r="AC180" i="15"/>
  <c r="AC181" i="15"/>
  <c r="AC189" i="15"/>
  <c r="AB191" i="15"/>
  <c r="AB190" i="15"/>
  <c r="W241" i="15"/>
  <c r="X239" i="15"/>
  <c r="W240" i="15"/>
  <c r="BG30" i="15"/>
  <c r="AZ35" i="15" s="1"/>
  <c r="BZ344" i="15" s="1"/>
  <c r="N330" i="15"/>
  <c r="N331" i="15"/>
  <c r="O329" i="15"/>
  <c r="R291" i="15"/>
  <c r="S289" i="15"/>
  <c r="R290" i="15"/>
  <c r="AA209" i="15"/>
  <c r="Z211" i="15"/>
  <c r="Z210" i="15"/>
  <c r="S280" i="15"/>
  <c r="T279" i="15"/>
  <c r="S281" i="15"/>
  <c r="BN41" i="15"/>
  <c r="BM41" i="15"/>
  <c r="F161" i="15" a="1"/>
  <c r="G161" i="15" a="1"/>
  <c r="G231" i="15" a="1"/>
  <c r="D223" i="15" a="1"/>
  <c r="D233" i="15" a="1"/>
  <c r="G234" i="18" a="1"/>
  <c r="F191" i="15" a="1"/>
  <c r="D236" i="18" a="1"/>
  <c r="G221" i="15" a="1"/>
  <c r="G232" i="15" a="1"/>
  <c r="G131" i="15" a="1"/>
  <c r="D193" i="15" a="1"/>
  <c r="F234" i="18" a="1"/>
  <c r="G192" i="15" a="1"/>
  <c r="F222" i="15" a="1"/>
  <c r="D236" i="18" l="1"/>
  <c r="E236" i="18" s="1"/>
  <c r="F234" i="18"/>
  <c r="G234" i="18"/>
  <c r="H234" i="18" s="1" a="1"/>
  <c r="H234" i="18" s="1"/>
  <c r="B238" i="18"/>
  <c r="A237" i="18"/>
  <c r="BS30" i="15"/>
  <c r="H124" i="16"/>
  <c r="D121" i="16"/>
  <c r="I121" i="16"/>
  <c r="J121" i="16" s="1"/>
  <c r="K121" i="16" s="1"/>
  <c r="L121" i="16" s="1"/>
  <c r="M121" i="16" s="1"/>
  <c r="N121" i="16" s="1"/>
  <c r="F121" i="16" s="1"/>
  <c r="E121" i="16" s="1"/>
  <c r="G131" i="15"/>
  <c r="H131" i="15" s="1" a="1"/>
  <c r="H131" i="15" s="1"/>
  <c r="G161" i="15"/>
  <c r="H161" i="15" s="1" a="1"/>
  <c r="H161" i="15" s="1"/>
  <c r="F161" i="15"/>
  <c r="G221" i="15"/>
  <c r="H221" i="15" s="1" a="1"/>
  <c r="H221" i="15" s="1"/>
  <c r="G231" i="15"/>
  <c r="H231" i="15" s="1" a="1"/>
  <c r="H231" i="15" s="1"/>
  <c r="F222" i="15"/>
  <c r="D223" i="15"/>
  <c r="E223" i="15" s="1"/>
  <c r="D233" i="15"/>
  <c r="E233" i="15" s="1"/>
  <c r="G232" i="15"/>
  <c r="H232" i="15" s="1" a="1"/>
  <c r="H232" i="15" s="1"/>
  <c r="B235" i="15"/>
  <c r="A234" i="15"/>
  <c r="F191" i="15"/>
  <c r="G192" i="15"/>
  <c r="H192" i="15" s="1" a="1"/>
  <c r="H192" i="15" s="1"/>
  <c r="D193" i="15"/>
  <c r="E193" i="15" s="1"/>
  <c r="BP43" i="15"/>
  <c r="AX45" i="15" s="1"/>
  <c r="BP40" i="15"/>
  <c r="Y231" i="15"/>
  <c r="Y230" i="15"/>
  <c r="Z229" i="15"/>
  <c r="BF50" i="15"/>
  <c r="BD50" i="15"/>
  <c r="AO79" i="15"/>
  <c r="AN80" i="15"/>
  <c r="AN81" i="15"/>
  <c r="X249" i="15"/>
  <c r="W250" i="15"/>
  <c r="W251" i="15"/>
  <c r="AI131" i="15"/>
  <c r="AJ129" i="15"/>
  <c r="AI130" i="15"/>
  <c r="AP60" i="15"/>
  <c r="BL60" i="15" s="1"/>
  <c r="AP61" i="15"/>
  <c r="BC60" i="15"/>
  <c r="AD189" i="15"/>
  <c r="AC191" i="15"/>
  <c r="AC190" i="15"/>
  <c r="AJ120" i="15"/>
  <c r="AK119" i="15"/>
  <c r="AJ121" i="15"/>
  <c r="AA211" i="15"/>
  <c r="AB209" i="15"/>
  <c r="AA210" i="15"/>
  <c r="AW45" i="15"/>
  <c r="AW43" i="15"/>
  <c r="R300" i="15"/>
  <c r="R301" i="15"/>
  <c r="S299" i="15"/>
  <c r="BE40" i="15"/>
  <c r="AZ43" i="15" s="1"/>
  <c r="BY348" i="15" s="1"/>
  <c r="AF161" i="15"/>
  <c r="AG159" i="15"/>
  <c r="AF160" i="15"/>
  <c r="AI139" i="15"/>
  <c r="AH140" i="15"/>
  <c r="AH141" i="15"/>
  <c r="AG151" i="15"/>
  <c r="AH149" i="15"/>
  <c r="AG150" i="15"/>
  <c r="AO70" i="15"/>
  <c r="AO71" i="15"/>
  <c r="AP69" i="15"/>
  <c r="AA219" i="15"/>
  <c r="Z221" i="15"/>
  <c r="Z220" i="15"/>
  <c r="AK110" i="15"/>
  <c r="AL109" i="15"/>
  <c r="AK111" i="15"/>
  <c r="T289" i="15"/>
  <c r="S291" i="15"/>
  <c r="S290" i="15"/>
  <c r="AE179" i="15"/>
  <c r="AD181" i="15"/>
  <c r="AD180" i="15"/>
  <c r="Q319" i="15"/>
  <c r="P321" i="15"/>
  <c r="P320" i="15"/>
  <c r="AL101" i="15"/>
  <c r="AL100" i="15"/>
  <c r="AM99" i="15"/>
  <c r="O330" i="15"/>
  <c r="O331" i="15"/>
  <c r="P329" i="15"/>
  <c r="AM91" i="15"/>
  <c r="AM90" i="15"/>
  <c r="AN89" i="15"/>
  <c r="V260" i="15"/>
  <c r="W259" i="15"/>
  <c r="V261" i="15"/>
  <c r="BO43" i="15"/>
  <c r="AX43" i="15" s="1"/>
  <c r="BO40" i="15"/>
  <c r="AE171" i="15"/>
  <c r="AF169" i="15"/>
  <c r="AE170" i="15"/>
  <c r="Q311" i="15"/>
  <c r="R309" i="15"/>
  <c r="Q310" i="15"/>
  <c r="U279" i="15"/>
  <c r="T281" i="15"/>
  <c r="T280" i="15"/>
  <c r="AC199" i="15"/>
  <c r="AB201" i="15"/>
  <c r="AB200" i="15"/>
  <c r="BN51" i="15"/>
  <c r="BM51" i="15"/>
  <c r="X241" i="15"/>
  <c r="Y239" i="15"/>
  <c r="X240" i="15"/>
  <c r="U270" i="15"/>
  <c r="U271" i="15"/>
  <c r="V269" i="15"/>
  <c r="F162" i="15" a="1"/>
  <c r="G162" i="15" a="1"/>
  <c r="F192" i="15" a="1"/>
  <c r="F235" i="18" a="1"/>
  <c r="D224" i="15" a="1"/>
  <c r="G235" i="18" a="1"/>
  <c r="D234" i="15" a="1"/>
  <c r="G222" i="15" a="1"/>
  <c r="F233" i="15" a="1"/>
  <c r="D237" i="18" a="1"/>
  <c r="F232" i="15" a="1"/>
  <c r="G223" i="15" a="1"/>
  <c r="F193" i="15" a="1"/>
  <c r="BS40" i="15" l="1"/>
  <c r="F235" i="18"/>
  <c r="G235" i="18"/>
  <c r="H235" i="18" s="1" a="1"/>
  <c r="H235" i="18" s="1"/>
  <c r="D237" i="18"/>
  <c r="E237" i="18" s="1"/>
  <c r="B239" i="18"/>
  <c r="A238" i="18"/>
  <c r="D124" i="16"/>
  <c r="H127" i="16"/>
  <c r="I124" i="16"/>
  <c r="J124" i="16" s="1"/>
  <c r="K124" i="16" s="1"/>
  <c r="L124" i="16" s="1"/>
  <c r="M124" i="16" s="1"/>
  <c r="N124" i="16" s="1"/>
  <c r="F124" i="16" s="1"/>
  <c r="E124" i="16" s="1"/>
  <c r="F232" i="15"/>
  <c r="G162" i="15"/>
  <c r="H162" i="15" s="1" a="1"/>
  <c r="H162" i="15" s="1"/>
  <c r="F162" i="15"/>
  <c r="G222" i="15"/>
  <c r="H222" i="15" s="1" a="1"/>
  <c r="H222" i="15" s="1"/>
  <c r="D234" i="15"/>
  <c r="E234" i="15" s="1"/>
  <c r="F233" i="15"/>
  <c r="G223" i="15"/>
  <c r="H223" i="15" s="1" a="1"/>
  <c r="H223" i="15" s="1"/>
  <c r="D224" i="15"/>
  <c r="E224" i="15" s="1"/>
  <c r="A235" i="15"/>
  <c r="B236" i="15"/>
  <c r="F192" i="15"/>
  <c r="F193" i="15"/>
  <c r="U281" i="15"/>
  <c r="U280" i="15"/>
  <c r="V279" i="15"/>
  <c r="AN90" i="15"/>
  <c r="AN91" i="15"/>
  <c r="AO89" i="15"/>
  <c r="AD190" i="15"/>
  <c r="AD191" i="15"/>
  <c r="AE189" i="15"/>
  <c r="AO80" i="15"/>
  <c r="AP79" i="15"/>
  <c r="AO81" i="15"/>
  <c r="S309" i="15"/>
  <c r="R311" i="15"/>
  <c r="R310" i="15"/>
  <c r="AA220" i="15"/>
  <c r="AA221" i="15"/>
  <c r="AB219" i="15"/>
  <c r="BG50" i="15"/>
  <c r="AZ55" i="15" s="1"/>
  <c r="BZ349" i="15" s="1"/>
  <c r="BO53" i="15"/>
  <c r="AX53" i="15" s="1"/>
  <c r="BO50" i="15"/>
  <c r="P331" i="15"/>
  <c r="Q329" i="15"/>
  <c r="P330" i="15"/>
  <c r="AP70" i="15"/>
  <c r="BL70" i="15" s="1"/>
  <c r="AP71" i="15"/>
  <c r="BC70" i="15"/>
  <c r="AG160" i="15"/>
  <c r="AH159" i="15"/>
  <c r="AG161" i="15"/>
  <c r="AA229" i="15"/>
  <c r="Z231" i="15"/>
  <c r="Z230" i="15"/>
  <c r="V270" i="15"/>
  <c r="V271" i="15"/>
  <c r="W269" i="15"/>
  <c r="BP53" i="15"/>
  <c r="AX55" i="15" s="1"/>
  <c r="BP50" i="15"/>
  <c r="AF170" i="15"/>
  <c r="AF171" i="15"/>
  <c r="AG169" i="15"/>
  <c r="AE180" i="15"/>
  <c r="AE181" i="15"/>
  <c r="AF179" i="15"/>
  <c r="AJ130" i="15"/>
  <c r="AK129" i="15"/>
  <c r="AJ131" i="15"/>
  <c r="AM100" i="15"/>
  <c r="AM101" i="15"/>
  <c r="AN99" i="15"/>
  <c r="AC200" i="15"/>
  <c r="AD199" i="15"/>
  <c r="AC201" i="15"/>
  <c r="AH150" i="15"/>
  <c r="AI149" i="15"/>
  <c r="AH151" i="15"/>
  <c r="T299" i="15"/>
  <c r="S300" i="15"/>
  <c r="S301" i="15"/>
  <c r="Y241" i="15"/>
  <c r="Z239" i="15"/>
  <c r="Y240" i="15"/>
  <c r="T291" i="15"/>
  <c r="U289" i="15"/>
  <c r="T290" i="15"/>
  <c r="AK120" i="15"/>
  <c r="AK121" i="15"/>
  <c r="AL119" i="15"/>
  <c r="AL110" i="15"/>
  <c r="AL111" i="15"/>
  <c r="AM109" i="15"/>
  <c r="Q320" i="15"/>
  <c r="Q321" i="15"/>
  <c r="R319" i="15"/>
  <c r="AI140" i="15"/>
  <c r="AI141" i="15"/>
  <c r="AJ139" i="15"/>
  <c r="BD60" i="15"/>
  <c r="BE60" i="15" s="1"/>
  <c r="AZ63" i="15" s="1"/>
  <c r="BY350" i="15" s="1"/>
  <c r="BF60" i="15"/>
  <c r="BG60" i="15" s="1"/>
  <c r="AZ65" i="15" s="1"/>
  <c r="BZ350" i="15" s="1"/>
  <c r="AW55" i="15"/>
  <c r="AW53" i="15"/>
  <c r="BE50" i="15"/>
  <c r="AZ53" i="15" s="1"/>
  <c r="BY349" i="15" s="1"/>
  <c r="BN61" i="15"/>
  <c r="BM61" i="15"/>
  <c r="AB211" i="15"/>
  <c r="AC209" i="15"/>
  <c r="AB210" i="15"/>
  <c r="W260" i="15"/>
  <c r="X259" i="15"/>
  <c r="W261" i="15"/>
  <c r="Y249" i="15"/>
  <c r="X250" i="15"/>
  <c r="X251" i="15"/>
  <c r="G236" i="18" a="1"/>
  <c r="G233" i="15" a="1"/>
  <c r="G193" i="15" a="1"/>
  <c r="F223" i="15" a="1"/>
  <c r="D238" i="18" a="1"/>
  <c r="F236" i="18" a="1"/>
  <c r="D235" i="15" a="1"/>
  <c r="F234" i="15" a="1"/>
  <c r="BS50" i="15" l="1"/>
  <c r="F236" i="18"/>
  <c r="G236" i="18"/>
  <c r="H236" i="18" s="1" a="1"/>
  <c r="H236" i="18" s="1"/>
  <c r="D238" i="18"/>
  <c r="E238" i="18" s="1"/>
  <c r="A239" i="18"/>
  <c r="B240" i="18"/>
  <c r="I127" i="16"/>
  <c r="J127" i="16" s="1"/>
  <c r="K127" i="16" s="1"/>
  <c r="L127" i="16" s="1"/>
  <c r="M127" i="16" s="1"/>
  <c r="N127" i="16" s="1"/>
  <c r="F127" i="16" s="1"/>
  <c r="E127" i="16" s="1"/>
  <c r="H130" i="16"/>
  <c r="D127" i="16"/>
  <c r="G193" i="15"/>
  <c r="H193" i="15" s="1" a="1"/>
  <c r="H193" i="15" s="1"/>
  <c r="G233" i="15"/>
  <c r="H233" i="15" s="1" a="1"/>
  <c r="H233" i="15" s="1"/>
  <c r="F223" i="15"/>
  <c r="D235" i="15"/>
  <c r="E235" i="15" s="1"/>
  <c r="F234" i="15"/>
  <c r="B237" i="15"/>
  <c r="A236" i="15"/>
  <c r="AJ140" i="15"/>
  <c r="AJ141" i="15"/>
  <c r="AK139" i="15"/>
  <c r="AI159" i="15"/>
  <c r="AH161" i="15"/>
  <c r="AH160" i="15"/>
  <c r="AE191" i="15"/>
  <c r="AF189" i="15"/>
  <c r="AE190" i="15"/>
  <c r="U291" i="15"/>
  <c r="V289" i="15"/>
  <c r="U290" i="15"/>
  <c r="AD201" i="15"/>
  <c r="AD200" i="15"/>
  <c r="AE199" i="15"/>
  <c r="BF70" i="15"/>
  <c r="BD70" i="15"/>
  <c r="S319" i="15"/>
  <c r="R320" i="15"/>
  <c r="R321" i="15"/>
  <c r="AN101" i="15"/>
  <c r="AN100" i="15"/>
  <c r="AO99" i="15"/>
  <c r="AO91" i="15"/>
  <c r="AO90" i="15"/>
  <c r="AP89" i="15"/>
  <c r="BN71" i="15"/>
  <c r="BM71" i="15"/>
  <c r="AC210" i="15"/>
  <c r="AC211" i="15"/>
  <c r="AD209" i="15"/>
  <c r="W270" i="15"/>
  <c r="X269" i="15"/>
  <c r="W271" i="15"/>
  <c r="AM111" i="15"/>
  <c r="AM110" i="15"/>
  <c r="AN109" i="15"/>
  <c r="W279" i="15"/>
  <c r="V280" i="15"/>
  <c r="V281" i="15"/>
  <c r="BO60" i="15"/>
  <c r="BO63" i="15"/>
  <c r="AX63" i="15" s="1"/>
  <c r="AK131" i="15"/>
  <c r="AK130" i="15"/>
  <c r="AL129" i="15"/>
  <c r="R329" i="15"/>
  <c r="Q331" i="15"/>
  <c r="Q330" i="15"/>
  <c r="BP60" i="15"/>
  <c r="BP63" i="15"/>
  <c r="AX65" i="15" s="1"/>
  <c r="AL121" i="15"/>
  <c r="AL120" i="15"/>
  <c r="AM119" i="15"/>
  <c r="AF181" i="15"/>
  <c r="AG179" i="15"/>
  <c r="AF180" i="15"/>
  <c r="AI150" i="15"/>
  <c r="AI151" i="15"/>
  <c r="AJ149" i="15"/>
  <c r="AA231" i="15"/>
  <c r="AA230" i="15"/>
  <c r="AB229" i="15"/>
  <c r="AP80" i="15"/>
  <c r="BL80" i="15" s="1"/>
  <c r="AP81" i="15"/>
  <c r="BC80" i="15"/>
  <c r="AH169" i="15"/>
  <c r="AG170" i="15"/>
  <c r="AG171" i="15"/>
  <c r="X260" i="15"/>
  <c r="Y259" i="15"/>
  <c r="X261" i="15"/>
  <c r="AB221" i="15"/>
  <c r="AB220" i="15"/>
  <c r="AC219" i="15"/>
  <c r="AA239" i="15"/>
  <c r="Z240" i="15"/>
  <c r="Z241" i="15"/>
  <c r="T301" i="15"/>
  <c r="T300" i="15"/>
  <c r="U299" i="15"/>
  <c r="S311" i="15"/>
  <c r="T309" i="15"/>
  <c r="S310" i="15"/>
  <c r="Z249" i="15"/>
  <c r="Y250" i="15"/>
  <c r="Y251" i="15"/>
  <c r="AW65" i="15"/>
  <c r="AW63" i="15"/>
  <c r="G224" i="15" a="1"/>
  <c r="F224" i="15" a="1"/>
  <c r="G234" i="15" a="1"/>
  <c r="F237" i="18" a="1"/>
  <c r="D236" i="15" a="1"/>
  <c r="D239" i="18" a="1"/>
  <c r="G237" i="18" a="1"/>
  <c r="F235" i="15" a="1"/>
  <c r="BS60" i="15" l="1"/>
  <c r="G237" i="18"/>
  <c r="H237" i="18" s="1" a="1"/>
  <c r="H237" i="18" s="1"/>
  <c r="D239" i="18"/>
  <c r="E239" i="18" s="1"/>
  <c r="F237" i="18"/>
  <c r="B241" i="18"/>
  <c r="A240" i="18"/>
  <c r="D130" i="16"/>
  <c r="H133" i="16"/>
  <c r="I130" i="16"/>
  <c r="J130" i="16" s="1"/>
  <c r="K130" i="16" s="1"/>
  <c r="L130" i="16" s="1"/>
  <c r="M130" i="16" s="1"/>
  <c r="N130" i="16" s="1"/>
  <c r="F130" i="16" s="1"/>
  <c r="E130" i="16" s="1"/>
  <c r="G234" i="15"/>
  <c r="H234" i="15" s="1" a="1"/>
  <c r="H234" i="15" s="1"/>
  <c r="F224" i="15"/>
  <c r="G224" i="15"/>
  <c r="H224" i="15" s="1" a="1"/>
  <c r="H224" i="15" s="1"/>
  <c r="D236" i="15"/>
  <c r="F235" i="15"/>
  <c r="A237" i="15"/>
  <c r="B238" i="15"/>
  <c r="X270" i="15"/>
  <c r="Y269" i="15"/>
  <c r="X271" i="15"/>
  <c r="AA240" i="15"/>
  <c r="AB239" i="15"/>
  <c r="AA241" i="15"/>
  <c r="S321" i="15"/>
  <c r="S320" i="15"/>
  <c r="T319" i="15"/>
  <c r="AC220" i="15"/>
  <c r="AC221" i="15"/>
  <c r="AD219" i="15"/>
  <c r="Z250" i="15"/>
  <c r="AA249" i="15"/>
  <c r="Z251" i="15"/>
  <c r="AB230" i="15"/>
  <c r="AB231" i="15"/>
  <c r="AC229" i="15"/>
  <c r="BO70" i="15"/>
  <c r="BO73" i="15"/>
  <c r="AX73" i="15" s="1"/>
  <c r="BG70" i="15"/>
  <c r="AZ75" i="15" s="1"/>
  <c r="BZ363" i="15" s="1"/>
  <c r="AI161" i="15"/>
  <c r="AJ159" i="15"/>
  <c r="AI160" i="15"/>
  <c r="W280" i="15"/>
  <c r="W281" i="15"/>
  <c r="X279" i="15"/>
  <c r="BP70" i="15"/>
  <c r="BP73" i="15"/>
  <c r="AX75" i="15" s="1"/>
  <c r="AE201" i="15"/>
  <c r="AE200" i="15"/>
  <c r="AF199" i="15"/>
  <c r="AK141" i="15"/>
  <c r="AK140" i="15"/>
  <c r="AL139" i="15"/>
  <c r="AH171" i="15"/>
  <c r="AI169" i="15"/>
  <c r="AH170" i="15"/>
  <c r="BF80" i="15"/>
  <c r="BD80" i="15"/>
  <c r="BE80" i="15" s="1"/>
  <c r="AZ83" i="15" s="1"/>
  <c r="BY368" i="15" s="1"/>
  <c r="AG181" i="15"/>
  <c r="AH179" i="15"/>
  <c r="AG180" i="15"/>
  <c r="AF191" i="15"/>
  <c r="AF190" i="15"/>
  <c r="AG189" i="15"/>
  <c r="AD210" i="15"/>
  <c r="AD211" i="15"/>
  <c r="AE209" i="15"/>
  <c r="BM81" i="15"/>
  <c r="BN81" i="15"/>
  <c r="AM121" i="15"/>
  <c r="AM120" i="15"/>
  <c r="AN119" i="15"/>
  <c r="AW73" i="15"/>
  <c r="AW75" i="15"/>
  <c r="T311" i="15"/>
  <c r="T310" i="15"/>
  <c r="U309" i="15"/>
  <c r="AP91" i="15"/>
  <c r="AP90" i="15"/>
  <c r="BL90" i="15" s="1"/>
  <c r="BC90" i="15"/>
  <c r="Y260" i="15"/>
  <c r="Z259" i="15"/>
  <c r="Y261" i="15"/>
  <c r="AJ151" i="15"/>
  <c r="AJ150" i="15"/>
  <c r="AK149" i="15"/>
  <c r="AN111" i="15"/>
  <c r="AN110" i="15"/>
  <c r="AO109" i="15"/>
  <c r="U301" i="15"/>
  <c r="V299" i="15"/>
  <c r="U300" i="15"/>
  <c r="S329" i="15"/>
  <c r="R331" i="15"/>
  <c r="R330" i="15"/>
  <c r="AO101" i="15"/>
  <c r="AO100" i="15"/>
  <c r="AP99" i="15"/>
  <c r="V291" i="15"/>
  <c r="W289" i="15"/>
  <c r="V290" i="15"/>
  <c r="BE70" i="15"/>
  <c r="AZ73" i="15" s="1"/>
  <c r="BY363" i="15" s="1"/>
  <c r="AL131" i="15"/>
  <c r="AL130" i="15"/>
  <c r="AM129" i="15"/>
  <c r="D240" i="18" a="1"/>
  <c r="G238" i="18" a="1"/>
  <c r="G235" i="15" a="1"/>
  <c r="D237" i="15" a="1"/>
  <c r="F238" i="18" a="1"/>
  <c r="BS70" i="15" l="1"/>
  <c r="D240" i="18"/>
  <c r="E240" i="18" s="1"/>
  <c r="F238" i="18"/>
  <c r="G238" i="18"/>
  <c r="H238" i="18" s="1" a="1"/>
  <c r="H238" i="18" s="1"/>
  <c r="B242" i="18"/>
  <c r="A241" i="18"/>
  <c r="H136" i="16"/>
  <c r="I133" i="16"/>
  <c r="J133" i="16" s="1"/>
  <c r="K133" i="16" s="1"/>
  <c r="L133" i="16" s="1"/>
  <c r="M133" i="16" s="1"/>
  <c r="N133" i="16" s="1"/>
  <c r="F133" i="16" s="1"/>
  <c r="E133" i="16" s="1"/>
  <c r="D133" i="16"/>
  <c r="G235" i="15"/>
  <c r="H235" i="15" s="1" a="1"/>
  <c r="H235" i="15" s="1"/>
  <c r="D237" i="15"/>
  <c r="B239" i="15"/>
  <c r="A238" i="15"/>
  <c r="E236" i="15"/>
  <c r="BN91" i="15"/>
  <c r="BM91" i="15"/>
  <c r="AG191" i="15"/>
  <c r="AG190" i="15"/>
  <c r="AH189" i="15"/>
  <c r="AO111" i="15"/>
  <c r="AO110" i="15"/>
  <c r="AP109" i="15"/>
  <c r="AP100" i="15"/>
  <c r="BL100" i="15" s="1"/>
  <c r="AP101" i="15"/>
  <c r="BC100" i="15"/>
  <c r="U310" i="15"/>
  <c r="V309" i="15"/>
  <c r="U311" i="15"/>
  <c r="AL149" i="15"/>
  <c r="AK150" i="15"/>
  <c r="AK151" i="15"/>
  <c r="AN121" i="15"/>
  <c r="AN120" i="15"/>
  <c r="AO119" i="15"/>
  <c r="AH180" i="15"/>
  <c r="AH181" i="15"/>
  <c r="AI179" i="15"/>
  <c r="X280" i="15"/>
  <c r="X281" i="15"/>
  <c r="Y279" i="15"/>
  <c r="AA251" i="15"/>
  <c r="AA250" i="15"/>
  <c r="AB249" i="15"/>
  <c r="S330" i="15"/>
  <c r="S331" i="15"/>
  <c r="T329" i="15"/>
  <c r="AA259" i="15"/>
  <c r="Z260" i="15"/>
  <c r="Z261" i="15"/>
  <c r="BO80" i="15"/>
  <c r="BO83" i="15"/>
  <c r="AX83" i="15" s="1"/>
  <c r="Y271" i="15"/>
  <c r="Z269" i="15"/>
  <c r="Y270" i="15"/>
  <c r="AE210" i="15"/>
  <c r="AE211" i="15"/>
  <c r="AF209" i="15"/>
  <c r="AJ169" i="15"/>
  <c r="AI170" i="15"/>
  <c r="AI171" i="15"/>
  <c r="BG80" i="15"/>
  <c r="AZ85" i="15" s="1"/>
  <c r="BZ368" i="15" s="1"/>
  <c r="V300" i="15"/>
  <c r="W299" i="15"/>
  <c r="V301" i="15"/>
  <c r="AD220" i="15"/>
  <c r="AD221" i="15"/>
  <c r="AE219" i="15"/>
  <c r="W290" i="15"/>
  <c r="X289" i="15"/>
  <c r="W291" i="15"/>
  <c r="T320" i="15"/>
  <c r="T321" i="15"/>
  <c r="U319" i="15"/>
  <c r="AF201" i="15"/>
  <c r="AF200" i="15"/>
  <c r="AG199" i="15"/>
  <c r="AC230" i="15"/>
  <c r="AC231" i="15"/>
  <c r="AD229" i="15"/>
  <c r="AB241" i="15"/>
  <c r="AB240" i="15"/>
  <c r="AC239" i="15"/>
  <c r="AW83" i="15"/>
  <c r="AW85" i="15"/>
  <c r="AM131" i="15"/>
  <c r="AM130" i="15"/>
  <c r="AN129" i="15"/>
  <c r="BP80" i="15"/>
  <c r="BP83" i="15"/>
  <c r="AX85" i="15" s="1"/>
  <c r="BF90" i="15"/>
  <c r="BD90" i="15"/>
  <c r="AL140" i="15"/>
  <c r="AL141" i="15"/>
  <c r="AM139" i="15"/>
  <c r="AK159" i="15"/>
  <c r="AJ160" i="15"/>
  <c r="AJ161" i="15"/>
  <c r="F239" i="18" a="1"/>
  <c r="D238" i="15" a="1"/>
  <c r="F236" i="15" a="1"/>
  <c r="G239" i="18" a="1"/>
  <c r="D241" i="18" a="1"/>
  <c r="D241" i="18" l="1"/>
  <c r="E241" i="18" s="1"/>
  <c r="G239" i="18"/>
  <c r="H239" i="18" s="1" a="1"/>
  <c r="H239" i="18" s="1"/>
  <c r="F239" i="18"/>
  <c r="A242" i="18"/>
  <c r="B243" i="18"/>
  <c r="BS80" i="15"/>
  <c r="I136" i="16"/>
  <c r="J136" i="16" s="1"/>
  <c r="K136" i="16" s="1"/>
  <c r="L136" i="16" s="1"/>
  <c r="M136" i="16" s="1"/>
  <c r="N136" i="16" s="1"/>
  <c r="F136" i="16" s="1"/>
  <c r="E136" i="16" s="1"/>
  <c r="H139" i="16"/>
  <c r="D136" i="16"/>
  <c r="F236" i="15"/>
  <c r="D238" i="15"/>
  <c r="A239" i="15"/>
  <c r="B240" i="15"/>
  <c r="E237" i="15"/>
  <c r="AM140" i="15"/>
  <c r="AN139" i="15"/>
  <c r="AM141" i="15"/>
  <c r="BN101" i="15"/>
  <c r="BM101" i="15"/>
  <c r="AP110" i="15"/>
  <c r="BL110" i="15" s="1"/>
  <c r="AP111" i="15"/>
  <c r="BC110" i="15"/>
  <c r="U320" i="15"/>
  <c r="U321" i="15"/>
  <c r="V319" i="15"/>
  <c r="X299" i="15"/>
  <c r="W300" i="15"/>
  <c r="W301" i="15"/>
  <c r="AW93" i="15"/>
  <c r="AW95" i="15"/>
  <c r="BE90" i="15"/>
  <c r="AZ93" i="15" s="1"/>
  <c r="BY369" i="15" s="1"/>
  <c r="AC241" i="15"/>
  <c r="AC240" i="15"/>
  <c r="AD239" i="15"/>
  <c r="X290" i="15"/>
  <c r="Y289" i="15"/>
  <c r="X291" i="15"/>
  <c r="AM149" i="15"/>
  <c r="AL150" i="15"/>
  <c r="AL151" i="15"/>
  <c r="Y280" i="15"/>
  <c r="Z279" i="15"/>
  <c r="Y281" i="15"/>
  <c r="BO90" i="15"/>
  <c r="BO93" i="15"/>
  <c r="AX93" i="15" s="1"/>
  <c r="AN130" i="15"/>
  <c r="AN131" i="15"/>
  <c r="AO129" i="15"/>
  <c r="AD231" i="15"/>
  <c r="AD230" i="15"/>
  <c r="AE229" i="15"/>
  <c r="AE221" i="15"/>
  <c r="AE220" i="15"/>
  <c r="AF219" i="15"/>
  <c r="AJ170" i="15"/>
  <c r="AJ171" i="15"/>
  <c r="AK169" i="15"/>
  <c r="V310" i="15"/>
  <c r="V311" i="15"/>
  <c r="W309" i="15"/>
  <c r="BP90" i="15"/>
  <c r="BP93" i="15"/>
  <c r="AX95" i="15" s="1"/>
  <c r="T331" i="15"/>
  <c r="T330" i="15"/>
  <c r="U329" i="15"/>
  <c r="AO120" i="15"/>
  <c r="AO121" i="15"/>
  <c r="AP119" i="15"/>
  <c r="Z271" i="15"/>
  <c r="AA269" i="15"/>
  <c r="Z270" i="15"/>
  <c r="AB251" i="15"/>
  <c r="AB250" i="15"/>
  <c r="AC249" i="15"/>
  <c r="AH190" i="15"/>
  <c r="AH191" i="15"/>
  <c r="AI189" i="15"/>
  <c r="BG90" i="15"/>
  <c r="AZ95" i="15" s="1"/>
  <c r="BZ369" i="15" s="1"/>
  <c r="AF211" i="15"/>
  <c r="AF210" i="15"/>
  <c r="AG209" i="15"/>
  <c r="AI181" i="15"/>
  <c r="AJ179" i="15"/>
  <c r="AI180" i="15"/>
  <c r="BD100" i="15"/>
  <c r="BF100" i="15"/>
  <c r="BG100" i="15" s="1"/>
  <c r="AZ105" i="15" s="1"/>
  <c r="BZ370" i="15" s="1"/>
  <c r="AL159" i="15"/>
  <c r="AK160" i="15"/>
  <c r="AK161" i="15"/>
  <c r="AG200" i="15"/>
  <c r="AG201" i="15"/>
  <c r="AH199" i="15"/>
  <c r="AA261" i="15"/>
  <c r="AA260" i="15"/>
  <c r="AB259" i="15"/>
  <c r="D242" i="18" a="1"/>
  <c r="F240" i="18" a="1"/>
  <c r="D239" i="15" a="1"/>
  <c r="G236" i="15" a="1"/>
  <c r="G240" i="18" a="1"/>
  <c r="G237" i="15" a="1"/>
  <c r="G240" i="18" l="1"/>
  <c r="H240" i="18" s="1" a="1"/>
  <c r="H240" i="18" s="1"/>
  <c r="D242" i="18"/>
  <c r="E242" i="18" s="1"/>
  <c r="F240" i="18"/>
  <c r="B244" i="18"/>
  <c r="A243" i="18"/>
  <c r="BS90" i="15"/>
  <c r="I139" i="16"/>
  <c r="J139" i="16" s="1"/>
  <c r="K139" i="16" s="1"/>
  <c r="L139" i="16" s="1"/>
  <c r="M139" i="16" s="1"/>
  <c r="N139" i="16" s="1"/>
  <c r="F139" i="16" s="1"/>
  <c r="E139" i="16" s="1"/>
  <c r="H142" i="16"/>
  <c r="D139" i="16"/>
  <c r="G236" i="15"/>
  <c r="H236" i="15" s="1" a="1"/>
  <c r="H236" i="15" s="1"/>
  <c r="G237" i="15"/>
  <c r="H237" i="15" s="1" a="1"/>
  <c r="H237" i="15" s="1"/>
  <c r="D239" i="15"/>
  <c r="E238" i="15"/>
  <c r="B241" i="15"/>
  <c r="A240" i="15"/>
  <c r="AH200" i="15"/>
  <c r="AH201" i="15"/>
  <c r="AI199" i="15"/>
  <c r="V321" i="15"/>
  <c r="V320" i="15"/>
  <c r="W319" i="15"/>
  <c r="AI190" i="15"/>
  <c r="AI191" i="15"/>
  <c r="AJ189" i="15"/>
  <c r="Z281" i="15"/>
  <c r="AA279" i="15"/>
  <c r="Z280" i="15"/>
  <c r="U331" i="15"/>
  <c r="V329" i="15"/>
  <c r="U330" i="15"/>
  <c r="BF110" i="15"/>
  <c r="BG110" i="15" s="1"/>
  <c r="AZ115" i="15" s="1"/>
  <c r="BZ371" i="15" s="1"/>
  <c r="BD110" i="15"/>
  <c r="AD249" i="15"/>
  <c r="AC250" i="15"/>
  <c r="AC251" i="15"/>
  <c r="AF229" i="15"/>
  <c r="AE230" i="15"/>
  <c r="AE231" i="15"/>
  <c r="AL160" i="15"/>
  <c r="AL161" i="15"/>
  <c r="AM159" i="15"/>
  <c r="BN111" i="15"/>
  <c r="BM111" i="15"/>
  <c r="BO100" i="15"/>
  <c r="BO103" i="15"/>
  <c r="AX103" i="15" s="1"/>
  <c r="AW103" i="15"/>
  <c r="AW105" i="15"/>
  <c r="BE100" i="15"/>
  <c r="AZ103" i="15" s="1"/>
  <c r="BY370" i="15" s="1"/>
  <c r="W311" i="15"/>
  <c r="W310" i="15"/>
  <c r="X309" i="15"/>
  <c r="Y291" i="15"/>
  <c r="Z289" i="15"/>
  <c r="Y290" i="15"/>
  <c r="BP103" i="15"/>
  <c r="AX105" i="15" s="1"/>
  <c r="BP100" i="15"/>
  <c r="AJ181" i="15"/>
  <c r="AK179" i="15"/>
  <c r="AJ180" i="15"/>
  <c r="AE239" i="15"/>
  <c r="AD240" i="15"/>
  <c r="AD241" i="15"/>
  <c r="AN140" i="15"/>
  <c r="AO139" i="15"/>
  <c r="AN141" i="15"/>
  <c r="AK171" i="15"/>
  <c r="AL169" i="15"/>
  <c r="AK170" i="15"/>
  <c r="AG219" i="15"/>
  <c r="AF221" i="15"/>
  <c r="AF220" i="15"/>
  <c r="AM150" i="15"/>
  <c r="AN149" i="15"/>
  <c r="AM151" i="15"/>
  <c r="AO130" i="15"/>
  <c r="AO131" i="15"/>
  <c r="AP129" i="15"/>
  <c r="AB269" i="15"/>
  <c r="AA270" i="15"/>
  <c r="AA271" i="15"/>
  <c r="AB261" i="15"/>
  <c r="AC259" i="15"/>
  <c r="AB260" i="15"/>
  <c r="AP120" i="15"/>
  <c r="BL120" i="15" s="1"/>
  <c r="AP121" i="15"/>
  <c r="BC120" i="15"/>
  <c r="AH209" i="15"/>
  <c r="AG210" i="15"/>
  <c r="AG211" i="15"/>
  <c r="X301" i="15"/>
  <c r="X300" i="15"/>
  <c r="Y299" i="15"/>
  <c r="F238" i="15" a="1"/>
  <c r="D240" i="15" a="1"/>
  <c r="F241" i="18" a="1"/>
  <c r="F237" i="15" a="1"/>
  <c r="D243" i="18" a="1"/>
  <c r="G241" i="18" a="1"/>
  <c r="BS100" i="15" l="1"/>
  <c r="D243" i="18"/>
  <c r="E243" i="18" s="1"/>
  <c r="G241" i="18"/>
  <c r="H241" i="18" s="1" a="1"/>
  <c r="H241" i="18" s="1"/>
  <c r="F241" i="18"/>
  <c r="A244" i="18"/>
  <c r="B245" i="18"/>
  <c r="D142" i="16"/>
  <c r="H145" i="16"/>
  <c r="I142" i="16"/>
  <c r="J142" i="16" s="1"/>
  <c r="K142" i="16" s="1"/>
  <c r="L142" i="16" s="1"/>
  <c r="M142" i="16" s="1"/>
  <c r="N142" i="16" s="1"/>
  <c r="F142" i="16" s="1"/>
  <c r="E142" i="16" s="1"/>
  <c r="F237" i="15"/>
  <c r="F238" i="15"/>
  <c r="D240" i="15"/>
  <c r="B242" i="15"/>
  <c r="E239" i="15"/>
  <c r="A241" i="15"/>
  <c r="AB279" i="15"/>
  <c r="AA281" i="15"/>
  <c r="AA280" i="15"/>
  <c r="AL179" i="15"/>
  <c r="AK180" i="15"/>
  <c r="AK181" i="15"/>
  <c r="AG221" i="15"/>
  <c r="AG220" i="15"/>
  <c r="AH219" i="15"/>
  <c r="AF230" i="15"/>
  <c r="AG229" i="15"/>
  <c r="AF231" i="15"/>
  <c r="AK189" i="15"/>
  <c r="AJ191" i="15"/>
  <c r="AJ190" i="15"/>
  <c r="Z299" i="15"/>
  <c r="Y300" i="15"/>
  <c r="Y301" i="15"/>
  <c r="AM169" i="15"/>
  <c r="AL170" i="15"/>
  <c r="AL171" i="15"/>
  <c r="AC269" i="15"/>
  <c r="AB270" i="15"/>
  <c r="AB271" i="15"/>
  <c r="W320" i="15"/>
  <c r="W321" i="15"/>
  <c r="X319" i="15"/>
  <c r="AP131" i="15"/>
  <c r="AP130" i="15"/>
  <c r="BL130" i="15" s="1"/>
  <c r="BC130" i="15"/>
  <c r="Z290" i="15"/>
  <c r="Z291" i="15"/>
  <c r="AA289" i="15"/>
  <c r="AW113" i="15"/>
  <c r="AW115" i="15"/>
  <c r="BE110" i="15"/>
  <c r="AZ113" i="15" s="1"/>
  <c r="BY371" i="15" s="1"/>
  <c r="BO113" i="15"/>
  <c r="AX113" i="15" s="1"/>
  <c r="BO110" i="15"/>
  <c r="AH211" i="15"/>
  <c r="AH210" i="15"/>
  <c r="AI209" i="15"/>
  <c r="BP110" i="15"/>
  <c r="BP113" i="15"/>
  <c r="AX115" i="15" s="1"/>
  <c r="BF120" i="15"/>
  <c r="BG120" i="15" s="1"/>
  <c r="AZ125" i="15" s="1"/>
  <c r="BZ372" i="15" s="1"/>
  <c r="BD120" i="15"/>
  <c r="AN159" i="15"/>
  <c r="AM160" i="15"/>
  <c r="AM161" i="15"/>
  <c r="V331" i="15"/>
  <c r="W329" i="15"/>
  <c r="V330" i="15"/>
  <c r="AD250" i="15"/>
  <c r="AD251" i="15"/>
  <c r="AE249" i="15"/>
  <c r="AP139" i="15"/>
  <c r="AO141" i="15"/>
  <c r="AO140" i="15"/>
  <c r="Y309" i="15"/>
  <c r="X311" i="15"/>
  <c r="X310" i="15"/>
  <c r="AJ199" i="15"/>
  <c r="AI200" i="15"/>
  <c r="AI201" i="15"/>
  <c r="AO149" i="15"/>
  <c r="AN150" i="15"/>
  <c r="AN151" i="15"/>
  <c r="AC261" i="15"/>
  <c r="AD259" i="15"/>
  <c r="AC260" i="15"/>
  <c r="BN121" i="15"/>
  <c r="BM121" i="15"/>
  <c r="AF239" i="15"/>
  <c r="AE240" i="15"/>
  <c r="AE241" i="15"/>
  <c r="G242" i="18" a="1"/>
  <c r="F242" i="18" a="1"/>
  <c r="D241" i="15" a="1"/>
  <c r="G238" i="15" a="1"/>
  <c r="G239" i="15" a="1"/>
  <c r="D244" i="18" a="1"/>
  <c r="BS110" i="15" l="1"/>
  <c r="G242" i="18"/>
  <c r="H242" i="18" s="1" a="1"/>
  <c r="H242" i="18" s="1"/>
  <c r="F242" i="18"/>
  <c r="D244" i="18"/>
  <c r="E244" i="18" s="1"/>
  <c r="B246" i="18"/>
  <c r="A245" i="18"/>
  <c r="I145" i="16"/>
  <c r="J145" i="16" s="1"/>
  <c r="K145" i="16" s="1"/>
  <c r="L145" i="16" s="1"/>
  <c r="M145" i="16" s="1"/>
  <c r="N145" i="16" s="1"/>
  <c r="F145" i="16" s="1"/>
  <c r="E145" i="16" s="1"/>
  <c r="D145" i="16"/>
  <c r="H148" i="16"/>
  <c r="G238" i="15"/>
  <c r="H238" i="15" s="1" a="1"/>
  <c r="H238" i="15" s="1"/>
  <c r="D241" i="15"/>
  <c r="G239" i="15"/>
  <c r="H239" i="15" s="1" a="1"/>
  <c r="H239" i="15" s="1"/>
  <c r="A242" i="15"/>
  <c r="B243" i="15"/>
  <c r="E240" i="15"/>
  <c r="AD261" i="15"/>
  <c r="AE259" i="15"/>
  <c r="AD260" i="15"/>
  <c r="AH229" i="15"/>
  <c r="AG231" i="15"/>
  <c r="AG230" i="15"/>
  <c r="AP141" i="15"/>
  <c r="AP140" i="15"/>
  <c r="BL140" i="15" s="1"/>
  <c r="BC140" i="15"/>
  <c r="AD269" i="15"/>
  <c r="AC270" i="15"/>
  <c r="AC271" i="15"/>
  <c r="AA291" i="15"/>
  <c r="AA290" i="15"/>
  <c r="AB289" i="15"/>
  <c r="AH220" i="15"/>
  <c r="AI219" i="15"/>
  <c r="AH221" i="15"/>
  <c r="AP149" i="15"/>
  <c r="AO151" i="15"/>
  <c r="AO150" i="15"/>
  <c r="AM170" i="15"/>
  <c r="AN169" i="15"/>
  <c r="AM171" i="15"/>
  <c r="BF130" i="15"/>
  <c r="BG130" i="15" s="1"/>
  <c r="AZ135" i="15" s="1"/>
  <c r="BZ373" i="15" s="1"/>
  <c r="BD130" i="15"/>
  <c r="BN131" i="15"/>
  <c r="BM131" i="15"/>
  <c r="AJ200" i="15"/>
  <c r="AJ201" i="15"/>
  <c r="AK199" i="15"/>
  <c r="Z301" i="15"/>
  <c r="AA299" i="15"/>
  <c r="Z300" i="15"/>
  <c r="AL180" i="15"/>
  <c r="AM179" i="15"/>
  <c r="AL181" i="15"/>
  <c r="AG239" i="15"/>
  <c r="AF240" i="15"/>
  <c r="AF241" i="15"/>
  <c r="Y319" i="15"/>
  <c r="X320" i="15"/>
  <c r="X321" i="15"/>
  <c r="BO123" i="15"/>
  <c r="AX123" i="15" s="1"/>
  <c r="BO120" i="15"/>
  <c r="BP120" i="15"/>
  <c r="BP123" i="15"/>
  <c r="AX125" i="15" s="1"/>
  <c r="Y311" i="15"/>
  <c r="Z309" i="15"/>
  <c r="Y310" i="15"/>
  <c r="AN161" i="15"/>
  <c r="AN160" i="15"/>
  <c r="AO159" i="15"/>
  <c r="AK190" i="15"/>
  <c r="AL189" i="15"/>
  <c r="AK191" i="15"/>
  <c r="AB281" i="15"/>
  <c r="AB280" i="15"/>
  <c r="AC279" i="15"/>
  <c r="AE250" i="15"/>
  <c r="AE251" i="15"/>
  <c r="AF249" i="15"/>
  <c r="AI210" i="15"/>
  <c r="AI211" i="15"/>
  <c r="AJ209" i="15"/>
  <c r="W330" i="15"/>
  <c r="W331" i="15"/>
  <c r="X329" i="15"/>
  <c r="AW123" i="15"/>
  <c r="AW125" i="15"/>
  <c r="BE120" i="15"/>
  <c r="AZ123" i="15" s="1"/>
  <c r="BY372" i="15" s="1"/>
  <c r="F239" i="15" a="1"/>
  <c r="G243" i="18" a="1"/>
  <c r="D242" i="15" a="1"/>
  <c r="D245" i="18" a="1"/>
  <c r="F243" i="18" a="1"/>
  <c r="F240" i="15" a="1"/>
  <c r="G243" i="18" l="1"/>
  <c r="H243" i="18" s="1" a="1"/>
  <c r="H243" i="18" s="1"/>
  <c r="F243" i="18"/>
  <c r="D245" i="18"/>
  <c r="E245" i="18" s="1"/>
  <c r="A246" i="18"/>
  <c r="B247" i="18"/>
  <c r="BS120" i="15"/>
  <c r="D148" i="16"/>
  <c r="H151" i="16"/>
  <c r="I148" i="16"/>
  <c r="J148" i="16" s="1"/>
  <c r="K148" i="16" s="1"/>
  <c r="L148" i="16" s="1"/>
  <c r="M148" i="16" s="1"/>
  <c r="N148" i="16" s="1"/>
  <c r="F148" i="16" s="1"/>
  <c r="E148" i="16" s="1"/>
  <c r="F239" i="15"/>
  <c r="F240" i="15"/>
  <c r="D242" i="15"/>
  <c r="B244" i="15"/>
  <c r="A243" i="15"/>
  <c r="E241" i="15"/>
  <c r="AC280" i="15"/>
  <c r="AC281" i="15"/>
  <c r="AD279" i="15"/>
  <c r="AN171" i="15"/>
  <c r="AN170" i="15"/>
  <c r="AO169" i="15"/>
  <c r="AE269" i="15"/>
  <c r="AD270" i="15"/>
  <c r="AD271" i="15"/>
  <c r="BD140" i="15"/>
  <c r="BF140" i="15"/>
  <c r="BG140" i="15" s="1"/>
  <c r="AZ145" i="15" s="1"/>
  <c r="BZ374" i="15" s="1"/>
  <c r="BN141" i="15"/>
  <c r="BM141" i="15"/>
  <c r="AL190" i="15"/>
  <c r="AM189" i="15"/>
  <c r="AL191" i="15"/>
  <c r="AK200" i="15"/>
  <c r="AK201" i="15"/>
  <c r="AL199" i="15"/>
  <c r="AP151" i="15"/>
  <c r="AP150" i="15"/>
  <c r="BL150" i="15" s="1"/>
  <c r="BC150" i="15"/>
  <c r="AK209" i="15"/>
  <c r="AJ211" i="15"/>
  <c r="AJ210" i="15"/>
  <c r="AO161" i="15"/>
  <c r="AO160" i="15"/>
  <c r="AP159" i="15"/>
  <c r="Y320" i="15"/>
  <c r="Y321" i="15"/>
  <c r="Z319" i="15"/>
  <c r="AJ219" i="15"/>
  <c r="AI220" i="15"/>
  <c r="AI221" i="15"/>
  <c r="BO130" i="15"/>
  <c r="BO133" i="15"/>
  <c r="AX133" i="15" s="1"/>
  <c r="AI229" i="15"/>
  <c r="AH231" i="15"/>
  <c r="AH230" i="15"/>
  <c r="BP133" i="15"/>
  <c r="AX135" i="15" s="1"/>
  <c r="BP130" i="15"/>
  <c r="Z310" i="15"/>
  <c r="Z311" i="15"/>
  <c r="AA309" i="15"/>
  <c r="AA301" i="15"/>
  <c r="AB299" i="15"/>
  <c r="AA300" i="15"/>
  <c r="Y329" i="15"/>
  <c r="X331" i="15"/>
  <c r="X330" i="15"/>
  <c r="AB290" i="15"/>
  <c r="AB291" i="15"/>
  <c r="AC289" i="15"/>
  <c r="AG249" i="15"/>
  <c r="AF250" i="15"/>
  <c r="AF251" i="15"/>
  <c r="AH239" i="15"/>
  <c r="AG240" i="15"/>
  <c r="AG241" i="15"/>
  <c r="AW133" i="15"/>
  <c r="AW135" i="15"/>
  <c r="BE130" i="15"/>
  <c r="AZ133" i="15" s="1"/>
  <c r="BY373" i="15" s="1"/>
  <c r="AF259" i="15"/>
  <c r="AE261" i="15"/>
  <c r="AE260" i="15"/>
  <c r="AM180" i="15"/>
  <c r="AM181" i="15"/>
  <c r="AN179" i="15"/>
  <c r="G244" i="18" a="1"/>
  <c r="D243" i="15" a="1"/>
  <c r="F241" i="15" a="1"/>
  <c r="D246" i="18" a="1"/>
  <c r="G240" i="15" a="1"/>
  <c r="F244" i="18" a="1"/>
  <c r="BS130" i="15" l="1"/>
  <c r="F244" i="18"/>
  <c r="D246" i="18"/>
  <c r="E246" i="18" s="1"/>
  <c r="G244" i="18"/>
  <c r="H244" i="18" s="1" a="1"/>
  <c r="H244" i="18" s="1"/>
  <c r="B248" i="18"/>
  <c r="A247" i="18"/>
  <c r="D151" i="16"/>
  <c r="H154" i="16"/>
  <c r="I151" i="16"/>
  <c r="J151" i="16" s="1"/>
  <c r="K151" i="16" s="1"/>
  <c r="L151" i="16" s="1"/>
  <c r="M151" i="16" s="1"/>
  <c r="N151" i="16" s="1"/>
  <c r="F151" i="16" s="1"/>
  <c r="E151" i="16" s="1"/>
  <c r="G240" i="15"/>
  <c r="H240" i="15" s="1" a="1"/>
  <c r="H240" i="15" s="1"/>
  <c r="F241" i="15"/>
  <c r="D243" i="15"/>
  <c r="A244" i="15"/>
  <c r="B245" i="15"/>
  <c r="E242" i="15"/>
  <c r="AN181" i="15"/>
  <c r="AN180" i="15"/>
  <c r="AO179" i="15"/>
  <c r="BF150" i="15"/>
  <c r="BG150" i="15" s="1"/>
  <c r="AZ155" i="15" s="1"/>
  <c r="BZ375" i="15" s="1"/>
  <c r="BD150" i="15"/>
  <c r="AW143" i="15"/>
  <c r="AW145" i="15"/>
  <c r="BE140" i="15"/>
  <c r="AZ143" i="15" s="1"/>
  <c r="BY374" i="15" s="1"/>
  <c r="BM151" i="15"/>
  <c r="BN151" i="15"/>
  <c r="AB309" i="15"/>
  <c r="AA310" i="15"/>
  <c r="AA311" i="15"/>
  <c r="AJ220" i="15"/>
  <c r="AK219" i="15"/>
  <c r="AJ221" i="15"/>
  <c r="AA319" i="15"/>
  <c r="Z321" i="15"/>
  <c r="Z320" i="15"/>
  <c r="AL200" i="15"/>
  <c r="AM199" i="15"/>
  <c r="AL201" i="15"/>
  <c r="AF269" i="15"/>
  <c r="AE270" i="15"/>
  <c r="AE271" i="15"/>
  <c r="AF261" i="15"/>
  <c r="AF260" i="15"/>
  <c r="AG259" i="15"/>
  <c r="AG251" i="15"/>
  <c r="AG250" i="15"/>
  <c r="AH249" i="15"/>
  <c r="AO171" i="15"/>
  <c r="AO170" i="15"/>
  <c r="AP169" i="15"/>
  <c r="AD289" i="15"/>
  <c r="AC290" i="15"/>
  <c r="AC291" i="15"/>
  <c r="AP161" i="15"/>
  <c r="AP160" i="15"/>
  <c r="BL160" i="15" s="1"/>
  <c r="BC160" i="15"/>
  <c r="AN189" i="15"/>
  <c r="AM191" i="15"/>
  <c r="AM190" i="15"/>
  <c r="AE279" i="15"/>
  <c r="AD281" i="15"/>
  <c r="AD280" i="15"/>
  <c r="AI230" i="15"/>
  <c r="AJ229" i="15"/>
  <c r="AI231" i="15"/>
  <c r="BO140" i="15"/>
  <c r="BO143" i="15"/>
  <c r="AX143" i="15" s="1"/>
  <c r="AK210" i="15"/>
  <c r="AK211" i="15"/>
  <c r="AL209" i="15"/>
  <c r="AC299" i="15"/>
  <c r="AB300" i="15"/>
  <c r="AB301" i="15"/>
  <c r="AI239" i="15"/>
  <c r="AH240" i="15"/>
  <c r="AH241" i="15"/>
  <c r="Z329" i="15"/>
  <c r="Y331" i="15"/>
  <c r="Y330" i="15"/>
  <c r="BP143" i="15"/>
  <c r="AX145" i="15" s="1"/>
  <c r="BP140" i="15"/>
  <c r="G245" i="18" a="1"/>
  <c r="F245" i="18" a="1"/>
  <c r="G241" i="15" a="1"/>
  <c r="D244" i="15" a="1"/>
  <c r="D247" i="18" a="1"/>
  <c r="F242" i="15" a="1"/>
  <c r="BS140" i="15" l="1"/>
  <c r="D247" i="18"/>
  <c r="E247" i="18" s="1"/>
  <c r="F245" i="18"/>
  <c r="G245" i="18"/>
  <c r="H245" i="18" s="1" a="1"/>
  <c r="H245" i="18" s="1"/>
  <c r="A248" i="18"/>
  <c r="B249" i="18"/>
  <c r="I154" i="16"/>
  <c r="J154" i="16" s="1"/>
  <c r="K154" i="16" s="1"/>
  <c r="L154" i="16" s="1"/>
  <c r="M154" i="16" s="1"/>
  <c r="N154" i="16" s="1"/>
  <c r="F154" i="16" s="1"/>
  <c r="E154" i="16" s="1"/>
  <c r="D154" i="16"/>
  <c r="H157" i="16"/>
  <c r="G241" i="15"/>
  <c r="H241" i="15" s="1" a="1"/>
  <c r="H241" i="15" s="1"/>
  <c r="F242" i="15"/>
  <c r="D244" i="15"/>
  <c r="B246" i="15"/>
  <c r="A245" i="15"/>
  <c r="E243" i="15"/>
  <c r="AH251" i="15"/>
  <c r="AH250" i="15"/>
  <c r="AI249" i="15"/>
  <c r="AL210" i="15"/>
  <c r="AL211" i="15"/>
  <c r="AM209" i="15"/>
  <c r="AA320" i="15"/>
  <c r="AA321" i="15"/>
  <c r="AB319" i="15"/>
  <c r="BF160" i="15"/>
  <c r="BG160" i="15" s="1"/>
  <c r="AZ165" i="15" s="1"/>
  <c r="BZ376" i="15" s="1"/>
  <c r="BD160" i="15"/>
  <c r="AH259" i="15"/>
  <c r="AG261" i="15"/>
  <c r="AG260" i="15"/>
  <c r="AL219" i="15"/>
  <c r="AK221" i="15"/>
  <c r="AK220" i="15"/>
  <c r="AW153" i="15"/>
  <c r="AW155" i="15"/>
  <c r="BE150" i="15"/>
  <c r="AZ153" i="15" s="1"/>
  <c r="BY375" i="15" s="1"/>
  <c r="AK229" i="15"/>
  <c r="AJ230" i="15"/>
  <c r="AJ231" i="15"/>
  <c r="AN199" i="15"/>
  <c r="AM201" i="15"/>
  <c r="AM200" i="15"/>
  <c r="BO150" i="15"/>
  <c r="BO153" i="15"/>
  <c r="AX153" i="15" s="1"/>
  <c r="AE281" i="15"/>
  <c r="AF279" i="15"/>
  <c r="AE280" i="15"/>
  <c r="AC301" i="15"/>
  <c r="AD299" i="15"/>
  <c r="AC300" i="15"/>
  <c r="AN191" i="15"/>
  <c r="AN190" i="15"/>
  <c r="AO189" i="15"/>
  <c r="BN161" i="15"/>
  <c r="BM161" i="15"/>
  <c r="AA329" i="15"/>
  <c r="Z331" i="15"/>
  <c r="Z330" i="15"/>
  <c r="AO181" i="15"/>
  <c r="AO180" i="15"/>
  <c r="AP179" i="15"/>
  <c r="AD290" i="15"/>
  <c r="AD291" i="15"/>
  <c r="AE289" i="15"/>
  <c r="AF271" i="15"/>
  <c r="AG269" i="15"/>
  <c r="AF270" i="15"/>
  <c r="AB310" i="15"/>
  <c r="AB311" i="15"/>
  <c r="AC309" i="15"/>
  <c r="AI240" i="15"/>
  <c r="AI241" i="15"/>
  <c r="AJ239" i="15"/>
  <c r="AP171" i="15"/>
  <c r="AP170" i="15"/>
  <c r="BL170" i="15" s="1"/>
  <c r="BC170" i="15"/>
  <c r="BP153" i="15"/>
  <c r="AX155" i="15" s="1"/>
  <c r="BP150" i="15"/>
  <c r="F246" i="18" a="1"/>
  <c r="G246" i="18" a="1"/>
  <c r="D248" i="18" a="1"/>
  <c r="D245" i="15" a="1"/>
  <c r="F243" i="15" a="1"/>
  <c r="G242" i="15" a="1"/>
  <c r="D248" i="18" l="1"/>
  <c r="E248" i="18" s="1"/>
  <c r="F246" i="18"/>
  <c r="G246" i="18"/>
  <c r="H246" i="18" s="1" a="1"/>
  <c r="H246" i="18" s="1"/>
  <c r="B250" i="18"/>
  <c r="A249" i="18"/>
  <c r="BS150" i="15"/>
  <c r="D157" i="16"/>
  <c r="I157" i="16"/>
  <c r="J157" i="16" s="1"/>
  <c r="K157" i="16" s="1"/>
  <c r="L157" i="16" s="1"/>
  <c r="M157" i="16" s="1"/>
  <c r="N157" i="16" s="1"/>
  <c r="F157" i="16" s="1"/>
  <c r="E157" i="16" s="1"/>
  <c r="H160" i="16"/>
  <c r="G242" i="15"/>
  <c r="H242" i="15" s="1" a="1"/>
  <c r="H242" i="15" s="1"/>
  <c r="F243" i="15"/>
  <c r="D245" i="15"/>
  <c r="E245" i="15" s="1"/>
  <c r="A246" i="15"/>
  <c r="B247" i="15"/>
  <c r="E244" i="15"/>
  <c r="AC310" i="15"/>
  <c r="AC311" i="15"/>
  <c r="AD309" i="15"/>
  <c r="AG279" i="15"/>
  <c r="AF281" i="15"/>
  <c r="AF280" i="15"/>
  <c r="AA330" i="15"/>
  <c r="AB329" i="15"/>
  <c r="AA331" i="15"/>
  <c r="AN209" i="15"/>
  <c r="AM210" i="15"/>
  <c r="AM211" i="15"/>
  <c r="AO199" i="15"/>
  <c r="AN201" i="15"/>
  <c r="AN200" i="15"/>
  <c r="AM219" i="15"/>
  <c r="AL221" i="15"/>
  <c r="AL220" i="15"/>
  <c r="AI250" i="15"/>
  <c r="AI251" i="15"/>
  <c r="AJ249" i="15"/>
  <c r="AW165" i="15"/>
  <c r="AW163" i="15"/>
  <c r="BE160" i="15"/>
  <c r="AZ163" i="15" s="1"/>
  <c r="BY376" i="15" s="1"/>
  <c r="AB321" i="15"/>
  <c r="AC319" i="15"/>
  <c r="AB320" i="15"/>
  <c r="BO160" i="15"/>
  <c r="BO163" i="15"/>
  <c r="AX163" i="15" s="1"/>
  <c r="AG270" i="15"/>
  <c r="AG271" i="15"/>
  <c r="AH269" i="15"/>
  <c r="BP160" i="15"/>
  <c r="BP163" i="15"/>
  <c r="AX165" i="15" s="1"/>
  <c r="AP189" i="15"/>
  <c r="AO191" i="15"/>
  <c r="AO190" i="15"/>
  <c r="BD170" i="15"/>
  <c r="BF170" i="15"/>
  <c r="BG170" i="15" s="1"/>
  <c r="AZ175" i="15" s="1"/>
  <c r="BZ377" i="15" s="1"/>
  <c r="AE290" i="15"/>
  <c r="AE291" i="15"/>
  <c r="AF289" i="15"/>
  <c r="BN171" i="15"/>
  <c r="BM171" i="15"/>
  <c r="AJ240" i="15"/>
  <c r="AJ241" i="15"/>
  <c r="AK239" i="15"/>
  <c r="AP181" i="15"/>
  <c r="AP180" i="15"/>
  <c r="BL180" i="15" s="1"/>
  <c r="BC180" i="15"/>
  <c r="AD301" i="15"/>
  <c r="AE299" i="15"/>
  <c r="AD300" i="15"/>
  <c r="AL229" i="15"/>
  <c r="AK230" i="15"/>
  <c r="AK231" i="15"/>
  <c r="AH260" i="15"/>
  <c r="AH261" i="15"/>
  <c r="AI259" i="15"/>
  <c r="F247" i="18" a="1"/>
  <c r="D246" i="15" a="1"/>
  <c r="G243" i="15" a="1"/>
  <c r="G247" i="18" a="1"/>
  <c r="D249" i="18" a="1"/>
  <c r="G244" i="15" a="1"/>
  <c r="G245" i="15" a="1"/>
  <c r="F247" i="18" l="1"/>
  <c r="G247" i="18"/>
  <c r="H247" i="18" s="1" a="1"/>
  <c r="H247" i="18" s="1"/>
  <c r="D249" i="18"/>
  <c r="E249" i="18" s="1"/>
  <c r="A250" i="18"/>
  <c r="B251" i="18"/>
  <c r="BS160" i="15"/>
  <c r="D160" i="16"/>
  <c r="H163" i="16"/>
  <c r="I160" i="16"/>
  <c r="J160" i="16" s="1"/>
  <c r="K160" i="16" s="1"/>
  <c r="L160" i="16" s="1"/>
  <c r="M160" i="16" s="1"/>
  <c r="N160" i="16" s="1"/>
  <c r="F160" i="16" s="1"/>
  <c r="E160" i="16" s="1"/>
  <c r="G243" i="15"/>
  <c r="H243" i="15" s="1" a="1"/>
  <c r="H243" i="15" s="1"/>
  <c r="G244" i="15"/>
  <c r="H244" i="15" s="1" a="1"/>
  <c r="H244" i="15" s="1"/>
  <c r="D246" i="15"/>
  <c r="E246" i="15" s="1"/>
  <c r="G245" i="15"/>
  <c r="H245" i="15" s="1" a="1"/>
  <c r="H245" i="15" s="1"/>
  <c r="B248" i="15"/>
  <c r="A247" i="15"/>
  <c r="AI269" i="15"/>
  <c r="AH270" i="15"/>
  <c r="AH271" i="15"/>
  <c r="AL231" i="15"/>
  <c r="AL230" i="15"/>
  <c r="AM229" i="15"/>
  <c r="AG289" i="15"/>
  <c r="AF291" i="15"/>
  <c r="AF290" i="15"/>
  <c r="AJ251" i="15"/>
  <c r="AK249" i="15"/>
  <c r="AJ250" i="15"/>
  <c r="AE301" i="15"/>
  <c r="AF299" i="15"/>
  <c r="AE300" i="15"/>
  <c r="BF180" i="15"/>
  <c r="BG180" i="15" s="1"/>
  <c r="AZ185" i="15" s="1"/>
  <c r="BZ378" i="15" s="1"/>
  <c r="BD180" i="15"/>
  <c r="AW175" i="15"/>
  <c r="AW173" i="15"/>
  <c r="BE170" i="15"/>
  <c r="AZ173" i="15" s="1"/>
  <c r="BY377" i="15" s="1"/>
  <c r="AC321" i="15"/>
  <c r="AD319" i="15"/>
  <c r="AC320" i="15"/>
  <c r="AN219" i="15"/>
  <c r="AM221" i="15"/>
  <c r="AM220" i="15"/>
  <c r="BO170" i="15"/>
  <c r="BO173" i="15"/>
  <c r="AX173" i="15" s="1"/>
  <c r="BP173" i="15"/>
  <c r="AX175" i="15" s="1"/>
  <c r="BP170" i="15"/>
  <c r="AN211" i="15"/>
  <c r="AN210" i="15"/>
  <c r="AO209" i="15"/>
  <c r="AB330" i="15"/>
  <c r="AC329" i="15"/>
  <c r="AB331" i="15"/>
  <c r="BN181" i="15"/>
  <c r="BM181" i="15"/>
  <c r="AH279" i="15"/>
  <c r="AG281" i="15"/>
  <c r="AG280" i="15"/>
  <c r="AD310" i="15"/>
  <c r="AE309" i="15"/>
  <c r="AD311" i="15"/>
  <c r="AI261" i="15"/>
  <c r="AJ259" i="15"/>
  <c r="AI260" i="15"/>
  <c r="AK241" i="15"/>
  <c r="AK240" i="15"/>
  <c r="AL239" i="15"/>
  <c r="AP190" i="15"/>
  <c r="BL190" i="15" s="1"/>
  <c r="AP191" i="15"/>
  <c r="BC190" i="15"/>
  <c r="AO200" i="15"/>
  <c r="AP199" i="15"/>
  <c r="AO201" i="15"/>
  <c r="F248" i="18" a="1"/>
  <c r="D247" i="15" a="1"/>
  <c r="F245" i="15" a="1"/>
  <c r="D250" i="18" a="1"/>
  <c r="F244" i="15" a="1"/>
  <c r="G248" i="18" a="1"/>
  <c r="F246" i="15" a="1"/>
  <c r="F248" i="18" l="1"/>
  <c r="G248" i="18"/>
  <c r="H248" i="18" s="1" a="1"/>
  <c r="H248" i="18" s="1"/>
  <c r="D250" i="18"/>
  <c r="E250" i="18" s="1"/>
  <c r="A251" i="18"/>
  <c r="B252" i="18"/>
  <c r="BS170" i="15"/>
  <c r="H166" i="16"/>
  <c r="I163" i="16"/>
  <c r="J163" i="16" s="1"/>
  <c r="K163" i="16" s="1"/>
  <c r="L163" i="16" s="1"/>
  <c r="M163" i="16" s="1"/>
  <c r="N163" i="16" s="1"/>
  <c r="F163" i="16" s="1"/>
  <c r="E163" i="16" s="1"/>
  <c r="D163" i="16"/>
  <c r="F245" i="15"/>
  <c r="F244" i="15"/>
  <c r="D247" i="15"/>
  <c r="E247" i="15" s="1"/>
  <c r="F246" i="15"/>
  <c r="A248" i="15"/>
  <c r="B249" i="15"/>
  <c r="AL249" i="15"/>
  <c r="AK250" i="15"/>
  <c r="AK251" i="15"/>
  <c r="AP201" i="15"/>
  <c r="AP200" i="15"/>
  <c r="BL200" i="15" s="1"/>
  <c r="BC200" i="15"/>
  <c r="AF309" i="15"/>
  <c r="AE310" i="15"/>
  <c r="AE311" i="15"/>
  <c r="BF190" i="15"/>
  <c r="BG190" i="15" s="1"/>
  <c r="AZ195" i="15" s="1"/>
  <c r="BZ379" i="15" s="1"/>
  <c r="BD190" i="15"/>
  <c r="AG291" i="15"/>
  <c r="AH289" i="15"/>
  <c r="AG290" i="15"/>
  <c r="AH281" i="15"/>
  <c r="AI279" i="15"/>
  <c r="AH280" i="15"/>
  <c r="AN229" i="15"/>
  <c r="AM231" i="15"/>
  <c r="AM230" i="15"/>
  <c r="AL241" i="15"/>
  <c r="AM239" i="15"/>
  <c r="AL240" i="15"/>
  <c r="BO183" i="15"/>
  <c r="AX183" i="15" s="1"/>
  <c r="BO180" i="15"/>
  <c r="AW185" i="15"/>
  <c r="AW183" i="15"/>
  <c r="BE180" i="15"/>
  <c r="AZ183" i="15" s="1"/>
  <c r="BY378" i="15" s="1"/>
  <c r="AY340" i="15" s="1"/>
  <c r="AM342" i="15" s="1"/>
  <c r="BP180" i="15"/>
  <c r="BP183" i="15"/>
  <c r="AX185" i="15" s="1"/>
  <c r="AN221" i="15"/>
  <c r="AO219" i="15"/>
  <c r="AN220" i="15"/>
  <c r="AC330" i="15"/>
  <c r="AD329" i="15"/>
  <c r="AC331" i="15"/>
  <c r="AG299" i="15"/>
  <c r="AF301" i="15"/>
  <c r="AF300" i="15"/>
  <c r="AK259" i="15"/>
  <c r="AJ260" i="15"/>
  <c r="AJ261" i="15"/>
  <c r="AD321" i="15"/>
  <c r="AE319" i="15"/>
  <c r="AD320" i="15"/>
  <c r="AI270" i="15"/>
  <c r="AJ269" i="15"/>
  <c r="AI271" i="15"/>
  <c r="BN191" i="15"/>
  <c r="BM191" i="15"/>
  <c r="AO211" i="15"/>
  <c r="AP209" i="15"/>
  <c r="AO210" i="15"/>
  <c r="D251" i="18" a="1"/>
  <c r="F249" i="18" a="1"/>
  <c r="G249" i="18" a="1"/>
  <c r="D248" i="15" a="1"/>
  <c r="G246" i="15" a="1"/>
  <c r="F247" i="15" a="1"/>
  <c r="BS180" i="15" l="1"/>
  <c r="G249" i="18"/>
  <c r="H249" i="18" s="1" a="1"/>
  <c r="H249" i="18" s="1"/>
  <c r="F249" i="18"/>
  <c r="D251" i="18"/>
  <c r="E251" i="18" s="1"/>
  <c r="B253" i="18"/>
  <c r="A252" i="18"/>
  <c r="I166" i="16"/>
  <c r="J166" i="16" s="1"/>
  <c r="K166" i="16" s="1"/>
  <c r="L166" i="16" s="1"/>
  <c r="M166" i="16" s="1"/>
  <c r="N166" i="16" s="1"/>
  <c r="F166" i="16" s="1"/>
  <c r="E166" i="16" s="1"/>
  <c r="D166" i="16"/>
  <c r="H169" i="16"/>
  <c r="G246" i="15"/>
  <c r="H246" i="15" s="1" a="1"/>
  <c r="H246" i="15" s="1"/>
  <c r="D248" i="15"/>
  <c r="E248" i="15" s="1"/>
  <c r="F247" i="15"/>
  <c r="B250" i="15"/>
  <c r="A249" i="15"/>
  <c r="AO220" i="15"/>
  <c r="AO221" i="15"/>
  <c r="AP219" i="15"/>
  <c r="AM240" i="15"/>
  <c r="AN239" i="15"/>
  <c r="AM241" i="15"/>
  <c r="AN230" i="15"/>
  <c r="AN231" i="15"/>
  <c r="AO229" i="15"/>
  <c r="BD200" i="15"/>
  <c r="BF200" i="15"/>
  <c r="BG200" i="15" s="1"/>
  <c r="AZ205" i="15" s="1"/>
  <c r="BZ380" i="15" s="1"/>
  <c r="BO190" i="15"/>
  <c r="BO193" i="15"/>
  <c r="AX193" i="15" s="1"/>
  <c r="BM201" i="15"/>
  <c r="BN201" i="15"/>
  <c r="AF319" i="15"/>
  <c r="AE321" i="15"/>
  <c r="AE320" i="15"/>
  <c r="AW193" i="15"/>
  <c r="AW195" i="15"/>
  <c r="BE190" i="15"/>
  <c r="AZ193" i="15" s="1"/>
  <c r="BY379" i="15" s="1"/>
  <c r="AP210" i="15"/>
  <c r="BL210" i="15" s="1"/>
  <c r="AP211" i="15"/>
  <c r="BC210" i="15"/>
  <c r="AK260" i="15"/>
  <c r="AL259" i="15"/>
  <c r="AK261" i="15"/>
  <c r="AG309" i="15"/>
  <c r="AF310" i="15"/>
  <c r="AF311" i="15"/>
  <c r="BP190" i="15"/>
  <c r="BP193" i="15"/>
  <c r="AX195" i="15" s="1"/>
  <c r="AH299" i="15"/>
  <c r="AG300" i="15"/>
  <c r="AG301" i="15"/>
  <c r="AI281" i="15"/>
  <c r="AI280" i="15"/>
  <c r="AJ279" i="15"/>
  <c r="AJ270" i="15"/>
  <c r="AJ271" i="15"/>
  <c r="AK269" i="15"/>
  <c r="AD330" i="15"/>
  <c r="AE329" i="15"/>
  <c r="AD331" i="15"/>
  <c r="AH291" i="15"/>
  <c r="AI289" i="15"/>
  <c r="AH290" i="15"/>
  <c r="AL250" i="15"/>
  <c r="AM249" i="15"/>
  <c r="AL251" i="15"/>
  <c r="G247" i="15" a="1"/>
  <c r="G250" i="18" a="1"/>
  <c r="F250" i="18" a="1"/>
  <c r="D252" i="18" a="1"/>
  <c r="D249" i="15" a="1"/>
  <c r="F248" i="15" a="1"/>
  <c r="BS190" i="15" l="1"/>
  <c r="D252" i="18"/>
  <c r="E252" i="18" s="1"/>
  <c r="F250" i="18"/>
  <c r="G250" i="18"/>
  <c r="H250" i="18" s="1" a="1"/>
  <c r="H250" i="18" s="1"/>
  <c r="B254" i="18"/>
  <c r="A253" i="18"/>
  <c r="H172" i="16"/>
  <c r="I169" i="16"/>
  <c r="J169" i="16" s="1"/>
  <c r="K169" i="16" s="1"/>
  <c r="L169" i="16" s="1"/>
  <c r="M169" i="16" s="1"/>
  <c r="N169" i="16" s="1"/>
  <c r="F169" i="16" s="1"/>
  <c r="E169" i="16" s="1"/>
  <c r="D169" i="16"/>
  <c r="G247" i="15"/>
  <c r="H247" i="15" s="1" a="1"/>
  <c r="H247" i="15" s="1"/>
  <c r="D249" i="15"/>
  <c r="E249" i="15" s="1"/>
  <c r="F248" i="15"/>
  <c r="A250" i="15"/>
  <c r="B251" i="15"/>
  <c r="AE330" i="15"/>
  <c r="AF329" i="15"/>
  <c r="AE331" i="15"/>
  <c r="AW205" i="15"/>
  <c r="AW203" i="15"/>
  <c r="BE200" i="15"/>
  <c r="AZ203" i="15" s="1"/>
  <c r="BY380" i="15" s="1"/>
  <c r="AO231" i="15"/>
  <c r="AO230" i="15"/>
  <c r="AP229" i="15"/>
  <c r="AL269" i="15"/>
  <c r="AK270" i="15"/>
  <c r="AK271" i="15"/>
  <c r="AJ280" i="15"/>
  <c r="AJ281" i="15"/>
  <c r="AK279" i="15"/>
  <c r="AM259" i="15"/>
  <c r="AL260" i="15"/>
  <c r="AL261" i="15"/>
  <c r="AN249" i="15"/>
  <c r="AM250" i="15"/>
  <c r="AM251" i="15"/>
  <c r="AF320" i="15"/>
  <c r="AG319" i="15"/>
  <c r="AF321" i="15"/>
  <c r="BF210" i="15"/>
  <c r="BG210" i="15" s="1"/>
  <c r="AZ215" i="15" s="1"/>
  <c r="BZ381" i="15" s="1"/>
  <c r="BD210" i="15"/>
  <c r="AP220" i="15"/>
  <c r="BL220" i="15" s="1"/>
  <c r="AP221" i="15"/>
  <c r="BC220" i="15"/>
  <c r="BN211" i="15"/>
  <c r="BM211" i="15"/>
  <c r="AG310" i="15"/>
  <c r="AG311" i="15"/>
  <c r="AH309" i="15"/>
  <c r="AN241" i="15"/>
  <c r="AO239" i="15"/>
  <c r="AN240" i="15"/>
  <c r="BP200" i="15"/>
  <c r="BP203" i="15"/>
  <c r="AX205" i="15" s="1"/>
  <c r="BO200" i="15"/>
  <c r="BO203" i="15"/>
  <c r="AX203" i="15" s="1"/>
  <c r="AI290" i="15"/>
  <c r="AI291" i="15"/>
  <c r="AJ289" i="15"/>
  <c r="AH300" i="15"/>
  <c r="AH301" i="15"/>
  <c r="AI299" i="15"/>
  <c r="G248" i="15" a="1"/>
  <c r="G251" i="18" a="1"/>
  <c r="D250" i="15" a="1"/>
  <c r="F251" i="18" a="1"/>
  <c r="D253" i="18" a="1"/>
  <c r="F249" i="15" a="1"/>
  <c r="D253" i="18" l="1"/>
  <c r="E253" i="18" s="1"/>
  <c r="F251" i="18"/>
  <c r="G251" i="18"/>
  <c r="H251" i="18" s="1" a="1"/>
  <c r="H251" i="18" s="1"/>
  <c r="A254" i="18"/>
  <c r="B255" i="18"/>
  <c r="BS200" i="15"/>
  <c r="G248" i="15"/>
  <c r="H248" i="15" s="1" a="1"/>
  <c r="H248" i="15" s="1"/>
  <c r="D172" i="16"/>
  <c r="H175" i="16"/>
  <c r="I172" i="16"/>
  <c r="J172" i="16" s="1"/>
  <c r="K172" i="16" s="1"/>
  <c r="L172" i="16" s="1"/>
  <c r="M172" i="16" s="1"/>
  <c r="N172" i="16" s="1"/>
  <c r="F172" i="16" s="1"/>
  <c r="E172" i="16" s="1"/>
  <c r="D250" i="15"/>
  <c r="E250" i="15" s="1"/>
  <c r="F249" i="15"/>
  <c r="B252" i="15"/>
  <c r="A251" i="15"/>
  <c r="AJ291" i="15"/>
  <c r="AK289" i="15"/>
  <c r="AJ290" i="15"/>
  <c r="AN251" i="15"/>
  <c r="AO249" i="15"/>
  <c r="AN250" i="15"/>
  <c r="BP210" i="15"/>
  <c r="BP213" i="15"/>
  <c r="AX215" i="15" s="1"/>
  <c r="AM261" i="15"/>
  <c r="AM260" i="15"/>
  <c r="AN259" i="15"/>
  <c r="BM221" i="15"/>
  <c r="BN221" i="15"/>
  <c r="AK280" i="15"/>
  <c r="AK281" i="15"/>
  <c r="AL279" i="15"/>
  <c r="AW215" i="15"/>
  <c r="AW213" i="15"/>
  <c r="BE210" i="15"/>
  <c r="AZ213" i="15" s="1"/>
  <c r="BY381" i="15" s="1"/>
  <c r="AO241" i="15"/>
  <c r="AP239" i="15"/>
  <c r="AO240" i="15"/>
  <c r="AI301" i="15"/>
  <c r="AI300" i="15"/>
  <c r="AJ299" i="15"/>
  <c r="AG321" i="15"/>
  <c r="AH319" i="15"/>
  <c r="AG320" i="15"/>
  <c r="AF330" i="15"/>
  <c r="AG329" i="15"/>
  <c r="AF331" i="15"/>
  <c r="AH311" i="15"/>
  <c r="AI309" i="15"/>
  <c r="AH310" i="15"/>
  <c r="AL271" i="15"/>
  <c r="AL270" i="15"/>
  <c r="AM269" i="15"/>
  <c r="BO213" i="15"/>
  <c r="AX213" i="15" s="1"/>
  <c r="BO210" i="15"/>
  <c r="BD220" i="15"/>
  <c r="BF220" i="15"/>
  <c r="BG220" i="15" s="1"/>
  <c r="AZ225" i="15" s="1"/>
  <c r="BZ382" i="15" s="1"/>
  <c r="AP231" i="15"/>
  <c r="AP230" i="15"/>
  <c r="BL230" i="15" s="1"/>
  <c r="BC230" i="15"/>
  <c r="F252" i="18" a="1"/>
  <c r="D251" i="15" a="1"/>
  <c r="G249" i="15" a="1"/>
  <c r="G252" i="18" a="1"/>
  <c r="D254" i="18" a="1"/>
  <c r="F250" i="15" a="1"/>
  <c r="BS210" i="15" l="1"/>
  <c r="D254" i="18"/>
  <c r="E254" i="18" s="1"/>
  <c r="G252" i="18"/>
  <c r="H252" i="18" s="1" a="1"/>
  <c r="H252" i="18" s="1"/>
  <c r="F252" i="18"/>
  <c r="A255" i="18"/>
  <c r="B256" i="18"/>
  <c r="H178" i="16"/>
  <c r="D175" i="16"/>
  <c r="I175" i="16"/>
  <c r="J175" i="16" s="1"/>
  <c r="K175" i="16" s="1"/>
  <c r="L175" i="16" s="1"/>
  <c r="M175" i="16" s="1"/>
  <c r="N175" i="16" s="1"/>
  <c r="F175" i="16" s="1"/>
  <c r="E175" i="16" s="1"/>
  <c r="G249" i="15"/>
  <c r="H249" i="15" s="1" a="1"/>
  <c r="H249" i="15" s="1"/>
  <c r="D251" i="15"/>
  <c r="E251" i="15" s="1"/>
  <c r="F250" i="15"/>
  <c r="A252" i="15"/>
  <c r="B253" i="15"/>
  <c r="BN231" i="15"/>
  <c r="BM231" i="15"/>
  <c r="AH321" i="15"/>
  <c r="AI319" i="15"/>
  <c r="AH320" i="15"/>
  <c r="AO251" i="15"/>
  <c r="AO250" i="15"/>
  <c r="AP249" i="15"/>
  <c r="BD230" i="15"/>
  <c r="BF230" i="15"/>
  <c r="BG230" i="15" s="1"/>
  <c r="AZ235" i="15" s="1"/>
  <c r="BZ383" i="15" s="1"/>
  <c r="AO259" i="15"/>
  <c r="AN260" i="15"/>
  <c r="AN261" i="15"/>
  <c r="AG331" i="15"/>
  <c r="AH329" i="15"/>
  <c r="AG330" i="15"/>
  <c r="AW225" i="15"/>
  <c r="AW223" i="15"/>
  <c r="BE220" i="15"/>
  <c r="AZ223" i="15" s="1"/>
  <c r="BY382" i="15" s="1"/>
  <c r="AM271" i="15"/>
  <c r="AN269" i="15"/>
  <c r="AM270" i="15"/>
  <c r="AJ301" i="15"/>
  <c r="AJ300" i="15"/>
  <c r="AK299" i="15"/>
  <c r="AL281" i="15"/>
  <c r="AL280" i="15"/>
  <c r="AM279" i="15"/>
  <c r="AK291" i="15"/>
  <c r="AL289" i="15"/>
  <c r="AK290" i="15"/>
  <c r="BP223" i="15"/>
  <c r="AX225" i="15" s="1"/>
  <c r="BP220" i="15"/>
  <c r="AI311" i="15"/>
  <c r="AJ309" i="15"/>
  <c r="AI310" i="15"/>
  <c r="AP241" i="15"/>
  <c r="AP240" i="15"/>
  <c r="BL240" i="15" s="1"/>
  <c r="BC240" i="15"/>
  <c r="BO220" i="15"/>
  <c r="BO223" i="15"/>
  <c r="AX223" i="15" s="1"/>
  <c r="D252" i="15" a="1"/>
  <c r="G250" i="15" a="1"/>
  <c r="D255" i="18" a="1"/>
  <c r="G253" i="18" a="1"/>
  <c r="F253" i="18" a="1"/>
  <c r="G251" i="15" a="1"/>
  <c r="D255" i="18" l="1"/>
  <c r="E255" i="18" s="1"/>
  <c r="F253" i="18"/>
  <c r="G253" i="18"/>
  <c r="H253" i="18" s="1" a="1"/>
  <c r="H253" i="18" s="1"/>
  <c r="B257" i="18"/>
  <c r="A256" i="18"/>
  <c r="BS220" i="15"/>
  <c r="I178" i="16"/>
  <c r="J178" i="16" s="1"/>
  <c r="K178" i="16" s="1"/>
  <c r="L178" i="16" s="1"/>
  <c r="M178" i="16" s="1"/>
  <c r="N178" i="16" s="1"/>
  <c r="F178" i="16" s="1"/>
  <c r="E178" i="16" s="1"/>
  <c r="D178" i="16"/>
  <c r="H181" i="16"/>
  <c r="G250" i="15"/>
  <c r="H250" i="15" s="1" a="1"/>
  <c r="H250" i="15" s="1"/>
  <c r="D252" i="15"/>
  <c r="E252" i="15" s="1"/>
  <c r="G251" i="15"/>
  <c r="H251" i="15" s="1" a="1"/>
  <c r="H251" i="15" s="1"/>
  <c r="B254" i="15"/>
  <c r="A253" i="15"/>
  <c r="AO261" i="15"/>
  <c r="AO260" i="15"/>
  <c r="AP259" i="15"/>
  <c r="AW235" i="15"/>
  <c r="AW233" i="15"/>
  <c r="BE230" i="15"/>
  <c r="AZ233" i="15" s="1"/>
  <c r="BY383" i="15" s="1"/>
  <c r="AP250" i="15"/>
  <c r="BL250" i="15" s="1"/>
  <c r="AP251" i="15"/>
  <c r="BC250" i="15"/>
  <c r="AM280" i="15"/>
  <c r="AM281" i="15"/>
  <c r="AN279" i="15"/>
  <c r="BF240" i="15"/>
  <c r="BG240" i="15" s="1"/>
  <c r="AZ245" i="15" s="1"/>
  <c r="BZ384" i="15" s="1"/>
  <c r="BD240" i="15"/>
  <c r="BM241" i="15"/>
  <c r="BN241" i="15"/>
  <c r="AL299" i="15"/>
  <c r="AK300" i="15"/>
  <c r="AK301" i="15"/>
  <c r="AI321" i="15"/>
  <c r="AJ319" i="15"/>
  <c r="AI320" i="15"/>
  <c r="AH331" i="15"/>
  <c r="AI329" i="15"/>
  <c r="AH330" i="15"/>
  <c r="AK309" i="15"/>
  <c r="AJ310" i="15"/>
  <c r="AJ311" i="15"/>
  <c r="BO230" i="15"/>
  <c r="BO233" i="15"/>
  <c r="AX233" i="15" s="1"/>
  <c r="BP230" i="15"/>
  <c r="BP233" i="15"/>
  <c r="AX235" i="15" s="1"/>
  <c r="AL290" i="15"/>
  <c r="AM289" i="15"/>
  <c r="AL291" i="15"/>
  <c r="AN270" i="15"/>
  <c r="AN271" i="15"/>
  <c r="AO269" i="15"/>
  <c r="F254" i="18" a="1"/>
  <c r="D256" i="18" a="1"/>
  <c r="F251" i="15" a="1"/>
  <c r="G254" i="18" a="1"/>
  <c r="D253" i="15" a="1"/>
  <c r="G252" i="15" a="1"/>
  <c r="D256" i="18" l="1"/>
  <c r="E256" i="18" s="1"/>
  <c r="F254" i="18"/>
  <c r="G254" i="18"/>
  <c r="H254" i="18" s="1" a="1"/>
  <c r="H254" i="18" s="1"/>
  <c r="B258" i="18"/>
  <c r="A257" i="18"/>
  <c r="BS230" i="15"/>
  <c r="I181" i="16"/>
  <c r="J181" i="16" s="1"/>
  <c r="K181" i="16" s="1"/>
  <c r="L181" i="16" s="1"/>
  <c r="M181" i="16" s="1"/>
  <c r="N181" i="16" s="1"/>
  <c r="F181" i="16" s="1"/>
  <c r="E181" i="16" s="1"/>
  <c r="D181" i="16"/>
  <c r="H184" i="16"/>
  <c r="F251" i="15"/>
  <c r="D253" i="15"/>
  <c r="E253" i="15" s="1"/>
  <c r="G252" i="15"/>
  <c r="H252" i="15" s="1" a="1"/>
  <c r="H252" i="15" s="1"/>
  <c r="A254" i="15"/>
  <c r="B255" i="15"/>
  <c r="BN251" i="15"/>
  <c r="BM251" i="15"/>
  <c r="BO240" i="15"/>
  <c r="BO243" i="15"/>
  <c r="AX243" i="15" s="1"/>
  <c r="AK310" i="15"/>
  <c r="AK311" i="15"/>
  <c r="AL309" i="15"/>
  <c r="AW245" i="15"/>
  <c r="AW243" i="15"/>
  <c r="BE240" i="15"/>
  <c r="AZ243" i="15" s="1"/>
  <c r="BY384" i="15" s="1"/>
  <c r="AI331" i="15"/>
  <c r="AI330" i="15"/>
  <c r="AJ329" i="15"/>
  <c r="AO279" i="15"/>
  <c r="AN280" i="15"/>
  <c r="AN281" i="15"/>
  <c r="AP260" i="15"/>
  <c r="BL260" i="15" s="1"/>
  <c r="AP261" i="15"/>
  <c r="BC260" i="15"/>
  <c r="AL300" i="15"/>
  <c r="AM299" i="15"/>
  <c r="AL301" i="15"/>
  <c r="BP243" i="15"/>
  <c r="AX245" i="15" s="1"/>
  <c r="BP240" i="15"/>
  <c r="AO271" i="15"/>
  <c r="AO270" i="15"/>
  <c r="AP269" i="15"/>
  <c r="AN289" i="15"/>
  <c r="AM291" i="15"/>
  <c r="AM290" i="15"/>
  <c r="AJ320" i="15"/>
  <c r="AK319" i="15"/>
  <c r="AJ321" i="15"/>
  <c r="BF250" i="15"/>
  <c r="BG250" i="15" s="1"/>
  <c r="BD250" i="15"/>
  <c r="F255" i="18" a="1"/>
  <c r="D254" i="15" a="1"/>
  <c r="F252" i="15" a="1"/>
  <c r="G255" i="18" a="1"/>
  <c r="D257" i="18" a="1"/>
  <c r="F253" i="15" a="1"/>
  <c r="D257" i="18" l="1"/>
  <c r="E257" i="18" s="1"/>
  <c r="F255" i="18"/>
  <c r="G255" i="18"/>
  <c r="H255" i="18" s="1" a="1"/>
  <c r="H255" i="18" s="1"/>
  <c r="A258" i="18"/>
  <c r="B259" i="18"/>
  <c r="BS240" i="15"/>
  <c r="I184" i="16"/>
  <c r="J184" i="16" s="1"/>
  <c r="K184" i="16" s="1"/>
  <c r="L184" i="16" s="1"/>
  <c r="M184" i="16" s="1"/>
  <c r="N184" i="16" s="1"/>
  <c r="F184" i="16" s="1"/>
  <c r="E184" i="16" s="1"/>
  <c r="D184" i="16"/>
  <c r="H187" i="16"/>
  <c r="F252" i="15"/>
  <c r="D254" i="15"/>
  <c r="E254" i="15" s="1"/>
  <c r="F253" i="15"/>
  <c r="B256" i="15"/>
  <c r="A255" i="15"/>
  <c r="BN261" i="15"/>
  <c r="BM261" i="15"/>
  <c r="AP271" i="15"/>
  <c r="AP270" i="15"/>
  <c r="BL270" i="15" s="1"/>
  <c r="BC270" i="15"/>
  <c r="AK320" i="15"/>
  <c r="AK321" i="15"/>
  <c r="AL319" i="15"/>
  <c r="BF260" i="15"/>
  <c r="BG260" i="15" s="1"/>
  <c r="BD260" i="15"/>
  <c r="AO289" i="15"/>
  <c r="AN290" i="15"/>
  <c r="AN291" i="15"/>
  <c r="AM309" i="15"/>
  <c r="AL310" i="15"/>
  <c r="AL311" i="15"/>
  <c r="AP279" i="15"/>
  <c r="AO280" i="15"/>
  <c r="AO281" i="15"/>
  <c r="AJ331" i="15"/>
  <c r="AK329" i="15"/>
  <c r="AJ330" i="15"/>
  <c r="AW255" i="15"/>
  <c r="AW253" i="15"/>
  <c r="BE250" i="15"/>
  <c r="BO253" i="15"/>
  <c r="AX253" i="15" s="1"/>
  <c r="BO250" i="15"/>
  <c r="BP253" i="15"/>
  <c r="BP250" i="15"/>
  <c r="AN299" i="15"/>
  <c r="AM300" i="15"/>
  <c r="AM301" i="15"/>
  <c r="G253" i="15" a="1"/>
  <c r="G256" i="18" a="1"/>
  <c r="D258" i="18" a="1"/>
  <c r="F256" i="18" a="1"/>
  <c r="D255" i="15" a="1"/>
  <c r="G254" i="15" a="1"/>
  <c r="D258" i="18" l="1"/>
  <c r="E258" i="18" s="1"/>
  <c r="G256" i="18"/>
  <c r="H256" i="18" s="1" a="1"/>
  <c r="H256" i="18" s="1"/>
  <c r="F256" i="18"/>
  <c r="B260" i="18"/>
  <c r="A259" i="18"/>
  <c r="D187" i="16"/>
  <c r="I187" i="16"/>
  <c r="J187" i="16" s="1"/>
  <c r="K187" i="16" s="1"/>
  <c r="L187" i="16" s="1"/>
  <c r="M187" i="16" s="1"/>
  <c r="N187" i="16" s="1"/>
  <c r="F187" i="16" s="1"/>
  <c r="E187" i="16" s="1"/>
  <c r="H190" i="16"/>
  <c r="G253" i="15"/>
  <c r="H253" i="15" s="1" a="1"/>
  <c r="H253" i="15" s="1"/>
  <c r="D255" i="15"/>
  <c r="E255" i="15" s="1"/>
  <c r="G254" i="15"/>
  <c r="H254" i="15" s="1" a="1"/>
  <c r="H254" i="15" s="1"/>
  <c r="A256" i="15"/>
  <c r="B257" i="15"/>
  <c r="AX255" i="15"/>
  <c r="BS250" i="15" s="1"/>
  <c r="AW265" i="15"/>
  <c r="AW263" i="15"/>
  <c r="BE260" i="15"/>
  <c r="AL329" i="15"/>
  <c r="AK330" i="15"/>
  <c r="AK331" i="15"/>
  <c r="AM319" i="15"/>
  <c r="AL321" i="15"/>
  <c r="AL320" i="15"/>
  <c r="AP280" i="15"/>
  <c r="BL280" i="15" s="1"/>
  <c r="AP281" i="15"/>
  <c r="BC280" i="15"/>
  <c r="BF270" i="15"/>
  <c r="BG270" i="15" s="1"/>
  <c r="BD270" i="15"/>
  <c r="AZ253" i="15"/>
  <c r="BY385" i="15" s="1"/>
  <c r="AZ255" i="15"/>
  <c r="BZ385" i="15" s="1"/>
  <c r="AN309" i="15"/>
  <c r="AM311" i="15"/>
  <c r="AM310" i="15"/>
  <c r="BO260" i="15"/>
  <c r="BO263" i="15"/>
  <c r="AX265" i="15" s="1"/>
  <c r="BN271" i="15"/>
  <c r="BM271" i="15"/>
  <c r="BP263" i="15"/>
  <c r="BP260" i="15"/>
  <c r="AP289" i="15"/>
  <c r="AO290" i="15"/>
  <c r="AO291" i="15"/>
  <c r="AO299" i="15"/>
  <c r="AN300" i="15"/>
  <c r="AN301" i="15"/>
  <c r="F257" i="18" a="1"/>
  <c r="D259" i="18" a="1"/>
  <c r="F254" i="15" a="1"/>
  <c r="G257" i="18" a="1"/>
  <c r="D256" i="15" a="1"/>
  <c r="F255" i="15" a="1"/>
  <c r="D259" i="18" l="1"/>
  <c r="E259" i="18" s="1"/>
  <c r="F257" i="18"/>
  <c r="G257" i="18"/>
  <c r="H257" i="18" s="1" a="1"/>
  <c r="H257" i="18" s="1"/>
  <c r="A260" i="18"/>
  <c r="B261" i="18"/>
  <c r="D190" i="16"/>
  <c r="I190" i="16"/>
  <c r="J190" i="16" s="1"/>
  <c r="K190" i="16" s="1"/>
  <c r="L190" i="16" s="1"/>
  <c r="M190" i="16" s="1"/>
  <c r="N190" i="16" s="1"/>
  <c r="F190" i="16" s="1"/>
  <c r="E190" i="16" s="1"/>
  <c r="H193" i="16"/>
  <c r="F254" i="15"/>
  <c r="D256" i="15"/>
  <c r="E256" i="15" s="1"/>
  <c r="F255" i="15"/>
  <c r="B258" i="15"/>
  <c r="A257" i="15"/>
  <c r="AX263" i="15"/>
  <c r="BS260" i="15" s="1"/>
  <c r="AP291" i="15"/>
  <c r="AP290" i="15"/>
  <c r="BL290" i="15" s="1"/>
  <c r="BC290" i="15"/>
  <c r="AW273" i="15"/>
  <c r="AW275" i="15"/>
  <c r="BE270" i="15"/>
  <c r="BP273" i="15"/>
  <c r="BP270" i="15"/>
  <c r="AN319" i="15"/>
  <c r="AM320" i="15"/>
  <c r="AM321" i="15"/>
  <c r="AO300" i="15"/>
  <c r="AO301" i="15"/>
  <c r="AP299" i="15"/>
  <c r="AN310" i="15"/>
  <c r="AN311" i="15"/>
  <c r="AO309" i="15"/>
  <c r="AL331" i="15"/>
  <c r="AM329" i="15"/>
  <c r="AL330" i="15"/>
  <c r="AZ265" i="15"/>
  <c r="BZ386" i="15" s="1"/>
  <c r="AZ263" i="15"/>
  <c r="BY386" i="15" s="1"/>
  <c r="BD280" i="15"/>
  <c r="BF280" i="15"/>
  <c r="BG280" i="15" s="1"/>
  <c r="BO270" i="15"/>
  <c r="BO273" i="15"/>
  <c r="AX273" i="15" s="1"/>
  <c r="BM281" i="15"/>
  <c r="BN281" i="15"/>
  <c r="D260" i="18" a="1"/>
  <c r="G255" i="15" a="1"/>
  <c r="G258" i="18" a="1"/>
  <c r="D257" i="15" a="1"/>
  <c r="F258" i="18" a="1"/>
  <c r="F256" i="15" a="1"/>
  <c r="D260" i="18" l="1"/>
  <c r="E260" i="18" s="1"/>
  <c r="G258" i="18"/>
  <c r="H258" i="18" s="1" a="1"/>
  <c r="H258" i="18" s="1"/>
  <c r="F258" i="18"/>
  <c r="A261" i="18"/>
  <c r="B262" i="18"/>
  <c r="H196" i="16"/>
  <c r="I193" i="16"/>
  <c r="J193" i="16" s="1"/>
  <c r="K193" i="16" s="1"/>
  <c r="L193" i="16" s="1"/>
  <c r="M193" i="16" s="1"/>
  <c r="N193" i="16" s="1"/>
  <c r="F193" i="16" s="1"/>
  <c r="E193" i="16" s="1"/>
  <c r="D193" i="16"/>
  <c r="G255" i="15"/>
  <c r="H255" i="15" s="1" a="1"/>
  <c r="H255" i="15" s="1"/>
  <c r="D257" i="15"/>
  <c r="E257" i="15" s="1"/>
  <c r="F256" i="15"/>
  <c r="A258" i="15"/>
  <c r="B259" i="15"/>
  <c r="AX275" i="15"/>
  <c r="BS270" i="15" s="1"/>
  <c r="AO311" i="15"/>
  <c r="AP309" i="15"/>
  <c r="AO310" i="15"/>
  <c r="BP280" i="15"/>
  <c r="BP283" i="15"/>
  <c r="BO283" i="15"/>
  <c r="AX283" i="15" s="1"/>
  <c r="BO280" i="15"/>
  <c r="AP300" i="15"/>
  <c r="BL300" i="15" s="1"/>
  <c r="AP301" i="15"/>
  <c r="BC300" i="15"/>
  <c r="BN291" i="15"/>
  <c r="BM291" i="15"/>
  <c r="AN329" i="15"/>
  <c r="AM331" i="15"/>
  <c r="AM330" i="15"/>
  <c r="AZ275" i="15"/>
  <c r="BZ387" i="15" s="1"/>
  <c r="AZ273" i="15"/>
  <c r="BY387" i="15" s="1"/>
  <c r="BF290" i="15"/>
  <c r="BG290" i="15" s="1"/>
  <c r="BD290" i="15"/>
  <c r="AW283" i="15"/>
  <c r="AW285" i="15"/>
  <c r="BE280" i="15"/>
  <c r="AN320" i="15"/>
  <c r="AO319" i="15"/>
  <c r="AN321" i="15"/>
  <c r="G259" i="18" a="1"/>
  <c r="D261" i="18" a="1"/>
  <c r="F259" i="18" a="1"/>
  <c r="G256" i="15" a="1"/>
  <c r="D258" i="15" a="1"/>
  <c r="G257" i="15" a="1"/>
  <c r="D261" i="18" l="1"/>
  <c r="E261" i="18" s="1"/>
  <c r="F259" i="18"/>
  <c r="G259" i="18"/>
  <c r="H259" i="18" s="1" a="1"/>
  <c r="H259" i="18" s="1"/>
  <c r="B263" i="18"/>
  <c r="A262" i="18"/>
  <c r="D196" i="16"/>
  <c r="H199" i="16"/>
  <c r="I196" i="16"/>
  <c r="J196" i="16" s="1"/>
  <c r="K196" i="16" s="1"/>
  <c r="L196" i="16" s="1"/>
  <c r="M196" i="16" s="1"/>
  <c r="N196" i="16" s="1"/>
  <c r="F196" i="16" s="1"/>
  <c r="E196" i="16" s="1"/>
  <c r="G256" i="15"/>
  <c r="H256" i="15" s="1" a="1"/>
  <c r="H256" i="15" s="1"/>
  <c r="D258" i="15"/>
  <c r="E258" i="15" s="1"/>
  <c r="G257" i="15"/>
  <c r="H257" i="15" s="1" a="1"/>
  <c r="H257" i="15" s="1"/>
  <c r="A259" i="15"/>
  <c r="B260" i="15"/>
  <c r="AX285" i="15"/>
  <c r="BS280" i="15" s="1"/>
  <c r="BO293" i="15"/>
  <c r="AX295" i="15" s="1"/>
  <c r="BO290" i="15"/>
  <c r="BF300" i="15"/>
  <c r="BG300" i="15" s="1"/>
  <c r="BD300" i="15"/>
  <c r="BP290" i="15"/>
  <c r="BP293" i="15"/>
  <c r="BN301" i="15"/>
  <c r="BM301" i="15"/>
  <c r="AW293" i="15"/>
  <c r="AW295" i="15"/>
  <c r="BE290" i="15"/>
  <c r="AO320" i="15"/>
  <c r="AP319" i="15"/>
  <c r="AO321" i="15"/>
  <c r="AP311" i="15"/>
  <c r="AP310" i="15"/>
  <c r="BL310" i="15" s="1"/>
  <c r="BC310" i="15"/>
  <c r="AZ283" i="15"/>
  <c r="BY388" i="15" s="1"/>
  <c r="AZ285" i="15"/>
  <c r="BZ388" i="15" s="1"/>
  <c r="AN330" i="15"/>
  <c r="AN331" i="15"/>
  <c r="AO329" i="15"/>
  <c r="F260" i="18" a="1"/>
  <c r="F257" i="15" a="1"/>
  <c r="D259" i="15" a="1"/>
  <c r="G260" i="18" a="1"/>
  <c r="D262" i="18" a="1"/>
  <c r="F258" i="15" a="1"/>
  <c r="G260" i="18" l="1"/>
  <c r="H260" i="18" s="1" a="1"/>
  <c r="H260" i="18" s="1"/>
  <c r="D262" i="18"/>
  <c r="E262" i="18" s="1"/>
  <c r="F260" i="18"/>
  <c r="A263" i="18"/>
  <c r="B264" i="18"/>
  <c r="I199" i="16"/>
  <c r="J199" i="16" s="1"/>
  <c r="K199" i="16" s="1"/>
  <c r="L199" i="16" s="1"/>
  <c r="M199" i="16" s="1"/>
  <c r="N199" i="16" s="1"/>
  <c r="F199" i="16" s="1"/>
  <c r="E199" i="16" s="1"/>
  <c r="D199" i="16"/>
  <c r="H202" i="16"/>
  <c r="F257" i="15"/>
  <c r="D259" i="15"/>
  <c r="E259" i="15" s="1"/>
  <c r="F258" i="15"/>
  <c r="B261" i="15"/>
  <c r="A260" i="15"/>
  <c r="AX293" i="15"/>
  <c r="BS290" i="15" s="1"/>
  <c r="BN311" i="15"/>
  <c r="BM311" i="15"/>
  <c r="AP320" i="15"/>
  <c r="BL320" i="15" s="1"/>
  <c r="AP321" i="15"/>
  <c r="BC320" i="15"/>
  <c r="AW303" i="15"/>
  <c r="AW305" i="15"/>
  <c r="BE300" i="15"/>
  <c r="AZ295" i="15"/>
  <c r="BZ389" i="15" s="1"/>
  <c r="AZ293" i="15"/>
  <c r="BY389" i="15" s="1"/>
  <c r="AO331" i="15"/>
  <c r="AP329" i="15"/>
  <c r="AO330" i="15"/>
  <c r="BF310" i="15"/>
  <c r="BG310" i="15" s="1"/>
  <c r="BD310" i="15"/>
  <c r="BO303" i="15"/>
  <c r="AX303" i="15" s="1"/>
  <c r="BO300" i="15"/>
  <c r="BP300" i="15"/>
  <c r="BP303" i="15"/>
  <c r="D260" i="15" a="1"/>
  <c r="G261" i="18" a="1"/>
  <c r="G258" i="15" a="1"/>
  <c r="D263" i="18" a="1"/>
  <c r="F261" i="18" a="1"/>
  <c r="G259" i="15" a="1"/>
  <c r="G261" i="18" l="1"/>
  <c r="H261" i="18" s="1" a="1"/>
  <c r="H261" i="18" s="1"/>
  <c r="F261" i="18"/>
  <c r="D263" i="18"/>
  <c r="E263" i="18" s="1"/>
  <c r="A264" i="18"/>
  <c r="B265" i="18"/>
  <c r="H205" i="16"/>
  <c r="I202" i="16"/>
  <c r="J202" i="16" s="1"/>
  <c r="K202" i="16" s="1"/>
  <c r="L202" i="16" s="1"/>
  <c r="M202" i="16" s="1"/>
  <c r="N202" i="16" s="1"/>
  <c r="F202" i="16" s="1"/>
  <c r="E202" i="16" s="1"/>
  <c r="D202" i="16"/>
  <c r="G258" i="15"/>
  <c r="H258" i="15" s="1" a="1"/>
  <c r="H258" i="15" s="1"/>
  <c r="D260" i="15"/>
  <c r="E260" i="15" s="1"/>
  <c r="G259" i="15"/>
  <c r="H259" i="15" s="1" a="1"/>
  <c r="H259" i="15" s="1"/>
  <c r="A261" i="15"/>
  <c r="B262" i="15"/>
  <c r="AX305" i="15"/>
  <c r="BS300" i="15" s="1"/>
  <c r="AZ303" i="15"/>
  <c r="BY390" i="15" s="1"/>
  <c r="AZ305" i="15"/>
  <c r="BZ390" i="15" s="1"/>
  <c r="BO310" i="15"/>
  <c r="BO313" i="15"/>
  <c r="AX313" i="15" s="1"/>
  <c r="BN321" i="15"/>
  <c r="BM321" i="15"/>
  <c r="BP310" i="15"/>
  <c r="BP313" i="15"/>
  <c r="AW313" i="15"/>
  <c r="AW315" i="15"/>
  <c r="BE310" i="15"/>
  <c r="BD320" i="15"/>
  <c r="BF320" i="15"/>
  <c r="BG320" i="15" s="1"/>
  <c r="AP331" i="15"/>
  <c r="AP330" i="15"/>
  <c r="BL330" i="15" s="1"/>
  <c r="BC330" i="15"/>
  <c r="G262" i="18" a="1"/>
  <c r="D264" i="18" a="1"/>
  <c r="D261" i="15" a="1"/>
  <c r="F259" i="15" a="1"/>
  <c r="F262" i="18" a="1"/>
  <c r="G260" i="15" a="1"/>
  <c r="F262" i="18" l="1"/>
  <c r="G262" i="18"/>
  <c r="H262" i="18" s="1" a="1"/>
  <c r="H262" i="18" s="1"/>
  <c r="D264" i="18"/>
  <c r="E264" i="18" s="1"/>
  <c r="A265" i="18"/>
  <c r="B266" i="18"/>
  <c r="H208" i="16"/>
  <c r="I205" i="16"/>
  <c r="J205" i="16" s="1"/>
  <c r="K205" i="16" s="1"/>
  <c r="L205" i="16" s="1"/>
  <c r="M205" i="16" s="1"/>
  <c r="N205" i="16" s="1"/>
  <c r="F205" i="16" s="1"/>
  <c r="E205" i="16" s="1"/>
  <c r="D205" i="16"/>
  <c r="F259" i="15"/>
  <c r="D261" i="15"/>
  <c r="E261" i="15" s="1"/>
  <c r="G260" i="15"/>
  <c r="H260" i="15" s="1" a="1"/>
  <c r="H260" i="15" s="1"/>
  <c r="A262" i="15"/>
  <c r="B263" i="15"/>
  <c r="AX315" i="15"/>
  <c r="BS310" i="15" s="1"/>
  <c r="BF330" i="15"/>
  <c r="BG330" i="15" s="1"/>
  <c r="BD330" i="15"/>
  <c r="BO320" i="15"/>
  <c r="BO323" i="15"/>
  <c r="AX323" i="15" s="1"/>
  <c r="BN331" i="15"/>
  <c r="BM331" i="15"/>
  <c r="BP323" i="15"/>
  <c r="BP320" i="15"/>
  <c r="AW323" i="15"/>
  <c r="AW325" i="15"/>
  <c r="BE320" i="15"/>
  <c r="AZ315" i="15"/>
  <c r="BZ391" i="15" s="1"/>
  <c r="AZ313" i="15"/>
  <c r="BY391" i="15" s="1"/>
  <c r="F263" i="18" a="1"/>
  <c r="D265" i="18" a="1"/>
  <c r="G263" i="18" a="1"/>
  <c r="F260" i="15" a="1"/>
  <c r="D262" i="15" a="1"/>
  <c r="G261" i="15" a="1"/>
  <c r="D265" i="18" l="1"/>
  <c r="E265" i="18" s="1"/>
  <c r="G263" i="18"/>
  <c r="H263" i="18" s="1" a="1"/>
  <c r="H263" i="18" s="1"/>
  <c r="F263" i="18"/>
  <c r="B267" i="18"/>
  <c r="A266" i="18"/>
  <c r="I208" i="16"/>
  <c r="J208" i="16" s="1"/>
  <c r="K208" i="16" s="1"/>
  <c r="L208" i="16" s="1"/>
  <c r="M208" i="16" s="1"/>
  <c r="N208" i="16" s="1"/>
  <c r="F208" i="16" s="1"/>
  <c r="E208" i="16" s="1"/>
  <c r="D208" i="16"/>
  <c r="H211" i="16"/>
  <c r="F260" i="15"/>
  <c r="D262" i="15"/>
  <c r="E262" i="15" s="1"/>
  <c r="G261" i="15"/>
  <c r="H261" i="15" s="1" a="1"/>
  <c r="H261" i="15" s="1"/>
  <c r="A263" i="15"/>
  <c r="B264" i="15"/>
  <c r="AX325" i="15"/>
  <c r="BS320" i="15" s="1"/>
  <c r="BP333" i="15"/>
  <c r="BP330" i="15"/>
  <c r="BO330" i="15"/>
  <c r="BO333" i="15"/>
  <c r="AX335" i="15" s="1"/>
  <c r="AZ325" i="15"/>
  <c r="BZ392" i="15" s="1"/>
  <c r="AZ323" i="15"/>
  <c r="BY392" i="15" s="1"/>
  <c r="AW335" i="15"/>
  <c r="AW333" i="15"/>
  <c r="BE330" i="15"/>
  <c r="G264" i="18" a="1"/>
  <c r="F261" i="15" a="1"/>
  <c r="F264" i="18" a="1"/>
  <c r="D263" i="15" a="1"/>
  <c r="D266" i="18" a="1"/>
  <c r="F262" i="15" a="1"/>
  <c r="D266" i="18" l="1"/>
  <c r="E266" i="18" s="1"/>
  <c r="F264" i="18"/>
  <c r="G264" i="18"/>
  <c r="H264" i="18" s="1" a="1"/>
  <c r="H264" i="18" s="1"/>
  <c r="B268" i="18"/>
  <c r="A267" i="18"/>
  <c r="H214" i="16"/>
  <c r="I211" i="16"/>
  <c r="J211" i="16" s="1"/>
  <c r="K211" i="16" s="1"/>
  <c r="L211" i="16" s="1"/>
  <c r="M211" i="16" s="1"/>
  <c r="N211" i="16" s="1"/>
  <c r="F211" i="16" s="1"/>
  <c r="E211" i="16" s="1"/>
  <c r="D211" i="16"/>
  <c r="F261" i="15"/>
  <c r="D263" i="15"/>
  <c r="E263" i="15" s="1"/>
  <c r="F262" i="15"/>
  <c r="B265" i="15"/>
  <c r="A264" i="15"/>
  <c r="AX333" i="15"/>
  <c r="BS330" i="15" s="1"/>
  <c r="BO341" i="15" s="1"/>
  <c r="AM343" i="15" s="1"/>
  <c r="AZ335" i="15"/>
  <c r="AZ333" i="15"/>
  <c r="BY393" i="15" s="1"/>
  <c r="D267" i="18" a="1"/>
  <c r="G265" i="18" a="1"/>
  <c r="D264" i="15" a="1"/>
  <c r="F265" i="18" a="1"/>
  <c r="G262" i="15" a="1"/>
  <c r="G263" i="15" a="1"/>
  <c r="D267" i="18" l="1"/>
  <c r="E267" i="18" s="1"/>
  <c r="F265" i="18"/>
  <c r="G265" i="18"/>
  <c r="H265" i="18" s="1" a="1"/>
  <c r="H265" i="18" s="1"/>
  <c r="B269" i="18"/>
  <c r="A268" i="18"/>
  <c r="D214" i="16"/>
  <c r="H217" i="16"/>
  <c r="I214" i="16"/>
  <c r="J214" i="16" s="1"/>
  <c r="K214" i="16" s="1"/>
  <c r="L214" i="16" s="1"/>
  <c r="M214" i="16" s="1"/>
  <c r="N214" i="16" s="1"/>
  <c r="F214" i="16" s="1"/>
  <c r="E214" i="16" s="1"/>
  <c r="G262" i="15"/>
  <c r="H262" i="15" s="1" a="1"/>
  <c r="H262" i="15" s="1"/>
  <c r="D264" i="15"/>
  <c r="E264" i="15" s="1"/>
  <c r="G263" i="15"/>
  <c r="H263" i="15" s="1" a="1"/>
  <c r="H263" i="15" s="1"/>
  <c r="A265" i="15"/>
  <c r="B266" i="15"/>
  <c r="K341" i="15"/>
  <c r="G266" i="18" a="1"/>
  <c r="D265" i="15" a="1"/>
  <c r="D268" i="18" a="1"/>
  <c r="F263" i="15" a="1"/>
  <c r="F266" i="18" a="1"/>
  <c r="G264" i="15" a="1"/>
  <c r="G266" i="18" l="1"/>
  <c r="H266" i="18" s="1" a="1"/>
  <c r="H266" i="18" s="1"/>
  <c r="F266" i="18"/>
  <c r="D268" i="18"/>
  <c r="E268" i="18" s="1"/>
  <c r="B270" i="18"/>
  <c r="A269" i="18"/>
  <c r="H220" i="16"/>
  <c r="D217" i="16"/>
  <c r="I217" i="16"/>
  <c r="J217" i="16" s="1"/>
  <c r="K217" i="16" s="1"/>
  <c r="L217" i="16" s="1"/>
  <c r="M217" i="16" s="1"/>
  <c r="N217" i="16" s="1"/>
  <c r="F217" i="16" s="1"/>
  <c r="E217" i="16" s="1"/>
  <c r="F263" i="15"/>
  <c r="D265" i="15"/>
  <c r="E265" i="15" s="1"/>
  <c r="G264" i="15"/>
  <c r="H264" i="15" s="1" a="1"/>
  <c r="A266" i="15"/>
  <c r="B267" i="15"/>
  <c r="G267" i="18" a="1"/>
  <c r="F267" i="18" a="1"/>
  <c r="D269" i="18" a="1"/>
  <c r="D266" i="15" a="1"/>
  <c r="F264" i="15" a="1"/>
  <c r="G265" i="15" a="1"/>
  <c r="D269" i="18" l="1"/>
  <c r="E269" i="18" s="1"/>
  <c r="F267" i="18"/>
  <c r="G267" i="18"/>
  <c r="H267" i="18" s="1" a="1"/>
  <c r="H267" i="18" s="1"/>
  <c r="B271" i="18"/>
  <c r="A270" i="18"/>
  <c r="I220" i="16"/>
  <c r="J220" i="16" s="1"/>
  <c r="K220" i="16" s="1"/>
  <c r="L220" i="16" s="1"/>
  <c r="M220" i="16" s="1"/>
  <c r="N220" i="16" s="1"/>
  <c r="F220" i="16" s="1"/>
  <c r="E220" i="16" s="1"/>
  <c r="D220" i="16"/>
  <c r="H223" i="16"/>
  <c r="F264" i="15"/>
  <c r="H264" i="15"/>
  <c r="D266" i="15"/>
  <c r="E266" i="15" s="1"/>
  <c r="G265" i="15"/>
  <c r="H265" i="15" s="1" a="1"/>
  <c r="H265" i="15" s="1"/>
  <c r="A267" i="15"/>
  <c r="B268" i="15"/>
  <c r="D267" i="15" a="1"/>
  <c r="D270" i="18" a="1"/>
  <c r="F268" i="18" a="1"/>
  <c r="F265" i="15" a="1"/>
  <c r="G268" i="18" a="1"/>
  <c r="G266" i="15" a="1"/>
  <c r="D270" i="18" l="1"/>
  <c r="E270" i="18" s="1"/>
  <c r="G268" i="18"/>
  <c r="H268" i="18" s="1" a="1"/>
  <c r="H268" i="18" s="1"/>
  <c r="F268" i="18"/>
  <c r="A271" i="18"/>
  <c r="B272" i="18"/>
  <c r="F265" i="15"/>
  <c r="D223" i="16"/>
  <c r="H226" i="16"/>
  <c r="I223" i="16"/>
  <c r="J223" i="16" s="1"/>
  <c r="K223" i="16" s="1"/>
  <c r="L223" i="16" s="1"/>
  <c r="M223" i="16" s="1"/>
  <c r="N223" i="16" s="1"/>
  <c r="F223" i="16" s="1"/>
  <c r="E223" i="16" s="1"/>
  <c r="D267" i="15"/>
  <c r="E267" i="15" s="1"/>
  <c r="G266" i="15"/>
  <c r="H266" i="15" s="1" a="1"/>
  <c r="H266" i="15" s="1"/>
  <c r="B269" i="15"/>
  <c r="A268" i="15"/>
  <c r="F266" i="15" a="1"/>
  <c r="D268" i="15" a="1"/>
  <c r="F269" i="18" a="1"/>
  <c r="D271" i="18" a="1"/>
  <c r="G269" i="18" a="1"/>
  <c r="F267" i="15" a="1"/>
  <c r="F269" i="18" l="1"/>
  <c r="D271" i="18"/>
  <c r="E271" i="18" s="1"/>
  <c r="G269" i="18"/>
  <c r="H269" i="18" s="1" a="1"/>
  <c r="H269" i="18" s="1"/>
  <c r="B273" i="18"/>
  <c r="A272" i="18"/>
  <c r="I226" i="16"/>
  <c r="J226" i="16" s="1"/>
  <c r="K226" i="16" s="1"/>
  <c r="L226" i="16" s="1"/>
  <c r="M226" i="16" s="1"/>
  <c r="N226" i="16" s="1"/>
  <c r="F226" i="16" s="1"/>
  <c r="E226" i="16" s="1"/>
  <c r="H229" i="16"/>
  <c r="D226" i="16"/>
  <c r="F266" i="15"/>
  <c r="D268" i="15"/>
  <c r="E268" i="15" s="1"/>
  <c r="F267" i="15"/>
  <c r="A269" i="15"/>
  <c r="B270" i="15"/>
  <c r="G267" i="15" a="1"/>
  <c r="F270" i="18" a="1"/>
  <c r="D272" i="18" a="1"/>
  <c r="G270" i="18" a="1"/>
  <c r="D269" i="15" a="1"/>
  <c r="G268" i="15" a="1"/>
  <c r="G270" i="18" l="1"/>
  <c r="H270" i="18" s="1" a="1"/>
  <c r="H270" i="18" s="1"/>
  <c r="D272" i="18"/>
  <c r="E272" i="18" s="1"/>
  <c r="F270" i="18"/>
  <c r="B274" i="18"/>
  <c r="A273" i="18"/>
  <c r="I229" i="16"/>
  <c r="J229" i="16" s="1"/>
  <c r="K229" i="16" s="1"/>
  <c r="L229" i="16" s="1"/>
  <c r="M229" i="16" s="1"/>
  <c r="N229" i="16" s="1"/>
  <c r="F229" i="16" s="1"/>
  <c r="E229" i="16" s="1"/>
  <c r="D229" i="16"/>
  <c r="H232" i="16"/>
  <c r="G267" i="15"/>
  <c r="H267" i="15" s="1" a="1"/>
  <c r="H267" i="15" s="1"/>
  <c r="D269" i="15"/>
  <c r="E269" i="15" s="1"/>
  <c r="G268" i="15"/>
  <c r="H268" i="15" s="1" a="1"/>
  <c r="H268" i="15" s="1"/>
  <c r="A270" i="15"/>
  <c r="B271" i="15"/>
  <c r="F268" i="15" a="1"/>
  <c r="D273" i="18" a="1"/>
  <c r="F271" i="18" a="1"/>
  <c r="G271" i="18" a="1"/>
  <c r="D270" i="15" a="1"/>
  <c r="G269" i="15" a="1"/>
  <c r="G271" i="18" l="1"/>
  <c r="H271" i="18" s="1" a="1"/>
  <c r="H271" i="18" s="1"/>
  <c r="D273" i="18"/>
  <c r="E273" i="18" s="1"/>
  <c r="F271" i="18"/>
  <c r="B275" i="18"/>
  <c r="A274" i="18"/>
  <c r="I232" i="16"/>
  <c r="J232" i="16" s="1"/>
  <c r="K232" i="16" s="1"/>
  <c r="L232" i="16" s="1"/>
  <c r="M232" i="16" s="1"/>
  <c r="N232" i="16" s="1"/>
  <c r="F232" i="16" s="1"/>
  <c r="E232" i="16" s="1"/>
  <c r="D232" i="16"/>
  <c r="H235" i="16"/>
  <c r="F268" i="15"/>
  <c r="D270" i="15"/>
  <c r="E270" i="15" s="1"/>
  <c r="G269" i="15"/>
  <c r="H269" i="15" s="1" a="1"/>
  <c r="H269" i="15" s="1"/>
  <c r="B272" i="15"/>
  <c r="A271" i="15"/>
  <c r="F272" i="18" a="1"/>
  <c r="D271" i="15" a="1"/>
  <c r="F269" i="15" a="1"/>
  <c r="G272" i="18" a="1"/>
  <c r="D274" i="18" a="1"/>
  <c r="F270" i="15" a="1"/>
  <c r="D274" i="18" l="1"/>
  <c r="E274" i="18" s="1"/>
  <c r="G272" i="18"/>
  <c r="H272" i="18" s="1" a="1"/>
  <c r="H272" i="18" s="1"/>
  <c r="F272" i="18"/>
  <c r="B276" i="18"/>
  <c r="A275" i="18"/>
  <c r="D235" i="16"/>
  <c r="H238" i="16"/>
  <c r="I235" i="16"/>
  <c r="J235" i="16" s="1"/>
  <c r="K235" i="16" s="1"/>
  <c r="L235" i="16" s="1"/>
  <c r="M235" i="16" s="1"/>
  <c r="N235" i="16" s="1"/>
  <c r="F235" i="16" s="1"/>
  <c r="E235" i="16" s="1"/>
  <c r="F269" i="15"/>
  <c r="D271" i="15"/>
  <c r="E271" i="15" s="1"/>
  <c r="F270" i="15"/>
  <c r="B273" i="15"/>
  <c r="A272" i="15"/>
  <c r="F273" i="18" a="1"/>
  <c r="G270" i="15" a="1"/>
  <c r="D272" i="15" a="1"/>
  <c r="D275" i="18" a="1"/>
  <c r="G273" i="18" a="1"/>
  <c r="G271" i="15" a="1"/>
  <c r="D275" i="18" l="1"/>
  <c r="E275" i="18" s="1"/>
  <c r="G273" i="18"/>
  <c r="H273" i="18" s="1" a="1"/>
  <c r="H273" i="18" s="1"/>
  <c r="F273" i="18"/>
  <c r="A276" i="18"/>
  <c r="B277" i="18"/>
  <c r="D238" i="16"/>
  <c r="I238" i="16"/>
  <c r="J238" i="16" s="1"/>
  <c r="K238" i="16" s="1"/>
  <c r="L238" i="16" s="1"/>
  <c r="M238" i="16" s="1"/>
  <c r="N238" i="16" s="1"/>
  <c r="F238" i="16" s="1"/>
  <c r="E238" i="16" s="1"/>
  <c r="H241" i="16"/>
  <c r="G270" i="15"/>
  <c r="H270" i="15" s="1" a="1"/>
  <c r="H270" i="15" s="1"/>
  <c r="D272" i="15"/>
  <c r="E272" i="15" s="1"/>
  <c r="G271" i="15"/>
  <c r="H271" i="15" s="1" a="1"/>
  <c r="H271" i="15" s="1"/>
  <c r="A273" i="15"/>
  <c r="B274" i="15"/>
  <c r="F274" i="18" a="1"/>
  <c r="F271" i="15" a="1"/>
  <c r="D273" i="15" a="1"/>
  <c r="G274" i="18" a="1"/>
  <c r="D276" i="18" a="1"/>
  <c r="G272" i="15" a="1"/>
  <c r="G274" i="18" l="1"/>
  <c r="H274" i="18" s="1" a="1"/>
  <c r="H274" i="18" s="1"/>
  <c r="D276" i="18"/>
  <c r="E276" i="18" s="1"/>
  <c r="F274" i="18"/>
  <c r="B278" i="18"/>
  <c r="A277" i="18"/>
  <c r="H244" i="16"/>
  <c r="D241" i="16"/>
  <c r="I241" i="16"/>
  <c r="J241" i="16" s="1"/>
  <c r="K241" i="16" s="1"/>
  <c r="L241" i="16" s="1"/>
  <c r="M241" i="16" s="1"/>
  <c r="N241" i="16" s="1"/>
  <c r="F241" i="16" s="1"/>
  <c r="E241" i="16" s="1"/>
  <c r="F271" i="15"/>
  <c r="D273" i="15"/>
  <c r="E273" i="15" s="1"/>
  <c r="G272" i="15"/>
  <c r="H272" i="15" s="1" a="1"/>
  <c r="H272" i="15" s="1"/>
  <c r="A274" i="15"/>
  <c r="B275" i="15"/>
  <c r="D274" i="15" a="1"/>
  <c r="G275" i="18" a="1"/>
  <c r="D277" i="18" a="1"/>
  <c r="F275" i="18" a="1"/>
  <c r="F272" i="15" a="1"/>
  <c r="G273" i="15" a="1"/>
  <c r="F275" i="18" l="1"/>
  <c r="D277" i="18"/>
  <c r="E277" i="18" s="1"/>
  <c r="G275" i="18"/>
  <c r="H275" i="18" s="1" a="1"/>
  <c r="H275" i="18" s="1"/>
  <c r="B279" i="18"/>
  <c r="A278" i="18"/>
  <c r="I244" i="16"/>
  <c r="J244" i="16" s="1"/>
  <c r="K244" i="16" s="1"/>
  <c r="L244" i="16" s="1"/>
  <c r="M244" i="16" s="1"/>
  <c r="N244" i="16" s="1"/>
  <c r="F244" i="16" s="1"/>
  <c r="E244" i="16" s="1"/>
  <c r="D244" i="16"/>
  <c r="H247" i="16"/>
  <c r="F272" i="15"/>
  <c r="D274" i="15"/>
  <c r="E274" i="15" s="1"/>
  <c r="G273" i="15"/>
  <c r="H273" i="15" s="1" a="1"/>
  <c r="H273" i="15" s="1"/>
  <c r="A275" i="15"/>
  <c r="B276" i="15"/>
  <c r="D278" i="18" a="1"/>
  <c r="F276" i="18" a="1"/>
  <c r="F273" i="15" a="1"/>
  <c r="D275" i="15" a="1"/>
  <c r="G276" i="18" a="1"/>
  <c r="F274" i="15" a="1"/>
  <c r="D278" i="18" l="1"/>
  <c r="E278" i="18" s="1"/>
  <c r="F276" i="18"/>
  <c r="G276" i="18"/>
  <c r="H276" i="18" s="1" a="1"/>
  <c r="H276" i="18" s="1"/>
  <c r="A279" i="18"/>
  <c r="B280" i="18"/>
  <c r="H250" i="16"/>
  <c r="D247" i="16"/>
  <c r="I247" i="16"/>
  <c r="J247" i="16" s="1"/>
  <c r="K247" i="16" s="1"/>
  <c r="L247" i="16" s="1"/>
  <c r="M247" i="16" s="1"/>
  <c r="N247" i="16" s="1"/>
  <c r="F247" i="16" s="1"/>
  <c r="E247" i="16" s="1"/>
  <c r="F273" i="15"/>
  <c r="D275" i="15"/>
  <c r="E275" i="15" s="1"/>
  <c r="F274" i="15"/>
  <c r="B277" i="15"/>
  <c r="A276" i="15"/>
  <c r="D279" i="18" a="1"/>
  <c r="G274" i="15" a="1"/>
  <c r="D276" i="15" a="1"/>
  <c r="G277" i="18" a="1"/>
  <c r="F277" i="18" a="1"/>
  <c r="F275" i="15" a="1"/>
  <c r="F277" i="18" l="1"/>
  <c r="D279" i="18"/>
  <c r="E279" i="18" s="1"/>
  <c r="G277" i="18"/>
  <c r="H277" i="18" s="1" a="1"/>
  <c r="H277" i="18" s="1"/>
  <c r="B281" i="18"/>
  <c r="A280" i="18"/>
  <c r="I250" i="16"/>
  <c r="J250" i="16" s="1"/>
  <c r="K250" i="16" s="1"/>
  <c r="L250" i="16" s="1"/>
  <c r="M250" i="16" s="1"/>
  <c r="N250" i="16" s="1"/>
  <c r="F250" i="16" s="1"/>
  <c r="E250" i="16" s="1"/>
  <c r="H253" i="16"/>
  <c r="D250" i="16"/>
  <c r="G274" i="15"/>
  <c r="H274" i="15" s="1" a="1"/>
  <c r="H274" i="15" s="1"/>
  <c r="D276" i="15"/>
  <c r="E276" i="15" s="1"/>
  <c r="F275" i="15"/>
  <c r="A277" i="15"/>
  <c r="B278" i="15"/>
  <c r="D277" i="15" a="1"/>
  <c r="G278" i="18" a="1"/>
  <c r="G275" i="15" a="1"/>
  <c r="D280" i="18" a="1"/>
  <c r="F278" i="18" a="1"/>
  <c r="G276" i="15" a="1"/>
  <c r="D280" i="18" l="1"/>
  <c r="E280" i="18" s="1"/>
  <c r="F278" i="18"/>
  <c r="G278" i="18"/>
  <c r="H278" i="18" s="1" a="1"/>
  <c r="H278" i="18" s="1"/>
  <c r="A281" i="18"/>
  <c r="B282" i="18"/>
  <c r="D253" i="16"/>
  <c r="H256" i="16"/>
  <c r="I253" i="16"/>
  <c r="J253" i="16" s="1"/>
  <c r="K253" i="16" s="1"/>
  <c r="L253" i="16" s="1"/>
  <c r="M253" i="16" s="1"/>
  <c r="N253" i="16" s="1"/>
  <c r="F253" i="16" s="1"/>
  <c r="E253" i="16" s="1"/>
  <c r="G275" i="15"/>
  <c r="H275" i="15" s="1" a="1"/>
  <c r="H275" i="15" s="1"/>
  <c r="D277" i="15"/>
  <c r="E277" i="15" s="1"/>
  <c r="G276" i="15"/>
  <c r="H276" i="15" s="1" a="1"/>
  <c r="H276" i="15" s="1"/>
  <c r="B279" i="15"/>
  <c r="A278" i="15"/>
  <c r="G279" i="18" a="1"/>
  <c r="F276" i="15" a="1"/>
  <c r="D281" i="18" a="1"/>
  <c r="D278" i="15" a="1"/>
  <c r="F279" i="18" a="1"/>
  <c r="F277" i="15" a="1"/>
  <c r="G279" i="18" l="1"/>
  <c r="H279" i="18" s="1" a="1"/>
  <c r="H279" i="18" s="1"/>
  <c r="F279" i="18"/>
  <c r="D281" i="18"/>
  <c r="E281" i="18" s="1"/>
  <c r="A282" i="18"/>
  <c r="B283" i="18"/>
  <c r="D256" i="16"/>
  <c r="H259" i="16"/>
  <c r="I256" i="16"/>
  <c r="J256" i="16" s="1"/>
  <c r="K256" i="16" s="1"/>
  <c r="L256" i="16" s="1"/>
  <c r="M256" i="16" s="1"/>
  <c r="N256" i="16" s="1"/>
  <c r="F256" i="16" s="1"/>
  <c r="E256" i="16" s="1"/>
  <c r="F276" i="15"/>
  <c r="D278" i="15"/>
  <c r="E278" i="15" s="1"/>
  <c r="F277" i="15"/>
  <c r="A279" i="15"/>
  <c r="B280" i="15"/>
  <c r="D279" i="15" a="1"/>
  <c r="G280" i="18" a="1"/>
  <c r="F280" i="18" a="1"/>
  <c r="D282" i="18" a="1"/>
  <c r="G277" i="15" a="1"/>
  <c r="G278" i="15" a="1"/>
  <c r="F280" i="18" l="1"/>
  <c r="G280" i="18"/>
  <c r="H280" i="18" s="1" a="1"/>
  <c r="H280" i="18" s="1"/>
  <c r="D282" i="18"/>
  <c r="E282" i="18" s="1"/>
  <c r="A283" i="18"/>
  <c r="B284" i="18"/>
  <c r="I259" i="16"/>
  <c r="J259" i="16" s="1"/>
  <c r="K259" i="16" s="1"/>
  <c r="L259" i="16" s="1"/>
  <c r="M259" i="16" s="1"/>
  <c r="N259" i="16" s="1"/>
  <c r="F259" i="16" s="1"/>
  <c r="E259" i="16" s="1"/>
  <c r="D259" i="16"/>
  <c r="H262" i="16"/>
  <c r="G277" i="15"/>
  <c r="H277" i="15" s="1" a="1"/>
  <c r="H277" i="15" s="1"/>
  <c r="D279" i="15"/>
  <c r="E279" i="15" s="1"/>
  <c r="G278" i="15"/>
  <c r="H278" i="15" s="1" a="1"/>
  <c r="H278" i="15" s="1"/>
  <c r="A280" i="15"/>
  <c r="B281" i="15"/>
  <c r="F278" i="15" a="1"/>
  <c r="G281" i="18" a="1"/>
  <c r="D283" i="18" a="1"/>
  <c r="D280" i="15" a="1"/>
  <c r="F281" i="18" a="1"/>
  <c r="F279" i="15" a="1"/>
  <c r="G281" i="18" l="1"/>
  <c r="H281" i="18" s="1" a="1"/>
  <c r="H281" i="18" s="1"/>
  <c r="D283" i="18"/>
  <c r="E283" i="18" s="1"/>
  <c r="F281" i="18"/>
  <c r="B285" i="18"/>
  <c r="A284" i="18"/>
  <c r="I262" i="16"/>
  <c r="J262" i="16" s="1"/>
  <c r="K262" i="16" s="1"/>
  <c r="L262" i="16" s="1"/>
  <c r="M262" i="16" s="1"/>
  <c r="N262" i="16" s="1"/>
  <c r="F262" i="16" s="1"/>
  <c r="E262" i="16" s="1"/>
  <c r="H265" i="16"/>
  <c r="D262" i="16"/>
  <c r="F278" i="15"/>
  <c r="D280" i="15"/>
  <c r="E280" i="15" s="1"/>
  <c r="F279" i="15"/>
  <c r="B282" i="15"/>
  <c r="A281" i="15"/>
  <c r="G279" i="15" a="1"/>
  <c r="D281" i="15" a="1"/>
  <c r="D284" i="18" a="1"/>
  <c r="F282" i="18" a="1"/>
  <c r="G282" i="18" a="1"/>
  <c r="F280" i="15" a="1"/>
  <c r="G282" i="18" l="1"/>
  <c r="H282" i="18" s="1" a="1"/>
  <c r="H282" i="18" s="1"/>
  <c r="D284" i="18"/>
  <c r="E284" i="18" s="1"/>
  <c r="F282" i="18"/>
  <c r="B286" i="18"/>
  <c r="A285" i="18"/>
  <c r="D265" i="16"/>
  <c r="I265" i="16"/>
  <c r="J265" i="16" s="1"/>
  <c r="K265" i="16" s="1"/>
  <c r="L265" i="16" s="1"/>
  <c r="M265" i="16" s="1"/>
  <c r="N265" i="16" s="1"/>
  <c r="F265" i="16" s="1"/>
  <c r="E265" i="16" s="1"/>
  <c r="H268" i="16"/>
  <c r="G279" i="15"/>
  <c r="H279" i="15" s="1" a="1"/>
  <c r="H279" i="15" s="1"/>
  <c r="D281" i="15"/>
  <c r="E281" i="15" s="1"/>
  <c r="F280" i="15"/>
  <c r="A282" i="15"/>
  <c r="B283" i="15"/>
  <c r="G283" i="18" a="1"/>
  <c r="D285" i="18" a="1"/>
  <c r="G280" i="15" a="1"/>
  <c r="F283" i="18" a="1"/>
  <c r="D282" i="15" a="1"/>
  <c r="G281" i="15" a="1"/>
  <c r="G283" i="18" l="1"/>
  <c r="H283" i="18" s="1" a="1"/>
  <c r="H283" i="18" s="1"/>
  <c r="D285" i="18"/>
  <c r="E285" i="18" s="1"/>
  <c r="F283" i="18"/>
  <c r="B287" i="18"/>
  <c r="A286" i="18"/>
  <c r="H271" i="16"/>
  <c r="I268" i="16"/>
  <c r="J268" i="16" s="1"/>
  <c r="K268" i="16" s="1"/>
  <c r="L268" i="16" s="1"/>
  <c r="M268" i="16" s="1"/>
  <c r="N268" i="16" s="1"/>
  <c r="F268" i="16" s="1"/>
  <c r="E268" i="16" s="1"/>
  <c r="D268" i="16"/>
  <c r="G280" i="15"/>
  <c r="H280" i="15" s="1" a="1"/>
  <c r="H280" i="15" s="1"/>
  <c r="D282" i="15"/>
  <c r="E282" i="15" s="1"/>
  <c r="G281" i="15"/>
  <c r="H281" i="15" s="1" a="1"/>
  <c r="H281" i="15" s="1"/>
  <c r="B284" i="15"/>
  <c r="A283" i="15"/>
  <c r="D283" i="15" a="1"/>
  <c r="G284" i="18" a="1"/>
  <c r="D286" i="18" a="1"/>
  <c r="F284" i="18" a="1"/>
  <c r="F281" i="15" a="1"/>
  <c r="F282" i="15" a="1"/>
  <c r="G284" i="18" l="1"/>
  <c r="H284" i="18" s="1" a="1"/>
  <c r="H284" i="18" s="1"/>
  <c r="D286" i="18"/>
  <c r="E286" i="18" s="1"/>
  <c r="F284" i="18"/>
  <c r="B288" i="18"/>
  <c r="A287" i="18"/>
  <c r="H274" i="16"/>
  <c r="I271" i="16"/>
  <c r="J271" i="16" s="1"/>
  <c r="K271" i="16" s="1"/>
  <c r="L271" i="16" s="1"/>
  <c r="M271" i="16" s="1"/>
  <c r="N271" i="16" s="1"/>
  <c r="F271" i="16" s="1"/>
  <c r="E271" i="16" s="1"/>
  <c r="D271" i="16"/>
  <c r="F281" i="15"/>
  <c r="D283" i="15"/>
  <c r="E283" i="15" s="1"/>
  <c r="F282" i="15"/>
  <c r="B285" i="15"/>
  <c r="A284" i="15"/>
  <c r="F285" i="18" a="1"/>
  <c r="D287" i="18" a="1"/>
  <c r="G282" i="15" a="1"/>
  <c r="D284" i="15" a="1"/>
  <c r="G285" i="18" a="1"/>
  <c r="F283" i="15" a="1"/>
  <c r="D287" i="18" l="1"/>
  <c r="E287" i="18" s="1"/>
  <c r="G285" i="18"/>
  <c r="H285" i="18" s="1" a="1"/>
  <c r="H285" i="18" s="1"/>
  <c r="F285" i="18"/>
  <c r="F286" i="18" a="1"/>
  <c r="F286" i="18" s="1"/>
  <c r="G286" i="18" a="1"/>
  <c r="G286" i="18" s="1"/>
  <c r="H286" i="18" s="1" a="1"/>
  <c r="H286" i="18" s="1"/>
  <c r="B289" i="18"/>
  <c r="A288" i="18"/>
  <c r="I274" i="16"/>
  <c r="J274" i="16" s="1"/>
  <c r="K274" i="16" s="1"/>
  <c r="L274" i="16" s="1"/>
  <c r="M274" i="16" s="1"/>
  <c r="N274" i="16" s="1"/>
  <c r="F274" i="16" s="1"/>
  <c r="E274" i="16" s="1"/>
  <c r="H277" i="16"/>
  <c r="D274" i="16"/>
  <c r="G282" i="15"/>
  <c r="H282" i="15" s="1" a="1"/>
  <c r="H282" i="15" s="1"/>
  <c r="D284" i="15"/>
  <c r="E284" i="15" s="1"/>
  <c r="F283" i="15"/>
  <c r="B286" i="15"/>
  <c r="A285" i="15"/>
  <c r="G283" i="15" a="1"/>
  <c r="D288" i="18" a="1"/>
  <c r="D285" i="15" a="1"/>
  <c r="G284" i="15" a="1"/>
  <c r="D288" i="18" l="1"/>
  <c r="E288" i="18" s="1"/>
  <c r="A289" i="18"/>
  <c r="B290" i="18"/>
  <c r="H280" i="16"/>
  <c r="I277" i="16"/>
  <c r="J277" i="16" s="1"/>
  <c r="K277" i="16" s="1"/>
  <c r="L277" i="16" s="1"/>
  <c r="M277" i="16" s="1"/>
  <c r="N277" i="16" s="1"/>
  <c r="F277" i="16" s="1"/>
  <c r="E277" i="16" s="1"/>
  <c r="D277" i="16"/>
  <c r="G283" i="15"/>
  <c r="H283" i="15" s="1" a="1"/>
  <c r="H283" i="15" s="1"/>
  <c r="D285" i="15"/>
  <c r="E285" i="15" s="1"/>
  <c r="G284" i="15"/>
  <c r="H284" i="15" s="1" a="1"/>
  <c r="H284" i="15" s="1"/>
  <c r="A286" i="15"/>
  <c r="B287" i="15"/>
  <c r="G287" i="18" a="1"/>
  <c r="F284" i="15" a="1"/>
  <c r="D289" i="18" a="1"/>
  <c r="F287" i="18" a="1"/>
  <c r="D286" i="15" a="1"/>
  <c r="F285" i="15" a="1"/>
  <c r="F287" i="18" l="1"/>
  <c r="D289" i="18"/>
  <c r="E289" i="18" s="1"/>
  <c r="G287" i="18"/>
  <c r="H287" i="18" s="1" a="1"/>
  <c r="H287" i="18" s="1"/>
  <c r="B291" i="18"/>
  <c r="A290" i="18"/>
  <c r="I280" i="16"/>
  <c r="J280" i="16" s="1"/>
  <c r="K280" i="16" s="1"/>
  <c r="L280" i="16" s="1"/>
  <c r="M280" i="16" s="1"/>
  <c r="N280" i="16" s="1"/>
  <c r="F280" i="16" s="1"/>
  <c r="E280" i="16" s="1"/>
  <c r="H283" i="16"/>
  <c r="D280" i="16"/>
  <c r="F284" i="15"/>
  <c r="D286" i="15"/>
  <c r="E286" i="15" s="1"/>
  <c r="F285" i="15"/>
  <c r="B288" i="15"/>
  <c r="A287" i="15"/>
  <c r="D290" i="18" a="1"/>
  <c r="D287" i="15" a="1"/>
  <c r="G288" i="18" a="1"/>
  <c r="G285" i="15" a="1"/>
  <c r="F288" i="18" a="1"/>
  <c r="F288" i="18" l="1"/>
  <c r="G288" i="18"/>
  <c r="H288" i="18" s="1" a="1"/>
  <c r="H288" i="18" s="1"/>
  <c r="D290" i="18"/>
  <c r="E290" i="18" s="1"/>
  <c r="B292" i="18"/>
  <c r="A291" i="18"/>
  <c r="D283" i="16"/>
  <c r="H286" i="16"/>
  <c r="I283" i="16"/>
  <c r="J283" i="16" s="1"/>
  <c r="K283" i="16" s="1"/>
  <c r="L283" i="16" s="1"/>
  <c r="M283" i="16" s="1"/>
  <c r="N283" i="16" s="1"/>
  <c r="F283" i="16" s="1"/>
  <c r="E283" i="16" s="1"/>
  <c r="G285" i="15"/>
  <c r="H285" i="15" s="1" a="1"/>
  <c r="H285" i="15" s="1"/>
  <c r="D287" i="15"/>
  <c r="E287" i="15" s="1"/>
  <c r="B289" i="15"/>
  <c r="A288" i="15"/>
  <c r="G286" i="15" a="1"/>
  <c r="F286" i="15" a="1"/>
  <c r="D291" i="18" a="1"/>
  <c r="D288" i="15" a="1"/>
  <c r="G289" i="18" a="1"/>
  <c r="F289" i="18" a="1"/>
  <c r="F287" i="15" a="1"/>
  <c r="D291" i="18" l="1"/>
  <c r="E291" i="18" s="1"/>
  <c r="G289" i="18"/>
  <c r="H289" i="18" s="1" a="1"/>
  <c r="H289" i="18" s="1"/>
  <c r="F289" i="18"/>
  <c r="A292" i="18"/>
  <c r="B293" i="18"/>
  <c r="I286" i="16"/>
  <c r="J286" i="16" s="1"/>
  <c r="K286" i="16" s="1"/>
  <c r="L286" i="16" s="1"/>
  <c r="M286" i="16" s="1"/>
  <c r="N286" i="16" s="1"/>
  <c r="F286" i="16" s="1"/>
  <c r="E286" i="16" s="1"/>
  <c r="D286" i="16"/>
  <c r="H289" i="16"/>
  <c r="G286" i="15"/>
  <c r="H286" i="15" s="1" a="1"/>
  <c r="H286" i="15" s="1"/>
  <c r="F286" i="15"/>
  <c r="D288" i="15"/>
  <c r="E288" i="15" s="1"/>
  <c r="F287" i="15"/>
  <c r="A289" i="15"/>
  <c r="B290" i="15"/>
  <c r="G290" i="18" a="1"/>
  <c r="F290" i="18" a="1"/>
  <c r="D289" i="15" a="1"/>
  <c r="G287" i="15" a="1"/>
  <c r="D292" i="18" a="1"/>
  <c r="G288" i="15" a="1"/>
  <c r="D292" i="18" l="1"/>
  <c r="E292" i="18" s="1"/>
  <c r="F290" i="18"/>
  <c r="G290" i="18"/>
  <c r="H290" i="18" s="1" a="1"/>
  <c r="H290" i="18" s="1"/>
  <c r="B294" i="18"/>
  <c r="A293" i="18"/>
  <c r="D289" i="16"/>
  <c r="I289" i="16"/>
  <c r="J289" i="16" s="1"/>
  <c r="K289" i="16" s="1"/>
  <c r="L289" i="16" s="1"/>
  <c r="M289" i="16" s="1"/>
  <c r="N289" i="16" s="1"/>
  <c r="F289" i="16" s="1"/>
  <c r="E289" i="16" s="1"/>
  <c r="H292" i="16"/>
  <c r="G287" i="15"/>
  <c r="H287" i="15" s="1" a="1"/>
  <c r="H287" i="15" s="1"/>
  <c r="D289" i="15"/>
  <c r="E289" i="15" s="1"/>
  <c r="G288" i="15"/>
  <c r="H288" i="15" s="1" a="1"/>
  <c r="H288" i="15" s="1"/>
  <c r="B291" i="15"/>
  <c r="A290" i="15"/>
  <c r="F291" i="18" a="1"/>
  <c r="D293" i="18" a="1"/>
  <c r="D290" i="15" a="1"/>
  <c r="F288" i="15" a="1"/>
  <c r="G291" i="18" a="1"/>
  <c r="F289" i="15" a="1"/>
  <c r="D293" i="18" l="1"/>
  <c r="E293" i="18" s="1"/>
  <c r="G291" i="18"/>
  <c r="H291" i="18" s="1" a="1"/>
  <c r="H291" i="18" s="1"/>
  <c r="F291" i="18"/>
  <c r="B295" i="18"/>
  <c r="A294" i="18"/>
  <c r="I292" i="16"/>
  <c r="J292" i="16" s="1"/>
  <c r="K292" i="16" s="1"/>
  <c r="L292" i="16" s="1"/>
  <c r="M292" i="16" s="1"/>
  <c r="N292" i="16" s="1"/>
  <c r="F292" i="16" s="1"/>
  <c r="E292" i="16" s="1"/>
  <c r="H295" i="16"/>
  <c r="D292" i="16"/>
  <c r="F288" i="15"/>
  <c r="D290" i="15"/>
  <c r="E290" i="15" s="1"/>
  <c r="F289" i="15"/>
  <c r="A291" i="15"/>
  <c r="B292" i="15"/>
  <c r="D294" i="18" a="1"/>
  <c r="D291" i="15" a="1"/>
  <c r="G292" i="18" a="1"/>
  <c r="G289" i="15" a="1"/>
  <c r="F292" i="18" a="1"/>
  <c r="G290" i="15" a="1"/>
  <c r="D294" i="18" l="1"/>
  <c r="E294" i="18" s="1"/>
  <c r="G292" i="18"/>
  <c r="H292" i="18" s="1" a="1"/>
  <c r="H292" i="18" s="1"/>
  <c r="F292" i="18"/>
  <c r="A295" i="18"/>
  <c r="B296" i="18"/>
  <c r="D295" i="16"/>
  <c r="I295" i="16"/>
  <c r="J295" i="16" s="1"/>
  <c r="K295" i="16" s="1"/>
  <c r="L295" i="16" s="1"/>
  <c r="M295" i="16" s="1"/>
  <c r="N295" i="16" s="1"/>
  <c r="F295" i="16" s="1"/>
  <c r="E295" i="16" s="1"/>
  <c r="H298" i="16"/>
  <c r="G289" i="15"/>
  <c r="H289" i="15" s="1" a="1"/>
  <c r="H289" i="15" s="1"/>
  <c r="D291" i="15"/>
  <c r="E291" i="15" s="1"/>
  <c r="G290" i="15"/>
  <c r="H290" i="15" s="1" a="1"/>
  <c r="H290" i="15" s="1"/>
  <c r="B293" i="15"/>
  <c r="A292" i="15"/>
  <c r="F290" i="15" a="1"/>
  <c r="F293" i="18" a="1"/>
  <c r="D292" i="15" a="1"/>
  <c r="D295" i="18" a="1"/>
  <c r="G293" i="18" a="1"/>
  <c r="F291" i="15" a="1"/>
  <c r="F293" i="18" l="1"/>
  <c r="D295" i="18"/>
  <c r="E295" i="18" s="1"/>
  <c r="G293" i="18"/>
  <c r="H293" i="18" s="1" a="1"/>
  <c r="H293" i="18" s="1"/>
  <c r="A296" i="18"/>
  <c r="B297" i="18"/>
  <c r="H301" i="16"/>
  <c r="D298" i="16"/>
  <c r="I298" i="16"/>
  <c r="J298" i="16" s="1"/>
  <c r="K298" i="16" s="1"/>
  <c r="L298" i="16" s="1"/>
  <c r="M298" i="16" s="1"/>
  <c r="N298" i="16" s="1"/>
  <c r="F298" i="16" s="1"/>
  <c r="E298" i="16" s="1"/>
  <c r="F290" i="15"/>
  <c r="D292" i="15"/>
  <c r="E292" i="15" s="1"/>
  <c r="F291" i="15"/>
  <c r="B294" i="15"/>
  <c r="A293" i="15"/>
  <c r="D296" i="18" a="1"/>
  <c r="G294" i="18" a="1"/>
  <c r="G291" i="15" a="1"/>
  <c r="D293" i="15" a="1"/>
  <c r="F294" i="18" a="1"/>
  <c r="G292" i="15" a="1"/>
  <c r="D296" i="18" l="1"/>
  <c r="E296" i="18" s="1"/>
  <c r="F294" i="18"/>
  <c r="G294" i="18"/>
  <c r="H294" i="18" s="1" a="1"/>
  <c r="H294" i="18" s="1"/>
  <c r="B298" i="18"/>
  <c r="A297" i="18"/>
  <c r="I301" i="16"/>
  <c r="J301" i="16" s="1"/>
  <c r="K301" i="16" s="1"/>
  <c r="L301" i="16" s="1"/>
  <c r="M301" i="16" s="1"/>
  <c r="N301" i="16" s="1"/>
  <c r="F301" i="16" s="1"/>
  <c r="E301" i="16" s="1"/>
  <c r="D301" i="16"/>
  <c r="H304" i="16"/>
  <c r="G291" i="15"/>
  <c r="H291" i="15" s="1" a="1"/>
  <c r="H291" i="15" s="1"/>
  <c r="D293" i="15"/>
  <c r="E293" i="15" s="1"/>
  <c r="G292" i="15"/>
  <c r="H292" i="15" s="1" a="1"/>
  <c r="H292" i="15" s="1"/>
  <c r="A294" i="15"/>
  <c r="B295" i="15"/>
  <c r="F295" i="18" a="1"/>
  <c r="D294" i="15" a="1"/>
  <c r="G295" i="18" a="1"/>
  <c r="D297" i="18" a="1"/>
  <c r="F292" i="15" a="1"/>
  <c r="F293" i="15" a="1"/>
  <c r="F295" i="18" l="1"/>
  <c r="G295" i="18"/>
  <c r="H295" i="18" s="1" a="1"/>
  <c r="H295" i="18" s="1"/>
  <c r="D297" i="18"/>
  <c r="E297" i="18" s="1"/>
  <c r="B299" i="18"/>
  <c r="A298" i="18"/>
  <c r="D304" i="16"/>
  <c r="I304" i="16"/>
  <c r="J304" i="16" s="1"/>
  <c r="K304" i="16" s="1"/>
  <c r="L304" i="16" s="1"/>
  <c r="M304" i="16" s="1"/>
  <c r="N304" i="16" s="1"/>
  <c r="F304" i="16" s="1"/>
  <c r="E304" i="16" s="1"/>
  <c r="H307" i="16"/>
  <c r="F292" i="15"/>
  <c r="D294" i="15"/>
  <c r="E294" i="15" s="1"/>
  <c r="F293" i="15"/>
  <c r="B296" i="15"/>
  <c r="A295" i="15"/>
  <c r="D295" i="15" a="1"/>
  <c r="G296" i="18" a="1"/>
  <c r="D298" i="18" a="1"/>
  <c r="F296" i="18" a="1"/>
  <c r="G293" i="15" a="1"/>
  <c r="F294" i="15" a="1"/>
  <c r="D298" i="18" l="1"/>
  <c r="E298" i="18" s="1"/>
  <c r="F296" i="18"/>
  <c r="G296" i="18"/>
  <c r="H296" i="18" s="1" a="1"/>
  <c r="H296" i="18" s="1"/>
  <c r="B300" i="18"/>
  <c r="A299" i="18"/>
  <c r="I307" i="16"/>
  <c r="J307" i="16" s="1"/>
  <c r="K307" i="16" s="1"/>
  <c r="L307" i="16" s="1"/>
  <c r="M307" i="16" s="1"/>
  <c r="N307" i="16" s="1"/>
  <c r="F307" i="16" s="1"/>
  <c r="E307" i="16" s="1"/>
  <c r="H310" i="16"/>
  <c r="D307" i="16"/>
  <c r="G293" i="15"/>
  <c r="H293" i="15" s="1" a="1"/>
  <c r="H293" i="15" s="1"/>
  <c r="D295" i="15"/>
  <c r="E295" i="15" s="1"/>
  <c r="F294" i="15"/>
  <c r="A296" i="15"/>
  <c r="B297" i="15"/>
  <c r="G297" i="18" a="1"/>
  <c r="G294" i="15" a="1"/>
  <c r="D299" i="18" a="1"/>
  <c r="D296" i="15" a="1"/>
  <c r="F297" i="18" a="1"/>
  <c r="G295" i="15" a="1"/>
  <c r="D299" i="18" l="1"/>
  <c r="E299" i="18" s="1"/>
  <c r="G297" i="18"/>
  <c r="H297" i="18" s="1" a="1"/>
  <c r="H297" i="18" s="1"/>
  <c r="F297" i="18"/>
  <c r="A300" i="18"/>
  <c r="B301" i="18"/>
  <c r="D310" i="16"/>
  <c r="H313" i="16"/>
  <c r="I310" i="16"/>
  <c r="J310" i="16" s="1"/>
  <c r="K310" i="16" s="1"/>
  <c r="L310" i="16" s="1"/>
  <c r="M310" i="16" s="1"/>
  <c r="N310" i="16" s="1"/>
  <c r="F310" i="16" s="1"/>
  <c r="E310" i="16" s="1"/>
  <c r="G294" i="15"/>
  <c r="H294" i="15" s="1" a="1"/>
  <c r="H294" i="15" s="1"/>
  <c r="D296" i="15"/>
  <c r="E296" i="15" s="1"/>
  <c r="G295" i="15"/>
  <c r="H295" i="15" s="1" a="1"/>
  <c r="B298" i="15"/>
  <c r="A297" i="15"/>
  <c r="F295" i="15" a="1"/>
  <c r="G298" i="18" a="1"/>
  <c r="D300" i="18" a="1"/>
  <c r="F298" i="18" a="1"/>
  <c r="D297" i="15" a="1"/>
  <c r="G296" i="15" a="1"/>
  <c r="F298" i="18" l="1"/>
  <c r="G298" i="18"/>
  <c r="H298" i="18" s="1" a="1"/>
  <c r="H298" i="18" s="1"/>
  <c r="D300" i="18"/>
  <c r="E300" i="18" s="1"/>
  <c r="B302" i="18"/>
  <c r="A301" i="18"/>
  <c r="I313" i="16"/>
  <c r="J313" i="16" s="1"/>
  <c r="K313" i="16" s="1"/>
  <c r="L313" i="16" s="1"/>
  <c r="M313" i="16" s="1"/>
  <c r="N313" i="16" s="1"/>
  <c r="F313" i="16" s="1"/>
  <c r="E313" i="16" s="1"/>
  <c r="D313" i="16"/>
  <c r="H316" i="16"/>
  <c r="F295" i="15"/>
  <c r="H295" i="15"/>
  <c r="D297" i="15"/>
  <c r="E297" i="15" s="1"/>
  <c r="G296" i="15"/>
  <c r="H296" i="15" s="1" a="1"/>
  <c r="H296" i="15" s="1"/>
  <c r="B299" i="15"/>
  <c r="A298" i="15"/>
  <c r="D301" i="18" a="1"/>
  <c r="F296" i="15" a="1"/>
  <c r="G299" i="18" a="1"/>
  <c r="D298" i="15" a="1"/>
  <c r="F299" i="18" a="1"/>
  <c r="F297" i="15" a="1"/>
  <c r="F299" i="18" l="1"/>
  <c r="G299" i="18"/>
  <c r="H299" i="18" s="1" a="1"/>
  <c r="H299" i="18" s="1"/>
  <c r="D301" i="18"/>
  <c r="E301" i="18" s="1"/>
  <c r="B303" i="18"/>
  <c r="A302" i="18"/>
  <c r="D316" i="16"/>
  <c r="I316" i="16"/>
  <c r="J316" i="16" s="1"/>
  <c r="K316" i="16" s="1"/>
  <c r="L316" i="16" s="1"/>
  <c r="M316" i="16" s="1"/>
  <c r="N316" i="16" s="1"/>
  <c r="F316" i="16" s="1"/>
  <c r="E316" i="16" s="1"/>
  <c r="H319" i="16"/>
  <c r="F296" i="15"/>
  <c r="D298" i="15"/>
  <c r="E298" i="15" s="1"/>
  <c r="F297" i="15"/>
  <c r="A299" i="15"/>
  <c r="B300" i="15"/>
  <c r="F300" i="18" a="1"/>
  <c r="G300" i="18" a="1"/>
  <c r="D302" i="18" a="1"/>
  <c r="D299" i="15" a="1"/>
  <c r="G297" i="15" a="1"/>
  <c r="G298" i="15" a="1"/>
  <c r="D302" i="18" l="1"/>
  <c r="E302" i="18" s="1"/>
  <c r="F300" i="18"/>
  <c r="G300" i="18"/>
  <c r="H300" i="18" s="1" a="1"/>
  <c r="H300" i="18" s="1"/>
  <c r="B304" i="18"/>
  <c r="A303" i="18"/>
  <c r="D319" i="16"/>
  <c r="H322" i="16"/>
  <c r="I319" i="16"/>
  <c r="J319" i="16" s="1"/>
  <c r="K319" i="16" s="1"/>
  <c r="L319" i="16" s="1"/>
  <c r="M319" i="16" s="1"/>
  <c r="N319" i="16" s="1"/>
  <c r="F319" i="16" s="1"/>
  <c r="E319" i="16" s="1"/>
  <c r="G297" i="15"/>
  <c r="H297" i="15" s="1" a="1"/>
  <c r="H297" i="15" s="1"/>
  <c r="D299" i="15"/>
  <c r="E299" i="15" s="1"/>
  <c r="G298" i="15"/>
  <c r="H298" i="15" s="1" a="1"/>
  <c r="H298" i="15" s="1"/>
  <c r="A300" i="15"/>
  <c r="B301" i="15"/>
  <c r="D300" i="15" a="1"/>
  <c r="D303" i="18" a="1"/>
  <c r="F298" i="15" a="1"/>
  <c r="F301" i="18" a="1"/>
  <c r="G301" i="18" a="1"/>
  <c r="G299" i="15" a="1"/>
  <c r="D303" i="18" l="1"/>
  <c r="E303" i="18" s="1"/>
  <c r="F301" i="18"/>
  <c r="G301" i="18"/>
  <c r="H301" i="18" s="1" a="1"/>
  <c r="H301" i="18" s="1"/>
  <c r="A304" i="18"/>
  <c r="B305" i="18"/>
  <c r="H325" i="16"/>
  <c r="D322" i="16"/>
  <c r="I322" i="16"/>
  <c r="J322" i="16" s="1"/>
  <c r="K322" i="16" s="1"/>
  <c r="L322" i="16" s="1"/>
  <c r="M322" i="16" s="1"/>
  <c r="N322" i="16" s="1"/>
  <c r="F322" i="16" s="1"/>
  <c r="E322" i="16" s="1"/>
  <c r="F298" i="15"/>
  <c r="D300" i="15"/>
  <c r="E300" i="15" s="1"/>
  <c r="G299" i="15"/>
  <c r="H299" i="15" s="1" a="1"/>
  <c r="H299" i="15" s="1"/>
  <c r="A301" i="15"/>
  <c r="B302" i="15"/>
  <c r="D301" i="15" a="1"/>
  <c r="G302" i="18" a="1"/>
  <c r="F299" i="15" a="1"/>
  <c r="D304" i="18" a="1"/>
  <c r="F302" i="18" a="1"/>
  <c r="F300" i="15" a="1"/>
  <c r="F302" i="18" l="1"/>
  <c r="D304" i="18"/>
  <c r="E304" i="18" s="1"/>
  <c r="G302" i="18"/>
  <c r="H302" i="18" s="1" a="1"/>
  <c r="H302" i="18" s="1"/>
  <c r="B306" i="18"/>
  <c r="A305" i="18"/>
  <c r="I325" i="16"/>
  <c r="J325" i="16" s="1"/>
  <c r="K325" i="16" s="1"/>
  <c r="L325" i="16" s="1"/>
  <c r="M325" i="16" s="1"/>
  <c r="N325" i="16" s="1"/>
  <c r="F325" i="16" s="1"/>
  <c r="E325" i="16" s="1"/>
  <c r="H328" i="16"/>
  <c r="D325" i="16"/>
  <c r="F299" i="15"/>
  <c r="D301" i="15"/>
  <c r="E301" i="15" s="1"/>
  <c r="F300" i="15"/>
  <c r="B303" i="15"/>
  <c r="A302" i="15"/>
  <c r="D302" i="15" a="1"/>
  <c r="G303" i="18" a="1"/>
  <c r="G300" i="15" a="1"/>
  <c r="F303" i="18" a="1"/>
  <c r="D305" i="18" a="1"/>
  <c r="G301" i="15" a="1"/>
  <c r="F303" i="18" l="1"/>
  <c r="D305" i="18"/>
  <c r="E305" i="18" s="1"/>
  <c r="G303" i="18"/>
  <c r="H303" i="18" s="1" a="1"/>
  <c r="H303" i="18" s="1"/>
  <c r="B307" i="18"/>
  <c r="A306" i="18"/>
  <c r="G300" i="15"/>
  <c r="H300" i="15" s="1" a="1"/>
  <c r="H300" i="15" s="1"/>
  <c r="D328" i="16"/>
  <c r="H331" i="16"/>
  <c r="I328" i="16"/>
  <c r="J328" i="16" s="1"/>
  <c r="K328" i="16" s="1"/>
  <c r="L328" i="16" s="1"/>
  <c r="M328" i="16" s="1"/>
  <c r="N328" i="16" s="1"/>
  <c r="F328" i="16" s="1"/>
  <c r="E328" i="16" s="1"/>
  <c r="D302" i="15"/>
  <c r="E302" i="15" s="1"/>
  <c r="G301" i="15"/>
  <c r="H301" i="15" s="1" a="1"/>
  <c r="H301" i="15" s="1"/>
  <c r="A303" i="15"/>
  <c r="B304" i="15"/>
  <c r="F301" i="15" a="1"/>
  <c r="F304" i="18" a="1"/>
  <c r="D303" i="15" a="1"/>
  <c r="D306" i="18" a="1"/>
  <c r="G304" i="18" a="1"/>
  <c r="F302" i="15" a="1"/>
  <c r="D306" i="18" l="1"/>
  <c r="E306" i="18" s="1"/>
  <c r="F304" i="18"/>
  <c r="G304" i="18"/>
  <c r="H304" i="18" s="1" a="1"/>
  <c r="H304" i="18" s="1"/>
  <c r="B308" i="18"/>
  <c r="A307" i="18"/>
  <c r="F301" i="15"/>
  <c r="D331" i="16"/>
  <c r="H334" i="16"/>
  <c r="I331" i="16"/>
  <c r="J331" i="16" s="1"/>
  <c r="K331" i="16" s="1"/>
  <c r="L331" i="16" s="1"/>
  <c r="M331" i="16" s="1"/>
  <c r="N331" i="16" s="1"/>
  <c r="F331" i="16" s="1"/>
  <c r="E331" i="16" s="1"/>
  <c r="D303" i="15"/>
  <c r="E303" i="15" s="1"/>
  <c r="F302" i="15"/>
  <c r="B305" i="15"/>
  <c r="A304" i="15"/>
  <c r="G302" i="15" a="1"/>
  <c r="D307" i="18" a="1"/>
  <c r="F305" i="18" a="1"/>
  <c r="G305" i="18" a="1"/>
  <c r="D304" i="15" a="1"/>
  <c r="F303" i="15" a="1"/>
  <c r="D307" i="18" l="1"/>
  <c r="E307" i="18" s="1"/>
  <c r="G305" i="18"/>
  <c r="H305" i="18" s="1" a="1"/>
  <c r="H305" i="18" s="1"/>
  <c r="F305" i="18"/>
  <c r="B309" i="18"/>
  <c r="A308" i="18"/>
  <c r="G302" i="15"/>
  <c r="H302" i="15" s="1" a="1"/>
  <c r="H302" i="15" s="1"/>
  <c r="H337" i="16"/>
  <c r="D334" i="16"/>
  <c r="I334" i="16"/>
  <c r="J334" i="16" s="1"/>
  <c r="K334" i="16" s="1"/>
  <c r="L334" i="16" s="1"/>
  <c r="M334" i="16" s="1"/>
  <c r="N334" i="16" s="1"/>
  <c r="F334" i="16" s="1"/>
  <c r="E334" i="16" s="1"/>
  <c r="D304" i="15"/>
  <c r="E304" i="15" s="1"/>
  <c r="F303" i="15"/>
  <c r="A305" i="15"/>
  <c r="B306" i="15"/>
  <c r="G306" i="18" a="1"/>
  <c r="G303" i="15" a="1"/>
  <c r="D305" i="15" a="1"/>
  <c r="D308" i="18" a="1"/>
  <c r="F306" i="18" a="1"/>
  <c r="G304" i="15" a="1"/>
  <c r="F306" i="18" l="1"/>
  <c r="D308" i="18"/>
  <c r="E308" i="18" s="1"/>
  <c r="G306" i="18"/>
  <c r="H306" i="18" s="1" a="1"/>
  <c r="H306" i="18" s="1"/>
  <c r="B310" i="18"/>
  <c r="A309" i="18"/>
  <c r="G303" i="15"/>
  <c r="H303" i="15" s="1" a="1"/>
  <c r="H303" i="15" s="1"/>
  <c r="D337" i="16"/>
  <c r="H340" i="16"/>
  <c r="I337" i="16"/>
  <c r="J337" i="16" s="1"/>
  <c r="K337" i="16" s="1"/>
  <c r="L337" i="16" s="1"/>
  <c r="M337" i="16" s="1"/>
  <c r="N337" i="16" s="1"/>
  <c r="F337" i="16" s="1"/>
  <c r="E337" i="16" s="1"/>
  <c r="D305" i="15"/>
  <c r="E305" i="15" s="1"/>
  <c r="G304" i="15"/>
  <c r="H304" i="15" s="1" a="1"/>
  <c r="H304" i="15" s="1"/>
  <c r="A306" i="15"/>
  <c r="B307" i="15"/>
  <c r="D309" i="18" a="1"/>
  <c r="F304" i="15" a="1"/>
  <c r="G307" i="18" a="1"/>
  <c r="F307" i="18" a="1"/>
  <c r="D306" i="15" a="1"/>
  <c r="F305" i="15" a="1"/>
  <c r="F307" i="18" l="1"/>
  <c r="G307" i="18"/>
  <c r="H307" i="18" s="1" a="1"/>
  <c r="H307" i="18" s="1"/>
  <c r="D309" i="18"/>
  <c r="E309" i="18" s="1"/>
  <c r="A310" i="18"/>
  <c r="B311" i="18"/>
  <c r="F304" i="15"/>
  <c r="D340" i="16"/>
  <c r="H343" i="16"/>
  <c r="I340" i="16"/>
  <c r="J340" i="16" s="1"/>
  <c r="K340" i="16" s="1"/>
  <c r="L340" i="16" s="1"/>
  <c r="M340" i="16" s="1"/>
  <c r="N340" i="16" s="1"/>
  <c r="F340" i="16" s="1"/>
  <c r="E340" i="16" s="1"/>
  <c r="D306" i="15"/>
  <c r="E306" i="15" s="1"/>
  <c r="F305" i="15"/>
  <c r="B308" i="15"/>
  <c r="A307" i="15"/>
  <c r="G305" i="15" a="1"/>
  <c r="G308" i="18" a="1"/>
  <c r="D310" i="18" a="1"/>
  <c r="D307" i="15" a="1"/>
  <c r="F308" i="18" a="1"/>
  <c r="G306" i="15" a="1"/>
  <c r="D310" i="18" l="1"/>
  <c r="E310" i="18" s="1"/>
  <c r="G308" i="18"/>
  <c r="H308" i="18" s="1" a="1"/>
  <c r="H308" i="18" s="1"/>
  <c r="F308" i="18"/>
  <c r="A311" i="18"/>
  <c r="B312" i="18"/>
  <c r="G305" i="15"/>
  <c r="H305" i="15" s="1" a="1"/>
  <c r="H305" i="15" s="1"/>
  <c r="I343" i="16"/>
  <c r="J343" i="16" s="1"/>
  <c r="K343" i="16" s="1"/>
  <c r="L343" i="16" s="1"/>
  <c r="M343" i="16" s="1"/>
  <c r="N343" i="16" s="1"/>
  <c r="F343" i="16" s="1"/>
  <c r="E343" i="16" s="1"/>
  <c r="H346" i="16"/>
  <c r="D343" i="16"/>
  <c r="D307" i="15"/>
  <c r="E307" i="15" s="1"/>
  <c r="G306" i="15"/>
  <c r="H306" i="15" s="1" a="1"/>
  <c r="H306" i="15" s="1"/>
  <c r="A308" i="15"/>
  <c r="B309" i="15"/>
  <c r="F309" i="18" a="1"/>
  <c r="D311" i="18" a="1"/>
  <c r="G309" i="18" a="1"/>
  <c r="F306" i="15" a="1"/>
  <c r="D308" i="15" a="1"/>
  <c r="G307" i="15" a="1"/>
  <c r="D311" i="18" l="1"/>
  <c r="E311" i="18" s="1"/>
  <c r="G309" i="18"/>
  <c r="H309" i="18" s="1" a="1"/>
  <c r="H309" i="18" s="1"/>
  <c r="F309" i="18"/>
  <c r="B313" i="18"/>
  <c r="A312" i="18"/>
  <c r="F306" i="15"/>
  <c r="H349" i="16"/>
  <c r="D346" i="16"/>
  <c r="I346" i="16"/>
  <c r="J346" i="16" s="1"/>
  <c r="K346" i="16" s="1"/>
  <c r="L346" i="16" s="1"/>
  <c r="M346" i="16" s="1"/>
  <c r="N346" i="16" s="1"/>
  <c r="F346" i="16" s="1"/>
  <c r="E346" i="16" s="1"/>
  <c r="D308" i="15"/>
  <c r="E308" i="15" s="1"/>
  <c r="G307" i="15"/>
  <c r="H307" i="15" s="1" a="1"/>
  <c r="H307" i="15" s="1"/>
  <c r="A309" i="15"/>
  <c r="B310" i="15"/>
  <c r="G310" i="18" a="1"/>
  <c r="D309" i="15" a="1"/>
  <c r="D312" i="18" a="1"/>
  <c r="F310" i="18" a="1"/>
  <c r="F307" i="15" a="1"/>
  <c r="F308" i="15" a="1"/>
  <c r="F310" i="18" l="1"/>
  <c r="D312" i="18"/>
  <c r="E312" i="18" s="1"/>
  <c r="G310" i="18"/>
  <c r="H310" i="18" s="1" a="1"/>
  <c r="H310" i="18" s="1"/>
  <c r="B314" i="18"/>
  <c r="A313" i="18"/>
  <c r="F307" i="15"/>
  <c r="D349" i="16"/>
  <c r="H352" i="16"/>
  <c r="I349" i="16"/>
  <c r="J349" i="16" s="1"/>
  <c r="K349" i="16" s="1"/>
  <c r="L349" i="16" s="1"/>
  <c r="M349" i="16" s="1"/>
  <c r="N349" i="16" s="1"/>
  <c r="F349" i="16" s="1"/>
  <c r="E349" i="16" s="1"/>
  <c r="D309" i="15"/>
  <c r="E309" i="15" s="1"/>
  <c r="F308" i="15"/>
  <c r="B311" i="15"/>
  <c r="A310" i="15"/>
  <c r="D313" i="18" a="1"/>
  <c r="F311" i="18" a="1"/>
  <c r="G311" i="18" a="1"/>
  <c r="D310" i="15" a="1"/>
  <c r="G308" i="15" a="1"/>
  <c r="F309" i="15" a="1"/>
  <c r="D313" i="18" l="1"/>
  <c r="E313" i="18" s="1"/>
  <c r="F311" i="18"/>
  <c r="G311" i="18"/>
  <c r="H311" i="18" s="1" a="1"/>
  <c r="H311" i="18" s="1"/>
  <c r="A314" i="18"/>
  <c r="B315" i="18"/>
  <c r="G308" i="15"/>
  <c r="H308" i="15" s="1" a="1"/>
  <c r="H308" i="15" s="1"/>
  <c r="D352" i="16"/>
  <c r="H355" i="16"/>
  <c r="I352" i="16"/>
  <c r="J352" i="16" s="1"/>
  <c r="K352" i="16" s="1"/>
  <c r="L352" i="16" s="1"/>
  <c r="M352" i="16" s="1"/>
  <c r="N352" i="16" s="1"/>
  <c r="F352" i="16" s="1"/>
  <c r="E352" i="16" s="1"/>
  <c r="D310" i="15"/>
  <c r="E310" i="15" s="1"/>
  <c r="F309" i="15"/>
  <c r="A311" i="15"/>
  <c r="B312" i="15"/>
  <c r="F312" i="18" a="1"/>
  <c r="G312" i="18" a="1"/>
  <c r="D311" i="15" a="1"/>
  <c r="D314" i="18" a="1"/>
  <c r="G309" i="15" a="1"/>
  <c r="G310" i="15" a="1"/>
  <c r="F312" i="18" l="1"/>
  <c r="D314" i="18"/>
  <c r="E314" i="18" s="1"/>
  <c r="G312" i="18"/>
  <c r="H312" i="18" s="1" a="1"/>
  <c r="H312" i="18" s="1"/>
  <c r="B316" i="18"/>
  <c r="A315" i="18"/>
  <c r="G309" i="15"/>
  <c r="H309" i="15" s="1" a="1"/>
  <c r="H309" i="15" s="1"/>
  <c r="H358" i="16"/>
  <c r="I355" i="16"/>
  <c r="J355" i="16" s="1"/>
  <c r="K355" i="16" s="1"/>
  <c r="L355" i="16" s="1"/>
  <c r="M355" i="16" s="1"/>
  <c r="N355" i="16" s="1"/>
  <c r="F355" i="16" s="1"/>
  <c r="E355" i="16" s="1"/>
  <c r="D355" i="16"/>
  <c r="D311" i="15"/>
  <c r="E311" i="15" s="1"/>
  <c r="G310" i="15"/>
  <c r="H310" i="15" s="1" a="1"/>
  <c r="H310" i="15" s="1"/>
  <c r="B313" i="15"/>
  <c r="A312" i="15"/>
  <c r="G313" i="18" a="1"/>
  <c r="D315" i="18" a="1"/>
  <c r="D312" i="15" a="1"/>
  <c r="F310" i="15" a="1"/>
  <c r="F313" i="18" a="1"/>
  <c r="F311" i="15" a="1"/>
  <c r="D315" i="18" l="1"/>
  <c r="E315" i="18" s="1"/>
  <c r="G313" i="18"/>
  <c r="H313" i="18" s="1" a="1"/>
  <c r="H313" i="18" s="1"/>
  <c r="F313" i="18"/>
  <c r="B317" i="18"/>
  <c r="A316" i="18"/>
  <c r="F310" i="15"/>
  <c r="I358" i="16"/>
  <c r="J358" i="16" s="1"/>
  <c r="K358" i="16" s="1"/>
  <c r="L358" i="16" s="1"/>
  <c r="M358" i="16" s="1"/>
  <c r="N358" i="16" s="1"/>
  <c r="F358" i="16" s="1"/>
  <c r="E358" i="16" s="1"/>
  <c r="D358" i="16"/>
  <c r="H361" i="16"/>
  <c r="D312" i="15"/>
  <c r="E312" i="15" s="1"/>
  <c r="F311" i="15"/>
  <c r="A313" i="15"/>
  <c r="B314" i="15"/>
  <c r="D313" i="15" a="1"/>
  <c r="F314" i="18" a="1"/>
  <c r="D316" i="18" a="1"/>
  <c r="G314" i="18" a="1"/>
  <c r="G311" i="15" a="1"/>
  <c r="F312" i="15" a="1"/>
  <c r="D316" i="18" l="1"/>
  <c r="E316" i="18" s="1"/>
  <c r="F314" i="18"/>
  <c r="G314" i="18"/>
  <c r="H314" i="18" s="1" a="1"/>
  <c r="H314" i="18" s="1"/>
  <c r="A317" i="18"/>
  <c r="B318" i="18"/>
  <c r="G311" i="15"/>
  <c r="H311" i="15" s="1" a="1"/>
  <c r="H311" i="15" s="1"/>
  <c r="H364" i="16"/>
  <c r="I361" i="16"/>
  <c r="J361" i="16" s="1"/>
  <c r="K361" i="16" s="1"/>
  <c r="L361" i="16" s="1"/>
  <c r="M361" i="16" s="1"/>
  <c r="N361" i="16" s="1"/>
  <c r="F361" i="16" s="1"/>
  <c r="E361" i="16" s="1"/>
  <c r="D361" i="16"/>
  <c r="D313" i="15"/>
  <c r="E313" i="15" s="1"/>
  <c r="F312" i="15"/>
  <c r="B315" i="15"/>
  <c r="A314" i="15"/>
  <c r="G312" i="15" a="1"/>
  <c r="G315" i="18" a="1"/>
  <c r="D314" i="15" a="1"/>
  <c r="D317" i="18" a="1"/>
  <c r="F315" i="18" a="1"/>
  <c r="F313" i="15" a="1"/>
  <c r="F315" i="18" l="1"/>
  <c r="G315" i="18"/>
  <c r="H315" i="18" s="1" a="1"/>
  <c r="H315" i="18" s="1"/>
  <c r="D317" i="18"/>
  <c r="E317" i="18" s="1"/>
  <c r="A318" i="18"/>
  <c r="B319" i="18"/>
  <c r="G312" i="15"/>
  <c r="H312" i="15" s="1" a="1"/>
  <c r="H312" i="15" s="1"/>
  <c r="I364" i="16"/>
  <c r="J364" i="16" s="1"/>
  <c r="K364" i="16" s="1"/>
  <c r="L364" i="16" s="1"/>
  <c r="M364" i="16" s="1"/>
  <c r="N364" i="16" s="1"/>
  <c r="F364" i="16" s="1"/>
  <c r="E364" i="16" s="1"/>
  <c r="H367" i="16"/>
  <c r="D364" i="16"/>
  <c r="D314" i="15"/>
  <c r="E314" i="15" s="1"/>
  <c r="F313" i="15"/>
  <c r="A315" i="15"/>
  <c r="B316" i="15"/>
  <c r="D318" i="18" a="1"/>
  <c r="F316" i="18" a="1"/>
  <c r="D315" i="15" a="1"/>
  <c r="G313" i="15" a="1"/>
  <c r="G316" i="18" a="1"/>
  <c r="G314" i="15" a="1"/>
  <c r="F316" i="18" l="1"/>
  <c r="D318" i="18"/>
  <c r="E318" i="18" s="1"/>
  <c r="G316" i="18"/>
  <c r="H316" i="18" s="1" a="1"/>
  <c r="H316" i="18" s="1"/>
  <c r="B320" i="18"/>
  <c r="A319" i="18"/>
  <c r="G313" i="15"/>
  <c r="H313" i="15" s="1" a="1"/>
  <c r="H313" i="15" s="1"/>
  <c r="H370" i="16"/>
  <c r="I367" i="16"/>
  <c r="J367" i="16" s="1"/>
  <c r="K367" i="16" s="1"/>
  <c r="L367" i="16" s="1"/>
  <c r="M367" i="16" s="1"/>
  <c r="N367" i="16" s="1"/>
  <c r="F367" i="16" s="1"/>
  <c r="E367" i="16" s="1"/>
  <c r="D367" i="16"/>
  <c r="D315" i="15"/>
  <c r="E315" i="15" s="1"/>
  <c r="G314" i="15"/>
  <c r="H314" i="15" s="1" a="1"/>
  <c r="H314" i="15" s="1"/>
  <c r="B317" i="15"/>
  <c r="A316" i="15"/>
  <c r="D319" i="18" a="1"/>
  <c r="D316" i="15" a="1"/>
  <c r="G317" i="18" a="1"/>
  <c r="F317" i="18" a="1"/>
  <c r="F314" i="15" a="1"/>
  <c r="G315" i="15" a="1"/>
  <c r="F317" i="18" l="1"/>
  <c r="D319" i="18"/>
  <c r="E319" i="18" s="1"/>
  <c r="G317" i="18"/>
  <c r="H317" i="18" s="1" a="1"/>
  <c r="H317" i="18" s="1"/>
  <c r="A320" i="18"/>
  <c r="B321" i="18"/>
  <c r="F314" i="15"/>
  <c r="I370" i="16"/>
  <c r="J370" i="16" s="1"/>
  <c r="K370" i="16" s="1"/>
  <c r="L370" i="16" s="1"/>
  <c r="M370" i="16" s="1"/>
  <c r="N370" i="16" s="1"/>
  <c r="F370" i="16" s="1"/>
  <c r="E370" i="16" s="1"/>
  <c r="D370" i="16"/>
  <c r="H373" i="16"/>
  <c r="D316" i="15"/>
  <c r="E316" i="15" s="1"/>
  <c r="G315" i="15"/>
  <c r="H315" i="15" s="1" a="1"/>
  <c r="H315" i="15" s="1"/>
  <c r="A317" i="15"/>
  <c r="B318" i="15"/>
  <c r="F315" i="15" a="1"/>
  <c r="D320" i="18" a="1"/>
  <c r="G318" i="18" a="1"/>
  <c r="D317" i="15" a="1"/>
  <c r="F318" i="18" a="1"/>
  <c r="G316" i="15" a="1"/>
  <c r="D320" i="18" l="1"/>
  <c r="E320" i="18" s="1"/>
  <c r="G318" i="18"/>
  <c r="H318" i="18" s="1" a="1"/>
  <c r="H318" i="18" s="1"/>
  <c r="F318" i="18"/>
  <c r="B322" i="18"/>
  <c r="A321" i="18"/>
  <c r="F315" i="15"/>
  <c r="D373" i="16"/>
  <c r="I373" i="16"/>
  <c r="J373" i="16" s="1"/>
  <c r="K373" i="16" s="1"/>
  <c r="L373" i="16" s="1"/>
  <c r="M373" i="16" s="1"/>
  <c r="N373" i="16" s="1"/>
  <c r="F373" i="16" s="1"/>
  <c r="E373" i="16" s="1"/>
  <c r="H376" i="16"/>
  <c r="D317" i="15"/>
  <c r="E317" i="15" s="1"/>
  <c r="G316" i="15"/>
  <c r="H316" i="15" s="1" a="1"/>
  <c r="H316" i="15" s="1"/>
  <c r="B319" i="15"/>
  <c r="A318" i="15"/>
  <c r="G319" i="18" a="1"/>
  <c r="D321" i="18" a="1"/>
  <c r="D318" i="15" a="1"/>
  <c r="F319" i="18" a="1"/>
  <c r="F316" i="15" a="1"/>
  <c r="F317" i="15" a="1"/>
  <c r="F319" i="18" l="1"/>
  <c r="D321" i="18"/>
  <c r="E321" i="18" s="1"/>
  <c r="G319" i="18"/>
  <c r="H319" i="18" s="1" a="1"/>
  <c r="H319" i="18" s="1"/>
  <c r="A322" i="18"/>
  <c r="B323" i="18"/>
  <c r="F316" i="15"/>
  <c r="H379" i="16"/>
  <c r="I376" i="16"/>
  <c r="J376" i="16" s="1"/>
  <c r="K376" i="16" s="1"/>
  <c r="L376" i="16" s="1"/>
  <c r="M376" i="16" s="1"/>
  <c r="N376" i="16" s="1"/>
  <c r="F376" i="16" s="1"/>
  <c r="E376" i="16" s="1"/>
  <c r="D376" i="16"/>
  <c r="D318" i="15"/>
  <c r="E318" i="15" s="1"/>
  <c r="F317" i="15"/>
  <c r="A319" i="15"/>
  <c r="B320" i="15"/>
  <c r="G320" i="18" a="1"/>
  <c r="F320" i="18" a="1"/>
  <c r="G317" i="15" a="1"/>
  <c r="D319" i="15" a="1"/>
  <c r="D322" i="18" a="1"/>
  <c r="F318" i="15" a="1"/>
  <c r="G320" i="18" l="1"/>
  <c r="H320" i="18" s="1" a="1"/>
  <c r="H320" i="18" s="1"/>
  <c r="F320" i="18"/>
  <c r="D322" i="18"/>
  <c r="E322" i="18" s="1"/>
  <c r="B324" i="18"/>
  <c r="A323" i="18"/>
  <c r="G317" i="15"/>
  <c r="H317" i="15" s="1" a="1"/>
  <c r="H317" i="15" s="1"/>
  <c r="D379" i="16"/>
  <c r="I379" i="16"/>
  <c r="J379" i="16" s="1"/>
  <c r="K379" i="16" s="1"/>
  <c r="L379" i="16" s="1"/>
  <c r="M379" i="16" s="1"/>
  <c r="N379" i="16" s="1"/>
  <c r="F379" i="16" s="1"/>
  <c r="E379" i="16" s="1"/>
  <c r="H382" i="16"/>
  <c r="D319" i="15"/>
  <c r="E319" i="15" s="1"/>
  <c r="F318" i="15"/>
  <c r="B321" i="15"/>
  <c r="A320" i="15"/>
  <c r="G321" i="18" a="1"/>
  <c r="F321" i="18" a="1"/>
  <c r="D323" i="18" a="1"/>
  <c r="D320" i="15" a="1"/>
  <c r="G318" i="15" a="1"/>
  <c r="F319" i="15" a="1"/>
  <c r="D323" i="18" l="1"/>
  <c r="E323" i="18" s="1"/>
  <c r="G321" i="18"/>
  <c r="H321" i="18" s="1" a="1"/>
  <c r="H321" i="18" s="1"/>
  <c r="F321" i="18"/>
  <c r="B325" i="18"/>
  <c r="A324" i="18"/>
  <c r="G318" i="15"/>
  <c r="H318" i="15" s="1" a="1"/>
  <c r="H318" i="15" s="1"/>
  <c r="H385" i="16"/>
  <c r="D382" i="16"/>
  <c r="I382" i="16"/>
  <c r="J382" i="16" s="1"/>
  <c r="K382" i="16" s="1"/>
  <c r="L382" i="16" s="1"/>
  <c r="M382" i="16" s="1"/>
  <c r="N382" i="16" s="1"/>
  <c r="F382" i="16" s="1"/>
  <c r="E382" i="16" s="1"/>
  <c r="D320" i="15"/>
  <c r="E320" i="15" s="1"/>
  <c r="F319" i="15"/>
  <c r="A321" i="15"/>
  <c r="B322" i="15"/>
  <c r="D324" i="18" a="1"/>
  <c r="D321" i="15" a="1"/>
  <c r="G322" i="18" a="1"/>
  <c r="G319" i="15" a="1"/>
  <c r="F322" i="18" a="1"/>
  <c r="G320" i="15" a="1"/>
  <c r="D324" i="18" l="1"/>
  <c r="E324" i="18" s="1"/>
  <c r="G322" i="18"/>
  <c r="H322" i="18" s="1" a="1"/>
  <c r="H322" i="18" s="1"/>
  <c r="F322" i="18"/>
  <c r="B326" i="18"/>
  <c r="A325" i="18"/>
  <c r="G319" i="15"/>
  <c r="H319" i="15" s="1" a="1"/>
  <c r="H319" i="15" s="1"/>
  <c r="I385" i="16"/>
  <c r="J385" i="16" s="1"/>
  <c r="K385" i="16" s="1"/>
  <c r="L385" i="16" s="1"/>
  <c r="M385" i="16" s="1"/>
  <c r="N385" i="16" s="1"/>
  <c r="F385" i="16" s="1"/>
  <c r="E385" i="16" s="1"/>
  <c r="D385" i="16"/>
  <c r="H388" i="16"/>
  <c r="D321" i="15"/>
  <c r="E321" i="15" s="1"/>
  <c r="G320" i="15"/>
  <c r="H320" i="15" s="1" a="1"/>
  <c r="H320" i="15" s="1"/>
  <c r="B323" i="15"/>
  <c r="A322" i="15"/>
  <c r="F320" i="15" a="1"/>
  <c r="F323" i="18" a="1"/>
  <c r="D325" i="18" a="1"/>
  <c r="G323" i="18" a="1"/>
  <c r="D322" i="15" a="1"/>
  <c r="F321" i="15" a="1"/>
  <c r="D325" i="18" l="1"/>
  <c r="E325" i="18" s="1"/>
  <c r="F323" i="18"/>
  <c r="G323" i="18"/>
  <c r="H323" i="18" s="1" a="1"/>
  <c r="H323" i="18" s="1"/>
  <c r="A326" i="18"/>
  <c r="B327" i="18"/>
  <c r="F320" i="15"/>
  <c r="H391" i="16"/>
  <c r="I388" i="16"/>
  <c r="J388" i="16" s="1"/>
  <c r="K388" i="16" s="1"/>
  <c r="L388" i="16" s="1"/>
  <c r="M388" i="16" s="1"/>
  <c r="N388" i="16" s="1"/>
  <c r="F388" i="16" s="1"/>
  <c r="E388" i="16" s="1"/>
  <c r="D388" i="16"/>
  <c r="D322" i="15"/>
  <c r="E322" i="15" s="1"/>
  <c r="F321" i="15"/>
  <c r="B324" i="15"/>
  <c r="A323" i="15"/>
  <c r="G324" i="18" a="1"/>
  <c r="D323" i="15" a="1"/>
  <c r="D326" i="18" a="1"/>
  <c r="G321" i="15" a="1"/>
  <c r="F324" i="18" a="1"/>
  <c r="G322" i="15" a="1"/>
  <c r="D326" i="18" l="1"/>
  <c r="E326" i="18" s="1"/>
  <c r="F324" i="18"/>
  <c r="G324" i="18"/>
  <c r="H324" i="18" s="1" a="1"/>
  <c r="H324" i="18" s="1"/>
  <c r="A327" i="18"/>
  <c r="B328" i="18"/>
  <c r="G321" i="15"/>
  <c r="H321" i="15" s="1" a="1"/>
  <c r="H321" i="15" s="1"/>
  <c r="D391" i="16"/>
  <c r="I391" i="16"/>
  <c r="J391" i="16" s="1"/>
  <c r="K391" i="16" s="1"/>
  <c r="L391" i="16" s="1"/>
  <c r="M391" i="16" s="1"/>
  <c r="N391" i="16" s="1"/>
  <c r="F391" i="16" s="1"/>
  <c r="E391" i="16" s="1"/>
  <c r="H394" i="16"/>
  <c r="D323" i="15"/>
  <c r="E323" i="15" s="1"/>
  <c r="G322" i="15"/>
  <c r="H322" i="15" s="1" a="1"/>
  <c r="H322" i="15" s="1"/>
  <c r="A324" i="15"/>
  <c r="B325" i="15"/>
  <c r="F325" i="18" a="1"/>
  <c r="D327" i="18" a="1"/>
  <c r="F322" i="15" a="1"/>
  <c r="D324" i="15" a="1"/>
  <c r="G325" i="18" a="1"/>
  <c r="G323" i="15" a="1"/>
  <c r="D327" i="18" l="1"/>
  <c r="E327" i="18" s="1"/>
  <c r="F325" i="18"/>
  <c r="G325" i="18"/>
  <c r="H325" i="18" s="1" a="1"/>
  <c r="H325" i="18" s="1"/>
  <c r="B329" i="18"/>
  <c r="A328" i="18"/>
  <c r="F322" i="15"/>
  <c r="D394" i="16"/>
  <c r="H397" i="16"/>
  <c r="I394" i="16"/>
  <c r="J394" i="16" s="1"/>
  <c r="K394" i="16" s="1"/>
  <c r="L394" i="16" s="1"/>
  <c r="M394" i="16" s="1"/>
  <c r="N394" i="16" s="1"/>
  <c r="F394" i="16" s="1"/>
  <c r="E394" i="16" s="1"/>
  <c r="D324" i="15"/>
  <c r="E324" i="15" s="1"/>
  <c r="G323" i="15"/>
  <c r="H323" i="15" s="1" a="1"/>
  <c r="H323" i="15" s="1"/>
  <c r="A325" i="15"/>
  <c r="B326" i="15"/>
  <c r="D328" i="18" a="1"/>
  <c r="F326" i="18" a="1"/>
  <c r="F323" i="15" a="1"/>
  <c r="G326" i="18" a="1"/>
  <c r="D325" i="15" a="1"/>
  <c r="F324" i="15" a="1"/>
  <c r="G326" i="18" l="1"/>
  <c r="H326" i="18" s="1" a="1"/>
  <c r="H326" i="18" s="1"/>
  <c r="F326" i="18"/>
  <c r="D328" i="18"/>
  <c r="E328" i="18" s="1"/>
  <c r="B330" i="18"/>
  <c r="A329" i="18"/>
  <c r="F323" i="15"/>
  <c r="I397" i="16"/>
  <c r="J397" i="16" s="1"/>
  <c r="K397" i="16" s="1"/>
  <c r="L397" i="16" s="1"/>
  <c r="M397" i="16" s="1"/>
  <c r="N397" i="16" s="1"/>
  <c r="F397" i="16" s="1"/>
  <c r="E397" i="16" s="1"/>
  <c r="D397" i="16"/>
  <c r="H400" i="16"/>
  <c r="D325" i="15"/>
  <c r="E325" i="15" s="1"/>
  <c r="F324" i="15"/>
  <c r="B327" i="15"/>
  <c r="A326" i="15"/>
  <c r="G324" i="15" a="1"/>
  <c r="F327" i="18" a="1"/>
  <c r="D326" i="15" a="1"/>
  <c r="D329" i="18" a="1"/>
  <c r="G327" i="18" a="1"/>
  <c r="G325" i="15" a="1"/>
  <c r="F327" i="18" l="1"/>
  <c r="G327" i="18"/>
  <c r="H327" i="18" s="1" a="1"/>
  <c r="H327" i="18" s="1"/>
  <c r="D329" i="18"/>
  <c r="E329" i="18" s="1"/>
  <c r="A330" i="18"/>
  <c r="B331" i="18"/>
  <c r="G324" i="15"/>
  <c r="H324" i="15" s="1" a="1"/>
  <c r="H324" i="15" s="1"/>
  <c r="H403" i="16"/>
  <c r="I400" i="16"/>
  <c r="J400" i="16" s="1"/>
  <c r="K400" i="16" s="1"/>
  <c r="L400" i="16" s="1"/>
  <c r="M400" i="16" s="1"/>
  <c r="N400" i="16" s="1"/>
  <c r="F400" i="16" s="1"/>
  <c r="E400" i="16" s="1"/>
  <c r="D400" i="16"/>
  <c r="D326" i="15"/>
  <c r="E326" i="15" s="1"/>
  <c r="G325" i="15"/>
  <c r="H325" i="15" s="1" a="1"/>
  <c r="H325" i="15" s="1"/>
  <c r="A327" i="15"/>
  <c r="B328" i="15"/>
  <c r="D327" i="15" a="1"/>
  <c r="G328" i="18" a="1"/>
  <c r="F325" i="15" a="1"/>
  <c r="F328" i="18" a="1"/>
  <c r="D330" i="18" a="1"/>
  <c r="F326" i="15" a="1"/>
  <c r="G328" i="18" l="1"/>
  <c r="H328" i="18" s="1" a="1"/>
  <c r="H328" i="18" s="1"/>
  <c r="D330" i="18"/>
  <c r="E330" i="18" s="1"/>
  <c r="F328" i="18"/>
  <c r="B332" i="18"/>
  <c r="A331" i="18"/>
  <c r="F325" i="15"/>
  <c r="H406" i="16"/>
  <c r="D403" i="16"/>
  <c r="I403" i="16"/>
  <c r="J403" i="16" s="1"/>
  <c r="K403" i="16" s="1"/>
  <c r="L403" i="16" s="1"/>
  <c r="M403" i="16" s="1"/>
  <c r="N403" i="16" s="1"/>
  <c r="F403" i="16" s="1"/>
  <c r="E403" i="16" s="1"/>
  <c r="D327" i="15"/>
  <c r="E327" i="15" s="1"/>
  <c r="F326" i="15"/>
  <c r="B329" i="15"/>
  <c r="A328" i="15"/>
  <c r="G329" i="18" a="1"/>
  <c r="D328" i="15" a="1"/>
  <c r="D331" i="18" a="1"/>
  <c r="G326" i="15" a="1"/>
  <c r="F329" i="18" a="1"/>
  <c r="G327" i="15" a="1"/>
  <c r="D331" i="18" l="1"/>
  <c r="E331" i="18" s="1"/>
  <c r="G329" i="18"/>
  <c r="H329" i="18" s="1" a="1"/>
  <c r="H329" i="18" s="1"/>
  <c r="F329" i="18"/>
  <c r="B333" i="18"/>
  <c r="A332" i="18"/>
  <c r="G326" i="15"/>
  <c r="H326" i="15" s="1" a="1"/>
  <c r="H326" i="15" s="1"/>
  <c r="D406" i="16"/>
  <c r="H409" i="16"/>
  <c r="I406" i="16"/>
  <c r="J406" i="16" s="1"/>
  <c r="K406" i="16" s="1"/>
  <c r="L406" i="16" s="1"/>
  <c r="M406" i="16" s="1"/>
  <c r="N406" i="16" s="1"/>
  <c r="F406" i="16" s="1"/>
  <c r="E406" i="16" s="1"/>
  <c r="D328" i="15"/>
  <c r="E328" i="15" s="1"/>
  <c r="G327" i="15"/>
  <c r="H327" i="15" s="1" a="1"/>
  <c r="H327" i="15" s="1"/>
  <c r="A329" i="15"/>
  <c r="B330" i="15"/>
  <c r="D332" i="18" a="1"/>
  <c r="G330" i="18" a="1"/>
  <c r="F327" i="15" a="1"/>
  <c r="F330" i="18" a="1"/>
  <c r="D329" i="15" a="1"/>
  <c r="G328" i="15" a="1"/>
  <c r="D332" i="18" l="1"/>
  <c r="E332" i="18" s="1"/>
  <c r="F330" i="18"/>
  <c r="G330" i="18"/>
  <c r="H330" i="18" s="1" a="1"/>
  <c r="H330" i="18" s="1"/>
  <c r="B334" i="18"/>
  <c r="A333" i="18"/>
  <c r="F327" i="15"/>
  <c r="I409" i="16"/>
  <c r="J409" i="16" s="1"/>
  <c r="K409" i="16" s="1"/>
  <c r="L409" i="16" s="1"/>
  <c r="M409" i="16" s="1"/>
  <c r="N409" i="16" s="1"/>
  <c r="F409" i="16" s="1"/>
  <c r="E409" i="16" s="1"/>
  <c r="H412" i="16"/>
  <c r="D409" i="16"/>
  <c r="D329" i="15"/>
  <c r="E329" i="15" s="1"/>
  <c r="G328" i="15"/>
  <c r="H328" i="15" s="1" a="1"/>
  <c r="H328" i="15" s="1"/>
  <c r="B331" i="15"/>
  <c r="A330" i="15"/>
  <c r="D333" i="18" a="1"/>
  <c r="G331" i="18" a="1"/>
  <c r="D330" i="15" a="1"/>
  <c r="F328" i="15" a="1"/>
  <c r="F331" i="18" a="1"/>
  <c r="F329" i="15" a="1"/>
  <c r="D333" i="18" l="1"/>
  <c r="E333" i="18" s="1"/>
  <c r="G331" i="18"/>
  <c r="H331" i="18" s="1" a="1"/>
  <c r="H331" i="18" s="1"/>
  <c r="F331" i="18"/>
  <c r="B335" i="18"/>
  <c r="A334" i="18"/>
  <c r="F328" i="15"/>
  <c r="D412" i="16"/>
  <c r="I412" i="16"/>
  <c r="J412" i="16" s="1"/>
  <c r="K412" i="16" s="1"/>
  <c r="L412" i="16" s="1"/>
  <c r="M412" i="16" s="1"/>
  <c r="N412" i="16" s="1"/>
  <c r="F412" i="16" s="1"/>
  <c r="E412" i="16" s="1"/>
  <c r="H415" i="16"/>
  <c r="D330" i="15"/>
  <c r="E330" i="15" s="1"/>
  <c r="F329" i="15"/>
  <c r="A331" i="15"/>
  <c r="B332" i="15"/>
  <c r="F332" i="18" a="1"/>
  <c r="D334" i="18" a="1"/>
  <c r="G332" i="18" a="1"/>
  <c r="D331" i="15" a="1"/>
  <c r="G329" i="15" a="1"/>
  <c r="F330" i="15" a="1"/>
  <c r="D334" i="18" l="1"/>
  <c r="E334" i="18" s="1"/>
  <c r="G332" i="18"/>
  <c r="H332" i="18" s="1" a="1"/>
  <c r="H332" i="18" s="1"/>
  <c r="F332" i="18"/>
  <c r="A335" i="18"/>
  <c r="B336" i="18"/>
  <c r="G329" i="15"/>
  <c r="H329" i="15" s="1" a="1"/>
  <c r="H329" i="15" s="1"/>
  <c r="I415" i="16"/>
  <c r="J415" i="16" s="1"/>
  <c r="K415" i="16" s="1"/>
  <c r="L415" i="16" s="1"/>
  <c r="M415" i="16" s="1"/>
  <c r="N415" i="16" s="1"/>
  <c r="F415" i="16" s="1"/>
  <c r="E415" i="16" s="1"/>
  <c r="H418" i="16"/>
  <c r="D415" i="16"/>
  <c r="D331" i="15"/>
  <c r="E331" i="15" s="1"/>
  <c r="F330" i="15"/>
  <c r="B333" i="15"/>
  <c r="A332" i="15"/>
  <c r="G330" i="15" a="1"/>
  <c r="D332" i="15" a="1"/>
  <c r="F333" i="18" a="1"/>
  <c r="D335" i="18" a="1"/>
  <c r="G333" i="18" a="1"/>
  <c r="F331" i="15" a="1"/>
  <c r="G333" i="18" l="1"/>
  <c r="H333" i="18" s="1" a="1"/>
  <c r="H333" i="18" s="1"/>
  <c r="F333" i="18"/>
  <c r="D335" i="18"/>
  <c r="E335" i="18" s="1"/>
  <c r="B337" i="18"/>
  <c r="A336" i="18"/>
  <c r="G330" i="15"/>
  <c r="H330" i="15" s="1" a="1"/>
  <c r="H330" i="15" s="1"/>
  <c r="I418" i="16"/>
  <c r="J418" i="16" s="1"/>
  <c r="K418" i="16" s="1"/>
  <c r="L418" i="16" s="1"/>
  <c r="M418" i="16" s="1"/>
  <c r="N418" i="16" s="1"/>
  <c r="F418" i="16" s="1"/>
  <c r="E418" i="16" s="1"/>
  <c r="H421" i="16"/>
  <c r="D418" i="16"/>
  <c r="D332" i="15"/>
  <c r="E332" i="15" s="1"/>
  <c r="F331" i="15"/>
  <c r="A333" i="15"/>
  <c r="B334" i="15"/>
  <c r="D336" i="18" a="1"/>
  <c r="G331" i="15" a="1"/>
  <c r="G334" i="18" a="1"/>
  <c r="D333" i="15" a="1"/>
  <c r="F334" i="18" a="1"/>
  <c r="F332" i="15" a="1"/>
  <c r="F334" i="18" l="1"/>
  <c r="D336" i="18"/>
  <c r="E336" i="18" s="1"/>
  <c r="G334" i="18"/>
  <c r="H334" i="18" s="1" a="1"/>
  <c r="H334" i="18" s="1"/>
  <c r="B338" i="18"/>
  <c r="A337" i="18"/>
  <c r="G331" i="15"/>
  <c r="H331" i="15" s="1" a="1"/>
  <c r="H331" i="15" s="1"/>
  <c r="H424" i="16"/>
  <c r="D421" i="16"/>
  <c r="I421" i="16"/>
  <c r="J421" i="16" s="1"/>
  <c r="K421" i="16" s="1"/>
  <c r="L421" i="16" s="1"/>
  <c r="M421" i="16" s="1"/>
  <c r="N421" i="16" s="1"/>
  <c r="F421" i="16" s="1"/>
  <c r="E421" i="16" s="1"/>
  <c r="D333" i="15"/>
  <c r="E333" i="15" s="1"/>
  <c r="F332" i="15"/>
  <c r="B335" i="15"/>
  <c r="A334" i="15"/>
  <c r="G332" i="15" a="1"/>
  <c r="D334" i="15" a="1"/>
  <c r="F335" i="18" a="1"/>
  <c r="D337" i="18" a="1"/>
  <c r="G335" i="18" a="1"/>
  <c r="F333" i="15" a="1"/>
  <c r="D337" i="18" l="1"/>
  <c r="E337" i="18" s="1"/>
  <c r="F335" i="18"/>
  <c r="G335" i="18"/>
  <c r="H335" i="18" s="1" a="1"/>
  <c r="H335" i="18" s="1"/>
  <c r="A338" i="18"/>
  <c r="B339" i="18"/>
  <c r="G332" i="15"/>
  <c r="H332" i="15" s="1" a="1"/>
  <c r="H332" i="15" s="1"/>
  <c r="I424" i="16"/>
  <c r="J424" i="16" s="1"/>
  <c r="K424" i="16" s="1"/>
  <c r="L424" i="16" s="1"/>
  <c r="M424" i="16" s="1"/>
  <c r="N424" i="16" s="1"/>
  <c r="F424" i="16" s="1"/>
  <c r="E424" i="16" s="1"/>
  <c r="D424" i="16"/>
  <c r="D334" i="15"/>
  <c r="E334" i="15" s="1"/>
  <c r="F333" i="15"/>
  <c r="A335" i="15"/>
  <c r="B336" i="15"/>
  <c r="F336" i="18" a="1"/>
  <c r="D335" i="15" a="1"/>
  <c r="G336" i="18" a="1"/>
  <c r="D338" i="18" a="1"/>
  <c r="G333" i="15" a="1"/>
  <c r="G334" i="15" a="1"/>
  <c r="G336" i="18" l="1"/>
  <c r="H336" i="18" s="1" a="1"/>
  <c r="H336" i="18" s="1"/>
  <c r="D338" i="18"/>
  <c r="E338" i="18" s="1"/>
  <c r="F336" i="18"/>
  <c r="B340" i="18"/>
  <c r="A339" i="18"/>
  <c r="G333" i="15"/>
  <c r="H333" i="15" s="1" a="1"/>
  <c r="H333" i="15" s="1"/>
  <c r="D335" i="15"/>
  <c r="E335" i="15" s="1"/>
  <c r="G334" i="15"/>
  <c r="H334" i="15" s="1" a="1"/>
  <c r="H334" i="15" s="1"/>
  <c r="A336" i="15"/>
  <c r="B337" i="15"/>
  <c r="D336" i="15" a="1"/>
  <c r="D339" i="18" a="1"/>
  <c r="F334" i="15" a="1"/>
  <c r="F337" i="18" a="1"/>
  <c r="G337" i="18" a="1"/>
  <c r="G335" i="15" a="1"/>
  <c r="G337" i="18" l="1"/>
  <c r="H337" i="18" s="1" a="1"/>
  <c r="H337" i="18" s="1"/>
  <c r="F337" i="18"/>
  <c r="D339" i="18"/>
  <c r="E339" i="18" s="1"/>
  <c r="A340" i="18"/>
  <c r="B341" i="18"/>
  <c r="F334" i="15"/>
  <c r="D336" i="15"/>
  <c r="E336" i="15" s="1"/>
  <c r="G335" i="15"/>
  <c r="H335" i="15" s="1" a="1"/>
  <c r="H335" i="15" s="1"/>
  <c r="B338" i="15"/>
  <c r="A337" i="15"/>
  <c r="D340" i="18" a="1"/>
  <c r="G338" i="18" a="1"/>
  <c r="F335" i="15" a="1"/>
  <c r="F338" i="18" a="1"/>
  <c r="D337" i="15" a="1"/>
  <c r="G336" i="15" a="1"/>
  <c r="G338" i="18" l="1"/>
  <c r="H338" i="18" s="1" a="1"/>
  <c r="H338" i="18" s="1"/>
  <c r="D340" i="18"/>
  <c r="E340" i="18" s="1"/>
  <c r="F338" i="18"/>
  <c r="B342" i="18"/>
  <c r="A341" i="18"/>
  <c r="F335" i="15"/>
  <c r="D337" i="15"/>
  <c r="E337" i="15" s="1"/>
  <c r="G336" i="15"/>
  <c r="H336" i="15" s="1" a="1"/>
  <c r="H336" i="15" s="1"/>
  <c r="A338" i="15"/>
  <c r="B339" i="15"/>
  <c r="D341" i="18" a="1"/>
  <c r="D338" i="15" a="1"/>
  <c r="F339" i="18" a="1"/>
  <c r="F336" i="15" a="1"/>
  <c r="G339" i="18" a="1"/>
  <c r="F337" i="15" a="1"/>
  <c r="D341" i="18" l="1"/>
  <c r="E341" i="18" s="1"/>
  <c r="F339" i="18"/>
  <c r="G339" i="18"/>
  <c r="H339" i="18" s="1" a="1"/>
  <c r="H339" i="18" s="1"/>
  <c r="A342" i="18"/>
  <c r="B343" i="18"/>
  <c r="F336" i="15"/>
  <c r="D338" i="15"/>
  <c r="E338" i="15" s="1"/>
  <c r="F337" i="15"/>
  <c r="B340" i="15"/>
  <c r="A339" i="15"/>
  <c r="G337" i="15" a="1"/>
  <c r="F340" i="18" a="1"/>
  <c r="G340" i="18" a="1"/>
  <c r="D342" i="18" a="1"/>
  <c r="D339" i="15" a="1"/>
  <c r="F338" i="15" a="1"/>
  <c r="F340" i="18" l="1"/>
  <c r="D342" i="18"/>
  <c r="E342" i="18" s="1"/>
  <c r="G340" i="18"/>
  <c r="H340" i="18" s="1" a="1"/>
  <c r="H340" i="18" s="1"/>
  <c r="A343" i="18"/>
  <c r="B344" i="18"/>
  <c r="G337" i="15"/>
  <c r="H337" i="15" s="1" a="1"/>
  <c r="H337" i="15" s="1"/>
  <c r="D339" i="15"/>
  <c r="E339" i="15" s="1"/>
  <c r="F338" i="15"/>
  <c r="B341" i="15"/>
  <c r="A340" i="15"/>
  <c r="D340" i="15" a="1"/>
  <c r="G338" i="15" a="1"/>
  <c r="G341" i="18" a="1"/>
  <c r="D343" i="18" a="1"/>
  <c r="F341" i="18" a="1"/>
  <c r="G339" i="15" a="1"/>
  <c r="F341" i="18" l="1"/>
  <c r="G341" i="18"/>
  <c r="H341" i="18" s="1" a="1"/>
  <c r="H341" i="18" s="1"/>
  <c r="D343" i="18"/>
  <c r="E343" i="18" s="1"/>
  <c r="B345" i="18"/>
  <c r="A344" i="18"/>
  <c r="G338" i="15"/>
  <c r="H338" i="15" s="1" a="1"/>
  <c r="H338" i="15" s="1"/>
  <c r="D340" i="15"/>
  <c r="E340" i="15" s="1"/>
  <c r="G339" i="15"/>
  <c r="H339" i="15" s="1" a="1"/>
  <c r="H339" i="15" s="1"/>
  <c r="A341" i="15"/>
  <c r="B342" i="15"/>
  <c r="F342" i="18" a="1"/>
  <c r="F339" i="15" a="1"/>
  <c r="G342" i="18" a="1"/>
  <c r="D341" i="15" a="1"/>
  <c r="D344" i="18" a="1"/>
  <c r="F340" i="15" a="1"/>
  <c r="D344" i="18" l="1"/>
  <c r="E344" i="18" s="1"/>
  <c r="G342" i="18"/>
  <c r="H342" i="18" s="1" a="1"/>
  <c r="H342" i="18" s="1"/>
  <c r="F342" i="18"/>
  <c r="B346" i="18"/>
  <c r="A345" i="18"/>
  <c r="F339" i="15"/>
  <c r="D341" i="15"/>
  <c r="E341" i="15" s="1"/>
  <c r="F340" i="15"/>
  <c r="B343" i="15"/>
  <c r="A342" i="15"/>
  <c r="F343" i="18" a="1"/>
  <c r="G340" i="15" a="1"/>
  <c r="D342" i="15" a="1"/>
  <c r="G343" i="18" a="1"/>
  <c r="D345" i="18" a="1"/>
  <c r="F341" i="15" a="1"/>
  <c r="D345" i="18" l="1"/>
  <c r="E345" i="18" s="1"/>
  <c r="G343" i="18"/>
  <c r="H343" i="18" s="1" a="1"/>
  <c r="H343" i="18" s="1"/>
  <c r="F343" i="18"/>
  <c r="B347" i="18"/>
  <c r="A346" i="18"/>
  <c r="G340" i="15"/>
  <c r="H340" i="15" s="1" a="1"/>
  <c r="H340" i="15" s="1"/>
  <c r="D342" i="15"/>
  <c r="E342" i="15" s="1"/>
  <c r="F341" i="15"/>
  <c r="A343" i="15"/>
  <c r="B344" i="15"/>
  <c r="D343" i="15" a="1"/>
  <c r="D346" i="18" a="1"/>
  <c r="G342" i="15" a="1"/>
  <c r="G344" i="18" a="1"/>
  <c r="G341" i="15" a="1"/>
  <c r="F344" i="18" a="1"/>
  <c r="D346" i="18" l="1"/>
  <c r="E346" i="18" s="1"/>
  <c r="G344" i="18"/>
  <c r="H344" i="18" s="1" a="1"/>
  <c r="H344" i="18" s="1"/>
  <c r="F344" i="18"/>
  <c r="A347" i="18"/>
  <c r="B348" i="18"/>
  <c r="G341" i="15"/>
  <c r="H341" i="15" s="1" a="1"/>
  <c r="H341" i="15" s="1"/>
  <c r="D343" i="15"/>
  <c r="E343" i="15" s="1"/>
  <c r="G342" i="15"/>
  <c r="H342" i="15" s="1" a="1"/>
  <c r="H342" i="15" s="1"/>
  <c r="B345" i="15"/>
  <c r="A344" i="15"/>
  <c r="D344" i="15" a="1"/>
  <c r="D347" i="18" a="1"/>
  <c r="F345" i="18" a="1"/>
  <c r="F342" i="15" a="1"/>
  <c r="G345" i="18" a="1"/>
  <c r="G343" i="15" a="1"/>
  <c r="D347" i="18" l="1"/>
  <c r="E347" i="18" s="1"/>
  <c r="G345" i="18"/>
  <c r="H345" i="18" s="1" a="1"/>
  <c r="H345" i="18" s="1"/>
  <c r="F345" i="18"/>
  <c r="B349" i="18"/>
  <c r="A348" i="18"/>
  <c r="F342" i="15"/>
  <c r="D344" i="15"/>
  <c r="E344" i="15" s="1"/>
  <c r="G343" i="15"/>
  <c r="H343" i="15" s="1" a="1"/>
  <c r="H343" i="15" s="1"/>
  <c r="A345" i="15"/>
  <c r="B346" i="15"/>
  <c r="D345" i="15" a="1"/>
  <c r="F346" i="18" a="1"/>
  <c r="F343" i="15" a="1"/>
  <c r="G346" i="18" a="1"/>
  <c r="D348" i="18" a="1"/>
  <c r="G344" i="15" a="1"/>
  <c r="D348" i="18" l="1"/>
  <c r="E348" i="18" s="1"/>
  <c r="F346" i="18"/>
  <c r="G346" i="18"/>
  <c r="H346" i="18" s="1" a="1"/>
  <c r="H346" i="18" s="1"/>
  <c r="B350" i="18"/>
  <c r="A349" i="18"/>
  <c r="F343" i="15"/>
  <c r="D345" i="15"/>
  <c r="E345" i="15" s="1"/>
  <c r="G344" i="15"/>
  <c r="H344" i="15" s="1" a="1"/>
  <c r="H344" i="15" s="1"/>
  <c r="B347" i="15"/>
  <c r="A346" i="15"/>
  <c r="F347" i="18" a="1"/>
  <c r="G347" i="18" a="1"/>
  <c r="D346" i="15" a="1"/>
  <c r="D349" i="18" a="1"/>
  <c r="F344" i="15" a="1"/>
  <c r="F345" i="15" a="1"/>
  <c r="F347" i="18" l="1"/>
  <c r="D349" i="18"/>
  <c r="E349" i="18" s="1"/>
  <c r="G347" i="18"/>
  <c r="H347" i="18" s="1" a="1"/>
  <c r="H347" i="18" s="1"/>
  <c r="B351" i="18"/>
  <c r="A350" i="18"/>
  <c r="F344" i="15"/>
  <c r="D346" i="15"/>
  <c r="E346" i="15" s="1"/>
  <c r="F345" i="15"/>
  <c r="A347" i="15"/>
  <c r="B348" i="15"/>
  <c r="G345" i="15" a="1"/>
  <c r="D347" i="15" a="1"/>
  <c r="D350" i="18" a="1"/>
  <c r="G348" i="18" a="1"/>
  <c r="F348" i="18" a="1"/>
  <c r="F346" i="15" a="1"/>
  <c r="D350" i="18" l="1"/>
  <c r="E350" i="18" s="1"/>
  <c r="G348" i="18"/>
  <c r="H348" i="18" s="1" a="1"/>
  <c r="H348" i="18" s="1"/>
  <c r="F348" i="18"/>
  <c r="B352" i="18"/>
  <c r="A351" i="18"/>
  <c r="G345" i="15"/>
  <c r="H345" i="15" s="1" a="1"/>
  <c r="H345" i="15" s="1"/>
  <c r="D347" i="15"/>
  <c r="E347" i="15" s="1"/>
  <c r="F346" i="15"/>
  <c r="B349" i="15"/>
  <c r="A348" i="15"/>
  <c r="D351" i="18" a="1"/>
  <c r="G349" i="18" a="1"/>
  <c r="D348" i="15" a="1"/>
  <c r="F349" i="18" a="1"/>
  <c r="G346" i="15" a="1"/>
  <c r="G347" i="15" a="1"/>
  <c r="F349" i="18" l="1"/>
  <c r="D351" i="18"/>
  <c r="E351" i="18" s="1"/>
  <c r="G349" i="18"/>
  <c r="H349" i="18" s="1" a="1"/>
  <c r="H349" i="18" s="1"/>
  <c r="B353" i="18"/>
  <c r="A352" i="18"/>
  <c r="G346" i="15"/>
  <c r="H346" i="15" s="1" a="1"/>
  <c r="H346" i="15" s="1"/>
  <c r="D348" i="15"/>
  <c r="E348" i="15" s="1"/>
  <c r="G347" i="15"/>
  <c r="H347" i="15" s="1" a="1"/>
  <c r="H347" i="15" s="1"/>
  <c r="A349" i="15"/>
  <c r="B350" i="15"/>
  <c r="F347" i="15" a="1"/>
  <c r="D352" i="18" a="1"/>
  <c r="D349" i="15" a="1"/>
  <c r="F350" i="18" a="1"/>
  <c r="G350" i="18" a="1"/>
  <c r="F348" i="15" a="1"/>
  <c r="F350" i="18" l="1"/>
  <c r="D352" i="18"/>
  <c r="E352" i="18" s="1"/>
  <c r="G350" i="18"/>
  <c r="H350" i="18" s="1" a="1"/>
  <c r="H350" i="18" s="1"/>
  <c r="B354" i="18"/>
  <c r="A353" i="18"/>
  <c r="F347" i="15"/>
  <c r="D349" i="15"/>
  <c r="E349" i="15" s="1"/>
  <c r="F348" i="15"/>
  <c r="B351" i="15"/>
  <c r="A350" i="15"/>
  <c r="G351" i="18" a="1"/>
  <c r="D350" i="15" a="1"/>
  <c r="D353" i="18" a="1"/>
  <c r="F351" i="18" a="1"/>
  <c r="G348" i="15" a="1"/>
  <c r="F349" i="15" a="1"/>
  <c r="F351" i="18" l="1"/>
  <c r="D353" i="18"/>
  <c r="E353" i="18" s="1"/>
  <c r="G351" i="18"/>
  <c r="H351" i="18" s="1" a="1"/>
  <c r="H351" i="18" s="1"/>
  <c r="B355" i="18"/>
  <c r="A354" i="18"/>
  <c r="G348" i="15"/>
  <c r="H348" i="15" s="1" a="1"/>
  <c r="H348" i="15" s="1"/>
  <c r="D350" i="15"/>
  <c r="E350" i="15" s="1"/>
  <c r="F349" i="15"/>
  <c r="A351" i="15"/>
  <c r="B352" i="15"/>
  <c r="G349" i="15" a="1"/>
  <c r="D354" i="18" a="1"/>
  <c r="G352" i="18" a="1"/>
  <c r="D351" i="15" a="1"/>
  <c r="F352" i="18" a="1"/>
  <c r="G350" i="15" a="1"/>
  <c r="D354" i="18" l="1"/>
  <c r="E354" i="18" s="1"/>
  <c r="F352" i="18"/>
  <c r="G352" i="18"/>
  <c r="H352" i="18" s="1" a="1"/>
  <c r="H352" i="18" s="1"/>
  <c r="B356" i="18"/>
  <c r="A355" i="18"/>
  <c r="G349" i="15"/>
  <c r="H349" i="15" s="1" a="1"/>
  <c r="H349" i="15" s="1"/>
  <c r="D351" i="15"/>
  <c r="E351" i="15" s="1"/>
  <c r="G350" i="15"/>
  <c r="H350" i="15" s="1" a="1"/>
  <c r="H350" i="15" s="1"/>
  <c r="B353" i="15"/>
  <c r="A352" i="15"/>
  <c r="F353" i="18" a="1"/>
  <c r="D355" i="18" a="1"/>
  <c r="F350" i="15" a="1"/>
  <c r="G353" i="18" a="1"/>
  <c r="D352" i="15" a="1"/>
  <c r="G351" i="15" a="1"/>
  <c r="D355" i="18" l="1"/>
  <c r="E355" i="18" s="1"/>
  <c r="G353" i="18"/>
  <c r="H353" i="18" s="1" a="1"/>
  <c r="H353" i="18" s="1"/>
  <c r="F353" i="18"/>
  <c r="B357" i="18"/>
  <c r="A356" i="18"/>
  <c r="F350" i="15"/>
  <c r="D352" i="15"/>
  <c r="E352" i="15" s="1"/>
  <c r="G351" i="15"/>
  <c r="H351" i="15" s="1" a="1"/>
  <c r="H351" i="15" s="1"/>
  <c r="A353" i="15"/>
  <c r="B354" i="15"/>
  <c r="D356" i="18" a="1"/>
  <c r="F351" i="15" a="1"/>
  <c r="F354" i="18" a="1"/>
  <c r="G354" i="18" a="1"/>
  <c r="D353" i="15" a="1"/>
  <c r="G352" i="15" a="1"/>
  <c r="D356" i="18" l="1"/>
  <c r="E356" i="18" s="1"/>
  <c r="G354" i="18"/>
  <c r="H354" i="18" s="1" a="1"/>
  <c r="H354" i="18" s="1"/>
  <c r="F354" i="18"/>
  <c r="B358" i="18"/>
  <c r="A357" i="18"/>
  <c r="F351" i="15"/>
  <c r="D353" i="15"/>
  <c r="E353" i="15" s="1"/>
  <c r="G352" i="15"/>
  <c r="H352" i="15" s="1" a="1"/>
  <c r="H352" i="15" s="1"/>
  <c r="B355" i="15"/>
  <c r="A354" i="15"/>
  <c r="D354" i="15" a="1"/>
  <c r="D357" i="18" a="1"/>
  <c r="F355" i="18" a="1"/>
  <c r="G355" i="18" a="1"/>
  <c r="F352" i="15" a="1"/>
  <c r="F353" i="15" a="1"/>
  <c r="D357" i="18" l="1"/>
  <c r="E357" i="18" s="1"/>
  <c r="G355" i="18"/>
  <c r="H355" i="18" s="1" a="1"/>
  <c r="H355" i="18" s="1"/>
  <c r="F355" i="18"/>
  <c r="B359" i="18"/>
  <c r="A358" i="18"/>
  <c r="F352" i="15"/>
  <c r="D354" i="15"/>
  <c r="E354" i="15" s="1"/>
  <c r="F353" i="15"/>
  <c r="A355" i="15"/>
  <c r="B356" i="15"/>
  <c r="F356" i="18" a="1"/>
  <c r="G353" i="15" a="1"/>
  <c r="D355" i="15" a="1"/>
  <c r="D358" i="18" a="1"/>
  <c r="G356" i="18" a="1"/>
  <c r="G354" i="15" a="1"/>
  <c r="D358" i="18" l="1"/>
  <c r="E358" i="18" s="1"/>
  <c r="F356" i="18"/>
  <c r="G356" i="18"/>
  <c r="H356" i="18" s="1" a="1"/>
  <c r="H356" i="18" s="1"/>
  <c r="B360" i="18"/>
  <c r="A359" i="18"/>
  <c r="G353" i="15"/>
  <c r="H353" i="15" s="1" a="1"/>
  <c r="H353" i="15" s="1"/>
  <c r="D355" i="15"/>
  <c r="E355" i="15" s="1"/>
  <c r="G354" i="15"/>
  <c r="H354" i="15" s="1" a="1"/>
  <c r="H354" i="15" s="1"/>
  <c r="B357" i="15"/>
  <c r="A356" i="15"/>
  <c r="G357" i="18" a="1"/>
  <c r="F354" i="15" a="1"/>
  <c r="F357" i="18" a="1"/>
  <c r="D356" i="15" a="1"/>
  <c r="D359" i="18" a="1"/>
  <c r="F355" i="15" a="1"/>
  <c r="D359" i="18" l="1"/>
  <c r="E359" i="18" s="1"/>
  <c r="F357" i="18"/>
  <c r="G357" i="18"/>
  <c r="H357" i="18" s="1" a="1"/>
  <c r="H357" i="18" s="1"/>
  <c r="B361" i="18"/>
  <c r="A360" i="18"/>
  <c r="F354" i="15"/>
  <c r="D356" i="15"/>
  <c r="E356" i="15" s="1"/>
  <c r="F355" i="15"/>
  <c r="A357" i="15"/>
  <c r="B358" i="15"/>
  <c r="D357" i="15" a="1"/>
  <c r="F358" i="18" a="1"/>
  <c r="G358" i="18" a="1"/>
  <c r="D360" i="18" a="1"/>
  <c r="G355" i="15" a="1"/>
  <c r="F356" i="15" a="1"/>
  <c r="G358" i="18" l="1"/>
  <c r="H358" i="18" s="1" a="1"/>
  <c r="H358" i="18" s="1"/>
  <c r="D360" i="18"/>
  <c r="E360" i="18" s="1"/>
  <c r="F358" i="18"/>
  <c r="B362" i="18"/>
  <c r="A361" i="18"/>
  <c r="G355" i="15"/>
  <c r="H355" i="15" s="1" a="1"/>
  <c r="H355" i="15" s="1"/>
  <c r="D357" i="15"/>
  <c r="E357" i="15" s="1"/>
  <c r="F356" i="15"/>
  <c r="B359" i="15"/>
  <c r="A358" i="15"/>
  <c r="F359" i="18" a="1"/>
  <c r="G356" i="15" a="1"/>
  <c r="D358" i="15" a="1"/>
  <c r="D361" i="18" a="1"/>
  <c r="G359" i="18" a="1"/>
  <c r="G357" i="15" a="1"/>
  <c r="G359" i="18" l="1"/>
  <c r="H359" i="18" s="1" a="1"/>
  <c r="H359" i="18" s="1"/>
  <c r="D361" i="18"/>
  <c r="E361" i="18" s="1"/>
  <c r="F359" i="18"/>
  <c r="B363" i="18"/>
  <c r="A362" i="18"/>
  <c r="G356" i="15"/>
  <c r="H356" i="15" s="1" a="1"/>
  <c r="H356" i="15" s="1"/>
  <c r="D358" i="15"/>
  <c r="E358" i="15" s="1"/>
  <c r="G357" i="15"/>
  <c r="H357" i="15" s="1" a="1"/>
  <c r="A359" i="15"/>
  <c r="B360" i="15"/>
  <c r="F357" i="15" a="1"/>
  <c r="G360" i="18" a="1"/>
  <c r="D362" i="18" a="1"/>
  <c r="D359" i="15" a="1"/>
  <c r="F360" i="18" a="1"/>
  <c r="F358" i="15" a="1"/>
  <c r="D362" i="18" l="1"/>
  <c r="E362" i="18" s="1"/>
  <c r="F360" i="18"/>
  <c r="G360" i="18"/>
  <c r="H360" i="18" s="1" a="1"/>
  <c r="H360" i="18" s="1"/>
  <c r="B364" i="18"/>
  <c r="A363" i="18"/>
  <c r="H357" i="15"/>
  <c r="F357" i="15"/>
  <c r="D359" i="15"/>
  <c r="E359" i="15" s="1"/>
  <c r="F358" i="15"/>
  <c r="B361" i="15"/>
  <c r="A360" i="15"/>
  <c r="D360" i="15" a="1"/>
  <c r="D363" i="18" a="1"/>
  <c r="F361" i="18" a="1"/>
  <c r="G358" i="15" a="1"/>
  <c r="G361" i="18" a="1"/>
  <c r="F359" i="15" a="1"/>
  <c r="F361" i="18" l="1"/>
  <c r="D363" i="18"/>
  <c r="E363" i="18" s="1"/>
  <c r="G361" i="18"/>
  <c r="H361" i="18" s="1" a="1"/>
  <c r="H361" i="18" s="1"/>
  <c r="A364" i="18"/>
  <c r="B365" i="18"/>
  <c r="G358" i="15"/>
  <c r="H358" i="15" s="1" a="1"/>
  <c r="H358" i="15" s="1"/>
  <c r="D360" i="15"/>
  <c r="E360" i="15" s="1"/>
  <c r="F359" i="15"/>
  <c r="A361" i="15"/>
  <c r="B362" i="15"/>
  <c r="G359" i="15" a="1"/>
  <c r="G362" i="18" a="1"/>
  <c r="D364" i="18" a="1"/>
  <c r="D361" i="15" a="1"/>
  <c r="F362" i="18" a="1"/>
  <c r="F360" i="15" a="1"/>
  <c r="G362" i="18" l="1"/>
  <c r="H362" i="18" s="1" a="1"/>
  <c r="H362" i="18" s="1"/>
  <c r="D364" i="18"/>
  <c r="E364" i="18" s="1"/>
  <c r="F362" i="18"/>
  <c r="A365" i="18"/>
  <c r="B366" i="18"/>
  <c r="G359" i="15"/>
  <c r="H359" i="15" s="1" a="1"/>
  <c r="H359" i="15" s="1"/>
  <c r="D361" i="15"/>
  <c r="E361" i="15" s="1"/>
  <c r="F360" i="15"/>
  <c r="B363" i="15"/>
  <c r="A362" i="15"/>
  <c r="D362" i="15" a="1"/>
  <c r="D365" i="18" a="1"/>
  <c r="G360" i="15" a="1"/>
  <c r="F363" i="18" a="1"/>
  <c r="G363" i="18" a="1"/>
  <c r="G361" i="15" a="1"/>
  <c r="F363" i="18" l="1"/>
  <c r="G363" i="18"/>
  <c r="H363" i="18" s="1" a="1"/>
  <c r="H363" i="18" s="1"/>
  <c r="D365" i="18"/>
  <c r="E365" i="18" s="1"/>
  <c r="A366" i="18"/>
  <c r="B367" i="18"/>
  <c r="G360" i="15"/>
  <c r="H360" i="15" s="1" a="1"/>
  <c r="H360" i="15" s="1"/>
  <c r="D362" i="15"/>
  <c r="E362" i="15" s="1"/>
  <c r="G361" i="15"/>
  <c r="H361" i="15" s="1" a="1"/>
  <c r="H361" i="15" s="1"/>
  <c r="A363" i="15"/>
  <c r="B364" i="15"/>
  <c r="F361" i="15" a="1"/>
  <c r="F364" i="18" a="1"/>
  <c r="G364" i="18" a="1"/>
  <c r="D366" i="18" a="1"/>
  <c r="D363" i="15" a="1"/>
  <c r="F362" i="15" a="1"/>
  <c r="G364" i="18" l="1"/>
  <c r="H364" i="18" s="1" a="1"/>
  <c r="H364" i="18" s="1"/>
  <c r="F364" i="18"/>
  <c r="D366" i="18"/>
  <c r="E366" i="18" s="1"/>
  <c r="B368" i="18"/>
  <c r="A367" i="18"/>
  <c r="F361" i="15"/>
  <c r="D363" i="15"/>
  <c r="E363" i="15" s="1"/>
  <c r="F362" i="15"/>
  <c r="A364" i="15"/>
  <c r="B365" i="15"/>
  <c r="D367" i="18" a="1"/>
  <c r="D364" i="15" a="1"/>
  <c r="G362" i="15" a="1"/>
  <c r="F365" i="18" a="1"/>
  <c r="G365" i="18" a="1"/>
  <c r="F363" i="15" a="1"/>
  <c r="F365" i="18" l="1"/>
  <c r="D367" i="18"/>
  <c r="E367" i="18" s="1"/>
  <c r="G365" i="18"/>
  <c r="H365" i="18" s="1" a="1"/>
  <c r="H365" i="18" s="1"/>
  <c r="A368" i="18"/>
  <c r="B369" i="18"/>
  <c r="G362" i="15"/>
  <c r="H362" i="15" s="1" a="1"/>
  <c r="H362" i="15" s="1"/>
  <c r="D364" i="15"/>
  <c r="E364" i="15" s="1"/>
  <c r="F363" i="15"/>
  <c r="B366" i="15"/>
  <c r="A365" i="15"/>
  <c r="G366" i="18" a="1"/>
  <c r="F366" i="18" a="1"/>
  <c r="G363" i="15" a="1"/>
  <c r="D365" i="15" a="1"/>
  <c r="D368" i="18" a="1"/>
  <c r="F364" i="15" a="1"/>
  <c r="D368" i="18" l="1"/>
  <c r="E368" i="18" s="1"/>
  <c r="F366" i="18"/>
  <c r="G366" i="18"/>
  <c r="H366" i="18" s="1" a="1"/>
  <c r="H366" i="18" s="1"/>
  <c r="B370" i="18"/>
  <c r="A369" i="18"/>
  <c r="G363" i="15"/>
  <c r="H363" i="15" s="1" a="1"/>
  <c r="H363" i="15" s="1"/>
  <c r="D365" i="15"/>
  <c r="E365" i="15" s="1"/>
  <c r="F364" i="15"/>
  <c r="A366" i="15"/>
  <c r="B367" i="15"/>
  <c r="F367" i="18" a="1"/>
  <c r="D366" i="15" a="1"/>
  <c r="G367" i="18" a="1"/>
  <c r="D369" i="18" a="1"/>
  <c r="G364" i="15" a="1"/>
  <c r="G365" i="15" a="1"/>
  <c r="D369" i="18" l="1"/>
  <c r="E369" i="18" s="1"/>
  <c r="G367" i="18"/>
  <c r="H367" i="18" s="1" a="1"/>
  <c r="H367" i="18" s="1"/>
  <c r="F367" i="18"/>
  <c r="A370" i="18"/>
  <c r="B371" i="18"/>
  <c r="G364" i="15"/>
  <c r="H364" i="15" s="1" a="1"/>
  <c r="H364" i="15" s="1"/>
  <c r="D366" i="15"/>
  <c r="E366" i="15" s="1"/>
  <c r="G365" i="15"/>
  <c r="H365" i="15" s="1" a="1"/>
  <c r="H365" i="15" s="1"/>
  <c r="B368" i="15"/>
  <c r="A367" i="15"/>
  <c r="D367" i="15" a="1"/>
  <c r="G368" i="18" a="1"/>
  <c r="F365" i="15" a="1"/>
  <c r="F368" i="18" a="1"/>
  <c r="D370" i="18" a="1"/>
  <c r="G366" i="15" a="1"/>
  <c r="F368" i="18" l="1"/>
  <c r="D370" i="18"/>
  <c r="E370" i="18" s="1"/>
  <c r="G368" i="18"/>
  <c r="H368" i="18" s="1" a="1"/>
  <c r="H368" i="18" s="1"/>
  <c r="A371" i="18"/>
  <c r="B372" i="18"/>
  <c r="F365" i="15"/>
  <c r="D367" i="15"/>
  <c r="E367" i="15" s="1"/>
  <c r="G366" i="15"/>
  <c r="H366" i="15" s="1" a="1"/>
  <c r="H366" i="15" s="1"/>
  <c r="A368" i="15"/>
  <c r="B369" i="15"/>
  <c r="G369" i="18" a="1"/>
  <c r="D371" i="18" a="1"/>
  <c r="F366" i="15" a="1"/>
  <c r="D368" i="15" a="1"/>
  <c r="F369" i="18" a="1"/>
  <c r="F367" i="15" a="1"/>
  <c r="D371" i="18" l="1"/>
  <c r="E371" i="18" s="1"/>
  <c r="F369" i="18"/>
  <c r="G369" i="18"/>
  <c r="H369" i="18" s="1" a="1"/>
  <c r="H369" i="18" s="1"/>
  <c r="B373" i="18"/>
  <c r="A372" i="18"/>
  <c r="F366" i="15"/>
  <c r="D368" i="15"/>
  <c r="E368" i="15" s="1"/>
  <c r="F367" i="15"/>
  <c r="B370" i="15"/>
  <c r="A369" i="15"/>
  <c r="G370" i="18" a="1"/>
  <c r="D369" i="15" a="1"/>
  <c r="G367" i="15" a="1"/>
  <c r="F370" i="18" a="1"/>
  <c r="D372" i="18" a="1"/>
  <c r="G368" i="15" a="1"/>
  <c r="G370" i="18" l="1"/>
  <c r="H370" i="18" s="1" a="1"/>
  <c r="H370" i="18" s="1"/>
  <c r="D372" i="18"/>
  <c r="E372" i="18" s="1"/>
  <c r="F370" i="18"/>
  <c r="B374" i="18"/>
  <c r="A373" i="18"/>
  <c r="G367" i="15"/>
  <c r="H367" i="15" s="1" a="1"/>
  <c r="H367" i="15" s="1"/>
  <c r="D369" i="15"/>
  <c r="E369" i="15" s="1"/>
  <c r="G368" i="15"/>
  <c r="H368" i="15" s="1" a="1"/>
  <c r="H368" i="15" s="1"/>
  <c r="A370" i="15"/>
  <c r="B371" i="15"/>
  <c r="D373" i="18" a="1"/>
  <c r="F371" i="18" a="1"/>
  <c r="F368" i="15" a="1"/>
  <c r="D370" i="15" a="1"/>
  <c r="G371" i="18" a="1"/>
  <c r="F369" i="15" a="1"/>
  <c r="F371" i="18" l="1"/>
  <c r="G371" i="18"/>
  <c r="H371" i="18" s="1" a="1"/>
  <c r="H371" i="18" s="1"/>
  <c r="D373" i="18"/>
  <c r="E373" i="18" s="1"/>
  <c r="B375" i="18"/>
  <c r="A374" i="18"/>
  <c r="F368" i="15"/>
  <c r="D370" i="15"/>
  <c r="E370" i="15" s="1"/>
  <c r="F369" i="15"/>
  <c r="B372" i="15"/>
  <c r="A371" i="15"/>
  <c r="D371" i="15" a="1"/>
  <c r="G369" i="15" a="1"/>
  <c r="G372" i="18" a="1"/>
  <c r="D374" i="18" a="1"/>
  <c r="F372" i="18" a="1"/>
  <c r="F370" i="15" a="1"/>
  <c r="G372" i="18" l="1"/>
  <c r="H372" i="18" s="1" a="1"/>
  <c r="H372" i="18" s="1"/>
  <c r="D374" i="18"/>
  <c r="E374" i="18" s="1"/>
  <c r="F372" i="18"/>
  <c r="A375" i="18"/>
  <c r="B376" i="18"/>
  <c r="G369" i="15"/>
  <c r="H369" i="15" s="1" a="1"/>
  <c r="H369" i="15" s="1"/>
  <c r="D371" i="15"/>
  <c r="E371" i="15" s="1"/>
  <c r="F370" i="15"/>
  <c r="A372" i="15"/>
  <c r="B373" i="15"/>
  <c r="G370" i="15" a="1"/>
  <c r="G373" i="18" a="1"/>
  <c r="D372" i="15" a="1"/>
  <c r="F373" i="18" a="1"/>
  <c r="D375" i="18" a="1"/>
  <c r="F371" i="15" a="1"/>
  <c r="G373" i="18" l="1"/>
  <c r="H373" i="18" s="1" a="1"/>
  <c r="H373" i="18" s="1"/>
  <c r="D375" i="18"/>
  <c r="E375" i="18" s="1"/>
  <c r="F373" i="18"/>
  <c r="B377" i="18"/>
  <c r="A376" i="18"/>
  <c r="G370" i="15"/>
  <c r="H370" i="15" s="1" a="1"/>
  <c r="H370" i="15" s="1"/>
  <c r="D372" i="15"/>
  <c r="E372" i="15" s="1"/>
  <c r="F371" i="15"/>
  <c r="B374" i="15"/>
  <c r="A373" i="15"/>
  <c r="D376" i="18" a="1"/>
  <c r="G374" i="18" a="1"/>
  <c r="G371" i="15" a="1"/>
  <c r="F374" i="18" a="1"/>
  <c r="D373" i="15" a="1"/>
  <c r="F372" i="15" a="1"/>
  <c r="D376" i="18" l="1"/>
  <c r="E376" i="18" s="1"/>
  <c r="G374" i="18"/>
  <c r="H374" i="18" s="1" a="1"/>
  <c r="H374" i="18" s="1"/>
  <c r="F374" i="18"/>
  <c r="A377" i="18"/>
  <c r="B378" i="18"/>
  <c r="G371" i="15"/>
  <c r="H371" i="15" s="1" a="1"/>
  <c r="H371" i="15" s="1"/>
  <c r="D373" i="15"/>
  <c r="E373" i="15" s="1"/>
  <c r="F372" i="15"/>
  <c r="B375" i="15"/>
  <c r="A374" i="15"/>
  <c r="G372" i="15" a="1"/>
  <c r="F375" i="18" a="1"/>
  <c r="G375" i="18" a="1"/>
  <c r="D374" i="15" a="1"/>
  <c r="D377" i="18" a="1"/>
  <c r="G373" i="15" a="1"/>
  <c r="G375" i="18" l="1"/>
  <c r="H375" i="18" s="1" a="1"/>
  <c r="H375" i="18" s="1"/>
  <c r="D377" i="18"/>
  <c r="E377" i="18" s="1"/>
  <c r="F375" i="18"/>
  <c r="A378" i="18"/>
  <c r="B379" i="18"/>
  <c r="G372" i="15"/>
  <c r="H372" i="15" s="1" a="1"/>
  <c r="H372" i="15" s="1"/>
  <c r="D374" i="15"/>
  <c r="E374" i="15" s="1"/>
  <c r="G373" i="15"/>
  <c r="H373" i="15" s="1" a="1"/>
  <c r="H373" i="15" s="1"/>
  <c r="A375" i="15"/>
  <c r="B376" i="15"/>
  <c r="D375" i="15" a="1"/>
  <c r="G376" i="18" a="1"/>
  <c r="D378" i="18" a="1"/>
  <c r="F373" i="15" a="1"/>
  <c r="F376" i="18" a="1"/>
  <c r="G374" i="15" a="1"/>
  <c r="D378" i="18" l="1"/>
  <c r="E378" i="18" s="1"/>
  <c r="G376" i="18"/>
  <c r="H376" i="18" s="1" a="1"/>
  <c r="H376" i="18" s="1"/>
  <c r="F376" i="18"/>
  <c r="A379" i="18"/>
  <c r="B380" i="18"/>
  <c r="F373" i="15"/>
  <c r="D375" i="15"/>
  <c r="E375" i="15" s="1"/>
  <c r="G374" i="15"/>
  <c r="H374" i="15" s="1" a="1"/>
  <c r="H374" i="15" s="1"/>
  <c r="B377" i="15"/>
  <c r="A376" i="15"/>
  <c r="F377" i="18" a="1"/>
  <c r="G377" i="18" a="1"/>
  <c r="F374" i="15" a="1"/>
  <c r="D376" i="15" a="1"/>
  <c r="D379" i="18" a="1"/>
  <c r="G375" i="15" a="1"/>
  <c r="F377" i="18" l="1"/>
  <c r="G377" i="18"/>
  <c r="H377" i="18" s="1" a="1"/>
  <c r="H377" i="18" s="1"/>
  <c r="D379" i="18"/>
  <c r="E379" i="18" s="1"/>
  <c r="B381" i="18"/>
  <c r="A380" i="18"/>
  <c r="F374" i="15"/>
  <c r="D376" i="15"/>
  <c r="E376" i="15" s="1"/>
  <c r="G375" i="15"/>
  <c r="H375" i="15" s="1" a="1"/>
  <c r="H375" i="15" s="1"/>
  <c r="A377" i="15"/>
  <c r="B378" i="15"/>
  <c r="D377" i="15" a="1"/>
  <c r="F378" i="18" a="1"/>
  <c r="D380" i="18" a="1"/>
  <c r="F375" i="15" a="1"/>
  <c r="G378" i="18" a="1"/>
  <c r="G376" i="15" a="1"/>
  <c r="F378" i="18" l="1"/>
  <c r="G378" i="18"/>
  <c r="H378" i="18" s="1" a="1"/>
  <c r="H378" i="18" s="1"/>
  <c r="D380" i="18"/>
  <c r="E380" i="18" s="1"/>
  <c r="A381" i="18"/>
  <c r="B382" i="18"/>
  <c r="F379" i="18" a="1"/>
  <c r="F379" i="18" s="1"/>
  <c r="G379" i="18" a="1"/>
  <c r="G379" i="18" s="1"/>
  <c r="H379" i="18" s="1" a="1"/>
  <c r="H379" i="18" s="1"/>
  <c r="F375" i="15"/>
  <c r="D377" i="15"/>
  <c r="E377" i="15" s="1"/>
  <c r="G376" i="15"/>
  <c r="H376" i="15" s="1" a="1"/>
  <c r="H376" i="15" s="1"/>
  <c r="B379" i="15"/>
  <c r="A378" i="15"/>
  <c r="D381" i="18" a="1"/>
  <c r="F376" i="15" a="1"/>
  <c r="D378" i="15" a="1"/>
  <c r="F377" i="15" a="1"/>
  <c r="D381" i="18" l="1"/>
  <c r="E381" i="18" s="1"/>
  <c r="B383" i="18"/>
  <c r="A382" i="18"/>
  <c r="F376" i="15"/>
  <c r="D378" i="15"/>
  <c r="E378" i="15" s="1"/>
  <c r="F377" i="15"/>
  <c r="A379" i="15"/>
  <c r="B380" i="15"/>
  <c r="D382" i="18" a="1"/>
  <c r="D379" i="15" a="1"/>
  <c r="G380" i="18" a="1"/>
  <c r="G377" i="15" a="1"/>
  <c r="F380" i="18" a="1"/>
  <c r="G378" i="15" a="1"/>
  <c r="D382" i="18" l="1"/>
  <c r="E382" i="18" s="1"/>
  <c r="F380" i="18"/>
  <c r="G380" i="18"/>
  <c r="H380" i="18" s="1" a="1"/>
  <c r="H380" i="18" s="1"/>
  <c r="A383" i="18"/>
  <c r="B384" i="18"/>
  <c r="G377" i="15"/>
  <c r="H377" i="15" s="1" a="1"/>
  <c r="H377" i="15" s="1"/>
  <c r="D379" i="15"/>
  <c r="E379" i="15" s="1"/>
  <c r="G378" i="15"/>
  <c r="H378" i="15" s="1" a="1"/>
  <c r="H378" i="15" s="1"/>
  <c r="B381" i="15"/>
  <c r="A380" i="15"/>
  <c r="G381" i="18" a="1"/>
  <c r="F378" i="15" a="1"/>
  <c r="F381" i="18" a="1"/>
  <c r="D383" i="18" a="1"/>
  <c r="D380" i="15" a="1"/>
  <c r="G381" i="18" l="1"/>
  <c r="H381" i="18" s="1" a="1"/>
  <c r="H381" i="18" s="1"/>
  <c r="F381" i="18"/>
  <c r="D383" i="18"/>
  <c r="E383" i="18" s="1"/>
  <c r="A384" i="18"/>
  <c r="B385" i="18"/>
  <c r="F378" i="15"/>
  <c r="D380" i="15"/>
  <c r="E380" i="15" s="1"/>
  <c r="A381" i="15"/>
  <c r="B382" i="15"/>
  <c r="F379" i="15" a="1"/>
  <c r="G379" i="15" a="1"/>
  <c r="G382" i="18" a="1"/>
  <c r="F382" i="18" a="1"/>
  <c r="D381" i="15" a="1"/>
  <c r="D384" i="18" a="1"/>
  <c r="G380" i="15" a="1"/>
  <c r="G382" i="18" l="1"/>
  <c r="H382" i="18" s="1" a="1"/>
  <c r="H382" i="18" s="1"/>
  <c r="D384" i="18"/>
  <c r="E384" i="18" s="1"/>
  <c r="F382" i="18"/>
  <c r="A385" i="18"/>
  <c r="B386" i="18"/>
  <c r="G379" i="15"/>
  <c r="H379" i="15" s="1" a="1"/>
  <c r="H379" i="15" s="1"/>
  <c r="F379" i="15"/>
  <c r="D381" i="15"/>
  <c r="E381" i="15" s="1"/>
  <c r="G380" i="15"/>
  <c r="H380" i="15" s="1" a="1"/>
  <c r="H380" i="15" s="1"/>
  <c r="B383" i="15"/>
  <c r="A382" i="15"/>
  <c r="G383" i="18" a="1"/>
  <c r="F383" i="18" a="1"/>
  <c r="D382" i="15" a="1"/>
  <c r="D385" i="18" a="1"/>
  <c r="F380" i="15" a="1"/>
  <c r="G381" i="15" a="1"/>
  <c r="D385" i="18" l="1"/>
  <c r="E385" i="18" s="1"/>
  <c r="F383" i="18"/>
  <c r="G383" i="18"/>
  <c r="H383" i="18" s="1" a="1"/>
  <c r="H383" i="18" s="1"/>
  <c r="B387" i="18"/>
  <c r="A386" i="18"/>
  <c r="F380" i="15"/>
  <c r="D382" i="15"/>
  <c r="E382" i="15" s="1"/>
  <c r="G381" i="15"/>
  <c r="H381" i="15" s="1" a="1"/>
  <c r="H381" i="15" s="1"/>
  <c r="A383" i="15"/>
  <c r="B384" i="15"/>
  <c r="G384" i="18" a="1"/>
  <c r="D383" i="15" a="1"/>
  <c r="D386" i="18" a="1"/>
  <c r="F384" i="18" a="1"/>
  <c r="F381" i="15" a="1"/>
  <c r="G382" i="15" a="1"/>
  <c r="D386" i="18" l="1"/>
  <c r="E386" i="18" s="1"/>
  <c r="G384" i="18"/>
  <c r="H384" i="18" s="1" a="1"/>
  <c r="H384" i="18" s="1"/>
  <c r="F384" i="18"/>
  <c r="B388" i="18"/>
  <c r="A387" i="18"/>
  <c r="F381" i="15"/>
  <c r="D383" i="15"/>
  <c r="E383" i="15" s="1"/>
  <c r="G382" i="15"/>
  <c r="H382" i="15" s="1" a="1"/>
  <c r="H382" i="15" s="1"/>
  <c r="B385" i="15"/>
  <c r="A384" i="15"/>
  <c r="G385" i="18" a="1"/>
  <c r="D384" i="15" a="1"/>
  <c r="D387" i="18" a="1"/>
  <c r="F385" i="18" a="1"/>
  <c r="F382" i="15" a="1"/>
  <c r="G383" i="15" a="1"/>
  <c r="D387" i="18" l="1"/>
  <c r="E387" i="18" s="1"/>
  <c r="F385" i="18"/>
  <c r="G385" i="18"/>
  <c r="H385" i="18" s="1" a="1"/>
  <c r="H385" i="18" s="1"/>
  <c r="B389" i="18"/>
  <c r="A388" i="18"/>
  <c r="F382" i="15"/>
  <c r="D384" i="15"/>
  <c r="E384" i="15" s="1"/>
  <c r="G383" i="15"/>
  <c r="H383" i="15" s="1" a="1"/>
  <c r="H383" i="15" s="1"/>
  <c r="A385" i="15"/>
  <c r="B386" i="15"/>
  <c r="G386" i="18" a="1"/>
  <c r="F386" i="18" a="1"/>
  <c r="D388" i="18" a="1"/>
  <c r="D385" i="15" a="1"/>
  <c r="F383" i="15" a="1"/>
  <c r="G384" i="15" a="1"/>
  <c r="D388" i="18" l="1"/>
  <c r="E388" i="18" s="1"/>
  <c r="F386" i="18"/>
  <c r="G386" i="18"/>
  <c r="H386" i="18" s="1" a="1"/>
  <c r="H386" i="18" s="1"/>
  <c r="A389" i="18"/>
  <c r="B390" i="18"/>
  <c r="F383" i="15"/>
  <c r="D385" i="15"/>
  <c r="E385" i="15" s="1"/>
  <c r="G384" i="15"/>
  <c r="H384" i="15" s="1" a="1"/>
  <c r="H384" i="15" s="1"/>
  <c r="B387" i="15"/>
  <c r="A386" i="15"/>
  <c r="F387" i="18" a="1"/>
  <c r="G387" i="18" a="1"/>
  <c r="D386" i="15" a="1"/>
  <c r="F384" i="15" a="1"/>
  <c r="D389" i="18" a="1"/>
  <c r="F385" i="15" a="1"/>
  <c r="D389" i="18" l="1"/>
  <c r="E389" i="18" s="1"/>
  <c r="F387" i="18"/>
  <c r="G387" i="18"/>
  <c r="H387" i="18" s="1" a="1"/>
  <c r="H387" i="18" s="1"/>
  <c r="B391" i="18"/>
  <c r="A390" i="18"/>
  <c r="F384" i="15"/>
  <c r="D386" i="15"/>
  <c r="E386" i="15" s="1"/>
  <c r="F385" i="15"/>
  <c r="B388" i="15"/>
  <c r="A387" i="15"/>
  <c r="D387" i="15" a="1"/>
  <c r="G385" i="15" a="1"/>
  <c r="G388" i="18" a="1"/>
  <c r="D390" i="18" a="1"/>
  <c r="F388" i="18" a="1"/>
  <c r="F386" i="15" a="1"/>
  <c r="G388" i="18" l="1"/>
  <c r="H388" i="18" s="1" a="1"/>
  <c r="H388" i="18" s="1"/>
  <c r="F388" i="18"/>
  <c r="D390" i="18"/>
  <c r="E390" i="18" s="1"/>
  <c r="A391" i="18"/>
  <c r="B392" i="18"/>
  <c r="G385" i="15"/>
  <c r="H385" i="15" s="1" a="1"/>
  <c r="H385" i="15" s="1"/>
  <c r="D387" i="15"/>
  <c r="E387" i="15" s="1"/>
  <c r="F386" i="15"/>
  <c r="A388" i="15"/>
  <c r="B389" i="15"/>
  <c r="G386" i="15" a="1"/>
  <c r="G389" i="18" a="1"/>
  <c r="F389" i="18" a="1"/>
  <c r="D391" i="18" a="1"/>
  <c r="D388" i="15" a="1"/>
  <c r="F387" i="15" a="1"/>
  <c r="G389" i="18" l="1"/>
  <c r="H389" i="18" s="1" a="1"/>
  <c r="H389" i="18" s="1"/>
  <c r="F389" i="18"/>
  <c r="D391" i="18"/>
  <c r="E391" i="18" s="1"/>
  <c r="B393" i="18"/>
  <c r="A392" i="18"/>
  <c r="G386" i="15"/>
  <c r="H386" i="15" s="1" a="1"/>
  <c r="H386" i="15" s="1"/>
  <c r="D388" i="15"/>
  <c r="E388" i="15" s="1"/>
  <c r="F387" i="15"/>
  <c r="B390" i="15"/>
  <c r="A389" i="15"/>
  <c r="G390" i="18" a="1"/>
  <c r="D392" i="18" a="1"/>
  <c r="G387" i="15" a="1"/>
  <c r="D389" i="15" a="1"/>
  <c r="F390" i="18" a="1"/>
  <c r="F388" i="15" a="1"/>
  <c r="D392" i="18" l="1"/>
  <c r="E392" i="18" s="1"/>
  <c r="F390" i="18"/>
  <c r="G390" i="18"/>
  <c r="H390" i="18" s="1" a="1"/>
  <c r="H390" i="18" s="1"/>
  <c r="A393" i="18"/>
  <c r="B394" i="18"/>
  <c r="G387" i="15"/>
  <c r="H387" i="15" s="1" a="1"/>
  <c r="H387" i="15" s="1"/>
  <c r="D389" i="15"/>
  <c r="E389" i="15" s="1"/>
  <c r="F388" i="15"/>
  <c r="A390" i="15"/>
  <c r="B391" i="15"/>
  <c r="G391" i="18" a="1"/>
  <c r="D393" i="18" a="1"/>
  <c r="F391" i="18" a="1"/>
  <c r="G388" i="15" a="1"/>
  <c r="D390" i="15" a="1"/>
  <c r="G389" i="15" a="1"/>
  <c r="D393" i="18" l="1"/>
  <c r="E393" i="18" s="1"/>
  <c r="F391" i="18"/>
  <c r="G391" i="18"/>
  <c r="H391" i="18" s="1" a="1"/>
  <c r="H391" i="18" s="1"/>
  <c r="B395" i="18"/>
  <c r="A394" i="18"/>
  <c r="G388" i="15"/>
  <c r="H388" i="15" s="1" a="1"/>
  <c r="D390" i="15"/>
  <c r="E390" i="15" s="1"/>
  <c r="G389" i="15"/>
  <c r="H389" i="15" s="1" a="1"/>
  <c r="H389" i="15" s="1"/>
  <c r="B392" i="15"/>
  <c r="A391" i="15"/>
  <c r="F392" i="18" a="1"/>
  <c r="D391" i="15" a="1"/>
  <c r="G392" i="18" a="1"/>
  <c r="F389" i="15" a="1"/>
  <c r="D394" i="18" a="1"/>
  <c r="F390" i="15" a="1"/>
  <c r="D394" i="18" l="1"/>
  <c r="E394" i="18" s="1"/>
  <c r="F392" i="18"/>
  <c r="G392" i="18"/>
  <c r="H392" i="18" s="1" a="1"/>
  <c r="H392" i="18" s="1"/>
  <c r="B396" i="18"/>
  <c r="A395" i="18"/>
  <c r="H388" i="15"/>
  <c r="F389" i="15"/>
  <c r="D391" i="15"/>
  <c r="E391" i="15" s="1"/>
  <c r="F390" i="15"/>
  <c r="A392" i="15"/>
  <c r="B393" i="15"/>
  <c r="D395" i="18" a="1"/>
  <c r="D392" i="15" a="1"/>
  <c r="F393" i="18" a="1"/>
  <c r="G393" i="18" a="1"/>
  <c r="G390" i="15" a="1"/>
  <c r="F391" i="15" a="1"/>
  <c r="G393" i="18" l="1"/>
  <c r="H393" i="18" s="1" a="1"/>
  <c r="H393" i="18" s="1"/>
  <c r="D395" i="18"/>
  <c r="E395" i="18" s="1"/>
  <c r="F393" i="18"/>
  <c r="B397" i="18"/>
  <c r="A396" i="18"/>
  <c r="G390" i="15"/>
  <c r="H390" i="15" s="1" a="1"/>
  <c r="H390" i="15" s="1"/>
  <c r="D392" i="15"/>
  <c r="E392" i="15" s="1"/>
  <c r="F391" i="15"/>
  <c r="B394" i="15"/>
  <c r="A393" i="15"/>
  <c r="G394" i="18" a="1"/>
  <c r="D396" i="18" a="1"/>
  <c r="F394" i="18" a="1"/>
  <c r="G391" i="15" a="1"/>
  <c r="D393" i="15" a="1"/>
  <c r="G392" i="15" a="1"/>
  <c r="D396" i="18" l="1"/>
  <c r="E396" i="18" s="1"/>
  <c r="F394" i="18"/>
  <c r="G394" i="18"/>
  <c r="H394" i="18" s="1" a="1"/>
  <c r="H394" i="18" s="1"/>
  <c r="A397" i="18"/>
  <c r="B398" i="18"/>
  <c r="G391" i="15"/>
  <c r="H391" i="15" s="1" a="1"/>
  <c r="H391" i="15" s="1"/>
  <c r="D393" i="15"/>
  <c r="E393" i="15" s="1"/>
  <c r="G392" i="15"/>
  <c r="H392" i="15" s="1" a="1"/>
  <c r="H392" i="15" s="1"/>
  <c r="B395" i="15"/>
  <c r="A394" i="15"/>
  <c r="G395" i="18" a="1"/>
  <c r="F392" i="15" a="1"/>
  <c r="D397" i="18" a="1"/>
  <c r="D394" i="15" a="1"/>
  <c r="F395" i="18" a="1"/>
  <c r="F393" i="15" a="1"/>
  <c r="G395" i="18" l="1"/>
  <c r="H395" i="18" s="1" a="1"/>
  <c r="H395" i="18" s="1"/>
  <c r="D397" i="18"/>
  <c r="E397" i="18" s="1"/>
  <c r="F395" i="18"/>
  <c r="A398" i="18"/>
  <c r="B399" i="18"/>
  <c r="F392" i="15"/>
  <c r="D394" i="15"/>
  <c r="E394" i="15" s="1"/>
  <c r="F393" i="15"/>
  <c r="A395" i="15"/>
  <c r="B396" i="15"/>
  <c r="G393" i="15" a="1"/>
  <c r="D398" i="18" a="1"/>
  <c r="D395" i="15" a="1"/>
  <c r="F396" i="18" a="1"/>
  <c r="G396" i="18" a="1"/>
  <c r="G394" i="15" a="1"/>
  <c r="D398" i="18" l="1"/>
  <c r="E398" i="18" s="1"/>
  <c r="G396" i="18"/>
  <c r="H396" i="18" s="1" a="1"/>
  <c r="H396" i="18" s="1"/>
  <c r="F396" i="18"/>
  <c r="A399" i="18"/>
  <c r="B400" i="18"/>
  <c r="G393" i="15"/>
  <c r="H393" i="15" s="1" a="1"/>
  <c r="H393" i="15" s="1"/>
  <c r="D395" i="15"/>
  <c r="E395" i="15" s="1"/>
  <c r="G394" i="15"/>
  <c r="H394" i="15" s="1" a="1"/>
  <c r="H394" i="15" s="1"/>
  <c r="B397" i="15"/>
  <c r="A396" i="15"/>
  <c r="F394" i="15" a="1"/>
  <c r="F397" i="18" a="1"/>
  <c r="G397" i="18" a="1"/>
  <c r="D396" i="15" a="1"/>
  <c r="D399" i="18" a="1"/>
  <c r="G395" i="15" a="1"/>
  <c r="D399" i="18" l="1"/>
  <c r="E399" i="18" s="1"/>
  <c r="G397" i="18"/>
  <c r="H397" i="18" s="1" a="1"/>
  <c r="H397" i="18" s="1"/>
  <c r="F397" i="18"/>
  <c r="B401" i="18"/>
  <c r="A400" i="18"/>
  <c r="F394" i="15"/>
  <c r="D396" i="15"/>
  <c r="E396" i="15" s="1"/>
  <c r="G395" i="15"/>
  <c r="H395" i="15" s="1" a="1"/>
  <c r="H395" i="15" s="1"/>
  <c r="A397" i="15"/>
  <c r="B398" i="15"/>
  <c r="F395" i="15" a="1"/>
  <c r="D400" i="18" a="1"/>
  <c r="F398" i="18" a="1"/>
  <c r="D397" i="15" a="1"/>
  <c r="G398" i="18" a="1"/>
  <c r="F396" i="15" a="1"/>
  <c r="D400" i="18" l="1"/>
  <c r="E400" i="18" s="1"/>
  <c r="F398" i="18"/>
  <c r="G398" i="18"/>
  <c r="H398" i="18" s="1" a="1"/>
  <c r="H398" i="18" s="1"/>
  <c r="A401" i="18"/>
  <c r="B402" i="18"/>
  <c r="F395" i="15"/>
  <c r="D397" i="15"/>
  <c r="E397" i="15" s="1"/>
  <c r="F396" i="15"/>
  <c r="B399" i="15"/>
  <c r="A398" i="15"/>
  <c r="D401" i="18" a="1"/>
  <c r="D398" i="15" a="1"/>
  <c r="G396" i="15" a="1"/>
  <c r="G399" i="18" a="1"/>
  <c r="F399" i="18" a="1"/>
  <c r="F397" i="15" a="1"/>
  <c r="G399" i="18" l="1"/>
  <c r="H399" i="18" s="1" a="1"/>
  <c r="H399" i="18" s="1"/>
  <c r="F399" i="18"/>
  <c r="D401" i="18"/>
  <c r="E401" i="18" s="1"/>
  <c r="B403" i="18"/>
  <c r="A402" i="18"/>
  <c r="G396" i="15"/>
  <c r="H396" i="15" s="1" a="1"/>
  <c r="H396" i="15" s="1"/>
  <c r="D398" i="15"/>
  <c r="E398" i="15" s="1"/>
  <c r="F397" i="15"/>
  <c r="A399" i="15"/>
  <c r="B400" i="15"/>
  <c r="G400" i="18" a="1"/>
  <c r="G397" i="15" a="1"/>
  <c r="D402" i="18" a="1"/>
  <c r="D399" i="15" a="1"/>
  <c r="F400" i="18" a="1"/>
  <c r="G398" i="15" a="1"/>
  <c r="D402" i="18" l="1"/>
  <c r="E402" i="18" s="1"/>
  <c r="G400" i="18"/>
  <c r="H400" i="18" s="1" a="1"/>
  <c r="H400" i="18" s="1"/>
  <c r="F400" i="18"/>
  <c r="B404" i="18"/>
  <c r="A403" i="18"/>
  <c r="G397" i="15"/>
  <c r="H397" i="15" s="1" a="1"/>
  <c r="H397" i="15" s="1"/>
  <c r="D399" i="15"/>
  <c r="E399" i="15" s="1"/>
  <c r="G398" i="15"/>
  <c r="H398" i="15" s="1" a="1"/>
  <c r="H398" i="15" s="1"/>
  <c r="B401" i="15"/>
  <c r="A400" i="15"/>
  <c r="F401" i="18" a="1"/>
  <c r="D400" i="15" a="1"/>
  <c r="F398" i="15" a="1"/>
  <c r="G401" i="18" a="1"/>
  <c r="D403" i="18" a="1"/>
  <c r="G399" i="15" a="1"/>
  <c r="D403" i="18" l="1"/>
  <c r="E403" i="18" s="1"/>
  <c r="F401" i="18"/>
  <c r="G401" i="18"/>
  <c r="H401" i="18" s="1" a="1"/>
  <c r="H401" i="18" s="1"/>
  <c r="B405" i="18"/>
  <c r="A404" i="18"/>
  <c r="F398" i="15"/>
  <c r="D400" i="15"/>
  <c r="E400" i="15" s="1"/>
  <c r="G399" i="15"/>
  <c r="H399" i="15" s="1" a="1"/>
  <c r="H399" i="15" s="1"/>
  <c r="B402" i="15"/>
  <c r="A401" i="15"/>
  <c r="D401" i="15" a="1"/>
  <c r="D404" i="18" a="1"/>
  <c r="F399" i="15" a="1"/>
  <c r="F402" i="18" a="1"/>
  <c r="G402" i="18" a="1"/>
  <c r="F400" i="15" a="1"/>
  <c r="D404" i="18" l="1"/>
  <c r="E404" i="18" s="1"/>
  <c r="G402" i="18"/>
  <c r="H402" i="18" s="1" a="1"/>
  <c r="H402" i="18" s="1"/>
  <c r="F402" i="18"/>
  <c r="B406" i="18"/>
  <c r="A405" i="18"/>
  <c r="F399" i="15"/>
  <c r="D401" i="15"/>
  <c r="E401" i="15" s="1"/>
  <c r="F400" i="15"/>
  <c r="B403" i="15"/>
  <c r="A402" i="15"/>
  <c r="D402" i="15" a="1"/>
  <c r="G400" i="15" a="1"/>
  <c r="F403" i="18" a="1"/>
  <c r="D405" i="18" a="1"/>
  <c r="G403" i="18" a="1"/>
  <c r="G401" i="15" a="1"/>
  <c r="D405" i="18" l="1"/>
  <c r="E405" i="18" s="1"/>
  <c r="G403" i="18"/>
  <c r="H403" i="18" s="1" a="1"/>
  <c r="H403" i="18" s="1"/>
  <c r="F403" i="18"/>
  <c r="B407" i="18"/>
  <c r="A406" i="18"/>
  <c r="G400" i="15"/>
  <c r="H400" i="15" s="1" a="1"/>
  <c r="H400" i="15" s="1"/>
  <c r="D402" i="15"/>
  <c r="E402" i="15" s="1"/>
  <c r="G401" i="15"/>
  <c r="H401" i="15" s="1" a="1"/>
  <c r="H401" i="15" s="1"/>
  <c r="A403" i="15"/>
  <c r="B404" i="15"/>
  <c r="D403" i="15" a="1"/>
  <c r="F404" i="18" a="1"/>
  <c r="D406" i="18" a="1"/>
  <c r="F401" i="15" a="1"/>
  <c r="G404" i="18" a="1"/>
  <c r="F402" i="15" a="1"/>
  <c r="G404" i="18" l="1"/>
  <c r="H404" i="18" s="1" a="1"/>
  <c r="H404" i="18" s="1"/>
  <c r="D406" i="18"/>
  <c r="E406" i="18" s="1"/>
  <c r="F404" i="18"/>
  <c r="B408" i="18"/>
  <c r="A407" i="18"/>
  <c r="F401" i="15"/>
  <c r="D403" i="15"/>
  <c r="E403" i="15" s="1"/>
  <c r="F402" i="15"/>
  <c r="B405" i="15"/>
  <c r="A404" i="15"/>
  <c r="D407" i="18" a="1"/>
  <c r="G405" i="18" a="1"/>
  <c r="F405" i="18" a="1"/>
  <c r="D404" i="15" a="1"/>
  <c r="G402" i="15" a="1"/>
  <c r="G403" i="15" a="1"/>
  <c r="G405" i="18" l="1"/>
  <c r="H405" i="18" s="1" a="1"/>
  <c r="H405" i="18" s="1"/>
  <c r="F405" i="18"/>
  <c r="D407" i="18"/>
  <c r="E407" i="18" s="1"/>
  <c r="B409" i="18"/>
  <c r="A408" i="18"/>
  <c r="G402" i="15"/>
  <c r="H402" i="15" s="1" a="1"/>
  <c r="H402" i="15" s="1"/>
  <c r="D404" i="15"/>
  <c r="E404" i="15" s="1"/>
  <c r="G403" i="15"/>
  <c r="H403" i="15" s="1" a="1"/>
  <c r="H403" i="15" s="1"/>
  <c r="A405" i="15"/>
  <c r="B406" i="15"/>
  <c r="D405" i="15" a="1"/>
  <c r="G406" i="18" a="1"/>
  <c r="F406" i="18" a="1"/>
  <c r="F403" i="15" a="1"/>
  <c r="D408" i="18" a="1"/>
  <c r="F404" i="15" a="1"/>
  <c r="D408" i="18" l="1"/>
  <c r="E408" i="18" s="1"/>
  <c r="G406" i="18"/>
  <c r="H406" i="18" s="1" a="1"/>
  <c r="H406" i="18" s="1"/>
  <c r="F406" i="18"/>
  <c r="A409" i="18"/>
  <c r="B410" i="18"/>
  <c r="F403" i="15"/>
  <c r="D405" i="15"/>
  <c r="E405" i="15" s="1"/>
  <c r="F404" i="15"/>
  <c r="B407" i="15"/>
  <c r="A406" i="15"/>
  <c r="F407" i="18" a="1"/>
  <c r="G407" i="18" a="1"/>
  <c r="D406" i="15" a="1"/>
  <c r="G404" i="15" a="1"/>
  <c r="D409" i="18" a="1"/>
  <c r="F405" i="15" a="1"/>
  <c r="D409" i="18" l="1"/>
  <c r="E409" i="18" s="1"/>
  <c r="F407" i="18"/>
  <c r="G407" i="18"/>
  <c r="H407" i="18" s="1" a="1"/>
  <c r="H407" i="18" s="1"/>
  <c r="B411" i="18"/>
  <c r="A410" i="18"/>
  <c r="G404" i="15"/>
  <c r="H404" i="15" s="1" a="1"/>
  <c r="H404" i="15" s="1"/>
  <c r="D406" i="15"/>
  <c r="E406" i="15" s="1"/>
  <c r="F405" i="15"/>
  <c r="B408" i="15"/>
  <c r="A407" i="15"/>
  <c r="G408" i="18" a="1"/>
  <c r="D410" i="18" a="1"/>
  <c r="D407" i="15" a="1"/>
  <c r="F408" i="18" a="1"/>
  <c r="G405" i="15" a="1"/>
  <c r="G406" i="15" a="1"/>
  <c r="F408" i="18" l="1"/>
  <c r="G408" i="18"/>
  <c r="H408" i="18" s="1" a="1"/>
  <c r="H408" i="18" s="1"/>
  <c r="D410" i="18"/>
  <c r="E410" i="18" s="1"/>
  <c r="A411" i="18"/>
  <c r="B412" i="18"/>
  <c r="G405" i="15"/>
  <c r="H405" i="15" s="1" a="1"/>
  <c r="H405" i="15" s="1"/>
  <c r="D407" i="15"/>
  <c r="E407" i="15" s="1"/>
  <c r="G406" i="15"/>
  <c r="H406" i="15" s="1" a="1"/>
  <c r="H406" i="15" s="1"/>
  <c r="A408" i="15"/>
  <c r="B409" i="15"/>
  <c r="F409" i="18" a="1"/>
  <c r="D408" i="15" a="1"/>
  <c r="D411" i="18" a="1"/>
  <c r="F406" i="15" a="1"/>
  <c r="G409" i="18" a="1"/>
  <c r="F407" i="15" a="1"/>
  <c r="G409" i="18" l="1"/>
  <c r="H409" i="18" s="1" a="1"/>
  <c r="H409" i="18" s="1"/>
  <c r="D411" i="18"/>
  <c r="E411" i="18" s="1"/>
  <c r="F409" i="18"/>
  <c r="B413" i="18"/>
  <c r="A412" i="18"/>
  <c r="F406" i="15"/>
  <c r="D408" i="15"/>
  <c r="E408" i="15" s="1"/>
  <c r="F407" i="15"/>
  <c r="A409" i="15"/>
  <c r="B410" i="15"/>
  <c r="D409" i="15" a="1"/>
  <c r="G407" i="15" a="1"/>
  <c r="D412" i="18" a="1"/>
  <c r="G410" i="18" a="1"/>
  <c r="F410" i="18" a="1"/>
  <c r="F408" i="15" a="1"/>
  <c r="F410" i="18" l="1"/>
  <c r="D412" i="18"/>
  <c r="E412" i="18" s="1"/>
  <c r="G410" i="18"/>
  <c r="H410" i="18" s="1" a="1"/>
  <c r="H410" i="18" s="1"/>
  <c r="A413" i="18"/>
  <c r="B414" i="18"/>
  <c r="G407" i="15"/>
  <c r="H407" i="15" s="1" a="1"/>
  <c r="H407" i="15" s="1"/>
  <c r="D409" i="15"/>
  <c r="E409" i="15" s="1"/>
  <c r="F408" i="15"/>
  <c r="B411" i="15"/>
  <c r="A410" i="15"/>
  <c r="F411" i="18" a="1"/>
  <c r="G408" i="15" a="1"/>
  <c r="D413" i="18" a="1"/>
  <c r="G411" i="18" a="1"/>
  <c r="D410" i="15" a="1"/>
  <c r="F409" i="15" a="1"/>
  <c r="D413" i="18" l="1"/>
  <c r="E413" i="18" s="1"/>
  <c r="G411" i="18"/>
  <c r="H411" i="18" s="1" a="1"/>
  <c r="H411" i="18" s="1"/>
  <c r="F411" i="18"/>
  <c r="A414" i="18"/>
  <c r="B415" i="18"/>
  <c r="G408" i="15"/>
  <c r="H408" i="15" s="1" a="1"/>
  <c r="H408" i="15" s="1"/>
  <c r="D410" i="15"/>
  <c r="E410" i="15" s="1"/>
  <c r="F409" i="15"/>
  <c r="A411" i="15"/>
  <c r="B412" i="15"/>
  <c r="F412" i="18" a="1"/>
  <c r="G409" i="15" a="1"/>
  <c r="G412" i="18" a="1"/>
  <c r="D414" i="18" a="1"/>
  <c r="D411" i="15" a="1"/>
  <c r="G410" i="15" a="1"/>
  <c r="D414" i="18" l="1"/>
  <c r="E414" i="18" s="1"/>
  <c r="F412" i="18"/>
  <c r="G412" i="18"/>
  <c r="H412" i="18" s="1" a="1"/>
  <c r="H412" i="18" s="1"/>
  <c r="A415" i="18"/>
  <c r="B416" i="18"/>
  <c r="G409" i="15"/>
  <c r="H409" i="15" s="1" a="1"/>
  <c r="H409" i="15" s="1"/>
  <c r="D411" i="15"/>
  <c r="E411" i="15" s="1"/>
  <c r="G410" i="15"/>
  <c r="H410" i="15" s="1" a="1"/>
  <c r="H410" i="15" s="1"/>
  <c r="B413" i="15"/>
  <c r="A412" i="15"/>
  <c r="F413" i="18" a="1"/>
  <c r="D415" i="18" a="1"/>
  <c r="D412" i="15" a="1"/>
  <c r="F410" i="15" a="1"/>
  <c r="G413" i="18" a="1"/>
  <c r="F411" i="15" a="1"/>
  <c r="D415" i="18" l="1"/>
  <c r="E415" i="18" s="1"/>
  <c r="G413" i="18"/>
  <c r="H413" i="18" s="1" a="1"/>
  <c r="H413" i="18" s="1"/>
  <c r="F413" i="18"/>
  <c r="A416" i="18"/>
  <c r="B417" i="18"/>
  <c r="F410" i="15"/>
  <c r="D412" i="15"/>
  <c r="E412" i="15" s="1"/>
  <c r="F411" i="15"/>
  <c r="A413" i="15"/>
  <c r="B414" i="15"/>
  <c r="F414" i="18" a="1"/>
  <c r="G411" i="15" a="1"/>
  <c r="G414" i="18" a="1"/>
  <c r="D416" i="18" a="1"/>
  <c r="D413" i="15" a="1"/>
  <c r="G412" i="15" a="1"/>
  <c r="D416" i="18" l="1"/>
  <c r="E416" i="18" s="1"/>
  <c r="G414" i="18"/>
  <c r="H414" i="18" s="1" a="1"/>
  <c r="H414" i="18" s="1"/>
  <c r="F414" i="18"/>
  <c r="A417" i="18"/>
  <c r="B418" i="18"/>
  <c r="G411" i="15"/>
  <c r="H411" i="15" s="1" a="1"/>
  <c r="H411" i="15" s="1"/>
  <c r="D413" i="15"/>
  <c r="E413" i="15" s="1"/>
  <c r="G412" i="15"/>
  <c r="H412" i="15" s="1" a="1"/>
  <c r="H412" i="15" s="1"/>
  <c r="A414" i="15"/>
  <c r="B415" i="15"/>
  <c r="G415" i="18" a="1"/>
  <c r="F412" i="15" a="1"/>
  <c r="D417" i="18" a="1"/>
  <c r="F415" i="18" a="1"/>
  <c r="D414" i="15" a="1"/>
  <c r="G413" i="15" a="1"/>
  <c r="D417" i="18" l="1"/>
  <c r="E417" i="18" s="1"/>
  <c r="F415" i="18"/>
  <c r="G415" i="18"/>
  <c r="H415" i="18" s="1" a="1"/>
  <c r="H415" i="18" s="1"/>
  <c r="A418" i="18"/>
  <c r="B419" i="18"/>
  <c r="F412" i="15"/>
  <c r="D414" i="15"/>
  <c r="E414" i="15" s="1"/>
  <c r="G413" i="15"/>
  <c r="H413" i="15" s="1" a="1"/>
  <c r="H413" i="15" s="1"/>
  <c r="B416" i="15"/>
  <c r="A415" i="15"/>
  <c r="D418" i="18" a="1"/>
  <c r="F413" i="15" a="1"/>
  <c r="F416" i="18" a="1"/>
  <c r="G416" i="18" a="1"/>
  <c r="D415" i="15" a="1"/>
  <c r="F414" i="15" a="1"/>
  <c r="F416" i="18" l="1"/>
  <c r="D418" i="18"/>
  <c r="E418" i="18" s="1"/>
  <c r="G416" i="18"/>
  <c r="H416" i="18" s="1" a="1"/>
  <c r="H416" i="18" s="1"/>
  <c r="B420" i="18"/>
  <c r="A419" i="18"/>
  <c r="F413" i="15"/>
  <c r="D415" i="15"/>
  <c r="E415" i="15" s="1"/>
  <c r="F414" i="15"/>
  <c r="B417" i="15"/>
  <c r="A416" i="15"/>
  <c r="D416" i="15" a="1"/>
  <c r="G417" i="18" a="1"/>
  <c r="D419" i="18" a="1"/>
  <c r="G414" i="15" a="1"/>
  <c r="F417" i="18" a="1"/>
  <c r="G415" i="15" a="1"/>
  <c r="G417" i="18" l="1"/>
  <c r="H417" i="18" s="1" a="1"/>
  <c r="H417" i="18" s="1"/>
  <c r="F417" i="18"/>
  <c r="D419" i="18"/>
  <c r="E419" i="18" s="1"/>
  <c r="B421" i="18"/>
  <c r="A420" i="18"/>
  <c r="G414" i="15"/>
  <c r="H414" i="15" s="1" a="1"/>
  <c r="H414" i="15" s="1"/>
  <c r="D416" i="15"/>
  <c r="E416" i="15" s="1"/>
  <c r="G415" i="15"/>
  <c r="H415" i="15" s="1" a="1"/>
  <c r="H415" i="15" s="1"/>
  <c r="A417" i="15"/>
  <c r="B418" i="15"/>
  <c r="F418" i="18" a="1"/>
  <c r="F415" i="15" a="1"/>
  <c r="D417" i="15" a="1"/>
  <c r="D420" i="18" a="1"/>
  <c r="G418" i="18" a="1"/>
  <c r="F416" i="15" a="1"/>
  <c r="F418" i="18" l="1"/>
  <c r="G418" i="18"/>
  <c r="H418" i="18" s="1" a="1"/>
  <c r="H418" i="18" s="1"/>
  <c r="D420" i="18"/>
  <c r="E420" i="18" s="1"/>
  <c r="A421" i="18"/>
  <c r="B422" i="18"/>
  <c r="F415" i="15"/>
  <c r="D417" i="15"/>
  <c r="E417" i="15" s="1"/>
  <c r="F416" i="15"/>
  <c r="A418" i="15"/>
  <c r="B419" i="15"/>
  <c r="D421" i="18" a="1"/>
  <c r="D418" i="15" a="1"/>
  <c r="F419" i="18" a="1"/>
  <c r="G416" i="15" a="1"/>
  <c r="G419" i="18" a="1"/>
  <c r="F417" i="15" a="1"/>
  <c r="D421" i="18" l="1"/>
  <c r="E421" i="18" s="1"/>
  <c r="F419" i="18"/>
  <c r="G419" i="18"/>
  <c r="H419" i="18" s="1" a="1"/>
  <c r="H419" i="18" s="1"/>
  <c r="B423" i="18"/>
  <c r="A422" i="18"/>
  <c r="G416" i="15"/>
  <c r="H416" i="15" s="1" a="1"/>
  <c r="H416" i="15" s="1"/>
  <c r="D418" i="15"/>
  <c r="E418" i="15" s="1"/>
  <c r="F417" i="15"/>
  <c r="B420" i="15"/>
  <c r="A419" i="15"/>
  <c r="D422" i="18" a="1"/>
  <c r="D419" i="15" a="1"/>
  <c r="G420" i="18" a="1"/>
  <c r="G417" i="15" a="1"/>
  <c r="F420" i="18" a="1"/>
  <c r="F418" i="15" a="1"/>
  <c r="F420" i="18" l="1"/>
  <c r="D422" i="18"/>
  <c r="E422" i="18" s="1"/>
  <c r="G420" i="18"/>
  <c r="H420" i="18" s="1" a="1"/>
  <c r="H420" i="18" s="1"/>
  <c r="A423" i="18"/>
  <c r="B424" i="18"/>
  <c r="G417" i="15"/>
  <c r="H417" i="15" s="1" a="1"/>
  <c r="H417" i="15" s="1"/>
  <c r="D419" i="15"/>
  <c r="E419" i="15" s="1"/>
  <c r="F418" i="15"/>
  <c r="A420" i="15"/>
  <c r="B421" i="15"/>
  <c r="F421" i="18" a="1"/>
  <c r="G421" i="18" a="1"/>
  <c r="D423" i="18" a="1"/>
  <c r="G418" i="15" a="1"/>
  <c r="D420" i="15" a="1"/>
  <c r="G419" i="15" a="1"/>
  <c r="F421" i="18" l="1"/>
  <c r="D423" i="18"/>
  <c r="E423" i="18" s="1"/>
  <c r="G421" i="18"/>
  <c r="H421" i="18" s="1" a="1"/>
  <c r="H421" i="18" s="1"/>
  <c r="A424" i="18"/>
  <c r="B425" i="18"/>
  <c r="G418" i="15"/>
  <c r="H418" i="15" s="1" a="1"/>
  <c r="H418" i="15" s="1"/>
  <c r="D420" i="15"/>
  <c r="E420" i="15" s="1"/>
  <c r="G419" i="15"/>
  <c r="H419" i="15" s="1" a="1"/>
  <c r="B422" i="15"/>
  <c r="A421" i="15"/>
  <c r="G422" i="18" a="1"/>
  <c r="F419" i="15" a="1"/>
  <c r="D424" i="18" a="1"/>
  <c r="D421" i="15" a="1"/>
  <c r="F422" i="18" a="1"/>
  <c r="G420" i="15" a="1"/>
  <c r="D424" i="18" l="1"/>
  <c r="E424" i="18" s="1"/>
  <c r="F422" i="18"/>
  <c r="G422" i="18"/>
  <c r="H422" i="18" s="1" a="1"/>
  <c r="H422" i="18" s="1"/>
  <c r="B426" i="18"/>
  <c r="A425" i="18"/>
  <c r="H419" i="15"/>
  <c r="F419" i="15"/>
  <c r="D421" i="15"/>
  <c r="E421" i="15" s="1"/>
  <c r="G420" i="15"/>
  <c r="H420" i="15" s="1" a="1"/>
  <c r="H420" i="15" s="1"/>
  <c r="B423" i="15"/>
  <c r="A422" i="15"/>
  <c r="F420" i="15" a="1"/>
  <c r="F423" i="18" a="1"/>
  <c r="G423" i="18" a="1"/>
  <c r="D422" i="15" a="1"/>
  <c r="D425" i="18" a="1"/>
  <c r="G421" i="15" a="1"/>
  <c r="D425" i="18" l="1"/>
  <c r="E425" i="18" s="1"/>
  <c r="F423" i="18"/>
  <c r="G423" i="18"/>
  <c r="H423" i="18" s="1" a="1"/>
  <c r="H423" i="18" s="1"/>
  <c r="B427" i="18"/>
  <c r="A426" i="18"/>
  <c r="F420" i="15"/>
  <c r="D422" i="15"/>
  <c r="E422" i="15" s="1"/>
  <c r="G421" i="15"/>
  <c r="H421" i="15" s="1" a="1"/>
  <c r="H421" i="15" s="1"/>
  <c r="A423" i="15"/>
  <c r="B424" i="15"/>
  <c r="F424" i="18" a="1"/>
  <c r="D426" i="18" a="1"/>
  <c r="G424" i="18" a="1"/>
  <c r="D423" i="15" a="1"/>
  <c r="F421" i="15" a="1"/>
  <c r="G422" i="15" a="1"/>
  <c r="D426" i="18" l="1"/>
  <c r="E426" i="18" s="1"/>
  <c r="G424" i="18"/>
  <c r="H424" i="18" s="1" a="1"/>
  <c r="H424" i="18" s="1"/>
  <c r="F424" i="18"/>
  <c r="B428" i="18"/>
  <c r="A427" i="18"/>
  <c r="F421" i="15"/>
  <c r="D423" i="15"/>
  <c r="E423" i="15" s="1"/>
  <c r="G422" i="15"/>
  <c r="H422" i="15" s="1" a="1"/>
  <c r="H422" i="15" s="1"/>
  <c r="B425" i="15"/>
  <c r="A424" i="15"/>
  <c r="F425" i="18" a="1"/>
  <c r="D427" i="18" a="1"/>
  <c r="G425" i="18" a="1"/>
  <c r="F422" i="15" a="1"/>
  <c r="D424" i="15" a="1"/>
  <c r="G423" i="15" a="1"/>
  <c r="F425" i="18" l="1"/>
  <c r="G425" i="18"/>
  <c r="H425" i="18" s="1" a="1"/>
  <c r="H425" i="18" s="1"/>
  <c r="D427" i="18"/>
  <c r="E427" i="18" s="1"/>
  <c r="A428" i="18"/>
  <c r="B429" i="18"/>
  <c r="F422" i="15"/>
  <c r="D424" i="15"/>
  <c r="E424" i="15" s="1"/>
  <c r="G423" i="15"/>
  <c r="H423" i="15" s="1" a="1"/>
  <c r="H423" i="15" s="1"/>
  <c r="A425" i="15"/>
  <c r="B426" i="15"/>
  <c r="F423" i="15" a="1"/>
  <c r="D428" i="18" a="1"/>
  <c r="G426" i="18" a="1"/>
  <c r="F426" i="18" a="1"/>
  <c r="D425" i="15" a="1"/>
  <c r="G424" i="15" a="1"/>
  <c r="D428" i="18" l="1"/>
  <c r="E428" i="18" s="1"/>
  <c r="F426" i="18"/>
  <c r="G426" i="18"/>
  <c r="H426" i="18" s="1" a="1"/>
  <c r="H426" i="18" s="1"/>
  <c r="A429" i="18"/>
  <c r="B430" i="18"/>
  <c r="F423" i="15"/>
  <c r="D425" i="15"/>
  <c r="E425" i="15" s="1"/>
  <c r="G424" i="15"/>
  <c r="H424" i="15" s="1" a="1"/>
  <c r="H424" i="15" s="1"/>
  <c r="B427" i="15"/>
  <c r="A426" i="15"/>
  <c r="D429" i="18" a="1"/>
  <c r="F427" i="18" a="1"/>
  <c r="F424" i="15" a="1"/>
  <c r="G427" i="18" a="1"/>
  <c r="D426" i="15" a="1"/>
  <c r="F425" i="15" a="1"/>
  <c r="D429" i="18" l="1"/>
  <c r="E429" i="18" s="1"/>
  <c r="G427" i="18"/>
  <c r="H427" i="18" s="1" a="1"/>
  <c r="H427" i="18" s="1"/>
  <c r="F427" i="18"/>
  <c r="B431" i="18"/>
  <c r="A430" i="18"/>
  <c r="F424" i="15"/>
  <c r="D426" i="15"/>
  <c r="E426" i="15" s="1"/>
  <c r="F425" i="15"/>
  <c r="A427" i="15"/>
  <c r="B428" i="15"/>
  <c r="F428" i="18" a="1"/>
  <c r="G428" i="18" a="1"/>
  <c r="D427" i="15" a="1"/>
  <c r="D430" i="18" a="1"/>
  <c r="G425" i="15" a="1"/>
  <c r="G426" i="15" a="1"/>
  <c r="D430" i="18" l="1"/>
  <c r="E430" i="18" s="1"/>
  <c r="G428" i="18"/>
  <c r="H428" i="18" s="1" a="1"/>
  <c r="H428" i="18" s="1"/>
  <c r="F428" i="18"/>
  <c r="A431" i="18"/>
  <c r="B432" i="18"/>
  <c r="G425" i="15"/>
  <c r="H425" i="15" s="1" a="1"/>
  <c r="H425" i="15" s="1"/>
  <c r="D427" i="15"/>
  <c r="E427" i="15" s="1"/>
  <c r="G426" i="15"/>
  <c r="H426" i="15" s="1" a="1"/>
  <c r="H426" i="15" s="1"/>
  <c r="B429" i="15"/>
  <c r="A428" i="15"/>
  <c r="D428" i="15" a="1"/>
  <c r="F429" i="18" a="1"/>
  <c r="G429" i="18" a="1"/>
  <c r="D431" i="18" a="1"/>
  <c r="F426" i="15" a="1"/>
  <c r="G427" i="15" a="1"/>
  <c r="F429" i="18" l="1"/>
  <c r="G429" i="18"/>
  <c r="H429" i="18" s="1" a="1"/>
  <c r="H429" i="18" s="1"/>
  <c r="D431" i="18"/>
  <c r="E431" i="18" s="1"/>
  <c r="B433" i="18"/>
  <c r="A432" i="18"/>
  <c r="F426" i="15"/>
  <c r="D428" i="15"/>
  <c r="E428" i="15" s="1"/>
  <c r="G427" i="15"/>
  <c r="H427" i="15" s="1" a="1"/>
  <c r="H427" i="15" s="1"/>
  <c r="B430" i="15"/>
  <c r="A429" i="15"/>
  <c r="F427" i="15" a="1"/>
  <c r="F430" i="18" a="1"/>
  <c r="D432" i="18" a="1"/>
  <c r="D429" i="15" a="1"/>
  <c r="G430" i="18" a="1"/>
  <c r="F428" i="15" a="1"/>
  <c r="F430" i="18" l="1"/>
  <c r="G430" i="18"/>
  <c r="H430" i="18" s="1" a="1"/>
  <c r="H430" i="18" s="1"/>
  <c r="D432" i="18"/>
  <c r="E432" i="18" s="1"/>
  <c r="B434" i="18"/>
  <c r="A433" i="18"/>
  <c r="F427" i="15"/>
  <c r="D429" i="15"/>
  <c r="E429" i="15" s="1"/>
  <c r="F428" i="15"/>
  <c r="B431" i="15"/>
  <c r="A430" i="15"/>
  <c r="G428" i="15" a="1"/>
  <c r="G431" i="18" a="1"/>
  <c r="F431" i="18" a="1"/>
  <c r="D430" i="15" a="1"/>
  <c r="D433" i="18" a="1"/>
  <c r="G429" i="15" a="1"/>
  <c r="F431" i="18" l="1"/>
  <c r="G431" i="18"/>
  <c r="H431" i="18" s="1" a="1"/>
  <c r="H431" i="18" s="1"/>
  <c r="D433" i="18"/>
  <c r="E433" i="18" s="1"/>
  <c r="B435" i="18"/>
  <c r="A434" i="18"/>
  <c r="G428" i="15"/>
  <c r="H428" i="15" s="1" a="1"/>
  <c r="H428" i="15" s="1"/>
  <c r="D430" i="15"/>
  <c r="E430" i="15" s="1"/>
  <c r="G429" i="15"/>
  <c r="H429" i="15" s="1" a="1"/>
  <c r="H429" i="15" s="1"/>
  <c r="A431" i="15"/>
  <c r="B432" i="15"/>
  <c r="F429" i="15" a="1"/>
  <c r="D434" i="18" a="1"/>
  <c r="F432" i="18" a="1"/>
  <c r="G432" i="18" a="1"/>
  <c r="D431" i="15" a="1"/>
  <c r="F430" i="15" a="1"/>
  <c r="F432" i="18" l="1"/>
  <c r="G432" i="18"/>
  <c r="H432" i="18" s="1" a="1"/>
  <c r="H432" i="18" s="1"/>
  <c r="D434" i="18"/>
  <c r="E434" i="18" s="1"/>
  <c r="A435" i="18"/>
  <c r="B436" i="18"/>
  <c r="F429" i="15"/>
  <c r="D431" i="15"/>
  <c r="E431" i="15" s="1"/>
  <c r="F430" i="15"/>
  <c r="B433" i="15"/>
  <c r="A432" i="15"/>
  <c r="G433" i="18" a="1"/>
  <c r="G430" i="15" a="1"/>
  <c r="D432" i="15" a="1"/>
  <c r="F433" i="18" a="1"/>
  <c r="D435" i="18" a="1"/>
  <c r="F431" i="15" a="1"/>
  <c r="F433" i="18" l="1"/>
  <c r="D435" i="18"/>
  <c r="E435" i="18" s="1"/>
  <c r="G433" i="18"/>
  <c r="H433" i="18" s="1" a="1"/>
  <c r="H433" i="18" s="1"/>
  <c r="A436" i="18"/>
  <c r="B437" i="18"/>
  <c r="G430" i="15"/>
  <c r="H430" i="15" s="1" a="1"/>
  <c r="H430" i="15" s="1"/>
  <c r="D432" i="15"/>
  <c r="E432" i="15" s="1"/>
  <c r="F431" i="15"/>
  <c r="A433" i="15"/>
  <c r="B434" i="15"/>
  <c r="G431" i="15" a="1"/>
  <c r="F434" i="18" a="1"/>
  <c r="D436" i="18" a="1"/>
  <c r="D433" i="15" a="1"/>
  <c r="G434" i="18" a="1"/>
  <c r="G432" i="15" a="1"/>
  <c r="F434" i="18" l="1"/>
  <c r="D436" i="18"/>
  <c r="E436" i="18" s="1"/>
  <c r="G434" i="18"/>
  <c r="H434" i="18" s="1" a="1"/>
  <c r="H434" i="18" s="1"/>
  <c r="A437" i="18"/>
  <c r="B438" i="18"/>
  <c r="G431" i="15"/>
  <c r="H431" i="15" s="1" a="1"/>
  <c r="H431" i="15" s="1"/>
  <c r="D433" i="15"/>
  <c r="E433" i="15" s="1"/>
  <c r="G432" i="15"/>
  <c r="H432" i="15" s="1" a="1"/>
  <c r="H432" i="15" s="1"/>
  <c r="B435" i="15"/>
  <c r="A434" i="15"/>
  <c r="D434" i="15" a="1"/>
  <c r="F432" i="15" a="1"/>
  <c r="D437" i="18" a="1"/>
  <c r="F435" i="18" a="1"/>
  <c r="G435" i="18" a="1"/>
  <c r="G433" i="15" a="1"/>
  <c r="D437" i="18" l="1"/>
  <c r="E437" i="18" s="1"/>
  <c r="F435" i="18"/>
  <c r="G435" i="18"/>
  <c r="H435" i="18" s="1" a="1"/>
  <c r="H435" i="18" s="1"/>
  <c r="B439" i="18"/>
  <c r="A438" i="18"/>
  <c r="F432" i="15"/>
  <c r="D434" i="15"/>
  <c r="E434" i="15" s="1"/>
  <c r="G433" i="15"/>
  <c r="H433" i="15" s="1" a="1"/>
  <c r="H433" i="15" s="1"/>
  <c r="A435" i="15"/>
  <c r="B436" i="15"/>
  <c r="F433" i="15" a="1"/>
  <c r="D435" i="15" a="1"/>
  <c r="G436" i="18" a="1"/>
  <c r="D438" i="18" a="1"/>
  <c r="F436" i="18" a="1"/>
  <c r="F434" i="15" a="1"/>
  <c r="G436" i="18" l="1"/>
  <c r="H436" i="18" s="1" a="1"/>
  <c r="H436" i="18" s="1"/>
  <c r="F436" i="18"/>
  <c r="D438" i="18"/>
  <c r="E438" i="18" s="1"/>
  <c r="A439" i="18"/>
  <c r="B440" i="18"/>
  <c r="F433" i="15"/>
  <c r="D435" i="15"/>
  <c r="E435" i="15" s="1"/>
  <c r="F434" i="15"/>
  <c r="B437" i="15"/>
  <c r="A436" i="15"/>
  <c r="G437" i="18" a="1"/>
  <c r="D439" i="18" a="1"/>
  <c r="F437" i="18" a="1"/>
  <c r="G434" i="15" a="1"/>
  <c r="D436" i="15" a="1"/>
  <c r="F435" i="15" a="1"/>
  <c r="D439" i="18" l="1"/>
  <c r="E439" i="18" s="1"/>
  <c r="G437" i="18"/>
  <c r="H437" i="18" s="1" a="1"/>
  <c r="H437" i="18" s="1"/>
  <c r="F437" i="18"/>
  <c r="A440" i="18"/>
  <c r="B441" i="18"/>
  <c r="G434" i="15"/>
  <c r="H434" i="15" s="1" a="1"/>
  <c r="H434" i="15" s="1"/>
  <c r="D436" i="15"/>
  <c r="E436" i="15" s="1"/>
  <c r="F435" i="15"/>
  <c r="A437" i="15"/>
  <c r="B438" i="15"/>
  <c r="G435" i="15" a="1"/>
  <c r="D440" i="18" a="1"/>
  <c r="F438" i="18" a="1"/>
  <c r="D437" i="15" a="1"/>
  <c r="G438" i="18" a="1"/>
  <c r="F436" i="15" a="1"/>
  <c r="G438" i="18" l="1"/>
  <c r="H438" i="18" s="1" a="1"/>
  <c r="H438" i="18" s="1"/>
  <c r="F438" i="18"/>
  <c r="D440" i="18"/>
  <c r="E440" i="18" s="1"/>
  <c r="A441" i="18"/>
  <c r="B442" i="18"/>
  <c r="G435" i="15"/>
  <c r="H435" i="15" s="1" a="1"/>
  <c r="H435" i="15" s="1"/>
  <c r="D437" i="15"/>
  <c r="E437" i="15" s="1"/>
  <c r="F436" i="15"/>
  <c r="B439" i="15"/>
  <c r="A438" i="15"/>
  <c r="G439" i="18" a="1"/>
  <c r="D438" i="15" a="1"/>
  <c r="G436" i="15" a="1"/>
  <c r="D441" i="18" a="1"/>
  <c r="F439" i="18" a="1"/>
  <c r="G437" i="15" a="1"/>
  <c r="G439" i="18" l="1"/>
  <c r="H439" i="18" s="1" a="1"/>
  <c r="H439" i="18" s="1"/>
  <c r="D441" i="18"/>
  <c r="E441" i="18" s="1"/>
  <c r="F439" i="18"/>
  <c r="B443" i="18"/>
  <c r="A442" i="18"/>
  <c r="G436" i="15"/>
  <c r="H436" i="15" s="1" a="1"/>
  <c r="H436" i="15" s="1"/>
  <c r="D438" i="15"/>
  <c r="E438" i="15" s="1"/>
  <c r="G437" i="15"/>
  <c r="H437" i="15" s="1" a="1"/>
  <c r="H437" i="15" s="1"/>
  <c r="A439" i="15"/>
  <c r="B440" i="15"/>
  <c r="D442" i="18" a="1"/>
  <c r="F437" i="15" a="1"/>
  <c r="F440" i="18" a="1"/>
  <c r="G440" i="18" a="1"/>
  <c r="D439" i="15" a="1"/>
  <c r="F438" i="15" a="1"/>
  <c r="D442" i="18" l="1"/>
  <c r="E442" i="18" s="1"/>
  <c r="G440" i="18"/>
  <c r="H440" i="18" s="1" a="1"/>
  <c r="H440" i="18" s="1"/>
  <c r="F440" i="18"/>
  <c r="B444" i="18"/>
  <c r="A443" i="18"/>
  <c r="G441" i="18" a="1"/>
  <c r="G441" i="18" s="1"/>
  <c r="H441" i="18" s="1" a="1"/>
  <c r="H441" i="18" s="1"/>
  <c r="F441" i="18" a="1"/>
  <c r="F441" i="18" s="1"/>
  <c r="F437" i="15"/>
  <c r="D439" i="15"/>
  <c r="E439" i="15" s="1"/>
  <c r="F438" i="15"/>
  <c r="B441" i="15"/>
  <c r="A440" i="15"/>
  <c r="D443" i="18" a="1"/>
  <c r="G438" i="15" a="1"/>
  <c r="D440" i="15" a="1"/>
  <c r="F439" i="15" a="1"/>
  <c r="D443" i="18" l="1"/>
  <c r="E443" i="18" s="1"/>
  <c r="B445" i="18"/>
  <c r="A444" i="18"/>
  <c r="G438" i="15"/>
  <c r="H438" i="15" s="1" a="1"/>
  <c r="H438" i="15" s="1"/>
  <c r="D440" i="15"/>
  <c r="E440" i="15" s="1"/>
  <c r="F439" i="15"/>
  <c r="A441" i="15"/>
  <c r="B442" i="15"/>
  <c r="D441" i="15" a="1"/>
  <c r="D444" i="18" a="1"/>
  <c r="F442" i="18" a="1"/>
  <c r="G442" i="18" a="1"/>
  <c r="G439" i="15" a="1"/>
  <c r="G440" i="15" a="1"/>
  <c r="G442" i="18" l="1"/>
  <c r="H442" i="18" s="1" a="1"/>
  <c r="H442" i="18" s="1"/>
  <c r="D444" i="18"/>
  <c r="E444" i="18" s="1"/>
  <c r="F442" i="18"/>
  <c r="A445" i="18"/>
  <c r="B446" i="18"/>
  <c r="G439" i="15"/>
  <c r="H439" i="15" s="1" a="1"/>
  <c r="H439" i="15" s="1"/>
  <c r="D441" i="15"/>
  <c r="E441" i="15" s="1"/>
  <c r="G440" i="15"/>
  <c r="H440" i="15" s="1" a="1"/>
  <c r="H440" i="15" s="1"/>
  <c r="B443" i="15"/>
  <c r="A442" i="15"/>
  <c r="F440" i="15" a="1"/>
  <c r="D442" i="15" a="1"/>
  <c r="F443" i="18" a="1"/>
  <c r="G443" i="18" a="1"/>
  <c r="D445" i="18" a="1"/>
  <c r="D445" i="18" l="1"/>
  <c r="E445" i="18" s="1"/>
  <c r="F443" i="18"/>
  <c r="G443" i="18"/>
  <c r="H443" i="18" s="1" a="1"/>
  <c r="H443" i="18" s="1"/>
  <c r="B447" i="18"/>
  <c r="A446" i="18"/>
  <c r="F440" i="15"/>
  <c r="D442" i="15"/>
  <c r="E442" i="15" s="1"/>
  <c r="A443" i="15"/>
  <c r="B444" i="15"/>
  <c r="F441" i="15" a="1"/>
  <c r="G441" i="15" a="1"/>
  <c r="G444" i="18" a="1"/>
  <c r="F444" i="18" a="1"/>
  <c r="D443" i="15" a="1"/>
  <c r="D446" i="18" a="1"/>
  <c r="F442" i="15" a="1"/>
  <c r="G444" i="18" l="1"/>
  <c r="H444" i="18" s="1" a="1"/>
  <c r="H444" i="18" s="1"/>
  <c r="F444" i="18"/>
  <c r="D446" i="18"/>
  <c r="E446" i="18" s="1"/>
  <c r="B448" i="18"/>
  <c r="A447" i="18"/>
  <c r="G441" i="15"/>
  <c r="H441" i="15" s="1" a="1"/>
  <c r="H441" i="15" s="1"/>
  <c r="F441" i="15"/>
  <c r="D443" i="15"/>
  <c r="E443" i="15" s="1"/>
  <c r="F442" i="15"/>
  <c r="B445" i="15"/>
  <c r="A444" i="15"/>
  <c r="G445" i="18" a="1"/>
  <c r="D444" i="15" a="1"/>
  <c r="G442" i="15" a="1"/>
  <c r="F445" i="18" a="1"/>
  <c r="D447" i="18" a="1"/>
  <c r="G443" i="15" a="1"/>
  <c r="G445" i="18" l="1"/>
  <c r="H445" i="18" s="1" a="1"/>
  <c r="H445" i="18" s="1"/>
  <c r="D447" i="18"/>
  <c r="E447" i="18" s="1"/>
  <c r="F445" i="18"/>
  <c r="B449" i="18"/>
  <c r="A448" i="18"/>
  <c r="G442" i="15"/>
  <c r="H442" i="15" s="1" a="1"/>
  <c r="H442" i="15" s="1"/>
  <c r="D444" i="15"/>
  <c r="E444" i="15" s="1"/>
  <c r="G443" i="15"/>
  <c r="H443" i="15" s="1" a="1"/>
  <c r="H443" i="15" s="1"/>
  <c r="A445" i="15"/>
  <c r="B446" i="15"/>
  <c r="G446" i="18" a="1"/>
  <c r="F446" i="18" a="1"/>
  <c r="D445" i="15" a="1"/>
  <c r="D448" i="18" a="1"/>
  <c r="F443" i="15" a="1"/>
  <c r="F444" i="15" a="1"/>
  <c r="D448" i="18" l="1"/>
  <c r="E448" i="18" s="1"/>
  <c r="G446" i="18"/>
  <c r="H446" i="18" s="1" a="1"/>
  <c r="H446" i="18" s="1"/>
  <c r="F446" i="18"/>
  <c r="A449" i="18"/>
  <c r="B450" i="18"/>
  <c r="F443" i="15"/>
  <c r="D445" i="15"/>
  <c r="E445" i="15" s="1"/>
  <c r="F444" i="15"/>
  <c r="A446" i="15"/>
  <c r="B447" i="15"/>
  <c r="G447" i="18" a="1"/>
  <c r="D446" i="15" a="1"/>
  <c r="D449" i="18" a="1"/>
  <c r="G444" i="15" a="1"/>
  <c r="F447" i="18" a="1"/>
  <c r="F445" i="15" a="1"/>
  <c r="F447" i="18" l="1"/>
  <c r="D449" i="18"/>
  <c r="E449" i="18" s="1"/>
  <c r="G447" i="18"/>
  <c r="H447" i="18" s="1" a="1"/>
  <c r="H447" i="18" s="1"/>
  <c r="A450" i="18"/>
  <c r="B451" i="18"/>
  <c r="G444" i="15"/>
  <c r="H444" i="15" s="1" a="1"/>
  <c r="H444" i="15" s="1"/>
  <c r="D446" i="15"/>
  <c r="E446" i="15" s="1"/>
  <c r="F445" i="15"/>
  <c r="B448" i="15"/>
  <c r="A447" i="15"/>
  <c r="G448" i="18" a="1"/>
  <c r="F448" i="18" a="1"/>
  <c r="D450" i="18" a="1"/>
  <c r="G445" i="15" a="1"/>
  <c r="D447" i="15" a="1"/>
  <c r="G446" i="15" a="1"/>
  <c r="D450" i="18" l="1"/>
  <c r="E450" i="18" s="1"/>
  <c r="G448" i="18"/>
  <c r="H448" i="18" s="1" a="1"/>
  <c r="H448" i="18" s="1"/>
  <c r="F448" i="18"/>
  <c r="B452" i="18"/>
  <c r="A451" i="18"/>
  <c r="G445" i="15"/>
  <c r="H445" i="15" s="1" a="1"/>
  <c r="H445" i="15" s="1"/>
  <c r="D447" i="15"/>
  <c r="E447" i="15" s="1"/>
  <c r="G446" i="15"/>
  <c r="H446" i="15" s="1" a="1"/>
  <c r="H446" i="15" s="1"/>
  <c r="A448" i="15"/>
  <c r="B449" i="15"/>
  <c r="G449" i="18" a="1"/>
  <c r="F449" i="18" a="1"/>
  <c r="F446" i="15" a="1"/>
  <c r="D448" i="15" a="1"/>
  <c r="D451" i="18" a="1"/>
  <c r="G447" i="15" a="1"/>
  <c r="D451" i="18" l="1"/>
  <c r="E451" i="18" s="1"/>
  <c r="F449" i="18"/>
  <c r="G449" i="18"/>
  <c r="H449" i="18" s="1" a="1"/>
  <c r="H449" i="18" s="1"/>
  <c r="B453" i="18"/>
  <c r="A452" i="18"/>
  <c r="F446" i="15"/>
  <c r="D448" i="15"/>
  <c r="E448" i="15" s="1"/>
  <c r="G447" i="15"/>
  <c r="H447" i="15" s="1" a="1"/>
  <c r="H447" i="15" s="1"/>
  <c r="B450" i="15"/>
  <c r="A449" i="15"/>
  <c r="D452" i="18" a="1"/>
  <c r="G450" i="18" a="1"/>
  <c r="D449" i="15" a="1"/>
  <c r="F447" i="15" a="1"/>
  <c r="F450" i="18" a="1"/>
  <c r="F448" i="15" a="1"/>
  <c r="D452" i="18" l="1"/>
  <c r="E452" i="18" s="1"/>
  <c r="F450" i="18"/>
  <c r="G450" i="18"/>
  <c r="H450" i="18" s="1" a="1"/>
  <c r="H450" i="18" s="1"/>
  <c r="A453" i="18"/>
  <c r="B454" i="18"/>
  <c r="F447" i="15"/>
  <c r="D449" i="15"/>
  <c r="E449" i="15" s="1"/>
  <c r="F448" i="15"/>
  <c r="B451" i="15"/>
  <c r="A450" i="15"/>
  <c r="F451" i="18" a="1"/>
  <c r="G448" i="15" a="1"/>
  <c r="D450" i="15" a="1"/>
  <c r="D453" i="18" a="1"/>
  <c r="G451" i="18" a="1"/>
  <c r="F449" i="15" a="1"/>
  <c r="D453" i="18" l="1"/>
  <c r="E453" i="18" s="1"/>
  <c r="G451" i="18"/>
  <c r="H451" i="18" s="1" a="1"/>
  <c r="H451" i="18" s="1"/>
  <c r="F451" i="18"/>
  <c r="A454" i="18"/>
  <c r="B455" i="18"/>
  <c r="G448" i="15"/>
  <c r="H448" i="15" s="1" a="1"/>
  <c r="H448" i="15" s="1"/>
  <c r="D450" i="15"/>
  <c r="E450" i="15" s="1"/>
  <c r="F449" i="15"/>
  <c r="B452" i="15"/>
  <c r="A451" i="15"/>
  <c r="G452" i="18" a="1"/>
  <c r="D451" i="15" a="1"/>
  <c r="D454" i="18" a="1"/>
  <c r="G449" i="15" a="1"/>
  <c r="F452" i="18" a="1"/>
  <c r="G450" i="15" a="1"/>
  <c r="D454" i="18" l="1"/>
  <c r="E454" i="18" s="1"/>
  <c r="F452" i="18"/>
  <c r="G452" i="18"/>
  <c r="H452" i="18" s="1" a="1"/>
  <c r="H452" i="18" s="1"/>
  <c r="B456" i="18"/>
  <c r="A455" i="18"/>
  <c r="G449" i="15"/>
  <c r="H449" i="15" s="1" a="1"/>
  <c r="H449" i="15" s="1"/>
  <c r="D451" i="15"/>
  <c r="E451" i="15" s="1"/>
  <c r="G450" i="15"/>
  <c r="H450" i="15" s="1" a="1"/>
  <c r="A452" i="15"/>
  <c r="B453" i="15"/>
  <c r="F453" i="18" a="1"/>
  <c r="D452" i="15" a="1"/>
  <c r="F450" i="15" a="1"/>
  <c r="D455" i="18" a="1"/>
  <c r="G453" i="18" a="1"/>
  <c r="G451" i="15" a="1"/>
  <c r="F453" i="18" l="1"/>
  <c r="D455" i="18"/>
  <c r="E455" i="18" s="1"/>
  <c r="G453" i="18"/>
  <c r="H453" i="18" s="1" a="1"/>
  <c r="H453" i="18" s="1"/>
  <c r="B457" i="18"/>
  <c r="A456" i="18"/>
  <c r="F450" i="15"/>
  <c r="H450" i="15"/>
  <c r="D452" i="15"/>
  <c r="E452" i="15" s="1"/>
  <c r="G451" i="15"/>
  <c r="H451" i="15" s="1" a="1"/>
  <c r="H451" i="15" s="1"/>
  <c r="B454" i="15"/>
  <c r="A453" i="15"/>
  <c r="D453" i="15" a="1"/>
  <c r="F454" i="18" a="1"/>
  <c r="F451" i="15" a="1"/>
  <c r="G454" i="18" a="1"/>
  <c r="D456" i="18" a="1"/>
  <c r="G452" i="15" a="1"/>
  <c r="D456" i="18" l="1"/>
  <c r="E456" i="18" s="1"/>
  <c r="G454" i="18"/>
  <c r="H454" i="18" s="1" a="1"/>
  <c r="H454" i="18" s="1"/>
  <c r="F454" i="18"/>
  <c r="A457" i="18"/>
  <c r="B458" i="18"/>
  <c r="F451" i="15"/>
  <c r="D453" i="15"/>
  <c r="E453" i="15" s="1"/>
  <c r="G452" i="15"/>
  <c r="H452" i="15" s="1" a="1"/>
  <c r="H452" i="15" s="1"/>
  <c r="A454" i="15"/>
  <c r="B455" i="15"/>
  <c r="F455" i="18" a="1"/>
  <c r="D457" i="18" a="1"/>
  <c r="D454" i="15" a="1"/>
  <c r="F452" i="15" a="1"/>
  <c r="G455" i="18" a="1"/>
  <c r="G453" i="15" a="1"/>
  <c r="D457" i="18" l="1"/>
  <c r="E457" i="18" s="1"/>
  <c r="F455" i="18"/>
  <c r="G455" i="18"/>
  <c r="H455" i="18" s="1" a="1"/>
  <c r="H455" i="18" s="1"/>
  <c r="B459" i="18"/>
  <c r="A458" i="18"/>
  <c r="F452" i="15"/>
  <c r="D454" i="15"/>
  <c r="E454" i="15" s="1"/>
  <c r="G453" i="15"/>
  <c r="H453" i="15" s="1" a="1"/>
  <c r="H453" i="15" s="1"/>
  <c r="B456" i="15"/>
  <c r="A455" i="15"/>
  <c r="D455" i="15" a="1"/>
  <c r="D458" i="18" a="1"/>
  <c r="G456" i="18" a="1"/>
  <c r="F453" i="15" a="1"/>
  <c r="F456" i="18" a="1"/>
  <c r="G454" i="15" a="1"/>
  <c r="F456" i="18" l="1"/>
  <c r="D458" i="18"/>
  <c r="E458" i="18" s="1"/>
  <c r="G456" i="18"/>
  <c r="H456" i="18" s="1" a="1"/>
  <c r="H456" i="18" s="1"/>
  <c r="A459" i="18"/>
  <c r="B460" i="18"/>
  <c r="F453" i="15"/>
  <c r="D455" i="15"/>
  <c r="E455" i="15" s="1"/>
  <c r="G454" i="15"/>
  <c r="H454" i="15" s="1" a="1"/>
  <c r="H454" i="15" s="1"/>
  <c r="B457" i="15"/>
  <c r="A456" i="15"/>
  <c r="D456" i="15" a="1"/>
  <c r="F457" i="18" a="1"/>
  <c r="D459" i="18" a="1"/>
  <c r="F454" i="15" a="1"/>
  <c r="G457" i="18" a="1"/>
  <c r="G455" i="15" a="1"/>
  <c r="D459" i="18" l="1"/>
  <c r="E459" i="18" s="1"/>
  <c r="G457" i="18"/>
  <c r="H457" i="18" s="1" a="1"/>
  <c r="H457" i="18" s="1"/>
  <c r="F457" i="18"/>
  <c r="B461" i="18"/>
  <c r="A460" i="18"/>
  <c r="F454" i="15"/>
  <c r="D456" i="15"/>
  <c r="E456" i="15" s="1"/>
  <c r="G455" i="15"/>
  <c r="H455" i="15" s="1" a="1"/>
  <c r="H455" i="15" s="1"/>
  <c r="A457" i="15"/>
  <c r="B458" i="15"/>
  <c r="D457" i="15" a="1"/>
  <c r="D460" i="18" a="1"/>
  <c r="F455" i="15" a="1"/>
  <c r="G458" i="18" a="1"/>
  <c r="F458" i="18" a="1"/>
  <c r="F456" i="15" a="1"/>
  <c r="D460" i="18" l="1"/>
  <c r="E460" i="18" s="1"/>
  <c r="G458" i="18"/>
  <c r="H458" i="18" s="1" a="1"/>
  <c r="H458" i="18" s="1"/>
  <c r="F458" i="18"/>
  <c r="B462" i="18"/>
  <c r="A461" i="18"/>
  <c r="F455" i="15"/>
  <c r="D457" i="15"/>
  <c r="E457" i="15" s="1"/>
  <c r="F456" i="15"/>
  <c r="A458" i="15"/>
  <c r="B459" i="15"/>
  <c r="G456" i="15" a="1"/>
  <c r="F459" i="18" a="1"/>
  <c r="G459" i="18" a="1"/>
  <c r="D461" i="18" a="1"/>
  <c r="D458" i="15" a="1"/>
  <c r="F457" i="15" a="1"/>
  <c r="D461" i="18" l="1"/>
  <c r="E461" i="18" s="1"/>
  <c r="F459" i="18"/>
  <c r="G459" i="18"/>
  <c r="H459" i="18" s="1" a="1"/>
  <c r="H459" i="18" s="1"/>
  <c r="A462" i="18"/>
  <c r="B463" i="18"/>
  <c r="G456" i="15"/>
  <c r="H456" i="15" s="1" a="1"/>
  <c r="H456" i="15" s="1"/>
  <c r="D458" i="15"/>
  <c r="E458" i="15" s="1"/>
  <c r="F457" i="15"/>
  <c r="B460" i="15"/>
  <c r="A459" i="15"/>
  <c r="G460" i="18" a="1"/>
  <c r="D462" i="18" a="1"/>
  <c r="G457" i="15" a="1"/>
  <c r="D459" i="15" a="1"/>
  <c r="F460" i="18" a="1"/>
  <c r="G458" i="15" a="1"/>
  <c r="D462" i="18" l="1"/>
  <c r="E462" i="18" s="1"/>
  <c r="G460" i="18"/>
  <c r="H460" i="18" s="1" a="1"/>
  <c r="H460" i="18" s="1"/>
  <c r="F460" i="18"/>
  <c r="A463" i="18"/>
  <c r="B464" i="18"/>
  <c r="G457" i="15"/>
  <c r="H457" i="15" s="1" a="1"/>
  <c r="H457" i="15" s="1"/>
  <c r="D459" i="15"/>
  <c r="E459" i="15" s="1"/>
  <c r="G458" i="15"/>
  <c r="H458" i="15" s="1" a="1"/>
  <c r="H458" i="15" s="1"/>
  <c r="A460" i="15"/>
  <c r="B461" i="15"/>
  <c r="F461" i="18" a="1"/>
  <c r="D463" i="18" a="1"/>
  <c r="D460" i="15" a="1"/>
  <c r="G461" i="18" a="1"/>
  <c r="F458" i="15" a="1"/>
  <c r="F459" i="15" a="1"/>
  <c r="D463" i="18" l="1"/>
  <c r="E463" i="18" s="1"/>
  <c r="G461" i="18"/>
  <c r="H461" i="18" s="1" a="1"/>
  <c r="H461" i="18" s="1"/>
  <c r="F461" i="18"/>
  <c r="B465" i="18"/>
  <c r="A464" i="18"/>
  <c r="F458" i="15"/>
  <c r="D460" i="15"/>
  <c r="E460" i="15" s="1"/>
  <c r="F459" i="15"/>
  <c r="B462" i="15"/>
  <c r="A461" i="15"/>
  <c r="D464" i="18" a="1"/>
  <c r="F462" i="18" a="1"/>
  <c r="G462" i="18" a="1"/>
  <c r="G459" i="15" a="1"/>
  <c r="D461" i="15" a="1"/>
  <c r="G460" i="15" a="1"/>
  <c r="D464" i="18" l="1"/>
  <c r="E464" i="18" s="1"/>
  <c r="F462" i="18"/>
  <c r="G462" i="18"/>
  <c r="H462" i="18" s="1" a="1"/>
  <c r="H462" i="18" s="1"/>
  <c r="B466" i="18"/>
  <c r="A465" i="18"/>
  <c r="G459" i="15"/>
  <c r="H459" i="15" s="1" a="1"/>
  <c r="H459" i="15" s="1"/>
  <c r="D461" i="15"/>
  <c r="E461" i="15" s="1"/>
  <c r="G460" i="15"/>
  <c r="H460" i="15" s="1" a="1"/>
  <c r="H460" i="15" s="1"/>
  <c r="A462" i="15"/>
  <c r="B463" i="15"/>
  <c r="G463" i="18" a="1"/>
  <c r="F460" i="15" a="1"/>
  <c r="D462" i="15" a="1"/>
  <c r="F463" i="18" a="1"/>
  <c r="D465" i="18" a="1"/>
  <c r="F461" i="15" a="1"/>
  <c r="D465" i="18" l="1"/>
  <c r="E465" i="18" s="1"/>
  <c r="F463" i="18"/>
  <c r="G463" i="18"/>
  <c r="H463" i="18" s="1" a="1"/>
  <c r="H463" i="18" s="1"/>
  <c r="A466" i="18"/>
  <c r="B467" i="18"/>
  <c r="F460" i="15"/>
  <c r="D462" i="15"/>
  <c r="E462" i="15" s="1"/>
  <c r="F461" i="15"/>
  <c r="B464" i="15"/>
  <c r="A463" i="15"/>
  <c r="D463" i="15" a="1"/>
  <c r="G464" i="18" a="1"/>
  <c r="F464" i="18" a="1"/>
  <c r="D466" i="18" a="1"/>
  <c r="G461" i="15" a="1"/>
  <c r="F462" i="15" a="1"/>
  <c r="D466" i="18" l="1"/>
  <c r="E466" i="18" s="1"/>
  <c r="G464" i="18"/>
  <c r="H464" i="18" s="1" a="1"/>
  <c r="H464" i="18" s="1"/>
  <c r="F464" i="18"/>
  <c r="B468" i="18"/>
  <c r="A467" i="18"/>
  <c r="G461" i="15"/>
  <c r="H461" i="15" s="1" a="1"/>
  <c r="H461" i="15" s="1"/>
  <c r="D463" i="15"/>
  <c r="E463" i="15" s="1"/>
  <c r="F462" i="15"/>
  <c r="B465" i="15"/>
  <c r="A464" i="15"/>
  <c r="G465" i="18" a="1"/>
  <c r="G462" i="15" a="1"/>
  <c r="D464" i="15" a="1"/>
  <c r="D467" i="18" a="1"/>
  <c r="F465" i="18" a="1"/>
  <c r="G463" i="15" a="1"/>
  <c r="F465" i="18" l="1"/>
  <c r="G465" i="18"/>
  <c r="H465" i="18" s="1" a="1"/>
  <c r="H465" i="18" s="1"/>
  <c r="D467" i="18"/>
  <c r="E467" i="18" s="1"/>
  <c r="A468" i="18"/>
  <c r="B469" i="18"/>
  <c r="G462" i="15"/>
  <c r="H462" i="15" s="1" a="1"/>
  <c r="H462" i="15" s="1"/>
  <c r="D464" i="15"/>
  <c r="E464" i="15" s="1"/>
  <c r="G463" i="15"/>
  <c r="H463" i="15" s="1" a="1"/>
  <c r="H463" i="15" s="1"/>
  <c r="A465" i="15"/>
  <c r="B466" i="15"/>
  <c r="D465" i="15" a="1"/>
  <c r="D468" i="18" a="1"/>
  <c r="F463" i="15" a="1"/>
  <c r="G466" i="18" a="1"/>
  <c r="F466" i="18" a="1"/>
  <c r="G464" i="15" a="1"/>
  <c r="D468" i="18" l="1"/>
  <c r="E468" i="18" s="1"/>
  <c r="F466" i="18"/>
  <c r="G466" i="18"/>
  <c r="H466" i="18" s="1" a="1"/>
  <c r="H466" i="18" s="1"/>
  <c r="B470" i="18"/>
  <c r="A469" i="18"/>
  <c r="F463" i="15"/>
  <c r="D465" i="15"/>
  <c r="E465" i="15" s="1"/>
  <c r="G464" i="15"/>
  <c r="H464" i="15" s="1" a="1"/>
  <c r="H464" i="15" s="1"/>
  <c r="B467" i="15"/>
  <c r="A466" i="15"/>
  <c r="G467" i="18" a="1"/>
  <c r="F467" i="18" a="1"/>
  <c r="D466" i="15" a="1"/>
  <c r="F464" i="15" a="1"/>
  <c r="D469" i="18" a="1"/>
  <c r="F465" i="15" a="1"/>
  <c r="D469" i="18" l="1"/>
  <c r="E469" i="18" s="1"/>
  <c r="F467" i="18"/>
  <c r="G467" i="18"/>
  <c r="H467" i="18" s="1" a="1"/>
  <c r="H467" i="18" s="1"/>
  <c r="B471" i="18"/>
  <c r="A470" i="18"/>
  <c r="F464" i="15"/>
  <c r="D466" i="15"/>
  <c r="E466" i="15" s="1"/>
  <c r="F465" i="15"/>
  <c r="A467" i="15"/>
  <c r="B468" i="15"/>
  <c r="G465" i="15" a="1"/>
  <c r="D470" i="18" a="1"/>
  <c r="D467" i="15" a="1"/>
  <c r="G468" i="18" a="1"/>
  <c r="F468" i="18" a="1"/>
  <c r="F466" i="15" a="1"/>
  <c r="G468" i="18" l="1"/>
  <c r="H468" i="18" s="1" a="1"/>
  <c r="H468" i="18" s="1"/>
  <c r="F468" i="18"/>
  <c r="D470" i="18"/>
  <c r="E470" i="18" s="1"/>
  <c r="A471" i="18"/>
  <c r="B472" i="18"/>
  <c r="G465" i="15"/>
  <c r="H465" i="15" s="1" a="1"/>
  <c r="H465" i="15" s="1"/>
  <c r="D467" i="15"/>
  <c r="E467" i="15" s="1"/>
  <c r="F466" i="15"/>
  <c r="B469" i="15"/>
  <c r="A468" i="15"/>
  <c r="F469" i="18" a="1"/>
  <c r="D471" i="18" a="1"/>
  <c r="D468" i="15" a="1"/>
  <c r="G466" i="15" a="1"/>
  <c r="G469" i="18" a="1"/>
  <c r="F467" i="15" a="1"/>
  <c r="D471" i="18" l="1"/>
  <c r="E471" i="18" s="1"/>
  <c r="F469" i="18"/>
  <c r="G469" i="18"/>
  <c r="H469" i="18" s="1" a="1"/>
  <c r="H469" i="18" s="1"/>
  <c r="A472" i="18"/>
  <c r="B473" i="18"/>
  <c r="G466" i="15"/>
  <c r="H466" i="15" s="1" a="1"/>
  <c r="H466" i="15" s="1"/>
  <c r="D468" i="15"/>
  <c r="E468" i="15" s="1"/>
  <c r="F467" i="15"/>
  <c r="A469" i="15"/>
  <c r="B470" i="15"/>
  <c r="F470" i="18" a="1"/>
  <c r="D472" i="18" a="1"/>
  <c r="D469" i="15" a="1"/>
  <c r="G467" i="15" a="1"/>
  <c r="G470" i="18" a="1"/>
  <c r="F468" i="15" a="1"/>
  <c r="G470" i="18" l="1"/>
  <c r="H470" i="18" s="1" a="1"/>
  <c r="H470" i="18" s="1"/>
  <c r="D472" i="18"/>
  <c r="E472" i="18" s="1"/>
  <c r="F470" i="18"/>
  <c r="B474" i="18"/>
  <c r="A473" i="18"/>
  <c r="G467" i="15"/>
  <c r="H467" i="15" s="1" a="1"/>
  <c r="H467" i="15" s="1"/>
  <c r="D469" i="15"/>
  <c r="E469" i="15" s="1"/>
  <c r="F468" i="15"/>
  <c r="B471" i="15"/>
  <c r="A470" i="15"/>
  <c r="G468" i="15" a="1"/>
  <c r="D470" i="15" a="1"/>
  <c r="D473" i="18" a="1"/>
  <c r="G471" i="18" a="1"/>
  <c r="F471" i="18" a="1"/>
  <c r="G469" i="15" a="1"/>
  <c r="D473" i="18" l="1"/>
  <c r="E473" i="18" s="1"/>
  <c r="G471" i="18"/>
  <c r="H471" i="18" s="1" a="1"/>
  <c r="H471" i="18" s="1"/>
  <c r="F471" i="18"/>
  <c r="A474" i="18"/>
  <c r="B475" i="18"/>
  <c r="G468" i="15"/>
  <c r="H468" i="15" s="1" a="1"/>
  <c r="H468" i="15" s="1"/>
  <c r="D470" i="15"/>
  <c r="E470" i="15" s="1"/>
  <c r="G469" i="15"/>
  <c r="H469" i="15" s="1" a="1"/>
  <c r="H469" i="15" s="1"/>
  <c r="B472" i="15"/>
  <c r="A471" i="15"/>
  <c r="D471" i="15" a="1"/>
  <c r="F472" i="18" a="1"/>
  <c r="F469" i="15" a="1"/>
  <c r="D474" i="18" a="1"/>
  <c r="G472" i="18" a="1"/>
  <c r="G470" i="15" a="1"/>
  <c r="G472" i="18" l="1"/>
  <c r="H472" i="18" s="1" a="1"/>
  <c r="H472" i="18" s="1"/>
  <c r="F472" i="18"/>
  <c r="D474" i="18"/>
  <c r="E474" i="18" s="1"/>
  <c r="A475" i="18"/>
  <c r="B476" i="18"/>
  <c r="F469" i="15"/>
  <c r="D471" i="15"/>
  <c r="E471" i="15" s="1"/>
  <c r="G470" i="15"/>
  <c r="H470" i="15" s="1" a="1"/>
  <c r="H470" i="15" s="1"/>
  <c r="A472" i="15"/>
  <c r="B473" i="15"/>
  <c r="D475" i="18" a="1"/>
  <c r="D472" i="15" a="1"/>
  <c r="F470" i="15" a="1"/>
  <c r="G473" i="18" a="1"/>
  <c r="F473" i="18" a="1"/>
  <c r="F471" i="15" a="1"/>
  <c r="F473" i="18" l="1"/>
  <c r="D475" i="18"/>
  <c r="E475" i="18" s="1"/>
  <c r="G473" i="18"/>
  <c r="H473" i="18" s="1" a="1"/>
  <c r="H473" i="18" s="1"/>
  <c r="B477" i="18"/>
  <c r="A476" i="18"/>
  <c r="F470" i="15"/>
  <c r="D472" i="15"/>
  <c r="E472" i="15" s="1"/>
  <c r="F471" i="15"/>
  <c r="A473" i="15"/>
  <c r="B474" i="15"/>
  <c r="D473" i="15" a="1"/>
  <c r="D476" i="18" a="1"/>
  <c r="F474" i="18" a="1"/>
  <c r="G474" i="18" a="1"/>
  <c r="G471" i="15" a="1"/>
  <c r="G472" i="15" a="1"/>
  <c r="D476" i="18" l="1"/>
  <c r="E476" i="18" s="1"/>
  <c r="F474" i="18"/>
  <c r="G474" i="18"/>
  <c r="H474" i="18" s="1" a="1"/>
  <c r="H474" i="18" s="1"/>
  <c r="B478" i="18"/>
  <c r="A477" i="18"/>
  <c r="G471" i="15"/>
  <c r="H471" i="15" s="1" a="1"/>
  <c r="H471" i="15" s="1"/>
  <c r="D473" i="15"/>
  <c r="E473" i="15" s="1"/>
  <c r="G472" i="15"/>
  <c r="H472" i="15" s="1" a="1"/>
  <c r="H472" i="15" s="1"/>
  <c r="B475" i="15"/>
  <c r="A474" i="15"/>
  <c r="F475" i="18" a="1"/>
  <c r="F472" i="15" a="1"/>
  <c r="D477" i="18" a="1"/>
  <c r="D474" i="15" a="1"/>
  <c r="G475" i="18" a="1"/>
  <c r="F473" i="15" a="1"/>
  <c r="D477" i="18" l="1"/>
  <c r="E477" i="18" s="1"/>
  <c r="G475" i="18"/>
  <c r="H475" i="18" s="1" a="1"/>
  <c r="H475" i="18" s="1"/>
  <c r="F475" i="18"/>
  <c r="A478" i="18"/>
  <c r="B479" i="18"/>
  <c r="F472" i="15"/>
  <c r="D474" i="15"/>
  <c r="E474" i="15" s="1"/>
  <c r="F473" i="15"/>
  <c r="A475" i="15"/>
  <c r="B476" i="15"/>
  <c r="D478" i="18" a="1"/>
  <c r="G473" i="15" a="1"/>
  <c r="F476" i="18" a="1"/>
  <c r="D475" i="15" a="1"/>
  <c r="G476" i="18" a="1"/>
  <c r="F474" i="15" a="1"/>
  <c r="D478" i="18" l="1"/>
  <c r="E478" i="18" s="1"/>
  <c r="F476" i="18"/>
  <c r="G476" i="18"/>
  <c r="H476" i="18" s="1" a="1"/>
  <c r="H476" i="18" s="1"/>
  <c r="B480" i="18"/>
  <c r="A479" i="18"/>
  <c r="G473" i="15"/>
  <c r="H473" i="15" s="1" a="1"/>
  <c r="H473" i="15" s="1"/>
  <c r="D475" i="15"/>
  <c r="E475" i="15" s="1"/>
  <c r="F474" i="15"/>
  <c r="B477" i="15"/>
  <c r="A476" i="15"/>
  <c r="D476" i="15" a="1"/>
  <c r="D479" i="18" a="1"/>
  <c r="G474" i="15" a="1"/>
  <c r="G477" i="18" a="1"/>
  <c r="F477" i="18" a="1"/>
  <c r="G475" i="15" a="1"/>
  <c r="G477" i="18" l="1"/>
  <c r="H477" i="18" s="1" a="1"/>
  <c r="H477" i="18" s="1"/>
  <c r="F477" i="18"/>
  <c r="D479" i="18"/>
  <c r="E479" i="18" s="1"/>
  <c r="B481" i="18"/>
  <c r="A480" i="18"/>
  <c r="G474" i="15"/>
  <c r="H474" i="15" s="1" a="1"/>
  <c r="H474" i="15" s="1"/>
  <c r="D476" i="15"/>
  <c r="E476" i="15" s="1"/>
  <c r="G475" i="15"/>
  <c r="H475" i="15" s="1" a="1"/>
  <c r="H475" i="15" s="1"/>
  <c r="A477" i="15"/>
  <c r="B478" i="15"/>
  <c r="D477" i="15" a="1"/>
  <c r="F475" i="15" a="1"/>
  <c r="D480" i="18" a="1"/>
  <c r="G478" i="18" a="1"/>
  <c r="F478" i="18" a="1"/>
  <c r="F476" i="15" a="1"/>
  <c r="G478" i="18" l="1"/>
  <c r="H478" i="18" s="1" a="1"/>
  <c r="H478" i="18" s="1"/>
  <c r="D480" i="18"/>
  <c r="E480" i="18" s="1"/>
  <c r="F478" i="18"/>
  <c r="B482" i="18"/>
  <c r="A481" i="18"/>
  <c r="F475" i="15"/>
  <c r="D477" i="15"/>
  <c r="E477" i="15" s="1"/>
  <c r="F476" i="15"/>
  <c r="B479" i="15"/>
  <c r="A478" i="15"/>
  <c r="F479" i="18" a="1"/>
  <c r="D478" i="15" a="1"/>
  <c r="G479" i="18" a="1"/>
  <c r="G476" i="15" a="1"/>
  <c r="D481" i="18" a="1"/>
  <c r="F477" i="15" a="1"/>
  <c r="G479" i="18" l="1"/>
  <c r="H479" i="18" s="1" a="1"/>
  <c r="H479" i="18" s="1"/>
  <c r="D481" i="18"/>
  <c r="E481" i="18" s="1"/>
  <c r="F479" i="18"/>
  <c r="B483" i="18"/>
  <c r="A482" i="18"/>
  <c r="G476" i="15"/>
  <c r="H476" i="15" s="1" a="1"/>
  <c r="H476" i="15" s="1"/>
  <c r="D478" i="15"/>
  <c r="E478" i="15" s="1"/>
  <c r="F477" i="15"/>
  <c r="B480" i="15"/>
  <c r="A479" i="15"/>
  <c r="G477" i="15" a="1"/>
  <c r="F480" i="18" a="1"/>
  <c r="D479" i="15" a="1"/>
  <c r="G480" i="18" a="1"/>
  <c r="D482" i="18" a="1"/>
  <c r="G478" i="15" a="1"/>
  <c r="F480" i="18" l="1"/>
  <c r="D482" i="18"/>
  <c r="E482" i="18" s="1"/>
  <c r="G480" i="18"/>
  <c r="H480" i="18" s="1" a="1"/>
  <c r="H480" i="18" s="1"/>
  <c r="B484" i="18"/>
  <c r="A483" i="18"/>
  <c r="G477" i="15"/>
  <c r="H477" i="15" s="1" a="1"/>
  <c r="H477" i="15" s="1"/>
  <c r="D479" i="15"/>
  <c r="E479" i="15" s="1"/>
  <c r="G478" i="15"/>
  <c r="H478" i="15" s="1" a="1"/>
  <c r="H478" i="15" s="1"/>
  <c r="A480" i="15"/>
  <c r="B481" i="15"/>
  <c r="G481" i="18" a="1"/>
  <c r="D480" i="15" a="1"/>
  <c r="D483" i="18" a="1"/>
  <c r="F478" i="15" a="1"/>
  <c r="F481" i="18" a="1"/>
  <c r="F479" i="15" a="1"/>
  <c r="D483" i="18" l="1"/>
  <c r="E483" i="18" s="1"/>
  <c r="F481" i="18"/>
  <c r="G481" i="18"/>
  <c r="H481" i="18" s="1" a="1"/>
  <c r="H481" i="18" s="1"/>
  <c r="B485" i="18"/>
  <c r="A484" i="18"/>
  <c r="F478" i="15"/>
  <c r="D480" i="15"/>
  <c r="E480" i="15" s="1"/>
  <c r="F479" i="15"/>
  <c r="B482" i="15"/>
  <c r="A481" i="15"/>
  <c r="D481" i="15" a="1"/>
  <c r="G482" i="18" a="1"/>
  <c r="D484" i="18" a="1"/>
  <c r="G479" i="15" a="1"/>
  <c r="F482" i="18" a="1"/>
  <c r="G480" i="15" a="1"/>
  <c r="D484" i="18" l="1"/>
  <c r="E484" i="18" s="1"/>
  <c r="G482" i="18"/>
  <c r="H482" i="18" s="1" a="1"/>
  <c r="H482" i="18" s="1"/>
  <c r="F482" i="18"/>
  <c r="A485" i="18"/>
  <c r="B486" i="18"/>
  <c r="G479" i="15"/>
  <c r="H479" i="15" s="1" a="1"/>
  <c r="H479" i="15" s="1"/>
  <c r="D481" i="15"/>
  <c r="E481" i="15" s="1"/>
  <c r="G480" i="15"/>
  <c r="H480" i="15" s="1" a="1"/>
  <c r="H480" i="15" s="1"/>
  <c r="B483" i="15"/>
  <c r="A482" i="15"/>
  <c r="D482" i="15" a="1"/>
  <c r="F480" i="15" a="1"/>
  <c r="F483" i="18" a="1"/>
  <c r="D485" i="18" a="1"/>
  <c r="G483" i="18" a="1"/>
  <c r="G481" i="15" a="1"/>
  <c r="D485" i="18" l="1"/>
  <c r="E485" i="18" s="1"/>
  <c r="F483" i="18"/>
  <c r="G483" i="18"/>
  <c r="H483" i="18" s="1" a="1"/>
  <c r="H483" i="18" s="1"/>
  <c r="B487" i="18"/>
  <c r="A486" i="18"/>
  <c r="F480" i="15"/>
  <c r="D482" i="15"/>
  <c r="E482" i="15" s="1"/>
  <c r="G481" i="15"/>
  <c r="H481" i="15" s="1" a="1"/>
  <c r="B484" i="15"/>
  <c r="A483" i="15"/>
  <c r="F484" i="18" a="1"/>
  <c r="D486" i="18" a="1"/>
  <c r="D483" i="15" a="1"/>
  <c r="G484" i="18" a="1"/>
  <c r="F481" i="15" a="1"/>
  <c r="G482" i="15" a="1"/>
  <c r="D486" i="18" l="1"/>
  <c r="E486" i="18" s="1"/>
  <c r="F484" i="18"/>
  <c r="G484" i="18"/>
  <c r="H484" i="18" s="1" a="1"/>
  <c r="H484" i="18" s="1"/>
  <c r="B488" i="18"/>
  <c r="A487" i="18"/>
  <c r="F481" i="15"/>
  <c r="H481" i="15"/>
  <c r="D483" i="15"/>
  <c r="E483" i="15" s="1"/>
  <c r="G482" i="15"/>
  <c r="H482" i="15" s="1" a="1"/>
  <c r="H482" i="15" s="1"/>
  <c r="A484" i="15"/>
  <c r="B485" i="15"/>
  <c r="F482" i="15" a="1"/>
  <c r="D484" i="15" a="1"/>
  <c r="D487" i="18" a="1"/>
  <c r="F485" i="18" a="1"/>
  <c r="G485" i="18" a="1"/>
  <c r="G483" i="15" a="1"/>
  <c r="G485" i="18" l="1"/>
  <c r="H485" i="18" s="1" a="1"/>
  <c r="H485" i="18" s="1"/>
  <c r="D487" i="18"/>
  <c r="E487" i="18" s="1"/>
  <c r="F485" i="18"/>
  <c r="A488" i="18"/>
  <c r="B489" i="18"/>
  <c r="F482" i="15"/>
  <c r="D484" i="15"/>
  <c r="E484" i="15" s="1"/>
  <c r="G483" i="15"/>
  <c r="H483" i="15" s="1" a="1"/>
  <c r="H483" i="15" s="1"/>
  <c r="B486" i="15"/>
  <c r="A485" i="15"/>
  <c r="G486" i="18" a="1"/>
  <c r="F486" i="18" a="1"/>
  <c r="D488" i="18" a="1"/>
  <c r="D485" i="15" a="1"/>
  <c r="F483" i="15" a="1"/>
  <c r="G484" i="15" a="1"/>
  <c r="G486" i="18" l="1"/>
  <c r="H486" i="18" s="1" a="1"/>
  <c r="H486" i="18" s="1"/>
  <c r="D488" i="18"/>
  <c r="E488" i="18" s="1"/>
  <c r="F486" i="18"/>
  <c r="B490" i="18"/>
  <c r="A489" i="18"/>
  <c r="F483" i="15"/>
  <c r="D485" i="15"/>
  <c r="E485" i="15" s="1"/>
  <c r="G484" i="15"/>
  <c r="H484" i="15" s="1" a="1"/>
  <c r="H484" i="15" s="1"/>
  <c r="A486" i="15"/>
  <c r="B487" i="15"/>
  <c r="D489" i="18" a="1"/>
  <c r="D486" i="15" a="1"/>
  <c r="F487" i="18" a="1"/>
  <c r="G487" i="18" a="1"/>
  <c r="F484" i="15" a="1"/>
  <c r="F485" i="15" a="1"/>
  <c r="D489" i="18" l="1"/>
  <c r="E489" i="18" s="1"/>
  <c r="G487" i="18"/>
  <c r="H487" i="18" s="1" a="1"/>
  <c r="H487" i="18" s="1"/>
  <c r="F487" i="18"/>
  <c r="B491" i="18"/>
  <c r="A490" i="18"/>
  <c r="F484" i="15"/>
  <c r="D486" i="15"/>
  <c r="E486" i="15" s="1"/>
  <c r="F485" i="15"/>
  <c r="B488" i="15"/>
  <c r="A487" i="15"/>
  <c r="F488" i="18" a="1"/>
  <c r="D490" i="18" a="1"/>
  <c r="G485" i="15" a="1"/>
  <c r="G488" i="18" a="1"/>
  <c r="D487" i="15" a="1"/>
  <c r="F486" i="15" a="1"/>
  <c r="G488" i="18" l="1"/>
  <c r="H488" i="18" s="1" a="1"/>
  <c r="H488" i="18" s="1"/>
  <c r="F488" i="18"/>
  <c r="D490" i="18"/>
  <c r="E490" i="18" s="1"/>
  <c r="B492" i="18"/>
  <c r="A491" i="18"/>
  <c r="G485" i="15"/>
  <c r="H485" i="15" s="1" a="1"/>
  <c r="H485" i="15" s="1"/>
  <c r="D487" i="15"/>
  <c r="E487" i="15" s="1"/>
  <c r="F486" i="15"/>
  <c r="A488" i="15"/>
  <c r="B489" i="15"/>
  <c r="G486" i="15" a="1"/>
  <c r="D491" i="18" a="1"/>
  <c r="G489" i="18" a="1"/>
  <c r="D488" i="15" a="1"/>
  <c r="F489" i="18" a="1"/>
  <c r="G487" i="15" a="1"/>
  <c r="F489" i="18" l="1"/>
  <c r="D491" i="18"/>
  <c r="E491" i="18" s="1"/>
  <c r="G489" i="18"/>
  <c r="H489" i="18" s="1" a="1"/>
  <c r="H489" i="18" s="1"/>
  <c r="A492" i="18"/>
  <c r="B493" i="18"/>
  <c r="G486" i="15"/>
  <c r="H486" i="15" s="1" a="1"/>
  <c r="H486" i="15" s="1"/>
  <c r="D488" i="15"/>
  <c r="E488" i="15" s="1"/>
  <c r="G487" i="15"/>
  <c r="H487" i="15" s="1" a="1"/>
  <c r="H487" i="15" s="1"/>
  <c r="B490" i="15"/>
  <c r="A489" i="15"/>
  <c r="F487" i="15" a="1"/>
  <c r="D492" i="18" a="1"/>
  <c r="D489" i="15" a="1"/>
  <c r="F490" i="18" a="1"/>
  <c r="G490" i="18" a="1"/>
  <c r="F488" i="15" a="1"/>
  <c r="D492" i="18" l="1"/>
  <c r="E492" i="18" s="1"/>
  <c r="F490" i="18"/>
  <c r="G490" i="18"/>
  <c r="H490" i="18" s="1" a="1"/>
  <c r="H490" i="18" s="1"/>
  <c r="B494" i="18"/>
  <c r="A493" i="18"/>
  <c r="F487" i="15"/>
  <c r="D489" i="15"/>
  <c r="E489" i="15" s="1"/>
  <c r="F488" i="15"/>
  <c r="A490" i="15"/>
  <c r="B491" i="15"/>
  <c r="F491" i="18" a="1"/>
  <c r="D493" i="18" a="1"/>
  <c r="G491" i="18" a="1"/>
  <c r="D490" i="15" a="1"/>
  <c r="G488" i="15" a="1"/>
  <c r="G489" i="15" a="1"/>
  <c r="F491" i="18" l="1"/>
  <c r="D493" i="18"/>
  <c r="E493" i="18" s="1"/>
  <c r="G491" i="18"/>
  <c r="H491" i="18" s="1" a="1"/>
  <c r="H491" i="18" s="1"/>
  <c r="A494" i="18"/>
  <c r="B495" i="18"/>
  <c r="G488" i="15"/>
  <c r="H488" i="15" s="1" a="1"/>
  <c r="H488" i="15" s="1"/>
  <c r="D490" i="15"/>
  <c r="E490" i="15" s="1"/>
  <c r="G489" i="15"/>
  <c r="H489" i="15" s="1" a="1"/>
  <c r="H489" i="15" s="1"/>
  <c r="B492" i="15"/>
  <c r="A491" i="15"/>
  <c r="G492" i="18" a="1"/>
  <c r="F489" i="15" a="1"/>
  <c r="D494" i="18" a="1"/>
  <c r="F492" i="18" a="1"/>
  <c r="D491" i="15" a="1"/>
  <c r="G490" i="15" a="1"/>
  <c r="F492" i="18" l="1"/>
  <c r="G492" i="18"/>
  <c r="H492" i="18" s="1" a="1"/>
  <c r="H492" i="18" s="1"/>
  <c r="D494" i="18"/>
  <c r="E494" i="18" s="1"/>
  <c r="A495" i="18"/>
  <c r="B496" i="18"/>
  <c r="F489" i="15"/>
  <c r="D491" i="15"/>
  <c r="E491" i="15" s="1"/>
  <c r="G490" i="15"/>
  <c r="H490" i="15" s="1" a="1"/>
  <c r="H490" i="15" s="1"/>
  <c r="B493" i="15"/>
  <c r="A492" i="15"/>
  <c r="F490" i="15" a="1"/>
  <c r="D495" i="18" a="1"/>
  <c r="G493" i="18" a="1"/>
  <c r="D492" i="15" a="1"/>
  <c r="F493" i="18" a="1"/>
  <c r="F491" i="15" a="1"/>
  <c r="F493" i="18" l="1"/>
  <c r="D495" i="18"/>
  <c r="E495" i="18" s="1"/>
  <c r="G493" i="18"/>
  <c r="H493" i="18" s="1" a="1"/>
  <c r="H493" i="18" s="1"/>
  <c r="B497" i="18"/>
  <c r="A496" i="18"/>
  <c r="F490" i="15"/>
  <c r="D492" i="15"/>
  <c r="E492" i="15" s="1"/>
  <c r="F491" i="15"/>
  <c r="A493" i="15"/>
  <c r="B494" i="15"/>
  <c r="G494" i="18" a="1"/>
  <c r="G491" i="15" a="1"/>
  <c r="F494" i="18" a="1"/>
  <c r="D496" i="18" a="1"/>
  <c r="D493" i="15" a="1"/>
  <c r="G492" i="15" a="1"/>
  <c r="D496" i="18" l="1"/>
  <c r="E496" i="18" s="1"/>
  <c r="G494" i="18"/>
  <c r="H494" i="18" s="1" a="1"/>
  <c r="H494" i="18" s="1"/>
  <c r="F494" i="18"/>
  <c r="A497" i="18"/>
  <c r="B498" i="18"/>
  <c r="G491" i="15"/>
  <c r="H491" i="15" s="1" a="1"/>
  <c r="H491" i="15" s="1"/>
  <c r="D493" i="15"/>
  <c r="E493" i="15" s="1"/>
  <c r="G492" i="15"/>
  <c r="H492" i="15" s="1" a="1"/>
  <c r="H492" i="15" s="1"/>
  <c r="B495" i="15"/>
  <c r="A494" i="15"/>
  <c r="G495" i="18" a="1"/>
  <c r="D497" i="18" a="1"/>
  <c r="D494" i="15" a="1"/>
  <c r="F492" i="15" a="1"/>
  <c r="F495" i="18" a="1"/>
  <c r="F493" i="15" a="1"/>
  <c r="D497" i="18" l="1"/>
  <c r="E497" i="18" s="1"/>
  <c r="G495" i="18"/>
  <c r="H495" i="18" s="1" a="1"/>
  <c r="H495" i="18" s="1"/>
  <c r="F495" i="18"/>
  <c r="B499" i="18"/>
  <c r="A498" i="18"/>
  <c r="F492" i="15"/>
  <c r="D494" i="15"/>
  <c r="E494" i="15" s="1"/>
  <c r="F493" i="15"/>
  <c r="A495" i="15"/>
  <c r="B496" i="15"/>
  <c r="D495" i="15" a="1"/>
  <c r="G493" i="15" a="1"/>
  <c r="F496" i="18" a="1"/>
  <c r="G496" i="18" a="1"/>
  <c r="D498" i="18" a="1"/>
  <c r="G494" i="15" a="1"/>
  <c r="G496" i="18" l="1"/>
  <c r="H496" i="18" s="1" a="1"/>
  <c r="H496" i="18" s="1"/>
  <c r="D498" i="18"/>
  <c r="E498" i="18" s="1"/>
  <c r="F496" i="18"/>
  <c r="B500" i="18"/>
  <c r="A499" i="18"/>
  <c r="G493" i="15"/>
  <c r="H493" i="15" s="1" a="1"/>
  <c r="H493" i="15" s="1"/>
  <c r="D495" i="15"/>
  <c r="E495" i="15" s="1"/>
  <c r="G494" i="15"/>
  <c r="H494" i="15" s="1" a="1"/>
  <c r="H494" i="15" s="1"/>
  <c r="B497" i="15"/>
  <c r="A496" i="15"/>
  <c r="F494" i="15" a="1"/>
  <c r="G497" i="18" a="1"/>
  <c r="D496" i="15" a="1"/>
  <c r="D499" i="18" a="1"/>
  <c r="F497" i="18" a="1"/>
  <c r="F495" i="15" a="1"/>
  <c r="D499" i="18" l="1"/>
  <c r="E499" i="18" s="1"/>
  <c r="G497" i="18"/>
  <c r="H497" i="18" s="1" a="1"/>
  <c r="H497" i="18" s="1"/>
  <c r="F497" i="18"/>
  <c r="A500" i="18"/>
  <c r="B501" i="18"/>
  <c r="F494" i="15"/>
  <c r="D496" i="15"/>
  <c r="E496" i="15" s="1"/>
  <c r="F495" i="15"/>
  <c r="A497" i="15"/>
  <c r="B498" i="15"/>
  <c r="D500" i="18" a="1"/>
  <c r="F498" i="18" a="1"/>
  <c r="D497" i="15" a="1"/>
  <c r="G495" i="15" a="1"/>
  <c r="G498" i="18" a="1"/>
  <c r="G496" i="15" a="1"/>
  <c r="F498" i="18" l="1"/>
  <c r="D500" i="18"/>
  <c r="E500" i="18" s="1"/>
  <c r="G498" i="18"/>
  <c r="H498" i="18" s="1" a="1"/>
  <c r="H498" i="18" s="1"/>
  <c r="B502" i="18"/>
  <c r="A501" i="18"/>
  <c r="G495" i="15"/>
  <c r="H495" i="15" s="1" a="1"/>
  <c r="H495" i="15" s="1"/>
  <c r="D497" i="15"/>
  <c r="E497" i="15" s="1"/>
  <c r="G496" i="15"/>
  <c r="H496" i="15" s="1" a="1"/>
  <c r="H496" i="15" s="1"/>
  <c r="B499" i="15"/>
  <c r="A498" i="15"/>
  <c r="D498" i="15" a="1"/>
  <c r="F499" i="18" a="1"/>
  <c r="G499" i="18" a="1"/>
  <c r="D501" i="18" a="1"/>
  <c r="F496" i="15" a="1"/>
  <c r="G497" i="15" a="1"/>
  <c r="D501" i="18" l="1"/>
  <c r="E501" i="18" s="1"/>
  <c r="F499" i="18"/>
  <c r="G499" i="18"/>
  <c r="H499" i="18" s="1" a="1"/>
  <c r="H499" i="18" s="1"/>
  <c r="B503" i="18"/>
  <c r="A502" i="18"/>
  <c r="F496" i="15"/>
  <c r="D498" i="15"/>
  <c r="E498" i="15" s="1"/>
  <c r="G497" i="15"/>
  <c r="H497" i="15" s="1" a="1"/>
  <c r="H497" i="15" s="1"/>
  <c r="B500" i="15"/>
  <c r="A499" i="15"/>
  <c r="F500" i="18" a="1"/>
  <c r="D499" i="15" a="1"/>
  <c r="G500" i="18" a="1"/>
  <c r="D502" i="18" a="1"/>
  <c r="F497" i="15" a="1"/>
  <c r="G498" i="15" a="1"/>
  <c r="D502" i="18" l="1"/>
  <c r="E502" i="18" s="1"/>
  <c r="F500" i="18"/>
  <c r="G500" i="18"/>
  <c r="H500" i="18" s="1" a="1"/>
  <c r="H500" i="18" s="1"/>
  <c r="B504" i="18"/>
  <c r="A503" i="18"/>
  <c r="F497" i="15"/>
  <c r="D499" i="15"/>
  <c r="E499" i="15" s="1"/>
  <c r="G498" i="15"/>
  <c r="H498" i="15" s="1" a="1"/>
  <c r="H498" i="15" s="1"/>
  <c r="B501" i="15"/>
  <c r="A500" i="15"/>
  <c r="F498" i="15" a="1"/>
  <c r="D500" i="15" a="1"/>
  <c r="G501" i="18" a="1"/>
  <c r="F501" i="18" a="1"/>
  <c r="D503" i="18" a="1"/>
  <c r="F499" i="15" a="1"/>
  <c r="D503" i="18" l="1"/>
  <c r="E503" i="18" s="1"/>
  <c r="F501" i="18"/>
  <c r="G501" i="18"/>
  <c r="H501" i="18" s="1" a="1"/>
  <c r="H501" i="18" s="1"/>
  <c r="B505" i="18"/>
  <c r="A504" i="18"/>
  <c r="F498" i="15"/>
  <c r="D500" i="15"/>
  <c r="E500" i="15" s="1"/>
  <c r="F499" i="15"/>
  <c r="B502" i="15"/>
  <c r="A501" i="15"/>
  <c r="D501" i="15" a="1"/>
  <c r="F502" i="18" a="1"/>
  <c r="D504" i="18" a="1"/>
  <c r="G502" i="18" a="1"/>
  <c r="G499" i="15" a="1"/>
  <c r="F500" i="15" a="1"/>
  <c r="D504" i="18" l="1"/>
  <c r="E504" i="18" s="1"/>
  <c r="F502" i="18"/>
  <c r="G502" i="18"/>
  <c r="H502" i="18" s="1" a="1"/>
  <c r="H502" i="18" s="1"/>
  <c r="A505" i="18"/>
  <c r="B506" i="18"/>
  <c r="G499" i="15"/>
  <c r="H499" i="15" s="1" a="1"/>
  <c r="H499" i="15" s="1"/>
  <c r="D501" i="15"/>
  <c r="E501" i="15" s="1"/>
  <c r="F500" i="15"/>
  <c r="A502" i="15"/>
  <c r="B503" i="15"/>
  <c r="D502" i="15" a="1"/>
  <c r="G500" i="15" a="1"/>
  <c r="F503" i="18" a="1"/>
  <c r="G503" i="18" a="1"/>
  <c r="D505" i="18" a="1"/>
  <c r="G501" i="15" a="1"/>
  <c r="D505" i="18" l="1"/>
  <c r="E505" i="18" s="1"/>
  <c r="F503" i="18"/>
  <c r="G503" i="18"/>
  <c r="H503" i="18" s="1" a="1"/>
  <c r="H503" i="18" s="1"/>
  <c r="A506" i="18"/>
  <c r="B507" i="18"/>
  <c r="G500" i="15"/>
  <c r="H500" i="15" s="1" a="1"/>
  <c r="H500" i="15" s="1"/>
  <c r="D502" i="15"/>
  <c r="E502" i="15" s="1"/>
  <c r="G501" i="15"/>
  <c r="H501" i="15" s="1" a="1"/>
  <c r="H501" i="15" s="1"/>
  <c r="B504" i="15"/>
  <c r="A503" i="15"/>
  <c r="F504" i="18" a="1"/>
  <c r="G504" i="18" a="1"/>
  <c r="D503" i="15" a="1"/>
  <c r="F501" i="15" a="1"/>
  <c r="D506" i="18" a="1"/>
  <c r="F502" i="15" a="1"/>
  <c r="D506" i="18" l="1"/>
  <c r="E506" i="18" s="1"/>
  <c r="F504" i="18"/>
  <c r="G504" i="18"/>
  <c r="H504" i="18" s="1" a="1"/>
  <c r="H504" i="18" s="1"/>
  <c r="B508" i="18"/>
  <c r="A507" i="18"/>
  <c r="F501" i="15"/>
  <c r="D503" i="15"/>
  <c r="E503" i="15" s="1"/>
  <c r="F502" i="15"/>
  <c r="A504" i="15"/>
  <c r="B505" i="15"/>
  <c r="G505" i="18" a="1"/>
  <c r="G502" i="15" a="1"/>
  <c r="F505" i="18" a="1"/>
  <c r="D507" i="18" a="1"/>
  <c r="D504" i="15" a="1"/>
  <c r="G503" i="15" a="1"/>
  <c r="F505" i="18" l="1"/>
  <c r="D507" i="18"/>
  <c r="E507" i="18" s="1"/>
  <c r="G505" i="18"/>
  <c r="H505" i="18" s="1" a="1"/>
  <c r="H505" i="18" s="1"/>
  <c r="A508" i="18"/>
  <c r="B509" i="18"/>
  <c r="G502" i="15"/>
  <c r="H502" i="15" s="1" a="1"/>
  <c r="H502" i="15" s="1"/>
  <c r="D504" i="15"/>
  <c r="E504" i="15" s="1"/>
  <c r="G503" i="15"/>
  <c r="H503" i="15" s="1" a="1"/>
  <c r="H503" i="15" s="1"/>
  <c r="B506" i="15"/>
  <c r="A505" i="15"/>
  <c r="D505" i="15" a="1"/>
  <c r="F506" i="18" a="1"/>
  <c r="G506" i="18" a="1"/>
  <c r="F503" i="15" a="1"/>
  <c r="D508" i="18" a="1"/>
  <c r="G504" i="15" a="1"/>
  <c r="D508" i="18" l="1"/>
  <c r="E508" i="18" s="1"/>
  <c r="F506" i="18"/>
  <c r="G506" i="18"/>
  <c r="H506" i="18" s="1" a="1"/>
  <c r="H506" i="18" s="1"/>
  <c r="B510" i="18"/>
  <c r="A509" i="18"/>
  <c r="F503" i="15"/>
  <c r="D505" i="15"/>
  <c r="E505" i="15" s="1"/>
  <c r="G504" i="15"/>
  <c r="H504" i="15" s="1" a="1"/>
  <c r="H504" i="15" s="1"/>
  <c r="A506" i="15"/>
  <c r="B507" i="15"/>
  <c r="D509" i="18" a="1"/>
  <c r="F504" i="15" a="1"/>
  <c r="G507" i="18" a="1"/>
  <c r="D506" i="15" a="1"/>
  <c r="F507" i="18" a="1"/>
  <c r="F505" i="15" a="1"/>
  <c r="G507" i="18" l="1"/>
  <c r="H507" i="18" s="1" a="1"/>
  <c r="H507" i="18" s="1"/>
  <c r="D509" i="18"/>
  <c r="E509" i="18" s="1"/>
  <c r="F507" i="18"/>
  <c r="A510" i="18"/>
  <c r="B511" i="18"/>
  <c r="F504" i="15"/>
  <c r="D506" i="15"/>
  <c r="E506" i="15" s="1"/>
  <c r="F505" i="15"/>
  <c r="B508" i="15"/>
  <c r="A507" i="15"/>
  <c r="G505" i="15" a="1"/>
  <c r="D507" i="15" a="1"/>
  <c r="D510" i="18" a="1"/>
  <c r="F508" i="18" a="1"/>
  <c r="G508" i="18" a="1"/>
  <c r="G506" i="15" a="1"/>
  <c r="F508" i="18" l="1"/>
  <c r="G508" i="18"/>
  <c r="H508" i="18" s="1" a="1"/>
  <c r="H508" i="18" s="1"/>
  <c r="D510" i="18"/>
  <c r="E510" i="18" s="1"/>
  <c r="A511" i="18"/>
  <c r="B512" i="18"/>
  <c r="G505" i="15"/>
  <c r="H505" i="15" s="1" a="1"/>
  <c r="H505" i="15" s="1"/>
  <c r="D507" i="15"/>
  <c r="E507" i="15" s="1"/>
  <c r="G506" i="15"/>
  <c r="H506" i="15" s="1" a="1"/>
  <c r="H506" i="15" s="1"/>
  <c r="A508" i="15"/>
  <c r="B509" i="15"/>
  <c r="F509" i="18" a="1"/>
  <c r="D511" i="18" a="1"/>
  <c r="G509" i="18" a="1"/>
  <c r="F506" i="15" a="1"/>
  <c r="D508" i="15" a="1"/>
  <c r="F507" i="15" a="1"/>
  <c r="G509" i="18" l="1"/>
  <c r="H509" i="18" s="1" a="1"/>
  <c r="H509" i="18" s="1"/>
  <c r="F509" i="18"/>
  <c r="D511" i="18"/>
  <c r="E511" i="18" s="1"/>
  <c r="A512" i="18"/>
  <c r="B513" i="18"/>
  <c r="F506" i="15"/>
  <c r="D508" i="15"/>
  <c r="E508" i="15" s="1"/>
  <c r="F507" i="15"/>
  <c r="B510" i="15"/>
  <c r="A509" i="15"/>
  <c r="G510" i="18" a="1"/>
  <c r="F510" i="18" a="1"/>
  <c r="G507" i="15" a="1"/>
  <c r="D512" i="18" a="1"/>
  <c r="D509" i="15" a="1"/>
  <c r="G508" i="15" a="1"/>
  <c r="F510" i="18" l="1"/>
  <c r="D512" i="18"/>
  <c r="E512" i="18" s="1"/>
  <c r="G510" i="18"/>
  <c r="H510" i="18" s="1" a="1"/>
  <c r="H510" i="18" s="1"/>
  <c r="A513" i="18"/>
  <c r="B514" i="18"/>
  <c r="G507" i="15"/>
  <c r="H507" i="15" s="1" a="1"/>
  <c r="H507" i="15" s="1"/>
  <c r="D509" i="15"/>
  <c r="E509" i="15" s="1"/>
  <c r="G508" i="15"/>
  <c r="H508" i="15" s="1" a="1"/>
  <c r="H508" i="15" s="1"/>
  <c r="A510" i="15"/>
  <c r="B511" i="15"/>
  <c r="F511" i="18" a="1"/>
  <c r="F508" i="15" a="1"/>
  <c r="D510" i="15" a="1"/>
  <c r="G511" i="18" a="1"/>
  <c r="D513" i="18" a="1"/>
  <c r="G509" i="15" a="1"/>
  <c r="F511" i="18" l="1"/>
  <c r="D513" i="18"/>
  <c r="E513" i="18" s="1"/>
  <c r="G511" i="18"/>
  <c r="H511" i="18" s="1" a="1"/>
  <c r="H511" i="18" s="1"/>
  <c r="B515" i="18"/>
  <c r="A514" i="18"/>
  <c r="F508" i="15"/>
  <c r="D510" i="15"/>
  <c r="E510" i="15" s="1"/>
  <c r="G509" i="15"/>
  <c r="H509" i="15" s="1" a="1"/>
  <c r="H509" i="15" s="1"/>
  <c r="B512" i="15"/>
  <c r="A511" i="15"/>
  <c r="F512" i="18" a="1"/>
  <c r="D514" i="18" a="1"/>
  <c r="G512" i="18" a="1"/>
  <c r="F509" i="15" a="1"/>
  <c r="D511" i="15" a="1"/>
  <c r="F510" i="15" a="1"/>
  <c r="G512" i="18" l="1"/>
  <c r="H512" i="18" s="1" a="1"/>
  <c r="H512" i="18" s="1"/>
  <c r="F512" i="18"/>
  <c r="D514" i="18"/>
  <c r="E514" i="18" s="1"/>
  <c r="B516" i="18"/>
  <c r="A515" i="18"/>
  <c r="F509" i="15"/>
  <c r="D511" i="15"/>
  <c r="E511" i="15" s="1"/>
  <c r="F510" i="15"/>
  <c r="A512" i="15"/>
  <c r="B513" i="15"/>
  <c r="F513" i="18" a="1"/>
  <c r="G510" i="15" a="1"/>
  <c r="D515" i="18" a="1"/>
  <c r="D512" i="15" a="1"/>
  <c r="G513" i="18" a="1"/>
  <c r="G511" i="15" a="1"/>
  <c r="D515" i="18" l="1"/>
  <c r="E515" i="18" s="1"/>
  <c r="F513" i="18"/>
  <c r="G513" i="18"/>
  <c r="H513" i="18" s="1" a="1"/>
  <c r="H513" i="18" s="1"/>
  <c r="A516" i="18"/>
  <c r="B517" i="18"/>
  <c r="G510" i="15"/>
  <c r="H510" i="15" s="1" a="1"/>
  <c r="H510" i="15" s="1"/>
  <c r="D512" i="15"/>
  <c r="E512" i="15" s="1"/>
  <c r="G511" i="15"/>
  <c r="H511" i="15" s="1" a="1"/>
  <c r="H511" i="15" s="1"/>
  <c r="B514" i="15"/>
  <c r="A513" i="15"/>
  <c r="G514" i="18" a="1"/>
  <c r="D513" i="15" a="1"/>
  <c r="F514" i="18" a="1"/>
  <c r="D516" i="18" a="1"/>
  <c r="F511" i="15" a="1"/>
  <c r="G512" i="15" a="1"/>
  <c r="D516" i="18" l="1"/>
  <c r="E516" i="18" s="1"/>
  <c r="G514" i="18"/>
  <c r="H514" i="18" s="1" a="1"/>
  <c r="H514" i="18" s="1"/>
  <c r="F514" i="18"/>
  <c r="B518" i="18"/>
  <c r="A517" i="18"/>
  <c r="F511" i="15"/>
  <c r="D513" i="15"/>
  <c r="E513" i="15" s="1"/>
  <c r="G512" i="15"/>
  <c r="H512" i="15" s="1" a="1"/>
  <c r="A514" i="15"/>
  <c r="B515" i="15"/>
  <c r="G515" i="18" a="1"/>
  <c r="F515" i="18" a="1"/>
  <c r="F512" i="15" a="1"/>
  <c r="D517" i="18" a="1"/>
  <c r="D514" i="15" a="1"/>
  <c r="F513" i="15" a="1"/>
  <c r="D517" i="18" l="1"/>
  <c r="E517" i="18" s="1"/>
  <c r="G515" i="18"/>
  <c r="H515" i="18" s="1" a="1"/>
  <c r="H515" i="18" s="1"/>
  <c r="F515" i="18"/>
  <c r="B519" i="18"/>
  <c r="A518" i="18"/>
  <c r="F512" i="15"/>
  <c r="H512" i="15"/>
  <c r="D514" i="15"/>
  <c r="E514" i="15" s="1"/>
  <c r="F513" i="15"/>
  <c r="B516" i="15"/>
  <c r="A515" i="15"/>
  <c r="G513" i="15" a="1"/>
  <c r="G516" i="18" a="1"/>
  <c r="F516" i="18" a="1"/>
  <c r="D515" i="15" a="1"/>
  <c r="D518" i="18" a="1"/>
  <c r="G514" i="15" a="1"/>
  <c r="G516" i="18" l="1"/>
  <c r="H516" i="18" s="1" a="1"/>
  <c r="H516" i="18" s="1"/>
  <c r="F516" i="18"/>
  <c r="D518" i="18"/>
  <c r="E518" i="18" s="1"/>
  <c r="A519" i="18"/>
  <c r="B520" i="18"/>
  <c r="G513" i="15"/>
  <c r="H513" i="15" s="1" a="1"/>
  <c r="H513" i="15" s="1"/>
  <c r="D515" i="15"/>
  <c r="E515" i="15" s="1"/>
  <c r="G514" i="15"/>
  <c r="H514" i="15" s="1" a="1"/>
  <c r="H514" i="15" s="1"/>
  <c r="A516" i="15"/>
  <c r="B517" i="15"/>
  <c r="G517" i="18" a="1"/>
  <c r="D516" i="15" a="1"/>
  <c r="D519" i="18" a="1"/>
  <c r="F514" i="15" a="1"/>
  <c r="F517" i="18" a="1"/>
  <c r="F515" i="15" a="1"/>
  <c r="D519" i="18" l="1"/>
  <c r="E519" i="18" s="1"/>
  <c r="F517" i="18"/>
  <c r="G517" i="18"/>
  <c r="H517" i="18" s="1" a="1"/>
  <c r="H517" i="18" s="1"/>
  <c r="B521" i="18"/>
  <c r="A520" i="18"/>
  <c r="F514" i="15"/>
  <c r="D516" i="15"/>
  <c r="E516" i="15" s="1"/>
  <c r="F515" i="15"/>
  <c r="B518" i="15"/>
  <c r="A517" i="15"/>
  <c r="D517" i="15" a="1"/>
  <c r="F518" i="18" a="1"/>
  <c r="G515" i="15" a="1"/>
  <c r="D520" i="18" a="1"/>
  <c r="G518" i="18" a="1"/>
  <c r="G516" i="15" a="1"/>
  <c r="D520" i="18" l="1"/>
  <c r="E520" i="18" s="1"/>
  <c r="F518" i="18"/>
  <c r="G518" i="18"/>
  <c r="H518" i="18" s="1" a="1"/>
  <c r="H518" i="18" s="1"/>
  <c r="A521" i="18"/>
  <c r="B522" i="18"/>
  <c r="G515" i="15"/>
  <c r="H515" i="15" s="1" a="1"/>
  <c r="H515" i="15" s="1"/>
  <c r="D517" i="15"/>
  <c r="E517" i="15" s="1"/>
  <c r="G516" i="15"/>
  <c r="H516" i="15" s="1" a="1"/>
  <c r="H516" i="15" s="1"/>
  <c r="A518" i="15"/>
  <c r="B519" i="15"/>
  <c r="D521" i="18" a="1"/>
  <c r="F516" i="15" a="1"/>
  <c r="G519" i="18" a="1"/>
  <c r="F519" i="18" a="1"/>
  <c r="D518" i="15" a="1"/>
  <c r="G517" i="15" a="1"/>
  <c r="G519" i="18" l="1"/>
  <c r="H519" i="18" s="1" a="1"/>
  <c r="H519" i="18" s="1"/>
  <c r="D521" i="18"/>
  <c r="E521" i="18" s="1"/>
  <c r="F519" i="18"/>
  <c r="A522" i="18"/>
  <c r="B523" i="18"/>
  <c r="F516" i="15"/>
  <c r="D518" i="15"/>
  <c r="E518" i="15" s="1"/>
  <c r="G517" i="15"/>
  <c r="H517" i="15" s="1" a="1"/>
  <c r="H517" i="15" s="1"/>
  <c r="B520" i="15"/>
  <c r="A519" i="15"/>
  <c r="D519" i="15" a="1"/>
  <c r="F517" i="15" a="1"/>
  <c r="F520" i="18" a="1"/>
  <c r="G520" i="18" a="1"/>
  <c r="D522" i="18" a="1"/>
  <c r="G518" i="15" a="1"/>
  <c r="G520" i="18" l="1"/>
  <c r="H520" i="18" s="1" a="1"/>
  <c r="H520" i="18" s="1"/>
  <c r="D522" i="18"/>
  <c r="E522" i="18" s="1"/>
  <c r="F520" i="18"/>
  <c r="B524" i="18"/>
  <c r="A523" i="18"/>
  <c r="F517" i="15"/>
  <c r="D519" i="15"/>
  <c r="E519" i="15" s="1"/>
  <c r="G518" i="15"/>
  <c r="H518" i="15" s="1" a="1"/>
  <c r="H518" i="15" s="1"/>
  <c r="A520" i="15"/>
  <c r="B521" i="15"/>
  <c r="D523" i="18" a="1"/>
  <c r="F521" i="18" a="1"/>
  <c r="G521" i="18" a="1"/>
  <c r="F518" i="15" a="1"/>
  <c r="D520" i="15" a="1"/>
  <c r="G519" i="15" a="1"/>
  <c r="D523" i="18" l="1"/>
  <c r="E523" i="18" s="1"/>
  <c r="F521" i="18"/>
  <c r="G521" i="18"/>
  <c r="H521" i="18" s="1" a="1"/>
  <c r="H521" i="18" s="1"/>
  <c r="B525" i="18"/>
  <c r="A524" i="18"/>
  <c r="F518" i="15"/>
  <c r="D520" i="15"/>
  <c r="E520" i="15" s="1"/>
  <c r="G519" i="15"/>
  <c r="H519" i="15" s="1" a="1"/>
  <c r="H519" i="15" s="1"/>
  <c r="B522" i="15"/>
  <c r="A521" i="15"/>
  <c r="G522" i="18" a="1"/>
  <c r="D521" i="15" a="1"/>
  <c r="F522" i="18" a="1"/>
  <c r="D524" i="18" a="1"/>
  <c r="F519" i="15" a="1"/>
  <c r="F520" i="15" a="1"/>
  <c r="D524" i="18" l="1"/>
  <c r="E524" i="18" s="1"/>
  <c r="G522" i="18"/>
  <c r="H522" i="18" s="1" a="1"/>
  <c r="H522" i="18" s="1"/>
  <c r="F522" i="18"/>
  <c r="A525" i="18"/>
  <c r="B526" i="18"/>
  <c r="F519" i="15"/>
  <c r="D521" i="15"/>
  <c r="E521" i="15" s="1"/>
  <c r="F520" i="15"/>
  <c r="A522" i="15"/>
  <c r="B523" i="15"/>
  <c r="F523" i="18" a="1"/>
  <c r="D525" i="18" a="1"/>
  <c r="D522" i="15" a="1"/>
  <c r="G523" i="18" a="1"/>
  <c r="G520" i="15" a="1"/>
  <c r="G521" i="15" a="1"/>
  <c r="G523" i="18" l="1"/>
  <c r="H523" i="18" s="1" a="1"/>
  <c r="H523" i="18" s="1"/>
  <c r="F523" i="18"/>
  <c r="D525" i="18"/>
  <c r="E525" i="18" s="1"/>
  <c r="B527" i="18"/>
  <c r="A526" i="18"/>
  <c r="G520" i="15"/>
  <c r="H520" i="15" s="1" a="1"/>
  <c r="H520" i="15" s="1"/>
  <c r="D522" i="15"/>
  <c r="E522" i="15" s="1"/>
  <c r="G521" i="15"/>
  <c r="H521" i="15" s="1" a="1"/>
  <c r="H521" i="15" s="1"/>
  <c r="B524" i="15"/>
  <c r="A523" i="15"/>
  <c r="G524" i="18" a="1"/>
  <c r="F524" i="18" a="1"/>
  <c r="F521" i="15" a="1"/>
  <c r="D523" i="15" a="1"/>
  <c r="D526" i="18" a="1"/>
  <c r="F522" i="15" a="1"/>
  <c r="F524" i="18" l="1"/>
  <c r="G524" i="18"/>
  <c r="H524" i="18" s="1" a="1"/>
  <c r="H524" i="18" s="1"/>
  <c r="D526" i="18"/>
  <c r="E526" i="18" s="1"/>
  <c r="A527" i="18"/>
  <c r="B528" i="18"/>
  <c r="F521" i="15"/>
  <c r="D523" i="15"/>
  <c r="E523" i="15" s="1"/>
  <c r="F522" i="15"/>
  <c r="A524" i="15"/>
  <c r="B525" i="15"/>
  <c r="D524" i="15" a="1"/>
  <c r="G522" i="15" a="1"/>
  <c r="F525" i="18" a="1"/>
  <c r="D527" i="18" a="1"/>
  <c r="G525" i="18" a="1"/>
  <c r="F523" i="15" a="1"/>
  <c r="F525" i="18" l="1"/>
  <c r="D527" i="18"/>
  <c r="E527" i="18" s="1"/>
  <c r="G525" i="18"/>
  <c r="H525" i="18" s="1" a="1"/>
  <c r="H525" i="18" s="1"/>
  <c r="B529" i="18"/>
  <c r="A528" i="18"/>
  <c r="G522" i="15"/>
  <c r="H522" i="15" s="1" a="1"/>
  <c r="H522" i="15" s="1"/>
  <c r="D524" i="15"/>
  <c r="E524" i="15" s="1"/>
  <c r="F523" i="15"/>
  <c r="B526" i="15"/>
  <c r="A525" i="15"/>
  <c r="G526" i="18" a="1"/>
  <c r="F526" i="18" a="1"/>
  <c r="D525" i="15" a="1"/>
  <c r="D528" i="18" a="1"/>
  <c r="G523" i="15" a="1"/>
  <c r="F524" i="15" a="1"/>
  <c r="D528" i="18" l="1"/>
  <c r="E528" i="18" s="1"/>
  <c r="G526" i="18"/>
  <c r="H526" i="18" s="1" a="1"/>
  <c r="H526" i="18" s="1"/>
  <c r="F526" i="18"/>
  <c r="B530" i="18"/>
  <c r="A529" i="18"/>
  <c r="G523" i="15"/>
  <c r="H523" i="15" s="1" a="1"/>
  <c r="H523" i="15" s="1"/>
  <c r="D525" i="15"/>
  <c r="E525" i="15" s="1"/>
  <c r="F524" i="15"/>
  <c r="A526" i="15"/>
  <c r="B527" i="15"/>
  <c r="D529" i="18" a="1"/>
  <c r="F527" i="18" a="1"/>
  <c r="G527" i="18" a="1"/>
  <c r="G524" i="15" a="1"/>
  <c r="D526" i="15" a="1"/>
  <c r="F525" i="15" a="1"/>
  <c r="F527" i="18" l="1"/>
  <c r="G527" i="18"/>
  <c r="H527" i="18" s="1" a="1"/>
  <c r="H527" i="18" s="1"/>
  <c r="D529" i="18"/>
  <c r="E529" i="18" s="1"/>
  <c r="B531" i="18"/>
  <c r="A530" i="18"/>
  <c r="G524" i="15"/>
  <c r="H524" i="15" s="1" a="1"/>
  <c r="H524" i="15" s="1"/>
  <c r="F525" i="15"/>
  <c r="D526" i="15"/>
  <c r="E526" i="15" s="1"/>
  <c r="B528" i="15"/>
  <c r="A527" i="15"/>
  <c r="G528" i="18" a="1"/>
  <c r="D527" i="15" a="1"/>
  <c r="G525" i="15" a="1"/>
  <c r="D530" i="18" a="1"/>
  <c r="F528" i="18" a="1"/>
  <c r="F526" i="15" a="1"/>
  <c r="D530" i="18" l="1"/>
  <c r="E530" i="18" s="1"/>
  <c r="F528" i="18"/>
  <c r="G528" i="18"/>
  <c r="H528" i="18" s="1" a="1"/>
  <c r="H528" i="18" s="1"/>
  <c r="B532" i="18"/>
  <c r="A531" i="18"/>
  <c r="G525" i="15"/>
  <c r="H525" i="15" s="1" a="1"/>
  <c r="H525" i="15" s="1"/>
  <c r="D527" i="15"/>
  <c r="E527" i="15" s="1"/>
  <c r="F526" i="15"/>
  <c r="A528" i="15"/>
  <c r="B529" i="15"/>
  <c r="F529" i="18" a="1"/>
  <c r="D531" i="18" a="1"/>
  <c r="G529" i="18" a="1"/>
  <c r="G526" i="15" a="1"/>
  <c r="D528" i="15" a="1"/>
  <c r="F527" i="15" a="1"/>
  <c r="F529" i="18" l="1"/>
  <c r="G529" i="18"/>
  <c r="H529" i="18" s="1" a="1"/>
  <c r="H529" i="18" s="1"/>
  <c r="D531" i="18"/>
  <c r="E531" i="18" s="1"/>
  <c r="A532" i="18"/>
  <c r="B533" i="18"/>
  <c r="G526" i="15"/>
  <c r="H526" i="15" s="1" a="1"/>
  <c r="H526" i="15" s="1"/>
  <c r="D528" i="15"/>
  <c r="E528" i="15" s="1"/>
  <c r="F527" i="15"/>
  <c r="B530" i="15"/>
  <c r="A529" i="15"/>
  <c r="D532" i="18" a="1"/>
  <c r="G530" i="18" a="1"/>
  <c r="G527" i="15" a="1"/>
  <c r="F530" i="18" a="1"/>
  <c r="D529" i="15" a="1"/>
  <c r="G528" i="15" a="1"/>
  <c r="G530" i="18" l="1"/>
  <c r="H530" i="18" s="1" a="1"/>
  <c r="H530" i="18" s="1"/>
  <c r="D532" i="18"/>
  <c r="E532" i="18" s="1"/>
  <c r="F530" i="18"/>
  <c r="A533" i="18"/>
  <c r="B534" i="18"/>
  <c r="G527" i="15"/>
  <c r="H527" i="15" s="1" a="1"/>
  <c r="H527" i="15" s="1"/>
  <c r="D529" i="15"/>
  <c r="E529" i="15" s="1"/>
  <c r="G528" i="15"/>
  <c r="H528" i="15" s="1" a="1"/>
  <c r="H528" i="15" s="1"/>
  <c r="A530" i="15"/>
  <c r="B531" i="15"/>
  <c r="D533" i="18" a="1"/>
  <c r="F531" i="18" a="1"/>
  <c r="D530" i="15" a="1"/>
  <c r="G531" i="18" a="1"/>
  <c r="F528" i="15" a="1"/>
  <c r="F529" i="15" a="1"/>
  <c r="D533" i="18" l="1"/>
  <c r="E533" i="18" s="1"/>
  <c r="G531" i="18"/>
  <c r="H531" i="18" s="1" a="1"/>
  <c r="H531" i="18" s="1"/>
  <c r="F531" i="18"/>
  <c r="A534" i="18"/>
  <c r="B535" i="18"/>
  <c r="G532" i="18" a="1"/>
  <c r="G532" i="18" s="1"/>
  <c r="H532" i="18" s="1" a="1"/>
  <c r="H532" i="18" s="1"/>
  <c r="F532" i="18" a="1"/>
  <c r="F532" i="18" s="1"/>
  <c r="F528" i="15"/>
  <c r="D530" i="15"/>
  <c r="E530" i="15" s="1"/>
  <c r="F529" i="15"/>
  <c r="B532" i="15"/>
  <c r="A531" i="15"/>
  <c r="D534" i="18" a="1"/>
  <c r="D531" i="15" a="1"/>
  <c r="G529" i="15" a="1"/>
  <c r="F530" i="15" a="1"/>
  <c r="D534" i="18" l="1"/>
  <c r="E534" i="18" s="1"/>
  <c r="B536" i="18"/>
  <c r="A535" i="18"/>
  <c r="F533" i="18" a="1"/>
  <c r="F533" i="18" s="1"/>
  <c r="G533" i="18" a="1"/>
  <c r="G533" i="18" s="1"/>
  <c r="H533" i="18" s="1" a="1"/>
  <c r="H533" i="18" s="1"/>
  <c r="G529" i="15"/>
  <c r="H529" i="15" s="1" a="1"/>
  <c r="H529" i="15" s="1"/>
  <c r="D531" i="15"/>
  <c r="E531" i="15" s="1"/>
  <c r="F530" i="15"/>
  <c r="A532" i="15"/>
  <c r="B533" i="15"/>
  <c r="D532" i="15" a="1"/>
  <c r="G530" i="15" a="1"/>
  <c r="D535" i="18" a="1"/>
  <c r="G531" i="15" a="1"/>
  <c r="D535" i="18" l="1"/>
  <c r="E535" i="18" s="1"/>
  <c r="B537" i="18"/>
  <c r="A536" i="18"/>
  <c r="G534" i="18" a="1"/>
  <c r="G534" i="18" s="1"/>
  <c r="H534" i="18" s="1" a="1"/>
  <c r="H534" i="18" s="1"/>
  <c r="F534" i="18" a="1"/>
  <c r="F534" i="18" s="1"/>
  <c r="G530" i="15"/>
  <c r="H530" i="15" s="1" a="1"/>
  <c r="H530" i="15" s="1"/>
  <c r="D532" i="15"/>
  <c r="E532" i="15" s="1"/>
  <c r="G531" i="15"/>
  <c r="H531" i="15" s="1" a="1"/>
  <c r="H531" i="15" s="1"/>
  <c r="B534" i="15"/>
  <c r="A533" i="15"/>
  <c r="D536" i="18" a="1"/>
  <c r="F531" i="15" a="1"/>
  <c r="D533" i="15" a="1"/>
  <c r="D536" i="18" l="1"/>
  <c r="E536" i="18" s="1"/>
  <c r="B538" i="18"/>
  <c r="A537" i="18"/>
  <c r="F531" i="15"/>
  <c r="D533" i="15"/>
  <c r="E533" i="15" s="1"/>
  <c r="A534" i="15"/>
  <c r="B535" i="15"/>
  <c r="F532" i="15" a="1"/>
  <c r="G532" i="15" a="1"/>
  <c r="D534" i="15" a="1"/>
  <c r="G535" i="18" a="1"/>
  <c r="F535" i="18" a="1"/>
  <c r="D537" i="18" a="1"/>
  <c r="D537" i="18" l="1"/>
  <c r="E537" i="18" s="1"/>
  <c r="F535" i="18"/>
  <c r="G535" i="18"/>
  <c r="H535" i="18" s="1" a="1"/>
  <c r="H535" i="18" s="1"/>
  <c r="A538" i="18"/>
  <c r="B539" i="18"/>
  <c r="G532" i="15"/>
  <c r="H532" i="15" s="1" a="1"/>
  <c r="H532" i="15" s="1"/>
  <c r="F532" i="15"/>
  <c r="D534" i="15"/>
  <c r="E534" i="15" s="1"/>
  <c r="B536" i="15"/>
  <c r="A535" i="15"/>
  <c r="F533" i="15" a="1"/>
  <c r="G533" i="15" a="1"/>
  <c r="G536" i="18" a="1"/>
  <c r="D538" i="18" a="1"/>
  <c r="D535" i="15" a="1"/>
  <c r="F536" i="18" a="1"/>
  <c r="D538" i="18" l="1"/>
  <c r="E538" i="18" s="1"/>
  <c r="F536" i="18"/>
  <c r="G536" i="18"/>
  <c r="H536" i="18" s="1" a="1"/>
  <c r="H536" i="18" s="1"/>
  <c r="B540" i="18"/>
  <c r="A539" i="18"/>
  <c r="G533" i="15"/>
  <c r="H533" i="15" s="1" a="1"/>
  <c r="H533" i="15" s="1"/>
  <c r="F533" i="15"/>
  <c r="D535" i="15"/>
  <c r="E535" i="15" s="1"/>
  <c r="A536" i="15"/>
  <c r="B537" i="15"/>
  <c r="F534" i="15" a="1"/>
  <c r="G534" i="15" a="1"/>
  <c r="D539" i="18" a="1"/>
  <c r="D536" i="15" a="1"/>
  <c r="G537" i="18" a="1"/>
  <c r="F537" i="18" a="1"/>
  <c r="G535" i="15" a="1"/>
  <c r="G537" i="18" l="1"/>
  <c r="H537" i="18" s="1" a="1"/>
  <c r="H537" i="18" s="1"/>
  <c r="D539" i="18"/>
  <c r="E539" i="18" s="1"/>
  <c r="F537" i="18"/>
  <c r="A540" i="18"/>
  <c r="B541" i="18"/>
  <c r="G534" i="15"/>
  <c r="H534" i="15" s="1" a="1"/>
  <c r="H534" i="15" s="1"/>
  <c r="F534" i="15"/>
  <c r="D536" i="15"/>
  <c r="E536" i="15" s="1"/>
  <c r="G535" i="15"/>
  <c r="H535" i="15" s="1" a="1"/>
  <c r="H535" i="15" s="1"/>
  <c r="B538" i="15"/>
  <c r="A537" i="15"/>
  <c r="F538" i="18" a="1"/>
  <c r="D537" i="15" a="1"/>
  <c r="F535" i="15" a="1"/>
  <c r="D540" i="18" a="1"/>
  <c r="G538" i="18" a="1"/>
  <c r="G536" i="15" a="1"/>
  <c r="D540" i="18" l="1"/>
  <c r="E540" i="18" s="1"/>
  <c r="G538" i="18"/>
  <c r="H538" i="18" s="1" a="1"/>
  <c r="H538" i="18" s="1"/>
  <c r="F538" i="18"/>
  <c r="B542" i="18"/>
  <c r="A541" i="18"/>
  <c r="F535" i="15"/>
  <c r="D537" i="15"/>
  <c r="E537" i="15" s="1"/>
  <c r="G536" i="15"/>
  <c r="H536" i="15" s="1" a="1"/>
  <c r="H536" i="15" s="1"/>
  <c r="A538" i="15"/>
  <c r="B539" i="15"/>
  <c r="D541" i="18" a="1"/>
  <c r="F536" i="15" a="1"/>
  <c r="D538" i="15" a="1"/>
  <c r="F539" i="18" a="1"/>
  <c r="G539" i="18" a="1"/>
  <c r="G537" i="15" a="1"/>
  <c r="D541" i="18" l="1"/>
  <c r="E541" i="18" s="1"/>
  <c r="G539" i="18"/>
  <c r="H539" i="18" s="1" a="1"/>
  <c r="H539" i="18" s="1"/>
  <c r="F539" i="18"/>
  <c r="A542" i="18"/>
  <c r="B543" i="18"/>
  <c r="F536" i="15"/>
  <c r="D538" i="15"/>
  <c r="E538" i="15" s="1"/>
  <c r="G537" i="15"/>
  <c r="H537" i="15" s="1" a="1"/>
  <c r="H537" i="15" s="1"/>
  <c r="B540" i="15"/>
  <c r="A539" i="15"/>
  <c r="G540" i="18" a="1"/>
  <c r="F537" i="15" a="1"/>
  <c r="D539" i="15" a="1"/>
  <c r="F540" i="18" a="1"/>
  <c r="D542" i="18" a="1"/>
  <c r="F538" i="15" a="1"/>
  <c r="D542" i="18" l="1"/>
  <c r="E542" i="18" s="1"/>
  <c r="F540" i="18"/>
  <c r="G540" i="18"/>
  <c r="H540" i="18" s="1" a="1"/>
  <c r="H540" i="18" s="1"/>
  <c r="B544" i="18"/>
  <c r="A543" i="18"/>
  <c r="F537" i="15"/>
  <c r="D539" i="15"/>
  <c r="E539" i="15" s="1"/>
  <c r="F538" i="15"/>
  <c r="A540" i="15"/>
  <c r="B541" i="15"/>
  <c r="F541" i="18" a="1"/>
  <c r="G538" i="15" a="1"/>
  <c r="G541" i="18" a="1"/>
  <c r="D540" i="15" a="1"/>
  <c r="D543" i="18" a="1"/>
  <c r="F539" i="15" a="1"/>
  <c r="D543" i="18" l="1"/>
  <c r="E543" i="18" s="1"/>
  <c r="G541" i="18"/>
  <c r="H541" i="18" s="1" a="1"/>
  <c r="H541" i="18" s="1"/>
  <c r="F541" i="18"/>
  <c r="A544" i="18"/>
  <c r="B545" i="18"/>
  <c r="G538" i="15"/>
  <c r="H538" i="15" s="1" a="1"/>
  <c r="H538" i="15" s="1"/>
  <c r="D540" i="15"/>
  <c r="E540" i="15" s="1"/>
  <c r="F539" i="15"/>
  <c r="B542" i="15"/>
  <c r="A541" i="15"/>
  <c r="D544" i="18" a="1"/>
  <c r="F542" i="18" a="1"/>
  <c r="D541" i="15" a="1"/>
  <c r="G539" i="15" a="1"/>
  <c r="G542" i="18" a="1"/>
  <c r="F540" i="15" a="1"/>
  <c r="D544" i="18" l="1"/>
  <c r="E544" i="18" s="1"/>
  <c r="G542" i="18"/>
  <c r="H542" i="18" s="1" a="1"/>
  <c r="H542" i="18" s="1"/>
  <c r="F542" i="18"/>
  <c r="B546" i="18"/>
  <c r="A545" i="18"/>
  <c r="G539" i="15"/>
  <c r="H539" i="15" s="1" a="1"/>
  <c r="H539" i="15" s="1"/>
  <c r="D541" i="15"/>
  <c r="E541" i="15" s="1"/>
  <c r="F540" i="15"/>
  <c r="B543" i="15"/>
  <c r="A542" i="15"/>
  <c r="D542" i="15" a="1"/>
  <c r="F543" i="18" a="1"/>
  <c r="G540" i="15" a="1"/>
  <c r="G543" i="18" a="1"/>
  <c r="D545" i="18" a="1"/>
  <c r="F541" i="15" a="1"/>
  <c r="D545" i="18" l="1"/>
  <c r="E545" i="18" s="1"/>
  <c r="G543" i="18"/>
  <c r="H543" i="18" s="1" a="1"/>
  <c r="H543" i="18" s="1"/>
  <c r="F543" i="18"/>
  <c r="A546" i="18"/>
  <c r="B547" i="18"/>
  <c r="G540" i="15"/>
  <c r="H540" i="15" s="1" a="1"/>
  <c r="H540" i="15" s="1"/>
  <c r="D542" i="15"/>
  <c r="E542" i="15" s="1"/>
  <c r="F541" i="15"/>
  <c r="A543" i="15"/>
  <c r="B544" i="15"/>
  <c r="D543" i="15" a="1"/>
  <c r="G541" i="15" a="1"/>
  <c r="G544" i="18" a="1"/>
  <c r="F544" i="18" a="1"/>
  <c r="D546" i="18" a="1"/>
  <c r="F542" i="15" a="1"/>
  <c r="F544" i="18" l="1"/>
  <c r="G544" i="18"/>
  <c r="H544" i="18" s="1" a="1"/>
  <c r="H544" i="18" s="1"/>
  <c r="D546" i="18"/>
  <c r="E546" i="18" s="1"/>
  <c r="A547" i="18"/>
  <c r="B548" i="18"/>
  <c r="G541" i="15"/>
  <c r="H541" i="15" s="1" a="1"/>
  <c r="H541" i="15" s="1"/>
  <c r="D543" i="15"/>
  <c r="E543" i="15" s="1"/>
  <c r="F542" i="15"/>
  <c r="B545" i="15"/>
  <c r="A544" i="15"/>
  <c r="D547" i="18" a="1"/>
  <c r="G545" i="18" a="1"/>
  <c r="G542" i="15" a="1"/>
  <c r="F545" i="18" a="1"/>
  <c r="D544" i="15" a="1"/>
  <c r="G543" i="15" a="1"/>
  <c r="D547" i="18" l="1"/>
  <c r="E547" i="18" s="1"/>
  <c r="G545" i="18"/>
  <c r="H545" i="18" s="1" a="1"/>
  <c r="H545" i="18" s="1"/>
  <c r="F545" i="18"/>
  <c r="A548" i="18"/>
  <c r="B549" i="18"/>
  <c r="G542" i="15"/>
  <c r="H542" i="15" s="1" a="1"/>
  <c r="H542" i="15" s="1"/>
  <c r="D544" i="15"/>
  <c r="E544" i="15" s="1"/>
  <c r="G543" i="15"/>
  <c r="H543" i="15" s="1" a="1"/>
  <c r="B546" i="15"/>
  <c r="A545" i="15"/>
  <c r="F543" i="15" a="1"/>
  <c r="F546" i="18" a="1"/>
  <c r="G546" i="18" a="1"/>
  <c r="D548" i="18" a="1"/>
  <c r="D545" i="15" a="1"/>
  <c r="G544" i="15" a="1"/>
  <c r="G546" i="18" l="1"/>
  <c r="H546" i="18" s="1" a="1"/>
  <c r="H546" i="18" s="1"/>
  <c r="F546" i="18"/>
  <c r="D548" i="18"/>
  <c r="E548" i="18" s="1"/>
  <c r="A549" i="18"/>
  <c r="B550" i="18"/>
  <c r="F543" i="15"/>
  <c r="H543" i="15"/>
  <c r="D545" i="15"/>
  <c r="E545" i="15" s="1"/>
  <c r="G544" i="15"/>
  <c r="H544" i="15" s="1" a="1"/>
  <c r="H544" i="15" s="1"/>
  <c r="A546" i="15"/>
  <c r="B547" i="15"/>
  <c r="F544" i="15" a="1"/>
  <c r="F547" i="18" a="1"/>
  <c r="D546" i="15" a="1"/>
  <c r="D549" i="18" a="1"/>
  <c r="G547" i="18" a="1"/>
  <c r="G545" i="15" a="1"/>
  <c r="G547" i="18" l="1"/>
  <c r="H547" i="18" s="1" a="1"/>
  <c r="H547" i="18" s="1"/>
  <c r="D549" i="18"/>
  <c r="E549" i="18" s="1"/>
  <c r="F547" i="18"/>
  <c r="B551" i="18"/>
  <c r="A550" i="18"/>
  <c r="F544" i="15"/>
  <c r="D546" i="15"/>
  <c r="E546" i="15" s="1"/>
  <c r="G545" i="15"/>
  <c r="H545" i="15" s="1" a="1"/>
  <c r="H545" i="15" s="1"/>
  <c r="B548" i="15"/>
  <c r="A547" i="15"/>
  <c r="F548" i="18" a="1"/>
  <c r="F545" i="15" a="1"/>
  <c r="D547" i="15" a="1"/>
  <c r="D550" i="18" a="1"/>
  <c r="G548" i="18" a="1"/>
  <c r="F546" i="15" a="1"/>
  <c r="G548" i="18" l="1"/>
  <c r="H548" i="18" s="1" a="1"/>
  <c r="H548" i="18" s="1"/>
  <c r="F548" i="18"/>
  <c r="D550" i="18"/>
  <c r="E550" i="18" s="1"/>
  <c r="A551" i="18"/>
  <c r="B552" i="18"/>
  <c r="F545" i="15"/>
  <c r="D547" i="15"/>
  <c r="E547" i="15" s="1"/>
  <c r="F546" i="15"/>
  <c r="A548" i="15"/>
  <c r="B549" i="15"/>
  <c r="D551" i="18" a="1"/>
  <c r="D548" i="15" a="1"/>
  <c r="F549" i="18" a="1"/>
  <c r="G546" i="15" a="1"/>
  <c r="G549" i="18" a="1"/>
  <c r="G547" i="15" a="1"/>
  <c r="F549" i="18" l="1"/>
  <c r="D551" i="18"/>
  <c r="E551" i="18" s="1"/>
  <c r="G549" i="18"/>
  <c r="H549" i="18" s="1" a="1"/>
  <c r="H549" i="18" s="1"/>
  <c r="B553" i="18"/>
  <c r="A552" i="18"/>
  <c r="G546" i="15"/>
  <c r="H546" i="15" s="1" a="1"/>
  <c r="H546" i="15" s="1"/>
  <c r="D548" i="15"/>
  <c r="E548" i="15" s="1"/>
  <c r="G547" i="15"/>
  <c r="H547" i="15" s="1" a="1"/>
  <c r="H547" i="15" s="1"/>
  <c r="B550" i="15"/>
  <c r="A549" i="15"/>
  <c r="D552" i="18" a="1"/>
  <c r="D549" i="15" a="1"/>
  <c r="G550" i="18" a="1"/>
  <c r="F550" i="18" a="1"/>
  <c r="F547" i="15" a="1"/>
  <c r="F548" i="15" a="1"/>
  <c r="D552" i="18" l="1"/>
  <c r="E552" i="18" s="1"/>
  <c r="F550" i="18"/>
  <c r="G550" i="18"/>
  <c r="H550" i="18" s="1" a="1"/>
  <c r="H550" i="18" s="1"/>
  <c r="A553" i="18"/>
  <c r="B554" i="18"/>
  <c r="F547" i="15"/>
  <c r="D549" i="15"/>
  <c r="E549" i="15" s="1"/>
  <c r="F548" i="15"/>
  <c r="A550" i="15"/>
  <c r="B551" i="15"/>
  <c r="G548" i="15" a="1"/>
  <c r="G551" i="18" a="1"/>
  <c r="D550" i="15" a="1"/>
  <c r="F551" i="18" a="1"/>
  <c r="D553" i="18" a="1"/>
  <c r="G549" i="15" a="1"/>
  <c r="D553" i="18" l="1"/>
  <c r="E553" i="18" s="1"/>
  <c r="F551" i="18"/>
  <c r="G551" i="18"/>
  <c r="H551" i="18" s="1" a="1"/>
  <c r="H551" i="18" s="1"/>
  <c r="A554" i="18"/>
  <c r="B555" i="18"/>
  <c r="G548" i="15"/>
  <c r="H548" i="15" s="1" a="1"/>
  <c r="H548" i="15" s="1"/>
  <c r="D550" i="15"/>
  <c r="E550" i="15" s="1"/>
  <c r="G549" i="15"/>
  <c r="H549" i="15" s="1" a="1"/>
  <c r="H549" i="15" s="1"/>
  <c r="B552" i="15"/>
  <c r="A551" i="15"/>
  <c r="G552" i="18" a="1"/>
  <c r="D554" i="18" a="1"/>
  <c r="D551" i="15" a="1"/>
  <c r="F552" i="18" a="1"/>
  <c r="F549" i="15" a="1"/>
  <c r="F550" i="15" a="1"/>
  <c r="F552" i="18" l="1"/>
  <c r="G552" i="18"/>
  <c r="H552" i="18" s="1" a="1"/>
  <c r="H552" i="18" s="1"/>
  <c r="D554" i="18"/>
  <c r="E554" i="18" s="1"/>
  <c r="B556" i="18"/>
  <c r="A555" i="18"/>
  <c r="F549" i="15"/>
  <c r="D551" i="15"/>
  <c r="E551" i="15" s="1"/>
  <c r="F550" i="15"/>
  <c r="A552" i="15"/>
  <c r="B553" i="15"/>
  <c r="G550" i="15" a="1"/>
  <c r="G553" i="18" a="1"/>
  <c r="D555" i="18" a="1"/>
  <c r="D552" i="15" a="1"/>
  <c r="F553" i="18" a="1"/>
  <c r="G551" i="15" a="1"/>
  <c r="F553" i="18" l="1"/>
  <c r="G553" i="18"/>
  <c r="H553" i="18" s="1" a="1"/>
  <c r="H553" i="18" s="1"/>
  <c r="D555" i="18"/>
  <c r="E555" i="18" s="1"/>
  <c r="B557" i="18"/>
  <c r="A556" i="18"/>
  <c r="G550" i="15"/>
  <c r="H550" i="15" s="1" a="1"/>
  <c r="H550" i="15" s="1"/>
  <c r="D552" i="15"/>
  <c r="E552" i="15" s="1"/>
  <c r="G551" i="15"/>
  <c r="H551" i="15" s="1" a="1"/>
  <c r="H551" i="15" s="1"/>
  <c r="B554" i="15"/>
  <c r="A553" i="15"/>
  <c r="D556" i="18" a="1"/>
  <c r="F551" i="15" a="1"/>
  <c r="G554" i="18" a="1"/>
  <c r="D553" i="15" a="1"/>
  <c r="F554" i="18" a="1"/>
  <c r="G552" i="15" a="1"/>
  <c r="F554" i="18" l="1"/>
  <c r="D556" i="18"/>
  <c r="E556" i="18" s="1"/>
  <c r="G554" i="18"/>
  <c r="H554" i="18" s="1" a="1"/>
  <c r="H554" i="18" s="1"/>
  <c r="B558" i="18"/>
  <c r="A557" i="18"/>
  <c r="F551" i="15"/>
  <c r="D553" i="15"/>
  <c r="E553" i="15" s="1"/>
  <c r="G552" i="15"/>
  <c r="H552" i="15" s="1" a="1"/>
  <c r="H552" i="15" s="1"/>
  <c r="A554" i="15"/>
  <c r="B555" i="15"/>
  <c r="D557" i="18" a="1"/>
  <c r="D554" i="15" a="1"/>
  <c r="F555" i="18" a="1"/>
  <c r="G555" i="18" a="1"/>
  <c r="F552" i="15" a="1"/>
  <c r="G553" i="15" a="1"/>
  <c r="D557" i="18" l="1"/>
  <c r="E557" i="18" s="1"/>
  <c r="G555" i="18"/>
  <c r="H555" i="18" s="1" a="1"/>
  <c r="H555" i="18" s="1"/>
  <c r="F555" i="18"/>
  <c r="A558" i="18"/>
  <c r="B559" i="18"/>
  <c r="F552" i="15"/>
  <c r="D554" i="15"/>
  <c r="E554" i="15" s="1"/>
  <c r="G553" i="15"/>
  <c r="H553" i="15" s="1" a="1"/>
  <c r="H553" i="15" s="1"/>
  <c r="B556" i="15"/>
  <c r="A555" i="15"/>
  <c r="G556" i="18" a="1"/>
  <c r="F553" i="15" a="1"/>
  <c r="D558" i="18" a="1"/>
  <c r="F556" i="18" a="1"/>
  <c r="D555" i="15" a="1"/>
  <c r="G554" i="15" a="1"/>
  <c r="G556" i="18" l="1"/>
  <c r="H556" i="18" s="1" a="1"/>
  <c r="H556" i="18" s="1"/>
  <c r="F556" i="18"/>
  <c r="D558" i="18"/>
  <c r="E558" i="18" s="1"/>
  <c r="A559" i="18"/>
  <c r="B560" i="18"/>
  <c r="F553" i="15"/>
  <c r="D555" i="15"/>
  <c r="E555" i="15" s="1"/>
  <c r="G554" i="15"/>
  <c r="H554" i="15" s="1" a="1"/>
  <c r="H554" i="15" s="1"/>
  <c r="A556" i="15"/>
  <c r="B557" i="15"/>
  <c r="G557" i="18" a="1"/>
  <c r="F557" i="18" a="1"/>
  <c r="D559" i="18" a="1"/>
  <c r="F554" i="15" a="1"/>
  <c r="D556" i="15" a="1"/>
  <c r="F555" i="15" a="1"/>
  <c r="F557" i="18" l="1"/>
  <c r="G557" i="18"/>
  <c r="H557" i="18" s="1" a="1"/>
  <c r="H557" i="18" s="1"/>
  <c r="D559" i="18"/>
  <c r="E559" i="18" s="1"/>
  <c r="B561" i="18"/>
  <c r="A560" i="18"/>
  <c r="F554" i="15"/>
  <c r="D556" i="15"/>
  <c r="E556" i="15" s="1"/>
  <c r="F555" i="15"/>
  <c r="B558" i="15"/>
  <c r="A557" i="15"/>
  <c r="G558" i="18" a="1"/>
  <c r="F558" i="18" a="1"/>
  <c r="G555" i="15" a="1"/>
  <c r="D557" i="15" a="1"/>
  <c r="D560" i="18" a="1"/>
  <c r="G556" i="15" a="1"/>
  <c r="F558" i="18" l="1"/>
  <c r="D560" i="18"/>
  <c r="E560" i="18" s="1"/>
  <c r="G558" i="18"/>
  <c r="H558" i="18" s="1" a="1"/>
  <c r="H558" i="18" s="1"/>
  <c r="A561" i="18"/>
  <c r="B562" i="18"/>
  <c r="G555" i="15"/>
  <c r="H555" i="15" s="1" a="1"/>
  <c r="H555" i="15" s="1"/>
  <c r="D557" i="15"/>
  <c r="E557" i="15" s="1"/>
  <c r="G556" i="15"/>
  <c r="H556" i="15" s="1" a="1"/>
  <c r="H556" i="15" s="1"/>
  <c r="A558" i="15"/>
  <c r="B559" i="15"/>
  <c r="G559" i="18" a="1"/>
  <c r="F559" i="18" a="1"/>
  <c r="F556" i="15" a="1"/>
  <c r="D558" i="15" a="1"/>
  <c r="D561" i="18" a="1"/>
  <c r="F557" i="15" a="1"/>
  <c r="D561" i="18" l="1"/>
  <c r="E561" i="18" s="1"/>
  <c r="G559" i="18"/>
  <c r="H559" i="18" s="1" a="1"/>
  <c r="H559" i="18" s="1"/>
  <c r="F559" i="18"/>
  <c r="B563" i="18"/>
  <c r="A562" i="18"/>
  <c r="F556" i="15"/>
  <c r="D558" i="15"/>
  <c r="E558" i="15" s="1"/>
  <c r="F557" i="15"/>
  <c r="B560" i="15"/>
  <c r="A559" i="15"/>
  <c r="D562" i="18" a="1"/>
  <c r="F560" i="18" a="1"/>
  <c r="G560" i="18" a="1"/>
  <c r="G557" i="15" a="1"/>
  <c r="D559" i="15" a="1"/>
  <c r="G558" i="15" a="1"/>
  <c r="D562" i="18" l="1"/>
  <c r="E562" i="18" s="1"/>
  <c r="G560" i="18"/>
  <c r="H560" i="18" s="1" a="1"/>
  <c r="H560" i="18" s="1"/>
  <c r="F560" i="18"/>
  <c r="A563" i="18"/>
  <c r="B564" i="18"/>
  <c r="G557" i="15"/>
  <c r="H557" i="15" s="1" a="1"/>
  <c r="H557" i="15" s="1"/>
  <c r="D559" i="15"/>
  <c r="E559" i="15" s="1"/>
  <c r="G558" i="15"/>
  <c r="H558" i="15" s="1" a="1"/>
  <c r="H558" i="15" s="1"/>
  <c r="B561" i="15"/>
  <c r="A560" i="15"/>
  <c r="F561" i="18" a="1"/>
  <c r="D560" i="15" a="1"/>
  <c r="F558" i="15" a="1"/>
  <c r="D563" i="18" a="1"/>
  <c r="G561" i="18" a="1"/>
  <c r="F559" i="15" a="1"/>
  <c r="G561" i="18" l="1"/>
  <c r="H561" i="18" s="1" a="1"/>
  <c r="H561" i="18" s="1"/>
  <c r="F561" i="18"/>
  <c r="D563" i="18"/>
  <c r="E563" i="18" s="1"/>
  <c r="A564" i="18"/>
  <c r="B565" i="18"/>
  <c r="F558" i="15"/>
  <c r="D560" i="15"/>
  <c r="E560" i="15" s="1"/>
  <c r="F559" i="15"/>
  <c r="A561" i="15"/>
  <c r="B562" i="15"/>
  <c r="F562" i="18" a="1"/>
  <c r="D561" i="15" a="1"/>
  <c r="D564" i="18" a="1"/>
  <c r="G562" i="18" a="1"/>
  <c r="G559" i="15" a="1"/>
  <c r="G560" i="15" a="1"/>
  <c r="F562" i="18" l="1"/>
  <c r="D564" i="18"/>
  <c r="E564" i="18" s="1"/>
  <c r="G562" i="18"/>
  <c r="H562" i="18" s="1" a="1"/>
  <c r="H562" i="18" s="1"/>
  <c r="B566" i="18"/>
  <c r="A565" i="18"/>
  <c r="G559" i="15"/>
  <c r="H559" i="15" s="1" a="1"/>
  <c r="H559" i="15" s="1"/>
  <c r="D561" i="15"/>
  <c r="E561" i="15" s="1"/>
  <c r="G560" i="15"/>
  <c r="H560" i="15" s="1" a="1"/>
  <c r="H560" i="15" s="1"/>
  <c r="B563" i="15"/>
  <c r="A562" i="15"/>
  <c r="F560" i="15" a="1"/>
  <c r="G563" i="18" a="1"/>
  <c r="D562" i="15" a="1"/>
  <c r="D565" i="18" a="1"/>
  <c r="F563" i="18" a="1"/>
  <c r="G561" i="15" a="1"/>
  <c r="D565" i="18" l="1"/>
  <c r="E565" i="18" s="1"/>
  <c r="G563" i="18"/>
  <c r="H563" i="18" s="1" a="1"/>
  <c r="H563" i="18" s="1"/>
  <c r="F563" i="18"/>
  <c r="B567" i="18"/>
  <c r="A566" i="18"/>
  <c r="F560" i="15"/>
  <c r="D562" i="15"/>
  <c r="E562" i="15" s="1"/>
  <c r="G561" i="15"/>
  <c r="H561" i="15" s="1" a="1"/>
  <c r="H561" i="15" s="1"/>
  <c r="A563" i="15"/>
  <c r="B564" i="15"/>
  <c r="F564" i="18" a="1"/>
  <c r="D563" i="15" a="1"/>
  <c r="G564" i="18" a="1"/>
  <c r="D566" i="18" a="1"/>
  <c r="F561" i="15" a="1"/>
  <c r="G562" i="15" a="1"/>
  <c r="F564" i="18" l="1"/>
  <c r="D566" i="18"/>
  <c r="E566" i="18" s="1"/>
  <c r="G564" i="18"/>
  <c r="H564" i="18" s="1" a="1"/>
  <c r="H564" i="18" s="1"/>
  <c r="B568" i="18"/>
  <c r="A567" i="18"/>
  <c r="F561" i="15"/>
  <c r="D563" i="15"/>
  <c r="E563" i="15" s="1"/>
  <c r="G562" i="15"/>
  <c r="H562" i="15" s="1" a="1"/>
  <c r="H562" i="15" s="1"/>
  <c r="B565" i="15"/>
  <c r="A564" i="15"/>
  <c r="G565" i="18" a="1"/>
  <c r="D564" i="15" a="1"/>
  <c r="F562" i="15" a="1"/>
  <c r="F565" i="18" a="1"/>
  <c r="D567" i="18" a="1"/>
  <c r="F563" i="15" a="1"/>
  <c r="F565" i="18" l="1"/>
  <c r="G565" i="18"/>
  <c r="H565" i="18" s="1" a="1"/>
  <c r="H565" i="18" s="1"/>
  <c r="D567" i="18"/>
  <c r="E567" i="18" s="1"/>
  <c r="A568" i="18"/>
  <c r="B569" i="18"/>
  <c r="F562" i="15"/>
  <c r="D564" i="15"/>
  <c r="E564" i="15" s="1"/>
  <c r="F563" i="15"/>
  <c r="A565" i="15"/>
  <c r="B566" i="15"/>
  <c r="D565" i="15" a="1"/>
  <c r="G566" i="18" a="1"/>
  <c r="G563" i="15" a="1"/>
  <c r="F566" i="18" a="1"/>
  <c r="D568" i="18" a="1"/>
  <c r="F564" i="15" a="1"/>
  <c r="D568" i="18" l="1"/>
  <c r="E568" i="18" s="1"/>
  <c r="G566" i="18"/>
  <c r="H566" i="18" s="1" a="1"/>
  <c r="H566" i="18" s="1"/>
  <c r="F566" i="18"/>
  <c r="B570" i="18"/>
  <c r="A569" i="18"/>
  <c r="G563" i="15"/>
  <c r="H563" i="15" s="1" a="1"/>
  <c r="H563" i="15" s="1"/>
  <c r="D565" i="15"/>
  <c r="E565" i="15" s="1"/>
  <c r="F564" i="15"/>
  <c r="B567" i="15"/>
  <c r="A566" i="15"/>
  <c r="D569" i="18" a="1"/>
  <c r="G564" i="15" a="1"/>
  <c r="G567" i="18" a="1"/>
  <c r="F567" i="18" a="1"/>
  <c r="D566" i="15" a="1"/>
  <c r="G565" i="15" a="1"/>
  <c r="D569" i="18" l="1"/>
  <c r="E569" i="18" s="1"/>
  <c r="F567" i="18"/>
  <c r="G567" i="18"/>
  <c r="H567" i="18" s="1" a="1"/>
  <c r="H567" i="18" s="1"/>
  <c r="B571" i="18"/>
  <c r="A570" i="18"/>
  <c r="G564" i="15"/>
  <c r="H564" i="15" s="1" a="1"/>
  <c r="H564" i="15" s="1"/>
  <c r="D566" i="15"/>
  <c r="E566" i="15" s="1"/>
  <c r="G565" i="15"/>
  <c r="H565" i="15" s="1" a="1"/>
  <c r="H565" i="15" s="1"/>
  <c r="A567" i="15"/>
  <c r="B568" i="15"/>
  <c r="D567" i="15" a="1"/>
  <c r="F568" i="18" a="1"/>
  <c r="F565" i="15" a="1"/>
  <c r="D570" i="18" a="1"/>
  <c r="G568" i="18" a="1"/>
  <c r="F566" i="15" a="1"/>
  <c r="D570" i="18" l="1"/>
  <c r="E570" i="18" s="1"/>
  <c r="F568" i="18"/>
  <c r="G568" i="18"/>
  <c r="H568" i="18" s="1" a="1"/>
  <c r="H568" i="18" s="1"/>
  <c r="B572" i="18"/>
  <c r="A571" i="18"/>
  <c r="F565" i="15"/>
  <c r="D567" i="15"/>
  <c r="E567" i="15" s="1"/>
  <c r="F566" i="15"/>
  <c r="B569" i="15"/>
  <c r="A568" i="15"/>
  <c r="G566" i="15" a="1"/>
  <c r="D571" i="18" a="1"/>
  <c r="F569" i="18" a="1"/>
  <c r="D568" i="15" a="1"/>
  <c r="G569" i="18" a="1"/>
  <c r="G567" i="15" a="1"/>
  <c r="F569" i="18" l="1"/>
  <c r="G569" i="18"/>
  <c r="H569" i="18" s="1" a="1"/>
  <c r="H569" i="18" s="1"/>
  <c r="D571" i="18"/>
  <c r="E571" i="18" s="1"/>
  <c r="A572" i="18"/>
  <c r="B573" i="18"/>
  <c r="G566" i="15"/>
  <c r="H566" i="15" s="1" a="1"/>
  <c r="H566" i="15" s="1"/>
  <c r="D568" i="15"/>
  <c r="E568" i="15" s="1"/>
  <c r="G567" i="15"/>
  <c r="H567" i="15" s="1" a="1"/>
  <c r="H567" i="15" s="1"/>
  <c r="A569" i="15"/>
  <c r="B570" i="15"/>
  <c r="D569" i="15" a="1"/>
  <c r="D572" i="18" a="1"/>
  <c r="F570" i="18" a="1"/>
  <c r="G570" i="18" a="1"/>
  <c r="F567" i="15" a="1"/>
  <c r="F568" i="15" a="1"/>
  <c r="G570" i="18" l="1"/>
  <c r="H570" i="18" s="1" a="1"/>
  <c r="H570" i="18" s="1"/>
  <c r="D572" i="18"/>
  <c r="E572" i="18" s="1"/>
  <c r="F570" i="18"/>
  <c r="B574" i="18"/>
  <c r="A573" i="18"/>
  <c r="F567" i="15"/>
  <c r="D569" i="15"/>
  <c r="E569" i="15" s="1"/>
  <c r="F568" i="15"/>
  <c r="A570" i="15"/>
  <c r="B571" i="15"/>
  <c r="G568" i="15" a="1"/>
  <c r="G571" i="18" a="1"/>
  <c r="D570" i="15" a="1"/>
  <c r="F571" i="18" a="1"/>
  <c r="D573" i="18" a="1"/>
  <c r="G569" i="15" a="1"/>
  <c r="G571" i="18" l="1"/>
  <c r="H571" i="18" s="1" a="1"/>
  <c r="H571" i="18" s="1"/>
  <c r="D573" i="18"/>
  <c r="E573" i="18" s="1"/>
  <c r="F571" i="18"/>
  <c r="A574" i="18"/>
  <c r="B575" i="18"/>
  <c r="G568" i="15"/>
  <c r="H568" i="15" s="1" a="1"/>
  <c r="H568" i="15" s="1"/>
  <c r="D570" i="15"/>
  <c r="E570" i="15" s="1"/>
  <c r="G569" i="15"/>
  <c r="H569" i="15" s="1" a="1"/>
  <c r="H569" i="15" s="1"/>
  <c r="B572" i="15"/>
  <c r="A571" i="15"/>
  <c r="D574" i="18" a="1"/>
  <c r="F569" i="15" a="1"/>
  <c r="D571" i="15" a="1"/>
  <c r="G572" i="18" a="1"/>
  <c r="F572" i="18" a="1"/>
  <c r="G570" i="15" a="1"/>
  <c r="D574" i="18" l="1"/>
  <c r="E574" i="18" s="1"/>
  <c r="G572" i="18"/>
  <c r="H572" i="18" s="1" a="1"/>
  <c r="H572" i="18" s="1"/>
  <c r="F572" i="18"/>
  <c r="B576" i="18"/>
  <c r="A575" i="18"/>
  <c r="F569" i="15"/>
  <c r="D571" i="15"/>
  <c r="E571" i="15" s="1"/>
  <c r="G570" i="15"/>
  <c r="H570" i="15" s="1" a="1"/>
  <c r="H570" i="15" s="1"/>
  <c r="A572" i="15"/>
  <c r="B573" i="15"/>
  <c r="D572" i="15" a="1"/>
  <c r="F573" i="18" a="1"/>
  <c r="D575" i="18" a="1"/>
  <c r="G573" i="18" a="1"/>
  <c r="F570" i="15" a="1"/>
  <c r="G571" i="15" a="1"/>
  <c r="D575" i="18" l="1"/>
  <c r="E575" i="18" s="1"/>
  <c r="G573" i="18"/>
  <c r="H573" i="18" s="1" a="1"/>
  <c r="H573" i="18" s="1"/>
  <c r="F573" i="18"/>
  <c r="A576" i="18"/>
  <c r="B577" i="18"/>
  <c r="F570" i="15"/>
  <c r="D572" i="15"/>
  <c r="E572" i="15" s="1"/>
  <c r="G571" i="15"/>
  <c r="H571" i="15" s="1" a="1"/>
  <c r="H571" i="15" s="1"/>
  <c r="B574" i="15"/>
  <c r="A573" i="15"/>
  <c r="D573" i="15" a="1"/>
  <c r="F574" i="18" a="1"/>
  <c r="D576" i="18" a="1"/>
  <c r="G574" i="18" a="1"/>
  <c r="F571" i="15" a="1"/>
  <c r="F572" i="15" a="1"/>
  <c r="D576" i="18" l="1"/>
  <c r="E576" i="18" s="1"/>
  <c r="F574" i="18"/>
  <c r="G574" i="18"/>
  <c r="H574" i="18" s="1" a="1"/>
  <c r="H574" i="18" s="1"/>
  <c r="B578" i="18"/>
  <c r="A577" i="18"/>
  <c r="F571" i="15"/>
  <c r="D573" i="15"/>
  <c r="E573" i="15" s="1"/>
  <c r="F572" i="15"/>
  <c r="A574" i="15"/>
  <c r="B575" i="15"/>
  <c r="D577" i="18" a="1"/>
  <c r="G575" i="18" a="1"/>
  <c r="G572" i="15" a="1"/>
  <c r="D574" i="15" a="1"/>
  <c r="F575" i="18" a="1"/>
  <c r="G573" i="15" a="1"/>
  <c r="D577" i="18" l="1"/>
  <c r="E577" i="18" s="1"/>
  <c r="G575" i="18"/>
  <c r="H575" i="18" s="1" a="1"/>
  <c r="H575" i="18" s="1"/>
  <c r="F575" i="18"/>
  <c r="B579" i="18"/>
  <c r="A578" i="18"/>
  <c r="G572" i="15"/>
  <c r="H572" i="15" s="1" a="1"/>
  <c r="H572" i="15" s="1"/>
  <c r="D574" i="15"/>
  <c r="E574" i="15" s="1"/>
  <c r="G573" i="15"/>
  <c r="H573" i="15" s="1" a="1"/>
  <c r="H573" i="15" s="1"/>
  <c r="B576" i="15"/>
  <c r="A575" i="15"/>
  <c r="F576" i="18" a="1"/>
  <c r="F573" i="15" a="1"/>
  <c r="G576" i="18" a="1"/>
  <c r="D578" i="18" a="1"/>
  <c r="D575" i="15" a="1"/>
  <c r="F574" i="15" a="1"/>
  <c r="D578" i="18" l="1"/>
  <c r="E578" i="18" s="1"/>
  <c r="G576" i="18"/>
  <c r="H576" i="18" s="1" a="1"/>
  <c r="H576" i="18" s="1"/>
  <c r="F576" i="18"/>
  <c r="B580" i="18"/>
  <c r="A579" i="18"/>
  <c r="F573" i="15"/>
  <c r="D575" i="15"/>
  <c r="E575" i="15" s="1"/>
  <c r="F574" i="15"/>
  <c r="A576" i="15"/>
  <c r="B577" i="15"/>
  <c r="F577" i="18" a="1"/>
  <c r="G574" i="15" a="1"/>
  <c r="D576" i="15" a="1"/>
  <c r="D579" i="18" a="1"/>
  <c r="G577" i="18" a="1"/>
  <c r="F575" i="15" a="1"/>
  <c r="G577" i="18" l="1"/>
  <c r="H577" i="18" s="1" a="1"/>
  <c r="H577" i="18" s="1"/>
  <c r="F577" i="18"/>
  <c r="D579" i="18"/>
  <c r="E579" i="18" s="1"/>
  <c r="A580" i="18"/>
  <c r="B581" i="18"/>
  <c r="G574" i="15"/>
  <c r="H574" i="15" s="1" a="1"/>
  <c r="H574" i="15" s="1"/>
  <c r="D576" i="15"/>
  <c r="E576" i="15" s="1"/>
  <c r="F575" i="15"/>
  <c r="B578" i="15"/>
  <c r="A577" i="15"/>
  <c r="G578" i="18" a="1"/>
  <c r="D580" i="18" a="1"/>
  <c r="D577" i="15" a="1"/>
  <c r="G575" i="15" a="1"/>
  <c r="F578" i="18" a="1"/>
  <c r="G576" i="15" a="1"/>
  <c r="F578" i="18" l="1"/>
  <c r="D580" i="18"/>
  <c r="E580" i="18" s="1"/>
  <c r="G578" i="18"/>
  <c r="H578" i="18" s="1" a="1"/>
  <c r="H578" i="18" s="1"/>
  <c r="A581" i="18"/>
  <c r="B582" i="18"/>
  <c r="G575" i="15"/>
  <c r="H575" i="15" s="1" a="1"/>
  <c r="H575" i="15" s="1"/>
  <c r="D577" i="15"/>
  <c r="E577" i="15" s="1"/>
  <c r="G576" i="15"/>
  <c r="H576" i="15" s="1" a="1"/>
  <c r="H576" i="15" s="1"/>
  <c r="A578" i="15"/>
  <c r="B579" i="15"/>
  <c r="D581" i="18" a="1"/>
  <c r="G579" i="18" a="1"/>
  <c r="F576" i="15" a="1"/>
  <c r="F579" i="18" a="1"/>
  <c r="D578" i="15" a="1"/>
  <c r="G577" i="15" a="1"/>
  <c r="D581" i="18" l="1"/>
  <c r="E581" i="18" s="1"/>
  <c r="F579" i="18"/>
  <c r="G579" i="18"/>
  <c r="H579" i="18" s="1" a="1"/>
  <c r="H579" i="18" s="1"/>
  <c r="A582" i="18"/>
  <c r="B583" i="18"/>
  <c r="F576" i="15"/>
  <c r="D578" i="15"/>
  <c r="E578" i="15" s="1"/>
  <c r="G577" i="15"/>
  <c r="H577" i="15" s="1" a="1"/>
  <c r="H577" i="15" s="1"/>
  <c r="B580" i="15"/>
  <c r="A579" i="15"/>
  <c r="D582" i="18" a="1"/>
  <c r="D579" i="15" a="1"/>
  <c r="F580" i="18" a="1"/>
  <c r="G580" i="18" a="1"/>
  <c r="F577" i="15" a="1"/>
  <c r="G578" i="15" a="1"/>
  <c r="D582" i="18" l="1"/>
  <c r="E582" i="18" s="1"/>
  <c r="F580" i="18"/>
  <c r="G580" i="18"/>
  <c r="H580" i="18" s="1" a="1"/>
  <c r="H580" i="18" s="1"/>
  <c r="B584" i="18"/>
  <c r="A583" i="18"/>
  <c r="F577" i="15"/>
  <c r="D579" i="15"/>
  <c r="E579" i="15" s="1"/>
  <c r="G578" i="15"/>
  <c r="H578" i="15" s="1" a="1"/>
  <c r="H578" i="15" s="1"/>
  <c r="A580" i="15"/>
  <c r="B581" i="15"/>
  <c r="D583" i="18" a="1"/>
  <c r="D580" i="15" a="1"/>
  <c r="G581" i="18" a="1"/>
  <c r="F578" i="15" a="1"/>
  <c r="F581" i="18" a="1"/>
  <c r="F579" i="15" a="1"/>
  <c r="D583" i="18" l="1"/>
  <c r="E583" i="18" s="1"/>
  <c r="G581" i="18"/>
  <c r="H581" i="18" s="1" a="1"/>
  <c r="H581" i="18" s="1"/>
  <c r="F581" i="18"/>
  <c r="B585" i="18"/>
  <c r="A584" i="18"/>
  <c r="F578" i="15"/>
  <c r="D580" i="15"/>
  <c r="E580" i="15" s="1"/>
  <c r="F579" i="15"/>
  <c r="B582" i="15"/>
  <c r="A581" i="15"/>
  <c r="D581" i="15" a="1"/>
  <c r="D584" i="18" a="1"/>
  <c r="G582" i="18" a="1"/>
  <c r="F582" i="18" a="1"/>
  <c r="G579" i="15" a="1"/>
  <c r="F580" i="15" a="1"/>
  <c r="D584" i="18" l="1"/>
  <c r="E584" i="18" s="1"/>
  <c r="G582" i="18"/>
  <c r="H582" i="18" s="1" a="1"/>
  <c r="H582" i="18" s="1"/>
  <c r="F582" i="18"/>
  <c r="A585" i="18"/>
  <c r="B586" i="18"/>
  <c r="G579" i="15"/>
  <c r="H579" i="15" s="1" a="1"/>
  <c r="H579" i="15" s="1"/>
  <c r="D581" i="15"/>
  <c r="E581" i="15" s="1"/>
  <c r="F580" i="15"/>
  <c r="A582" i="15"/>
  <c r="B583" i="15"/>
  <c r="D582" i="15" a="1"/>
  <c r="G583" i="18" a="1"/>
  <c r="F583" i="18" a="1"/>
  <c r="D585" i="18" a="1"/>
  <c r="G580" i="15" a="1"/>
  <c r="G581" i="15" a="1"/>
  <c r="D585" i="18" l="1"/>
  <c r="E585" i="18" s="1"/>
  <c r="G583" i="18"/>
  <c r="H583" i="18" s="1" a="1"/>
  <c r="H583" i="18" s="1"/>
  <c r="F583" i="18"/>
  <c r="B587" i="18"/>
  <c r="A586" i="18"/>
  <c r="G580" i="15"/>
  <c r="H580" i="15" s="1" a="1"/>
  <c r="H580" i="15" s="1"/>
  <c r="D582" i="15"/>
  <c r="E582" i="15" s="1"/>
  <c r="G581" i="15"/>
  <c r="H581" i="15" s="1" a="1"/>
  <c r="H581" i="15" s="1"/>
  <c r="B584" i="15"/>
  <c r="A583" i="15"/>
  <c r="D586" i="18" a="1"/>
  <c r="G584" i="18" a="1"/>
  <c r="F584" i="18" a="1"/>
  <c r="D583" i="15" a="1"/>
  <c r="F581" i="15" a="1"/>
  <c r="G582" i="15" a="1"/>
  <c r="D586" i="18" l="1"/>
  <c r="E586" i="18" s="1"/>
  <c r="G584" i="18"/>
  <c r="H584" i="18" s="1" a="1"/>
  <c r="H584" i="18" s="1"/>
  <c r="F584" i="18"/>
  <c r="B588" i="18"/>
  <c r="A587" i="18"/>
  <c r="F581" i="15"/>
  <c r="D583" i="15"/>
  <c r="E583" i="15" s="1"/>
  <c r="G582" i="15"/>
  <c r="H582" i="15" s="1" a="1"/>
  <c r="H582" i="15" s="1"/>
  <c r="A584" i="15"/>
  <c r="B585" i="15"/>
  <c r="D584" i="15" a="1"/>
  <c r="F582" i="15" a="1"/>
  <c r="G585" i="18" a="1"/>
  <c r="D587" i="18" a="1"/>
  <c r="F585" i="18" a="1"/>
  <c r="G583" i="15" a="1"/>
  <c r="G585" i="18" l="1"/>
  <c r="H585" i="18" s="1" a="1"/>
  <c r="H585" i="18" s="1"/>
  <c r="F585" i="18"/>
  <c r="D587" i="18"/>
  <c r="E587" i="18" s="1"/>
  <c r="A588" i="18"/>
  <c r="B589" i="18"/>
  <c r="F582" i="15"/>
  <c r="D584" i="15"/>
  <c r="E584" i="15" s="1"/>
  <c r="G583" i="15"/>
  <c r="H583" i="15" s="1" a="1"/>
  <c r="H583" i="15" s="1"/>
  <c r="B586" i="15"/>
  <c r="A585" i="15"/>
  <c r="D588" i="18" a="1"/>
  <c r="D585" i="15" a="1"/>
  <c r="G586" i="18" a="1"/>
  <c r="F583" i="15" a="1"/>
  <c r="F586" i="18" a="1"/>
  <c r="G584" i="15" a="1"/>
  <c r="F586" i="18" l="1"/>
  <c r="D588" i="18"/>
  <c r="E588" i="18" s="1"/>
  <c r="G586" i="18"/>
  <c r="H586" i="18" s="1" a="1"/>
  <c r="H586" i="18" s="1"/>
  <c r="B590" i="18"/>
  <c r="A589" i="18"/>
  <c r="F583" i="15"/>
  <c r="D585" i="15"/>
  <c r="E585" i="15" s="1"/>
  <c r="G584" i="15"/>
  <c r="H584" i="15" s="1" a="1"/>
  <c r="H584" i="15" s="1"/>
  <c r="A586" i="15"/>
  <c r="B587" i="15"/>
  <c r="G587" i="18" a="1"/>
  <c r="D589" i="18" a="1"/>
  <c r="F587" i="18" a="1"/>
  <c r="F584" i="15" a="1"/>
  <c r="D586" i="15" a="1"/>
  <c r="G585" i="15" a="1"/>
  <c r="G587" i="18" l="1"/>
  <c r="H587" i="18" s="1" a="1"/>
  <c r="H587" i="18" s="1"/>
  <c r="D589" i="18"/>
  <c r="E589" i="18" s="1"/>
  <c r="F587" i="18"/>
  <c r="B591" i="18"/>
  <c r="A590" i="18"/>
  <c r="F584" i="15"/>
  <c r="D586" i="15"/>
  <c r="E586" i="15" s="1"/>
  <c r="G585" i="15"/>
  <c r="H585" i="15" s="1" a="1"/>
  <c r="H585" i="15" s="1"/>
  <c r="B588" i="15"/>
  <c r="A587" i="15"/>
  <c r="D587" i="15" a="1"/>
  <c r="F585" i="15" a="1"/>
  <c r="G588" i="18" a="1"/>
  <c r="D590" i="18" a="1"/>
  <c r="F588" i="18" a="1"/>
  <c r="F586" i="15" a="1"/>
  <c r="G588" i="18" l="1"/>
  <c r="H588" i="18" s="1" a="1"/>
  <c r="H588" i="18" s="1"/>
  <c r="D590" i="18"/>
  <c r="E590" i="18" s="1"/>
  <c r="F588" i="18"/>
  <c r="B592" i="18"/>
  <c r="A591" i="18"/>
  <c r="F585" i="15"/>
  <c r="D587" i="15"/>
  <c r="E587" i="15" s="1"/>
  <c r="F586" i="15"/>
  <c r="A588" i="15"/>
  <c r="B589" i="15"/>
  <c r="G586" i="15" a="1"/>
  <c r="G589" i="18" a="1"/>
  <c r="F589" i="18" a="1"/>
  <c r="D588" i="15" a="1"/>
  <c r="D591" i="18" a="1"/>
  <c r="G587" i="15" a="1"/>
  <c r="F589" i="18" l="1"/>
  <c r="G589" i="18"/>
  <c r="H589" i="18" s="1" a="1"/>
  <c r="H589" i="18" s="1"/>
  <c r="D591" i="18"/>
  <c r="E591" i="18" s="1"/>
  <c r="B593" i="18"/>
  <c r="A592" i="18"/>
  <c r="G586" i="15"/>
  <c r="H586" i="15" s="1" a="1"/>
  <c r="H586" i="15" s="1"/>
  <c r="D588" i="15"/>
  <c r="E588" i="15" s="1"/>
  <c r="G587" i="15"/>
  <c r="H587" i="15" s="1" a="1"/>
  <c r="H587" i="15" s="1"/>
  <c r="B590" i="15"/>
  <c r="A589" i="15"/>
  <c r="F587" i="15" a="1"/>
  <c r="G590" i="18" a="1"/>
  <c r="F590" i="18" a="1"/>
  <c r="D589" i="15" a="1"/>
  <c r="D592" i="18" a="1"/>
  <c r="G588" i="15" a="1"/>
  <c r="D592" i="18" l="1"/>
  <c r="E592" i="18" s="1"/>
  <c r="F590" i="18"/>
  <c r="G590" i="18"/>
  <c r="H590" i="18" s="1" a="1"/>
  <c r="H590" i="18" s="1"/>
  <c r="A593" i="18"/>
  <c r="B594" i="18"/>
  <c r="F587" i="15"/>
  <c r="D589" i="15"/>
  <c r="E589" i="15" s="1"/>
  <c r="G588" i="15"/>
  <c r="H588" i="15" s="1" a="1"/>
  <c r="H588" i="15" s="1"/>
  <c r="A590" i="15"/>
  <c r="B591" i="15"/>
  <c r="F591" i="18" a="1"/>
  <c r="D590" i="15" a="1"/>
  <c r="F588" i="15" a="1"/>
  <c r="G591" i="18" a="1"/>
  <c r="D593" i="18" a="1"/>
  <c r="G589" i="15" a="1"/>
  <c r="D593" i="18" l="1"/>
  <c r="E593" i="18" s="1"/>
  <c r="G591" i="18"/>
  <c r="H591" i="18" s="1" a="1"/>
  <c r="H591" i="18" s="1"/>
  <c r="F591" i="18"/>
  <c r="B595" i="18"/>
  <c r="A594" i="18"/>
  <c r="F588" i="15"/>
  <c r="D590" i="15"/>
  <c r="E590" i="15" s="1"/>
  <c r="G589" i="15"/>
  <c r="H589" i="15" s="1" a="1"/>
  <c r="H589" i="15" s="1"/>
  <c r="B592" i="15"/>
  <c r="A591" i="15"/>
  <c r="D594" i="18" a="1"/>
  <c r="F589" i="15" a="1"/>
  <c r="F592" i="18" a="1"/>
  <c r="G592" i="18" a="1"/>
  <c r="D591" i="15" a="1"/>
  <c r="F590" i="15" a="1"/>
  <c r="F592" i="18" l="1"/>
  <c r="D594" i="18"/>
  <c r="E594" i="18" s="1"/>
  <c r="G592" i="18"/>
  <c r="H592" i="18" s="1" a="1"/>
  <c r="H592" i="18" s="1"/>
  <c r="B596" i="18"/>
  <c r="A595" i="18"/>
  <c r="F589" i="15"/>
  <c r="D591" i="15"/>
  <c r="E591" i="15" s="1"/>
  <c r="F590" i="15"/>
  <c r="A592" i="15"/>
  <c r="B593" i="15"/>
  <c r="G590" i="15" a="1"/>
  <c r="D595" i="18" a="1"/>
  <c r="D592" i="15" a="1"/>
  <c r="F593" i="18" a="1"/>
  <c r="G593" i="18" a="1"/>
  <c r="F591" i="15" a="1"/>
  <c r="F593" i="18" l="1"/>
  <c r="G593" i="18"/>
  <c r="H593" i="18" s="1" a="1"/>
  <c r="H593" i="18" s="1"/>
  <c r="D595" i="18"/>
  <c r="E595" i="18" s="1"/>
  <c r="A596" i="18"/>
  <c r="B597" i="18"/>
  <c r="G590" i="15"/>
  <c r="H590" i="15" s="1" a="1"/>
  <c r="H590" i="15" s="1"/>
  <c r="D592" i="15"/>
  <c r="E592" i="15" s="1"/>
  <c r="F591" i="15"/>
  <c r="B594" i="15"/>
  <c r="A593" i="15"/>
  <c r="G591" i="15" a="1"/>
  <c r="D596" i="18" a="1"/>
  <c r="G594" i="18" a="1"/>
  <c r="F594" i="18" a="1"/>
  <c r="D593" i="15" a="1"/>
  <c r="F592" i="15" a="1"/>
  <c r="D596" i="18" l="1"/>
  <c r="E596" i="18" s="1"/>
  <c r="G594" i="18"/>
  <c r="H594" i="18" s="1" a="1"/>
  <c r="H594" i="18" s="1"/>
  <c r="F594" i="18"/>
  <c r="A597" i="18"/>
  <c r="B598" i="18"/>
  <c r="G591" i="15"/>
  <c r="H591" i="15" s="1" a="1"/>
  <c r="H591" i="15" s="1"/>
  <c r="D593" i="15"/>
  <c r="E593" i="15" s="1"/>
  <c r="F592" i="15"/>
  <c r="A594" i="15"/>
  <c r="B595" i="15"/>
  <c r="D597" i="18" a="1"/>
  <c r="D594" i="15" a="1"/>
  <c r="G592" i="15" a="1"/>
  <c r="G595" i="18" a="1"/>
  <c r="F595" i="18" a="1"/>
  <c r="G593" i="15" a="1"/>
  <c r="D597" i="18" l="1"/>
  <c r="E597" i="18" s="1"/>
  <c r="F595" i="18"/>
  <c r="G595" i="18"/>
  <c r="H595" i="18" s="1" a="1"/>
  <c r="H595" i="18" s="1"/>
  <c r="A598" i="18"/>
  <c r="B599" i="18"/>
  <c r="F596" i="18" a="1"/>
  <c r="F596" i="18" s="1"/>
  <c r="G596" i="18" a="1"/>
  <c r="G596" i="18" s="1"/>
  <c r="H596" i="18" s="1" a="1"/>
  <c r="H596" i="18" s="1"/>
  <c r="G592" i="15"/>
  <c r="H592" i="15" s="1" a="1"/>
  <c r="H592" i="15" s="1"/>
  <c r="D594" i="15"/>
  <c r="E594" i="15" s="1"/>
  <c r="G593" i="15"/>
  <c r="H593" i="15" s="1" a="1"/>
  <c r="H593" i="15" s="1"/>
  <c r="B596" i="15"/>
  <c r="A595" i="15"/>
  <c r="D595" i="15" a="1"/>
  <c r="F593" i="15" a="1"/>
  <c r="D598" i="18" a="1"/>
  <c r="F594" i="15" a="1"/>
  <c r="D598" i="18" l="1"/>
  <c r="E598" i="18" s="1"/>
  <c r="A599" i="18"/>
  <c r="B600" i="18"/>
  <c r="F593" i="15"/>
  <c r="D595" i="15"/>
  <c r="E595" i="15" s="1"/>
  <c r="F594" i="15"/>
  <c r="A596" i="15"/>
  <c r="B597" i="15"/>
  <c r="D599" i="18" a="1"/>
  <c r="G597" i="18" a="1"/>
  <c r="D596" i="15" a="1"/>
  <c r="F597" i="18" a="1"/>
  <c r="G594" i="15" a="1"/>
  <c r="F595" i="15" a="1"/>
  <c r="G597" i="18" l="1"/>
  <c r="H597" i="18" s="1" a="1"/>
  <c r="H597" i="18" s="1"/>
  <c r="F597" i="18"/>
  <c r="D599" i="18"/>
  <c r="E599" i="18" s="1"/>
  <c r="B601" i="18"/>
  <c r="A600" i="18"/>
  <c r="G594" i="15"/>
  <c r="H594" i="15" s="1" a="1"/>
  <c r="H594" i="15" s="1"/>
  <c r="D596" i="15"/>
  <c r="E596" i="15" s="1"/>
  <c r="F595" i="15"/>
  <c r="B598" i="15"/>
  <c r="A597" i="15"/>
  <c r="G595" i="15" a="1"/>
  <c r="G598" i="18" a="1"/>
  <c r="D597" i="15" a="1"/>
  <c r="F598" i="18" a="1"/>
  <c r="D600" i="18" a="1"/>
  <c r="D600" i="18" l="1"/>
  <c r="E600" i="18" s="1"/>
  <c r="F598" i="18"/>
  <c r="G598" i="18"/>
  <c r="H598" i="18" s="1" a="1"/>
  <c r="H598" i="18" s="1"/>
  <c r="A601" i="18"/>
  <c r="B602" i="18"/>
  <c r="G595" i="15"/>
  <c r="H595" i="15" s="1" a="1"/>
  <c r="H595" i="15" s="1"/>
  <c r="D597" i="15"/>
  <c r="E597" i="15" s="1"/>
  <c r="B599" i="15"/>
  <c r="A598" i="15"/>
  <c r="G596" i="15" a="1"/>
  <c r="F596" i="15" a="1"/>
  <c r="F599" i="18" a="1"/>
  <c r="D598" i="15" a="1"/>
  <c r="D601" i="18" a="1"/>
  <c r="G599" i="18" a="1"/>
  <c r="F597" i="15" a="1"/>
  <c r="F599" i="18" l="1"/>
  <c r="D601" i="18"/>
  <c r="E601" i="18" s="1"/>
  <c r="G599" i="18"/>
  <c r="H599" i="18" s="1" a="1"/>
  <c r="H599" i="18" s="1"/>
  <c r="A602" i="18"/>
  <c r="B603" i="18"/>
  <c r="F596" i="15"/>
  <c r="G596" i="15"/>
  <c r="H596" i="15" s="1" a="1"/>
  <c r="H596" i="15" s="1"/>
  <c r="D598" i="15"/>
  <c r="E598" i="15" s="1"/>
  <c r="F597" i="15"/>
  <c r="A599" i="15"/>
  <c r="B600" i="15"/>
  <c r="D602" i="18" a="1"/>
  <c r="G597" i="15" a="1"/>
  <c r="F600" i="18" a="1"/>
  <c r="G600" i="18" a="1"/>
  <c r="D599" i="15" a="1"/>
  <c r="F598" i="15" a="1"/>
  <c r="F600" i="18" l="1"/>
  <c r="D602" i="18"/>
  <c r="E602" i="18" s="1"/>
  <c r="G600" i="18"/>
  <c r="H600" i="18" s="1" a="1"/>
  <c r="H600" i="18" s="1"/>
  <c r="B604" i="18"/>
  <c r="A603" i="18"/>
  <c r="G597" i="15"/>
  <c r="H597" i="15" s="1" a="1"/>
  <c r="H597" i="15" s="1"/>
  <c r="D599" i="15"/>
  <c r="E599" i="15" s="1"/>
  <c r="F598" i="15"/>
  <c r="A600" i="15"/>
  <c r="B601" i="15"/>
  <c r="G601" i="18" a="1"/>
  <c r="D600" i="15" a="1"/>
  <c r="G598" i="15" a="1"/>
  <c r="D603" i="18" a="1"/>
  <c r="F601" i="18" a="1"/>
  <c r="G599" i="15" a="1"/>
  <c r="F601" i="18" l="1"/>
  <c r="G601" i="18"/>
  <c r="H601" i="18" s="1" a="1"/>
  <c r="H601" i="18" s="1"/>
  <c r="D603" i="18"/>
  <c r="E603" i="18" s="1"/>
  <c r="A604" i="18"/>
  <c r="B605" i="18"/>
  <c r="G598" i="15"/>
  <c r="H598" i="15" s="1" a="1"/>
  <c r="H598" i="15" s="1"/>
  <c r="D600" i="15"/>
  <c r="E600" i="15" s="1"/>
  <c r="G599" i="15"/>
  <c r="H599" i="15" s="1" a="1"/>
  <c r="H599" i="15" s="1"/>
  <c r="B602" i="15"/>
  <c r="A601" i="15"/>
  <c r="D604" i="18" a="1"/>
  <c r="D601" i="15" a="1"/>
  <c r="F602" i="18" a="1"/>
  <c r="G602" i="18" a="1"/>
  <c r="F599" i="15" a="1"/>
  <c r="F600" i="15" a="1"/>
  <c r="G602" i="18" l="1"/>
  <c r="H602" i="18" s="1" a="1"/>
  <c r="H602" i="18" s="1"/>
  <c r="D604" i="18"/>
  <c r="E604" i="18" s="1"/>
  <c r="F602" i="18"/>
  <c r="A605" i="18"/>
  <c r="B606" i="18"/>
  <c r="F599" i="15"/>
  <c r="D601" i="15"/>
  <c r="E601" i="15" s="1"/>
  <c r="F600" i="15"/>
  <c r="A602" i="15"/>
  <c r="B603" i="15"/>
  <c r="D605" i="18" a="1"/>
  <c r="G600" i="15" a="1"/>
  <c r="G603" i="18" a="1"/>
  <c r="F603" i="18" a="1"/>
  <c r="D602" i="15" a="1"/>
  <c r="F601" i="15" a="1"/>
  <c r="F603" i="18" l="1"/>
  <c r="D605" i="18"/>
  <c r="E605" i="18" s="1"/>
  <c r="G603" i="18"/>
  <c r="H603" i="18" s="1" a="1"/>
  <c r="H603" i="18" s="1"/>
  <c r="B607" i="18"/>
  <c r="A606" i="18"/>
  <c r="G600" i="15"/>
  <c r="H600" i="15" s="1" a="1"/>
  <c r="H600" i="15" s="1"/>
  <c r="D602" i="15"/>
  <c r="E602" i="15" s="1"/>
  <c r="F601" i="15"/>
  <c r="B604" i="15"/>
  <c r="A603" i="15"/>
  <c r="G604" i="18" a="1"/>
  <c r="D603" i="15" a="1"/>
  <c r="F604" i="18" a="1"/>
  <c r="D606" i="18" a="1"/>
  <c r="G601" i="15" a="1"/>
  <c r="F602" i="15" a="1"/>
  <c r="F604" i="18" l="1"/>
  <c r="D606" i="18"/>
  <c r="E606" i="18" s="1"/>
  <c r="G604" i="18"/>
  <c r="H604" i="18" s="1" a="1"/>
  <c r="H604" i="18" s="1"/>
  <c r="B608" i="18"/>
  <c r="A607" i="18"/>
  <c r="G601" i="15"/>
  <c r="H601" i="15" s="1" a="1"/>
  <c r="H601" i="15" s="1"/>
  <c r="D603" i="15"/>
  <c r="E603" i="15" s="1"/>
  <c r="F602" i="15"/>
  <c r="A604" i="15"/>
  <c r="B605" i="15"/>
  <c r="D604" i="15" a="1"/>
  <c r="D607" i="18" a="1"/>
  <c r="G602" i="15" a="1"/>
  <c r="F605" i="18" a="1"/>
  <c r="G605" i="18" a="1"/>
  <c r="G603" i="15" a="1"/>
  <c r="G605" i="18" l="1"/>
  <c r="H605" i="18" s="1" a="1"/>
  <c r="H605" i="18" s="1"/>
  <c r="F605" i="18"/>
  <c r="D607" i="18"/>
  <c r="E607" i="18" s="1"/>
  <c r="A608" i="18"/>
  <c r="B609" i="18"/>
  <c r="G602" i="15"/>
  <c r="H602" i="15" s="1" a="1"/>
  <c r="H602" i="15" s="1"/>
  <c r="D604" i="15"/>
  <c r="E604" i="15" s="1"/>
  <c r="G603" i="15"/>
  <c r="H603" i="15" s="1" a="1"/>
  <c r="H603" i="15" s="1"/>
  <c r="B606" i="15"/>
  <c r="A605" i="15"/>
  <c r="G606" i="18" a="1"/>
  <c r="D605" i="15" a="1"/>
  <c r="F606" i="18" a="1"/>
  <c r="D608" i="18" a="1"/>
  <c r="F603" i="15" a="1"/>
  <c r="G604" i="15" a="1"/>
  <c r="D608" i="18" l="1"/>
  <c r="E608" i="18" s="1"/>
  <c r="G606" i="18"/>
  <c r="H606" i="18" s="1" a="1"/>
  <c r="H606" i="18" s="1"/>
  <c r="F606" i="18"/>
  <c r="B610" i="18"/>
  <c r="A609" i="18"/>
  <c r="F603" i="15"/>
  <c r="D605" i="15"/>
  <c r="E605" i="15" s="1"/>
  <c r="G604" i="15"/>
  <c r="H604" i="15" s="1" a="1"/>
  <c r="H604" i="15" s="1"/>
  <c r="A606" i="15"/>
  <c r="B607" i="15"/>
  <c r="D609" i="18" a="1"/>
  <c r="F604" i="15" a="1"/>
  <c r="D606" i="15" a="1"/>
  <c r="F607" i="18" a="1"/>
  <c r="G607" i="18" a="1"/>
  <c r="F605" i="15" a="1"/>
  <c r="D609" i="18" l="1"/>
  <c r="E609" i="18" s="1"/>
  <c r="F607" i="18"/>
  <c r="G607" i="18"/>
  <c r="H607" i="18" s="1" a="1"/>
  <c r="H607" i="18" s="1"/>
  <c r="A610" i="18"/>
  <c r="B611" i="18"/>
  <c r="F604" i="15"/>
  <c r="D606" i="15"/>
  <c r="E606" i="15" s="1"/>
  <c r="F605" i="15"/>
  <c r="B608" i="15"/>
  <c r="A607" i="15"/>
  <c r="F608" i="18" a="1"/>
  <c r="G605" i="15" a="1"/>
  <c r="D607" i="15" a="1"/>
  <c r="G608" i="18" a="1"/>
  <c r="D610" i="18" a="1"/>
  <c r="F606" i="15" a="1"/>
  <c r="F608" i="18" l="1"/>
  <c r="G608" i="18"/>
  <c r="H608" i="18" s="1" a="1"/>
  <c r="H608" i="18" s="1"/>
  <c r="D610" i="18"/>
  <c r="E610" i="18" s="1"/>
  <c r="B612" i="18"/>
  <c r="A611" i="18"/>
  <c r="G605" i="15"/>
  <c r="H605" i="15" s="1" a="1"/>
  <c r="H605" i="15" s="1"/>
  <c r="D607" i="15"/>
  <c r="E607" i="15" s="1"/>
  <c r="F606" i="15"/>
  <c r="A608" i="15"/>
  <c r="B609" i="15"/>
  <c r="D611" i="18" a="1"/>
  <c r="G609" i="18" a="1"/>
  <c r="F609" i="18" a="1"/>
  <c r="D608" i="15" a="1"/>
  <c r="G606" i="15" a="1"/>
  <c r="F607" i="15" a="1"/>
  <c r="F609" i="18" l="1"/>
  <c r="G609" i="18"/>
  <c r="H609" i="18" s="1" a="1"/>
  <c r="H609" i="18" s="1"/>
  <c r="D611" i="18"/>
  <c r="E611" i="18" s="1"/>
  <c r="A612" i="18"/>
  <c r="B613" i="18"/>
  <c r="G606" i="15"/>
  <c r="H606" i="15" s="1" a="1"/>
  <c r="H606" i="15" s="1"/>
  <c r="D608" i="15"/>
  <c r="E608" i="15" s="1"/>
  <c r="F607" i="15"/>
  <c r="B610" i="15"/>
  <c r="A609" i="15"/>
  <c r="D609" i="15" a="1"/>
  <c r="D612" i="18" a="1"/>
  <c r="F610" i="18" a="1"/>
  <c r="G607" i="15" a="1"/>
  <c r="G610" i="18" a="1"/>
  <c r="F608" i="15" a="1"/>
  <c r="G607" i="15" l="1"/>
  <c r="H607" i="15" s="1" a="1"/>
  <c r="H607" i="15" s="1"/>
  <c r="F610" i="18"/>
  <c r="G610" i="18"/>
  <c r="H610" i="18" s="1" a="1"/>
  <c r="H610" i="18" s="1"/>
  <c r="D612" i="18"/>
  <c r="E612" i="18" s="1"/>
  <c r="B614" i="18"/>
  <c r="A613" i="18"/>
  <c r="D609" i="15"/>
  <c r="E609" i="15" s="1"/>
  <c r="F608" i="15"/>
  <c r="A610" i="15"/>
  <c r="B611" i="15"/>
  <c r="F611" i="18" a="1"/>
  <c r="G608" i="15" a="1"/>
  <c r="D610" i="15" a="1"/>
  <c r="D613" i="18" a="1"/>
  <c r="G611" i="18" a="1"/>
  <c r="F609" i="15" a="1"/>
  <c r="D613" i="18" l="1"/>
  <c r="E613" i="18" s="1"/>
  <c r="G611" i="18"/>
  <c r="H611" i="18" s="1" a="1"/>
  <c r="H611" i="18" s="1"/>
  <c r="F611" i="18"/>
  <c r="B615" i="18"/>
  <c r="A614" i="18"/>
  <c r="G608" i="15"/>
  <c r="H608" i="15" s="1" a="1"/>
  <c r="H608" i="15" s="1"/>
  <c r="D610" i="15"/>
  <c r="E610" i="15" s="1"/>
  <c r="F609" i="15"/>
  <c r="B612" i="15"/>
  <c r="A611" i="15"/>
  <c r="G612" i="18" a="1"/>
  <c r="G609" i="15" a="1"/>
  <c r="D614" i="18" a="1"/>
  <c r="F612" i="18" a="1"/>
  <c r="D611" i="15" a="1"/>
  <c r="G610" i="15" a="1"/>
  <c r="D614" i="18" l="1"/>
  <c r="E614" i="18" s="1"/>
  <c r="F612" i="18"/>
  <c r="G612" i="18"/>
  <c r="H612" i="18" s="1" a="1"/>
  <c r="H612" i="18" s="1"/>
  <c r="B616" i="18"/>
  <c r="A615" i="18"/>
  <c r="G609" i="15"/>
  <c r="H609" i="15" s="1" a="1"/>
  <c r="H609" i="15" s="1"/>
  <c r="D611" i="15"/>
  <c r="E611" i="15" s="1"/>
  <c r="G610" i="15"/>
  <c r="H610" i="15" s="1" a="1"/>
  <c r="H610" i="15" s="1"/>
  <c r="A612" i="15"/>
  <c r="B613" i="15"/>
  <c r="D612" i="15" a="1"/>
  <c r="F610" i="15" a="1"/>
  <c r="G613" i="18" a="1"/>
  <c r="F613" i="18" a="1"/>
  <c r="D615" i="18" a="1"/>
  <c r="F611" i="15" a="1"/>
  <c r="D615" i="18" l="1"/>
  <c r="E615" i="18" s="1"/>
  <c r="G613" i="18"/>
  <c r="H613" i="18" s="1" a="1"/>
  <c r="H613" i="18" s="1"/>
  <c r="F613" i="18"/>
  <c r="A616" i="18"/>
  <c r="B617" i="18"/>
  <c r="F610" i="15"/>
  <c r="D612" i="15"/>
  <c r="E612" i="15" s="1"/>
  <c r="F611" i="15"/>
  <c r="B614" i="15"/>
  <c r="A613" i="15"/>
  <c r="D613" i="15" a="1"/>
  <c r="G611" i="15" a="1"/>
  <c r="F614" i="18" a="1"/>
  <c r="D616" i="18" a="1"/>
  <c r="G614" i="18" a="1"/>
  <c r="F612" i="15" a="1"/>
  <c r="D616" i="18" l="1"/>
  <c r="E616" i="18" s="1"/>
  <c r="G614" i="18"/>
  <c r="H614" i="18" s="1" a="1"/>
  <c r="H614" i="18" s="1"/>
  <c r="F614" i="18"/>
  <c r="B618" i="18"/>
  <c r="A617" i="18"/>
  <c r="G611" i="15"/>
  <c r="H611" i="15" s="1" a="1"/>
  <c r="H611" i="15" s="1"/>
  <c r="D613" i="15"/>
  <c r="E613" i="15" s="1"/>
  <c r="F612" i="15"/>
  <c r="A614" i="15"/>
  <c r="B615" i="15"/>
  <c r="D617" i="18" a="1"/>
  <c r="F615" i="18" a="1"/>
  <c r="G615" i="18" a="1"/>
  <c r="D614" i="15" a="1"/>
  <c r="G612" i="15" a="1"/>
  <c r="G613" i="15" a="1"/>
  <c r="D617" i="18" l="1"/>
  <c r="E617" i="18" s="1"/>
  <c r="F615" i="18"/>
  <c r="G615" i="18"/>
  <c r="H615" i="18" s="1" a="1"/>
  <c r="H615" i="18" s="1"/>
  <c r="A618" i="18"/>
  <c r="B619" i="18"/>
  <c r="G612" i="15"/>
  <c r="H612" i="15" s="1" a="1"/>
  <c r="H612" i="15" s="1"/>
  <c r="D614" i="15"/>
  <c r="E614" i="15" s="1"/>
  <c r="G613" i="15"/>
  <c r="H613" i="15" s="1" a="1"/>
  <c r="H613" i="15" s="1"/>
  <c r="B616" i="15"/>
  <c r="A615" i="15"/>
  <c r="G616" i="18" a="1"/>
  <c r="D618" i="18" a="1"/>
  <c r="F613" i="15" a="1"/>
  <c r="D615" i="15" a="1"/>
  <c r="F616" i="18" a="1"/>
  <c r="F614" i="15" a="1"/>
  <c r="D618" i="18" l="1"/>
  <c r="E618" i="18" s="1"/>
  <c r="F616" i="18"/>
  <c r="G616" i="18"/>
  <c r="H616" i="18" s="1" a="1"/>
  <c r="H616" i="18" s="1"/>
  <c r="B620" i="18"/>
  <c r="A619" i="18"/>
  <c r="F613" i="15"/>
  <c r="D615" i="15"/>
  <c r="E615" i="15" s="1"/>
  <c r="F614" i="15"/>
  <c r="A616" i="15"/>
  <c r="B617" i="15"/>
  <c r="F617" i="18" a="1"/>
  <c r="G617" i="18" a="1"/>
  <c r="D619" i="18" a="1"/>
  <c r="D616" i="15" a="1"/>
  <c r="G614" i="15" a="1"/>
  <c r="G615" i="15" a="1"/>
  <c r="F617" i="18" l="1"/>
  <c r="G617" i="18"/>
  <c r="H617" i="18" s="1" a="1"/>
  <c r="H617" i="18" s="1"/>
  <c r="D619" i="18"/>
  <c r="E619" i="18" s="1"/>
  <c r="B621" i="18"/>
  <c r="A620" i="18"/>
  <c r="G614" i="15"/>
  <c r="H614" i="15" s="1" a="1"/>
  <c r="H614" i="15" s="1"/>
  <c r="D616" i="15"/>
  <c r="E616" i="15" s="1"/>
  <c r="G615" i="15"/>
  <c r="H615" i="15" s="1" a="1"/>
  <c r="H615" i="15" s="1"/>
  <c r="B618" i="15"/>
  <c r="A617" i="15"/>
  <c r="D620" i="18" a="1"/>
  <c r="F615" i="15" a="1"/>
  <c r="G618" i="18" a="1"/>
  <c r="F618" i="18" a="1"/>
  <c r="D617" i="15" a="1"/>
  <c r="F616" i="15" a="1"/>
  <c r="F618" i="18" l="1"/>
  <c r="D620" i="18"/>
  <c r="E620" i="18" s="1"/>
  <c r="G618" i="18"/>
  <c r="H618" i="18" s="1" a="1"/>
  <c r="H618" i="18" s="1"/>
  <c r="A621" i="18"/>
  <c r="B622" i="18"/>
  <c r="F615" i="15"/>
  <c r="D617" i="15"/>
  <c r="E617" i="15" s="1"/>
  <c r="F616" i="15"/>
  <c r="A618" i="15"/>
  <c r="B619" i="15"/>
  <c r="G616" i="15" a="1"/>
  <c r="D618" i="15" a="1"/>
  <c r="G619" i="18" a="1"/>
  <c r="D621" i="18" a="1"/>
  <c r="F619" i="18" a="1"/>
  <c r="G617" i="15" a="1"/>
  <c r="D621" i="18" l="1"/>
  <c r="E621" i="18" s="1"/>
  <c r="G619" i="18"/>
  <c r="H619" i="18" s="1" a="1"/>
  <c r="H619" i="18" s="1"/>
  <c r="F619" i="18"/>
  <c r="B623" i="18"/>
  <c r="A622" i="18"/>
  <c r="G616" i="15"/>
  <c r="H616" i="15" s="1" a="1"/>
  <c r="H616" i="15" s="1"/>
  <c r="D618" i="15"/>
  <c r="E618" i="15" s="1"/>
  <c r="G617" i="15"/>
  <c r="H617" i="15" s="1" a="1"/>
  <c r="H617" i="15" s="1"/>
  <c r="B620" i="15"/>
  <c r="A619" i="15"/>
  <c r="D619" i="15" a="1"/>
  <c r="F620" i="18" a="1"/>
  <c r="F617" i="15" a="1"/>
  <c r="D622" i="18" a="1"/>
  <c r="G620" i="18" a="1"/>
  <c r="G618" i="15" a="1"/>
  <c r="F620" i="18" l="1"/>
  <c r="G620" i="18"/>
  <c r="H620" i="18" s="1" a="1"/>
  <c r="H620" i="18" s="1"/>
  <c r="D622" i="18"/>
  <c r="E622" i="18" s="1"/>
  <c r="B624" i="18"/>
  <c r="A623" i="18"/>
  <c r="F617" i="15"/>
  <c r="D619" i="15"/>
  <c r="E619" i="15" s="1"/>
  <c r="G618" i="15"/>
  <c r="H618" i="15" s="1" a="1"/>
  <c r="H618" i="15" s="1"/>
  <c r="A620" i="15"/>
  <c r="B621" i="15"/>
  <c r="D620" i="15" a="1"/>
  <c r="D623" i="18" a="1"/>
  <c r="G621" i="18" a="1"/>
  <c r="F618" i="15" a="1"/>
  <c r="F621" i="18" a="1"/>
  <c r="G619" i="15" a="1"/>
  <c r="G621" i="18" l="1"/>
  <c r="H621" i="18" s="1" a="1"/>
  <c r="H621" i="18" s="1"/>
  <c r="D623" i="18"/>
  <c r="E623" i="18" s="1"/>
  <c r="F621" i="18"/>
  <c r="A624" i="18"/>
  <c r="B625" i="18"/>
  <c r="F618" i="15"/>
  <c r="D620" i="15"/>
  <c r="E620" i="15" s="1"/>
  <c r="G619" i="15"/>
  <c r="H619" i="15" s="1" a="1"/>
  <c r="H619" i="15" s="1"/>
  <c r="B622" i="15"/>
  <c r="A621" i="15"/>
  <c r="D624" i="18" a="1"/>
  <c r="D621" i="15" a="1"/>
  <c r="F619" i="15" a="1"/>
  <c r="G622" i="18" a="1"/>
  <c r="F622" i="18" a="1"/>
  <c r="F620" i="15" a="1"/>
  <c r="F622" i="18" l="1"/>
  <c r="D624" i="18"/>
  <c r="E624" i="18" s="1"/>
  <c r="G622" i="18"/>
  <c r="H622" i="18" s="1" a="1"/>
  <c r="H622" i="18" s="1"/>
  <c r="B626" i="18"/>
  <c r="A625" i="18"/>
  <c r="F619" i="15"/>
  <c r="D621" i="15"/>
  <c r="E621" i="15" s="1"/>
  <c r="F620" i="15"/>
  <c r="A622" i="15"/>
  <c r="B623" i="15"/>
  <c r="D625" i="18" a="1"/>
  <c r="F623" i="18" a="1"/>
  <c r="G620" i="15" a="1"/>
  <c r="D622" i="15" a="1"/>
  <c r="G623" i="18" a="1"/>
  <c r="F621" i="15" a="1"/>
  <c r="G623" i="18" l="1"/>
  <c r="H623" i="18" s="1" a="1"/>
  <c r="H623" i="18" s="1"/>
  <c r="F623" i="18"/>
  <c r="D625" i="18"/>
  <c r="E625" i="18" s="1"/>
  <c r="B627" i="18"/>
  <c r="A626" i="18"/>
  <c r="G620" i="15"/>
  <c r="H620" i="15" s="1" a="1"/>
  <c r="H620" i="15" s="1"/>
  <c r="D622" i="15"/>
  <c r="E622" i="15" s="1"/>
  <c r="F621" i="15"/>
  <c r="B624" i="15"/>
  <c r="A623" i="15"/>
  <c r="G621" i="15" a="1"/>
  <c r="D623" i="15" a="1"/>
  <c r="F624" i="18" a="1"/>
  <c r="G624" i="18" a="1"/>
  <c r="D626" i="18" a="1"/>
  <c r="F622" i="15" a="1"/>
  <c r="D626" i="18" l="1"/>
  <c r="E626" i="18" s="1"/>
  <c r="G624" i="18"/>
  <c r="H624" i="18" s="1" a="1"/>
  <c r="H624" i="18" s="1"/>
  <c r="F624" i="18"/>
  <c r="B628" i="18"/>
  <c r="A627" i="18"/>
  <c r="G621" i="15"/>
  <c r="H621" i="15" s="1" a="1"/>
  <c r="H621" i="15" s="1"/>
  <c r="D623" i="15"/>
  <c r="E623" i="15" s="1"/>
  <c r="F622" i="15"/>
  <c r="A624" i="15"/>
  <c r="B625" i="15"/>
  <c r="G622" i="15" a="1"/>
  <c r="D627" i="18" a="1"/>
  <c r="D624" i="15" a="1"/>
  <c r="F625" i="18" a="1"/>
  <c r="G625" i="18" a="1"/>
  <c r="F623" i="15" a="1"/>
  <c r="G625" i="18" l="1"/>
  <c r="H625" i="18" s="1" a="1"/>
  <c r="H625" i="18" s="1"/>
  <c r="F625" i="18"/>
  <c r="D627" i="18"/>
  <c r="E627" i="18" s="1"/>
  <c r="A628" i="18"/>
  <c r="B629" i="18"/>
  <c r="G622" i="15"/>
  <c r="H622" i="15" s="1" a="1"/>
  <c r="H622" i="15" s="1"/>
  <c r="D624" i="15"/>
  <c r="E624" i="15" s="1"/>
  <c r="F623" i="15"/>
  <c r="B626" i="15"/>
  <c r="A625" i="15"/>
  <c r="D625" i="15" a="1"/>
  <c r="G626" i="18" a="1"/>
  <c r="F626" i="18" a="1"/>
  <c r="G623" i="15" a="1"/>
  <c r="D628" i="18" a="1"/>
  <c r="G624" i="15" a="1"/>
  <c r="F626" i="18" l="1"/>
  <c r="D628" i="18"/>
  <c r="E628" i="18" s="1"/>
  <c r="G626" i="18"/>
  <c r="H626" i="18" s="1" a="1"/>
  <c r="H626" i="18" s="1"/>
  <c r="A629" i="18"/>
  <c r="B630" i="18"/>
  <c r="G623" i="15"/>
  <c r="H623" i="15" s="1" a="1"/>
  <c r="H623" i="15" s="1"/>
  <c r="D625" i="15"/>
  <c r="E625" i="15" s="1"/>
  <c r="G624" i="15"/>
  <c r="H624" i="15" s="1" a="1"/>
  <c r="H624" i="15" s="1"/>
  <c r="A626" i="15"/>
  <c r="B627" i="15"/>
  <c r="F627" i="18" a="1"/>
  <c r="D626" i="15" a="1"/>
  <c r="D629" i="18" a="1"/>
  <c r="F624" i="15" a="1"/>
  <c r="G627" i="18" a="1"/>
  <c r="F625" i="15" a="1"/>
  <c r="D629" i="18" l="1"/>
  <c r="E629" i="18" s="1"/>
  <c r="G627" i="18"/>
  <c r="H627" i="18" s="1" a="1"/>
  <c r="H627" i="18" s="1"/>
  <c r="F627" i="18"/>
  <c r="B631" i="18"/>
  <c r="A630" i="18"/>
  <c r="F624" i="15"/>
  <c r="D626" i="15"/>
  <c r="E626" i="15" s="1"/>
  <c r="F625" i="15"/>
  <c r="B628" i="15"/>
  <c r="A627" i="15"/>
  <c r="G628" i="18" a="1"/>
  <c r="G625" i="15" a="1"/>
  <c r="F628" i="18" a="1"/>
  <c r="D627" i="15" a="1"/>
  <c r="D630" i="18" a="1"/>
  <c r="G626" i="15" a="1"/>
  <c r="D630" i="18" l="1"/>
  <c r="E630" i="18" s="1"/>
  <c r="G628" i="18"/>
  <c r="H628" i="18" s="1" a="1"/>
  <c r="H628" i="18" s="1"/>
  <c r="F628" i="18"/>
  <c r="B632" i="18"/>
  <c r="A631" i="18"/>
  <c r="G625" i="15"/>
  <c r="H625" i="15" s="1" a="1"/>
  <c r="H625" i="15" s="1"/>
  <c r="D627" i="15"/>
  <c r="E627" i="15" s="1"/>
  <c r="G626" i="15"/>
  <c r="H626" i="15" s="1" a="1"/>
  <c r="H626" i="15" s="1"/>
  <c r="A628" i="15"/>
  <c r="B629" i="15"/>
  <c r="D631" i="18" a="1"/>
  <c r="G629" i="18" a="1"/>
  <c r="D628" i="15" a="1"/>
  <c r="F629" i="18" a="1"/>
  <c r="F626" i="15" a="1"/>
  <c r="G627" i="15" a="1"/>
  <c r="G629" i="18" l="1"/>
  <c r="H629" i="18" s="1" a="1"/>
  <c r="H629" i="18" s="1"/>
  <c r="F629" i="18"/>
  <c r="D631" i="18"/>
  <c r="E631" i="18" s="1"/>
  <c r="A632" i="18"/>
  <c r="B633" i="18"/>
  <c r="F626" i="15"/>
  <c r="D628" i="15"/>
  <c r="E628" i="15" s="1"/>
  <c r="G627" i="15"/>
  <c r="H627" i="15" s="1" a="1"/>
  <c r="H627" i="15" s="1"/>
  <c r="B630" i="15"/>
  <c r="A629" i="15"/>
  <c r="D629" i="15" a="1"/>
  <c r="G630" i="18" a="1"/>
  <c r="D632" i="18" a="1"/>
  <c r="F630" i="18" a="1"/>
  <c r="F627" i="15" a="1"/>
  <c r="F628" i="15" a="1"/>
  <c r="F630" i="18" l="1"/>
  <c r="D632" i="18"/>
  <c r="E632" i="18" s="1"/>
  <c r="G630" i="18"/>
  <c r="H630" i="18" s="1" a="1"/>
  <c r="H630" i="18" s="1"/>
  <c r="A633" i="18"/>
  <c r="B634" i="18"/>
  <c r="F627" i="15"/>
  <c r="D629" i="15"/>
  <c r="E629" i="15" s="1"/>
  <c r="F628" i="15"/>
  <c r="A630" i="15"/>
  <c r="B631" i="15"/>
  <c r="G631" i="18" a="1"/>
  <c r="D633" i="18" a="1"/>
  <c r="F631" i="18" a="1"/>
  <c r="D630" i="15" a="1"/>
  <c r="G628" i="15" a="1"/>
  <c r="G629" i="15" a="1"/>
  <c r="D633" i="18" l="1"/>
  <c r="E633" i="18" s="1"/>
  <c r="F631" i="18"/>
  <c r="G631" i="18"/>
  <c r="H631" i="18" s="1" a="1"/>
  <c r="H631" i="18" s="1"/>
  <c r="A634" i="18"/>
  <c r="B635" i="18"/>
  <c r="G628" i="15"/>
  <c r="H628" i="15" s="1" a="1"/>
  <c r="H628" i="15" s="1"/>
  <c r="D630" i="15"/>
  <c r="E630" i="15" s="1"/>
  <c r="G629" i="15"/>
  <c r="H629" i="15" s="1" a="1"/>
  <c r="H629" i="15" s="1"/>
  <c r="B632" i="15"/>
  <c r="A631" i="15"/>
  <c r="F629" i="15" a="1"/>
  <c r="D631" i="15" a="1"/>
  <c r="F632" i="18" a="1"/>
  <c r="D634" i="18" a="1"/>
  <c r="G632" i="18" a="1"/>
  <c r="G630" i="15" a="1"/>
  <c r="D634" i="18" l="1"/>
  <c r="E634" i="18" s="1"/>
  <c r="G632" i="18"/>
  <c r="H632" i="18" s="1" a="1"/>
  <c r="H632" i="18" s="1"/>
  <c r="F632" i="18"/>
  <c r="B636" i="18"/>
  <c r="A635" i="18"/>
  <c r="F629" i="15"/>
  <c r="D631" i="15"/>
  <c r="E631" i="15" s="1"/>
  <c r="G630" i="15"/>
  <c r="H630" i="15" s="1" a="1"/>
  <c r="H630" i="15" s="1"/>
  <c r="A632" i="15"/>
  <c r="B633" i="15"/>
  <c r="D635" i="18" a="1"/>
  <c r="F633" i="18" a="1"/>
  <c r="F630" i="15" a="1"/>
  <c r="D632" i="15" a="1"/>
  <c r="G633" i="18" a="1"/>
  <c r="F631" i="15" a="1"/>
  <c r="D635" i="18" l="1"/>
  <c r="E635" i="18" s="1"/>
  <c r="F633" i="18"/>
  <c r="G633" i="18"/>
  <c r="H633" i="18" s="1" a="1"/>
  <c r="H633" i="18" s="1"/>
  <c r="B637" i="18"/>
  <c r="A636" i="18"/>
  <c r="F630" i="15"/>
  <c r="D632" i="15"/>
  <c r="E632" i="15" s="1"/>
  <c r="F631" i="15"/>
  <c r="A633" i="15"/>
  <c r="B634" i="15"/>
  <c r="G634" i="18" a="1"/>
  <c r="F634" i="18" a="1"/>
  <c r="D636" i="18" a="1"/>
  <c r="D633" i="15" a="1"/>
  <c r="G631" i="15" a="1"/>
  <c r="G632" i="15" a="1"/>
  <c r="G631" i="15" l="1"/>
  <c r="H631" i="15" s="1" a="1"/>
  <c r="H631" i="15" s="1"/>
  <c r="D636" i="18"/>
  <c r="E636" i="18" s="1"/>
  <c r="F634" i="18"/>
  <c r="G634" i="18"/>
  <c r="H634" i="18" s="1" a="1"/>
  <c r="H634" i="18" s="1"/>
  <c r="B638" i="18"/>
  <c r="A637" i="18"/>
  <c r="D633" i="15"/>
  <c r="E633" i="15" s="1"/>
  <c r="G632" i="15"/>
  <c r="H632" i="15" s="1" a="1"/>
  <c r="H632" i="15" s="1"/>
  <c r="B635" i="15"/>
  <c r="A634" i="15"/>
  <c r="F632" i="15" a="1"/>
  <c r="G635" i="18" a="1"/>
  <c r="D637" i="18" a="1"/>
  <c r="D634" i="15" a="1"/>
  <c r="F635" i="18" a="1"/>
  <c r="F633" i="15" a="1"/>
  <c r="D637" i="18" l="1"/>
  <c r="E637" i="18" s="1"/>
  <c r="F635" i="18"/>
  <c r="G635" i="18"/>
  <c r="H635" i="18" s="1" a="1"/>
  <c r="H635" i="18" s="1"/>
  <c r="A638" i="18"/>
  <c r="B639" i="18"/>
  <c r="F632" i="15"/>
  <c r="D634" i="15"/>
  <c r="E634" i="15" s="1"/>
  <c r="F633" i="15"/>
  <c r="A635" i="15"/>
  <c r="B636" i="15"/>
  <c r="G633" i="15" a="1"/>
  <c r="G636" i="18" a="1"/>
  <c r="D635" i="15" a="1"/>
  <c r="D638" i="18" a="1"/>
  <c r="F636" i="18" a="1"/>
  <c r="F634" i="15" a="1"/>
  <c r="D638" i="18" l="1"/>
  <c r="E638" i="18" s="1"/>
  <c r="G636" i="18"/>
  <c r="H636" i="18" s="1" a="1"/>
  <c r="H636" i="18" s="1"/>
  <c r="F636" i="18"/>
  <c r="B640" i="18"/>
  <c r="A639" i="18"/>
  <c r="G633" i="15"/>
  <c r="H633" i="15" s="1" a="1"/>
  <c r="H633" i="15" s="1"/>
  <c r="D635" i="15"/>
  <c r="E635" i="15" s="1"/>
  <c r="F634" i="15"/>
  <c r="B637" i="15"/>
  <c r="A636" i="15"/>
  <c r="D636" i="15" a="1"/>
  <c r="F637" i="18" a="1"/>
  <c r="G634" i="15" a="1"/>
  <c r="D639" i="18" a="1"/>
  <c r="G637" i="18" a="1"/>
  <c r="G635" i="15" a="1"/>
  <c r="D639" i="18" l="1"/>
  <c r="E639" i="18" s="1"/>
  <c r="G637" i="18"/>
  <c r="H637" i="18" s="1" a="1"/>
  <c r="H637" i="18" s="1"/>
  <c r="F637" i="18"/>
  <c r="A640" i="18"/>
  <c r="B641" i="18"/>
  <c r="G634" i="15"/>
  <c r="H634" i="15" s="1" a="1"/>
  <c r="H634" i="15" s="1"/>
  <c r="D636" i="15"/>
  <c r="E636" i="15" s="1"/>
  <c r="G635" i="15"/>
  <c r="H635" i="15" s="1" a="1"/>
  <c r="H635" i="15" s="1"/>
  <c r="A637" i="15"/>
  <c r="B638" i="15"/>
  <c r="F638" i="18" a="1"/>
  <c r="F635" i="15" a="1"/>
  <c r="D640" i="18" a="1"/>
  <c r="G638" i="18" a="1"/>
  <c r="D637" i="15" a="1"/>
  <c r="G636" i="15" a="1"/>
  <c r="D640" i="18" l="1"/>
  <c r="E640" i="18" s="1"/>
  <c r="G638" i="18"/>
  <c r="H638" i="18" s="1" a="1"/>
  <c r="H638" i="18" s="1"/>
  <c r="F638" i="18"/>
  <c r="A641" i="18"/>
  <c r="B642" i="18"/>
  <c r="F635" i="15"/>
  <c r="D637" i="15"/>
  <c r="E637" i="15" s="1"/>
  <c r="G636" i="15"/>
  <c r="H636" i="15" s="1" a="1"/>
  <c r="B639" i="15"/>
  <c r="A638" i="15"/>
  <c r="F639" i="18" a="1"/>
  <c r="F636" i="15" a="1"/>
  <c r="G639" i="18" a="1"/>
  <c r="D638" i="15" a="1"/>
  <c r="D641" i="18" a="1"/>
  <c r="G637" i="15" a="1"/>
  <c r="G639" i="18" l="1"/>
  <c r="H639" i="18" s="1" a="1"/>
  <c r="H639" i="18" s="1"/>
  <c r="D641" i="18"/>
  <c r="E641" i="18" s="1"/>
  <c r="F639" i="18"/>
  <c r="B643" i="18"/>
  <c r="A642" i="18"/>
  <c r="F636" i="15"/>
  <c r="H636" i="15"/>
  <c r="D638" i="15"/>
  <c r="E638" i="15" s="1"/>
  <c r="G637" i="15"/>
  <c r="H637" i="15" s="1" a="1"/>
  <c r="H637" i="15" s="1"/>
  <c r="A639" i="15"/>
  <c r="B640" i="15"/>
  <c r="G640" i="18" a="1"/>
  <c r="D639" i="15" a="1"/>
  <c r="D642" i="18" a="1"/>
  <c r="F638" i="15" a="1"/>
  <c r="F640" i="18" a="1"/>
  <c r="F637" i="15" a="1"/>
  <c r="G640" i="18" l="1"/>
  <c r="H640" i="18" s="1" a="1"/>
  <c r="H640" i="18" s="1"/>
  <c r="D642" i="18"/>
  <c r="E642" i="18" s="1"/>
  <c r="F640" i="18"/>
  <c r="B644" i="18"/>
  <c r="A643" i="18"/>
  <c r="F637" i="15"/>
  <c r="D639" i="15"/>
  <c r="E639" i="15" s="1"/>
  <c r="F638" i="15"/>
  <c r="B641" i="15"/>
  <c r="A640" i="15"/>
  <c r="G638" i="15" a="1"/>
  <c r="D643" i="18" a="1"/>
  <c r="G641" i="18" a="1"/>
  <c r="F641" i="18" a="1"/>
  <c r="D640" i="15" a="1"/>
  <c r="G639" i="15" a="1"/>
  <c r="D643" i="18" l="1"/>
  <c r="E643" i="18" s="1"/>
  <c r="F641" i="18"/>
  <c r="G641" i="18"/>
  <c r="H641" i="18" s="1" a="1"/>
  <c r="H641" i="18" s="1"/>
  <c r="A644" i="18"/>
  <c r="B645" i="18"/>
  <c r="G638" i="15"/>
  <c r="H638" i="15" s="1" a="1"/>
  <c r="H638" i="15" s="1"/>
  <c r="D640" i="15"/>
  <c r="E640" i="15" s="1"/>
  <c r="G639" i="15"/>
  <c r="H639" i="15" s="1" a="1"/>
  <c r="H639" i="15" s="1"/>
  <c r="A641" i="15"/>
  <c r="B642" i="15"/>
  <c r="G642" i="18" a="1"/>
  <c r="F639" i="15" a="1"/>
  <c r="D641" i="15" a="1"/>
  <c r="D644" i="18" a="1"/>
  <c r="F642" i="18" a="1"/>
  <c r="F640" i="15" a="1"/>
  <c r="G642" i="18" l="1"/>
  <c r="H642" i="18" s="1" a="1"/>
  <c r="H642" i="18" s="1"/>
  <c r="F642" i="18"/>
  <c r="D644" i="18"/>
  <c r="E644" i="18" s="1"/>
  <c r="A645" i="18"/>
  <c r="B646" i="18"/>
  <c r="F639" i="15"/>
  <c r="D641" i="15"/>
  <c r="E641" i="15" s="1"/>
  <c r="F640" i="15"/>
  <c r="B643" i="15"/>
  <c r="A642" i="15"/>
  <c r="F643" i="18" a="1"/>
  <c r="D645" i="18" a="1"/>
  <c r="G640" i="15" a="1"/>
  <c r="D642" i="15" a="1"/>
  <c r="G643" i="18" a="1"/>
  <c r="G641" i="15" a="1"/>
  <c r="G643" i="18" l="1"/>
  <c r="H643" i="18" s="1" a="1"/>
  <c r="H643" i="18" s="1"/>
  <c r="D645" i="18"/>
  <c r="E645" i="18" s="1"/>
  <c r="F643" i="18"/>
  <c r="B647" i="18"/>
  <c r="A646" i="18"/>
  <c r="G640" i="15"/>
  <c r="H640" i="15" s="1" a="1"/>
  <c r="H640" i="15" s="1"/>
  <c r="D642" i="15"/>
  <c r="E642" i="15" s="1"/>
  <c r="G641" i="15"/>
  <c r="H641" i="15" s="1" a="1"/>
  <c r="H641" i="15" s="1"/>
  <c r="A643" i="15"/>
  <c r="B644" i="15"/>
  <c r="F641" i="15" a="1"/>
  <c r="D643" i="15" a="1"/>
  <c r="F644" i="18" a="1"/>
  <c r="D646" i="18" a="1"/>
  <c r="G644" i="18" a="1"/>
  <c r="F642" i="15" a="1"/>
  <c r="D646" i="18" l="1"/>
  <c r="E646" i="18" s="1"/>
  <c r="F644" i="18"/>
  <c r="G644" i="18"/>
  <c r="H644" i="18" s="1" a="1"/>
  <c r="H644" i="18" s="1"/>
  <c r="B648" i="18"/>
  <c r="A647" i="18"/>
  <c r="F641" i="15"/>
  <c r="D643" i="15"/>
  <c r="E643" i="15" s="1"/>
  <c r="F642" i="15"/>
  <c r="B645" i="15"/>
  <c r="A644" i="15"/>
  <c r="G645" i="18" a="1"/>
  <c r="D647" i="18" a="1"/>
  <c r="F645" i="18" a="1"/>
  <c r="D644" i="15" a="1"/>
  <c r="G642" i="15" a="1"/>
  <c r="G643" i="15" a="1"/>
  <c r="D647" i="18" l="1"/>
  <c r="E647" i="18" s="1"/>
  <c r="F645" i="18"/>
  <c r="G645" i="18"/>
  <c r="H645" i="18" s="1" a="1"/>
  <c r="H645" i="18" s="1"/>
  <c r="A648" i="18"/>
  <c r="B649" i="18"/>
  <c r="G642" i="15"/>
  <c r="H642" i="15" s="1" a="1"/>
  <c r="H642" i="15" s="1"/>
  <c r="D644" i="15"/>
  <c r="E644" i="15" s="1"/>
  <c r="G643" i="15"/>
  <c r="H643" i="15" s="1" a="1"/>
  <c r="H643" i="15" s="1"/>
  <c r="A645" i="15"/>
  <c r="B646" i="15"/>
  <c r="F643" i="15" a="1"/>
  <c r="F646" i="18" a="1"/>
  <c r="D645" i="15" a="1"/>
  <c r="D648" i="18" a="1"/>
  <c r="G646" i="18" a="1"/>
  <c r="G644" i="15" a="1"/>
  <c r="F646" i="18" l="1"/>
  <c r="G646" i="18"/>
  <c r="H646" i="18" s="1" a="1"/>
  <c r="H646" i="18" s="1"/>
  <c r="D648" i="18"/>
  <c r="E648" i="18" s="1"/>
  <c r="A649" i="18"/>
  <c r="B650" i="18"/>
  <c r="F643" i="15"/>
  <c r="D645" i="15"/>
  <c r="E645" i="15" s="1"/>
  <c r="G644" i="15"/>
  <c r="H644" i="15" s="1" a="1"/>
  <c r="H644" i="15" s="1"/>
  <c r="B647" i="15"/>
  <c r="A646" i="15"/>
  <c r="D649" i="18" a="1"/>
  <c r="D646" i="15" a="1"/>
  <c r="F644" i="15" a="1"/>
  <c r="G647" i="18" a="1"/>
  <c r="F647" i="18" a="1"/>
  <c r="G645" i="15" a="1"/>
  <c r="G647" i="18" l="1"/>
  <c r="H647" i="18" s="1" a="1"/>
  <c r="H647" i="18" s="1"/>
  <c r="D649" i="18"/>
  <c r="E649" i="18" s="1"/>
  <c r="F647" i="18"/>
  <c r="B651" i="18"/>
  <c r="A650" i="18"/>
  <c r="F644" i="15"/>
  <c r="D646" i="15"/>
  <c r="E646" i="15" s="1"/>
  <c r="G645" i="15"/>
  <c r="H645" i="15" s="1" a="1"/>
  <c r="H645" i="15" s="1"/>
  <c r="A647" i="15"/>
  <c r="B648" i="15"/>
  <c r="D647" i="15" a="1"/>
  <c r="F645" i="15" a="1"/>
  <c r="D650" i="18" a="1"/>
  <c r="G648" i="18" a="1"/>
  <c r="F648" i="18" a="1"/>
  <c r="G646" i="15" a="1"/>
  <c r="D650" i="18" l="1"/>
  <c r="E650" i="18" s="1"/>
  <c r="F648" i="18"/>
  <c r="G648" i="18"/>
  <c r="H648" i="18" s="1" a="1"/>
  <c r="H648" i="18" s="1"/>
  <c r="B652" i="18"/>
  <c r="A651" i="18"/>
  <c r="F645" i="15"/>
  <c r="D647" i="15"/>
  <c r="E647" i="15" s="1"/>
  <c r="G646" i="15"/>
  <c r="H646" i="15" s="1" a="1"/>
  <c r="H646" i="15" s="1"/>
  <c r="B649" i="15"/>
  <c r="A648" i="15"/>
  <c r="F649" i="18" a="1"/>
  <c r="D648" i="15" a="1"/>
  <c r="F646" i="15" a="1"/>
  <c r="G649" i="18" a="1"/>
  <c r="G647" i="15" a="1"/>
  <c r="D651" i="18" a="1"/>
  <c r="D651" i="18" l="1"/>
  <c r="E651" i="18" s="1"/>
  <c r="F649" i="18"/>
  <c r="G649" i="18"/>
  <c r="H649" i="18" s="1" a="1"/>
  <c r="H649" i="18" s="1"/>
  <c r="B653" i="18"/>
  <c r="A652" i="18"/>
  <c r="F646" i="15"/>
  <c r="D648" i="15"/>
  <c r="E648" i="15" s="1"/>
  <c r="G647" i="15"/>
  <c r="H647" i="15" s="1" a="1"/>
  <c r="H647" i="15" s="1"/>
  <c r="A649" i="15"/>
  <c r="B650" i="15"/>
  <c r="G650" i="18" a="1"/>
  <c r="D652" i="18" a="1"/>
  <c r="F647" i="15" a="1"/>
  <c r="F650" i="18" a="1"/>
  <c r="D649" i="15" a="1"/>
  <c r="G648" i="15" a="1"/>
  <c r="D652" i="18" l="1"/>
  <c r="E652" i="18" s="1"/>
  <c r="F650" i="18"/>
  <c r="G650" i="18"/>
  <c r="H650" i="18" s="1" a="1"/>
  <c r="H650" i="18" s="1"/>
  <c r="B654" i="18"/>
  <c r="A653" i="18"/>
  <c r="F647" i="15"/>
  <c r="D649" i="15"/>
  <c r="E649" i="15" s="1"/>
  <c r="G648" i="15"/>
  <c r="H648" i="15" s="1" a="1"/>
  <c r="H648" i="15" s="1"/>
  <c r="B651" i="15"/>
  <c r="A650" i="15"/>
  <c r="D653" i="18" a="1"/>
  <c r="G651" i="18" a="1"/>
  <c r="F651" i="18" a="1"/>
  <c r="F648" i="15" a="1"/>
  <c r="D650" i="15" a="1"/>
  <c r="F649" i="15" a="1"/>
  <c r="F651" i="18" l="1"/>
  <c r="D653" i="18"/>
  <c r="E653" i="18" s="1"/>
  <c r="G651" i="18"/>
  <c r="H651" i="18" s="1" a="1"/>
  <c r="H651" i="18" s="1"/>
  <c r="A654" i="18"/>
  <c r="B655" i="18"/>
  <c r="F648" i="15"/>
  <c r="D650" i="15"/>
  <c r="E650" i="15" s="1"/>
  <c r="F649" i="15"/>
  <c r="A651" i="15"/>
  <c r="B652" i="15"/>
  <c r="G649" i="15" a="1"/>
  <c r="D654" i="18" a="1"/>
  <c r="F652" i="18" a="1"/>
  <c r="G652" i="18" a="1"/>
  <c r="D651" i="15" a="1"/>
  <c r="F650" i="15" a="1"/>
  <c r="G652" i="18" l="1"/>
  <c r="H652" i="18" s="1" a="1"/>
  <c r="H652" i="18" s="1"/>
  <c r="F652" i="18"/>
  <c r="D654" i="18"/>
  <c r="E654" i="18" s="1"/>
  <c r="B656" i="18"/>
  <c r="A655" i="18"/>
  <c r="G649" i="15"/>
  <c r="H649" i="15" s="1" a="1"/>
  <c r="H649" i="15" s="1"/>
  <c r="D651" i="15"/>
  <c r="E651" i="15" s="1"/>
  <c r="F650" i="15"/>
  <c r="B653" i="15"/>
  <c r="A652" i="15"/>
  <c r="D655" i="18" a="1"/>
  <c r="G653" i="18" a="1"/>
  <c r="G650" i="15" a="1"/>
  <c r="F653" i="18" a="1"/>
  <c r="D652" i="15" a="1"/>
  <c r="G651" i="15" a="1"/>
  <c r="G653" i="18" l="1"/>
  <c r="H653" i="18" s="1" a="1"/>
  <c r="H653" i="18" s="1"/>
  <c r="F653" i="18"/>
  <c r="D655" i="18"/>
  <c r="E655" i="18" s="1"/>
  <c r="B657" i="18"/>
  <c r="A656" i="18"/>
  <c r="G650" i="15"/>
  <c r="H650" i="15" s="1" a="1"/>
  <c r="H650" i="15" s="1"/>
  <c r="D652" i="15"/>
  <c r="E652" i="15" s="1"/>
  <c r="G651" i="15"/>
  <c r="H651" i="15" s="1" a="1"/>
  <c r="H651" i="15" s="1"/>
  <c r="A653" i="15"/>
  <c r="B654" i="15"/>
  <c r="F654" i="18" a="1"/>
  <c r="D656" i="18" a="1"/>
  <c r="D653" i="15" a="1"/>
  <c r="F651" i="15" a="1"/>
  <c r="G654" i="18" a="1"/>
  <c r="F652" i="15" a="1"/>
  <c r="G654" i="18" l="1"/>
  <c r="H654" i="18" s="1" a="1"/>
  <c r="H654" i="18" s="1"/>
  <c r="D656" i="18"/>
  <c r="E656" i="18" s="1"/>
  <c r="F654" i="18"/>
  <c r="A657" i="18"/>
  <c r="B658" i="18"/>
  <c r="F651" i="15"/>
  <c r="D653" i="15"/>
  <c r="E653" i="15" s="1"/>
  <c r="F652" i="15"/>
  <c r="B655" i="15"/>
  <c r="A654" i="15"/>
  <c r="F655" i="18" a="1"/>
  <c r="D657" i="18" a="1"/>
  <c r="G655" i="18" a="1"/>
  <c r="D654" i="15" a="1"/>
  <c r="G652" i="15" a="1"/>
  <c r="F653" i="15" a="1"/>
  <c r="F655" i="18" l="1"/>
  <c r="D657" i="18"/>
  <c r="E657" i="18" s="1"/>
  <c r="G655" i="18"/>
  <c r="H655" i="18" s="1" a="1"/>
  <c r="H655" i="18" s="1"/>
  <c r="A658" i="18"/>
  <c r="B659" i="18"/>
  <c r="G652" i="15"/>
  <c r="H652" i="15" s="1" a="1"/>
  <c r="H652" i="15" s="1"/>
  <c r="D654" i="15"/>
  <c r="E654" i="15" s="1"/>
  <c r="F653" i="15"/>
  <c r="A655" i="15"/>
  <c r="B656" i="15"/>
  <c r="D658" i="18" a="1"/>
  <c r="G656" i="18" a="1"/>
  <c r="G653" i="15" a="1"/>
  <c r="D655" i="15" a="1"/>
  <c r="F656" i="18" a="1"/>
  <c r="F654" i="15" a="1"/>
  <c r="G656" i="18" l="1"/>
  <c r="H656" i="18" s="1" a="1"/>
  <c r="H656" i="18" s="1"/>
  <c r="D658" i="18"/>
  <c r="E658" i="18" s="1"/>
  <c r="F656" i="18"/>
  <c r="B660" i="18"/>
  <c r="A659" i="18"/>
  <c r="G653" i="15"/>
  <c r="H653" i="15" s="1" a="1"/>
  <c r="H653" i="15" s="1"/>
  <c r="D655" i="15"/>
  <c r="E655" i="15" s="1"/>
  <c r="F654" i="15"/>
  <c r="B657" i="15"/>
  <c r="A656" i="15"/>
  <c r="D659" i="18" a="1"/>
  <c r="D656" i="15" a="1"/>
  <c r="F657" i="18" a="1"/>
  <c r="G654" i="15" a="1"/>
  <c r="G657" i="18" a="1"/>
  <c r="G655" i="15" a="1"/>
  <c r="F657" i="18" l="1"/>
  <c r="D659" i="18"/>
  <c r="E659" i="18" s="1"/>
  <c r="G657" i="18"/>
  <c r="H657" i="18" s="1" a="1"/>
  <c r="H657" i="18" s="1"/>
  <c r="B661" i="18"/>
  <c r="A660" i="18"/>
  <c r="G658" i="18" a="1"/>
  <c r="G658" i="18" s="1"/>
  <c r="H658" i="18" s="1" a="1"/>
  <c r="H658" i="18" s="1"/>
  <c r="F658" i="18" a="1"/>
  <c r="F658" i="18" s="1"/>
  <c r="G654" i="15"/>
  <c r="H654" i="15" s="1" a="1"/>
  <c r="H654" i="15" s="1"/>
  <c r="D656" i="15"/>
  <c r="E656" i="15" s="1"/>
  <c r="G655" i="15"/>
  <c r="H655" i="15" s="1" a="1"/>
  <c r="H655" i="15" s="1"/>
  <c r="A657" i="15"/>
  <c r="B658" i="15"/>
  <c r="D657" i="15" a="1"/>
  <c r="F655" i="15" a="1"/>
  <c r="D660" i="18" a="1"/>
  <c r="F656" i="15" a="1"/>
  <c r="D660" i="18" l="1"/>
  <c r="E660" i="18" s="1"/>
  <c r="A661" i="18"/>
  <c r="B662" i="18"/>
  <c r="F655" i="15"/>
  <c r="D657" i="15"/>
  <c r="E657" i="15" s="1"/>
  <c r="F656" i="15"/>
  <c r="B659" i="15"/>
  <c r="A658" i="15"/>
  <c r="G656" i="15" a="1"/>
  <c r="G659" i="18" a="1"/>
  <c r="F659" i="18" a="1"/>
  <c r="D661" i="18" a="1"/>
  <c r="D658" i="15" a="1"/>
  <c r="F657" i="15" a="1"/>
  <c r="G659" i="18" l="1"/>
  <c r="H659" i="18" s="1" a="1"/>
  <c r="H659" i="18" s="1"/>
  <c r="F659" i="18"/>
  <c r="D661" i="18"/>
  <c r="E661" i="18" s="1"/>
  <c r="A662" i="18"/>
  <c r="B663" i="18"/>
  <c r="G656" i="15"/>
  <c r="H656" i="15" s="1" a="1"/>
  <c r="H656" i="15" s="1"/>
  <c r="D658" i="15"/>
  <c r="E658" i="15" s="1"/>
  <c r="F657" i="15"/>
  <c r="A659" i="15"/>
  <c r="B660" i="15"/>
  <c r="F660" i="18" a="1"/>
  <c r="D659" i="15" a="1"/>
  <c r="D662" i="18" a="1"/>
  <c r="G657" i="15" a="1"/>
  <c r="G660" i="18" a="1"/>
  <c r="G660" i="18" l="1"/>
  <c r="H660" i="18" s="1" a="1"/>
  <c r="H660" i="18" s="1"/>
  <c r="D662" i="18"/>
  <c r="E662" i="18" s="1"/>
  <c r="F660" i="18"/>
  <c r="B664" i="18"/>
  <c r="A663" i="18"/>
  <c r="G657" i="15"/>
  <c r="H657" i="15" s="1" a="1"/>
  <c r="H657" i="15" s="1"/>
  <c r="D659" i="15"/>
  <c r="E659" i="15" s="1"/>
  <c r="B661" i="15"/>
  <c r="A660" i="15"/>
  <c r="G658" i="15" a="1"/>
  <c r="F658" i="15" a="1"/>
  <c r="D660" i="15" a="1"/>
  <c r="G661" i="18" a="1"/>
  <c r="F661" i="18" a="1"/>
  <c r="D663" i="18" a="1"/>
  <c r="F659" i="15" a="1"/>
  <c r="G661" i="18" l="1"/>
  <c r="H661" i="18" s="1" a="1"/>
  <c r="H661" i="18" s="1"/>
  <c r="F661" i="18"/>
  <c r="D663" i="18"/>
  <c r="E663" i="18" s="1"/>
  <c r="A664" i="18"/>
  <c r="B665" i="18"/>
  <c r="F658" i="15"/>
  <c r="G658" i="15"/>
  <c r="H658" i="15" s="1" a="1"/>
  <c r="H658" i="15" s="1"/>
  <c r="D660" i="15"/>
  <c r="E660" i="15" s="1"/>
  <c r="F659" i="15"/>
  <c r="A661" i="15"/>
  <c r="B662" i="15"/>
  <c r="G662" i="18" a="1"/>
  <c r="D664" i="18" a="1"/>
  <c r="F662" i="18" a="1"/>
  <c r="G659" i="15" a="1"/>
  <c r="D661" i="15" a="1"/>
  <c r="G660" i="15" a="1"/>
  <c r="F662" i="18" l="1"/>
  <c r="D664" i="18"/>
  <c r="E664" i="18" s="1"/>
  <c r="G662" i="18"/>
  <c r="H662" i="18" s="1" a="1"/>
  <c r="H662" i="18" s="1"/>
  <c r="A665" i="18"/>
  <c r="B666" i="18"/>
  <c r="G659" i="15"/>
  <c r="H659" i="15" s="1" a="1"/>
  <c r="H659" i="15" s="1"/>
  <c r="D661" i="15"/>
  <c r="E661" i="15" s="1"/>
  <c r="G660" i="15"/>
  <c r="H660" i="15" s="1" a="1"/>
  <c r="H660" i="15" s="1"/>
  <c r="B663" i="15"/>
  <c r="A662" i="15"/>
  <c r="G663" i="18" a="1"/>
  <c r="F660" i="15" a="1"/>
  <c r="D665" i="18" a="1"/>
  <c r="F663" i="18" a="1"/>
  <c r="D662" i="15" a="1"/>
  <c r="F661" i="15" a="1"/>
  <c r="D665" i="18" l="1"/>
  <c r="E665" i="18" s="1"/>
  <c r="F663" i="18"/>
  <c r="G663" i="18"/>
  <c r="H663" i="18" s="1" a="1"/>
  <c r="H663" i="18" s="1"/>
  <c r="B667" i="18"/>
  <c r="A666" i="18"/>
  <c r="F660" i="15"/>
  <c r="D662" i="15"/>
  <c r="E662" i="15" s="1"/>
  <c r="F661" i="15"/>
  <c r="A663" i="15"/>
  <c r="B664" i="15"/>
  <c r="G661" i="15" a="1"/>
  <c r="F664" i="18" a="1"/>
  <c r="G664" i="18" a="1"/>
  <c r="D663" i="15" a="1"/>
  <c r="D666" i="18" a="1"/>
  <c r="G662" i="15" a="1"/>
  <c r="D666" i="18" l="1"/>
  <c r="E666" i="18" s="1"/>
  <c r="F664" i="18"/>
  <c r="G664" i="18"/>
  <c r="H664" i="18" s="1" a="1"/>
  <c r="H664" i="18" s="1"/>
  <c r="B668" i="18"/>
  <c r="A667" i="18"/>
  <c r="G661" i="15"/>
  <c r="H661" i="15" s="1" a="1"/>
  <c r="H661" i="15" s="1"/>
  <c r="D663" i="15"/>
  <c r="E663" i="15" s="1"/>
  <c r="G662" i="15"/>
  <c r="H662" i="15" s="1" a="1"/>
  <c r="H662" i="15" s="1"/>
  <c r="B665" i="15"/>
  <c r="A664" i="15"/>
  <c r="D664" i="15" a="1"/>
  <c r="G665" i="18" a="1"/>
  <c r="F662" i="15" a="1"/>
  <c r="D667" i="18" a="1"/>
  <c r="F665" i="18" a="1"/>
  <c r="F663" i="15" a="1"/>
  <c r="G665" i="18" l="1"/>
  <c r="H665" i="18" s="1" a="1"/>
  <c r="H665" i="18" s="1"/>
  <c r="D667" i="18"/>
  <c r="E667" i="18" s="1"/>
  <c r="F665" i="18"/>
  <c r="A668" i="18"/>
  <c r="B669" i="18"/>
  <c r="F662" i="15"/>
  <c r="D664" i="15"/>
  <c r="E664" i="15" s="1"/>
  <c r="F663" i="15"/>
  <c r="A665" i="15"/>
  <c r="B666" i="15"/>
  <c r="G666" i="18" a="1"/>
  <c r="D665" i="15" a="1"/>
  <c r="D668" i="18" a="1"/>
  <c r="G663" i="15" a="1"/>
  <c r="F666" i="18" a="1"/>
  <c r="G664" i="15" a="1"/>
  <c r="G666" i="18" l="1"/>
  <c r="H666" i="18" s="1" a="1"/>
  <c r="H666" i="18" s="1"/>
  <c r="F666" i="18"/>
  <c r="D668" i="18"/>
  <c r="E668" i="18" s="1"/>
  <c r="B670" i="18"/>
  <c r="A669" i="18"/>
  <c r="G663" i="15"/>
  <c r="H663" i="15" s="1" a="1"/>
  <c r="H663" i="15" s="1"/>
  <c r="D665" i="15"/>
  <c r="E665" i="15" s="1"/>
  <c r="G664" i="15"/>
  <c r="H664" i="15" s="1" a="1"/>
  <c r="H664" i="15" s="1"/>
  <c r="B667" i="15"/>
  <c r="A666" i="15"/>
  <c r="D666" i="15" a="1"/>
  <c r="F664" i="15" a="1"/>
  <c r="D669" i="18" a="1"/>
  <c r="G667" i="18" a="1"/>
  <c r="F667" i="18" a="1"/>
  <c r="G665" i="15" a="1"/>
  <c r="F667" i="18" l="1"/>
  <c r="D669" i="18"/>
  <c r="E669" i="18" s="1"/>
  <c r="G667" i="18"/>
  <c r="H667" i="18" s="1" a="1"/>
  <c r="H667" i="18" s="1"/>
  <c r="B671" i="18"/>
  <c r="A670" i="18"/>
  <c r="F664" i="15"/>
  <c r="D666" i="15"/>
  <c r="E666" i="15" s="1"/>
  <c r="G665" i="15"/>
  <c r="H665" i="15" s="1" a="1"/>
  <c r="H665" i="15" s="1"/>
  <c r="B668" i="15"/>
  <c r="A667" i="15"/>
  <c r="F665" i="15" a="1"/>
  <c r="D670" i="18" a="1"/>
  <c r="G668" i="18" a="1"/>
  <c r="D667" i="15" a="1"/>
  <c r="F668" i="18" a="1"/>
  <c r="G666" i="15" a="1"/>
  <c r="G668" i="18" l="1"/>
  <c r="H668" i="18" s="1" a="1"/>
  <c r="H668" i="18" s="1"/>
  <c r="D670" i="18"/>
  <c r="E670" i="18" s="1"/>
  <c r="F668" i="18"/>
  <c r="B672" i="18"/>
  <c r="A671" i="18"/>
  <c r="F665" i="15"/>
  <c r="D667" i="15"/>
  <c r="E667" i="15" s="1"/>
  <c r="G666" i="15"/>
  <c r="H666" i="15" s="1" a="1"/>
  <c r="H666" i="15" s="1"/>
  <c r="A668" i="15"/>
  <c r="B669" i="15"/>
  <c r="D668" i="15" a="1"/>
  <c r="F669" i="18" a="1"/>
  <c r="F666" i="15" a="1"/>
  <c r="D671" i="18" a="1"/>
  <c r="G669" i="18" a="1"/>
  <c r="F667" i="15" a="1"/>
  <c r="F669" i="18" l="1"/>
  <c r="D671" i="18"/>
  <c r="E671" i="18" s="1"/>
  <c r="G669" i="18"/>
  <c r="H669" i="18" s="1" a="1"/>
  <c r="H669" i="18" s="1"/>
  <c r="A672" i="18"/>
  <c r="B673" i="18"/>
  <c r="F666" i="15"/>
  <c r="D668" i="15"/>
  <c r="E668" i="15" s="1"/>
  <c r="F667" i="15"/>
  <c r="B670" i="15"/>
  <c r="A669" i="15"/>
  <c r="G667" i="15" a="1"/>
  <c r="D669" i="15" a="1"/>
  <c r="G670" i="18" a="1"/>
  <c r="D672" i="18" a="1"/>
  <c r="F670" i="18" a="1"/>
  <c r="G668" i="15" a="1"/>
  <c r="G670" i="18" l="1"/>
  <c r="H670" i="18" s="1" a="1"/>
  <c r="H670" i="18" s="1"/>
  <c r="F670" i="18"/>
  <c r="D672" i="18"/>
  <c r="E672" i="18" s="1"/>
  <c r="B674" i="18"/>
  <c r="A673" i="18"/>
  <c r="G667" i="15"/>
  <c r="H667" i="15" s="1" a="1"/>
  <c r="H667" i="15" s="1"/>
  <c r="D669" i="15"/>
  <c r="E669" i="15" s="1"/>
  <c r="G668" i="15"/>
  <c r="H668" i="15" s="1" a="1"/>
  <c r="H668" i="15" s="1"/>
  <c r="A670" i="15"/>
  <c r="B671" i="15"/>
  <c r="F668" i="15" a="1"/>
  <c r="D673" i="18" a="1"/>
  <c r="G671" i="18" a="1"/>
  <c r="D670" i="15" a="1"/>
  <c r="F671" i="18" a="1"/>
  <c r="G669" i="15" a="1"/>
  <c r="F671" i="18" l="1"/>
  <c r="G671" i="18"/>
  <c r="H671" i="18" s="1" a="1"/>
  <c r="H671" i="18" s="1"/>
  <c r="D673" i="18"/>
  <c r="E673" i="18" s="1"/>
  <c r="B675" i="18"/>
  <c r="A674" i="18"/>
  <c r="F668" i="15"/>
  <c r="D670" i="15"/>
  <c r="E670" i="15" s="1"/>
  <c r="G669" i="15"/>
  <c r="H669" i="15" s="1" a="1"/>
  <c r="H669" i="15" s="1"/>
  <c r="B672" i="15"/>
  <c r="A671" i="15"/>
  <c r="G672" i="18" a="1"/>
  <c r="F669" i="15" a="1"/>
  <c r="D674" i="18" a="1"/>
  <c r="F672" i="18" a="1"/>
  <c r="D671" i="15" a="1"/>
  <c r="F670" i="15" a="1"/>
  <c r="G672" i="18" l="1"/>
  <c r="H672" i="18" s="1" a="1"/>
  <c r="H672" i="18" s="1"/>
  <c r="D674" i="18"/>
  <c r="E674" i="18" s="1"/>
  <c r="F672" i="18"/>
  <c r="B676" i="18"/>
  <c r="A675" i="18"/>
  <c r="F669" i="15"/>
  <c r="D671" i="15"/>
  <c r="E671" i="15" s="1"/>
  <c r="F670" i="15"/>
  <c r="A672" i="15"/>
  <c r="B673" i="15"/>
  <c r="F673" i="18" a="1"/>
  <c r="D675" i="18" a="1"/>
  <c r="G673" i="18" a="1"/>
  <c r="G670" i="15" a="1"/>
  <c r="D672" i="15" a="1"/>
  <c r="G671" i="15" a="1"/>
  <c r="F673" i="18" l="1"/>
  <c r="G673" i="18"/>
  <c r="H673" i="18" s="1" a="1"/>
  <c r="H673" i="18" s="1"/>
  <c r="D675" i="18"/>
  <c r="E675" i="18" s="1"/>
  <c r="A676" i="18"/>
  <c r="B677" i="18"/>
  <c r="G670" i="15"/>
  <c r="H670" i="15" s="1" a="1"/>
  <c r="H670" i="15" s="1"/>
  <c r="D672" i="15"/>
  <c r="E672" i="15" s="1"/>
  <c r="G671" i="15"/>
  <c r="H671" i="15" s="1" a="1"/>
  <c r="H671" i="15" s="1"/>
  <c r="B674" i="15"/>
  <c r="A673" i="15"/>
  <c r="F671" i="15" a="1"/>
  <c r="D676" i="18" a="1"/>
  <c r="D673" i="15" a="1"/>
  <c r="G674" i="18" a="1"/>
  <c r="F674" i="18" a="1"/>
  <c r="F672" i="15" a="1"/>
  <c r="F674" i="18" l="1"/>
  <c r="G674" i="18"/>
  <c r="H674" i="18" s="1" a="1"/>
  <c r="H674" i="18" s="1"/>
  <c r="D676" i="18"/>
  <c r="E676" i="18" s="1"/>
  <c r="B678" i="18"/>
  <c r="A677" i="18"/>
  <c r="F671" i="15"/>
  <c r="D673" i="15"/>
  <c r="E673" i="15" s="1"/>
  <c r="F672" i="15"/>
  <c r="A674" i="15"/>
  <c r="B675" i="15"/>
  <c r="G675" i="18" a="1"/>
  <c r="G672" i="15" a="1"/>
  <c r="D674" i="15" a="1"/>
  <c r="D677" i="18" a="1"/>
  <c r="F675" i="18" a="1"/>
  <c r="F673" i="15" a="1"/>
  <c r="G675" i="18" l="1"/>
  <c r="H675" i="18" s="1" a="1"/>
  <c r="H675" i="18" s="1"/>
  <c r="D677" i="18"/>
  <c r="E677" i="18" s="1"/>
  <c r="F675" i="18"/>
  <c r="A678" i="18"/>
  <c r="B679" i="18"/>
  <c r="G672" i="15"/>
  <c r="H672" i="15" s="1" a="1"/>
  <c r="H672" i="15" s="1"/>
  <c r="D674" i="15"/>
  <c r="E674" i="15" s="1"/>
  <c r="F673" i="15"/>
  <c r="B676" i="15"/>
  <c r="A675" i="15"/>
  <c r="F676" i="18" a="1"/>
  <c r="G676" i="18" a="1"/>
  <c r="D678" i="18" a="1"/>
  <c r="D675" i="15" a="1"/>
  <c r="G673" i="15" a="1"/>
  <c r="G674" i="15" a="1"/>
  <c r="F676" i="18" l="1"/>
  <c r="G676" i="18"/>
  <c r="H676" i="18" s="1" a="1"/>
  <c r="H676" i="18" s="1"/>
  <c r="D678" i="18"/>
  <c r="E678" i="18" s="1"/>
  <c r="B680" i="18"/>
  <c r="A679" i="18"/>
  <c r="G673" i="15"/>
  <c r="H673" i="15" s="1" a="1"/>
  <c r="H673" i="15" s="1"/>
  <c r="D675" i="15"/>
  <c r="E675" i="15" s="1"/>
  <c r="G674" i="15"/>
  <c r="H674" i="15" s="1" a="1"/>
  <c r="H674" i="15" s="1"/>
  <c r="A676" i="15"/>
  <c r="B677" i="15"/>
  <c r="D679" i="18" a="1"/>
  <c r="F677" i="18" a="1"/>
  <c r="D676" i="15" a="1"/>
  <c r="G677" i="18" a="1"/>
  <c r="F674" i="15" a="1"/>
  <c r="G675" i="15" a="1"/>
  <c r="F677" i="18" l="1"/>
  <c r="D679" i="18"/>
  <c r="E679" i="18" s="1"/>
  <c r="G677" i="18"/>
  <c r="H677" i="18" s="1" a="1"/>
  <c r="H677" i="18" s="1"/>
  <c r="A680" i="18"/>
  <c r="B681" i="18"/>
  <c r="F674" i="15"/>
  <c r="D676" i="15"/>
  <c r="E676" i="15" s="1"/>
  <c r="G675" i="15"/>
  <c r="H675" i="15" s="1" a="1"/>
  <c r="H675" i="15" s="1"/>
  <c r="B678" i="15"/>
  <c r="A677" i="15"/>
  <c r="D680" i="18" a="1"/>
  <c r="G678" i="18" a="1"/>
  <c r="F678" i="18" a="1"/>
  <c r="D677" i="15" a="1"/>
  <c r="F675" i="15" a="1"/>
  <c r="F676" i="15" a="1"/>
  <c r="F678" i="18" l="1"/>
  <c r="G678" i="18"/>
  <c r="H678" i="18" s="1" a="1"/>
  <c r="H678" i="18" s="1"/>
  <c r="D680" i="18"/>
  <c r="E680" i="18" s="1"/>
  <c r="B682" i="18"/>
  <c r="A681" i="18"/>
  <c r="F675" i="15"/>
  <c r="D677" i="15"/>
  <c r="E677" i="15" s="1"/>
  <c r="F676" i="15"/>
  <c r="A678" i="15"/>
  <c r="B679" i="15"/>
  <c r="G679" i="18" a="1"/>
  <c r="D678" i="15" a="1"/>
  <c r="D681" i="18" a="1"/>
  <c r="F679" i="18" a="1"/>
  <c r="G676" i="15" a="1"/>
  <c r="G677" i="15" a="1"/>
  <c r="F679" i="18" l="1"/>
  <c r="D681" i="18"/>
  <c r="E681" i="18" s="1"/>
  <c r="G679" i="18"/>
  <c r="H679" i="18" s="1" a="1"/>
  <c r="H679" i="18" s="1"/>
  <c r="A682" i="18"/>
  <c r="B683" i="18"/>
  <c r="G676" i="15"/>
  <c r="H676" i="15" s="1" a="1"/>
  <c r="H676" i="15" s="1"/>
  <c r="D678" i="15"/>
  <c r="E678" i="15" s="1"/>
  <c r="G677" i="15"/>
  <c r="H677" i="15" s="1" a="1"/>
  <c r="H677" i="15" s="1"/>
  <c r="B680" i="15"/>
  <c r="A679" i="15"/>
  <c r="D679" i="15" a="1"/>
  <c r="F680" i="18" a="1"/>
  <c r="G680" i="18" a="1"/>
  <c r="F677" i="15" a="1"/>
  <c r="D682" i="18" a="1"/>
  <c r="G678" i="15" a="1"/>
  <c r="G680" i="18" l="1"/>
  <c r="H680" i="18" s="1" a="1"/>
  <c r="H680" i="18" s="1"/>
  <c r="F680" i="18"/>
  <c r="D682" i="18"/>
  <c r="E682" i="18" s="1"/>
  <c r="B684" i="18"/>
  <c r="A683" i="18"/>
  <c r="F677" i="15"/>
  <c r="D679" i="15"/>
  <c r="E679" i="15" s="1"/>
  <c r="G678" i="15"/>
  <c r="H678" i="15" s="1" a="1"/>
  <c r="H678" i="15" s="1"/>
  <c r="A680" i="15"/>
  <c r="B681" i="15"/>
  <c r="F681" i="18" a="1"/>
  <c r="G681" i="18" a="1"/>
  <c r="F678" i="15" a="1"/>
  <c r="D680" i="15" a="1"/>
  <c r="D683" i="18" a="1"/>
  <c r="G679" i="15" a="1"/>
  <c r="G681" i="18" l="1"/>
  <c r="H681" i="18" s="1" a="1"/>
  <c r="H681" i="18" s="1"/>
  <c r="D683" i="18"/>
  <c r="E683" i="18" s="1"/>
  <c r="F681" i="18"/>
  <c r="A684" i="18"/>
  <c r="B685" i="18"/>
  <c r="F678" i="15"/>
  <c r="D680" i="15"/>
  <c r="E680" i="15" s="1"/>
  <c r="G679" i="15"/>
  <c r="H679" i="15" s="1" a="1"/>
  <c r="H679" i="15" s="1"/>
  <c r="B682" i="15"/>
  <c r="A681" i="15"/>
  <c r="D684" i="18" a="1"/>
  <c r="F682" i="18" a="1"/>
  <c r="G682" i="18" a="1"/>
  <c r="D681" i="15" a="1"/>
  <c r="F679" i="15" a="1"/>
  <c r="F680" i="15" a="1"/>
  <c r="D684" i="18" l="1"/>
  <c r="E684" i="18" s="1"/>
  <c r="F682" i="18"/>
  <c r="G682" i="18"/>
  <c r="H682" i="18" s="1" a="1"/>
  <c r="H682" i="18" s="1"/>
  <c r="B686" i="18"/>
  <c r="A685" i="18"/>
  <c r="F679" i="15"/>
  <c r="D681" i="15"/>
  <c r="E681" i="15" s="1"/>
  <c r="F680" i="15"/>
  <c r="A682" i="15"/>
  <c r="B683" i="15"/>
  <c r="D682" i="15" a="1"/>
  <c r="D685" i="18" a="1"/>
  <c r="F683" i="18" a="1"/>
  <c r="G683" i="18" a="1"/>
  <c r="G680" i="15" a="1"/>
  <c r="F681" i="15" a="1"/>
  <c r="F683" i="18" l="1"/>
  <c r="G683" i="18"/>
  <c r="H683" i="18" s="1" a="1"/>
  <c r="H683" i="18" s="1"/>
  <c r="D685" i="18"/>
  <c r="E685" i="18" s="1"/>
  <c r="A686" i="18"/>
  <c r="B687" i="18"/>
  <c r="G680" i="15"/>
  <c r="H680" i="15" s="1" a="1"/>
  <c r="H680" i="15" s="1"/>
  <c r="D682" i="15"/>
  <c r="E682" i="15" s="1"/>
  <c r="F681" i="15"/>
  <c r="B684" i="15"/>
  <c r="A683" i="15"/>
  <c r="G684" i="18" a="1"/>
  <c r="F684" i="18" a="1"/>
  <c r="G681" i="15" a="1"/>
  <c r="D683" i="15" a="1"/>
  <c r="D686" i="18" a="1"/>
  <c r="F682" i="15" a="1"/>
  <c r="G684" i="18" l="1"/>
  <c r="H684" i="18" s="1" a="1"/>
  <c r="H684" i="18" s="1"/>
  <c r="D686" i="18"/>
  <c r="E686" i="18" s="1"/>
  <c r="F684" i="18"/>
  <c r="B688" i="18"/>
  <c r="A687" i="18"/>
  <c r="G681" i="15"/>
  <c r="H681" i="15" s="1" a="1"/>
  <c r="H681" i="15" s="1"/>
  <c r="D683" i="15"/>
  <c r="E683" i="15" s="1"/>
  <c r="F682" i="15"/>
  <c r="A684" i="15"/>
  <c r="B685" i="15"/>
  <c r="D687" i="18" a="1"/>
  <c r="G685" i="18" a="1"/>
  <c r="F685" i="18" a="1"/>
  <c r="G682" i="15" a="1"/>
  <c r="D684" i="15" a="1"/>
  <c r="G683" i="15" a="1"/>
  <c r="G685" i="18" l="1"/>
  <c r="H685" i="18" s="1" a="1"/>
  <c r="H685" i="18" s="1"/>
  <c r="D687" i="18"/>
  <c r="E687" i="18" s="1"/>
  <c r="F685" i="18"/>
  <c r="B689" i="18"/>
  <c r="A688" i="18"/>
  <c r="G682" i="15"/>
  <c r="H682" i="15" s="1" a="1"/>
  <c r="H682" i="15" s="1"/>
  <c r="D684" i="15"/>
  <c r="E684" i="15" s="1"/>
  <c r="G683" i="15"/>
  <c r="H683" i="15" s="1" a="1"/>
  <c r="H683" i="15" s="1"/>
  <c r="A685" i="15"/>
  <c r="B686" i="15"/>
  <c r="F683" i="15" a="1"/>
  <c r="D688" i="18" a="1"/>
  <c r="F686" i="18" a="1"/>
  <c r="G686" i="18" a="1"/>
  <c r="D685" i="15" a="1"/>
  <c r="F684" i="15" a="1"/>
  <c r="G686" i="18" l="1"/>
  <c r="H686" i="18" s="1" a="1"/>
  <c r="H686" i="18" s="1"/>
  <c r="F686" i="18"/>
  <c r="D688" i="18"/>
  <c r="E688" i="18" s="1"/>
  <c r="B690" i="18"/>
  <c r="A689" i="18"/>
  <c r="F683" i="15"/>
  <c r="D685" i="15"/>
  <c r="E685" i="15" s="1"/>
  <c r="F684" i="15"/>
  <c r="B687" i="15"/>
  <c r="A686" i="15"/>
  <c r="F687" i="18" a="1"/>
  <c r="G684" i="15" a="1"/>
  <c r="D689" i="18" a="1"/>
  <c r="D686" i="15" a="1"/>
  <c r="G687" i="18" a="1"/>
  <c r="F685" i="15" a="1"/>
  <c r="F687" i="18" l="1"/>
  <c r="D689" i="18"/>
  <c r="E689" i="18" s="1"/>
  <c r="G687" i="18"/>
  <c r="H687" i="18" s="1" a="1"/>
  <c r="H687" i="18" s="1"/>
  <c r="A690" i="18"/>
  <c r="B691" i="18"/>
  <c r="G684" i="15"/>
  <c r="H684" i="15" s="1" a="1"/>
  <c r="H684" i="15" s="1"/>
  <c r="D686" i="15"/>
  <c r="E686" i="15" s="1"/>
  <c r="F685" i="15"/>
  <c r="A687" i="15"/>
  <c r="B688" i="15"/>
  <c r="G685" i="15" a="1"/>
  <c r="G688" i="18" a="1"/>
  <c r="F688" i="18" a="1"/>
  <c r="D687" i="15" a="1"/>
  <c r="D690" i="18" a="1"/>
  <c r="F686" i="15" a="1"/>
  <c r="G688" i="18" l="1"/>
  <c r="H688" i="18" s="1" a="1"/>
  <c r="H688" i="18" s="1"/>
  <c r="F688" i="18"/>
  <c r="D690" i="18"/>
  <c r="E690" i="18" s="1"/>
  <c r="B692" i="18"/>
  <c r="A691" i="18"/>
  <c r="G685" i="15"/>
  <c r="H685" i="15" s="1" a="1"/>
  <c r="H685" i="15" s="1"/>
  <c r="D687" i="15"/>
  <c r="E687" i="15" s="1"/>
  <c r="F686" i="15"/>
  <c r="B689" i="15"/>
  <c r="A688" i="15"/>
  <c r="G689" i="18" a="1"/>
  <c r="D691" i="18" a="1"/>
  <c r="D688" i="15" a="1"/>
  <c r="G686" i="15" a="1"/>
  <c r="F689" i="18" a="1"/>
  <c r="G687" i="15" a="1"/>
  <c r="D691" i="18" l="1"/>
  <c r="E691" i="18" s="1"/>
  <c r="G689" i="18"/>
  <c r="H689" i="18" s="1" a="1"/>
  <c r="H689" i="18" s="1"/>
  <c r="F689" i="18"/>
  <c r="B693" i="18"/>
  <c r="A692" i="18"/>
  <c r="G686" i="15"/>
  <c r="H686" i="15" s="1" a="1"/>
  <c r="H686" i="15" s="1"/>
  <c r="D688" i="15"/>
  <c r="E688" i="15" s="1"/>
  <c r="G687" i="15"/>
  <c r="H687" i="15" s="1" a="1"/>
  <c r="H687" i="15" s="1"/>
  <c r="A689" i="15"/>
  <c r="B690" i="15"/>
  <c r="F687" i="15" a="1"/>
  <c r="G690" i="18" a="1"/>
  <c r="D689" i="15" a="1"/>
  <c r="D692" i="18" a="1"/>
  <c r="F690" i="18" a="1"/>
  <c r="F688" i="15" a="1"/>
  <c r="G690" i="18" l="1"/>
  <c r="H690" i="18" s="1" a="1"/>
  <c r="H690" i="18" s="1"/>
  <c r="D692" i="18"/>
  <c r="E692" i="18" s="1"/>
  <c r="F690" i="18"/>
  <c r="A693" i="18"/>
  <c r="B694" i="18"/>
  <c r="F687" i="15"/>
  <c r="D689" i="15"/>
  <c r="E689" i="15" s="1"/>
  <c r="F688" i="15"/>
  <c r="B691" i="15"/>
  <c r="A690" i="15"/>
  <c r="G688" i="15" a="1"/>
  <c r="G691" i="18" a="1"/>
  <c r="F691" i="18" a="1"/>
  <c r="D693" i="18" a="1"/>
  <c r="D690" i="15" a="1"/>
  <c r="F689" i="15" a="1"/>
  <c r="G691" i="18" l="1"/>
  <c r="H691" i="18" s="1" a="1"/>
  <c r="H691" i="18" s="1"/>
  <c r="D693" i="18"/>
  <c r="E693" i="18" s="1"/>
  <c r="F691" i="18"/>
  <c r="B695" i="18"/>
  <c r="A694" i="18"/>
  <c r="G688" i="15"/>
  <c r="H688" i="15" s="1" a="1"/>
  <c r="H688" i="15" s="1"/>
  <c r="D690" i="15"/>
  <c r="E690" i="15" s="1"/>
  <c r="F689" i="15"/>
  <c r="B692" i="15"/>
  <c r="A691" i="15"/>
  <c r="G689" i="15" a="1"/>
  <c r="D691" i="15" a="1"/>
  <c r="D694" i="18" a="1"/>
  <c r="G692" i="18" a="1"/>
  <c r="F692" i="18" a="1"/>
  <c r="F690" i="15" a="1"/>
  <c r="D694" i="18" l="1"/>
  <c r="E694" i="18" s="1"/>
  <c r="F692" i="18"/>
  <c r="G692" i="18"/>
  <c r="H692" i="18" s="1" a="1"/>
  <c r="H692" i="18" s="1"/>
  <c r="B696" i="18"/>
  <c r="A695" i="18"/>
  <c r="G689" i="15"/>
  <c r="H689" i="15" s="1" a="1"/>
  <c r="H689" i="15" s="1"/>
  <c r="D691" i="15"/>
  <c r="E691" i="15" s="1"/>
  <c r="F690" i="15"/>
  <c r="B693" i="15"/>
  <c r="A692" i="15"/>
  <c r="G690" i="15" a="1"/>
  <c r="G693" i="18" a="1"/>
  <c r="D695" i="18" a="1"/>
  <c r="D692" i="15" a="1"/>
  <c r="F693" i="18" a="1"/>
  <c r="G691" i="15" a="1"/>
  <c r="D695" i="18" l="1"/>
  <c r="E695" i="18" s="1"/>
  <c r="F693" i="18"/>
  <c r="G693" i="18"/>
  <c r="H693" i="18" s="1" a="1"/>
  <c r="H693" i="18" s="1"/>
  <c r="B697" i="18"/>
  <c r="A696" i="18"/>
  <c r="G690" i="15"/>
  <c r="H690" i="15" s="1" a="1"/>
  <c r="H690" i="15" s="1"/>
  <c r="D692" i="15"/>
  <c r="E692" i="15" s="1"/>
  <c r="G691" i="15"/>
  <c r="H691" i="15" s="1" a="1"/>
  <c r="H691" i="15" s="1"/>
  <c r="A693" i="15"/>
  <c r="B694" i="15"/>
  <c r="D696" i="18" a="1"/>
  <c r="G694" i="18" a="1"/>
  <c r="F694" i="18" a="1"/>
  <c r="F691" i="15" a="1"/>
  <c r="D693" i="15" a="1"/>
  <c r="G692" i="15" a="1"/>
  <c r="D696" i="18" l="1"/>
  <c r="E696" i="18" s="1"/>
  <c r="G694" i="18"/>
  <c r="H694" i="18" s="1" a="1"/>
  <c r="H694" i="18" s="1"/>
  <c r="F694" i="18"/>
  <c r="A697" i="18"/>
  <c r="B698" i="18"/>
  <c r="F691" i="15"/>
  <c r="D693" i="15"/>
  <c r="E693" i="15" s="1"/>
  <c r="G692" i="15"/>
  <c r="H692" i="15" s="1" a="1"/>
  <c r="H692" i="15" s="1"/>
  <c r="B695" i="15"/>
  <c r="A694" i="15"/>
  <c r="F695" i="18" a="1"/>
  <c r="G695" i="18" a="1"/>
  <c r="D697" i="18" a="1"/>
  <c r="D694" i="15" a="1"/>
  <c r="F692" i="15" a="1"/>
  <c r="F693" i="15" a="1"/>
  <c r="G695" i="18" l="1"/>
  <c r="H695" i="18" s="1" a="1"/>
  <c r="H695" i="18" s="1"/>
  <c r="F695" i="18"/>
  <c r="D697" i="18"/>
  <c r="E697" i="18" s="1"/>
  <c r="B699" i="18"/>
  <c r="A698" i="18"/>
  <c r="F692" i="15"/>
  <c r="D694" i="15"/>
  <c r="E694" i="15" s="1"/>
  <c r="F693" i="15"/>
  <c r="A695" i="15"/>
  <c r="B696" i="15"/>
  <c r="G696" i="18" a="1"/>
  <c r="F696" i="18" a="1"/>
  <c r="D695" i="15" a="1"/>
  <c r="G693" i="15" a="1"/>
  <c r="D698" i="18" a="1"/>
  <c r="G694" i="15" a="1"/>
  <c r="D698" i="18" l="1"/>
  <c r="E698" i="18" s="1"/>
  <c r="G696" i="18"/>
  <c r="H696" i="18" s="1" a="1"/>
  <c r="H696" i="18" s="1"/>
  <c r="F696" i="18"/>
  <c r="B700" i="18"/>
  <c r="A699" i="18"/>
  <c r="G693" i="15"/>
  <c r="H693" i="15" s="1" a="1"/>
  <c r="H693" i="15" s="1"/>
  <c r="D695" i="15"/>
  <c r="E695" i="15" s="1"/>
  <c r="G694" i="15"/>
  <c r="H694" i="15" s="1" a="1"/>
  <c r="H694" i="15" s="1"/>
  <c r="B697" i="15"/>
  <c r="A696" i="15"/>
  <c r="G697" i="18" a="1"/>
  <c r="F697" i="18" a="1"/>
  <c r="F694" i="15" a="1"/>
  <c r="D699" i="18" a="1"/>
  <c r="D696" i="15" a="1"/>
  <c r="G695" i="15" a="1"/>
  <c r="F697" i="18" l="1"/>
  <c r="D699" i="18"/>
  <c r="E699" i="18" s="1"/>
  <c r="G697" i="18"/>
  <c r="H697" i="18" s="1" a="1"/>
  <c r="H697" i="18" s="1"/>
  <c r="A700" i="18"/>
  <c r="B701" i="18"/>
  <c r="F694" i="15"/>
  <c r="D696" i="15"/>
  <c r="E696" i="15" s="1"/>
  <c r="G695" i="15"/>
  <c r="H695" i="15" s="1" a="1"/>
  <c r="H695" i="15" s="1"/>
  <c r="A697" i="15"/>
  <c r="B698" i="15"/>
  <c r="D697" i="15" a="1"/>
  <c r="G698" i="18" a="1"/>
  <c r="F698" i="18" a="1"/>
  <c r="F695" i="15" a="1"/>
  <c r="D700" i="18" a="1"/>
  <c r="G696" i="15" a="1"/>
  <c r="F698" i="18" l="1"/>
  <c r="D700" i="18"/>
  <c r="E700" i="18" s="1"/>
  <c r="G698" i="18"/>
  <c r="H698" i="18" s="1" a="1"/>
  <c r="H698" i="18" s="1"/>
  <c r="A701" i="18"/>
  <c r="B702" i="18"/>
  <c r="F695" i="15"/>
  <c r="D697" i="15"/>
  <c r="E697" i="15" s="1"/>
  <c r="G696" i="15"/>
  <c r="H696" i="15" s="1" a="1"/>
  <c r="H696" i="15" s="1"/>
  <c r="B699" i="15"/>
  <c r="A698" i="15"/>
  <c r="G699" i="18" a="1"/>
  <c r="D701" i="18" a="1"/>
  <c r="F699" i="18" a="1"/>
  <c r="F696" i="15" a="1"/>
  <c r="D698" i="15" a="1"/>
  <c r="G697" i="15" a="1"/>
  <c r="D701" i="18" l="1"/>
  <c r="E701" i="18" s="1"/>
  <c r="G699" i="18"/>
  <c r="H699" i="18" s="1" a="1"/>
  <c r="H699" i="18" s="1"/>
  <c r="F699" i="18"/>
  <c r="B703" i="18"/>
  <c r="A702" i="18"/>
  <c r="F696" i="15"/>
  <c r="D698" i="15"/>
  <c r="E698" i="15" s="1"/>
  <c r="G697" i="15"/>
  <c r="H697" i="15" s="1" a="1"/>
  <c r="H697" i="15" s="1"/>
  <c r="A699" i="15"/>
  <c r="B700" i="15"/>
  <c r="D699" i="15" a="1"/>
  <c r="D702" i="18" a="1"/>
  <c r="F697" i="15" a="1"/>
  <c r="F700" i="18" a="1"/>
  <c r="G700" i="18" a="1"/>
  <c r="G698" i="15" a="1"/>
  <c r="D702" i="18" l="1"/>
  <c r="E702" i="18" s="1"/>
  <c r="G700" i="18"/>
  <c r="H700" i="18" s="1" a="1"/>
  <c r="H700" i="18" s="1"/>
  <c r="F700" i="18"/>
  <c r="B704" i="18"/>
  <c r="A703" i="18"/>
  <c r="F697" i="15"/>
  <c r="D699" i="15"/>
  <c r="E699" i="15" s="1"/>
  <c r="G698" i="15"/>
  <c r="H698" i="15" s="1" a="1"/>
  <c r="B701" i="15"/>
  <c r="A700" i="15"/>
  <c r="D703" i="18" a="1"/>
  <c r="F698" i="15" a="1"/>
  <c r="F701" i="18" a="1"/>
  <c r="G701" i="18" a="1"/>
  <c r="D700" i="15" a="1"/>
  <c r="G699" i="15" a="1"/>
  <c r="F701" i="18" l="1"/>
  <c r="G701" i="18"/>
  <c r="H701" i="18" s="1" a="1"/>
  <c r="H701" i="18" s="1"/>
  <c r="D703" i="18"/>
  <c r="E703" i="18" s="1"/>
  <c r="B705" i="18"/>
  <c r="A704" i="18"/>
  <c r="F698" i="15"/>
  <c r="H698" i="15"/>
  <c r="D700" i="15"/>
  <c r="E700" i="15" s="1"/>
  <c r="G699" i="15"/>
  <c r="H699" i="15" s="1" a="1"/>
  <c r="H699" i="15" s="1"/>
  <c r="A701" i="15"/>
  <c r="B702" i="15"/>
  <c r="D701" i="15" a="1"/>
  <c r="F699" i="15" a="1"/>
  <c r="G702" i="18" a="1"/>
  <c r="D704" i="18" a="1"/>
  <c r="F702" i="18" a="1"/>
  <c r="G700" i="15" a="1"/>
  <c r="G702" i="18" l="1"/>
  <c r="H702" i="18" s="1" a="1"/>
  <c r="H702" i="18" s="1"/>
  <c r="D704" i="18"/>
  <c r="E704" i="18" s="1"/>
  <c r="F702" i="18"/>
  <c r="A705" i="18"/>
  <c r="B706" i="18"/>
  <c r="F699" i="15"/>
  <c r="D701" i="15"/>
  <c r="E701" i="15" s="1"/>
  <c r="G700" i="15"/>
  <c r="H700" i="15" s="1" a="1"/>
  <c r="H700" i="15" s="1"/>
  <c r="B703" i="15"/>
  <c r="A702" i="15"/>
  <c r="D705" i="18" a="1"/>
  <c r="F703" i="18" a="1"/>
  <c r="D702" i="15" a="1"/>
  <c r="G703" i="18" a="1"/>
  <c r="F700" i="15" a="1"/>
  <c r="G701" i="15" a="1"/>
  <c r="D705" i="18" l="1"/>
  <c r="E705" i="18" s="1"/>
  <c r="F703" i="18"/>
  <c r="G703" i="18"/>
  <c r="H703" i="18" s="1" a="1"/>
  <c r="H703" i="18" s="1"/>
  <c r="A706" i="18"/>
  <c r="B707" i="18"/>
  <c r="F700" i="15"/>
  <c r="D702" i="15"/>
  <c r="E702" i="15" s="1"/>
  <c r="G701" i="15"/>
  <c r="H701" i="15" s="1" a="1"/>
  <c r="H701" i="15" s="1"/>
  <c r="A703" i="15"/>
  <c r="B704" i="15"/>
  <c r="G704" i="18" a="1"/>
  <c r="D703" i="15" a="1"/>
  <c r="F704" i="18" a="1"/>
  <c r="F701" i="15" a="1"/>
  <c r="D706" i="18" a="1"/>
  <c r="G702" i="15" a="1"/>
  <c r="F704" i="18" l="1"/>
  <c r="G704" i="18"/>
  <c r="H704" i="18" s="1" a="1"/>
  <c r="H704" i="18" s="1"/>
  <c r="D706" i="18"/>
  <c r="E706" i="18" s="1"/>
  <c r="B708" i="18"/>
  <c r="A707" i="18"/>
  <c r="F701" i="15"/>
  <c r="D703" i="15"/>
  <c r="E703" i="15" s="1"/>
  <c r="G702" i="15"/>
  <c r="H702" i="15" s="1" a="1"/>
  <c r="H702" i="15" s="1"/>
  <c r="B705" i="15"/>
  <c r="A704" i="15"/>
  <c r="D704" i="15" a="1"/>
  <c r="D707" i="18" a="1"/>
  <c r="G705" i="18" a="1"/>
  <c r="F705" i="18" a="1"/>
  <c r="F702" i="15" a="1"/>
  <c r="G703" i="15" a="1"/>
  <c r="F705" i="18" l="1"/>
  <c r="G705" i="18"/>
  <c r="H705" i="18" s="1" a="1"/>
  <c r="H705" i="18" s="1"/>
  <c r="D707" i="18"/>
  <c r="E707" i="18" s="1"/>
  <c r="B709" i="18"/>
  <c r="A708" i="18"/>
  <c r="F702" i="15"/>
  <c r="D704" i="15"/>
  <c r="E704" i="15" s="1"/>
  <c r="G703" i="15"/>
  <c r="H703" i="15" s="1" a="1"/>
  <c r="H703" i="15" s="1"/>
  <c r="B706" i="15"/>
  <c r="A705" i="15"/>
  <c r="F706" i="18" a="1"/>
  <c r="D708" i="18" a="1"/>
  <c r="F703" i="15" a="1"/>
  <c r="D705" i="15" a="1"/>
  <c r="G706" i="18" a="1"/>
  <c r="G704" i="15" a="1"/>
  <c r="F706" i="18" l="1"/>
  <c r="G706" i="18"/>
  <c r="H706" i="18" s="1" a="1"/>
  <c r="H706" i="18" s="1"/>
  <c r="D708" i="18"/>
  <c r="E708" i="18" s="1"/>
  <c r="B710" i="18"/>
  <c r="A709" i="18"/>
  <c r="F703" i="15"/>
  <c r="D705" i="15"/>
  <c r="E705" i="15" s="1"/>
  <c r="G704" i="15"/>
  <c r="H704" i="15" s="1" a="1"/>
  <c r="H704" i="15" s="1"/>
  <c r="B707" i="15"/>
  <c r="A706" i="15"/>
  <c r="F704" i="15" a="1"/>
  <c r="F707" i="18" a="1"/>
  <c r="G707" i="18" a="1"/>
  <c r="D706" i="15" a="1"/>
  <c r="D709" i="18" a="1"/>
  <c r="F705" i="15" a="1"/>
  <c r="G707" i="18" l="1"/>
  <c r="H707" i="18" s="1" a="1"/>
  <c r="H707" i="18" s="1"/>
  <c r="F707" i="18"/>
  <c r="D709" i="18"/>
  <c r="E709" i="18" s="1"/>
  <c r="B711" i="18"/>
  <c r="A710" i="18"/>
  <c r="F704" i="15"/>
  <c r="D706" i="15"/>
  <c r="E706" i="15" s="1"/>
  <c r="F705" i="15"/>
  <c r="A707" i="15"/>
  <c r="B708" i="15"/>
  <c r="G705" i="15" a="1"/>
  <c r="F708" i="18" a="1"/>
  <c r="D710" i="18" a="1"/>
  <c r="G708" i="18" a="1"/>
  <c r="D707" i="15" a="1"/>
  <c r="G706" i="15" a="1"/>
  <c r="F708" i="18" l="1"/>
  <c r="D710" i="18"/>
  <c r="E710" i="18" s="1"/>
  <c r="G708" i="18"/>
  <c r="H708" i="18" s="1" a="1"/>
  <c r="H708" i="18" s="1"/>
  <c r="B712" i="18"/>
  <c r="A711" i="18"/>
  <c r="G705" i="15"/>
  <c r="H705" i="15" s="1" a="1"/>
  <c r="H705" i="15" s="1"/>
  <c r="D707" i="15"/>
  <c r="E707" i="15" s="1"/>
  <c r="G706" i="15"/>
  <c r="H706" i="15" s="1" a="1"/>
  <c r="H706" i="15" s="1"/>
  <c r="B709" i="15"/>
  <c r="A708" i="15"/>
  <c r="G709" i="18" a="1"/>
  <c r="F709" i="18" a="1"/>
  <c r="D711" i="18" a="1"/>
  <c r="F706" i="15" a="1"/>
  <c r="D708" i="15" a="1"/>
  <c r="F707" i="15" a="1"/>
  <c r="D711" i="18" l="1"/>
  <c r="E711" i="18" s="1"/>
  <c r="G709" i="18"/>
  <c r="H709" i="18" s="1" a="1"/>
  <c r="H709" i="18" s="1"/>
  <c r="F709" i="18"/>
  <c r="B713" i="18"/>
  <c r="A712" i="18"/>
  <c r="F706" i="15"/>
  <c r="D708" i="15"/>
  <c r="E708" i="15" s="1"/>
  <c r="F707" i="15"/>
  <c r="A709" i="15"/>
  <c r="B710" i="15"/>
  <c r="G710" i="18" a="1"/>
  <c r="F710" i="18" a="1"/>
  <c r="G707" i="15" a="1"/>
  <c r="D712" i="18" a="1"/>
  <c r="D709" i="15" a="1"/>
  <c r="G708" i="15" a="1"/>
  <c r="G710" i="18" l="1"/>
  <c r="H710" i="18" s="1" a="1"/>
  <c r="H710" i="18" s="1"/>
  <c r="F710" i="18"/>
  <c r="D712" i="18"/>
  <c r="E712" i="18" s="1"/>
  <c r="A713" i="18"/>
  <c r="B714" i="18"/>
  <c r="G707" i="15"/>
  <c r="H707" i="15" s="1" a="1"/>
  <c r="H707" i="15" s="1"/>
  <c r="D709" i="15"/>
  <c r="E709" i="15" s="1"/>
  <c r="G708" i="15"/>
  <c r="H708" i="15" s="1" a="1"/>
  <c r="H708" i="15" s="1"/>
  <c r="B711" i="15"/>
  <c r="A710" i="15"/>
  <c r="F708" i="15" a="1"/>
  <c r="F711" i="18" a="1"/>
  <c r="G711" i="18" a="1"/>
  <c r="D710" i="15" a="1"/>
  <c r="D713" i="18" a="1"/>
  <c r="G709" i="15" a="1"/>
  <c r="F711" i="18" l="1"/>
  <c r="D713" i="18"/>
  <c r="E713" i="18" s="1"/>
  <c r="G711" i="18"/>
  <c r="H711" i="18" s="1" a="1"/>
  <c r="H711" i="18" s="1"/>
  <c r="A714" i="18"/>
  <c r="B715" i="18"/>
  <c r="F708" i="15"/>
  <c r="D710" i="15"/>
  <c r="E710" i="15" s="1"/>
  <c r="G709" i="15"/>
  <c r="H709" i="15" s="1" a="1"/>
  <c r="H709" i="15" s="1"/>
  <c r="A711" i="15"/>
  <c r="B712" i="15"/>
  <c r="G712" i="18" a="1"/>
  <c r="F712" i="18" a="1"/>
  <c r="F709" i="15" a="1"/>
  <c r="D714" i="18" a="1"/>
  <c r="D711" i="15" a="1"/>
  <c r="F710" i="15" a="1"/>
  <c r="D714" i="18" l="1"/>
  <c r="E714" i="18" s="1"/>
  <c r="G712" i="18"/>
  <c r="H712" i="18" s="1" a="1"/>
  <c r="H712" i="18" s="1"/>
  <c r="F712" i="18"/>
  <c r="A715" i="18"/>
  <c r="B716" i="18"/>
  <c r="F709" i="15"/>
  <c r="D711" i="15"/>
  <c r="E711" i="15" s="1"/>
  <c r="F710" i="15"/>
  <c r="B713" i="15"/>
  <c r="A712" i="15"/>
  <c r="F713" i="18" a="1"/>
  <c r="D712" i="15" a="1"/>
  <c r="G710" i="15" a="1"/>
  <c r="D715" i="18" a="1"/>
  <c r="G713" i="18" a="1"/>
  <c r="F711" i="15" a="1"/>
  <c r="D715" i="18" l="1"/>
  <c r="E715" i="18" s="1"/>
  <c r="F713" i="18"/>
  <c r="G713" i="18"/>
  <c r="H713" i="18" s="1" a="1"/>
  <c r="H713" i="18" s="1"/>
  <c r="A716" i="18"/>
  <c r="B717" i="18"/>
  <c r="G710" i="15"/>
  <c r="H710" i="15" s="1" a="1"/>
  <c r="H710" i="15" s="1"/>
  <c r="D712" i="15"/>
  <c r="E712" i="15" s="1"/>
  <c r="F711" i="15"/>
  <c r="A713" i="15"/>
  <c r="B714" i="15"/>
  <c r="D713" i="15" a="1"/>
  <c r="D716" i="18" a="1"/>
  <c r="F714" i="18" a="1"/>
  <c r="G714" i="18" a="1"/>
  <c r="G711" i="15" a="1"/>
  <c r="G712" i="15" a="1"/>
  <c r="F714" i="18" l="1"/>
  <c r="G714" i="18"/>
  <c r="H714" i="18" s="1" a="1"/>
  <c r="H714" i="18" s="1"/>
  <c r="D716" i="18"/>
  <c r="E716" i="18" s="1"/>
  <c r="B718" i="18"/>
  <c r="A717" i="18"/>
  <c r="G711" i="15"/>
  <c r="H711" i="15" s="1" a="1"/>
  <c r="H711" i="15" s="1"/>
  <c r="D713" i="15"/>
  <c r="E713" i="15" s="1"/>
  <c r="G712" i="15"/>
  <c r="H712" i="15" s="1" a="1"/>
  <c r="H712" i="15" s="1"/>
  <c r="B715" i="15"/>
  <c r="A714" i="15"/>
  <c r="F715" i="18" a="1"/>
  <c r="F712" i="15" a="1"/>
  <c r="D714" i="15" a="1"/>
  <c r="G715" i="18" a="1"/>
  <c r="D717" i="18" a="1"/>
  <c r="F713" i="15" a="1"/>
  <c r="G715" i="18" l="1"/>
  <c r="H715" i="18" s="1" a="1"/>
  <c r="H715" i="18" s="1"/>
  <c r="D717" i="18"/>
  <c r="E717" i="18" s="1"/>
  <c r="F715" i="18"/>
  <c r="B719" i="18"/>
  <c r="A718" i="18"/>
  <c r="F712" i="15"/>
  <c r="D714" i="15"/>
  <c r="E714" i="15" s="1"/>
  <c r="F713" i="15"/>
  <c r="A715" i="15"/>
  <c r="B716" i="15"/>
  <c r="D718" i="18" a="1"/>
  <c r="G716" i="18" a="1"/>
  <c r="G713" i="15" a="1"/>
  <c r="D715" i="15" a="1"/>
  <c r="F716" i="18" a="1"/>
  <c r="F714" i="15" a="1"/>
  <c r="D718" i="18" l="1"/>
  <c r="E718" i="18" s="1"/>
  <c r="F716" i="18"/>
  <c r="G716" i="18"/>
  <c r="H716" i="18" s="1" a="1"/>
  <c r="H716" i="18" s="1"/>
  <c r="A719" i="18"/>
  <c r="B720" i="18"/>
  <c r="G713" i="15"/>
  <c r="H713" i="15" s="1" a="1"/>
  <c r="H713" i="15" s="1"/>
  <c r="D715" i="15"/>
  <c r="E715" i="15" s="1"/>
  <c r="F714" i="15"/>
  <c r="B717" i="15"/>
  <c r="A716" i="15"/>
  <c r="G717" i="18" a="1"/>
  <c r="G714" i="15" a="1"/>
  <c r="D719" i="18" a="1"/>
  <c r="F717" i="18" a="1"/>
  <c r="D716" i="15" a="1"/>
  <c r="F715" i="15" a="1"/>
  <c r="D719" i="18" l="1"/>
  <c r="E719" i="18" s="1"/>
  <c r="G717" i="18"/>
  <c r="H717" i="18" s="1" a="1"/>
  <c r="H717" i="18" s="1"/>
  <c r="F717" i="18"/>
  <c r="B721" i="18"/>
  <c r="A720" i="18"/>
  <c r="G714" i="15"/>
  <c r="H714" i="15" s="1" a="1"/>
  <c r="H714" i="15" s="1"/>
  <c r="D716" i="15"/>
  <c r="E716" i="15" s="1"/>
  <c r="F715" i="15"/>
  <c r="A717" i="15"/>
  <c r="B718" i="15"/>
  <c r="D720" i="18" a="1"/>
  <c r="G715" i="15" a="1"/>
  <c r="F718" i="18" a="1"/>
  <c r="G718" i="18" a="1"/>
  <c r="D717" i="15" a="1"/>
  <c r="G716" i="15" a="1"/>
  <c r="D720" i="18" l="1"/>
  <c r="E720" i="18" s="1"/>
  <c r="F718" i="18"/>
  <c r="G718" i="18"/>
  <c r="H718" i="18" s="1" a="1"/>
  <c r="H718" i="18" s="1"/>
  <c r="B722" i="18"/>
  <c r="A721" i="18"/>
  <c r="G715" i="15"/>
  <c r="H715" i="15" s="1" a="1"/>
  <c r="H715" i="15" s="1"/>
  <c r="D717" i="15"/>
  <c r="E717" i="15" s="1"/>
  <c r="G716" i="15"/>
  <c r="H716" i="15" s="1" a="1"/>
  <c r="H716" i="15" s="1"/>
  <c r="B719" i="15"/>
  <c r="A718" i="15"/>
  <c r="F716" i="15" a="1"/>
  <c r="G719" i="18" a="1"/>
  <c r="F719" i="18" a="1"/>
  <c r="D718" i="15" a="1"/>
  <c r="D721" i="18" a="1"/>
  <c r="F717" i="15" a="1"/>
  <c r="D721" i="18" l="1"/>
  <c r="E721" i="18" s="1"/>
  <c r="G719" i="18"/>
  <c r="H719" i="18" s="1" a="1"/>
  <c r="H719" i="18" s="1"/>
  <c r="F719" i="18"/>
  <c r="A722" i="18"/>
  <c r="B723" i="18"/>
  <c r="F716" i="15"/>
  <c r="D718" i="15"/>
  <c r="E718" i="15" s="1"/>
  <c r="F717" i="15"/>
  <c r="A719" i="15"/>
  <c r="B720" i="15"/>
  <c r="F720" i="18" a="1"/>
  <c r="D722" i="18" a="1"/>
  <c r="G720" i="18" a="1"/>
  <c r="D719" i="15" a="1"/>
  <c r="G717" i="15" a="1"/>
  <c r="G718" i="15" a="1"/>
  <c r="D722" i="18" l="1"/>
  <c r="E722" i="18" s="1"/>
  <c r="G720" i="18"/>
  <c r="H720" i="18" s="1" a="1"/>
  <c r="H720" i="18" s="1"/>
  <c r="F720" i="18"/>
  <c r="B724" i="18"/>
  <c r="A723" i="18"/>
  <c r="G717" i="15"/>
  <c r="H717" i="15" s="1" a="1"/>
  <c r="H717" i="15" s="1"/>
  <c r="D719" i="15"/>
  <c r="E719" i="15" s="1"/>
  <c r="G718" i="15"/>
  <c r="H718" i="15" s="1" a="1"/>
  <c r="H718" i="15" s="1"/>
  <c r="B721" i="15"/>
  <c r="A720" i="15"/>
  <c r="F718" i="15" a="1"/>
  <c r="D720" i="15" a="1"/>
  <c r="D723" i="18" a="1"/>
  <c r="G721" i="18" a="1"/>
  <c r="F721" i="18" a="1"/>
  <c r="G719" i="15" a="1"/>
  <c r="D723" i="18" l="1"/>
  <c r="E723" i="18" s="1"/>
  <c r="G721" i="18"/>
  <c r="H721" i="18" s="1" a="1"/>
  <c r="H721" i="18" s="1"/>
  <c r="F721" i="18"/>
  <c r="B725" i="18"/>
  <c r="A724" i="18"/>
  <c r="F718" i="15"/>
  <c r="D720" i="15"/>
  <c r="E720" i="15" s="1"/>
  <c r="G719" i="15"/>
  <c r="H719" i="15" s="1" a="1"/>
  <c r="H719" i="15" s="1"/>
  <c r="A721" i="15"/>
  <c r="B722" i="15"/>
  <c r="F722" i="18" a="1"/>
  <c r="G722" i="18" a="1"/>
  <c r="D724" i="18" a="1"/>
  <c r="F719" i="15" a="1"/>
  <c r="D721" i="15" a="1"/>
  <c r="G720" i="15" a="1"/>
  <c r="F722" i="18" l="1"/>
  <c r="G722" i="18"/>
  <c r="H722" i="18" s="1" a="1"/>
  <c r="H722" i="18" s="1"/>
  <c r="D724" i="18"/>
  <c r="E724" i="18" s="1"/>
  <c r="A725" i="18"/>
  <c r="B726" i="18"/>
  <c r="F719" i="15"/>
  <c r="D721" i="15"/>
  <c r="E721" i="15" s="1"/>
  <c r="G720" i="15"/>
  <c r="H720" i="15" s="1" a="1"/>
  <c r="H720" i="15" s="1"/>
  <c r="B723" i="15"/>
  <c r="A722" i="15"/>
  <c r="F723" i="18" a="1"/>
  <c r="F720" i="15" a="1"/>
  <c r="D725" i="18" a="1"/>
  <c r="G723" i="18" a="1"/>
  <c r="D722" i="15" a="1"/>
  <c r="F721" i="15" a="1"/>
  <c r="D725" i="18" l="1"/>
  <c r="E725" i="18" s="1"/>
  <c r="F723" i="18"/>
  <c r="G723" i="18"/>
  <c r="H723" i="18" s="1" a="1"/>
  <c r="H723" i="18" s="1"/>
  <c r="B727" i="18"/>
  <c r="A726" i="18"/>
  <c r="F720" i="15"/>
  <c r="D722" i="15"/>
  <c r="E722" i="15" s="1"/>
  <c r="F721" i="15"/>
  <c r="A723" i="15"/>
  <c r="B724" i="15"/>
  <c r="D723" i="15" a="1"/>
  <c r="G724" i="18" a="1"/>
  <c r="D726" i="18" a="1"/>
  <c r="F724" i="18" a="1"/>
  <c r="G721" i="15" a="1"/>
  <c r="F722" i="15" a="1"/>
  <c r="D726" i="18" l="1"/>
  <c r="E726" i="18" s="1"/>
  <c r="F724" i="18"/>
  <c r="G724" i="18"/>
  <c r="H724" i="18" s="1" a="1"/>
  <c r="H724" i="18" s="1"/>
  <c r="A727" i="18"/>
  <c r="B728" i="18"/>
  <c r="G721" i="15"/>
  <c r="H721" i="15" s="1" a="1"/>
  <c r="H721" i="15" s="1"/>
  <c r="D723" i="15"/>
  <c r="E723" i="15" s="1"/>
  <c r="F722" i="15"/>
  <c r="B725" i="15"/>
  <c r="A724" i="15"/>
  <c r="F725" i="18" a="1"/>
  <c r="G722" i="15" a="1"/>
  <c r="D724" i="15" a="1"/>
  <c r="G725" i="18" a="1"/>
  <c r="D727" i="18" a="1"/>
  <c r="F723" i="15" a="1"/>
  <c r="D727" i="18" l="1"/>
  <c r="E727" i="18" s="1"/>
  <c r="G725" i="18"/>
  <c r="H725" i="18" s="1" a="1"/>
  <c r="H725" i="18" s="1"/>
  <c r="F725" i="18"/>
  <c r="A728" i="18"/>
  <c r="B729" i="18"/>
  <c r="G722" i="15"/>
  <c r="H722" i="15" s="1" a="1"/>
  <c r="H722" i="15" s="1"/>
  <c r="D724" i="15"/>
  <c r="E724" i="15" s="1"/>
  <c r="F723" i="15"/>
  <c r="A725" i="15"/>
  <c r="B726" i="15"/>
  <c r="F726" i="18" a="1"/>
  <c r="G726" i="18" a="1"/>
  <c r="G723" i="15" a="1"/>
  <c r="D728" i="18" a="1"/>
  <c r="D725" i="15" a="1"/>
  <c r="G724" i="15" a="1"/>
  <c r="D728" i="18" l="1"/>
  <c r="E728" i="18" s="1"/>
  <c r="G726" i="18"/>
  <c r="H726" i="18" s="1" a="1"/>
  <c r="H726" i="18" s="1"/>
  <c r="F726" i="18"/>
  <c r="A729" i="18"/>
  <c r="B730" i="18"/>
  <c r="G723" i="15"/>
  <c r="H723" i="15" s="1" a="1"/>
  <c r="H723" i="15" s="1"/>
  <c r="D725" i="15"/>
  <c r="E725" i="15" s="1"/>
  <c r="G724" i="15"/>
  <c r="H724" i="15" s="1" a="1"/>
  <c r="H724" i="15" s="1"/>
  <c r="B727" i="15"/>
  <c r="A726" i="15"/>
  <c r="G727" i="18" a="1"/>
  <c r="F724" i="15" a="1"/>
  <c r="D726" i="15" a="1"/>
  <c r="F727" i="18" a="1"/>
  <c r="D729" i="18" a="1"/>
  <c r="G725" i="15" a="1"/>
  <c r="F727" i="18" l="1"/>
  <c r="G727" i="18"/>
  <c r="H727" i="18" s="1" a="1"/>
  <c r="H727" i="18" s="1"/>
  <c r="D729" i="18"/>
  <c r="E729" i="18" s="1"/>
  <c r="B731" i="18"/>
  <c r="A730" i="18"/>
  <c r="F724" i="15"/>
  <c r="D726" i="15"/>
  <c r="E726" i="15" s="1"/>
  <c r="G725" i="15"/>
  <c r="H725" i="15" s="1" a="1"/>
  <c r="H725" i="15" s="1"/>
  <c r="A727" i="15"/>
  <c r="B728" i="15"/>
  <c r="G728" i="18" a="1"/>
  <c r="F725" i="15" a="1"/>
  <c r="D727" i="15" a="1"/>
  <c r="D730" i="18" a="1"/>
  <c r="F728" i="18" a="1"/>
  <c r="F726" i="15" a="1"/>
  <c r="F728" i="18" l="1"/>
  <c r="D730" i="18"/>
  <c r="E730" i="18" s="1"/>
  <c r="G728" i="18"/>
  <c r="H728" i="18" s="1" a="1"/>
  <c r="H728" i="18" s="1"/>
  <c r="A731" i="18"/>
  <c r="B732" i="18"/>
  <c r="F725" i="15"/>
  <c r="D727" i="15"/>
  <c r="E727" i="15" s="1"/>
  <c r="F726" i="15"/>
  <c r="A728" i="15"/>
  <c r="B729" i="15"/>
  <c r="D728" i="15" a="1"/>
  <c r="F729" i="18" a="1"/>
  <c r="G729" i="18" a="1"/>
  <c r="G726" i="15" a="1"/>
  <c r="D731" i="18" a="1"/>
  <c r="G727" i="15" a="1"/>
  <c r="D731" i="18" l="1"/>
  <c r="E731" i="18" s="1"/>
  <c r="F729" i="18"/>
  <c r="G729" i="18"/>
  <c r="H729" i="18" s="1" a="1"/>
  <c r="H729" i="18" s="1"/>
  <c r="A732" i="18"/>
  <c r="B733" i="18"/>
  <c r="G726" i="15"/>
  <c r="H726" i="15" s="1" a="1"/>
  <c r="H726" i="15" s="1"/>
  <c r="D728" i="15"/>
  <c r="E728" i="15" s="1"/>
  <c r="G727" i="15"/>
  <c r="H727" i="15" s="1" a="1"/>
  <c r="H727" i="15" s="1"/>
  <c r="A729" i="15"/>
  <c r="B730" i="15"/>
  <c r="D732" i="18" a="1"/>
  <c r="D729" i="15" a="1"/>
  <c r="F727" i="15" a="1"/>
  <c r="G730" i="18" a="1"/>
  <c r="F730" i="18" a="1"/>
  <c r="G728" i="15" a="1"/>
  <c r="F730" i="18" l="1"/>
  <c r="D732" i="18"/>
  <c r="E732" i="18" s="1"/>
  <c r="G730" i="18"/>
  <c r="H730" i="18" s="1" a="1"/>
  <c r="H730" i="18" s="1"/>
  <c r="A733" i="18"/>
  <c r="B734" i="18"/>
  <c r="F727" i="15"/>
  <c r="D729" i="15"/>
  <c r="E729" i="15" s="1"/>
  <c r="G728" i="15"/>
  <c r="H728" i="15" s="1" a="1"/>
  <c r="H728" i="15" s="1"/>
  <c r="B731" i="15"/>
  <c r="A730" i="15"/>
  <c r="F731" i="18" a="1"/>
  <c r="D730" i="15" a="1"/>
  <c r="D733" i="18" a="1"/>
  <c r="G731" i="18" a="1"/>
  <c r="F728" i="15" a="1"/>
  <c r="G729" i="15" a="1"/>
  <c r="G731" i="18" l="1"/>
  <c r="H731" i="18" s="1" a="1"/>
  <c r="H731" i="18" s="1"/>
  <c r="F731" i="18"/>
  <c r="D733" i="18"/>
  <c r="E733" i="18" s="1"/>
  <c r="B735" i="18"/>
  <c r="A734" i="18"/>
  <c r="F728" i="15"/>
  <c r="D730" i="15"/>
  <c r="E730" i="15" s="1"/>
  <c r="G729" i="15"/>
  <c r="H729" i="15" s="1" a="1"/>
  <c r="A731" i="15"/>
  <c r="B732" i="15"/>
  <c r="D734" i="18" a="1"/>
  <c r="F729" i="15" a="1"/>
  <c r="F732" i="18" a="1"/>
  <c r="G732" i="18" a="1"/>
  <c r="D731" i="15" a="1"/>
  <c r="F730" i="15" a="1"/>
  <c r="F732" i="18" l="1"/>
  <c r="D734" i="18"/>
  <c r="E734" i="18" s="1"/>
  <c r="G732" i="18"/>
  <c r="H732" i="18" s="1" a="1"/>
  <c r="H732" i="18" s="1"/>
  <c r="A735" i="18"/>
  <c r="B736" i="18"/>
  <c r="H729" i="15"/>
  <c r="F729" i="15"/>
  <c r="D731" i="15"/>
  <c r="E731" i="15" s="1"/>
  <c r="F730" i="15"/>
  <c r="B733" i="15"/>
  <c r="A732" i="15"/>
  <c r="G730" i="15" a="1"/>
  <c r="G733" i="18" a="1"/>
  <c r="F733" i="18" a="1"/>
  <c r="D735" i="18" a="1"/>
  <c r="D732" i="15" a="1"/>
  <c r="F731" i="15" a="1"/>
  <c r="D735" i="18" l="1"/>
  <c r="E735" i="18" s="1"/>
  <c r="G733" i="18"/>
  <c r="H733" i="18" s="1" a="1"/>
  <c r="H733" i="18" s="1"/>
  <c r="F733" i="18"/>
  <c r="B737" i="18"/>
  <c r="A736" i="18"/>
  <c r="G730" i="15"/>
  <c r="H730" i="15" s="1" a="1"/>
  <c r="H730" i="15" s="1"/>
  <c r="D732" i="15"/>
  <c r="E732" i="15" s="1"/>
  <c r="F731" i="15"/>
  <c r="A733" i="15"/>
  <c r="B734" i="15"/>
  <c r="G731" i="15" a="1"/>
  <c r="D733" i="15" a="1"/>
  <c r="G734" i="18" a="1"/>
  <c r="F734" i="18" a="1"/>
  <c r="D736" i="18" a="1"/>
  <c r="G732" i="15" a="1"/>
  <c r="D736" i="18" l="1"/>
  <c r="E736" i="18" s="1"/>
  <c r="F734" i="18"/>
  <c r="G734" i="18"/>
  <c r="H734" i="18" s="1" a="1"/>
  <c r="H734" i="18" s="1"/>
  <c r="B738" i="18"/>
  <c r="A737" i="18"/>
  <c r="G731" i="15"/>
  <c r="H731" i="15" s="1" a="1"/>
  <c r="H731" i="15" s="1"/>
  <c r="D733" i="15"/>
  <c r="E733" i="15" s="1"/>
  <c r="G732" i="15"/>
  <c r="H732" i="15" s="1" a="1"/>
  <c r="H732" i="15" s="1"/>
  <c r="B735" i="15"/>
  <c r="A734" i="15"/>
  <c r="G735" i="18" a="1"/>
  <c r="D737" i="18" a="1"/>
  <c r="F732" i="15" a="1"/>
  <c r="F735" i="18" a="1"/>
  <c r="D734" i="15" a="1"/>
  <c r="G733" i="15" a="1"/>
  <c r="D737" i="18" l="1"/>
  <c r="E737" i="18" s="1"/>
  <c r="G735" i="18"/>
  <c r="H735" i="18" s="1" a="1"/>
  <c r="H735" i="18" s="1"/>
  <c r="F735" i="18"/>
  <c r="A738" i="18"/>
  <c r="B739" i="18"/>
  <c r="F732" i="15"/>
  <c r="D734" i="15"/>
  <c r="E734" i="15" s="1"/>
  <c r="G733" i="15"/>
  <c r="H733" i="15" s="1" a="1"/>
  <c r="H733" i="15" s="1"/>
  <c r="A735" i="15"/>
  <c r="B736" i="15"/>
  <c r="D735" i="15" a="1"/>
  <c r="D738" i="18" a="1"/>
  <c r="F736" i="18" a="1"/>
  <c r="F733" i="15" a="1"/>
  <c r="G736" i="18" a="1"/>
  <c r="F734" i="15" a="1"/>
  <c r="D738" i="18" l="1"/>
  <c r="E738" i="18" s="1"/>
  <c r="F736" i="18"/>
  <c r="G736" i="18"/>
  <c r="H736" i="18" s="1" a="1"/>
  <c r="H736" i="18" s="1"/>
  <c r="B740" i="18"/>
  <c r="A739" i="18"/>
  <c r="F733" i="15"/>
  <c r="D735" i="15"/>
  <c r="E735" i="15" s="1"/>
  <c r="F734" i="15"/>
  <c r="B737" i="15"/>
  <c r="A736" i="15"/>
  <c r="G737" i="18" a="1"/>
  <c r="D739" i="18" a="1"/>
  <c r="G734" i="15" a="1"/>
  <c r="F737" i="18" a="1"/>
  <c r="D736" i="15" a="1"/>
  <c r="G735" i="15" a="1"/>
  <c r="G737" i="18" l="1"/>
  <c r="H737" i="18" s="1" a="1"/>
  <c r="H737" i="18" s="1"/>
  <c r="F737" i="18"/>
  <c r="D739" i="18"/>
  <c r="E739" i="18" s="1"/>
  <c r="A740" i="18"/>
  <c r="B741" i="18"/>
  <c r="G734" i="15"/>
  <c r="H734" i="15" s="1" a="1"/>
  <c r="H734" i="15" s="1"/>
  <c r="D736" i="15"/>
  <c r="E736" i="15" s="1"/>
  <c r="G735" i="15"/>
  <c r="H735" i="15" s="1" a="1"/>
  <c r="H735" i="15" s="1"/>
  <c r="A737" i="15"/>
  <c r="B738" i="15"/>
  <c r="D740" i="18" a="1"/>
  <c r="F738" i="18" a="1"/>
  <c r="F735" i="15" a="1"/>
  <c r="G738" i="18" a="1"/>
  <c r="D737" i="15" a="1"/>
  <c r="G736" i="15" a="1"/>
  <c r="G738" i="18" l="1"/>
  <c r="H738" i="18" s="1" a="1"/>
  <c r="H738" i="18" s="1"/>
  <c r="D740" i="18"/>
  <c r="E740" i="18" s="1"/>
  <c r="F738" i="18"/>
  <c r="A741" i="18"/>
  <c r="B742" i="18"/>
  <c r="F735" i="15"/>
  <c r="D737" i="15"/>
  <c r="E737" i="15" s="1"/>
  <c r="G736" i="15"/>
  <c r="H736" i="15" s="1" a="1"/>
  <c r="H736" i="15" s="1"/>
  <c r="B739" i="15"/>
  <c r="A738" i="15"/>
  <c r="G739" i="18" a="1"/>
  <c r="D741" i="18" a="1"/>
  <c r="F739" i="18" a="1"/>
  <c r="F736" i="15" a="1"/>
  <c r="D738" i="15" a="1"/>
  <c r="G737" i="15" a="1"/>
  <c r="G739" i="18" l="1"/>
  <c r="H739" i="18" s="1" a="1"/>
  <c r="H739" i="18" s="1"/>
  <c r="F739" i="18"/>
  <c r="D741" i="18"/>
  <c r="E741" i="18" s="1"/>
  <c r="A742" i="18"/>
  <c r="B743" i="18"/>
  <c r="F736" i="15"/>
  <c r="D738" i="15"/>
  <c r="E738" i="15" s="1"/>
  <c r="G737" i="15"/>
  <c r="H737" i="15" s="1" a="1"/>
  <c r="H737" i="15" s="1"/>
  <c r="A739" i="15"/>
  <c r="B740" i="15"/>
  <c r="G740" i="18" a="1"/>
  <c r="D739" i="15" a="1"/>
  <c r="F740" i="18" a="1"/>
  <c r="F737" i="15" a="1"/>
  <c r="D742" i="18" a="1"/>
  <c r="G738" i="15" a="1"/>
  <c r="F740" i="18" l="1"/>
  <c r="D742" i="18"/>
  <c r="E742" i="18" s="1"/>
  <c r="G740" i="18"/>
  <c r="H740" i="18" s="1" a="1"/>
  <c r="H740" i="18" s="1"/>
  <c r="B744" i="18"/>
  <c r="A743" i="18"/>
  <c r="F737" i="15"/>
  <c r="D739" i="15"/>
  <c r="E739" i="15" s="1"/>
  <c r="G738" i="15"/>
  <c r="H738" i="15" s="1" a="1"/>
  <c r="H738" i="15" s="1"/>
  <c r="B741" i="15"/>
  <c r="A740" i="15"/>
  <c r="D740" i="15" a="1"/>
  <c r="F741" i="18" a="1"/>
  <c r="D743" i="18" a="1"/>
  <c r="G741" i="18" a="1"/>
  <c r="F738" i="15" a="1"/>
  <c r="F739" i="15" a="1"/>
  <c r="F741" i="18" l="1"/>
  <c r="D743" i="18"/>
  <c r="E743" i="18" s="1"/>
  <c r="G741" i="18"/>
  <c r="H741" i="18" s="1" a="1"/>
  <c r="H741" i="18" s="1"/>
  <c r="A744" i="18"/>
  <c r="B745" i="18"/>
  <c r="F738" i="15"/>
  <c r="D740" i="15"/>
  <c r="E740" i="15" s="1"/>
  <c r="F739" i="15"/>
  <c r="A741" i="15"/>
  <c r="B742" i="15"/>
  <c r="D744" i="18" a="1"/>
  <c r="G739" i="15" a="1"/>
  <c r="D741" i="15" a="1"/>
  <c r="G742" i="18" a="1"/>
  <c r="F742" i="18" a="1"/>
  <c r="G740" i="15" a="1"/>
  <c r="F742" i="18" l="1"/>
  <c r="G742" i="18"/>
  <c r="H742" i="18" s="1" a="1"/>
  <c r="H742" i="18" s="1"/>
  <c r="D744" i="18"/>
  <c r="E744" i="18" s="1"/>
  <c r="B746" i="18"/>
  <c r="A745" i="18"/>
  <c r="G739" i="15"/>
  <c r="H739" i="15" s="1" a="1"/>
  <c r="H739" i="15" s="1"/>
  <c r="D741" i="15"/>
  <c r="E741" i="15" s="1"/>
  <c r="G740" i="15"/>
  <c r="H740" i="15" s="1" a="1"/>
  <c r="H740" i="15" s="1"/>
  <c r="B743" i="15"/>
  <c r="A742" i="15"/>
  <c r="G743" i="18" a="1"/>
  <c r="D742" i="15" a="1"/>
  <c r="F743" i="18" a="1"/>
  <c r="D745" i="18" a="1"/>
  <c r="F740" i="15" a="1"/>
  <c r="G741" i="15" a="1"/>
  <c r="G743" i="18" l="1"/>
  <c r="H743" i="18" s="1" a="1"/>
  <c r="H743" i="18" s="1"/>
  <c r="F743" i="18"/>
  <c r="D745" i="18"/>
  <c r="E745" i="18" s="1"/>
  <c r="B747" i="18"/>
  <c r="A746" i="18"/>
  <c r="F740" i="15"/>
  <c r="D742" i="15"/>
  <c r="E742" i="15" s="1"/>
  <c r="G741" i="15"/>
  <c r="H741" i="15" s="1" a="1"/>
  <c r="H741" i="15" s="1"/>
  <c r="A743" i="15"/>
  <c r="B744" i="15"/>
  <c r="D746" i="18" a="1"/>
  <c r="F744" i="18" a="1"/>
  <c r="D743" i="15" a="1"/>
  <c r="F741" i="15" a="1"/>
  <c r="G744" i="18" a="1"/>
  <c r="G742" i="15" a="1"/>
  <c r="G744" i="18" l="1"/>
  <c r="H744" i="18" s="1" a="1"/>
  <c r="H744" i="18" s="1"/>
  <c r="D746" i="18"/>
  <c r="E746" i="18" s="1"/>
  <c r="F744" i="18"/>
  <c r="A747" i="18"/>
  <c r="B748" i="18"/>
  <c r="F741" i="15"/>
  <c r="D743" i="15"/>
  <c r="E743" i="15" s="1"/>
  <c r="G742" i="15"/>
  <c r="H742" i="15" s="1" a="1"/>
  <c r="H742" i="15" s="1"/>
  <c r="B745" i="15"/>
  <c r="A744" i="15"/>
  <c r="D744" i="15" a="1"/>
  <c r="G745" i="18" a="1"/>
  <c r="D747" i="18" a="1"/>
  <c r="F742" i="15" a="1"/>
  <c r="F745" i="18" a="1"/>
  <c r="F743" i="15" a="1"/>
  <c r="F745" i="18" l="1"/>
  <c r="D747" i="18"/>
  <c r="E747" i="18" s="1"/>
  <c r="G745" i="18"/>
  <c r="H745" i="18" s="1" a="1"/>
  <c r="H745" i="18" s="1"/>
  <c r="B749" i="18"/>
  <c r="A748" i="18"/>
  <c r="F742" i="15"/>
  <c r="D744" i="15"/>
  <c r="E744" i="15" s="1"/>
  <c r="F743" i="15"/>
  <c r="A745" i="15"/>
  <c r="B746" i="15"/>
  <c r="D748" i="18" a="1"/>
  <c r="D745" i="15" a="1"/>
  <c r="G743" i="15" a="1"/>
  <c r="G746" i="18" a="1"/>
  <c r="F746" i="18" a="1"/>
  <c r="G744" i="15" a="1"/>
  <c r="G746" i="18" l="1"/>
  <c r="H746" i="18" s="1" a="1"/>
  <c r="H746" i="18" s="1"/>
  <c r="F746" i="18"/>
  <c r="D748" i="18"/>
  <c r="E748" i="18" s="1"/>
  <c r="B750" i="18"/>
  <c r="A749" i="18"/>
  <c r="G743" i="15"/>
  <c r="H743" i="15" s="1" a="1"/>
  <c r="H743" i="15" s="1"/>
  <c r="D745" i="15"/>
  <c r="E745" i="15" s="1"/>
  <c r="G744" i="15"/>
  <c r="H744" i="15" s="1" a="1"/>
  <c r="H744" i="15" s="1"/>
  <c r="B747" i="15"/>
  <c r="A746" i="15"/>
  <c r="F744" i="15" a="1"/>
  <c r="D746" i="15" a="1"/>
  <c r="G747" i="18" a="1"/>
  <c r="D749" i="18" a="1"/>
  <c r="F747" i="18" a="1"/>
  <c r="G745" i="15" a="1"/>
  <c r="G747" i="18" l="1"/>
  <c r="H747" i="18" s="1" a="1"/>
  <c r="H747" i="18" s="1"/>
  <c r="D749" i="18"/>
  <c r="E749" i="18" s="1"/>
  <c r="F747" i="18"/>
  <c r="A750" i="18"/>
  <c r="B751" i="18"/>
  <c r="F744" i="15"/>
  <c r="D746" i="15"/>
  <c r="E746" i="15" s="1"/>
  <c r="G745" i="15"/>
  <c r="H745" i="15" s="1" a="1"/>
  <c r="H745" i="15" s="1"/>
  <c r="A747" i="15"/>
  <c r="B748" i="15"/>
  <c r="G748" i="18" a="1"/>
  <c r="D747" i="15" a="1"/>
  <c r="F748" i="18" a="1"/>
  <c r="F745" i="15" a="1"/>
  <c r="D750" i="18" a="1"/>
  <c r="G746" i="15" a="1"/>
  <c r="G748" i="18" l="1"/>
  <c r="H748" i="18" s="1" a="1"/>
  <c r="H748" i="18" s="1"/>
  <c r="D750" i="18"/>
  <c r="E750" i="18" s="1"/>
  <c r="F748" i="18"/>
  <c r="A751" i="18"/>
  <c r="B752" i="18"/>
  <c r="F745" i="15"/>
  <c r="D747" i="15"/>
  <c r="E747" i="15" s="1"/>
  <c r="G746" i="15"/>
  <c r="H746" i="15" s="1" a="1"/>
  <c r="H746" i="15" s="1"/>
  <c r="B749" i="15"/>
  <c r="A748" i="15"/>
  <c r="F749" i="18" a="1"/>
  <c r="F746" i="15" a="1"/>
  <c r="G749" i="18" a="1"/>
  <c r="D748" i="15" a="1"/>
  <c r="D751" i="18" a="1"/>
  <c r="G747" i="15" a="1"/>
  <c r="G749" i="18" l="1"/>
  <c r="H749" i="18" s="1" a="1"/>
  <c r="H749" i="18" s="1"/>
  <c r="F749" i="18"/>
  <c r="D751" i="18"/>
  <c r="E751" i="18" s="1"/>
  <c r="A752" i="18"/>
  <c r="B753" i="18"/>
  <c r="F746" i="15"/>
  <c r="D748" i="15"/>
  <c r="E748" i="15" s="1"/>
  <c r="G747" i="15"/>
  <c r="H747" i="15" s="1" a="1"/>
  <c r="H747" i="15" s="1"/>
  <c r="A749" i="15"/>
  <c r="B750" i="15"/>
  <c r="F747" i="15" a="1"/>
  <c r="F750" i="18" a="1"/>
  <c r="G750" i="18" a="1"/>
  <c r="D752" i="18" a="1"/>
  <c r="D749" i="15" a="1"/>
  <c r="F748" i="15" a="1"/>
  <c r="F750" i="18" l="1"/>
  <c r="G750" i="18"/>
  <c r="H750" i="18" s="1" a="1"/>
  <c r="H750" i="18" s="1"/>
  <c r="D752" i="18"/>
  <c r="E752" i="18" s="1"/>
  <c r="A753" i="18"/>
  <c r="B754" i="18"/>
  <c r="F751" i="18" a="1"/>
  <c r="F751" i="18" s="1"/>
  <c r="G751" i="18" a="1"/>
  <c r="G751" i="18" s="1"/>
  <c r="H751" i="18" s="1" a="1"/>
  <c r="H751" i="18" s="1"/>
  <c r="F747" i="15"/>
  <c r="D749" i="15"/>
  <c r="E749" i="15" s="1"/>
  <c r="F748" i="15"/>
  <c r="B751" i="15"/>
  <c r="A750" i="15"/>
  <c r="D753" i="18" a="1"/>
  <c r="D750" i="15" a="1"/>
  <c r="G748" i="15" a="1"/>
  <c r="F749" i="15" a="1"/>
  <c r="D753" i="18" l="1"/>
  <c r="E753" i="18" s="1"/>
  <c r="A754" i="18"/>
  <c r="B755" i="18"/>
  <c r="G748" i="15"/>
  <c r="H748" i="15" s="1" a="1"/>
  <c r="H748" i="15" s="1"/>
  <c r="D750" i="15"/>
  <c r="E750" i="15" s="1"/>
  <c r="F749" i="15"/>
  <c r="B752" i="15"/>
  <c r="A751" i="15"/>
  <c r="F752" i="18" a="1"/>
  <c r="D751" i="15" a="1"/>
  <c r="G749" i="15" a="1"/>
  <c r="D754" i="18" a="1"/>
  <c r="G752" i="18" a="1"/>
  <c r="F750" i="15" a="1"/>
  <c r="F752" i="18" l="1"/>
  <c r="G752" i="18"/>
  <c r="H752" i="18" s="1" a="1"/>
  <c r="H752" i="18" s="1"/>
  <c r="D754" i="18"/>
  <c r="E754" i="18" s="1"/>
  <c r="B756" i="18"/>
  <c r="A755" i="18"/>
  <c r="G749" i="15"/>
  <c r="H749" i="15" s="1" a="1"/>
  <c r="H749" i="15" s="1"/>
  <c r="D751" i="15"/>
  <c r="E751" i="15" s="1"/>
  <c r="F750" i="15"/>
  <c r="A752" i="15"/>
  <c r="B753" i="15"/>
  <c r="F753" i="18" a="1"/>
  <c r="G753" i="18" a="1"/>
  <c r="D755" i="18" a="1"/>
  <c r="G750" i="15" a="1"/>
  <c r="D752" i="15" a="1"/>
  <c r="G753" i="18" l="1"/>
  <c r="H753" i="18" s="1" a="1"/>
  <c r="H753" i="18" s="1"/>
  <c r="D755" i="18"/>
  <c r="E755" i="18" s="1"/>
  <c r="F753" i="18"/>
  <c r="A756" i="18"/>
  <c r="B757" i="18"/>
  <c r="G750" i="15"/>
  <c r="H750" i="15" s="1" a="1"/>
  <c r="H750" i="15" s="1"/>
  <c r="D752" i="15"/>
  <c r="E752" i="15" s="1"/>
  <c r="B754" i="15"/>
  <c r="A753" i="15"/>
  <c r="G751" i="15" a="1"/>
  <c r="F751" i="15" a="1"/>
  <c r="G754" i="18" a="1"/>
  <c r="D756" i="18" a="1"/>
  <c r="D753" i="15" a="1"/>
  <c r="F754" i="18" a="1"/>
  <c r="F752" i="15" a="1"/>
  <c r="G754" i="18" l="1"/>
  <c r="H754" i="18" s="1" a="1"/>
  <c r="H754" i="18" s="1"/>
  <c r="D756" i="18"/>
  <c r="E756" i="18" s="1"/>
  <c r="F754" i="18"/>
  <c r="B758" i="18"/>
  <c r="A757" i="18"/>
  <c r="F751" i="15"/>
  <c r="G751" i="15"/>
  <c r="H751" i="15" s="1" a="1"/>
  <c r="H751" i="15" s="1"/>
  <c r="D753" i="15"/>
  <c r="E753" i="15" s="1"/>
  <c r="F752" i="15"/>
  <c r="A754" i="15"/>
  <c r="B755" i="15"/>
  <c r="G752" i="15" a="1"/>
  <c r="D757" i="18" a="1"/>
  <c r="F755" i="18" a="1"/>
  <c r="D754" i="15" a="1"/>
  <c r="G755" i="18" a="1"/>
  <c r="F753" i="15" a="1"/>
  <c r="D757" i="18" l="1"/>
  <c r="E757" i="18" s="1"/>
  <c r="F755" i="18"/>
  <c r="G755" i="18"/>
  <c r="H755" i="18" s="1" a="1"/>
  <c r="H755" i="18" s="1"/>
  <c r="A758" i="18"/>
  <c r="B759" i="18"/>
  <c r="G752" i="15"/>
  <c r="H752" i="15" s="1" a="1"/>
  <c r="H752" i="15" s="1"/>
  <c r="D754" i="15"/>
  <c r="E754" i="15" s="1"/>
  <c r="F753" i="15"/>
  <c r="B756" i="15"/>
  <c r="A755" i="15"/>
  <c r="G753" i="15" a="1"/>
  <c r="F756" i="18" a="1"/>
  <c r="D755" i="15" a="1"/>
  <c r="D758" i="18" a="1"/>
  <c r="G756" i="18" a="1"/>
  <c r="F754" i="15" a="1"/>
  <c r="F756" i="18" l="1"/>
  <c r="D758" i="18"/>
  <c r="E758" i="18" s="1"/>
  <c r="G756" i="18"/>
  <c r="H756" i="18" s="1" a="1"/>
  <c r="H756" i="18" s="1"/>
  <c r="B760" i="18"/>
  <c r="A759" i="18"/>
  <c r="G753" i="15"/>
  <c r="H753" i="15" s="1" a="1"/>
  <c r="H753" i="15" s="1"/>
  <c r="D755" i="15"/>
  <c r="E755" i="15" s="1"/>
  <c r="F754" i="15"/>
  <c r="A756" i="15"/>
  <c r="B757" i="15"/>
  <c r="G754" i="15" a="1"/>
  <c r="G757" i="18" a="1"/>
  <c r="F757" i="18" a="1"/>
  <c r="D759" i="18" a="1"/>
  <c r="D756" i="15" a="1"/>
  <c r="F755" i="15" a="1"/>
  <c r="D759" i="18" l="1"/>
  <c r="E759" i="18" s="1"/>
  <c r="G757" i="18"/>
  <c r="H757" i="18" s="1" a="1"/>
  <c r="H757" i="18" s="1"/>
  <c r="F757" i="18"/>
  <c r="B761" i="18"/>
  <c r="A760" i="18"/>
  <c r="G754" i="15"/>
  <c r="H754" i="15" s="1" a="1"/>
  <c r="H754" i="15" s="1"/>
  <c r="D756" i="15"/>
  <c r="E756" i="15" s="1"/>
  <c r="F755" i="15"/>
  <c r="B758" i="15"/>
  <c r="A757" i="15"/>
  <c r="D760" i="18" a="1"/>
  <c r="G758" i="18" a="1"/>
  <c r="D757" i="15" a="1"/>
  <c r="G755" i="15" a="1"/>
  <c r="F758" i="18" a="1"/>
  <c r="F756" i="15" a="1"/>
  <c r="G758" i="18" l="1"/>
  <c r="H758" i="18" s="1" a="1"/>
  <c r="H758" i="18" s="1"/>
  <c r="F758" i="18"/>
  <c r="D760" i="18"/>
  <c r="E760" i="18" s="1"/>
  <c r="A761" i="18"/>
  <c r="B762" i="18"/>
  <c r="G755" i="15"/>
  <c r="H755" i="15" s="1" a="1"/>
  <c r="H755" i="15" s="1"/>
  <c r="D757" i="15"/>
  <c r="E757" i="15" s="1"/>
  <c r="F756" i="15"/>
  <c r="B759" i="15"/>
  <c r="A758" i="15"/>
  <c r="D758" i="15" a="1"/>
  <c r="D761" i="18" a="1"/>
  <c r="G756" i="15" a="1"/>
  <c r="G759" i="18" a="1"/>
  <c r="F759" i="18" a="1"/>
  <c r="F757" i="15" a="1"/>
  <c r="D761" i="18" l="1"/>
  <c r="E761" i="18" s="1"/>
  <c r="G759" i="18"/>
  <c r="H759" i="18" s="1" a="1"/>
  <c r="H759" i="18" s="1"/>
  <c r="F759" i="18"/>
  <c r="B763" i="18"/>
  <c r="A762" i="18"/>
  <c r="G756" i="15"/>
  <c r="H756" i="15" s="1" a="1"/>
  <c r="H756" i="15" s="1"/>
  <c r="D758" i="15"/>
  <c r="E758" i="15" s="1"/>
  <c r="F757" i="15"/>
  <c r="A759" i="15"/>
  <c r="B760" i="15"/>
  <c r="F760" i="18" a="1"/>
  <c r="D762" i="18" a="1"/>
  <c r="D759" i="15" a="1"/>
  <c r="G760" i="18" a="1"/>
  <c r="G757" i="15" a="1"/>
  <c r="F758" i="15" a="1"/>
  <c r="D762" i="18" l="1"/>
  <c r="E762" i="18" s="1"/>
  <c r="F760" i="18"/>
  <c r="G760" i="18"/>
  <c r="H760" i="18" s="1" a="1"/>
  <c r="H760" i="18" s="1"/>
  <c r="A763" i="18"/>
  <c r="B764" i="18"/>
  <c r="G757" i="15"/>
  <c r="H757" i="15" s="1" a="1"/>
  <c r="H757" i="15" s="1"/>
  <c r="D759" i="15"/>
  <c r="E759" i="15" s="1"/>
  <c r="F758" i="15"/>
  <c r="B761" i="15"/>
  <c r="A760" i="15"/>
  <c r="G758" i="15" a="1"/>
  <c r="D763" i="18" a="1"/>
  <c r="D760" i="15" a="1"/>
  <c r="F761" i="18" a="1"/>
  <c r="G761" i="18" a="1"/>
  <c r="F759" i="15" a="1"/>
  <c r="G761" i="18" l="1"/>
  <c r="H761" i="18" s="1" a="1"/>
  <c r="H761" i="18" s="1"/>
  <c r="F761" i="18"/>
  <c r="D763" i="18"/>
  <c r="E763" i="18" s="1"/>
  <c r="B765" i="18"/>
  <c r="A764" i="18"/>
  <c r="G758" i="15"/>
  <c r="H758" i="15" s="1" a="1"/>
  <c r="H758" i="15" s="1"/>
  <c r="D760" i="15"/>
  <c r="E760" i="15" s="1"/>
  <c r="F759" i="15"/>
  <c r="A761" i="15"/>
  <c r="B762" i="15"/>
  <c r="D761" i="15" a="1"/>
  <c r="G759" i="15" a="1"/>
  <c r="F762" i="18" a="1"/>
  <c r="G762" i="18" a="1"/>
  <c r="D764" i="18" a="1"/>
  <c r="F760" i="15" a="1"/>
  <c r="F762" i="18" l="1"/>
  <c r="D764" i="18"/>
  <c r="E764" i="18" s="1"/>
  <c r="G762" i="18"/>
  <c r="H762" i="18" s="1" a="1"/>
  <c r="H762" i="18" s="1"/>
  <c r="B766" i="18"/>
  <c r="A765" i="18"/>
  <c r="G759" i="15"/>
  <c r="H759" i="15" s="1" a="1"/>
  <c r="H759" i="15" s="1"/>
  <c r="D761" i="15"/>
  <c r="E761" i="15" s="1"/>
  <c r="F760" i="15"/>
  <c r="B763" i="15"/>
  <c r="A762" i="15"/>
  <c r="F763" i="18" a="1"/>
  <c r="D762" i="15" a="1"/>
  <c r="G760" i="15" a="1"/>
  <c r="D765" i="18" a="1"/>
  <c r="G763" i="18" a="1"/>
  <c r="F761" i="15" a="1"/>
  <c r="F763" i="18" l="1"/>
  <c r="G763" i="18"/>
  <c r="H763" i="18" s="1" a="1"/>
  <c r="H763" i="18" s="1"/>
  <c r="D765" i="18"/>
  <c r="E765" i="18" s="1"/>
  <c r="A766" i="18"/>
  <c r="B767" i="18"/>
  <c r="G760" i="15"/>
  <c r="H760" i="15" s="1" a="1"/>
  <c r="H760" i="15" s="1"/>
  <c r="D762" i="15"/>
  <c r="E762" i="15" s="1"/>
  <c r="F761" i="15"/>
  <c r="A763" i="15"/>
  <c r="B764" i="15"/>
  <c r="D766" i="18" a="1"/>
  <c r="G764" i="18" a="1"/>
  <c r="F764" i="18" a="1"/>
  <c r="D763" i="15" a="1"/>
  <c r="G761" i="15" a="1"/>
  <c r="F762" i="15" a="1"/>
  <c r="D766" i="18" l="1"/>
  <c r="E766" i="18" s="1"/>
  <c r="G764" i="18"/>
  <c r="H764" i="18" s="1" a="1"/>
  <c r="H764" i="18" s="1"/>
  <c r="F764" i="18"/>
  <c r="A767" i="18"/>
  <c r="B768" i="18"/>
  <c r="G761" i="15"/>
  <c r="H761" i="15" s="1" a="1"/>
  <c r="H761" i="15" s="1"/>
  <c r="D763" i="15"/>
  <c r="E763" i="15" s="1"/>
  <c r="F762" i="15"/>
  <c r="B765" i="15"/>
  <c r="A764" i="15"/>
  <c r="D764" i="15" a="1"/>
  <c r="G765" i="18" a="1"/>
  <c r="D767" i="18" a="1"/>
  <c r="G762" i="15" a="1"/>
  <c r="F765" i="18" a="1"/>
  <c r="F763" i="15" a="1"/>
  <c r="G765" i="18" l="1"/>
  <c r="H765" i="18" s="1" a="1"/>
  <c r="H765" i="18" s="1"/>
  <c r="D767" i="18"/>
  <c r="E767" i="18" s="1"/>
  <c r="F765" i="18"/>
  <c r="A768" i="18"/>
  <c r="B769" i="18"/>
  <c r="G762" i="15"/>
  <c r="H762" i="15" s="1" a="1"/>
  <c r="H762" i="15" s="1"/>
  <c r="D764" i="15"/>
  <c r="E764" i="15" s="1"/>
  <c r="F763" i="15"/>
  <c r="A765" i="15"/>
  <c r="B766" i="15"/>
  <c r="F766" i="18" a="1"/>
  <c r="D768" i="18" a="1"/>
  <c r="D765" i="15" a="1"/>
  <c r="G766" i="18" a="1"/>
  <c r="G763" i="15" a="1"/>
  <c r="F764" i="15" a="1"/>
  <c r="F766" i="18" l="1"/>
  <c r="G766" i="18"/>
  <c r="H766" i="18" s="1" a="1"/>
  <c r="H766" i="18" s="1"/>
  <c r="D768" i="18"/>
  <c r="E768" i="18" s="1"/>
  <c r="A769" i="18"/>
  <c r="B770" i="18"/>
  <c r="G763" i="15"/>
  <c r="H763" i="15" s="1" a="1"/>
  <c r="H763" i="15" s="1"/>
  <c r="D765" i="15"/>
  <c r="E765" i="15" s="1"/>
  <c r="F764" i="15"/>
  <c r="B767" i="15"/>
  <c r="A766" i="15"/>
  <c r="G767" i="18" a="1"/>
  <c r="F767" i="18" a="1"/>
  <c r="D766" i="15" a="1"/>
  <c r="D769" i="18" a="1"/>
  <c r="G764" i="15" a="1"/>
  <c r="G765" i="15" a="1"/>
  <c r="F767" i="18" l="1"/>
  <c r="D769" i="18"/>
  <c r="E769" i="18" s="1"/>
  <c r="G767" i="18"/>
  <c r="H767" i="18" s="1" a="1"/>
  <c r="H767" i="18" s="1"/>
  <c r="B771" i="18"/>
  <c r="A770" i="18"/>
  <c r="G764" i="15"/>
  <c r="H764" i="15" s="1" a="1"/>
  <c r="H764" i="15" s="1"/>
  <c r="D766" i="15"/>
  <c r="E766" i="15" s="1"/>
  <c r="G765" i="15"/>
  <c r="H765" i="15" s="1" a="1"/>
  <c r="H765" i="15" s="1"/>
  <c r="A767" i="15"/>
  <c r="B768" i="15"/>
  <c r="F768" i="18" a="1"/>
  <c r="D770" i="18" a="1"/>
  <c r="D767" i="15" a="1"/>
  <c r="G768" i="18" a="1"/>
  <c r="F765" i="15" a="1"/>
  <c r="G766" i="15" a="1"/>
  <c r="G768" i="18" l="1"/>
  <c r="H768" i="18" s="1" a="1"/>
  <c r="H768" i="18" s="1"/>
  <c r="F768" i="18"/>
  <c r="D770" i="18"/>
  <c r="E770" i="18" s="1"/>
  <c r="B772" i="18"/>
  <c r="A771" i="18"/>
  <c r="F765" i="15"/>
  <c r="D767" i="15"/>
  <c r="E767" i="15" s="1"/>
  <c r="G766" i="15"/>
  <c r="H766" i="15" s="1" a="1"/>
  <c r="H766" i="15" s="1"/>
  <c r="B769" i="15"/>
  <c r="A768" i="15"/>
  <c r="D768" i="15" a="1"/>
  <c r="F769" i="18" a="1"/>
  <c r="F766" i="15" a="1"/>
  <c r="G769" i="18" a="1"/>
  <c r="D771" i="18" a="1"/>
  <c r="F767" i="15" a="1"/>
  <c r="F769" i="18" l="1"/>
  <c r="D771" i="18"/>
  <c r="E771" i="18" s="1"/>
  <c r="G769" i="18"/>
  <c r="H769" i="18" s="1" a="1"/>
  <c r="H769" i="18" s="1"/>
  <c r="B773" i="18"/>
  <c r="A772" i="18"/>
  <c r="F766" i="15"/>
  <c r="D768" i="15"/>
  <c r="E768" i="15" s="1"/>
  <c r="F767" i="15"/>
  <c r="A769" i="15"/>
  <c r="B770" i="15"/>
  <c r="D772" i="18" a="1"/>
  <c r="G767" i="15" a="1"/>
  <c r="F770" i="18" a="1"/>
  <c r="G770" i="18" a="1"/>
  <c r="D769" i="15" a="1"/>
  <c r="F768" i="15" a="1"/>
  <c r="G770" i="18" l="1"/>
  <c r="H770" i="18" s="1" a="1"/>
  <c r="H770" i="18" s="1"/>
  <c r="F770" i="18"/>
  <c r="D772" i="18"/>
  <c r="E772" i="18" s="1"/>
  <c r="A773" i="18"/>
  <c r="B774" i="18"/>
  <c r="G767" i="15"/>
  <c r="H767" i="15" s="1" a="1"/>
  <c r="H767" i="15" s="1"/>
  <c r="D769" i="15"/>
  <c r="E769" i="15" s="1"/>
  <c r="F768" i="15"/>
  <c r="B771" i="15"/>
  <c r="A770" i="15"/>
  <c r="D773" i="18" a="1"/>
  <c r="D770" i="15" a="1"/>
  <c r="G771" i="18" a="1"/>
  <c r="G768" i="15" a="1"/>
  <c r="F771" i="18" a="1"/>
  <c r="G769" i="15" a="1"/>
  <c r="D773" i="18" l="1"/>
  <c r="E773" i="18" s="1"/>
  <c r="G771" i="18"/>
  <c r="H771" i="18" s="1" a="1"/>
  <c r="H771" i="18" s="1"/>
  <c r="F771" i="18"/>
  <c r="A774" i="18"/>
  <c r="B775" i="18"/>
  <c r="G768" i="15"/>
  <c r="H768" i="15" s="1" a="1"/>
  <c r="H768" i="15" s="1"/>
  <c r="D770" i="15"/>
  <c r="E770" i="15" s="1"/>
  <c r="G769" i="15"/>
  <c r="H769" i="15" s="1" a="1"/>
  <c r="H769" i="15" s="1"/>
  <c r="A771" i="15"/>
  <c r="B772" i="15"/>
  <c r="F769" i="15" a="1"/>
  <c r="F772" i="18" a="1"/>
  <c r="D774" i="18" a="1"/>
  <c r="G772" i="18" a="1"/>
  <c r="D771" i="15" a="1"/>
  <c r="F770" i="15" a="1"/>
  <c r="D774" i="18" l="1"/>
  <c r="E774" i="18" s="1"/>
  <c r="G772" i="18"/>
  <c r="H772" i="18" s="1" a="1"/>
  <c r="H772" i="18" s="1"/>
  <c r="F772" i="18"/>
  <c r="B776" i="18"/>
  <c r="A775" i="18"/>
  <c r="F769" i="15"/>
  <c r="D771" i="15"/>
  <c r="E771" i="15" s="1"/>
  <c r="F770" i="15"/>
  <c r="B773" i="15"/>
  <c r="A772" i="15"/>
  <c r="G770" i="15" a="1"/>
  <c r="F773" i="18" a="1"/>
  <c r="D772" i="15" a="1"/>
  <c r="G773" i="18" a="1"/>
  <c r="D775" i="18" a="1"/>
  <c r="G771" i="15" a="1"/>
  <c r="D775" i="18" l="1"/>
  <c r="E775" i="18" s="1"/>
  <c r="G773" i="18"/>
  <c r="H773" i="18" s="1" a="1"/>
  <c r="H773" i="18" s="1"/>
  <c r="F773" i="18"/>
  <c r="B777" i="18"/>
  <c r="A776" i="18"/>
  <c r="G770" i="15"/>
  <c r="H770" i="15" s="1" a="1"/>
  <c r="H770" i="15" s="1"/>
  <c r="D772" i="15"/>
  <c r="E772" i="15" s="1"/>
  <c r="G771" i="15"/>
  <c r="H771" i="15" s="1" a="1"/>
  <c r="H771" i="15" s="1"/>
  <c r="A773" i="15"/>
  <c r="B774" i="15"/>
  <c r="D776" i="18" a="1"/>
  <c r="F774" i="18" a="1"/>
  <c r="D773" i="15" a="1"/>
  <c r="G774" i="18" a="1"/>
  <c r="F771" i="15" a="1"/>
  <c r="G772" i="15" a="1"/>
  <c r="D776" i="18" l="1"/>
  <c r="E776" i="18" s="1"/>
  <c r="F774" i="18"/>
  <c r="G774" i="18"/>
  <c r="H774" i="18" s="1" a="1"/>
  <c r="H774" i="18" s="1"/>
  <c r="A777" i="18"/>
  <c r="B778" i="18"/>
  <c r="F771" i="15"/>
  <c r="D773" i="15"/>
  <c r="E773" i="15" s="1"/>
  <c r="G772" i="15"/>
  <c r="H772" i="15" s="1" a="1"/>
  <c r="H772" i="15" s="1"/>
  <c r="B775" i="15"/>
  <c r="A774" i="15"/>
  <c r="F772" i="15" a="1"/>
  <c r="D777" i="18" a="1"/>
  <c r="G775" i="18" a="1"/>
  <c r="F775" i="18" a="1"/>
  <c r="D774" i="15" a="1"/>
  <c r="G773" i="15" a="1"/>
  <c r="F775" i="18" l="1"/>
  <c r="G775" i="18"/>
  <c r="H775" i="18" s="1" a="1"/>
  <c r="H775" i="18" s="1"/>
  <c r="D777" i="18"/>
  <c r="E777" i="18" s="1"/>
  <c r="A778" i="18"/>
  <c r="B779" i="18"/>
  <c r="F772" i="15"/>
  <c r="D774" i="15"/>
  <c r="E774" i="15" s="1"/>
  <c r="G773" i="15"/>
  <c r="H773" i="15" s="1" a="1"/>
  <c r="H773" i="15" s="1"/>
  <c r="B776" i="15"/>
  <c r="A775" i="15"/>
  <c r="F776" i="18" a="1"/>
  <c r="D775" i="15" a="1"/>
  <c r="F773" i="15" a="1"/>
  <c r="G776" i="18" a="1"/>
  <c r="D778" i="18" a="1"/>
  <c r="G774" i="15" a="1"/>
  <c r="G776" i="18" l="1"/>
  <c r="H776" i="18" s="1" a="1"/>
  <c r="H776" i="18" s="1"/>
  <c r="D778" i="18"/>
  <c r="E778" i="18" s="1"/>
  <c r="F776" i="18"/>
  <c r="B780" i="18"/>
  <c r="A779" i="18"/>
  <c r="F773" i="15"/>
  <c r="D775" i="15"/>
  <c r="E775" i="15" s="1"/>
  <c r="G774" i="15"/>
  <c r="H774" i="15" s="1" a="1"/>
  <c r="H774" i="15" s="1"/>
  <c r="A776" i="15"/>
  <c r="B777" i="15"/>
  <c r="D776" i="15" a="1"/>
  <c r="G777" i="18" a="1"/>
  <c r="F774" i="15" a="1"/>
  <c r="F777" i="18" a="1"/>
  <c r="D779" i="18" a="1"/>
  <c r="F775" i="15" a="1"/>
  <c r="G777" i="18" l="1"/>
  <c r="H777" i="18" s="1" a="1"/>
  <c r="H777" i="18" s="1"/>
  <c r="F777" i="18"/>
  <c r="D779" i="18"/>
  <c r="E779" i="18" s="1"/>
  <c r="A780" i="18"/>
  <c r="B781" i="18"/>
  <c r="F774" i="15"/>
  <c r="D776" i="15"/>
  <c r="E776" i="15" s="1"/>
  <c r="F775" i="15"/>
  <c r="B778" i="15"/>
  <c r="A777" i="15"/>
  <c r="D780" i="18" a="1"/>
  <c r="F778" i="18" a="1"/>
  <c r="G775" i="15" a="1"/>
  <c r="G778" i="18" a="1"/>
  <c r="D777" i="15" a="1"/>
  <c r="G776" i="15" a="1"/>
  <c r="F778" i="18" l="1"/>
  <c r="G778" i="18"/>
  <c r="H778" i="18" s="1" a="1"/>
  <c r="H778" i="18" s="1"/>
  <c r="D780" i="18"/>
  <c r="E780" i="18" s="1"/>
  <c r="B782" i="18"/>
  <c r="A781" i="18"/>
  <c r="G775" i="15"/>
  <c r="H775" i="15" s="1" a="1"/>
  <c r="H775" i="15" s="1"/>
  <c r="D777" i="15"/>
  <c r="E777" i="15" s="1"/>
  <c r="G776" i="15"/>
  <c r="H776" i="15" s="1" a="1"/>
  <c r="H776" i="15" s="1"/>
  <c r="A778" i="15"/>
  <c r="B779" i="15"/>
  <c r="D781" i="18" a="1"/>
  <c r="F776" i="15" a="1"/>
  <c r="F779" i="18" a="1"/>
  <c r="G779" i="18" a="1"/>
  <c r="D778" i="15" a="1"/>
  <c r="F777" i="15" a="1"/>
  <c r="D781" i="18" l="1"/>
  <c r="E781" i="18" s="1"/>
  <c r="F779" i="18"/>
  <c r="G779" i="18"/>
  <c r="H779" i="18" s="1" a="1"/>
  <c r="H779" i="18" s="1"/>
  <c r="A782" i="18"/>
  <c r="B783" i="18"/>
  <c r="F776" i="15"/>
  <c r="D778" i="15"/>
  <c r="E778" i="15" s="1"/>
  <c r="F777" i="15"/>
  <c r="B780" i="15"/>
  <c r="A779" i="15"/>
  <c r="D779" i="15" a="1"/>
  <c r="G777" i="15" a="1"/>
  <c r="F780" i="18" a="1"/>
  <c r="D782" i="18" a="1"/>
  <c r="G780" i="18" a="1"/>
  <c r="G778" i="15" a="1"/>
  <c r="D782" i="18" l="1"/>
  <c r="E782" i="18" s="1"/>
  <c r="F780" i="18"/>
  <c r="G780" i="18"/>
  <c r="H780" i="18" s="1" a="1"/>
  <c r="H780" i="18" s="1"/>
  <c r="A783" i="18"/>
  <c r="B784" i="18"/>
  <c r="G777" i="15"/>
  <c r="H777" i="15" s="1" a="1"/>
  <c r="H777" i="15" s="1"/>
  <c r="D779" i="15"/>
  <c r="E779" i="15" s="1"/>
  <c r="G778" i="15"/>
  <c r="H778" i="15" s="1" a="1"/>
  <c r="H778" i="15" s="1"/>
  <c r="B781" i="15"/>
  <c r="A780" i="15"/>
  <c r="F781" i="18" a="1"/>
  <c r="G781" i="18" a="1"/>
  <c r="F778" i="15" a="1"/>
  <c r="D780" i="15" a="1"/>
  <c r="D783" i="18" a="1"/>
  <c r="G779" i="15" a="1"/>
  <c r="G781" i="18" l="1"/>
  <c r="H781" i="18" s="1" a="1"/>
  <c r="H781" i="18" s="1"/>
  <c r="F781" i="18"/>
  <c r="D783" i="18"/>
  <c r="E783" i="18" s="1"/>
  <c r="B785" i="18"/>
  <c r="A784" i="18"/>
  <c r="F778" i="15"/>
  <c r="D780" i="15"/>
  <c r="E780" i="15" s="1"/>
  <c r="G779" i="15"/>
  <c r="H779" i="15" s="1" a="1"/>
  <c r="H779" i="15" s="1"/>
  <c r="B782" i="15"/>
  <c r="A781" i="15"/>
  <c r="F782" i="18" a="1"/>
  <c r="D784" i="18" a="1"/>
  <c r="F779" i="15" a="1"/>
  <c r="G782" i="18" a="1"/>
  <c r="D781" i="15" a="1"/>
  <c r="G780" i="15" a="1"/>
  <c r="F782" i="18" l="1"/>
  <c r="D784" i="18"/>
  <c r="E784" i="18" s="1"/>
  <c r="G782" i="18"/>
  <c r="H782" i="18" s="1" a="1"/>
  <c r="H782" i="18" s="1"/>
  <c r="B786" i="18"/>
  <c r="A785" i="18"/>
  <c r="F779" i="15"/>
  <c r="D781" i="15"/>
  <c r="E781" i="15" s="1"/>
  <c r="G780" i="15"/>
  <c r="H780" i="15" s="1" a="1"/>
  <c r="H780" i="15" s="1"/>
  <c r="A782" i="15"/>
  <c r="B783" i="15"/>
  <c r="D785" i="18" a="1"/>
  <c r="D782" i="15" a="1"/>
  <c r="F783" i="18" a="1"/>
  <c r="G783" i="18" a="1"/>
  <c r="F780" i="15" a="1"/>
  <c r="F781" i="15" a="1"/>
  <c r="D785" i="18" l="1"/>
  <c r="E785" i="18" s="1"/>
  <c r="F783" i="18"/>
  <c r="G783" i="18"/>
  <c r="H783" i="18" s="1" a="1"/>
  <c r="H783" i="18" s="1"/>
  <c r="A786" i="18"/>
  <c r="B787" i="18"/>
  <c r="F780" i="15"/>
  <c r="D782" i="15"/>
  <c r="E782" i="15" s="1"/>
  <c r="F781" i="15"/>
  <c r="B784" i="15"/>
  <c r="A783" i="15"/>
  <c r="D783" i="15" a="1"/>
  <c r="D786" i="18" a="1"/>
  <c r="G781" i="15" a="1"/>
  <c r="F784" i="18" a="1"/>
  <c r="G784" i="18" a="1"/>
  <c r="F782" i="15" a="1"/>
  <c r="F784" i="18" l="1"/>
  <c r="D786" i="18"/>
  <c r="E786" i="18" s="1"/>
  <c r="G784" i="18"/>
  <c r="H784" i="18" s="1" a="1"/>
  <c r="H784" i="18" s="1"/>
  <c r="A787" i="18"/>
  <c r="B788" i="18"/>
  <c r="G781" i="15"/>
  <c r="H781" i="15" s="1" a="1"/>
  <c r="H781" i="15" s="1"/>
  <c r="D783" i="15"/>
  <c r="E783" i="15" s="1"/>
  <c r="F782" i="15"/>
  <c r="B785" i="15"/>
  <c r="A784" i="15"/>
  <c r="G785" i="18" a="1"/>
  <c r="D784" i="15" a="1"/>
  <c r="D787" i="18" a="1"/>
  <c r="G782" i="15" a="1"/>
  <c r="F785" i="18" a="1"/>
  <c r="G783" i="15" a="1"/>
  <c r="D787" i="18" l="1"/>
  <c r="E787" i="18" s="1"/>
  <c r="G785" i="18"/>
  <c r="H785" i="18" s="1" a="1"/>
  <c r="H785" i="18" s="1"/>
  <c r="F785" i="18"/>
  <c r="B789" i="18"/>
  <c r="A788" i="18"/>
  <c r="G782" i="15"/>
  <c r="H782" i="15" s="1" a="1"/>
  <c r="H782" i="15" s="1"/>
  <c r="D784" i="15"/>
  <c r="E784" i="15" s="1"/>
  <c r="G783" i="15"/>
  <c r="H783" i="15" s="1" a="1"/>
  <c r="H783" i="15" s="1"/>
  <c r="A785" i="15"/>
  <c r="B786" i="15"/>
  <c r="D788" i="18" a="1"/>
  <c r="F783" i="15" a="1"/>
  <c r="G786" i="18" a="1"/>
  <c r="F786" i="18" a="1"/>
  <c r="D785" i="15" a="1"/>
  <c r="G784" i="15" a="1"/>
  <c r="D788" i="18" l="1"/>
  <c r="E788" i="18" s="1"/>
  <c r="G786" i="18"/>
  <c r="H786" i="18" s="1" a="1"/>
  <c r="H786" i="18" s="1"/>
  <c r="F786" i="18"/>
  <c r="B790" i="18"/>
  <c r="A789" i="18"/>
  <c r="F783" i="15"/>
  <c r="D785" i="15"/>
  <c r="E785" i="15" s="1"/>
  <c r="G784" i="15"/>
  <c r="H784" i="15" s="1" a="1"/>
  <c r="H784" i="15" s="1"/>
  <c r="B787" i="15"/>
  <c r="A786" i="15"/>
  <c r="F784" i="15" a="1"/>
  <c r="D789" i="18" a="1"/>
  <c r="F787" i="18" a="1"/>
  <c r="D786" i="15" a="1"/>
  <c r="G787" i="18" a="1"/>
  <c r="F785" i="15" a="1"/>
  <c r="D789" i="18" l="1"/>
  <c r="E789" i="18" s="1"/>
  <c r="G787" i="18"/>
  <c r="H787" i="18" s="1" a="1"/>
  <c r="H787" i="18" s="1"/>
  <c r="F787" i="18"/>
  <c r="B791" i="18"/>
  <c r="A790" i="18"/>
  <c r="F784" i="15"/>
  <c r="D786" i="15"/>
  <c r="E786" i="15" s="1"/>
  <c r="F785" i="15"/>
  <c r="B788" i="15"/>
  <c r="A787" i="15"/>
  <c r="F788" i="18" a="1"/>
  <c r="G785" i="15" a="1"/>
  <c r="D790" i="18" a="1"/>
  <c r="G788" i="18" a="1"/>
  <c r="D787" i="15" a="1"/>
  <c r="F786" i="15" a="1"/>
  <c r="D790" i="18" l="1"/>
  <c r="E790" i="18" s="1"/>
  <c r="G788" i="18"/>
  <c r="H788" i="18" s="1" a="1"/>
  <c r="H788" i="18" s="1"/>
  <c r="F788" i="18"/>
  <c r="A791" i="18"/>
  <c r="B792" i="18"/>
  <c r="G785" i="15"/>
  <c r="H785" i="15" s="1" a="1"/>
  <c r="H785" i="15" s="1"/>
  <c r="D787" i="15"/>
  <c r="E787" i="15" s="1"/>
  <c r="F786" i="15"/>
  <c r="A788" i="15"/>
  <c r="B789" i="15"/>
  <c r="D788" i="15" a="1"/>
  <c r="F789" i="18" a="1"/>
  <c r="G789" i="18" a="1"/>
  <c r="G786" i="15" a="1"/>
  <c r="D791" i="18" a="1"/>
  <c r="G787" i="15" a="1"/>
  <c r="D791" i="18" l="1"/>
  <c r="E791" i="18" s="1"/>
  <c r="F789" i="18"/>
  <c r="G789" i="18"/>
  <c r="H789" i="18" s="1" a="1"/>
  <c r="H789" i="18" s="1"/>
  <c r="A792" i="18"/>
  <c r="B793" i="18"/>
  <c r="G786" i="15"/>
  <c r="H786" i="15" s="1" a="1"/>
  <c r="H786" i="15" s="1"/>
  <c r="D788" i="15"/>
  <c r="E788" i="15" s="1"/>
  <c r="G787" i="15"/>
  <c r="H787" i="15" s="1" a="1"/>
  <c r="H787" i="15" s="1"/>
  <c r="B790" i="15"/>
  <c r="A789" i="15"/>
  <c r="G790" i="18" a="1"/>
  <c r="D792" i="18" a="1"/>
  <c r="F790" i="18" a="1"/>
  <c r="F787" i="15" a="1"/>
  <c r="D789" i="15" a="1"/>
  <c r="F788" i="15" a="1"/>
  <c r="D792" i="18" l="1"/>
  <c r="E792" i="18" s="1"/>
  <c r="F790" i="18"/>
  <c r="G790" i="18"/>
  <c r="H790" i="18" s="1" a="1"/>
  <c r="H790" i="18" s="1"/>
  <c r="B794" i="18"/>
  <c r="A793" i="18"/>
  <c r="F787" i="15"/>
  <c r="D789" i="15"/>
  <c r="E789" i="15" s="1"/>
  <c r="F788" i="15"/>
  <c r="A790" i="15"/>
  <c r="B791" i="15"/>
  <c r="D790" i="15" a="1"/>
  <c r="G788" i="15" a="1"/>
  <c r="D793" i="18" a="1"/>
  <c r="F791" i="18" a="1"/>
  <c r="G791" i="18" a="1"/>
  <c r="G789" i="15" a="1"/>
  <c r="D793" i="18" l="1"/>
  <c r="E793" i="18" s="1"/>
  <c r="F791" i="18"/>
  <c r="G791" i="18"/>
  <c r="H791" i="18" s="1" a="1"/>
  <c r="H791" i="18" s="1"/>
  <c r="A794" i="18"/>
  <c r="B795" i="18"/>
  <c r="G788" i="15"/>
  <c r="H788" i="15" s="1" a="1"/>
  <c r="H788" i="15" s="1"/>
  <c r="D790" i="15"/>
  <c r="E790" i="15" s="1"/>
  <c r="G789" i="15"/>
  <c r="H789" i="15" s="1" a="1"/>
  <c r="H789" i="15" s="1"/>
  <c r="B792" i="15"/>
  <c r="A791" i="15"/>
  <c r="G792" i="18" a="1"/>
  <c r="D791" i="15" a="1"/>
  <c r="F789" i="15" a="1"/>
  <c r="F792" i="18" a="1"/>
  <c r="D794" i="18" a="1"/>
  <c r="F790" i="15" a="1"/>
  <c r="F792" i="18" l="1"/>
  <c r="G792" i="18"/>
  <c r="H792" i="18" s="1" a="1"/>
  <c r="H792" i="18" s="1"/>
  <c r="D794" i="18"/>
  <c r="E794" i="18" s="1"/>
  <c r="B796" i="18"/>
  <c r="A795" i="18"/>
  <c r="F789" i="15"/>
  <c r="D791" i="15"/>
  <c r="E791" i="15" s="1"/>
  <c r="F790" i="15"/>
  <c r="A792" i="15"/>
  <c r="B793" i="15"/>
  <c r="G793" i="18" a="1"/>
  <c r="F793" i="18" a="1"/>
  <c r="G790" i="15" a="1"/>
  <c r="D795" i="18" a="1"/>
  <c r="D792" i="15" a="1"/>
  <c r="G791" i="15" a="1"/>
  <c r="G793" i="18" l="1"/>
  <c r="H793" i="18" s="1" a="1"/>
  <c r="H793" i="18" s="1"/>
  <c r="F793" i="18"/>
  <c r="D795" i="18"/>
  <c r="E795" i="18" s="1"/>
  <c r="B797" i="18"/>
  <c r="A796" i="18"/>
  <c r="G790" i="15"/>
  <c r="H790" i="15" s="1" a="1"/>
  <c r="H790" i="15" s="1"/>
  <c r="D792" i="15"/>
  <c r="E792" i="15" s="1"/>
  <c r="G791" i="15"/>
  <c r="H791" i="15" s="1" a="1"/>
  <c r="A793" i="15"/>
  <c r="B794" i="15"/>
  <c r="D793" i="15" a="1"/>
  <c r="F794" i="18" a="1"/>
  <c r="G794" i="18" a="1"/>
  <c r="F791" i="15" a="1"/>
  <c r="D796" i="18" a="1"/>
  <c r="F792" i="15" a="1"/>
  <c r="F794" i="18" l="1"/>
  <c r="G794" i="18"/>
  <c r="H794" i="18" s="1" a="1"/>
  <c r="H794" i="18" s="1"/>
  <c r="D796" i="18"/>
  <c r="E796" i="18" s="1"/>
  <c r="A797" i="18"/>
  <c r="B798" i="18"/>
  <c r="F791" i="15"/>
  <c r="H791" i="15"/>
  <c r="D793" i="15"/>
  <c r="E793" i="15" s="1"/>
  <c r="F792" i="15"/>
  <c r="B795" i="15"/>
  <c r="A794" i="15"/>
  <c r="D794" i="15" a="1"/>
  <c r="D797" i="18" a="1"/>
  <c r="G795" i="18" a="1"/>
  <c r="F795" i="18" a="1"/>
  <c r="G792" i="15" a="1"/>
  <c r="F793" i="15" a="1"/>
  <c r="G795" i="18" l="1"/>
  <c r="H795" i="18" s="1" a="1"/>
  <c r="H795" i="18" s="1"/>
  <c r="F795" i="18"/>
  <c r="D797" i="18"/>
  <c r="E797" i="18" s="1"/>
  <c r="A798" i="18"/>
  <c r="B799" i="18"/>
  <c r="G792" i="15"/>
  <c r="H792" i="15" s="1" a="1"/>
  <c r="H792" i="15" s="1"/>
  <c r="D794" i="15"/>
  <c r="E794" i="15" s="1"/>
  <c r="F793" i="15"/>
  <c r="A795" i="15"/>
  <c r="B796" i="15"/>
  <c r="G796" i="18" a="1"/>
  <c r="F796" i="18" a="1"/>
  <c r="D795" i="15" a="1"/>
  <c r="D798" i="18" a="1"/>
  <c r="G793" i="15" a="1"/>
  <c r="G794" i="15" a="1"/>
  <c r="G796" i="18" l="1"/>
  <c r="H796" i="18" s="1" a="1"/>
  <c r="H796" i="18" s="1"/>
  <c r="D798" i="18"/>
  <c r="E798" i="18" s="1"/>
  <c r="F796" i="18"/>
  <c r="B800" i="18"/>
  <c r="A799" i="18"/>
  <c r="G793" i="15"/>
  <c r="H793" i="15" s="1" a="1"/>
  <c r="H793" i="15" s="1"/>
  <c r="D795" i="15"/>
  <c r="E795" i="15" s="1"/>
  <c r="G794" i="15"/>
  <c r="H794" i="15" s="1" a="1"/>
  <c r="H794" i="15" s="1"/>
  <c r="B797" i="15"/>
  <c r="A796" i="15"/>
  <c r="F794" i="15" a="1"/>
  <c r="G797" i="18" a="1"/>
  <c r="D796" i="15" a="1"/>
  <c r="D799" i="18" a="1"/>
  <c r="F797" i="18" a="1"/>
  <c r="F795" i="15" a="1"/>
  <c r="D799" i="18" l="1"/>
  <c r="E799" i="18" s="1"/>
  <c r="G797" i="18"/>
  <c r="H797" i="18" s="1" a="1"/>
  <c r="H797" i="18" s="1"/>
  <c r="F797" i="18"/>
  <c r="B801" i="18"/>
  <c r="A800" i="18"/>
  <c r="F794" i="15"/>
  <c r="D796" i="15"/>
  <c r="E796" i="15" s="1"/>
  <c r="F795" i="15"/>
  <c r="A797" i="15"/>
  <c r="B798" i="15"/>
  <c r="D800" i="18" a="1"/>
  <c r="G795" i="15" a="1"/>
  <c r="F798" i="18" a="1"/>
  <c r="G798" i="18" a="1"/>
  <c r="D797" i="15" a="1"/>
  <c r="F796" i="15" a="1"/>
  <c r="D800" i="18" l="1"/>
  <c r="E800" i="18" s="1"/>
  <c r="F798" i="18"/>
  <c r="G798" i="18"/>
  <c r="H798" i="18" s="1" a="1"/>
  <c r="H798" i="18" s="1"/>
  <c r="A801" i="18"/>
  <c r="B802" i="18"/>
  <c r="G795" i="15"/>
  <c r="H795" i="15" s="1" a="1"/>
  <c r="H795" i="15" s="1"/>
  <c r="D797" i="15"/>
  <c r="E797" i="15" s="1"/>
  <c r="F796" i="15"/>
  <c r="A798" i="15"/>
  <c r="B799" i="15"/>
  <c r="G799" i="18" a="1"/>
  <c r="G796" i="15" a="1"/>
  <c r="D798" i="15" a="1"/>
  <c r="D801" i="18" a="1"/>
  <c r="F799" i="18" a="1"/>
  <c r="F797" i="15" a="1"/>
  <c r="D801" i="18" l="1"/>
  <c r="E801" i="18" s="1"/>
  <c r="G799" i="18"/>
  <c r="H799" i="18" s="1" a="1"/>
  <c r="H799" i="18" s="1"/>
  <c r="F799" i="18"/>
  <c r="B803" i="18"/>
  <c r="A802" i="18"/>
  <c r="G796" i="15"/>
  <c r="H796" i="15" s="1" a="1"/>
  <c r="H796" i="15" s="1"/>
  <c r="D798" i="15"/>
  <c r="E798" i="15" s="1"/>
  <c r="F797" i="15"/>
  <c r="B800" i="15"/>
  <c r="A799" i="15"/>
  <c r="G797" i="15" a="1"/>
  <c r="D799" i="15" a="1"/>
  <c r="G800" i="18" a="1"/>
  <c r="F800" i="18" a="1"/>
  <c r="D802" i="18" a="1"/>
  <c r="G798" i="15" a="1"/>
  <c r="G800" i="18" l="1"/>
  <c r="H800" i="18" s="1" a="1"/>
  <c r="H800" i="18" s="1"/>
  <c r="D802" i="18"/>
  <c r="E802" i="18" s="1"/>
  <c r="F800" i="18"/>
  <c r="B804" i="18"/>
  <c r="A803" i="18"/>
  <c r="G797" i="15"/>
  <c r="H797" i="15" s="1" a="1"/>
  <c r="H797" i="15" s="1"/>
  <c r="D799" i="15"/>
  <c r="E799" i="15" s="1"/>
  <c r="G798" i="15"/>
  <c r="H798" i="15" s="1" a="1"/>
  <c r="H798" i="15" s="1"/>
  <c r="A800" i="15"/>
  <c r="B801" i="15"/>
  <c r="F798" i="15" a="1"/>
  <c r="F801" i="18" a="1"/>
  <c r="G801" i="18" a="1"/>
  <c r="D800" i="15" a="1"/>
  <c r="D803" i="18" a="1"/>
  <c r="G799" i="15" a="1"/>
  <c r="F801" i="18" l="1"/>
  <c r="D803" i="18"/>
  <c r="E803" i="18" s="1"/>
  <c r="G801" i="18"/>
  <c r="H801" i="18" s="1" a="1"/>
  <c r="H801" i="18" s="1"/>
  <c r="B805" i="18"/>
  <c r="A804" i="18"/>
  <c r="F798" i="15"/>
  <c r="D800" i="15"/>
  <c r="E800" i="15" s="1"/>
  <c r="G799" i="15"/>
  <c r="H799" i="15" s="1" a="1"/>
  <c r="H799" i="15" s="1"/>
  <c r="B802" i="15"/>
  <c r="A801" i="15"/>
  <c r="G802" i="18" a="1"/>
  <c r="F802" i="18" a="1"/>
  <c r="D804" i="18" a="1"/>
  <c r="D801" i="15" a="1"/>
  <c r="F799" i="15" a="1"/>
  <c r="G800" i="15" a="1"/>
  <c r="D804" i="18" l="1"/>
  <c r="E804" i="18" s="1"/>
  <c r="F802" i="18"/>
  <c r="G802" i="18"/>
  <c r="H802" i="18" s="1" a="1"/>
  <c r="H802" i="18" s="1"/>
  <c r="B806" i="18"/>
  <c r="A805" i="18"/>
  <c r="F799" i="15"/>
  <c r="D801" i="15"/>
  <c r="E801" i="15" s="1"/>
  <c r="G800" i="15"/>
  <c r="H800" i="15" s="1" a="1"/>
  <c r="H800" i="15" s="1"/>
  <c r="A802" i="15"/>
  <c r="B803" i="15"/>
  <c r="F803" i="18" a="1"/>
  <c r="D805" i="18" a="1"/>
  <c r="F800" i="15" a="1"/>
  <c r="G803" i="18" a="1"/>
  <c r="D802" i="15" a="1"/>
  <c r="F801" i="15" a="1"/>
  <c r="D805" i="18" l="1"/>
  <c r="E805" i="18" s="1"/>
  <c r="F803" i="18"/>
  <c r="G803" i="18"/>
  <c r="H803" i="18" s="1" a="1"/>
  <c r="H803" i="18" s="1"/>
  <c r="B807" i="18"/>
  <c r="A806" i="18"/>
  <c r="F800" i="15"/>
  <c r="D802" i="15"/>
  <c r="E802" i="15" s="1"/>
  <c r="F801" i="15"/>
  <c r="B804" i="15"/>
  <c r="A803" i="15"/>
  <c r="G801" i="15" a="1"/>
  <c r="D806" i="18" a="1"/>
  <c r="D803" i="15" a="1"/>
  <c r="G804" i="18" a="1"/>
  <c r="F804" i="18" a="1"/>
  <c r="F802" i="15" a="1"/>
  <c r="F804" i="18" l="1"/>
  <c r="G804" i="18"/>
  <c r="H804" i="18" s="1" a="1"/>
  <c r="H804" i="18" s="1"/>
  <c r="D806" i="18"/>
  <c r="E806" i="18" s="1"/>
  <c r="A807" i="18"/>
  <c r="B808" i="18"/>
  <c r="G801" i="15"/>
  <c r="H801" i="15" s="1" a="1"/>
  <c r="H801" i="15" s="1"/>
  <c r="D803" i="15"/>
  <c r="E803" i="15" s="1"/>
  <c r="F802" i="15"/>
  <c r="A804" i="15"/>
  <c r="B805" i="15"/>
  <c r="G802" i="15" a="1"/>
  <c r="G805" i="18" a="1"/>
  <c r="F805" i="18" a="1"/>
  <c r="D807" i="18" a="1"/>
  <c r="D804" i="15" a="1"/>
  <c r="F803" i="15" a="1"/>
  <c r="G805" i="18" l="1"/>
  <c r="H805" i="18" s="1" a="1"/>
  <c r="H805" i="18" s="1"/>
  <c r="D807" i="18"/>
  <c r="E807" i="18" s="1"/>
  <c r="F805" i="18"/>
  <c r="B809" i="18"/>
  <c r="A808" i="18"/>
  <c r="G802" i="15"/>
  <c r="H802" i="15" s="1" a="1"/>
  <c r="H802" i="15" s="1"/>
  <c r="D804" i="15"/>
  <c r="E804" i="15" s="1"/>
  <c r="F803" i="15"/>
  <c r="B806" i="15"/>
  <c r="A805" i="15"/>
  <c r="F806" i="18" a="1"/>
  <c r="D808" i="18" a="1"/>
  <c r="D805" i="15" a="1"/>
  <c r="G806" i="18" a="1"/>
  <c r="G803" i="15" a="1"/>
  <c r="F804" i="15" a="1"/>
  <c r="G806" i="18" l="1"/>
  <c r="H806" i="18" s="1" a="1"/>
  <c r="H806" i="18" s="1"/>
  <c r="D808" i="18"/>
  <c r="E808" i="18" s="1"/>
  <c r="F806" i="18"/>
  <c r="B810" i="18"/>
  <c r="A809" i="18"/>
  <c r="G803" i="15"/>
  <c r="H803" i="15" s="1" a="1"/>
  <c r="H803" i="15" s="1"/>
  <c r="D805" i="15"/>
  <c r="E805" i="15" s="1"/>
  <c r="F804" i="15"/>
  <c r="A806" i="15"/>
  <c r="B807" i="15"/>
  <c r="D809" i="18" a="1"/>
  <c r="G804" i="15" a="1"/>
  <c r="G807" i="18" a="1"/>
  <c r="F807" i="18" a="1"/>
  <c r="D806" i="15" a="1"/>
  <c r="F805" i="15" a="1"/>
  <c r="D809" i="18" l="1"/>
  <c r="E809" i="18" s="1"/>
  <c r="G807" i="18"/>
  <c r="H807" i="18" s="1" a="1"/>
  <c r="H807" i="18" s="1"/>
  <c r="F807" i="18"/>
  <c r="A810" i="18"/>
  <c r="B811" i="18"/>
  <c r="G804" i="15"/>
  <c r="H804" i="15" s="1" a="1"/>
  <c r="H804" i="15" s="1"/>
  <c r="D806" i="15"/>
  <c r="E806" i="15" s="1"/>
  <c r="F805" i="15"/>
  <c r="B808" i="15"/>
  <c r="A807" i="15"/>
  <c r="D810" i="18" a="1"/>
  <c r="D807" i="15" a="1"/>
  <c r="G805" i="15" a="1"/>
  <c r="F808" i="18" a="1"/>
  <c r="G808" i="18" a="1"/>
  <c r="G806" i="15" a="1"/>
  <c r="D810" i="18" l="1"/>
  <c r="E810" i="18" s="1"/>
  <c r="F808" i="18"/>
  <c r="G808" i="18"/>
  <c r="H808" i="18" s="1" a="1"/>
  <c r="H808" i="18" s="1"/>
  <c r="A811" i="18"/>
  <c r="B812" i="18"/>
  <c r="G805" i="15"/>
  <c r="H805" i="15" s="1" a="1"/>
  <c r="H805" i="15" s="1"/>
  <c r="D807" i="15"/>
  <c r="E807" i="15" s="1"/>
  <c r="G806" i="15"/>
  <c r="H806" i="15" s="1" a="1"/>
  <c r="H806" i="15" s="1"/>
  <c r="A808" i="15"/>
  <c r="B809" i="15"/>
  <c r="G809" i="18" a="1"/>
  <c r="F809" i="18" a="1"/>
  <c r="F806" i="15" a="1"/>
  <c r="D811" i="18" a="1"/>
  <c r="D808" i="15" a="1"/>
  <c r="F807" i="15" a="1"/>
  <c r="F809" i="18" l="1"/>
  <c r="D811" i="18"/>
  <c r="E811" i="18" s="1"/>
  <c r="G809" i="18"/>
  <c r="H809" i="18" s="1" a="1"/>
  <c r="H809" i="18" s="1"/>
  <c r="B813" i="18"/>
  <c r="A812" i="18"/>
  <c r="F806" i="15"/>
  <c r="D808" i="15"/>
  <c r="E808" i="15" s="1"/>
  <c r="F807" i="15"/>
  <c r="B810" i="15"/>
  <c r="A809" i="15"/>
  <c r="F810" i="18" a="1"/>
  <c r="D809" i="15" a="1"/>
  <c r="G807" i="15" a="1"/>
  <c r="G810" i="18" a="1"/>
  <c r="D812" i="18" a="1"/>
  <c r="G808" i="15" a="1"/>
  <c r="F810" i="18" l="1"/>
  <c r="G810" i="18"/>
  <c r="H810" i="18" s="1" a="1"/>
  <c r="H810" i="18" s="1"/>
  <c r="D812" i="18"/>
  <c r="E812" i="18" s="1"/>
  <c r="B814" i="18"/>
  <c r="A813" i="18"/>
  <c r="G807" i="15"/>
  <c r="H807" i="15" s="1" a="1"/>
  <c r="H807" i="15" s="1"/>
  <c r="D809" i="15"/>
  <c r="E809" i="15" s="1"/>
  <c r="G808" i="15"/>
  <c r="H808" i="15" s="1" a="1"/>
  <c r="H808" i="15" s="1"/>
  <c r="A810" i="15"/>
  <c r="B811" i="15"/>
  <c r="D810" i="15" a="1"/>
  <c r="D813" i="18" a="1"/>
  <c r="F808" i="15" a="1"/>
  <c r="G811" i="18" a="1"/>
  <c r="F811" i="18" a="1"/>
  <c r="G809" i="15" a="1"/>
  <c r="F811" i="18" l="1"/>
  <c r="D813" i="18"/>
  <c r="E813" i="18" s="1"/>
  <c r="G811" i="18"/>
  <c r="H811" i="18" s="1" a="1"/>
  <c r="H811" i="18" s="1"/>
  <c r="B815" i="18"/>
  <c r="A814" i="18"/>
  <c r="F808" i="15"/>
  <c r="D810" i="15"/>
  <c r="E810" i="15" s="1"/>
  <c r="G809" i="15"/>
  <c r="H809" i="15" s="1" a="1"/>
  <c r="H809" i="15" s="1"/>
  <c r="B812" i="15"/>
  <c r="A811" i="15"/>
  <c r="D814" i="18" a="1"/>
  <c r="D811" i="15" a="1"/>
  <c r="F809" i="15" a="1"/>
  <c r="F812" i="18" a="1"/>
  <c r="G812" i="18" a="1"/>
  <c r="G810" i="15" a="1"/>
  <c r="D814" i="18" l="1"/>
  <c r="E814" i="18" s="1"/>
  <c r="G812" i="18"/>
  <c r="H812" i="18" s="1" a="1"/>
  <c r="H812" i="18" s="1"/>
  <c r="F812" i="18"/>
  <c r="A815" i="18"/>
  <c r="B816" i="18"/>
  <c r="F813" i="18" a="1"/>
  <c r="F813" i="18" s="1"/>
  <c r="G813" i="18" a="1"/>
  <c r="G813" i="18" s="1"/>
  <c r="H813" i="18" s="1" a="1"/>
  <c r="H813" i="18" s="1"/>
  <c r="F809" i="15"/>
  <c r="D811" i="15"/>
  <c r="E811" i="15" s="1"/>
  <c r="G810" i="15"/>
  <c r="H810" i="15" s="1" a="1"/>
  <c r="H810" i="15" s="1"/>
  <c r="B813" i="15"/>
  <c r="A812" i="15"/>
  <c r="D815" i="18" a="1"/>
  <c r="D812" i="15" a="1"/>
  <c r="F810" i="15" a="1"/>
  <c r="G811" i="15" a="1"/>
  <c r="D815" i="18" l="1"/>
  <c r="E815" i="18" s="1"/>
  <c r="B817" i="18"/>
  <c r="A816" i="18"/>
  <c r="F810" i="15"/>
  <c r="D812" i="15"/>
  <c r="E812" i="15" s="1"/>
  <c r="G811" i="15"/>
  <c r="H811" i="15" s="1" a="1"/>
  <c r="H811" i="15" s="1"/>
  <c r="A813" i="15"/>
  <c r="B814" i="15"/>
  <c r="D816" i="18" a="1"/>
  <c r="D813" i="15" a="1"/>
  <c r="G814" i="18" a="1"/>
  <c r="F811" i="15" a="1"/>
  <c r="F814" i="18" a="1"/>
  <c r="G812" i="15" a="1"/>
  <c r="F814" i="18" l="1"/>
  <c r="D816" i="18"/>
  <c r="E816" i="18" s="1"/>
  <c r="G814" i="18"/>
  <c r="H814" i="18" s="1" a="1"/>
  <c r="H814" i="18" s="1"/>
  <c r="B818" i="18"/>
  <c r="A817" i="18"/>
  <c r="F811" i="15"/>
  <c r="D813" i="15"/>
  <c r="E813" i="15" s="1"/>
  <c r="G812" i="15"/>
  <c r="H812" i="15" s="1" a="1"/>
  <c r="H812" i="15" s="1"/>
  <c r="B815" i="15"/>
  <c r="A814" i="15"/>
  <c r="F815" i="18" a="1"/>
  <c r="D814" i="15" a="1"/>
  <c r="G815" i="18" a="1"/>
  <c r="F812" i="15" a="1"/>
  <c r="D817" i="18" a="1"/>
  <c r="G815" i="18" l="1"/>
  <c r="H815" i="18" s="1" a="1"/>
  <c r="H815" i="18" s="1"/>
  <c r="F815" i="18"/>
  <c r="D817" i="18"/>
  <c r="E817" i="18" s="1"/>
  <c r="B819" i="18"/>
  <c r="A818" i="18"/>
  <c r="F812" i="15"/>
  <c r="D814" i="15"/>
  <c r="E814" i="15" s="1"/>
  <c r="B816" i="15"/>
  <c r="A815" i="15"/>
  <c r="G813" i="15" a="1"/>
  <c r="F813" i="15" a="1"/>
  <c r="D818" i="18" a="1"/>
  <c r="D815" i="15" a="1"/>
  <c r="G816" i="18" a="1"/>
  <c r="F816" i="18" a="1"/>
  <c r="F814" i="15" a="1"/>
  <c r="D818" i="18" l="1"/>
  <c r="E818" i="18" s="1"/>
  <c r="G816" i="18"/>
  <c r="H816" i="18" s="1" a="1"/>
  <c r="H816" i="18" s="1"/>
  <c r="F816" i="18"/>
  <c r="B820" i="18"/>
  <c r="A819" i="18"/>
  <c r="F813" i="15"/>
  <c r="G813" i="15"/>
  <c r="H813" i="15" s="1" a="1"/>
  <c r="H813" i="15" s="1"/>
  <c r="D815" i="15"/>
  <c r="E815" i="15" s="1"/>
  <c r="F814" i="15"/>
  <c r="A816" i="15"/>
  <c r="B817" i="15"/>
  <c r="F817" i="18" a="1"/>
  <c r="G814" i="15" a="1"/>
  <c r="D819" i="18" a="1"/>
  <c r="D816" i="15" a="1"/>
  <c r="G817" i="18" a="1"/>
  <c r="G815" i="15" a="1"/>
  <c r="D819" i="18" l="1"/>
  <c r="E819" i="18" s="1"/>
  <c r="G817" i="18"/>
  <c r="H817" i="18" s="1" a="1"/>
  <c r="H817" i="18" s="1"/>
  <c r="F817" i="18"/>
  <c r="A820" i="18"/>
  <c r="B821" i="18"/>
  <c r="G814" i="15"/>
  <c r="H814" i="15" s="1" a="1"/>
  <c r="H814" i="15" s="1"/>
  <c r="D816" i="15"/>
  <c r="E816" i="15" s="1"/>
  <c r="G815" i="15"/>
  <c r="H815" i="15" s="1" a="1"/>
  <c r="H815" i="15" s="1"/>
  <c r="B818" i="15"/>
  <c r="A817" i="15"/>
  <c r="F815" i="15" a="1"/>
  <c r="D820" i="18" a="1"/>
  <c r="G818" i="18" a="1"/>
  <c r="D817" i="15" a="1"/>
  <c r="F818" i="18" a="1"/>
  <c r="F816" i="15" a="1"/>
  <c r="F818" i="18" l="1"/>
  <c r="G818" i="18"/>
  <c r="H818" i="18" s="1" a="1"/>
  <c r="H818" i="18" s="1"/>
  <c r="D820" i="18"/>
  <c r="E820" i="18" s="1"/>
  <c r="B822" i="18"/>
  <c r="A821" i="18"/>
  <c r="F815" i="15"/>
  <c r="D817" i="15"/>
  <c r="E817" i="15" s="1"/>
  <c r="F816" i="15"/>
  <c r="A818" i="15"/>
  <c r="B819" i="15"/>
  <c r="F819" i="18" a="1"/>
  <c r="D821" i="18" a="1"/>
  <c r="G819" i="18" a="1"/>
  <c r="D818" i="15" a="1"/>
  <c r="G816" i="15" a="1"/>
  <c r="F817" i="15" a="1"/>
  <c r="F819" i="18" l="1"/>
  <c r="D821" i="18"/>
  <c r="E821" i="18" s="1"/>
  <c r="G819" i="18"/>
  <c r="H819" i="18" s="1" a="1"/>
  <c r="H819" i="18" s="1"/>
  <c r="A822" i="18"/>
  <c r="B823" i="18"/>
  <c r="G816" i="15"/>
  <c r="H816" i="15" s="1" a="1"/>
  <c r="H816" i="15" s="1"/>
  <c r="D818" i="15"/>
  <c r="E818" i="15" s="1"/>
  <c r="F817" i="15"/>
  <c r="B820" i="15"/>
  <c r="A819" i="15"/>
  <c r="D822" i="18" a="1"/>
  <c r="G820" i="18" a="1"/>
  <c r="G817" i="15" a="1"/>
  <c r="F820" i="18" a="1"/>
  <c r="D819" i="15" a="1"/>
  <c r="G818" i="15" a="1"/>
  <c r="G820" i="18" l="1"/>
  <c r="H820" i="18" s="1" a="1"/>
  <c r="H820" i="18" s="1"/>
  <c r="F820" i="18"/>
  <c r="D822" i="18"/>
  <c r="E822" i="18" s="1"/>
  <c r="B824" i="18"/>
  <c r="A823" i="18"/>
  <c r="G817" i="15"/>
  <c r="H817" i="15" s="1" a="1"/>
  <c r="H817" i="15" s="1"/>
  <c r="D819" i="15"/>
  <c r="E819" i="15" s="1"/>
  <c r="G818" i="15"/>
  <c r="H818" i="15" s="1" a="1"/>
  <c r="H818" i="15" s="1"/>
  <c r="A820" i="15"/>
  <c r="B821" i="15"/>
  <c r="F818" i="15" a="1"/>
  <c r="G821" i="18" a="1"/>
  <c r="F821" i="18" a="1"/>
  <c r="D823" i="18" a="1"/>
  <c r="D820" i="15" a="1"/>
  <c r="G819" i="15" a="1"/>
  <c r="G821" i="18" l="1"/>
  <c r="H821" i="18" s="1" a="1"/>
  <c r="H821" i="18" s="1"/>
  <c r="F821" i="18"/>
  <c r="D823" i="18"/>
  <c r="E823" i="18" s="1"/>
  <c r="A824" i="18"/>
  <c r="B825" i="18"/>
  <c r="F818" i="15"/>
  <c r="D820" i="15"/>
  <c r="E820" i="15" s="1"/>
  <c r="G819" i="15"/>
  <c r="H819" i="15" s="1" a="1"/>
  <c r="H819" i="15" s="1"/>
  <c r="B822" i="15"/>
  <c r="A821" i="15"/>
  <c r="G822" i="18" a="1"/>
  <c r="D824" i="18" a="1"/>
  <c r="F819" i="15" a="1"/>
  <c r="D821" i="15" a="1"/>
  <c r="F822" i="18" a="1"/>
  <c r="F820" i="15" a="1"/>
  <c r="G822" i="18" l="1"/>
  <c r="H822" i="18" s="1" a="1"/>
  <c r="H822" i="18" s="1"/>
  <c r="D824" i="18"/>
  <c r="E824" i="18" s="1"/>
  <c r="F822" i="18"/>
  <c r="B826" i="18"/>
  <c r="A825" i="18"/>
  <c r="F819" i="15"/>
  <c r="D821" i="15"/>
  <c r="E821" i="15" s="1"/>
  <c r="F820" i="15"/>
  <c r="A822" i="15"/>
  <c r="B823" i="15"/>
  <c r="F823" i="18" a="1"/>
  <c r="G820" i="15" a="1"/>
  <c r="D825" i="18" a="1"/>
  <c r="G823" i="18" a="1"/>
  <c r="D822" i="15" a="1"/>
  <c r="F821" i="15" a="1"/>
  <c r="G823" i="18" l="1"/>
  <c r="H823" i="18" s="1" a="1"/>
  <c r="H823" i="18" s="1"/>
  <c r="D825" i="18"/>
  <c r="E825" i="18" s="1"/>
  <c r="F823" i="18"/>
  <c r="B827" i="18"/>
  <c r="A826" i="18"/>
  <c r="G820" i="15"/>
  <c r="H820" i="15" s="1" a="1"/>
  <c r="H820" i="15" s="1"/>
  <c r="D822" i="15"/>
  <c r="E822" i="15" s="1"/>
  <c r="F821" i="15"/>
  <c r="B824" i="15"/>
  <c r="A823" i="15"/>
  <c r="D826" i="18" a="1"/>
  <c r="G821" i="15" a="1"/>
  <c r="D823" i="15" a="1"/>
  <c r="G824" i="18" a="1"/>
  <c r="F824" i="18" a="1"/>
  <c r="F822" i="15" a="1"/>
  <c r="D826" i="18" l="1"/>
  <c r="E826" i="18" s="1"/>
  <c r="G824" i="18"/>
  <c r="H824" i="18" s="1" a="1"/>
  <c r="H824" i="18" s="1"/>
  <c r="F824" i="18"/>
  <c r="B828" i="18"/>
  <c r="A827" i="18"/>
  <c r="G821" i="15"/>
  <c r="H821" i="15" s="1" a="1"/>
  <c r="H821" i="15" s="1"/>
  <c r="D823" i="15"/>
  <c r="E823" i="15" s="1"/>
  <c r="F822" i="15"/>
  <c r="B825" i="15"/>
  <c r="A824" i="15"/>
  <c r="D824" i="15" a="1"/>
  <c r="G825" i="18" a="1"/>
  <c r="D827" i="18" a="1"/>
  <c r="F825" i="18" a="1"/>
  <c r="G822" i="15" a="1"/>
  <c r="F823" i="15" a="1"/>
  <c r="D827" i="18" l="1"/>
  <c r="E827" i="18" s="1"/>
  <c r="G825" i="18"/>
  <c r="H825" i="18" s="1" a="1"/>
  <c r="H825" i="18" s="1"/>
  <c r="F825" i="18"/>
  <c r="B829" i="18"/>
  <c r="A828" i="18"/>
  <c r="G822" i="15"/>
  <c r="H822" i="15" s="1" a="1"/>
  <c r="H822" i="15" s="1"/>
  <c r="D824" i="15"/>
  <c r="E824" i="15" s="1"/>
  <c r="F823" i="15"/>
  <c r="A825" i="15"/>
  <c r="B826" i="15"/>
  <c r="F826" i="18" a="1"/>
  <c r="G823" i="15" a="1"/>
  <c r="D828" i="18" a="1"/>
  <c r="G826" i="18" a="1"/>
  <c r="D825" i="15" a="1"/>
  <c r="G824" i="15" a="1"/>
  <c r="D828" i="18" l="1"/>
  <c r="E828" i="18" s="1"/>
  <c r="G826" i="18"/>
  <c r="H826" i="18" s="1" a="1"/>
  <c r="H826" i="18" s="1"/>
  <c r="F826" i="18"/>
  <c r="B830" i="18"/>
  <c r="A829" i="18"/>
  <c r="G823" i="15"/>
  <c r="H823" i="15" s="1" a="1"/>
  <c r="H823" i="15" s="1"/>
  <c r="D825" i="15"/>
  <c r="E825" i="15" s="1"/>
  <c r="G824" i="15"/>
  <c r="H824" i="15" s="1" a="1"/>
  <c r="H824" i="15" s="1"/>
  <c r="B827" i="15"/>
  <c r="A826" i="15"/>
  <c r="F827" i="18" a="1"/>
  <c r="G827" i="18" a="1"/>
  <c r="F824" i="15" a="1"/>
  <c r="D829" i="18" a="1"/>
  <c r="D826" i="15" a="1"/>
  <c r="G825" i="15" a="1"/>
  <c r="G827" i="18" l="1"/>
  <c r="H827" i="18" s="1" a="1"/>
  <c r="H827" i="18" s="1"/>
  <c r="F827" i="18"/>
  <c r="D829" i="18"/>
  <c r="E829" i="18" s="1"/>
  <c r="A830" i="18"/>
  <c r="B831" i="18"/>
  <c r="F824" i="15"/>
  <c r="D826" i="15"/>
  <c r="E826" i="15" s="1"/>
  <c r="G825" i="15"/>
  <c r="H825" i="15" s="1" a="1"/>
  <c r="H825" i="15" s="1"/>
  <c r="B828" i="15"/>
  <c r="A827" i="15"/>
  <c r="D827" i="15" a="1"/>
  <c r="F828" i="18" a="1"/>
  <c r="G828" i="18" a="1"/>
  <c r="D830" i="18" a="1"/>
  <c r="F825" i="15" a="1"/>
  <c r="F826" i="15" a="1"/>
  <c r="G828" i="18" l="1"/>
  <c r="H828" i="18" s="1" a="1"/>
  <c r="H828" i="18" s="1"/>
  <c r="D830" i="18"/>
  <c r="E830" i="18" s="1"/>
  <c r="F828" i="18"/>
  <c r="B832" i="18"/>
  <c r="A831" i="18"/>
  <c r="F825" i="15"/>
  <c r="D827" i="15"/>
  <c r="E827" i="15" s="1"/>
  <c r="F826" i="15"/>
  <c r="B829" i="15"/>
  <c r="A828" i="15"/>
  <c r="F829" i="18" a="1"/>
  <c r="G829" i="18" a="1"/>
  <c r="G826" i="15" a="1"/>
  <c r="D828" i="15" a="1"/>
  <c r="D831" i="18" a="1"/>
  <c r="F827" i="15" a="1"/>
  <c r="F829" i="18" l="1"/>
  <c r="D831" i="18"/>
  <c r="E831" i="18" s="1"/>
  <c r="G829" i="18"/>
  <c r="H829" i="18" s="1" a="1"/>
  <c r="H829" i="18" s="1"/>
  <c r="A832" i="18"/>
  <c r="B833" i="18"/>
  <c r="G826" i="15"/>
  <c r="H826" i="15" s="1" a="1"/>
  <c r="H826" i="15" s="1"/>
  <c r="D828" i="15"/>
  <c r="E828" i="15" s="1"/>
  <c r="F827" i="15"/>
  <c r="A829" i="15"/>
  <c r="B830" i="15"/>
  <c r="F830" i="18" a="1"/>
  <c r="D829" i="15" a="1"/>
  <c r="D832" i="18" a="1"/>
  <c r="G827" i="15" a="1"/>
  <c r="G830" i="18" a="1"/>
  <c r="F828" i="15" a="1"/>
  <c r="G830" i="18" l="1"/>
  <c r="H830" i="18" s="1" a="1"/>
  <c r="H830" i="18" s="1"/>
  <c r="F830" i="18"/>
  <c r="D832" i="18"/>
  <c r="E832" i="18" s="1"/>
  <c r="B834" i="18"/>
  <c r="A833" i="18"/>
  <c r="G827" i="15"/>
  <c r="H827" i="15" s="1" a="1"/>
  <c r="H827" i="15" s="1"/>
  <c r="D829" i="15"/>
  <c r="E829" i="15" s="1"/>
  <c r="F828" i="15"/>
  <c r="B831" i="15"/>
  <c r="A830" i="15"/>
  <c r="F831" i="18" a="1"/>
  <c r="D830" i="15" a="1"/>
  <c r="D833" i="18" a="1"/>
  <c r="G828" i="15" a="1"/>
  <c r="G831" i="18" a="1"/>
  <c r="G829" i="15" a="1"/>
  <c r="G831" i="18" l="1"/>
  <c r="H831" i="18" s="1" a="1"/>
  <c r="H831" i="18" s="1"/>
  <c r="D833" i="18"/>
  <c r="E833" i="18" s="1"/>
  <c r="F831" i="18"/>
  <c r="B835" i="18"/>
  <c r="A834" i="18"/>
  <c r="G828" i="15"/>
  <c r="H828" i="15" s="1" a="1"/>
  <c r="H828" i="15" s="1"/>
  <c r="D830" i="15"/>
  <c r="E830" i="15" s="1"/>
  <c r="G829" i="15"/>
  <c r="H829" i="15" s="1" a="1"/>
  <c r="H829" i="15" s="1"/>
  <c r="A831" i="15"/>
  <c r="B832" i="15"/>
  <c r="F829" i="15" a="1"/>
  <c r="D831" i="15" a="1"/>
  <c r="G832" i="18" a="1"/>
  <c r="F832" i="18" a="1"/>
  <c r="D834" i="18" a="1"/>
  <c r="G830" i="15" a="1"/>
  <c r="D834" i="18" l="1"/>
  <c r="E834" i="18" s="1"/>
  <c r="F832" i="18"/>
  <c r="G832" i="18"/>
  <c r="H832" i="18" s="1" a="1"/>
  <c r="H832" i="18" s="1"/>
  <c r="A835" i="18"/>
  <c r="B836" i="18"/>
  <c r="F829" i="15"/>
  <c r="D831" i="15"/>
  <c r="E831" i="15" s="1"/>
  <c r="G830" i="15"/>
  <c r="H830" i="15" s="1" a="1"/>
  <c r="H830" i="15" s="1"/>
  <c r="B833" i="15"/>
  <c r="A832" i="15"/>
  <c r="F830" i="15" a="1"/>
  <c r="G833" i="18" a="1"/>
  <c r="D835" i="18" a="1"/>
  <c r="D832" i="15" a="1"/>
  <c r="F833" i="18" a="1"/>
  <c r="G831" i="15" a="1"/>
  <c r="F833" i="18" l="1"/>
  <c r="D835" i="18"/>
  <c r="E835" i="18" s="1"/>
  <c r="G833" i="18"/>
  <c r="H833" i="18" s="1" a="1"/>
  <c r="H833" i="18" s="1"/>
  <c r="A836" i="18"/>
  <c r="B837" i="18"/>
  <c r="F830" i="15"/>
  <c r="D832" i="15"/>
  <c r="E832" i="15" s="1"/>
  <c r="G831" i="15"/>
  <c r="H831" i="15" s="1" a="1"/>
  <c r="H831" i="15" s="1"/>
  <c r="A833" i="15"/>
  <c r="B834" i="15"/>
  <c r="F831" i="15" a="1"/>
  <c r="D833" i="15" a="1"/>
  <c r="F834" i="18" a="1"/>
  <c r="G834" i="18" a="1"/>
  <c r="D836" i="18" a="1"/>
  <c r="G832" i="15" a="1"/>
  <c r="F834" i="18" l="1"/>
  <c r="G834" i="18"/>
  <c r="H834" i="18" s="1" a="1"/>
  <c r="H834" i="18" s="1"/>
  <c r="D836" i="18"/>
  <c r="E836" i="18" s="1"/>
  <c r="B838" i="18"/>
  <c r="A837" i="18"/>
  <c r="F831" i="15"/>
  <c r="D833" i="15"/>
  <c r="E833" i="15" s="1"/>
  <c r="G832" i="15"/>
  <c r="H832" i="15" s="1" a="1"/>
  <c r="H832" i="15" s="1"/>
  <c r="B835" i="15"/>
  <c r="A834" i="15"/>
  <c r="D837" i="18" a="1"/>
  <c r="F832" i="15" a="1"/>
  <c r="D834" i="15" a="1"/>
  <c r="F835" i="18" a="1"/>
  <c r="G835" i="18" a="1"/>
  <c r="F833" i="15" a="1"/>
  <c r="G835" i="18" l="1"/>
  <c r="H835" i="18" s="1" a="1"/>
  <c r="H835" i="18" s="1"/>
  <c r="D837" i="18"/>
  <c r="E837" i="18" s="1"/>
  <c r="F835" i="18"/>
  <c r="A838" i="18"/>
  <c r="B839" i="18"/>
  <c r="F832" i="15"/>
  <c r="D834" i="15"/>
  <c r="E834" i="15" s="1"/>
  <c r="F833" i="15"/>
  <c r="A835" i="15"/>
  <c r="B836" i="15"/>
  <c r="G833" i="15" a="1"/>
  <c r="D835" i="15" a="1"/>
  <c r="F836" i="18" a="1"/>
  <c r="G836" i="18" a="1"/>
  <c r="D838" i="18" a="1"/>
  <c r="G834" i="15" a="1"/>
  <c r="F836" i="18" l="1"/>
  <c r="G836" i="18"/>
  <c r="H836" i="18" s="1" a="1"/>
  <c r="H836" i="18" s="1"/>
  <c r="D838" i="18"/>
  <c r="E838" i="18" s="1"/>
  <c r="B840" i="18"/>
  <c r="A839" i="18"/>
  <c r="G833" i="15"/>
  <c r="H833" i="15" s="1" a="1"/>
  <c r="H833" i="15" s="1"/>
  <c r="D835" i="15"/>
  <c r="E835" i="15" s="1"/>
  <c r="G834" i="15"/>
  <c r="H834" i="15" s="1" a="1"/>
  <c r="H834" i="15" s="1"/>
  <c r="B837" i="15"/>
  <c r="A836" i="15"/>
  <c r="D839" i="18" a="1"/>
  <c r="F837" i="18" a="1"/>
  <c r="F834" i="15" a="1"/>
  <c r="D836" i="15" a="1"/>
  <c r="G837" i="18" a="1"/>
  <c r="G835" i="15" a="1"/>
  <c r="G837" i="18" l="1"/>
  <c r="H837" i="18" s="1" a="1"/>
  <c r="H837" i="18" s="1"/>
  <c r="D839" i="18"/>
  <c r="E839" i="18" s="1"/>
  <c r="F837" i="18"/>
  <c r="B841" i="18"/>
  <c r="A840" i="18"/>
  <c r="F834" i="15"/>
  <c r="D836" i="15"/>
  <c r="E836" i="15" s="1"/>
  <c r="G835" i="15"/>
  <c r="H835" i="15" s="1" a="1"/>
  <c r="H835" i="15" s="1"/>
  <c r="A837" i="15"/>
  <c r="B838" i="15"/>
  <c r="G838" i="18" a="1"/>
  <c r="D837" i="15" a="1"/>
  <c r="F835" i="15" a="1"/>
  <c r="F838" i="18" a="1"/>
  <c r="D840" i="18" a="1"/>
  <c r="F836" i="15" a="1"/>
  <c r="D840" i="18" l="1"/>
  <c r="E840" i="18" s="1"/>
  <c r="G838" i="18"/>
  <c r="H838" i="18" s="1" a="1"/>
  <c r="H838" i="18" s="1"/>
  <c r="F838" i="18"/>
  <c r="B842" i="18"/>
  <c r="A841" i="18"/>
  <c r="F835" i="15"/>
  <c r="D837" i="15"/>
  <c r="E837" i="15" s="1"/>
  <c r="F836" i="15"/>
  <c r="B839" i="15"/>
  <c r="A838" i="15"/>
  <c r="D838" i="15" a="1"/>
  <c r="G836" i="15" a="1"/>
  <c r="G839" i="18" a="1"/>
  <c r="F839" i="18" a="1"/>
  <c r="D841" i="18" a="1"/>
  <c r="F837" i="15" a="1"/>
  <c r="D841" i="18" l="1"/>
  <c r="E841" i="18" s="1"/>
  <c r="G839" i="18"/>
  <c r="H839" i="18" s="1" a="1"/>
  <c r="H839" i="18" s="1"/>
  <c r="F839" i="18"/>
  <c r="B843" i="18"/>
  <c r="A842" i="18"/>
  <c r="G836" i="15"/>
  <c r="H836" i="15" s="1" a="1"/>
  <c r="H836" i="15" s="1"/>
  <c r="D838" i="15"/>
  <c r="E838" i="15" s="1"/>
  <c r="F837" i="15"/>
  <c r="A839" i="15"/>
  <c r="B840" i="15"/>
  <c r="G837" i="15" a="1"/>
  <c r="D839" i="15" a="1"/>
  <c r="F840" i="18" a="1"/>
  <c r="D842" i="18" a="1"/>
  <c r="G840" i="18" a="1"/>
  <c r="G838" i="15" a="1"/>
  <c r="F840" i="18" l="1"/>
  <c r="D842" i="18"/>
  <c r="E842" i="18" s="1"/>
  <c r="G840" i="18"/>
  <c r="H840" i="18" s="1" a="1"/>
  <c r="H840" i="18" s="1"/>
  <c r="A843" i="18"/>
  <c r="B844" i="18"/>
  <c r="G837" i="15"/>
  <c r="H837" i="15" s="1" a="1"/>
  <c r="H837" i="15" s="1"/>
  <c r="D839" i="15"/>
  <c r="E839" i="15" s="1"/>
  <c r="G838" i="15"/>
  <c r="H838" i="15" s="1" a="1"/>
  <c r="H838" i="15" s="1"/>
  <c r="B841" i="15"/>
  <c r="A840" i="15"/>
  <c r="G841" i="18" a="1"/>
  <c r="D840" i="15" a="1"/>
  <c r="F841" i="18" a="1"/>
  <c r="D843" i="18" a="1"/>
  <c r="F838" i="15" a="1"/>
  <c r="G839" i="15" a="1"/>
  <c r="D843" i="18" l="1"/>
  <c r="E843" i="18" s="1"/>
  <c r="F841" i="18"/>
  <c r="G841" i="18"/>
  <c r="H841" i="18" s="1" a="1"/>
  <c r="H841" i="18" s="1"/>
  <c r="B845" i="18"/>
  <c r="A844" i="18"/>
  <c r="F838" i="15"/>
  <c r="D840" i="15"/>
  <c r="E840" i="15" s="1"/>
  <c r="G839" i="15"/>
  <c r="H839" i="15" s="1" a="1"/>
  <c r="H839" i="15" s="1"/>
  <c r="A841" i="15"/>
  <c r="B842" i="15"/>
  <c r="D841" i="15" a="1"/>
  <c r="D844" i="18" a="1"/>
  <c r="G842" i="18" a="1"/>
  <c r="F842" i="18" a="1"/>
  <c r="F839" i="15" a="1"/>
  <c r="G840" i="15" a="1"/>
  <c r="D844" i="18" l="1"/>
  <c r="E844" i="18" s="1"/>
  <c r="F842" i="18"/>
  <c r="G842" i="18"/>
  <c r="H842" i="18" s="1" a="1"/>
  <c r="H842" i="18" s="1"/>
  <c r="B846" i="18"/>
  <c r="A845" i="18"/>
  <c r="F839" i="15"/>
  <c r="D841" i="15"/>
  <c r="E841" i="15" s="1"/>
  <c r="G840" i="15"/>
  <c r="H840" i="15" s="1" a="1"/>
  <c r="H840" i="15" s="1"/>
  <c r="B843" i="15"/>
  <c r="A842" i="15"/>
  <c r="F840" i="15" a="1"/>
  <c r="G843" i="18" a="1"/>
  <c r="D845" i="18" a="1"/>
  <c r="F843" i="18" a="1"/>
  <c r="D842" i="15" a="1"/>
  <c r="G841" i="15" a="1"/>
  <c r="D845" i="18" l="1"/>
  <c r="E845" i="18" s="1"/>
  <c r="F843" i="18"/>
  <c r="G843" i="18"/>
  <c r="H843" i="18" s="1" a="1"/>
  <c r="H843" i="18" s="1"/>
  <c r="A846" i="18"/>
  <c r="B847" i="18"/>
  <c r="F840" i="15"/>
  <c r="D842" i="15"/>
  <c r="E842" i="15" s="1"/>
  <c r="G841" i="15"/>
  <c r="H841" i="15" s="1" a="1"/>
  <c r="H841" i="15" s="1"/>
  <c r="A843" i="15"/>
  <c r="B844" i="15"/>
  <c r="G844" i="18" a="1"/>
  <c r="F844" i="18" a="1"/>
  <c r="D846" i="18" a="1"/>
  <c r="F841" i="15" a="1"/>
  <c r="D843" i="15" a="1"/>
  <c r="F842" i="15" a="1"/>
  <c r="D846" i="18" l="1"/>
  <c r="E846" i="18" s="1"/>
  <c r="G844" i="18"/>
  <c r="H844" i="18" s="1" a="1"/>
  <c r="H844" i="18" s="1"/>
  <c r="F844" i="18"/>
  <c r="A847" i="18"/>
  <c r="B848" i="18"/>
  <c r="F841" i="15"/>
  <c r="D843" i="15"/>
  <c r="E843" i="15" s="1"/>
  <c r="F842" i="15"/>
  <c r="B845" i="15"/>
  <c r="A844" i="15"/>
  <c r="F845" i="18" a="1"/>
  <c r="D844" i="15" a="1"/>
  <c r="G845" i="18" a="1"/>
  <c r="D847" i="18" a="1"/>
  <c r="G842" i="15" a="1"/>
  <c r="G843" i="15" a="1"/>
  <c r="D847" i="18" l="1"/>
  <c r="E847" i="18" s="1"/>
  <c r="F845" i="18"/>
  <c r="G845" i="18"/>
  <c r="H845" i="18" s="1" a="1"/>
  <c r="H845" i="18" s="1"/>
  <c r="B849" i="18"/>
  <c r="A848" i="18"/>
  <c r="G842" i="15"/>
  <c r="H842" i="15" s="1" a="1"/>
  <c r="H842" i="15" s="1"/>
  <c r="D844" i="15"/>
  <c r="E844" i="15" s="1"/>
  <c r="G843" i="15"/>
  <c r="H843" i="15" s="1" a="1"/>
  <c r="H843" i="15" s="1"/>
  <c r="A845" i="15"/>
  <c r="B846" i="15"/>
  <c r="D845" i="15" a="1"/>
  <c r="F846" i="18" a="1"/>
  <c r="D848" i="18" a="1"/>
  <c r="G846" i="18" a="1"/>
  <c r="F843" i="15" a="1"/>
  <c r="F844" i="15" a="1"/>
  <c r="D848" i="18" l="1"/>
  <c r="E848" i="18" s="1"/>
  <c r="G846" i="18"/>
  <c r="H846" i="18" s="1" a="1"/>
  <c r="H846" i="18" s="1"/>
  <c r="F846" i="18"/>
  <c r="B850" i="18"/>
  <c r="A849" i="18"/>
  <c r="F843" i="15"/>
  <c r="D845" i="15"/>
  <c r="E845" i="15" s="1"/>
  <c r="F844" i="15"/>
  <c r="B847" i="15"/>
  <c r="A846" i="15"/>
  <c r="G844" i="15" a="1"/>
  <c r="D846" i="15" a="1"/>
  <c r="D849" i="18" a="1"/>
  <c r="F847" i="18" a="1"/>
  <c r="G847" i="18" a="1"/>
  <c r="G845" i="15" a="1"/>
  <c r="D849" i="18" l="1"/>
  <c r="E849" i="18" s="1"/>
  <c r="G847" i="18"/>
  <c r="H847" i="18" s="1" a="1"/>
  <c r="H847" i="18" s="1"/>
  <c r="F847" i="18"/>
  <c r="B851" i="18"/>
  <c r="A850" i="18"/>
  <c r="G844" i="15"/>
  <c r="H844" i="15" s="1" a="1"/>
  <c r="H844" i="15" s="1"/>
  <c r="D846" i="15"/>
  <c r="E846" i="15" s="1"/>
  <c r="G845" i="15"/>
  <c r="H845" i="15" s="1" a="1"/>
  <c r="H845" i="15" s="1"/>
  <c r="A847" i="15"/>
  <c r="B848" i="15"/>
  <c r="D850" i="18" a="1"/>
  <c r="F848" i="18" a="1"/>
  <c r="D847" i="15" a="1"/>
  <c r="G848" i="18" a="1"/>
  <c r="F845" i="15" a="1"/>
  <c r="F846" i="15" a="1"/>
  <c r="D850" i="18" l="1"/>
  <c r="E850" i="18" s="1"/>
  <c r="F848" i="18"/>
  <c r="G848" i="18"/>
  <c r="H848" i="18" s="1" a="1"/>
  <c r="H848" i="18" s="1"/>
  <c r="B852" i="18"/>
  <c r="A851" i="18"/>
  <c r="F845" i="15"/>
  <c r="D847" i="15"/>
  <c r="E847" i="15" s="1"/>
  <c r="F846" i="15"/>
  <c r="B849" i="15"/>
  <c r="A848" i="15"/>
  <c r="G849" i="18" a="1"/>
  <c r="F849" i="18" a="1"/>
  <c r="D848" i="15" a="1"/>
  <c r="G846" i="15" a="1"/>
  <c r="D851" i="18" a="1"/>
  <c r="F847" i="15" a="1"/>
  <c r="F849" i="18" l="1"/>
  <c r="D851" i="18"/>
  <c r="E851" i="18" s="1"/>
  <c r="G849" i="18"/>
  <c r="H849" i="18" s="1" a="1"/>
  <c r="H849" i="18" s="1"/>
  <c r="B853" i="18"/>
  <c r="A852" i="18"/>
  <c r="G846" i="15"/>
  <c r="H846" i="15" s="1" a="1"/>
  <c r="H846" i="15" s="1"/>
  <c r="D848" i="15"/>
  <c r="E848" i="15" s="1"/>
  <c r="F847" i="15"/>
  <c r="A849" i="15"/>
  <c r="B850" i="15"/>
  <c r="G847" i="15" a="1"/>
  <c r="G850" i="18" a="1"/>
  <c r="D849" i="15" a="1"/>
  <c r="F850" i="18" a="1"/>
  <c r="D852" i="18" a="1"/>
  <c r="G848" i="15" a="1"/>
  <c r="F850" i="18" l="1"/>
  <c r="G850" i="18"/>
  <c r="H850" i="18" s="1" a="1"/>
  <c r="H850" i="18" s="1"/>
  <c r="D852" i="18"/>
  <c r="E852" i="18" s="1"/>
  <c r="B854" i="18"/>
  <c r="A853" i="18"/>
  <c r="G847" i="15"/>
  <c r="H847" i="15" s="1" a="1"/>
  <c r="H847" i="15" s="1"/>
  <c r="D849" i="15"/>
  <c r="E849" i="15" s="1"/>
  <c r="G848" i="15"/>
  <c r="H848" i="15" s="1" a="1"/>
  <c r="H848" i="15" s="1"/>
  <c r="A850" i="15"/>
  <c r="B851" i="15"/>
  <c r="D850" i="15" a="1"/>
  <c r="F848" i="15" a="1"/>
  <c r="G851" i="18" a="1"/>
  <c r="D853" i="18" a="1"/>
  <c r="F851" i="18" a="1"/>
  <c r="F849" i="15" a="1"/>
  <c r="G851" i="18" l="1"/>
  <c r="H851" i="18" s="1" a="1"/>
  <c r="H851" i="18" s="1"/>
  <c r="F851" i="18"/>
  <c r="D853" i="18"/>
  <c r="E853" i="18" s="1"/>
  <c r="A854" i="18"/>
  <c r="B855" i="18"/>
  <c r="F848" i="15"/>
  <c r="D850" i="15"/>
  <c r="E850" i="15" s="1"/>
  <c r="F849" i="15"/>
  <c r="B852" i="15"/>
  <c r="A851" i="15"/>
  <c r="G849" i="15" a="1"/>
  <c r="G852" i="18" a="1"/>
  <c r="F852" i="18" a="1"/>
  <c r="D851" i="15" a="1"/>
  <c r="D854" i="18" a="1"/>
  <c r="G850" i="15" a="1"/>
  <c r="G852" i="18" l="1"/>
  <c r="H852" i="18" s="1" a="1"/>
  <c r="H852" i="18" s="1"/>
  <c r="F852" i="18"/>
  <c r="D854" i="18"/>
  <c r="E854" i="18" s="1"/>
  <c r="A855" i="18"/>
  <c r="B856" i="18"/>
  <c r="G849" i="15"/>
  <c r="H849" i="15" s="1" a="1"/>
  <c r="H849" i="15" s="1"/>
  <c r="D851" i="15"/>
  <c r="E851" i="15" s="1"/>
  <c r="G850" i="15"/>
  <c r="H850" i="15" s="1" a="1"/>
  <c r="H850" i="15" s="1"/>
  <c r="A852" i="15"/>
  <c r="B853" i="15"/>
  <c r="D852" i="15" a="1"/>
  <c r="F853" i="18" a="1"/>
  <c r="F850" i="15" a="1"/>
  <c r="G853" i="18" a="1"/>
  <c r="D855" i="18" a="1"/>
  <c r="F851" i="15" a="1"/>
  <c r="G853" i="18" l="1"/>
  <c r="H853" i="18" s="1" a="1"/>
  <c r="H853" i="18" s="1"/>
  <c r="D855" i="18"/>
  <c r="E855" i="18" s="1"/>
  <c r="F853" i="18"/>
  <c r="A856" i="18"/>
  <c r="B857" i="18"/>
  <c r="F850" i="15"/>
  <c r="D852" i="15"/>
  <c r="E852" i="15" s="1"/>
  <c r="F851" i="15"/>
  <c r="B854" i="15"/>
  <c r="A853" i="15"/>
  <c r="G854" i="18" a="1"/>
  <c r="G851" i="15" a="1"/>
  <c r="D856" i="18" a="1"/>
  <c r="F854" i="18" a="1"/>
  <c r="D853" i="15" a="1"/>
  <c r="G852" i="15" a="1"/>
  <c r="G854" i="18" l="1"/>
  <c r="H854" i="18" s="1" a="1"/>
  <c r="H854" i="18" s="1"/>
  <c r="D856" i="18"/>
  <c r="E856" i="18" s="1"/>
  <c r="F854" i="18"/>
  <c r="A857" i="18"/>
  <c r="B858" i="18"/>
  <c r="G851" i="15"/>
  <c r="H851" i="15" s="1" a="1"/>
  <c r="H851" i="15" s="1"/>
  <c r="D853" i="15"/>
  <c r="E853" i="15" s="1"/>
  <c r="G852" i="15"/>
  <c r="H852" i="15" s="1" a="1"/>
  <c r="H852" i="15" s="1"/>
  <c r="A854" i="15"/>
  <c r="B855" i="15"/>
  <c r="G855" i="18" a="1"/>
  <c r="D854" i="15" a="1"/>
  <c r="F855" i="18" a="1"/>
  <c r="F852" i="15" a="1"/>
  <c r="D857" i="18" a="1"/>
  <c r="F853" i="15" a="1"/>
  <c r="F855" i="18" l="1"/>
  <c r="G855" i="18"/>
  <c r="H855" i="18" s="1" a="1"/>
  <c r="H855" i="18" s="1"/>
  <c r="D857" i="18"/>
  <c r="E857" i="18" s="1"/>
  <c r="A858" i="18"/>
  <c r="B859" i="18"/>
  <c r="F852" i="15"/>
  <c r="D854" i="15"/>
  <c r="E854" i="15" s="1"/>
  <c r="F853" i="15"/>
  <c r="B856" i="15"/>
  <c r="A855" i="15"/>
  <c r="D855" i="15" a="1"/>
  <c r="G856" i="18" a="1"/>
  <c r="F856" i="18" a="1"/>
  <c r="G853" i="15" a="1"/>
  <c r="D858" i="18" a="1"/>
  <c r="G854" i="15" a="1"/>
  <c r="G856" i="18" l="1"/>
  <c r="H856" i="18" s="1" a="1"/>
  <c r="H856" i="18" s="1"/>
  <c r="D858" i="18"/>
  <c r="E858" i="18" s="1"/>
  <c r="F856" i="18"/>
  <c r="B860" i="18"/>
  <c r="A859" i="18"/>
  <c r="G853" i="15"/>
  <c r="H853" i="15" s="1" a="1"/>
  <c r="H853" i="15" s="1"/>
  <c r="D855" i="15"/>
  <c r="E855" i="15" s="1"/>
  <c r="G854" i="15"/>
  <c r="H854" i="15" s="1" a="1"/>
  <c r="H854" i="15" s="1"/>
  <c r="A856" i="15"/>
  <c r="B857" i="15"/>
  <c r="D856" i="15" a="1"/>
  <c r="D859" i="18" a="1"/>
  <c r="F857" i="18" a="1"/>
  <c r="G857" i="18" a="1"/>
  <c r="F854" i="15" a="1"/>
  <c r="G855" i="15" a="1"/>
  <c r="D859" i="18" l="1"/>
  <c r="E859" i="18" s="1"/>
  <c r="G857" i="18"/>
  <c r="H857" i="18" s="1" a="1"/>
  <c r="H857" i="18" s="1"/>
  <c r="F857" i="18"/>
  <c r="A860" i="18"/>
  <c r="B861" i="18"/>
  <c r="F854" i="15"/>
  <c r="D856" i="15"/>
  <c r="E856" i="15" s="1"/>
  <c r="G855" i="15"/>
  <c r="H855" i="15" s="1" a="1"/>
  <c r="H855" i="15" s="1"/>
  <c r="A857" i="15"/>
  <c r="B858" i="15"/>
  <c r="G858" i="18" a="1"/>
  <c r="F855" i="15" a="1"/>
  <c r="D857" i="15" a="1"/>
  <c r="D860" i="18" a="1"/>
  <c r="F858" i="18" a="1"/>
  <c r="F856" i="15" a="1"/>
  <c r="D860" i="18" l="1"/>
  <c r="E860" i="18" s="1"/>
  <c r="G858" i="18"/>
  <c r="H858" i="18" s="1" a="1"/>
  <c r="H858" i="18" s="1"/>
  <c r="F858" i="18"/>
  <c r="A861" i="18"/>
  <c r="B862" i="18"/>
  <c r="F855" i="15"/>
  <c r="D857" i="15"/>
  <c r="E857" i="15" s="1"/>
  <c r="F856" i="15"/>
  <c r="A858" i="15"/>
  <c r="B859" i="15"/>
  <c r="D858" i="15" a="1"/>
  <c r="F859" i="18" a="1"/>
  <c r="G856" i="15" a="1"/>
  <c r="G859" i="18" a="1"/>
  <c r="D861" i="18" a="1"/>
  <c r="G857" i="15" a="1"/>
  <c r="D861" i="18" l="1"/>
  <c r="E861" i="18" s="1"/>
  <c r="G859" i="18"/>
  <c r="H859" i="18" s="1" a="1"/>
  <c r="H859" i="18" s="1"/>
  <c r="F859" i="18"/>
  <c r="B863" i="18"/>
  <c r="A862" i="18"/>
  <c r="G856" i="15"/>
  <c r="H856" i="15" s="1" a="1"/>
  <c r="H856" i="15" s="1"/>
  <c r="D858" i="15"/>
  <c r="E858" i="15" s="1"/>
  <c r="G857" i="15"/>
  <c r="H857" i="15" s="1" a="1"/>
  <c r="H857" i="15" s="1"/>
  <c r="B860" i="15"/>
  <c r="A859" i="15"/>
  <c r="F857" i="15" a="1"/>
  <c r="D862" i="18" a="1"/>
  <c r="G860" i="18" a="1"/>
  <c r="F860" i="18" a="1"/>
  <c r="D859" i="15" a="1"/>
  <c r="G858" i="15" a="1"/>
  <c r="D862" i="18" l="1"/>
  <c r="E862" i="18" s="1"/>
  <c r="G860" i="18"/>
  <c r="H860" i="18" s="1" a="1"/>
  <c r="H860" i="18" s="1"/>
  <c r="F860" i="18"/>
  <c r="A863" i="18"/>
  <c r="B864" i="18"/>
  <c r="F857" i="15"/>
  <c r="D859" i="15"/>
  <c r="E859" i="15" s="1"/>
  <c r="G858" i="15"/>
  <c r="H858" i="15" s="1" a="1"/>
  <c r="H858" i="15" s="1"/>
  <c r="A860" i="15"/>
  <c r="B861" i="15"/>
  <c r="F861" i="18" a="1"/>
  <c r="D863" i="18" a="1"/>
  <c r="F858" i="15" a="1"/>
  <c r="G861" i="18" a="1"/>
  <c r="D860" i="15" a="1"/>
  <c r="G859" i="15" a="1"/>
  <c r="G861" i="18" l="1"/>
  <c r="H861" i="18" s="1" a="1"/>
  <c r="H861" i="18" s="1"/>
  <c r="D863" i="18"/>
  <c r="E863" i="18" s="1"/>
  <c r="F861" i="18"/>
  <c r="B865" i="18"/>
  <c r="A864" i="18"/>
  <c r="F858" i="15"/>
  <c r="D860" i="15"/>
  <c r="E860" i="15" s="1"/>
  <c r="G859" i="15"/>
  <c r="H859" i="15" s="1" a="1"/>
  <c r="H859" i="15" s="1"/>
  <c r="B862" i="15"/>
  <c r="A861" i="15"/>
  <c r="F862" i="18" a="1"/>
  <c r="G862" i="18" a="1"/>
  <c r="D864" i="18" a="1"/>
  <c r="F859" i="15" a="1"/>
  <c r="D861" i="15" a="1"/>
  <c r="G860" i="15" a="1"/>
  <c r="D864" i="18" l="1"/>
  <c r="E864" i="18" s="1"/>
  <c r="G862" i="18"/>
  <c r="H862" i="18" s="1" a="1"/>
  <c r="H862" i="18" s="1"/>
  <c r="F862" i="18"/>
  <c r="B866" i="18"/>
  <c r="A865" i="18"/>
  <c r="F859" i="15"/>
  <c r="D861" i="15"/>
  <c r="E861" i="15" s="1"/>
  <c r="G860" i="15"/>
  <c r="H860" i="15" s="1" a="1"/>
  <c r="H860" i="15" s="1"/>
  <c r="A862" i="15"/>
  <c r="B863" i="15"/>
  <c r="G863" i="18" a="1"/>
  <c r="F860" i="15" a="1"/>
  <c r="F863" i="18" a="1"/>
  <c r="D865" i="18" a="1"/>
  <c r="D862" i="15" a="1"/>
  <c r="F861" i="15" a="1"/>
  <c r="F863" i="18" l="1"/>
  <c r="G863" i="18"/>
  <c r="H863" i="18" s="1" a="1"/>
  <c r="H863" i="18" s="1"/>
  <c r="D865" i="18"/>
  <c r="E865" i="18" s="1"/>
  <c r="B867" i="18"/>
  <c r="A866" i="18"/>
  <c r="F860" i="15"/>
  <c r="D862" i="15"/>
  <c r="E862" i="15" s="1"/>
  <c r="F861" i="15"/>
  <c r="B864" i="15"/>
  <c r="A863" i="15"/>
  <c r="G861" i="15" a="1"/>
  <c r="D863" i="15" a="1"/>
  <c r="G864" i="18" a="1"/>
  <c r="F864" i="18" a="1"/>
  <c r="D866" i="18" a="1"/>
  <c r="F862" i="15" a="1"/>
  <c r="G864" i="18" l="1"/>
  <c r="H864" i="18" s="1" a="1"/>
  <c r="H864" i="18" s="1"/>
  <c r="F864" i="18"/>
  <c r="D866" i="18"/>
  <c r="E866" i="18" s="1"/>
  <c r="B868" i="18"/>
  <c r="A867" i="18"/>
  <c r="G861" i="15"/>
  <c r="H861" i="15" s="1" a="1"/>
  <c r="H861" i="15" s="1"/>
  <c r="D863" i="15"/>
  <c r="E863" i="15" s="1"/>
  <c r="F862" i="15"/>
  <c r="A864" i="15"/>
  <c r="B865" i="15"/>
  <c r="D864" i="15" a="1"/>
  <c r="F865" i="18" a="1"/>
  <c r="D867" i="18" a="1"/>
  <c r="G865" i="18" a="1"/>
  <c r="G862" i="15" a="1"/>
  <c r="F863" i="15" a="1"/>
  <c r="G865" i="18" l="1"/>
  <c r="H865" i="18" s="1" a="1"/>
  <c r="H865" i="18" s="1"/>
  <c r="D867" i="18"/>
  <c r="E867" i="18" s="1"/>
  <c r="F865" i="18"/>
  <c r="B869" i="18"/>
  <c r="A868" i="18"/>
  <c r="G862" i="15"/>
  <c r="H862" i="15" s="1" a="1"/>
  <c r="H862" i="15" s="1"/>
  <c r="D864" i="15"/>
  <c r="E864" i="15" s="1"/>
  <c r="F863" i="15"/>
  <c r="B866" i="15"/>
  <c r="A865" i="15"/>
  <c r="G866" i="18" a="1"/>
  <c r="D865" i="15" a="1"/>
  <c r="F866" i="18" a="1"/>
  <c r="G863" i="15" a="1"/>
  <c r="D868" i="18" a="1"/>
  <c r="G864" i="15" a="1"/>
  <c r="D868" i="18" l="1"/>
  <c r="E868" i="18" s="1"/>
  <c r="F866" i="18"/>
  <c r="G866" i="18"/>
  <c r="H866" i="18" s="1" a="1"/>
  <c r="H866" i="18" s="1"/>
  <c r="B870" i="18"/>
  <c r="A869" i="18"/>
  <c r="G863" i="15"/>
  <c r="H863" i="15" s="1" a="1"/>
  <c r="H863" i="15" s="1"/>
  <c r="D865" i="15"/>
  <c r="E865" i="15" s="1"/>
  <c r="G864" i="15"/>
  <c r="H864" i="15" s="1" a="1"/>
  <c r="H864" i="15" s="1"/>
  <c r="A866" i="15"/>
  <c r="B867" i="15"/>
  <c r="D866" i="15" a="1"/>
  <c r="G867" i="18" a="1"/>
  <c r="F867" i="18" a="1"/>
  <c r="F864" i="15" a="1"/>
  <c r="D869" i="18" a="1"/>
  <c r="F865" i="15" a="1"/>
  <c r="D869" i="18" l="1"/>
  <c r="E869" i="18" s="1"/>
  <c r="F867" i="18"/>
  <c r="G867" i="18"/>
  <c r="H867" i="18" s="1" a="1"/>
  <c r="H867" i="18" s="1"/>
  <c r="A870" i="18"/>
  <c r="B871" i="18"/>
  <c r="F864" i="15"/>
  <c r="D866" i="15"/>
  <c r="E866" i="15" s="1"/>
  <c r="F865" i="15"/>
  <c r="B868" i="15"/>
  <c r="A867" i="15"/>
  <c r="D870" i="18" a="1"/>
  <c r="D867" i="15" a="1"/>
  <c r="G868" i="18" a="1"/>
  <c r="G865" i="15" a="1"/>
  <c r="F868" i="18" a="1"/>
  <c r="F866" i="15" a="1"/>
  <c r="G868" i="18" l="1"/>
  <c r="H868" i="18" s="1" a="1"/>
  <c r="H868" i="18" s="1"/>
  <c r="D870" i="18"/>
  <c r="E870" i="18" s="1"/>
  <c r="F868" i="18"/>
  <c r="B872" i="18"/>
  <c r="A871" i="18"/>
  <c r="G865" i="15"/>
  <c r="H865" i="15" s="1" a="1"/>
  <c r="H865" i="15" s="1"/>
  <c r="D867" i="15"/>
  <c r="E867" i="15" s="1"/>
  <c r="F866" i="15"/>
  <c r="A868" i="15"/>
  <c r="B869" i="15"/>
  <c r="D871" i="18" a="1"/>
  <c r="G869" i="18" a="1"/>
  <c r="F869" i="18" a="1"/>
  <c r="G866" i="15" a="1"/>
  <c r="D868" i="15" a="1"/>
  <c r="G867" i="15" a="1"/>
  <c r="F869" i="18" l="1"/>
  <c r="G869" i="18"/>
  <c r="H869" i="18" s="1" a="1"/>
  <c r="H869" i="18" s="1"/>
  <c r="D871" i="18"/>
  <c r="E871" i="18" s="1"/>
  <c r="B873" i="18"/>
  <c r="A872" i="18"/>
  <c r="G866" i="15"/>
  <c r="H866" i="15" s="1" a="1"/>
  <c r="H866" i="15" s="1"/>
  <c r="D868" i="15"/>
  <c r="E868" i="15" s="1"/>
  <c r="G867" i="15"/>
  <c r="H867" i="15" s="1" a="1"/>
  <c r="H867" i="15" s="1"/>
  <c r="B870" i="15"/>
  <c r="A869" i="15"/>
  <c r="D869" i="15" a="1"/>
  <c r="F867" i="15" a="1"/>
  <c r="F870" i="18" a="1"/>
  <c r="D872" i="18" a="1"/>
  <c r="G870" i="18" a="1"/>
  <c r="G868" i="15" a="1"/>
  <c r="G870" i="18" l="1"/>
  <c r="H870" i="18" s="1" a="1"/>
  <c r="H870" i="18" s="1"/>
  <c r="F870" i="18"/>
  <c r="D872" i="18"/>
  <c r="E872" i="18" s="1"/>
  <c r="B874" i="18"/>
  <c r="A873" i="18"/>
  <c r="F867" i="15"/>
  <c r="D869" i="15"/>
  <c r="E869" i="15" s="1"/>
  <c r="G868" i="15"/>
  <c r="H868" i="15" s="1" a="1"/>
  <c r="H868" i="15" s="1"/>
  <c r="A870" i="15"/>
  <c r="B871" i="15"/>
  <c r="F868" i="15" a="1"/>
  <c r="F871" i="18" a="1"/>
  <c r="D870" i="15" a="1"/>
  <c r="G871" i="18" a="1"/>
  <c r="D873" i="18" a="1"/>
  <c r="G869" i="15" a="1"/>
  <c r="F871" i="18" l="1"/>
  <c r="G871" i="18"/>
  <c r="H871" i="18" s="1" a="1"/>
  <c r="H871" i="18" s="1"/>
  <c r="D873" i="18"/>
  <c r="E873" i="18" s="1"/>
  <c r="B875" i="18"/>
  <c r="A874" i="18"/>
  <c r="F868" i="15"/>
  <c r="D870" i="15"/>
  <c r="E870" i="15" s="1"/>
  <c r="G869" i="15"/>
  <c r="H869" i="15" s="1" a="1"/>
  <c r="H869" i="15" s="1"/>
  <c r="A871" i="15"/>
  <c r="B872" i="15"/>
  <c r="D874" i="18" a="1"/>
  <c r="G872" i="18" a="1"/>
  <c r="F872" i="18" a="1"/>
  <c r="F869" i="15" a="1"/>
  <c r="D871" i="15" a="1"/>
  <c r="G870" i="15" a="1"/>
  <c r="G872" i="18" l="1"/>
  <c r="H872" i="18" s="1" a="1"/>
  <c r="H872" i="18" s="1"/>
  <c r="F872" i="18"/>
  <c r="D874" i="18"/>
  <c r="E874" i="18" s="1"/>
  <c r="B876" i="18"/>
  <c r="A875" i="18"/>
  <c r="F869" i="15"/>
  <c r="D871" i="15"/>
  <c r="E871" i="15" s="1"/>
  <c r="G870" i="15"/>
  <c r="H870" i="15" s="1" a="1"/>
  <c r="H870" i="15" s="1"/>
  <c r="B873" i="15"/>
  <c r="A872" i="15"/>
  <c r="F873" i="18" a="1"/>
  <c r="F870" i="15" a="1"/>
  <c r="D875" i="18" a="1"/>
  <c r="G873" i="18" a="1"/>
  <c r="D872" i="15" a="1"/>
  <c r="F871" i="15" a="1"/>
  <c r="F873" i="18" l="1"/>
  <c r="G873" i="18"/>
  <c r="H873" i="18" s="1" a="1"/>
  <c r="H873" i="18" s="1"/>
  <c r="D875" i="18"/>
  <c r="E875" i="18" s="1"/>
  <c r="A876" i="18"/>
  <c r="B877" i="18"/>
  <c r="F870" i="15"/>
  <c r="D872" i="15"/>
  <c r="E872" i="15" s="1"/>
  <c r="F871" i="15"/>
  <c r="A873" i="15"/>
  <c r="B874" i="15"/>
  <c r="G871" i="15" a="1"/>
  <c r="G874" i="18" a="1"/>
  <c r="F874" i="18" a="1"/>
  <c r="D876" i="18" a="1"/>
  <c r="D873" i="15" a="1"/>
  <c r="G872" i="15" a="1"/>
  <c r="F874" i="18" l="1"/>
  <c r="G874" i="18"/>
  <c r="H874" i="18" s="1" a="1"/>
  <c r="H874" i="18" s="1"/>
  <c r="D876" i="18"/>
  <c r="E876" i="18" s="1"/>
  <c r="B878" i="18"/>
  <c r="A877" i="18"/>
  <c r="G871" i="15"/>
  <c r="H871" i="15" s="1" a="1"/>
  <c r="H871" i="15" s="1"/>
  <c r="D873" i="15"/>
  <c r="E873" i="15" s="1"/>
  <c r="G872" i="15"/>
  <c r="H872" i="15" s="1" a="1"/>
  <c r="H872" i="15" s="1"/>
  <c r="B875" i="15"/>
  <c r="A874" i="15"/>
  <c r="D874" i="15" a="1"/>
  <c r="D877" i="18" a="1"/>
  <c r="F875" i="18" a="1"/>
  <c r="G875" i="18" a="1"/>
  <c r="F872" i="15" a="1"/>
  <c r="F873" i="15" a="1"/>
  <c r="F875" i="18" l="1"/>
  <c r="G875" i="18"/>
  <c r="H875" i="18" s="1" a="1"/>
  <c r="H875" i="18" s="1"/>
  <c r="D877" i="18"/>
  <c r="E877" i="18" s="1"/>
  <c r="B879" i="18"/>
  <c r="A878" i="18"/>
  <c r="F872" i="15"/>
  <c r="D874" i="15"/>
  <c r="E874" i="15" s="1"/>
  <c r="F873" i="15"/>
  <c r="A875" i="15"/>
  <c r="B876" i="15"/>
  <c r="G876" i="18" a="1"/>
  <c r="F876" i="18" a="1"/>
  <c r="D875" i="15" a="1"/>
  <c r="G873" i="15" a="1"/>
  <c r="D878" i="18" a="1"/>
  <c r="F874" i="15" a="1"/>
  <c r="G876" i="18" l="1"/>
  <c r="H876" i="18" s="1" a="1"/>
  <c r="H876" i="18" s="1"/>
  <c r="D878" i="18"/>
  <c r="E878" i="18" s="1"/>
  <c r="F876" i="18"/>
  <c r="B880" i="18"/>
  <c r="A879" i="18"/>
  <c r="G873" i="15"/>
  <c r="H873" i="15" s="1" a="1"/>
  <c r="H873" i="15" s="1"/>
  <c r="D875" i="15"/>
  <c r="E875" i="15" s="1"/>
  <c r="F874" i="15"/>
  <c r="B877" i="15"/>
  <c r="A876" i="15"/>
  <c r="G874" i="15" a="1"/>
  <c r="D879" i="18" a="1"/>
  <c r="F877" i="18" a="1"/>
  <c r="D876" i="15" a="1"/>
  <c r="G877" i="18" a="1"/>
  <c r="G875" i="15" a="1"/>
  <c r="F877" i="18" l="1"/>
  <c r="D879" i="18"/>
  <c r="E879" i="18" s="1"/>
  <c r="G877" i="18"/>
  <c r="H877" i="18" s="1" a="1"/>
  <c r="H877" i="18" s="1"/>
  <c r="A880" i="18"/>
  <c r="B881" i="18"/>
  <c r="G874" i="15"/>
  <c r="H874" i="15" s="1" a="1"/>
  <c r="H874" i="15" s="1"/>
  <c r="D876" i="15"/>
  <c r="E876" i="15" s="1"/>
  <c r="G875" i="15"/>
  <c r="H875" i="15" s="1" a="1"/>
  <c r="H875" i="15" s="1"/>
  <c r="A877" i="15"/>
  <c r="B878" i="15"/>
  <c r="D880" i="18" a="1"/>
  <c r="G878" i="18" a="1"/>
  <c r="F878" i="18" a="1"/>
  <c r="D877" i="15" a="1"/>
  <c r="F875" i="15" a="1"/>
  <c r="F876" i="15" a="1"/>
  <c r="G878" i="18" l="1"/>
  <c r="H878" i="18" s="1" a="1"/>
  <c r="H878" i="18" s="1"/>
  <c r="F878" i="18"/>
  <c r="D880" i="18"/>
  <c r="E880" i="18" s="1"/>
  <c r="B882" i="18"/>
  <c r="A881" i="18"/>
  <c r="F875" i="15"/>
  <c r="D877" i="15"/>
  <c r="E877" i="15" s="1"/>
  <c r="F876" i="15"/>
  <c r="B879" i="15"/>
  <c r="A878" i="15"/>
  <c r="G879" i="18" a="1"/>
  <c r="D881" i="18" a="1"/>
  <c r="G876" i="15" a="1"/>
  <c r="D878" i="15" a="1"/>
  <c r="F879" i="18" a="1"/>
  <c r="F877" i="15" a="1"/>
  <c r="F879" i="18" l="1"/>
  <c r="D881" i="18"/>
  <c r="E881" i="18" s="1"/>
  <c r="G879" i="18"/>
  <c r="H879" i="18" s="1" a="1"/>
  <c r="H879" i="18" s="1"/>
  <c r="A882" i="18"/>
  <c r="B883" i="18"/>
  <c r="G876" i="15"/>
  <c r="H876" i="15" s="1" a="1"/>
  <c r="H876" i="15" s="1"/>
  <c r="D878" i="15"/>
  <c r="E878" i="15" s="1"/>
  <c r="F877" i="15"/>
  <c r="A879" i="15"/>
  <c r="B880" i="15"/>
  <c r="G877" i="15" a="1"/>
  <c r="G880" i="18" a="1"/>
  <c r="D882" i="18" a="1"/>
  <c r="D879" i="15" a="1"/>
  <c r="F880" i="18" a="1"/>
  <c r="G878" i="15" a="1"/>
  <c r="D882" i="18" l="1"/>
  <c r="E882" i="18" s="1"/>
  <c r="G880" i="18"/>
  <c r="H880" i="18" s="1" a="1"/>
  <c r="H880" i="18" s="1"/>
  <c r="F880" i="18"/>
  <c r="A883" i="18"/>
  <c r="B884" i="18"/>
  <c r="G877" i="15"/>
  <c r="H877" i="15" s="1" a="1"/>
  <c r="H877" i="15" s="1"/>
  <c r="D879" i="15"/>
  <c r="E879" i="15" s="1"/>
  <c r="G878" i="15"/>
  <c r="H878" i="15" s="1" a="1"/>
  <c r="H878" i="15" s="1"/>
  <c r="B881" i="15"/>
  <c r="A880" i="15"/>
  <c r="D883" i="18" a="1"/>
  <c r="D880" i="15" a="1"/>
  <c r="F881" i="18" a="1"/>
  <c r="G881" i="18" a="1"/>
  <c r="F878" i="15" a="1"/>
  <c r="F879" i="15" a="1"/>
  <c r="D883" i="18" l="1"/>
  <c r="E883" i="18" s="1"/>
  <c r="G881" i="18"/>
  <c r="H881" i="18" s="1" a="1"/>
  <c r="H881" i="18" s="1"/>
  <c r="F881" i="18"/>
  <c r="A884" i="18"/>
  <c r="B885" i="18"/>
  <c r="F878" i="15"/>
  <c r="D880" i="15"/>
  <c r="E880" i="15" s="1"/>
  <c r="F879" i="15"/>
  <c r="A881" i="15"/>
  <c r="B882" i="15"/>
  <c r="G879" i="15" a="1"/>
  <c r="D881" i="15" a="1"/>
  <c r="D884" i="18" a="1"/>
  <c r="G880" i="15" a="1"/>
  <c r="G882" i="18" a="1"/>
  <c r="F882" i="18" a="1"/>
  <c r="G882" i="18" l="1"/>
  <c r="H882" i="18" s="1" a="1"/>
  <c r="H882" i="18" s="1"/>
  <c r="D884" i="18"/>
  <c r="E884" i="18" s="1"/>
  <c r="F882" i="18"/>
  <c r="A885" i="18"/>
  <c r="B886" i="18"/>
  <c r="G879" i="15"/>
  <c r="H879" i="15" s="1" a="1"/>
  <c r="H879" i="15" s="1"/>
  <c r="D881" i="15"/>
  <c r="E881" i="15" s="1"/>
  <c r="G880" i="15"/>
  <c r="H880" i="15" s="1" a="1"/>
  <c r="H880" i="15" s="1"/>
  <c r="B883" i="15"/>
  <c r="A882" i="15"/>
  <c r="F880" i="15" a="1"/>
  <c r="F883" i="18" a="1"/>
  <c r="G883" i="18" a="1"/>
  <c r="D882" i="15" a="1"/>
  <c r="D885" i="18" a="1"/>
  <c r="G881" i="15" a="1"/>
  <c r="F883" i="18" l="1"/>
  <c r="G883" i="18"/>
  <c r="H883" i="18" s="1" a="1"/>
  <c r="H883" i="18" s="1"/>
  <c r="D885" i="18"/>
  <c r="E885" i="18" s="1"/>
  <c r="A886" i="18"/>
  <c r="B887" i="18"/>
  <c r="F880" i="15"/>
  <c r="D882" i="15"/>
  <c r="E882" i="15" s="1"/>
  <c r="G881" i="15"/>
  <c r="H881" i="15" s="1" a="1"/>
  <c r="H881" i="15" s="1"/>
  <c r="A883" i="15"/>
  <c r="B884" i="15"/>
  <c r="F881" i="15" a="1"/>
  <c r="F884" i="18" a="1"/>
  <c r="D883" i="15" a="1"/>
  <c r="G884" i="18" a="1"/>
  <c r="D886" i="18" a="1"/>
  <c r="F882" i="15" a="1"/>
  <c r="F884" i="18" l="1"/>
  <c r="D886" i="18"/>
  <c r="E886" i="18" s="1"/>
  <c r="G884" i="18"/>
  <c r="H884" i="18" s="1" a="1"/>
  <c r="H884" i="18" s="1"/>
  <c r="B888" i="18"/>
  <c r="A887" i="18"/>
  <c r="F881" i="15"/>
  <c r="D883" i="15"/>
  <c r="E883" i="15" s="1"/>
  <c r="F882" i="15"/>
  <c r="B885" i="15"/>
  <c r="A884" i="15"/>
  <c r="D887" i="18" a="1"/>
  <c r="F885" i="18" a="1"/>
  <c r="G885" i="18" a="1"/>
  <c r="D884" i="15" a="1"/>
  <c r="G882" i="15" a="1"/>
  <c r="G883" i="15" a="1"/>
  <c r="D887" i="18" l="1"/>
  <c r="E887" i="18" s="1"/>
  <c r="F885" i="18"/>
  <c r="G885" i="18"/>
  <c r="H885" i="18" s="1" a="1"/>
  <c r="H885" i="18" s="1"/>
  <c r="A888" i="18"/>
  <c r="B889" i="18"/>
  <c r="G882" i="15"/>
  <c r="H882" i="15" s="1" a="1"/>
  <c r="H882" i="15" s="1"/>
  <c r="D884" i="15"/>
  <c r="E884" i="15" s="1"/>
  <c r="G883" i="15"/>
  <c r="H883" i="15" s="1" a="1"/>
  <c r="H883" i="15" s="1"/>
  <c r="A885" i="15"/>
  <c r="B886" i="15"/>
  <c r="F883" i="15" a="1"/>
  <c r="D888" i="18" a="1"/>
  <c r="D885" i="15" a="1"/>
  <c r="F886" i="18" a="1"/>
  <c r="G886" i="18" a="1"/>
  <c r="F884" i="15" a="1"/>
  <c r="F886" i="18" l="1"/>
  <c r="G886" i="18"/>
  <c r="H886" i="18" s="1" a="1"/>
  <c r="H886" i="18" s="1"/>
  <c r="D888" i="18"/>
  <c r="E888" i="18" s="1"/>
  <c r="B890" i="18"/>
  <c r="A889" i="18"/>
  <c r="F883" i="15"/>
  <c r="D885" i="15"/>
  <c r="E885" i="15" s="1"/>
  <c r="F884" i="15"/>
  <c r="B887" i="15"/>
  <c r="A886" i="15"/>
  <c r="D886" i="15" a="1"/>
  <c r="G887" i="18" a="1"/>
  <c r="D889" i="18" a="1"/>
  <c r="G884" i="15" a="1"/>
  <c r="F887" i="18" a="1"/>
  <c r="F885" i="15" a="1"/>
  <c r="G887" i="18" l="1"/>
  <c r="H887" i="18" s="1" a="1"/>
  <c r="H887" i="18" s="1"/>
  <c r="F887" i="18"/>
  <c r="D889" i="18"/>
  <c r="E889" i="18" s="1"/>
  <c r="B891" i="18"/>
  <c r="A890" i="18"/>
  <c r="G884" i="15"/>
  <c r="H884" i="15" s="1" a="1"/>
  <c r="H884" i="15" s="1"/>
  <c r="D886" i="15"/>
  <c r="E886" i="15" s="1"/>
  <c r="F885" i="15"/>
  <c r="A887" i="15"/>
  <c r="B888" i="15"/>
  <c r="D887" i="15" a="1"/>
  <c r="F888" i="18" a="1"/>
  <c r="G885" i="15" a="1"/>
  <c r="D890" i="18" a="1"/>
  <c r="G888" i="18" a="1"/>
  <c r="G886" i="15" a="1"/>
  <c r="G888" i="18" l="1"/>
  <c r="H888" i="18" s="1" a="1"/>
  <c r="H888" i="18" s="1"/>
  <c r="D890" i="18"/>
  <c r="E890" i="18" s="1"/>
  <c r="F888" i="18"/>
  <c r="B892" i="18"/>
  <c r="A891" i="18"/>
  <c r="G885" i="15"/>
  <c r="H885" i="15" s="1" a="1"/>
  <c r="H885" i="15" s="1"/>
  <c r="D887" i="15"/>
  <c r="E887" i="15" s="1"/>
  <c r="G886" i="15"/>
  <c r="H886" i="15" s="1" a="1"/>
  <c r="H886" i="15" s="1"/>
  <c r="B889" i="15"/>
  <c r="A888" i="15"/>
  <c r="G889" i="18" a="1"/>
  <c r="D891" i="18" a="1"/>
  <c r="F889" i="18" a="1"/>
  <c r="F886" i="15" a="1"/>
  <c r="D888" i="15" a="1"/>
  <c r="G887" i="15" a="1"/>
  <c r="D891" i="18" l="1"/>
  <c r="E891" i="18" s="1"/>
  <c r="F889" i="18"/>
  <c r="G889" i="18"/>
  <c r="H889" i="18" s="1" a="1"/>
  <c r="H889" i="18" s="1"/>
  <c r="B893" i="18"/>
  <c r="A892" i="18"/>
  <c r="F886" i="15"/>
  <c r="D888" i="15"/>
  <c r="E888" i="15" s="1"/>
  <c r="G887" i="15"/>
  <c r="H887" i="15" s="1" a="1"/>
  <c r="H887" i="15" s="1"/>
  <c r="A889" i="15"/>
  <c r="B890" i="15"/>
  <c r="F887" i="15" a="1"/>
  <c r="D892" i="18" a="1"/>
  <c r="D889" i="15" a="1"/>
  <c r="G890" i="18" a="1"/>
  <c r="F890" i="18" a="1"/>
  <c r="F888" i="15" a="1"/>
  <c r="D892" i="18" l="1"/>
  <c r="E892" i="18" s="1"/>
  <c r="F890" i="18"/>
  <c r="G890" i="18"/>
  <c r="H890" i="18" s="1" a="1"/>
  <c r="H890" i="18" s="1"/>
  <c r="A893" i="18"/>
  <c r="B894" i="18"/>
  <c r="F887" i="15"/>
  <c r="D889" i="15"/>
  <c r="E889" i="15" s="1"/>
  <c r="F888" i="15"/>
  <c r="B891" i="15"/>
  <c r="A890" i="15"/>
  <c r="G891" i="18" a="1"/>
  <c r="G888" i="15" a="1"/>
  <c r="F891" i="18" a="1"/>
  <c r="D893" i="18" a="1"/>
  <c r="D890" i="15" a="1"/>
  <c r="G889" i="15" a="1"/>
  <c r="D893" i="18" l="1"/>
  <c r="E893" i="18" s="1"/>
  <c r="G891" i="18"/>
  <c r="H891" i="18" s="1" a="1"/>
  <c r="H891" i="18" s="1"/>
  <c r="F891" i="18"/>
  <c r="B895" i="18"/>
  <c r="A894" i="18"/>
  <c r="G888" i="15"/>
  <c r="H888" i="15" s="1" a="1"/>
  <c r="H888" i="15" s="1"/>
  <c r="D890" i="15"/>
  <c r="E890" i="15" s="1"/>
  <c r="G889" i="15"/>
  <c r="H889" i="15" s="1" a="1"/>
  <c r="H889" i="15" s="1"/>
  <c r="A891" i="15"/>
  <c r="B892" i="15"/>
  <c r="F892" i="18" a="1"/>
  <c r="D891" i="15" a="1"/>
  <c r="F889" i="15" a="1"/>
  <c r="G892" i="18" a="1"/>
  <c r="D894" i="18" a="1"/>
  <c r="F890" i="15" a="1"/>
  <c r="D894" i="18" l="1"/>
  <c r="E894" i="18" s="1"/>
  <c r="F892" i="18"/>
  <c r="G892" i="18"/>
  <c r="H892" i="18" s="1" a="1"/>
  <c r="H892" i="18" s="1"/>
  <c r="A895" i="18"/>
  <c r="B896" i="18"/>
  <c r="F889" i="15"/>
  <c r="D891" i="15"/>
  <c r="E891" i="15" s="1"/>
  <c r="F890" i="15"/>
  <c r="B893" i="15"/>
  <c r="A892" i="15"/>
  <c r="G893" i="18" a="1"/>
  <c r="D892" i="15" a="1"/>
  <c r="F893" i="18" a="1"/>
  <c r="G890" i="15" a="1"/>
  <c r="D895" i="18" a="1"/>
  <c r="G891" i="15" a="1"/>
  <c r="G893" i="18" l="1"/>
  <c r="H893" i="18" s="1" a="1"/>
  <c r="H893" i="18" s="1"/>
  <c r="F893" i="18"/>
  <c r="D895" i="18"/>
  <c r="E895" i="18" s="1"/>
  <c r="A896" i="18"/>
  <c r="B897" i="18"/>
  <c r="G890" i="15"/>
  <c r="H890" i="15" s="1" a="1"/>
  <c r="H890" i="15" s="1"/>
  <c r="D892" i="15"/>
  <c r="E892" i="15" s="1"/>
  <c r="G891" i="15"/>
  <c r="H891" i="15" s="1" a="1"/>
  <c r="H891" i="15" s="1"/>
  <c r="A893" i="15"/>
  <c r="B894" i="15"/>
  <c r="D896" i="18" a="1"/>
  <c r="D893" i="15" a="1"/>
  <c r="G894" i="18" a="1"/>
  <c r="F891" i="15" a="1"/>
  <c r="F894" i="18" a="1"/>
  <c r="G892" i="15" a="1"/>
  <c r="G894" i="18" l="1"/>
  <c r="H894" i="18" s="1" a="1"/>
  <c r="H894" i="18" s="1"/>
  <c r="F894" i="18"/>
  <c r="D896" i="18"/>
  <c r="E896" i="18" s="1"/>
  <c r="B898" i="18"/>
  <c r="A897" i="18"/>
  <c r="F891" i="15"/>
  <c r="D893" i="15"/>
  <c r="E893" i="15" s="1"/>
  <c r="G892" i="15"/>
  <c r="H892" i="15" s="1" a="1"/>
  <c r="H892" i="15" s="1"/>
  <c r="B895" i="15"/>
  <c r="A894" i="15"/>
  <c r="G895" i="18" a="1"/>
  <c r="F895" i="18" a="1"/>
  <c r="D897" i="18" a="1"/>
  <c r="F892" i="15" a="1"/>
  <c r="D894" i="15" a="1"/>
  <c r="F893" i="15" a="1"/>
  <c r="G895" i="18" l="1"/>
  <c r="H895" i="18" s="1" a="1"/>
  <c r="H895" i="18" s="1"/>
  <c r="D897" i="18"/>
  <c r="E897" i="18" s="1"/>
  <c r="F895" i="18"/>
  <c r="B899" i="18"/>
  <c r="A898" i="18"/>
  <c r="F892" i="15"/>
  <c r="D894" i="15"/>
  <c r="E894" i="15" s="1"/>
  <c r="F893" i="15"/>
  <c r="B896" i="15"/>
  <c r="A895" i="15"/>
  <c r="G893" i="15" a="1"/>
  <c r="D898" i="18" a="1"/>
  <c r="G896" i="18" a="1"/>
  <c r="D895" i="15" a="1"/>
  <c r="F896" i="18" a="1"/>
  <c r="G894" i="15" a="1"/>
  <c r="F896" i="18" l="1"/>
  <c r="G896" i="18"/>
  <c r="H896" i="18" s="1" a="1"/>
  <c r="H896" i="18" s="1"/>
  <c r="D898" i="18"/>
  <c r="E898" i="18" s="1"/>
  <c r="B900" i="18"/>
  <c r="A899" i="18"/>
  <c r="G893" i="15"/>
  <c r="H893" i="15" s="1" a="1"/>
  <c r="H893" i="15" s="1"/>
  <c r="D895" i="15"/>
  <c r="E895" i="15" s="1"/>
  <c r="G894" i="15"/>
  <c r="H894" i="15" s="1" a="1"/>
  <c r="H894" i="15" s="1"/>
  <c r="A896" i="15"/>
  <c r="B897" i="15"/>
  <c r="F894" i="15" a="1"/>
  <c r="D899" i="18" a="1"/>
  <c r="F897" i="18" a="1"/>
  <c r="G897" i="18" a="1"/>
  <c r="D896" i="15" a="1"/>
  <c r="G895" i="15" a="1"/>
  <c r="D899" i="18" l="1"/>
  <c r="E899" i="18" s="1"/>
  <c r="G897" i="18"/>
  <c r="H897" i="18" s="1" a="1"/>
  <c r="H897" i="18" s="1"/>
  <c r="F897" i="18"/>
  <c r="B901" i="18"/>
  <c r="A900" i="18"/>
  <c r="F894" i="15"/>
  <c r="D896" i="15"/>
  <c r="E896" i="15" s="1"/>
  <c r="G895" i="15"/>
  <c r="H895" i="15" s="1" a="1"/>
  <c r="H895" i="15" s="1"/>
  <c r="B898" i="15"/>
  <c r="A897" i="15"/>
  <c r="F898" i="18" a="1"/>
  <c r="G898" i="18" a="1"/>
  <c r="D897" i="15" a="1"/>
  <c r="F895" i="15" a="1"/>
  <c r="D900" i="18" a="1"/>
  <c r="F896" i="15" a="1"/>
  <c r="D900" i="18" l="1"/>
  <c r="E900" i="18" s="1"/>
  <c r="F898" i="18"/>
  <c r="G898" i="18"/>
  <c r="H898" i="18" s="1" a="1"/>
  <c r="H898" i="18" s="1"/>
  <c r="B902" i="18"/>
  <c r="A901" i="18"/>
  <c r="F895" i="15"/>
  <c r="D897" i="15"/>
  <c r="E897" i="15" s="1"/>
  <c r="F896" i="15"/>
  <c r="A898" i="15"/>
  <c r="B899" i="15"/>
  <c r="F899" i="18" a="1"/>
  <c r="D901" i="18" a="1"/>
  <c r="G899" i="18" a="1"/>
  <c r="D898" i="15" a="1"/>
  <c r="G896" i="15" a="1"/>
  <c r="F897" i="15" a="1"/>
  <c r="F899" i="18" l="1"/>
  <c r="G899" i="18"/>
  <c r="H899" i="18" s="1" a="1"/>
  <c r="H899" i="18" s="1"/>
  <c r="D901" i="18"/>
  <c r="E901" i="18" s="1"/>
  <c r="A902" i="18"/>
  <c r="B903" i="18"/>
  <c r="G896" i="15"/>
  <c r="H896" i="15" s="1" a="1"/>
  <c r="H896" i="15" s="1"/>
  <c r="D898" i="15"/>
  <c r="E898" i="15" s="1"/>
  <c r="F897" i="15"/>
  <c r="B900" i="15"/>
  <c r="A899" i="15"/>
  <c r="G897" i="15" a="1"/>
  <c r="D899" i="15" a="1"/>
  <c r="D902" i="18" a="1"/>
  <c r="G900" i="18" a="1"/>
  <c r="F900" i="18" a="1"/>
  <c r="F898" i="15" a="1"/>
  <c r="F900" i="18" l="1"/>
  <c r="G900" i="18"/>
  <c r="H900" i="18" s="1" a="1"/>
  <c r="H900" i="18" s="1"/>
  <c r="D902" i="18"/>
  <c r="E902" i="18" s="1"/>
  <c r="A903" i="18"/>
  <c r="B904" i="18"/>
  <c r="G897" i="15"/>
  <c r="H897" i="15" s="1" a="1"/>
  <c r="H897" i="15" s="1"/>
  <c r="D899" i="15"/>
  <c r="E899" i="15" s="1"/>
  <c r="F898" i="15"/>
  <c r="A900" i="15"/>
  <c r="B901" i="15"/>
  <c r="G901" i="18" a="1"/>
  <c r="F901" i="18" a="1"/>
  <c r="D903" i="18" a="1"/>
  <c r="G898" i="15" a="1"/>
  <c r="D900" i="15" a="1"/>
  <c r="G899" i="15" a="1"/>
  <c r="G901" i="18" l="1"/>
  <c r="H901" i="18" s="1" a="1"/>
  <c r="H901" i="18" s="1"/>
  <c r="D903" i="18"/>
  <c r="E903" i="18" s="1"/>
  <c r="F901" i="18"/>
  <c r="B905" i="18"/>
  <c r="A904" i="18"/>
  <c r="G898" i="15"/>
  <c r="H898" i="15" s="1" a="1"/>
  <c r="H898" i="15" s="1"/>
  <c r="D900" i="15"/>
  <c r="E900" i="15" s="1"/>
  <c r="G899" i="15"/>
  <c r="H899" i="15" s="1" a="1"/>
  <c r="H899" i="15" s="1"/>
  <c r="A901" i="15"/>
  <c r="B902" i="15"/>
  <c r="F902" i="18" a="1"/>
  <c r="F899" i="15" a="1"/>
  <c r="D904" i="18" a="1"/>
  <c r="D901" i="15" a="1"/>
  <c r="G902" i="18" a="1"/>
  <c r="G900" i="15" a="1"/>
  <c r="D904" i="18" l="1"/>
  <c r="E904" i="18" s="1"/>
  <c r="G902" i="18"/>
  <c r="H902" i="18" s="1" a="1"/>
  <c r="H902" i="18" s="1"/>
  <c r="F902" i="18"/>
  <c r="A905" i="18"/>
  <c r="B906" i="18"/>
  <c r="F899" i="15"/>
  <c r="D901" i="15"/>
  <c r="E901" i="15" s="1"/>
  <c r="G900" i="15"/>
  <c r="H900" i="15" s="1" a="1"/>
  <c r="H900" i="15" s="1"/>
  <c r="A902" i="15"/>
  <c r="B903" i="15"/>
  <c r="F903" i="18" a="1"/>
  <c r="F900" i="15" a="1"/>
  <c r="D905" i="18" a="1"/>
  <c r="G903" i="18" a="1"/>
  <c r="D902" i="15" a="1"/>
  <c r="G901" i="15" a="1"/>
  <c r="F903" i="18" l="1"/>
  <c r="G903" i="18"/>
  <c r="H903" i="18" s="1" a="1"/>
  <c r="H903" i="18" s="1"/>
  <c r="D905" i="18"/>
  <c r="E905" i="18" s="1"/>
  <c r="A906" i="18"/>
  <c r="B907" i="18"/>
  <c r="F900" i="15"/>
  <c r="D902" i="15"/>
  <c r="E902" i="15" s="1"/>
  <c r="G901" i="15"/>
  <c r="H901" i="15" s="1" a="1"/>
  <c r="H901" i="15" s="1"/>
  <c r="A903" i="15"/>
  <c r="B904" i="15"/>
  <c r="D903" i="15" a="1"/>
  <c r="F901" i="15" a="1"/>
  <c r="G904" i="18" a="1"/>
  <c r="F904" i="18" a="1"/>
  <c r="D906" i="18" a="1"/>
  <c r="G902" i="15" a="1"/>
  <c r="D906" i="18" l="1"/>
  <c r="E906" i="18" s="1"/>
  <c r="F904" i="18"/>
  <c r="G904" i="18"/>
  <c r="H904" i="18" s="1" a="1"/>
  <c r="H904" i="18" s="1"/>
  <c r="A907" i="18"/>
  <c r="B908" i="18"/>
  <c r="G905" i="18" a="1"/>
  <c r="G905" i="18" s="1"/>
  <c r="H905" i="18" s="1" a="1"/>
  <c r="H905" i="18" s="1"/>
  <c r="F905" i="18" a="1"/>
  <c r="F905" i="18" s="1"/>
  <c r="F901" i="15"/>
  <c r="D903" i="15"/>
  <c r="E903" i="15" s="1"/>
  <c r="G902" i="15"/>
  <c r="H902" i="15" s="1" a="1"/>
  <c r="H902" i="15" s="1"/>
  <c r="B905" i="15"/>
  <c r="A904" i="15"/>
  <c r="D907" i="18" a="1"/>
  <c r="D904" i="15" a="1"/>
  <c r="F902" i="15" a="1"/>
  <c r="G903" i="15" a="1"/>
  <c r="D907" i="18" l="1"/>
  <c r="E907" i="18" s="1"/>
  <c r="B909" i="18"/>
  <c r="A908" i="18"/>
  <c r="F906" i="18" a="1"/>
  <c r="F906" i="18" s="1"/>
  <c r="G906" i="18" a="1"/>
  <c r="G906" i="18" s="1"/>
  <c r="H906" i="18" s="1" a="1"/>
  <c r="H906" i="18" s="1"/>
  <c r="F902" i="15"/>
  <c r="D904" i="15"/>
  <c r="E904" i="15" s="1"/>
  <c r="G903" i="15"/>
  <c r="H903" i="15" s="1" a="1"/>
  <c r="H903" i="15" s="1"/>
  <c r="A905" i="15"/>
  <c r="B906" i="15"/>
  <c r="D905" i="15" a="1"/>
  <c r="D908" i="18" a="1"/>
  <c r="F903" i="15" a="1"/>
  <c r="G904" i="15" a="1"/>
  <c r="D908" i="18" l="1"/>
  <c r="E908" i="18" s="1"/>
  <c r="B910" i="18"/>
  <c r="A909" i="18"/>
  <c r="F903" i="15"/>
  <c r="D905" i="15"/>
  <c r="E905" i="15" s="1"/>
  <c r="G904" i="15"/>
  <c r="H904" i="15" s="1" a="1"/>
  <c r="H904" i="15" s="1"/>
  <c r="B907" i="15"/>
  <c r="A906" i="15"/>
  <c r="F907" i="18" a="1"/>
  <c r="D909" i="18" a="1"/>
  <c r="G907" i="18" a="1"/>
  <c r="F904" i="15" a="1"/>
  <c r="D906" i="15" a="1"/>
  <c r="F907" i="18" l="1"/>
  <c r="G907" i="18"/>
  <c r="H907" i="18" s="1" a="1"/>
  <c r="H907" i="18" s="1"/>
  <c r="D909" i="18"/>
  <c r="E909" i="18" s="1"/>
  <c r="B911" i="18"/>
  <c r="A910" i="18"/>
  <c r="F904" i="15"/>
  <c r="D906" i="15"/>
  <c r="E906" i="15" s="1"/>
  <c r="A907" i="15"/>
  <c r="B908" i="15"/>
  <c r="G905" i="15" a="1"/>
  <c r="F905" i="15" a="1"/>
  <c r="G908" i="18" a="1"/>
  <c r="D907" i="15" a="1"/>
  <c r="D910" i="18" a="1"/>
  <c r="F908" i="18" a="1"/>
  <c r="D910" i="18" l="1"/>
  <c r="E910" i="18" s="1"/>
  <c r="G908" i="18"/>
  <c r="H908" i="18" s="1" a="1"/>
  <c r="H908" i="18" s="1"/>
  <c r="F908" i="18"/>
  <c r="A911" i="18"/>
  <c r="B912" i="18"/>
  <c r="F905" i="15"/>
  <c r="G905" i="15"/>
  <c r="H905" i="15" s="1" a="1"/>
  <c r="H905" i="15" s="1"/>
  <c r="D907" i="15"/>
  <c r="E907" i="15" s="1"/>
  <c r="B909" i="15"/>
  <c r="A908" i="15"/>
  <c r="G906" i="15" a="1"/>
  <c r="F906" i="15" a="1"/>
  <c r="G909" i="18" a="1"/>
  <c r="F909" i="18" a="1"/>
  <c r="D911" i="18" a="1"/>
  <c r="D908" i="15" a="1"/>
  <c r="F907" i="15" a="1"/>
  <c r="F909" i="18" l="1"/>
  <c r="G909" i="18"/>
  <c r="H909" i="18" s="1" a="1"/>
  <c r="H909" i="18" s="1"/>
  <c r="D911" i="18"/>
  <c r="E911" i="18" s="1"/>
  <c r="A912" i="18"/>
  <c r="B913" i="18"/>
  <c r="G906" i="15"/>
  <c r="H906" i="15" s="1" a="1"/>
  <c r="H906" i="15" s="1"/>
  <c r="F906" i="15"/>
  <c r="D908" i="15"/>
  <c r="E908" i="15" s="1"/>
  <c r="F907" i="15"/>
  <c r="A909" i="15"/>
  <c r="B910" i="15"/>
  <c r="F910" i="18" a="1"/>
  <c r="D912" i="18" a="1"/>
  <c r="G907" i="15" a="1"/>
  <c r="G910" i="18" a="1"/>
  <c r="D909" i="15" a="1"/>
  <c r="G908" i="15" a="1"/>
  <c r="G910" i="18" l="1"/>
  <c r="H910" i="18" s="1" a="1"/>
  <c r="H910" i="18" s="1"/>
  <c r="D912" i="18"/>
  <c r="E912" i="18" s="1"/>
  <c r="F910" i="18"/>
  <c r="B914" i="18"/>
  <c r="A913" i="18"/>
  <c r="G907" i="15"/>
  <c r="H907" i="15" s="1" a="1"/>
  <c r="H907" i="15" s="1"/>
  <c r="D909" i="15"/>
  <c r="E909" i="15" s="1"/>
  <c r="G908" i="15"/>
  <c r="H908" i="15" s="1" a="1"/>
  <c r="H908" i="15" s="1"/>
  <c r="B911" i="15"/>
  <c r="A910" i="15"/>
  <c r="D910" i="15" a="1"/>
  <c r="D913" i="18" a="1"/>
  <c r="G911" i="18" a="1"/>
  <c r="F911" i="18" a="1"/>
  <c r="F908" i="15" a="1"/>
  <c r="F909" i="15" a="1"/>
  <c r="G911" i="18" l="1"/>
  <c r="H911" i="18" s="1" a="1"/>
  <c r="H911" i="18" s="1"/>
  <c r="F911" i="18"/>
  <c r="D913" i="18"/>
  <c r="E913" i="18" s="1"/>
  <c r="A914" i="18"/>
  <c r="B915" i="18"/>
  <c r="F908" i="15"/>
  <c r="D910" i="15"/>
  <c r="E910" i="15" s="1"/>
  <c r="F909" i="15"/>
  <c r="A911" i="15"/>
  <c r="B912" i="15"/>
  <c r="G912" i="18" a="1"/>
  <c r="F912" i="18" a="1"/>
  <c r="G909" i="15" a="1"/>
  <c r="D911" i="15" a="1"/>
  <c r="D914" i="18" a="1"/>
  <c r="G910" i="15" a="1"/>
  <c r="F912" i="18" l="1"/>
  <c r="D914" i="18"/>
  <c r="E914" i="18" s="1"/>
  <c r="G912" i="18"/>
  <c r="H912" i="18" s="1" a="1"/>
  <c r="H912" i="18" s="1"/>
  <c r="B916" i="18"/>
  <c r="A915" i="18"/>
  <c r="G909" i="15"/>
  <c r="H909" i="15" s="1" a="1"/>
  <c r="H909" i="15" s="1"/>
  <c r="D911" i="15"/>
  <c r="E911" i="15" s="1"/>
  <c r="G910" i="15"/>
  <c r="H910" i="15" s="1" a="1"/>
  <c r="H910" i="15" s="1"/>
  <c r="B913" i="15"/>
  <c r="A912" i="15"/>
  <c r="F910" i="15" a="1"/>
  <c r="G913" i="18" a="1"/>
  <c r="F913" i="18" a="1"/>
  <c r="D912" i="15" a="1"/>
  <c r="D915" i="18" a="1"/>
  <c r="F911" i="15" a="1"/>
  <c r="D915" i="18" l="1"/>
  <c r="E915" i="18" s="1"/>
  <c r="G913" i="18"/>
  <c r="H913" i="18" s="1" a="1"/>
  <c r="H913" i="18" s="1"/>
  <c r="F913" i="18"/>
  <c r="A916" i="18"/>
  <c r="B917" i="18"/>
  <c r="F910" i="15"/>
  <c r="D912" i="15"/>
  <c r="E912" i="15" s="1"/>
  <c r="F911" i="15"/>
  <c r="A913" i="15"/>
  <c r="B914" i="15"/>
  <c r="D916" i="18" a="1"/>
  <c r="F914" i="18" a="1"/>
  <c r="G911" i="15" a="1"/>
  <c r="D913" i="15" a="1"/>
  <c r="G914" i="18" a="1"/>
  <c r="G912" i="15" a="1"/>
  <c r="F914" i="18" l="1"/>
  <c r="G914" i="18"/>
  <c r="H914" i="18" s="1" a="1"/>
  <c r="H914" i="18" s="1"/>
  <c r="D916" i="18"/>
  <c r="E916" i="18" s="1"/>
  <c r="A917" i="18"/>
  <c r="B918" i="18"/>
  <c r="G911" i="15"/>
  <c r="H911" i="15" s="1" a="1"/>
  <c r="H911" i="15" s="1"/>
  <c r="D913" i="15"/>
  <c r="E913" i="15" s="1"/>
  <c r="G912" i="15"/>
  <c r="H912" i="15" s="1" a="1"/>
  <c r="H912" i="15" s="1"/>
  <c r="B915" i="15"/>
  <c r="A914" i="15"/>
  <c r="D914" i="15" a="1"/>
  <c r="F915" i="18" a="1"/>
  <c r="D917" i="18" a="1"/>
  <c r="F912" i="15" a="1"/>
  <c r="G915" i="18" a="1"/>
  <c r="F913" i="15" a="1"/>
  <c r="G915" i="18" l="1"/>
  <c r="H915" i="18" s="1" a="1"/>
  <c r="H915" i="18" s="1"/>
  <c r="D917" i="18"/>
  <c r="E917" i="18" s="1"/>
  <c r="F915" i="18"/>
  <c r="B919" i="18"/>
  <c r="A918" i="18"/>
  <c r="F912" i="15"/>
  <c r="D914" i="15"/>
  <c r="E914" i="15" s="1"/>
  <c r="F913" i="15"/>
  <c r="A915" i="15"/>
  <c r="B916" i="15"/>
  <c r="G916" i="18" a="1"/>
  <c r="D918" i="18" a="1"/>
  <c r="F916" i="18" a="1"/>
  <c r="G913" i="15" a="1"/>
  <c r="D915" i="15" a="1"/>
  <c r="G914" i="15" a="1"/>
  <c r="G916" i="18" l="1"/>
  <c r="H916" i="18" s="1" a="1"/>
  <c r="H916" i="18" s="1"/>
  <c r="D918" i="18"/>
  <c r="E918" i="18" s="1"/>
  <c r="F916" i="18"/>
  <c r="B920" i="18"/>
  <c r="A919" i="18"/>
  <c r="G913" i="15"/>
  <c r="H913" i="15" s="1" a="1"/>
  <c r="H913" i="15" s="1"/>
  <c r="D915" i="15"/>
  <c r="E915" i="15" s="1"/>
  <c r="G914" i="15"/>
  <c r="H914" i="15" s="1" a="1"/>
  <c r="H914" i="15" s="1"/>
  <c r="B917" i="15"/>
  <c r="A916" i="15"/>
  <c r="D916" i="15" a="1"/>
  <c r="D919" i="18" a="1"/>
  <c r="F914" i="15" a="1"/>
  <c r="F917" i="18" a="1"/>
  <c r="G917" i="18" a="1"/>
  <c r="F915" i="15" a="1"/>
  <c r="D919" i="18" l="1"/>
  <c r="E919" i="18" s="1"/>
  <c r="F917" i="18"/>
  <c r="G917" i="18"/>
  <c r="H917" i="18" s="1" a="1"/>
  <c r="H917" i="18" s="1"/>
  <c r="A920" i="18"/>
  <c r="B921" i="18"/>
  <c r="F914" i="15"/>
  <c r="D916" i="15"/>
  <c r="E916" i="15" s="1"/>
  <c r="F915" i="15"/>
  <c r="A917" i="15"/>
  <c r="B918" i="15"/>
  <c r="G915" i="15" a="1"/>
  <c r="F918" i="18" a="1"/>
  <c r="D917" i="15" a="1"/>
  <c r="D920" i="18" a="1"/>
  <c r="G918" i="18" a="1"/>
  <c r="F916" i="15" a="1"/>
  <c r="F918" i="18" l="1"/>
  <c r="G918" i="18"/>
  <c r="H918" i="18" s="1" a="1"/>
  <c r="H918" i="18" s="1"/>
  <c r="D920" i="18"/>
  <c r="E920" i="18" s="1"/>
  <c r="B922" i="18"/>
  <c r="A921" i="18"/>
  <c r="G915" i="15"/>
  <c r="H915" i="15" s="1" a="1"/>
  <c r="H915" i="15" s="1"/>
  <c r="D917" i="15"/>
  <c r="E917" i="15" s="1"/>
  <c r="F916" i="15"/>
  <c r="B919" i="15"/>
  <c r="A918" i="15"/>
  <c r="D921" i="18" a="1"/>
  <c r="G916" i="15" a="1"/>
  <c r="D918" i="15" a="1"/>
  <c r="F919" i="18" a="1"/>
  <c r="G919" i="18" a="1"/>
  <c r="G917" i="15" a="1"/>
  <c r="G919" i="18" l="1"/>
  <c r="H919" i="18" s="1" a="1"/>
  <c r="H919" i="18" s="1"/>
  <c r="D921" i="18"/>
  <c r="E921" i="18" s="1"/>
  <c r="F919" i="18"/>
  <c r="A922" i="18"/>
  <c r="B923" i="18"/>
  <c r="G916" i="15"/>
  <c r="H916" i="15" s="1" a="1"/>
  <c r="H916" i="15" s="1"/>
  <c r="D918" i="15"/>
  <c r="E918" i="15" s="1"/>
  <c r="G917" i="15"/>
  <c r="H917" i="15" s="1" a="1"/>
  <c r="H917" i="15" s="1"/>
  <c r="A919" i="15"/>
  <c r="B920" i="15"/>
  <c r="G920" i="18" a="1"/>
  <c r="D919" i="15" a="1"/>
  <c r="D922" i="18" a="1"/>
  <c r="F920" i="18" a="1"/>
  <c r="F917" i="15" a="1"/>
  <c r="F918" i="15" a="1"/>
  <c r="G920" i="18" l="1"/>
  <c r="H920" i="18" s="1" a="1"/>
  <c r="H920" i="18" s="1"/>
  <c r="F920" i="18"/>
  <c r="D922" i="18"/>
  <c r="E922" i="18" s="1"/>
  <c r="B924" i="18"/>
  <c r="A923" i="18"/>
  <c r="F917" i="15"/>
  <c r="D919" i="15"/>
  <c r="E919" i="15" s="1"/>
  <c r="F918" i="15"/>
  <c r="B921" i="15"/>
  <c r="A920" i="15"/>
  <c r="G921" i="18" a="1"/>
  <c r="G918" i="15" a="1"/>
  <c r="D923" i="18" a="1"/>
  <c r="F921" i="18" a="1"/>
  <c r="D920" i="15" a="1"/>
  <c r="F919" i="15" a="1"/>
  <c r="G921" i="18" l="1"/>
  <c r="H921" i="18" s="1" a="1"/>
  <c r="H921" i="18" s="1"/>
  <c r="D923" i="18"/>
  <c r="E923" i="18" s="1"/>
  <c r="F921" i="18"/>
  <c r="B925" i="18"/>
  <c r="A924" i="18"/>
  <c r="G918" i="15"/>
  <c r="H918" i="15" s="1" a="1"/>
  <c r="H918" i="15" s="1"/>
  <c r="D920" i="15"/>
  <c r="E920" i="15" s="1"/>
  <c r="F919" i="15"/>
  <c r="B922" i="15"/>
  <c r="A921" i="15"/>
  <c r="F922" i="18" a="1"/>
  <c r="G922" i="18" a="1"/>
  <c r="D924" i="18" a="1"/>
  <c r="D921" i="15" a="1"/>
  <c r="G919" i="15" a="1"/>
  <c r="F920" i="15" a="1"/>
  <c r="G922" i="18" l="1"/>
  <c r="H922" i="18" s="1" a="1"/>
  <c r="H922" i="18" s="1"/>
  <c r="F922" i="18"/>
  <c r="D924" i="18"/>
  <c r="E924" i="18" s="1"/>
  <c r="B926" i="18"/>
  <c r="A925" i="18"/>
  <c r="G919" i="15"/>
  <c r="H919" i="15" s="1" a="1"/>
  <c r="H919" i="15" s="1"/>
  <c r="D921" i="15"/>
  <c r="E921" i="15" s="1"/>
  <c r="F920" i="15"/>
  <c r="A922" i="15"/>
  <c r="B923" i="15"/>
  <c r="F923" i="18" a="1"/>
  <c r="G923" i="18" a="1"/>
  <c r="D922" i="15" a="1"/>
  <c r="G920" i="15" a="1"/>
  <c r="D925" i="18" a="1"/>
  <c r="F921" i="15" a="1"/>
  <c r="D925" i="18" l="1"/>
  <c r="E925" i="18" s="1"/>
  <c r="G923" i="18"/>
  <c r="H923" i="18" s="1" a="1"/>
  <c r="H923" i="18" s="1"/>
  <c r="F923" i="18"/>
  <c r="B927" i="18"/>
  <c r="A926" i="18"/>
  <c r="G920" i="15"/>
  <c r="H920" i="15" s="1" a="1"/>
  <c r="H920" i="15" s="1"/>
  <c r="D922" i="15"/>
  <c r="E922" i="15" s="1"/>
  <c r="F921" i="15"/>
  <c r="B924" i="15"/>
  <c r="A923" i="15"/>
  <c r="F924" i="18" a="1"/>
  <c r="G924" i="18" a="1"/>
  <c r="G921" i="15" a="1"/>
  <c r="D926" i="18" a="1"/>
  <c r="D923" i="15" a="1"/>
  <c r="F922" i="15" a="1"/>
  <c r="D926" i="18" l="1"/>
  <c r="E926" i="18" s="1"/>
  <c r="F924" i="18"/>
  <c r="G924" i="18"/>
  <c r="H924" i="18" s="1" a="1"/>
  <c r="H924" i="18" s="1"/>
  <c r="B928" i="18"/>
  <c r="A927" i="18"/>
  <c r="G921" i="15"/>
  <c r="H921" i="15" s="1" a="1"/>
  <c r="H921" i="15" s="1"/>
  <c r="D923" i="15"/>
  <c r="E923" i="15" s="1"/>
  <c r="F922" i="15"/>
  <c r="A924" i="15"/>
  <c r="B925" i="15"/>
  <c r="G925" i="18" a="1"/>
  <c r="F925" i="18" a="1"/>
  <c r="D927" i="18" a="1"/>
  <c r="D924" i="15" a="1"/>
  <c r="G922" i="15" a="1"/>
  <c r="G923" i="15" a="1"/>
  <c r="D927" i="18" l="1"/>
  <c r="E927" i="18" s="1"/>
  <c r="F925" i="18"/>
  <c r="G925" i="18"/>
  <c r="H925" i="18" s="1" a="1"/>
  <c r="H925" i="18" s="1"/>
  <c r="B929" i="18"/>
  <c r="A928" i="18"/>
  <c r="G922" i="15"/>
  <c r="H922" i="15" s="1" a="1"/>
  <c r="H922" i="15" s="1"/>
  <c r="D924" i="15"/>
  <c r="E924" i="15" s="1"/>
  <c r="G923" i="15"/>
  <c r="H923" i="15" s="1" a="1"/>
  <c r="H923" i="15" s="1"/>
  <c r="B926" i="15"/>
  <c r="A925" i="15"/>
  <c r="F923" i="15" a="1"/>
  <c r="F926" i="18" a="1"/>
  <c r="D928" i="18" a="1"/>
  <c r="D925" i="15" a="1"/>
  <c r="G926" i="18" a="1"/>
  <c r="G924" i="15" a="1"/>
  <c r="D928" i="18" l="1"/>
  <c r="E928" i="18" s="1"/>
  <c r="F926" i="18"/>
  <c r="G926" i="18"/>
  <c r="H926" i="18" s="1" a="1"/>
  <c r="H926" i="18" s="1"/>
  <c r="A929" i="18"/>
  <c r="B930" i="18"/>
  <c r="F923" i="15"/>
  <c r="D925" i="15"/>
  <c r="E925" i="15" s="1"/>
  <c r="G924" i="15"/>
  <c r="H924" i="15" s="1" a="1"/>
  <c r="H924" i="15" s="1"/>
  <c r="A926" i="15"/>
  <c r="B927" i="15"/>
  <c r="D929" i="18" a="1"/>
  <c r="F924" i="15" a="1"/>
  <c r="F927" i="18" a="1"/>
  <c r="G927" i="18" a="1"/>
  <c r="D926" i="15" a="1"/>
  <c r="G925" i="15" a="1"/>
  <c r="G927" i="18" l="1"/>
  <c r="H927" i="18" s="1" a="1"/>
  <c r="H927" i="18" s="1"/>
  <c r="D929" i="18"/>
  <c r="E929" i="18" s="1"/>
  <c r="F927" i="18"/>
  <c r="B931" i="18"/>
  <c r="A930" i="18"/>
  <c r="F924" i="15"/>
  <c r="D926" i="15"/>
  <c r="E926" i="15" s="1"/>
  <c r="G925" i="15"/>
  <c r="H925" i="15" s="1" a="1"/>
  <c r="H925" i="15" s="1"/>
  <c r="B928" i="15"/>
  <c r="A927" i="15"/>
  <c r="D927" i="15" a="1"/>
  <c r="G928" i="18" a="1"/>
  <c r="F925" i="15" a="1"/>
  <c r="F928" i="18" a="1"/>
  <c r="D930" i="18" a="1"/>
  <c r="F926" i="15" a="1"/>
  <c r="F928" i="18" l="1"/>
  <c r="G928" i="18"/>
  <c r="H928" i="18" s="1" a="1"/>
  <c r="H928" i="18" s="1"/>
  <c r="D930" i="18"/>
  <c r="E930" i="18" s="1"/>
  <c r="B932" i="18"/>
  <c r="A931" i="18"/>
  <c r="F925" i="15"/>
  <c r="D927" i="15"/>
  <c r="E927" i="15" s="1"/>
  <c r="F926" i="15"/>
  <c r="A928" i="15"/>
  <c r="B929" i="15"/>
  <c r="F929" i="18" a="1"/>
  <c r="G929" i="18" a="1"/>
  <c r="D931" i="18" a="1"/>
  <c r="D928" i="15" a="1"/>
  <c r="G926" i="15" a="1"/>
  <c r="G927" i="15" a="1"/>
  <c r="G929" i="18" l="1"/>
  <c r="H929" i="18" s="1" a="1"/>
  <c r="H929" i="18" s="1"/>
  <c r="F929" i="18"/>
  <c r="D931" i="18"/>
  <c r="E931" i="18" s="1"/>
  <c r="B933" i="18"/>
  <c r="A932" i="18"/>
  <c r="G926" i="15"/>
  <c r="H926" i="15" s="1" a="1"/>
  <c r="H926" i="15" s="1"/>
  <c r="D928" i="15"/>
  <c r="E928" i="15" s="1"/>
  <c r="G927" i="15"/>
  <c r="H927" i="15" s="1" a="1"/>
  <c r="H927" i="15" s="1"/>
  <c r="B930" i="15"/>
  <c r="A929" i="15"/>
  <c r="F930" i="18" a="1"/>
  <c r="D932" i="18" a="1"/>
  <c r="G930" i="18" a="1"/>
  <c r="D929" i="15" a="1"/>
  <c r="F927" i="15" a="1"/>
  <c r="F928" i="15" a="1"/>
  <c r="F930" i="18" l="1"/>
  <c r="D932" i="18"/>
  <c r="E932" i="18" s="1"/>
  <c r="G930" i="18"/>
  <c r="H930" i="18" s="1" a="1"/>
  <c r="H930" i="18" s="1"/>
  <c r="A933" i="18"/>
  <c r="B934" i="18"/>
  <c r="F927" i="15"/>
  <c r="D929" i="15"/>
  <c r="E929" i="15" s="1"/>
  <c r="F928" i="15"/>
  <c r="A930" i="15"/>
  <c r="B931" i="15"/>
  <c r="G931" i="18" a="1"/>
  <c r="F931" i="18" a="1"/>
  <c r="D930" i="15" a="1"/>
  <c r="G928" i="15" a="1"/>
  <c r="D933" i="18" a="1"/>
  <c r="F929" i="15" a="1"/>
  <c r="F931" i="18" l="1"/>
  <c r="G931" i="18"/>
  <c r="H931" i="18" s="1" a="1"/>
  <c r="H931" i="18" s="1"/>
  <c r="D933" i="18"/>
  <c r="E933" i="18" s="1"/>
  <c r="B935" i="18"/>
  <c r="A934" i="18"/>
  <c r="G928" i="15"/>
  <c r="H928" i="15" s="1" a="1"/>
  <c r="H928" i="15" s="1"/>
  <c r="D930" i="15"/>
  <c r="E930" i="15" s="1"/>
  <c r="F929" i="15"/>
  <c r="B932" i="15"/>
  <c r="A931" i="15"/>
  <c r="D931" i="15" a="1"/>
  <c r="G929" i="15" a="1"/>
  <c r="D934" i="18" a="1"/>
  <c r="F932" i="18" a="1"/>
  <c r="G932" i="18" a="1"/>
  <c r="G930" i="15" a="1"/>
  <c r="G932" i="18" l="1"/>
  <c r="H932" i="18" s="1" a="1"/>
  <c r="H932" i="18" s="1"/>
  <c r="F932" i="18"/>
  <c r="D934" i="18"/>
  <c r="E934" i="18" s="1"/>
  <c r="B936" i="18"/>
  <c r="A935" i="18"/>
  <c r="G929" i="15"/>
  <c r="H929" i="15" s="1" a="1"/>
  <c r="H929" i="15" s="1"/>
  <c r="D931" i="15"/>
  <c r="E931" i="15" s="1"/>
  <c r="G930" i="15"/>
  <c r="H930" i="15" s="1" a="1"/>
  <c r="H930" i="15" s="1"/>
  <c r="A932" i="15"/>
  <c r="B933" i="15"/>
  <c r="D935" i="18" a="1"/>
  <c r="D932" i="15" a="1"/>
  <c r="F933" i="18" a="1"/>
  <c r="F930" i="15" a="1"/>
  <c r="G933" i="18" a="1"/>
  <c r="F931" i="15" a="1"/>
  <c r="G933" i="18" l="1"/>
  <c r="H933" i="18" s="1" a="1"/>
  <c r="H933" i="18" s="1"/>
  <c r="D935" i="18"/>
  <c r="E935" i="18" s="1"/>
  <c r="F933" i="18"/>
  <c r="B937" i="18"/>
  <c r="A936" i="18"/>
  <c r="F930" i="15"/>
  <c r="D932" i="15"/>
  <c r="E932" i="15" s="1"/>
  <c r="F931" i="15"/>
  <c r="B934" i="15"/>
  <c r="A933" i="15"/>
  <c r="D936" i="18" a="1"/>
  <c r="G934" i="18" a="1"/>
  <c r="G931" i="15" a="1"/>
  <c r="D933" i="15" a="1"/>
  <c r="F934" i="18" a="1"/>
  <c r="G932" i="15" a="1"/>
  <c r="F934" i="18" l="1"/>
  <c r="D936" i="18"/>
  <c r="E936" i="18" s="1"/>
  <c r="G934" i="18"/>
  <c r="H934" i="18" s="1" a="1"/>
  <c r="H934" i="18" s="1"/>
  <c r="B938" i="18"/>
  <c r="A937" i="18"/>
  <c r="G931" i="15"/>
  <c r="H931" i="15" s="1" a="1"/>
  <c r="H931" i="15" s="1"/>
  <c r="D933" i="15"/>
  <c r="E933" i="15" s="1"/>
  <c r="G932" i="15"/>
  <c r="H932" i="15" s="1" a="1"/>
  <c r="H932" i="15" s="1"/>
  <c r="A934" i="15"/>
  <c r="B935" i="15"/>
  <c r="D937" i="18" a="1"/>
  <c r="F932" i="15" a="1"/>
  <c r="G935" i="18" a="1"/>
  <c r="D934" i="15" a="1"/>
  <c r="F935" i="18" a="1"/>
  <c r="F933" i="15" a="1"/>
  <c r="D937" i="18" l="1"/>
  <c r="E937" i="18" s="1"/>
  <c r="G935" i="18"/>
  <c r="H935" i="18" s="1" a="1"/>
  <c r="H935" i="18" s="1"/>
  <c r="F935" i="18"/>
  <c r="A938" i="18"/>
  <c r="B939" i="18"/>
  <c r="F932" i="15"/>
  <c r="D934" i="15"/>
  <c r="E934" i="15" s="1"/>
  <c r="F933" i="15"/>
  <c r="B936" i="15"/>
  <c r="A935" i="15"/>
  <c r="F936" i="18" a="1"/>
  <c r="D935" i="15" a="1"/>
  <c r="G933" i="15" a="1"/>
  <c r="G936" i="18" a="1"/>
  <c r="D938" i="18" a="1"/>
  <c r="F934" i="15" a="1"/>
  <c r="F936" i="18" l="1"/>
  <c r="D938" i="18"/>
  <c r="E938" i="18" s="1"/>
  <c r="G936" i="18"/>
  <c r="H936" i="18" s="1" a="1"/>
  <c r="H936" i="18" s="1"/>
  <c r="B940" i="18"/>
  <c r="A939" i="18"/>
  <c r="G933" i="15"/>
  <c r="H933" i="15" s="1" a="1"/>
  <c r="H933" i="15" s="1"/>
  <c r="D935" i="15"/>
  <c r="E935" i="15" s="1"/>
  <c r="F934" i="15"/>
  <c r="A936" i="15"/>
  <c r="B937" i="15"/>
  <c r="D939" i="18" a="1"/>
  <c r="F937" i="18" a="1"/>
  <c r="G937" i="18" a="1"/>
  <c r="D936" i="15" a="1"/>
  <c r="G934" i="15" a="1"/>
  <c r="G935" i="15" a="1"/>
  <c r="G937" i="18" l="1"/>
  <c r="H937" i="18" s="1" a="1"/>
  <c r="H937" i="18" s="1"/>
  <c r="F937" i="18"/>
  <c r="D939" i="18"/>
  <c r="E939" i="18" s="1"/>
  <c r="B941" i="18"/>
  <c r="A940" i="18"/>
  <c r="G934" i="15"/>
  <c r="H934" i="15" s="1" a="1"/>
  <c r="H934" i="15" s="1"/>
  <c r="D936" i="15"/>
  <c r="E936" i="15" s="1"/>
  <c r="G935" i="15"/>
  <c r="H935" i="15" s="1" a="1"/>
  <c r="H935" i="15" s="1"/>
  <c r="B938" i="15"/>
  <c r="A937" i="15"/>
  <c r="D937" i="15" a="1"/>
  <c r="G938" i="18" a="1"/>
  <c r="D940" i="18" a="1"/>
  <c r="F938" i="18" a="1"/>
  <c r="F935" i="15" a="1"/>
  <c r="G936" i="15" a="1"/>
  <c r="D940" i="18" l="1"/>
  <c r="E940" i="18" s="1"/>
  <c r="G938" i="18"/>
  <c r="H938" i="18" s="1" a="1"/>
  <c r="H938" i="18" s="1"/>
  <c r="F938" i="18"/>
  <c r="B942" i="18"/>
  <c r="A941" i="18"/>
  <c r="F935" i="15"/>
  <c r="D937" i="15"/>
  <c r="E937" i="15" s="1"/>
  <c r="G936" i="15"/>
  <c r="H936" i="15" s="1" a="1"/>
  <c r="H936" i="15" s="1"/>
  <c r="A938" i="15"/>
  <c r="B939" i="15"/>
  <c r="D941" i="18" a="1"/>
  <c r="F939" i="18" a="1"/>
  <c r="D938" i="15" a="1"/>
  <c r="F936" i="15" a="1"/>
  <c r="G939" i="18" a="1"/>
  <c r="G937" i="15" a="1"/>
  <c r="D941" i="18" l="1"/>
  <c r="E941" i="18" s="1"/>
  <c r="G939" i="18"/>
  <c r="H939" i="18" s="1" a="1"/>
  <c r="H939" i="18" s="1"/>
  <c r="F939" i="18"/>
  <c r="B943" i="18"/>
  <c r="A942" i="18"/>
  <c r="F936" i="15"/>
  <c r="D938" i="15"/>
  <c r="E938" i="15" s="1"/>
  <c r="G937" i="15"/>
  <c r="H937" i="15" s="1" a="1"/>
  <c r="H937" i="15" s="1"/>
  <c r="A939" i="15"/>
  <c r="B940" i="15"/>
  <c r="G940" i="18" a="1"/>
  <c r="D939" i="15" a="1"/>
  <c r="F940" i="18" a="1"/>
  <c r="D942" i="18" a="1"/>
  <c r="F937" i="15" a="1"/>
  <c r="F938" i="15" a="1"/>
  <c r="G940" i="18" l="1"/>
  <c r="H940" i="18" s="1" a="1"/>
  <c r="H940" i="18" s="1"/>
  <c r="D942" i="18"/>
  <c r="E942" i="18" s="1"/>
  <c r="F940" i="18"/>
  <c r="B944" i="18"/>
  <c r="A943" i="18"/>
  <c r="F937" i="15"/>
  <c r="D939" i="15"/>
  <c r="E939" i="15" s="1"/>
  <c r="F938" i="15"/>
  <c r="B941" i="15"/>
  <c r="A940" i="15"/>
  <c r="G938" i="15" a="1"/>
  <c r="F941" i="18" a="1"/>
  <c r="D943" i="18" a="1"/>
  <c r="G941" i="18" a="1"/>
  <c r="D940" i="15" a="1"/>
  <c r="G939" i="15" a="1"/>
  <c r="D943" i="18" l="1"/>
  <c r="E943" i="18" s="1"/>
  <c r="G941" i="18"/>
  <c r="H941" i="18" s="1" a="1"/>
  <c r="H941" i="18" s="1"/>
  <c r="F941" i="18"/>
  <c r="A944" i="18"/>
  <c r="B945" i="18"/>
  <c r="G938" i="15"/>
  <c r="H938" i="15" s="1" a="1"/>
  <c r="H938" i="15" s="1"/>
  <c r="D940" i="15"/>
  <c r="E940" i="15" s="1"/>
  <c r="G939" i="15"/>
  <c r="H939" i="15" s="1" a="1"/>
  <c r="H939" i="15" s="1"/>
  <c r="A941" i="15"/>
  <c r="B942" i="15"/>
  <c r="D944" i="18" a="1"/>
  <c r="F939" i="15" a="1"/>
  <c r="D941" i="15" a="1"/>
  <c r="G942" i="18" a="1"/>
  <c r="F942" i="18" a="1"/>
  <c r="G940" i="15" a="1"/>
  <c r="F942" i="18" l="1"/>
  <c r="D944" i="18"/>
  <c r="E944" i="18" s="1"/>
  <c r="G942" i="18"/>
  <c r="H942" i="18" s="1" a="1"/>
  <c r="H942" i="18" s="1"/>
  <c r="B946" i="18"/>
  <c r="A945" i="18"/>
  <c r="F939" i="15"/>
  <c r="D941" i="15"/>
  <c r="E941" i="15" s="1"/>
  <c r="G940" i="15"/>
  <c r="H940" i="15" s="1" a="1"/>
  <c r="H940" i="15" s="1"/>
  <c r="B943" i="15"/>
  <c r="A942" i="15"/>
  <c r="D945" i="18" a="1"/>
  <c r="F943" i="18" a="1"/>
  <c r="G943" i="18" a="1"/>
  <c r="D942" i="15" a="1"/>
  <c r="F940" i="15" a="1"/>
  <c r="G941" i="15" a="1"/>
  <c r="F943" i="18" l="1"/>
  <c r="D945" i="18"/>
  <c r="E945" i="18" s="1"/>
  <c r="G943" i="18"/>
  <c r="H943" i="18" s="1" a="1"/>
  <c r="H943" i="18" s="1"/>
  <c r="A946" i="18"/>
  <c r="B947" i="18"/>
  <c r="F940" i="15"/>
  <c r="D942" i="15"/>
  <c r="E942" i="15" s="1"/>
  <c r="G941" i="15"/>
  <c r="H941" i="15" s="1" a="1"/>
  <c r="H941" i="15" s="1"/>
  <c r="A943" i="15"/>
  <c r="B944" i="15"/>
  <c r="F944" i="18" a="1"/>
  <c r="D946" i="18" a="1"/>
  <c r="G944" i="18" a="1"/>
  <c r="D943" i="15" a="1"/>
  <c r="F941" i="15" a="1"/>
  <c r="F942" i="15" a="1"/>
  <c r="F944" i="18" l="1"/>
  <c r="G944" i="18"/>
  <c r="H944" i="18" s="1" a="1"/>
  <c r="H944" i="18" s="1"/>
  <c r="D946" i="18"/>
  <c r="E946" i="18" s="1"/>
  <c r="A947" i="18"/>
  <c r="B948" i="18"/>
  <c r="F941" i="15"/>
  <c r="D943" i="15"/>
  <c r="E943" i="15" s="1"/>
  <c r="F942" i="15"/>
  <c r="B945" i="15"/>
  <c r="A944" i="15"/>
  <c r="G945" i="18" a="1"/>
  <c r="D947" i="18" a="1"/>
  <c r="F945" i="18" a="1"/>
  <c r="G942" i="15" a="1"/>
  <c r="D944" i="15" a="1"/>
  <c r="F943" i="15" a="1"/>
  <c r="F945" i="18" l="1"/>
  <c r="G945" i="18"/>
  <c r="H945" i="18" s="1" a="1"/>
  <c r="H945" i="18" s="1"/>
  <c r="D947" i="18"/>
  <c r="E947" i="18" s="1"/>
  <c r="B949" i="18"/>
  <c r="A948" i="18"/>
  <c r="G942" i="15"/>
  <c r="H942" i="15" s="1" a="1"/>
  <c r="H942" i="15" s="1"/>
  <c r="D944" i="15"/>
  <c r="E944" i="15" s="1"/>
  <c r="F943" i="15"/>
  <c r="A945" i="15"/>
  <c r="B946" i="15"/>
  <c r="D948" i="18" a="1"/>
  <c r="F946" i="18" a="1"/>
  <c r="G943" i="15" a="1"/>
  <c r="G946" i="18" a="1"/>
  <c r="D945" i="15" a="1"/>
  <c r="G944" i="15" a="1"/>
  <c r="F946" i="18" l="1"/>
  <c r="D948" i="18"/>
  <c r="E948" i="18" s="1"/>
  <c r="G946" i="18"/>
  <c r="H946" i="18" s="1" a="1"/>
  <c r="H946" i="18" s="1"/>
  <c r="A949" i="18"/>
  <c r="B950" i="18"/>
  <c r="G943" i="15"/>
  <c r="H943" i="15" s="1" a="1"/>
  <c r="H943" i="15" s="1"/>
  <c r="D945" i="15"/>
  <c r="E945" i="15" s="1"/>
  <c r="G944" i="15"/>
  <c r="H944" i="15" s="1" a="1"/>
  <c r="H944" i="15" s="1"/>
  <c r="B947" i="15"/>
  <c r="A946" i="15"/>
  <c r="G947" i="18" a="1"/>
  <c r="F944" i="15" a="1"/>
  <c r="D949" i="18" a="1"/>
  <c r="F947" i="18" a="1"/>
  <c r="D946" i="15" a="1"/>
  <c r="G945" i="15" a="1"/>
  <c r="F947" i="18" l="1"/>
  <c r="G947" i="18"/>
  <c r="H947" i="18" s="1" a="1"/>
  <c r="H947" i="18" s="1"/>
  <c r="D949" i="18"/>
  <c r="E949" i="18" s="1"/>
  <c r="A950" i="18"/>
  <c r="B951" i="18"/>
  <c r="F944" i="15"/>
  <c r="D946" i="15"/>
  <c r="E946" i="15" s="1"/>
  <c r="G945" i="15"/>
  <c r="H945" i="15" s="1" a="1"/>
  <c r="H945" i="15" s="1"/>
  <c r="A947" i="15"/>
  <c r="B948" i="15"/>
  <c r="G948" i="18" a="1"/>
  <c r="F948" i="18" a="1"/>
  <c r="D947" i="15" a="1"/>
  <c r="D950" i="18" a="1"/>
  <c r="F945" i="15" a="1"/>
  <c r="G946" i="15" a="1"/>
  <c r="D950" i="18" l="1"/>
  <c r="E950" i="18" s="1"/>
  <c r="G948" i="18"/>
  <c r="H948" i="18" s="1" a="1"/>
  <c r="H948" i="18" s="1"/>
  <c r="F948" i="18"/>
  <c r="B952" i="18"/>
  <c r="A951" i="18"/>
  <c r="F945" i="15"/>
  <c r="D947" i="15"/>
  <c r="E947" i="15" s="1"/>
  <c r="G946" i="15"/>
  <c r="H946" i="15" s="1" a="1"/>
  <c r="B949" i="15"/>
  <c r="A948" i="15"/>
  <c r="D951" i="18" a="1"/>
  <c r="F946" i="15" a="1"/>
  <c r="F949" i="18" a="1"/>
  <c r="G949" i="18" a="1"/>
  <c r="D948" i="15" a="1"/>
  <c r="F947" i="15" a="1"/>
  <c r="F949" i="18" l="1"/>
  <c r="D951" i="18"/>
  <c r="E951" i="18" s="1"/>
  <c r="G949" i="18"/>
  <c r="H949" i="18" s="1" a="1"/>
  <c r="H949" i="18" s="1"/>
  <c r="B953" i="18"/>
  <c r="A952" i="18"/>
  <c r="F946" i="15"/>
  <c r="H946" i="15"/>
  <c r="D948" i="15"/>
  <c r="E948" i="15" s="1"/>
  <c r="F947" i="15"/>
  <c r="A949" i="15"/>
  <c r="B950" i="15"/>
  <c r="D952" i="18" a="1"/>
  <c r="D949" i="15" a="1"/>
  <c r="F950" i="18" a="1"/>
  <c r="G950" i="18" a="1"/>
  <c r="G947" i="15" a="1"/>
  <c r="G948" i="15" a="1"/>
  <c r="G950" i="18" l="1"/>
  <c r="H950" i="18" s="1" a="1"/>
  <c r="H950" i="18" s="1"/>
  <c r="F950" i="18"/>
  <c r="D952" i="18"/>
  <c r="E952" i="18" s="1"/>
  <c r="B954" i="18"/>
  <c r="A953" i="18"/>
  <c r="G947" i="15"/>
  <c r="H947" i="15" s="1" a="1"/>
  <c r="H947" i="15" s="1"/>
  <c r="D949" i="15"/>
  <c r="E949" i="15" s="1"/>
  <c r="G948" i="15"/>
  <c r="H948" i="15" s="1" a="1"/>
  <c r="H948" i="15" s="1"/>
  <c r="B951" i="15"/>
  <c r="A950" i="15"/>
  <c r="D953" i="18" a="1"/>
  <c r="F948" i="15" a="1"/>
  <c r="G951" i="18" a="1"/>
  <c r="D950" i="15" a="1"/>
  <c r="F951" i="18" a="1"/>
  <c r="G949" i="15" a="1"/>
  <c r="F951" i="18" l="1"/>
  <c r="D953" i="18"/>
  <c r="E953" i="18" s="1"/>
  <c r="G951" i="18"/>
  <c r="H951" i="18" s="1" a="1"/>
  <c r="H951" i="18" s="1"/>
  <c r="B955" i="18"/>
  <c r="A954" i="18"/>
  <c r="F948" i="15"/>
  <c r="D950" i="15"/>
  <c r="E950" i="15" s="1"/>
  <c r="G949" i="15"/>
  <c r="H949" i="15" s="1" a="1"/>
  <c r="H949" i="15" s="1"/>
  <c r="A951" i="15"/>
  <c r="B952" i="15"/>
  <c r="F949" i="15" a="1"/>
  <c r="D954" i="18" a="1"/>
  <c r="G952" i="18" a="1"/>
  <c r="D951" i="15" a="1"/>
  <c r="F952" i="18" a="1"/>
  <c r="G950" i="15" a="1"/>
  <c r="D954" i="18" l="1"/>
  <c r="E954" i="18" s="1"/>
  <c r="F952" i="18"/>
  <c r="G952" i="18"/>
  <c r="H952" i="18" s="1" a="1"/>
  <c r="H952" i="18" s="1"/>
  <c r="B956" i="18"/>
  <c r="A955" i="18"/>
  <c r="F949" i="15"/>
  <c r="D951" i="15"/>
  <c r="E951" i="15" s="1"/>
  <c r="G950" i="15"/>
  <c r="H950" i="15" s="1" a="1"/>
  <c r="H950" i="15" s="1"/>
  <c r="B953" i="15"/>
  <c r="A952" i="15"/>
  <c r="F950" i="15" a="1"/>
  <c r="G953" i="18" a="1"/>
  <c r="F953" i="18" a="1"/>
  <c r="D952" i="15" a="1"/>
  <c r="D955" i="18" a="1"/>
  <c r="F951" i="15" a="1"/>
  <c r="D955" i="18" l="1"/>
  <c r="E955" i="18" s="1"/>
  <c r="F953" i="18"/>
  <c r="G953" i="18"/>
  <c r="H953" i="18" s="1" a="1"/>
  <c r="H953" i="18" s="1"/>
  <c r="B957" i="18"/>
  <c r="A956" i="18"/>
  <c r="F950" i="15"/>
  <c r="D952" i="15"/>
  <c r="E952" i="15" s="1"/>
  <c r="F951" i="15"/>
  <c r="A953" i="15"/>
  <c r="B954" i="15"/>
  <c r="F954" i="18" a="1"/>
  <c r="G951" i="15" a="1"/>
  <c r="D953" i="15" a="1"/>
  <c r="G954" i="18" a="1"/>
  <c r="D956" i="18" a="1"/>
  <c r="F952" i="15" a="1"/>
  <c r="F954" i="18" l="1"/>
  <c r="D956" i="18"/>
  <c r="E956" i="18" s="1"/>
  <c r="G954" i="18"/>
  <c r="H954" i="18" s="1" a="1"/>
  <c r="H954" i="18" s="1"/>
  <c r="B958" i="18"/>
  <c r="A957" i="18"/>
  <c r="G951" i="15"/>
  <c r="H951" i="15" s="1" a="1"/>
  <c r="H951" i="15" s="1"/>
  <c r="D953" i="15"/>
  <c r="E953" i="15" s="1"/>
  <c r="F952" i="15"/>
  <c r="B955" i="15"/>
  <c r="A954" i="15"/>
  <c r="D954" i="15" a="1"/>
  <c r="G952" i="15" a="1"/>
  <c r="G955" i="18" a="1"/>
  <c r="F955" i="18" a="1"/>
  <c r="D957" i="18" a="1"/>
  <c r="F953" i="15" a="1"/>
  <c r="G955" i="18" l="1"/>
  <c r="H955" i="18" s="1" a="1"/>
  <c r="H955" i="18" s="1"/>
  <c r="F955" i="18"/>
  <c r="D957" i="18"/>
  <c r="E957" i="18" s="1"/>
  <c r="A958" i="18"/>
  <c r="B959" i="18"/>
  <c r="G952" i="15"/>
  <c r="H952" i="15" s="1" a="1"/>
  <c r="H952" i="15" s="1"/>
  <c r="D954" i="15"/>
  <c r="E954" i="15" s="1"/>
  <c r="F953" i="15"/>
  <c r="B956" i="15"/>
  <c r="A955" i="15"/>
  <c r="D958" i="18" a="1"/>
  <c r="G956" i="18" a="1"/>
  <c r="F956" i="18" a="1"/>
  <c r="G953" i="15" a="1"/>
  <c r="F954" i="15" a="1"/>
  <c r="D955" i="15" a="1"/>
  <c r="G956" i="18" l="1"/>
  <c r="H956" i="18" s="1" a="1"/>
  <c r="H956" i="18" s="1"/>
  <c r="D958" i="18"/>
  <c r="E958" i="18" s="1"/>
  <c r="F956" i="18"/>
  <c r="B960" i="18"/>
  <c r="A959" i="18"/>
  <c r="G953" i="15"/>
  <c r="H953" i="15" s="1" a="1"/>
  <c r="H953" i="15" s="1"/>
  <c r="D955" i="15"/>
  <c r="E955" i="15" s="1"/>
  <c r="F954" i="15"/>
  <c r="A956" i="15"/>
  <c r="B957" i="15"/>
  <c r="G957" i="18" a="1"/>
  <c r="D959" i="18" a="1"/>
  <c r="F957" i="18" a="1"/>
  <c r="G954" i="15" a="1"/>
  <c r="D956" i="15" a="1"/>
  <c r="F955" i="15" a="1"/>
  <c r="F957" i="18" l="1"/>
  <c r="G957" i="18"/>
  <c r="H957" i="18" s="1" a="1"/>
  <c r="H957" i="18" s="1"/>
  <c r="D959" i="18"/>
  <c r="E959" i="18" s="1"/>
  <c r="A960" i="18"/>
  <c r="B961" i="18"/>
  <c r="G954" i="15"/>
  <c r="H954" i="15" s="1" a="1"/>
  <c r="H954" i="15" s="1"/>
  <c r="D956" i="15"/>
  <c r="E956" i="15" s="1"/>
  <c r="F955" i="15"/>
  <c r="B958" i="15"/>
  <c r="A957" i="15"/>
  <c r="D960" i="18" a="1"/>
  <c r="D957" i="15" a="1"/>
  <c r="G955" i="15" a="1"/>
  <c r="G958" i="18" a="1"/>
  <c r="F958" i="18" a="1"/>
  <c r="F956" i="15" a="1"/>
  <c r="F958" i="18" l="1"/>
  <c r="D960" i="18"/>
  <c r="E960" i="18" s="1"/>
  <c r="G958" i="18"/>
  <c r="H958" i="18" s="1" a="1"/>
  <c r="H958" i="18" s="1"/>
  <c r="A961" i="18"/>
  <c r="B962" i="18"/>
  <c r="G955" i="15"/>
  <c r="H955" i="15" s="1" a="1"/>
  <c r="H955" i="15" s="1"/>
  <c r="D957" i="15"/>
  <c r="E957" i="15" s="1"/>
  <c r="F956" i="15"/>
  <c r="A958" i="15"/>
  <c r="B959" i="15"/>
  <c r="F959" i="18" a="1"/>
  <c r="G956" i="15" a="1"/>
  <c r="D961" i="18" a="1"/>
  <c r="G959" i="18" a="1"/>
  <c r="D958" i="15" a="1"/>
  <c r="G957" i="15" a="1"/>
  <c r="D961" i="18" l="1"/>
  <c r="E961" i="18" s="1"/>
  <c r="F959" i="18"/>
  <c r="G959" i="18"/>
  <c r="H959" i="18" s="1" a="1"/>
  <c r="H959" i="18" s="1"/>
  <c r="B963" i="18"/>
  <c r="A962" i="18"/>
  <c r="G956" i="15"/>
  <c r="H956" i="15" s="1" a="1"/>
  <c r="H956" i="15" s="1"/>
  <c r="D958" i="15"/>
  <c r="E958" i="15" s="1"/>
  <c r="G957" i="15"/>
  <c r="H957" i="15" s="1" a="1"/>
  <c r="H957" i="15" s="1"/>
  <c r="B960" i="15"/>
  <c r="A959" i="15"/>
  <c r="F957" i="15" a="1"/>
  <c r="D962" i="18" a="1"/>
  <c r="F960" i="18" a="1"/>
  <c r="G960" i="18" a="1"/>
  <c r="D959" i="15" a="1"/>
  <c r="G958" i="15" a="1"/>
  <c r="D962" i="18" l="1"/>
  <c r="E962" i="18" s="1"/>
  <c r="G960" i="18"/>
  <c r="H960" i="18" s="1" a="1"/>
  <c r="H960" i="18" s="1"/>
  <c r="F960" i="18"/>
  <c r="B964" i="18"/>
  <c r="A963" i="18"/>
  <c r="F957" i="15"/>
  <c r="D959" i="15"/>
  <c r="E959" i="15" s="1"/>
  <c r="G958" i="15"/>
  <c r="H958" i="15" s="1" a="1"/>
  <c r="H958" i="15" s="1"/>
  <c r="A960" i="15"/>
  <c r="B961" i="15"/>
  <c r="G961" i="18" a="1"/>
  <c r="D963" i="18" a="1"/>
  <c r="D960" i="15" a="1"/>
  <c r="F958" i="15" a="1"/>
  <c r="F961" i="18" a="1"/>
  <c r="F959" i="15" a="1"/>
  <c r="G961" i="18" l="1"/>
  <c r="H961" i="18" s="1" a="1"/>
  <c r="H961" i="18" s="1"/>
  <c r="F961" i="18"/>
  <c r="D963" i="18"/>
  <c r="E963" i="18" s="1"/>
  <c r="B965" i="18"/>
  <c r="A964" i="18"/>
  <c r="F958" i="15"/>
  <c r="D960" i="15"/>
  <c r="E960" i="15" s="1"/>
  <c r="F959" i="15"/>
  <c r="B962" i="15"/>
  <c r="A961" i="15"/>
  <c r="D964" i="18" a="1"/>
  <c r="G959" i="15" a="1"/>
  <c r="G962" i="18" a="1"/>
  <c r="F962" i="18" a="1"/>
  <c r="D961" i="15" a="1"/>
  <c r="F960" i="15" a="1"/>
  <c r="G962" i="18" l="1"/>
  <c r="H962" i="18" s="1" a="1"/>
  <c r="H962" i="18" s="1"/>
  <c r="F962" i="18"/>
  <c r="D964" i="18"/>
  <c r="E964" i="18" s="1"/>
  <c r="A965" i="18"/>
  <c r="B966" i="18"/>
  <c r="G959" i="15"/>
  <c r="H959" i="15" s="1" a="1"/>
  <c r="H959" i="15" s="1"/>
  <c r="D961" i="15"/>
  <c r="E961" i="15" s="1"/>
  <c r="F960" i="15"/>
  <c r="A962" i="15"/>
  <c r="B963" i="15"/>
  <c r="D965" i="18" a="1"/>
  <c r="G963" i="18" a="1"/>
  <c r="D962" i="15" a="1"/>
  <c r="G960" i="15" a="1"/>
  <c r="F963" i="18" a="1"/>
  <c r="F961" i="15" a="1"/>
  <c r="G963" i="18" l="1"/>
  <c r="H963" i="18" s="1" a="1"/>
  <c r="H963" i="18" s="1"/>
  <c r="D965" i="18"/>
  <c r="E965" i="18" s="1"/>
  <c r="F963" i="18"/>
  <c r="B967" i="18"/>
  <c r="A966" i="18"/>
  <c r="G960" i="15"/>
  <c r="H960" i="15" s="1" a="1"/>
  <c r="H960" i="15" s="1"/>
  <c r="D962" i="15"/>
  <c r="E962" i="15" s="1"/>
  <c r="F961" i="15"/>
  <c r="B964" i="15"/>
  <c r="A963" i="15"/>
  <c r="G964" i="18" a="1"/>
  <c r="D963" i="15" a="1"/>
  <c r="D966" i="18" a="1"/>
  <c r="F964" i="18" a="1"/>
  <c r="G961" i="15" a="1"/>
  <c r="F962" i="15" a="1"/>
  <c r="F964" i="18" l="1"/>
  <c r="D966" i="18"/>
  <c r="E966" i="18" s="1"/>
  <c r="G964" i="18"/>
  <c r="H964" i="18" s="1" a="1"/>
  <c r="H964" i="18" s="1"/>
  <c r="B968" i="18"/>
  <c r="A967" i="18"/>
  <c r="G961" i="15"/>
  <c r="H961" i="15" s="1" a="1"/>
  <c r="H961" i="15" s="1"/>
  <c r="D963" i="15"/>
  <c r="E963" i="15" s="1"/>
  <c r="F962" i="15"/>
  <c r="A964" i="15"/>
  <c r="B965" i="15"/>
  <c r="G965" i="18" a="1"/>
  <c r="G962" i="15" a="1"/>
  <c r="D964" i="15" a="1"/>
  <c r="F965" i="18" a="1"/>
  <c r="D967" i="18" a="1"/>
  <c r="G963" i="15" a="1"/>
  <c r="D967" i="18" l="1"/>
  <c r="E967" i="18" s="1"/>
  <c r="F965" i="18"/>
  <c r="G965" i="18"/>
  <c r="H965" i="18" s="1" a="1"/>
  <c r="H965" i="18" s="1"/>
  <c r="A968" i="18"/>
  <c r="B969" i="18"/>
  <c r="G962" i="15"/>
  <c r="H962" i="15" s="1" a="1"/>
  <c r="H962" i="15" s="1"/>
  <c r="D964" i="15"/>
  <c r="E964" i="15" s="1"/>
  <c r="G963" i="15"/>
  <c r="H963" i="15" s="1" a="1"/>
  <c r="H963" i="15" s="1"/>
  <c r="A965" i="15"/>
  <c r="B966" i="15"/>
  <c r="F963" i="15" a="1"/>
  <c r="D965" i="15" a="1"/>
  <c r="G966" i="18" a="1"/>
  <c r="F966" i="18" a="1"/>
  <c r="D968" i="18" a="1"/>
  <c r="F964" i="15" a="1"/>
  <c r="G966" i="18" l="1"/>
  <c r="H966" i="18" s="1" a="1"/>
  <c r="H966" i="18" s="1"/>
  <c r="D968" i="18"/>
  <c r="E968" i="18" s="1"/>
  <c r="F966" i="18"/>
  <c r="A969" i="18"/>
  <c r="B970" i="18"/>
  <c r="F963" i="15"/>
  <c r="D965" i="15"/>
  <c r="E965" i="15" s="1"/>
  <c r="F964" i="15"/>
  <c r="A966" i="15"/>
  <c r="B967" i="15"/>
  <c r="G967" i="18" a="1"/>
  <c r="F967" i="18" a="1"/>
  <c r="G964" i="15" a="1"/>
  <c r="D966" i="15" a="1"/>
  <c r="D969" i="18" a="1"/>
  <c r="G965" i="15" a="1"/>
  <c r="D969" i="18" l="1"/>
  <c r="E969" i="18" s="1"/>
  <c r="F967" i="18"/>
  <c r="G967" i="18"/>
  <c r="H967" i="18" s="1" a="1"/>
  <c r="H967" i="18" s="1"/>
  <c r="B971" i="18"/>
  <c r="A970" i="18"/>
  <c r="F968" i="18" a="1"/>
  <c r="F968" i="18" s="1"/>
  <c r="G968" i="18" a="1"/>
  <c r="G968" i="18" s="1"/>
  <c r="H968" i="18" s="1" a="1"/>
  <c r="H968" i="18" s="1"/>
  <c r="G964" i="15"/>
  <c r="H964" i="15" s="1" a="1"/>
  <c r="H964" i="15" s="1"/>
  <c r="D966" i="15"/>
  <c r="E966" i="15" s="1"/>
  <c r="G965" i="15"/>
  <c r="H965" i="15" s="1" a="1"/>
  <c r="H965" i="15" s="1"/>
  <c r="B968" i="15"/>
  <c r="A967" i="15"/>
  <c r="D967" i="15" a="1"/>
  <c r="D970" i="18" a="1"/>
  <c r="F965" i="15" a="1"/>
  <c r="G966" i="15" a="1"/>
  <c r="D970" i="18" l="1"/>
  <c r="E970" i="18" s="1"/>
  <c r="A971" i="18"/>
  <c r="B972" i="18"/>
  <c r="F965" i="15"/>
  <c r="D967" i="15"/>
  <c r="E967" i="15" s="1"/>
  <c r="G966" i="15"/>
  <c r="H966" i="15" s="1" a="1"/>
  <c r="H966" i="15" s="1"/>
  <c r="A968" i="15"/>
  <c r="B969" i="15"/>
  <c r="G969" i="18" a="1"/>
  <c r="D968" i="15" a="1"/>
  <c r="D971" i="18" a="1"/>
  <c r="F966" i="15" a="1"/>
  <c r="F969" i="18" a="1"/>
  <c r="G967" i="15" a="1"/>
  <c r="G969" i="18" l="1"/>
  <c r="H969" i="18" s="1" a="1"/>
  <c r="H969" i="18" s="1"/>
  <c r="D971" i="18"/>
  <c r="E971" i="18" s="1"/>
  <c r="F969" i="18"/>
  <c r="A972" i="18"/>
  <c r="B973" i="18"/>
  <c r="F966" i="15"/>
  <c r="D968" i="15"/>
  <c r="E968" i="15" s="1"/>
  <c r="G967" i="15"/>
  <c r="H967" i="15" s="1" a="1"/>
  <c r="H967" i="15" s="1"/>
  <c r="B970" i="15"/>
  <c r="A969" i="15"/>
  <c r="G970" i="18" a="1"/>
  <c r="F970" i="18" a="1"/>
  <c r="F967" i="15" a="1"/>
  <c r="D969" i="15" a="1"/>
  <c r="D972" i="18" a="1"/>
  <c r="F970" i="18" l="1"/>
  <c r="D972" i="18"/>
  <c r="E972" i="18" s="1"/>
  <c r="G970" i="18"/>
  <c r="H970" i="18" s="1" a="1"/>
  <c r="H970" i="18" s="1"/>
  <c r="B974" i="18"/>
  <c r="A973" i="18"/>
  <c r="F967" i="15"/>
  <c r="D969" i="15"/>
  <c r="E969" i="15" s="1"/>
  <c r="B971" i="15"/>
  <c r="A970" i="15"/>
  <c r="F968" i="15" a="1"/>
  <c r="G968" i="15" a="1"/>
  <c r="D970" i="15" a="1"/>
  <c r="F971" i="18" a="1"/>
  <c r="D973" i="18" a="1"/>
  <c r="G971" i="18" a="1"/>
  <c r="F969" i="15" a="1"/>
  <c r="D973" i="18" l="1"/>
  <c r="E973" i="18" s="1"/>
  <c r="G971" i="18"/>
  <c r="H971" i="18" s="1" a="1"/>
  <c r="H971" i="18" s="1"/>
  <c r="F971" i="18"/>
  <c r="A974" i="18"/>
  <c r="B975" i="18"/>
  <c r="G968" i="15"/>
  <c r="H968" i="15" s="1" a="1"/>
  <c r="H968" i="15" s="1"/>
  <c r="F968" i="15"/>
  <c r="D970" i="15"/>
  <c r="E970" i="15" s="1"/>
  <c r="F969" i="15"/>
  <c r="A971" i="15"/>
  <c r="B972" i="15"/>
  <c r="F972" i="18" a="1"/>
  <c r="D971" i="15" a="1"/>
  <c r="G972" i="18" a="1"/>
  <c r="D974" i="18" a="1"/>
  <c r="G969" i="15" a="1"/>
  <c r="G970" i="15" a="1"/>
  <c r="F972" i="18" l="1"/>
  <c r="D974" i="18"/>
  <c r="E974" i="18" s="1"/>
  <c r="G972" i="18"/>
  <c r="H972" i="18" s="1" a="1"/>
  <c r="H972" i="18" s="1"/>
  <c r="B976" i="18"/>
  <c r="A975" i="18"/>
  <c r="G969" i="15"/>
  <c r="H969" i="15" s="1" a="1"/>
  <c r="H969" i="15" s="1"/>
  <c r="D971" i="15"/>
  <c r="E971" i="15" s="1"/>
  <c r="G970" i="15"/>
  <c r="H970" i="15" s="1" a="1"/>
  <c r="H970" i="15" s="1"/>
  <c r="A972" i="15"/>
  <c r="B973" i="15"/>
  <c r="F973" i="18" a="1"/>
  <c r="G973" i="18" a="1"/>
  <c r="F970" i="15" a="1"/>
  <c r="D975" i="18" a="1"/>
  <c r="D972" i="15" a="1"/>
  <c r="F971" i="15" a="1"/>
  <c r="F973" i="18" l="1"/>
  <c r="G973" i="18"/>
  <c r="H973" i="18" s="1" a="1"/>
  <c r="H973" i="18" s="1"/>
  <c r="D975" i="18"/>
  <c r="E975" i="18" s="1"/>
  <c r="B977" i="18"/>
  <c r="A976" i="18"/>
  <c r="F970" i="15"/>
  <c r="D972" i="15"/>
  <c r="E972" i="15" s="1"/>
  <c r="F971" i="15"/>
  <c r="B974" i="15"/>
  <c r="A973" i="15"/>
  <c r="D973" i="15" a="1"/>
  <c r="F974" i="18" a="1"/>
  <c r="D976" i="18" a="1"/>
  <c r="G971" i="15" a="1"/>
  <c r="G974" i="18" a="1"/>
  <c r="F972" i="15" a="1"/>
  <c r="G974" i="18" l="1"/>
  <c r="H974" i="18" s="1" a="1"/>
  <c r="H974" i="18" s="1"/>
  <c r="F974" i="18"/>
  <c r="D976" i="18"/>
  <c r="E976" i="18" s="1"/>
  <c r="A977" i="18"/>
  <c r="B978" i="18"/>
  <c r="G971" i="15"/>
  <c r="H971" i="15" s="1" a="1"/>
  <c r="H971" i="15" s="1"/>
  <c r="D973" i="15"/>
  <c r="E973" i="15" s="1"/>
  <c r="F972" i="15"/>
  <c r="A974" i="15"/>
  <c r="B975" i="15"/>
  <c r="D974" i="15" a="1"/>
  <c r="D977" i="18" a="1"/>
  <c r="F975" i="18" a="1"/>
  <c r="G975" i="18" a="1"/>
  <c r="G972" i="15" a="1"/>
  <c r="G973" i="15" a="1"/>
  <c r="G975" i="18" l="1"/>
  <c r="H975" i="18" s="1" a="1"/>
  <c r="H975" i="18" s="1"/>
  <c r="D977" i="18"/>
  <c r="E977" i="18" s="1"/>
  <c r="F975" i="18"/>
  <c r="B979" i="18"/>
  <c r="A978" i="18"/>
  <c r="G972" i="15"/>
  <c r="H972" i="15" s="1" a="1"/>
  <c r="H972" i="15" s="1"/>
  <c r="D974" i="15"/>
  <c r="E974" i="15" s="1"/>
  <c r="G973" i="15"/>
  <c r="H973" i="15" s="1" a="1"/>
  <c r="H973" i="15" s="1"/>
  <c r="B976" i="15"/>
  <c r="A975" i="15"/>
  <c r="F976" i="18" a="1"/>
  <c r="F973" i="15" a="1"/>
  <c r="D975" i="15" a="1"/>
  <c r="G976" i="18" a="1"/>
  <c r="D978" i="18" a="1"/>
  <c r="G974" i="15" a="1"/>
  <c r="D978" i="18" l="1"/>
  <c r="E978" i="18" s="1"/>
  <c r="F976" i="18"/>
  <c r="G976" i="18"/>
  <c r="H976" i="18" s="1" a="1"/>
  <c r="H976" i="18" s="1"/>
  <c r="A979" i="18"/>
  <c r="B980" i="18"/>
  <c r="F973" i="15"/>
  <c r="D975" i="15"/>
  <c r="E975" i="15" s="1"/>
  <c r="G974" i="15"/>
  <c r="H974" i="15" s="1" a="1"/>
  <c r="H974" i="15" s="1"/>
  <c r="A976" i="15"/>
  <c r="B977" i="15"/>
  <c r="F974" i="15" a="1"/>
  <c r="D979" i="18" a="1"/>
  <c r="G977" i="18" a="1"/>
  <c r="D976" i="15" a="1"/>
  <c r="F977" i="18" a="1"/>
  <c r="F975" i="15" a="1"/>
  <c r="G977" i="18" l="1"/>
  <c r="H977" i="18" s="1" a="1"/>
  <c r="H977" i="18" s="1"/>
  <c r="F977" i="18"/>
  <c r="D979" i="18"/>
  <c r="E979" i="18" s="1"/>
  <c r="A980" i="18"/>
  <c r="B981" i="18"/>
  <c r="F974" i="15"/>
  <c r="D976" i="15"/>
  <c r="E976" i="15" s="1"/>
  <c r="F975" i="15"/>
  <c r="B978" i="15"/>
  <c r="A977" i="15"/>
  <c r="G978" i="18" a="1"/>
  <c r="F978" i="18" a="1"/>
  <c r="D980" i="18" a="1"/>
  <c r="G975" i="15" a="1"/>
  <c r="D977" i="15" a="1"/>
  <c r="F976" i="15" a="1"/>
  <c r="F978" i="18" l="1"/>
  <c r="D980" i="18"/>
  <c r="E980" i="18" s="1"/>
  <c r="G978" i="18"/>
  <c r="H978" i="18" s="1" a="1"/>
  <c r="H978" i="18" s="1"/>
  <c r="B982" i="18"/>
  <c r="A981" i="18"/>
  <c r="G975" i="15"/>
  <c r="H975" i="15" s="1" a="1"/>
  <c r="H975" i="15" s="1"/>
  <c r="D977" i="15"/>
  <c r="E977" i="15" s="1"/>
  <c r="F976" i="15"/>
  <c r="A978" i="15"/>
  <c r="B979" i="15"/>
  <c r="D981" i="18" a="1"/>
  <c r="F979" i="18" a="1"/>
  <c r="D978" i="15" a="1"/>
  <c r="G976" i="15" a="1"/>
  <c r="G979" i="18" a="1"/>
  <c r="F977" i="15" a="1"/>
  <c r="G979" i="18" l="1"/>
  <c r="H979" i="18" s="1" a="1"/>
  <c r="H979" i="18" s="1"/>
  <c r="F979" i="18"/>
  <c r="D981" i="18"/>
  <c r="E981" i="18" s="1"/>
  <c r="B983" i="18"/>
  <c r="A982" i="18"/>
  <c r="G976" i="15"/>
  <c r="H976" i="15" s="1" a="1"/>
  <c r="H976" i="15" s="1"/>
  <c r="D978" i="15"/>
  <c r="E978" i="15" s="1"/>
  <c r="F977" i="15"/>
  <c r="B980" i="15"/>
  <c r="A979" i="15"/>
  <c r="D979" i="15" a="1"/>
  <c r="G977" i="15" a="1"/>
  <c r="D982" i="18" a="1"/>
  <c r="F980" i="18" a="1"/>
  <c r="G980" i="18" a="1"/>
  <c r="G978" i="15" a="1"/>
  <c r="G980" i="18" l="1"/>
  <c r="H980" i="18" s="1" a="1"/>
  <c r="H980" i="18" s="1"/>
  <c r="D982" i="18"/>
  <c r="E982" i="18" s="1"/>
  <c r="F980" i="18"/>
  <c r="B984" i="18"/>
  <c r="A983" i="18"/>
  <c r="G977" i="15"/>
  <c r="H977" i="15" s="1" a="1"/>
  <c r="H977" i="15" s="1"/>
  <c r="D979" i="15"/>
  <c r="E979" i="15" s="1"/>
  <c r="G978" i="15"/>
  <c r="H978" i="15" s="1" a="1"/>
  <c r="H978" i="15" s="1"/>
  <c r="A980" i="15"/>
  <c r="B981" i="15"/>
  <c r="D980" i="15" a="1"/>
  <c r="F978" i="15" a="1"/>
  <c r="D983" i="18" a="1"/>
  <c r="G981" i="18" a="1"/>
  <c r="F981" i="18" a="1"/>
  <c r="F979" i="15" a="1"/>
  <c r="D983" i="18" l="1"/>
  <c r="E983" i="18" s="1"/>
  <c r="F981" i="18"/>
  <c r="G981" i="18"/>
  <c r="H981" i="18" s="1" a="1"/>
  <c r="H981" i="18" s="1"/>
  <c r="A984" i="18"/>
  <c r="B985" i="18"/>
  <c r="F978" i="15"/>
  <c r="D980" i="15"/>
  <c r="E980" i="15" s="1"/>
  <c r="F979" i="15"/>
  <c r="B982" i="15"/>
  <c r="A981" i="15"/>
  <c r="G979" i="15" a="1"/>
  <c r="F982" i="18" a="1"/>
  <c r="D981" i="15" a="1"/>
  <c r="D984" i="18" a="1"/>
  <c r="G982" i="18" a="1"/>
  <c r="F980" i="15" a="1"/>
  <c r="F982" i="18" l="1"/>
  <c r="D984" i="18"/>
  <c r="E984" i="18" s="1"/>
  <c r="G982" i="18"/>
  <c r="H982" i="18" s="1" a="1"/>
  <c r="H982" i="18" s="1"/>
  <c r="A985" i="18"/>
  <c r="B986" i="18"/>
  <c r="G979" i="15"/>
  <c r="H979" i="15" s="1" a="1"/>
  <c r="H979" i="15" s="1"/>
  <c r="D981" i="15"/>
  <c r="E981" i="15" s="1"/>
  <c r="F980" i="15"/>
  <c r="A982" i="15"/>
  <c r="B983" i="15"/>
  <c r="F983" i="18" a="1"/>
  <c r="D985" i="18" a="1"/>
  <c r="G983" i="18" a="1"/>
  <c r="D982" i="15" a="1"/>
  <c r="G980" i="15" a="1"/>
  <c r="G981" i="15" a="1"/>
  <c r="D985" i="18" l="1"/>
  <c r="E985" i="18" s="1"/>
  <c r="G983" i="18"/>
  <c r="H983" i="18" s="1" a="1"/>
  <c r="H983" i="18" s="1"/>
  <c r="F983" i="18"/>
  <c r="B987" i="18"/>
  <c r="A986" i="18"/>
  <c r="G980" i="15"/>
  <c r="H980" i="15" s="1" a="1"/>
  <c r="H980" i="15" s="1"/>
  <c r="D982" i="15"/>
  <c r="E982" i="15" s="1"/>
  <c r="G981" i="15"/>
  <c r="H981" i="15" s="1" a="1"/>
  <c r="H981" i="15" s="1"/>
  <c r="B984" i="15"/>
  <c r="A983" i="15"/>
  <c r="F981" i="15" a="1"/>
  <c r="D986" i="18" a="1"/>
  <c r="D983" i="15" a="1"/>
  <c r="G984" i="18" a="1"/>
  <c r="F984" i="18" a="1"/>
  <c r="G982" i="15" a="1"/>
  <c r="F984" i="18" l="1"/>
  <c r="G984" i="18"/>
  <c r="H984" i="18" s="1" a="1"/>
  <c r="H984" i="18" s="1"/>
  <c r="D986" i="18"/>
  <c r="E986" i="18" s="1"/>
  <c r="B988" i="18"/>
  <c r="A987" i="18"/>
  <c r="F981" i="15"/>
  <c r="D983" i="15"/>
  <c r="E983" i="15" s="1"/>
  <c r="G982" i="15"/>
  <c r="H982" i="15" s="1" a="1"/>
  <c r="H982" i="15" s="1"/>
  <c r="A984" i="15"/>
  <c r="B985" i="15"/>
  <c r="G985" i="18" a="1"/>
  <c r="D984" i="15" a="1"/>
  <c r="F982" i="15" a="1"/>
  <c r="D987" i="18" a="1"/>
  <c r="F985" i="18" a="1"/>
  <c r="F983" i="15" a="1"/>
  <c r="F985" i="18" l="1"/>
  <c r="G985" i="18"/>
  <c r="H985" i="18" s="1" a="1"/>
  <c r="H985" i="18" s="1"/>
  <c r="D987" i="18"/>
  <c r="E987" i="18" s="1"/>
  <c r="B989" i="18"/>
  <c r="A988" i="18"/>
  <c r="F982" i="15"/>
  <c r="D984" i="15"/>
  <c r="E984" i="15" s="1"/>
  <c r="F983" i="15"/>
  <c r="B986" i="15"/>
  <c r="A985" i="15"/>
  <c r="D988" i="18" a="1"/>
  <c r="G983" i="15" a="1"/>
  <c r="F986" i="18" a="1"/>
  <c r="D985" i="15" a="1"/>
  <c r="G986" i="18" a="1"/>
  <c r="F984" i="15" a="1"/>
  <c r="G986" i="18" l="1"/>
  <c r="H986" i="18" s="1" a="1"/>
  <c r="H986" i="18" s="1"/>
  <c r="D988" i="18"/>
  <c r="E988" i="18" s="1"/>
  <c r="F986" i="18"/>
  <c r="B990" i="18"/>
  <c r="A989" i="18"/>
  <c r="G983" i="15"/>
  <c r="H983" i="15" s="1" a="1"/>
  <c r="H983" i="15" s="1"/>
  <c r="D985" i="15"/>
  <c r="E985" i="15" s="1"/>
  <c r="F984" i="15"/>
  <c r="A986" i="15"/>
  <c r="B987" i="15"/>
  <c r="D986" i="15" a="1"/>
  <c r="G984" i="15" a="1"/>
  <c r="G987" i="18" a="1"/>
  <c r="D989" i="18" a="1"/>
  <c r="F987" i="18" a="1"/>
  <c r="F985" i="15" a="1"/>
  <c r="G987" i="18" l="1"/>
  <c r="H987" i="18" s="1" a="1"/>
  <c r="H987" i="18" s="1"/>
  <c r="D989" i="18"/>
  <c r="E989" i="18" s="1"/>
  <c r="F987" i="18"/>
  <c r="B991" i="18"/>
  <c r="A990" i="18"/>
  <c r="G984" i="15"/>
  <c r="H984" i="15" s="1" a="1"/>
  <c r="H984" i="15" s="1"/>
  <c r="D986" i="15"/>
  <c r="E986" i="15" s="1"/>
  <c r="F985" i="15"/>
  <c r="B988" i="15"/>
  <c r="A987" i="15"/>
  <c r="D987" i="15" a="1"/>
  <c r="G985" i="15" a="1"/>
  <c r="G988" i="18" a="1"/>
  <c r="F988" i="18" a="1"/>
  <c r="D990" i="18" a="1"/>
  <c r="F986" i="15" a="1"/>
  <c r="D990" i="18" l="1"/>
  <c r="E990" i="18" s="1"/>
  <c r="G988" i="18"/>
  <c r="H988" i="18" s="1" a="1"/>
  <c r="H988" i="18" s="1"/>
  <c r="F988" i="18"/>
  <c r="B992" i="18"/>
  <c r="A991" i="18"/>
  <c r="G985" i="15"/>
  <c r="H985" i="15" s="1" a="1"/>
  <c r="H985" i="15" s="1"/>
  <c r="D987" i="15"/>
  <c r="E987" i="15" s="1"/>
  <c r="F986" i="15"/>
  <c r="A988" i="15"/>
  <c r="B989" i="15"/>
  <c r="G986" i="15" a="1"/>
  <c r="G989" i="18" a="1"/>
  <c r="D991" i="18" a="1"/>
  <c r="D988" i="15" a="1"/>
  <c r="F989" i="18" a="1"/>
  <c r="F987" i="15" a="1"/>
  <c r="D991" i="18" l="1"/>
  <c r="E991" i="18" s="1"/>
  <c r="G989" i="18"/>
  <c r="H989" i="18" s="1" a="1"/>
  <c r="H989" i="18" s="1"/>
  <c r="F989" i="18"/>
  <c r="A992" i="18"/>
  <c r="B993" i="18"/>
  <c r="G986" i="15"/>
  <c r="H986" i="15" s="1" a="1"/>
  <c r="H986" i="15" s="1"/>
  <c r="D988" i="15"/>
  <c r="E988" i="15" s="1"/>
  <c r="F987" i="15"/>
  <c r="B990" i="15"/>
  <c r="A989" i="15"/>
  <c r="G987" i="15" a="1"/>
  <c r="F990" i="18" a="1"/>
  <c r="D989" i="15" a="1"/>
  <c r="D992" i="18" a="1"/>
  <c r="G990" i="18" a="1"/>
  <c r="G988" i="15" a="1"/>
  <c r="D992" i="18" l="1"/>
  <c r="E992" i="18" s="1"/>
  <c r="G990" i="18"/>
  <c r="H990" i="18" s="1" a="1"/>
  <c r="H990" i="18" s="1"/>
  <c r="F990" i="18"/>
  <c r="A993" i="18"/>
  <c r="B994" i="18"/>
  <c r="G987" i="15"/>
  <c r="H987" i="15" s="1" a="1"/>
  <c r="H987" i="15" s="1"/>
  <c r="D989" i="15"/>
  <c r="E989" i="15" s="1"/>
  <c r="G988" i="15"/>
  <c r="H988" i="15" s="1" a="1"/>
  <c r="H988" i="15" s="1"/>
  <c r="A990" i="15"/>
  <c r="B991" i="15"/>
  <c r="D993" i="18" a="1"/>
  <c r="F988" i="15" a="1"/>
  <c r="G991" i="18" a="1"/>
  <c r="D990" i="15" a="1"/>
  <c r="F991" i="18" a="1"/>
  <c r="F989" i="15" a="1"/>
  <c r="F991" i="18" l="1"/>
  <c r="D993" i="18"/>
  <c r="E993" i="18" s="1"/>
  <c r="G991" i="18"/>
  <c r="H991" i="18" s="1" a="1"/>
  <c r="H991" i="18" s="1"/>
  <c r="B995" i="18"/>
  <c r="A994" i="18"/>
  <c r="F988" i="15"/>
  <c r="D990" i="15"/>
  <c r="E990" i="15" s="1"/>
  <c r="F989" i="15"/>
  <c r="B992" i="15"/>
  <c r="A991" i="15"/>
  <c r="G989" i="15" a="1"/>
  <c r="D991" i="15" a="1"/>
  <c r="G992" i="18" a="1"/>
  <c r="F992" i="18" a="1"/>
  <c r="D994" i="18" a="1"/>
  <c r="F990" i="15" a="1"/>
  <c r="G992" i="18" l="1"/>
  <c r="H992" i="18" s="1" a="1"/>
  <c r="H992" i="18" s="1"/>
  <c r="F992" i="18"/>
  <c r="D994" i="18"/>
  <c r="E994" i="18" s="1"/>
  <c r="A995" i="18"/>
  <c r="B996" i="18"/>
  <c r="G989" i="15"/>
  <c r="H989" i="15" s="1" a="1"/>
  <c r="H989" i="15" s="1"/>
  <c r="D991" i="15"/>
  <c r="E991" i="15" s="1"/>
  <c r="F990" i="15"/>
  <c r="A992" i="15"/>
  <c r="B993" i="15"/>
  <c r="G993" i="18" a="1"/>
  <c r="G990" i="15" a="1"/>
  <c r="D992" i="15" a="1"/>
  <c r="F993" i="18" a="1"/>
  <c r="D995" i="18" a="1"/>
  <c r="G991" i="15" a="1"/>
  <c r="G993" i="18" l="1"/>
  <c r="H993" i="18" s="1" a="1"/>
  <c r="H993" i="18" s="1"/>
  <c r="F993" i="18"/>
  <c r="D995" i="18"/>
  <c r="E995" i="18" s="1"/>
  <c r="A996" i="18"/>
  <c r="B997" i="18"/>
  <c r="G990" i="15"/>
  <c r="H990" i="15" s="1" a="1"/>
  <c r="H990" i="15" s="1"/>
  <c r="D992" i="15"/>
  <c r="E992" i="15" s="1"/>
  <c r="G991" i="15"/>
  <c r="H991" i="15" s="1" a="1"/>
  <c r="H991" i="15" s="1"/>
  <c r="B994" i="15"/>
  <c r="A993" i="15"/>
  <c r="F991" i="15" a="1"/>
  <c r="D993" i="15" a="1"/>
  <c r="D996" i="18" a="1"/>
  <c r="F994" i="18" a="1"/>
  <c r="G994" i="18" a="1"/>
  <c r="F992" i="15" a="1"/>
  <c r="F994" i="18" l="1"/>
  <c r="G994" i="18"/>
  <c r="H994" i="18" s="1" a="1"/>
  <c r="H994" i="18" s="1"/>
  <c r="D996" i="18"/>
  <c r="E996" i="18" s="1"/>
  <c r="A997" i="18"/>
  <c r="B998" i="18"/>
  <c r="F991" i="15"/>
  <c r="D993" i="15"/>
  <c r="E993" i="15" s="1"/>
  <c r="F992" i="15"/>
  <c r="A994" i="15"/>
  <c r="B995" i="15"/>
  <c r="D994" i="15" a="1"/>
  <c r="F995" i="18" a="1"/>
  <c r="G992" i="15" a="1"/>
  <c r="G995" i="18" a="1"/>
  <c r="D997" i="18" a="1"/>
  <c r="F993" i="15" a="1"/>
  <c r="F995" i="18" l="1"/>
  <c r="D997" i="18"/>
  <c r="E997" i="18" s="1"/>
  <c r="G995" i="18"/>
  <c r="H995" i="18" s="1" a="1"/>
  <c r="H995" i="18" s="1"/>
  <c r="A998" i="18"/>
  <c r="B999" i="18"/>
  <c r="G992" i="15"/>
  <c r="H992" i="15" s="1" a="1"/>
  <c r="H992" i="15" s="1"/>
  <c r="D994" i="15"/>
  <c r="E994" i="15" s="1"/>
  <c r="F993" i="15"/>
  <c r="A995" i="15"/>
  <c r="B996" i="15"/>
  <c r="G996" i="18" a="1"/>
  <c r="D995" i="15" a="1"/>
  <c r="D998" i="18" a="1"/>
  <c r="G993" i="15" a="1"/>
  <c r="F996" i="18" a="1"/>
  <c r="F994" i="15" a="1"/>
  <c r="G996" i="18" l="1"/>
  <c r="H996" i="18" s="1" a="1"/>
  <c r="H996" i="18" s="1"/>
  <c r="F996" i="18"/>
  <c r="D998" i="18"/>
  <c r="E998" i="18" s="1"/>
  <c r="B1000" i="18"/>
  <c r="A999" i="18"/>
  <c r="G993" i="15"/>
  <c r="H993" i="15" s="1" a="1"/>
  <c r="H993" i="15" s="1"/>
  <c r="D995" i="15"/>
  <c r="E995" i="15" s="1"/>
  <c r="F994" i="15"/>
  <c r="B997" i="15"/>
  <c r="A996" i="15"/>
  <c r="G994" i="15" a="1"/>
  <c r="F997" i="18" a="1"/>
  <c r="D999" i="18" a="1"/>
  <c r="G997" i="18" a="1"/>
  <c r="D996" i="15" a="1"/>
  <c r="F995" i="15" a="1"/>
  <c r="F997" i="18" l="1"/>
  <c r="D999" i="18"/>
  <c r="E999" i="18" s="1"/>
  <c r="G997" i="18"/>
  <c r="H997" i="18" s="1" a="1"/>
  <c r="H997" i="18" s="1"/>
  <c r="B1001" i="18"/>
  <c r="A1000" i="18"/>
  <c r="G994" i="15"/>
  <c r="H994" i="15" s="1" a="1"/>
  <c r="H994" i="15" s="1"/>
  <c r="D996" i="15"/>
  <c r="E996" i="15" s="1"/>
  <c r="F995" i="15"/>
  <c r="B998" i="15"/>
  <c r="A997" i="15"/>
  <c r="D997" i="15" a="1"/>
  <c r="F998" i="18" a="1"/>
  <c r="G995" i="15" a="1"/>
  <c r="D1000" i="18" a="1"/>
  <c r="G998" i="18" a="1"/>
  <c r="F996" i="15" a="1"/>
  <c r="F998" i="18" l="1"/>
  <c r="G998" i="18"/>
  <c r="H998" i="18" s="1" a="1"/>
  <c r="H998" i="18" s="1"/>
  <c r="D1000" i="18"/>
  <c r="E1000" i="18" s="1"/>
  <c r="B1002" i="18"/>
  <c r="A1001" i="18"/>
  <c r="G995" i="15"/>
  <c r="H995" i="15" s="1" a="1"/>
  <c r="H995" i="15" s="1"/>
  <c r="D997" i="15"/>
  <c r="E997" i="15" s="1"/>
  <c r="F996" i="15"/>
  <c r="A998" i="15"/>
  <c r="B999" i="15"/>
  <c r="G996" i="15" a="1"/>
  <c r="D1001" i="18" a="1"/>
  <c r="G999" i="18" a="1"/>
  <c r="F999" i="18" a="1"/>
  <c r="D998" i="15" a="1"/>
  <c r="F997" i="15" a="1"/>
  <c r="G999" i="18" l="1"/>
  <c r="H999" i="18" s="1" a="1"/>
  <c r="H999" i="18" s="1"/>
  <c r="D1001" i="18"/>
  <c r="E1001" i="18" s="1"/>
  <c r="F999" i="18"/>
  <c r="B1003" i="18"/>
  <c r="A1002" i="18"/>
  <c r="G996" i="15"/>
  <c r="H996" i="15" s="1" a="1"/>
  <c r="H996" i="15" s="1"/>
  <c r="D998" i="15"/>
  <c r="E998" i="15" s="1"/>
  <c r="F997" i="15"/>
  <c r="B1000" i="15"/>
  <c r="A999" i="15"/>
  <c r="D1002" i="18" a="1"/>
  <c r="D999" i="15" a="1"/>
  <c r="G997" i="15" a="1"/>
  <c r="G1000" i="18" a="1"/>
  <c r="F1000" i="18" a="1"/>
  <c r="F998" i="15" a="1"/>
  <c r="F1000" i="18" l="1"/>
  <c r="D1002" i="18"/>
  <c r="E1002" i="18" s="1"/>
  <c r="G1000" i="18"/>
  <c r="H1000" i="18" s="1" a="1"/>
  <c r="H1000" i="18" s="1"/>
  <c r="A1003" i="18"/>
  <c r="B1004" i="18"/>
  <c r="G997" i="15"/>
  <c r="H997" i="15" s="1" a="1"/>
  <c r="H997" i="15" s="1"/>
  <c r="D999" i="15"/>
  <c r="E999" i="15" s="1"/>
  <c r="F998" i="15"/>
  <c r="A1000" i="15"/>
  <c r="B1001" i="15"/>
  <c r="D1000" i="15" a="1"/>
  <c r="G998" i="15" a="1"/>
  <c r="G1001" i="18" a="1"/>
  <c r="F1001" i="18" a="1"/>
  <c r="D1003" i="18" a="1"/>
  <c r="G999" i="15" a="1"/>
  <c r="D1003" i="18" l="1"/>
  <c r="E1003" i="18" s="1"/>
  <c r="G1001" i="18"/>
  <c r="H1001" i="18" s="1" a="1"/>
  <c r="H1001" i="18" s="1"/>
  <c r="F1001" i="18"/>
  <c r="B1005" i="18"/>
  <c r="A1004" i="18"/>
  <c r="G998" i="15"/>
  <c r="H998" i="15" s="1" a="1"/>
  <c r="H998" i="15" s="1"/>
  <c r="D1000" i="15"/>
  <c r="E1000" i="15" s="1"/>
  <c r="G999" i="15"/>
  <c r="H999" i="15" s="1" a="1"/>
  <c r="H999" i="15" s="1"/>
  <c r="B1002" i="15"/>
  <c r="A1001" i="15"/>
  <c r="G1002" i="18" a="1"/>
  <c r="F999" i="15" a="1"/>
  <c r="F1002" i="18" a="1"/>
  <c r="D1004" i="18" a="1"/>
  <c r="D1001" i="15" a="1"/>
  <c r="F1000" i="15" a="1"/>
  <c r="D1004" i="18" l="1"/>
  <c r="E1004" i="18" s="1"/>
  <c r="G1002" i="18"/>
  <c r="H1002" i="18" s="1" a="1"/>
  <c r="H1002" i="18" s="1"/>
  <c r="F1002" i="18"/>
  <c r="B1006" i="18"/>
  <c r="A1005" i="18"/>
  <c r="F999" i="15"/>
  <c r="D1001" i="15"/>
  <c r="E1001" i="15" s="1"/>
  <c r="F1000" i="15"/>
  <c r="A1002" i="15"/>
  <c r="B1003" i="15"/>
  <c r="G1000" i="15" a="1"/>
  <c r="F1003" i="18" a="1"/>
  <c r="D1002" i="15" a="1"/>
  <c r="G1003" i="18" a="1"/>
  <c r="D1005" i="18" a="1"/>
  <c r="G1001" i="15" a="1"/>
  <c r="D1005" i="18" l="1"/>
  <c r="E1005" i="18" s="1"/>
  <c r="G1003" i="18"/>
  <c r="H1003" i="18" s="1" a="1"/>
  <c r="H1003" i="18" s="1"/>
  <c r="F1003" i="18"/>
  <c r="A1006" i="18"/>
  <c r="B1007" i="18"/>
  <c r="G1000" i="15"/>
  <c r="H1000" i="15" s="1" a="1"/>
  <c r="H1000" i="15" s="1"/>
  <c r="D1002" i="15"/>
  <c r="E1002" i="15" s="1"/>
  <c r="G1001" i="15"/>
  <c r="H1001" i="15" s="1" a="1"/>
  <c r="H1001" i="15" s="1"/>
  <c r="B1004" i="15"/>
  <c r="A1003" i="15"/>
  <c r="D1006" i="18" a="1"/>
  <c r="F1004" i="18" a="1"/>
  <c r="F1001" i="15" a="1"/>
  <c r="G1004" i="18" a="1"/>
  <c r="D1003" i="15" a="1"/>
  <c r="F1002" i="15" a="1"/>
  <c r="G1004" i="18" l="1"/>
  <c r="H1004" i="18" s="1" a="1"/>
  <c r="H1004" i="18" s="1"/>
  <c r="F1004" i="18"/>
  <c r="D1006" i="18"/>
  <c r="E1006" i="18" s="1"/>
  <c r="B1008" i="18"/>
  <c r="A1007" i="18"/>
  <c r="F1001" i="15"/>
  <c r="D1003" i="15"/>
  <c r="E1003" i="15" s="1"/>
  <c r="F1002" i="15"/>
  <c r="A1004" i="15"/>
  <c r="B1005" i="15"/>
  <c r="G1005" i="18" a="1"/>
  <c r="D1004" i="15" a="1"/>
  <c r="D1007" i="18" a="1"/>
  <c r="F1005" i="18" a="1"/>
  <c r="G1002" i="15" a="1"/>
  <c r="G1003" i="15" a="1"/>
  <c r="F1005" i="18" l="1"/>
  <c r="G1005" i="18"/>
  <c r="H1005" i="18" s="1" a="1"/>
  <c r="H1005" i="18" s="1"/>
  <c r="D1007" i="18"/>
  <c r="E1007" i="18" s="1"/>
  <c r="B1009" i="18"/>
  <c r="A1008" i="18"/>
  <c r="G1002" i="15"/>
  <c r="H1002" i="15" s="1" a="1"/>
  <c r="H1002" i="15" s="1"/>
  <c r="D1004" i="15"/>
  <c r="E1004" i="15" s="1"/>
  <c r="G1003" i="15"/>
  <c r="H1003" i="15" s="1" a="1"/>
  <c r="H1003" i="15" s="1"/>
  <c r="B1006" i="15"/>
  <c r="A1005" i="15"/>
  <c r="F1006" i="18" a="1"/>
  <c r="G1006" i="18" a="1"/>
  <c r="F1003" i="15" a="1"/>
  <c r="D1008" i="18" a="1"/>
  <c r="D1005" i="15" a="1"/>
  <c r="F1004" i="15" a="1"/>
  <c r="G1006" i="18" l="1"/>
  <c r="H1006" i="18" s="1" a="1"/>
  <c r="H1006" i="18" s="1"/>
  <c r="D1008" i="18"/>
  <c r="E1008" i="18" s="1"/>
  <c r="F1006" i="18"/>
  <c r="B1010" i="18"/>
  <c r="A1009" i="18"/>
  <c r="F1003" i="15"/>
  <c r="D1005" i="15"/>
  <c r="E1005" i="15" s="1"/>
  <c r="F1004" i="15"/>
  <c r="A1006" i="15"/>
  <c r="B1007" i="15"/>
  <c r="D1006" i="15" a="1"/>
  <c r="G1004" i="15" a="1"/>
  <c r="D1009" i="18" a="1"/>
  <c r="G1007" i="18" a="1"/>
  <c r="F1007" i="18" a="1"/>
  <c r="F1005" i="15" a="1"/>
  <c r="D1009" i="18" l="1"/>
  <c r="E1009" i="18" s="1"/>
  <c r="F1007" i="18"/>
  <c r="G1007" i="18"/>
  <c r="H1007" i="18" s="1" a="1"/>
  <c r="H1007" i="18" s="1"/>
  <c r="B1011" i="18"/>
  <c r="A1010" i="18"/>
  <c r="G1004" i="15"/>
  <c r="H1004" i="15" s="1" a="1"/>
  <c r="H1004" i="15" s="1"/>
  <c r="D1006" i="15"/>
  <c r="E1006" i="15" s="1"/>
  <c r="F1005" i="15"/>
  <c r="B1008" i="15"/>
  <c r="A1007" i="15"/>
  <c r="G1005" i="15" a="1"/>
  <c r="F1008" i="18" a="1"/>
  <c r="D1010" i="18" a="1"/>
  <c r="D1007" i="15" a="1"/>
  <c r="G1008" i="18" a="1"/>
  <c r="F1006" i="15" a="1"/>
  <c r="D1010" i="18" l="1"/>
  <c r="E1010" i="18" s="1"/>
  <c r="G1008" i="18"/>
  <c r="H1008" i="18" s="1" a="1"/>
  <c r="H1008" i="18" s="1"/>
  <c r="F1008" i="18"/>
  <c r="B1012" i="18"/>
  <c r="A1011" i="18"/>
  <c r="G1005" i="15"/>
  <c r="H1005" i="15" s="1" a="1"/>
  <c r="H1005" i="15" s="1"/>
  <c r="D1007" i="15"/>
  <c r="E1007" i="15" s="1"/>
  <c r="F1006" i="15"/>
  <c r="B1009" i="15"/>
  <c r="A1008" i="15"/>
  <c r="D1008" i="15" a="1"/>
  <c r="G1006" i="15" a="1"/>
  <c r="F1009" i="18" a="1"/>
  <c r="G1009" i="18" a="1"/>
  <c r="D1011" i="18" a="1"/>
  <c r="G1007" i="15" a="1"/>
  <c r="D1011" i="18" l="1"/>
  <c r="E1011" i="18" s="1"/>
  <c r="G1009" i="18"/>
  <c r="H1009" i="18" s="1" a="1"/>
  <c r="H1009" i="18" s="1"/>
  <c r="F1009" i="18"/>
  <c r="B1013" i="18"/>
  <c r="A1012" i="18"/>
  <c r="G1006" i="15"/>
  <c r="H1006" i="15" s="1" a="1"/>
  <c r="H1006" i="15" s="1"/>
  <c r="D1008" i="15"/>
  <c r="E1008" i="15" s="1"/>
  <c r="G1007" i="15"/>
  <c r="H1007" i="15" s="1" a="1"/>
  <c r="H1007" i="15" s="1"/>
  <c r="A1009" i="15"/>
  <c r="B1010" i="15"/>
  <c r="G1010" i="18" a="1"/>
  <c r="D1009" i="15" a="1"/>
  <c r="F1007" i="15" a="1"/>
  <c r="F1010" i="18" a="1"/>
  <c r="D1012" i="18" a="1"/>
  <c r="G1008" i="15" a="1"/>
  <c r="D1012" i="18" l="1"/>
  <c r="E1012" i="18" s="1"/>
  <c r="G1010" i="18"/>
  <c r="H1010" i="18" s="1" a="1"/>
  <c r="H1010" i="18" s="1"/>
  <c r="F1010" i="18"/>
  <c r="A1013" i="18"/>
  <c r="B1014" i="18"/>
  <c r="F1007" i="15"/>
  <c r="D1009" i="15"/>
  <c r="E1009" i="15" s="1"/>
  <c r="G1008" i="15"/>
  <c r="H1008" i="15" s="1" a="1"/>
  <c r="B1011" i="15"/>
  <c r="A1010" i="15"/>
  <c r="F1011" i="18" a="1"/>
  <c r="G1011" i="18" a="1"/>
  <c r="F1008" i="15" a="1"/>
  <c r="D1013" i="18" a="1"/>
  <c r="D1010" i="15" a="1"/>
  <c r="G1009" i="15" a="1"/>
  <c r="D1013" i="18" l="1"/>
  <c r="E1013" i="18" s="1"/>
  <c r="F1011" i="18"/>
  <c r="G1011" i="18"/>
  <c r="H1011" i="18" s="1" a="1"/>
  <c r="H1011" i="18" s="1"/>
  <c r="B1015" i="18"/>
  <c r="A1014" i="18"/>
  <c r="F1008" i="15"/>
  <c r="H1008" i="15"/>
  <c r="D1010" i="15"/>
  <c r="E1010" i="15" s="1"/>
  <c r="G1009" i="15"/>
  <c r="H1009" i="15" s="1" a="1"/>
  <c r="H1009" i="15" s="1"/>
  <c r="A1011" i="15"/>
  <c r="B1012" i="15"/>
  <c r="G1012" i="18" a="1"/>
  <c r="F1012" i="18" a="1"/>
  <c r="D1014" i="18" a="1"/>
  <c r="F1009" i="15" a="1"/>
  <c r="D1011" i="15" a="1"/>
  <c r="F1010" i="15" a="1"/>
  <c r="F1012" i="18" l="1"/>
  <c r="D1014" i="18"/>
  <c r="E1014" i="18" s="1"/>
  <c r="G1012" i="18"/>
  <c r="H1012" i="18" s="1" a="1"/>
  <c r="H1012" i="18" s="1"/>
  <c r="A1015" i="18"/>
  <c r="B1016" i="18"/>
  <c r="F1009" i="15"/>
  <c r="D1011" i="15"/>
  <c r="E1011" i="15" s="1"/>
  <c r="F1010" i="15"/>
  <c r="B1013" i="15"/>
  <c r="A1012" i="15"/>
  <c r="G1010" i="15" a="1"/>
  <c r="D1015" i="18" a="1"/>
  <c r="F1013" i="18" a="1"/>
  <c r="D1012" i="15" a="1"/>
  <c r="G1013" i="18" a="1"/>
  <c r="F1011" i="15" a="1"/>
  <c r="D1015" i="18" l="1"/>
  <c r="E1015" i="18" s="1"/>
  <c r="G1013" i="18"/>
  <c r="H1013" i="18" s="1" a="1"/>
  <c r="H1013" i="18" s="1"/>
  <c r="F1013" i="18"/>
  <c r="B1017" i="18"/>
  <c r="A1016" i="18"/>
  <c r="G1010" i="15"/>
  <c r="H1010" i="15" s="1" a="1"/>
  <c r="H1010" i="15" s="1"/>
  <c r="D1012" i="15"/>
  <c r="E1012" i="15" s="1"/>
  <c r="F1011" i="15"/>
  <c r="B1014" i="15"/>
  <c r="A1013" i="15"/>
  <c r="G1011" i="15" a="1"/>
  <c r="D1013" i="15" a="1"/>
  <c r="G1014" i="18" a="1"/>
  <c r="D1016" i="18" a="1"/>
  <c r="F1014" i="18" a="1"/>
  <c r="G1012" i="15" a="1"/>
  <c r="D1016" i="18" l="1"/>
  <c r="E1016" i="18" s="1"/>
  <c r="G1014" i="18"/>
  <c r="H1014" i="18" s="1" a="1"/>
  <c r="H1014" i="18" s="1"/>
  <c r="F1014" i="18"/>
  <c r="B1018" i="18"/>
  <c r="A1017" i="18"/>
  <c r="G1011" i="15"/>
  <c r="H1011" i="15" s="1" a="1"/>
  <c r="H1011" i="15" s="1"/>
  <c r="D1013" i="15"/>
  <c r="E1013" i="15" s="1"/>
  <c r="G1012" i="15"/>
  <c r="H1012" i="15" s="1" a="1"/>
  <c r="H1012" i="15" s="1"/>
  <c r="A1014" i="15"/>
  <c r="B1015" i="15"/>
  <c r="F1015" i="18" a="1"/>
  <c r="D1017" i="18" a="1"/>
  <c r="D1014" i="15" a="1"/>
  <c r="F1012" i="15" a="1"/>
  <c r="G1015" i="18" a="1"/>
  <c r="F1013" i="15" a="1"/>
  <c r="G1015" i="18" l="1"/>
  <c r="H1015" i="18" s="1" a="1"/>
  <c r="H1015" i="18" s="1"/>
  <c r="D1017" i="18"/>
  <c r="E1017" i="18" s="1"/>
  <c r="F1015" i="18"/>
  <c r="A1018" i="18"/>
  <c r="B1019" i="18"/>
  <c r="F1012" i="15"/>
  <c r="D1014" i="15"/>
  <c r="E1014" i="15" s="1"/>
  <c r="F1013" i="15"/>
  <c r="A1015" i="15"/>
  <c r="B1016" i="15"/>
  <c r="D1015" i="15" a="1"/>
  <c r="G1013" i="15" a="1"/>
  <c r="F1016" i="18" a="1"/>
  <c r="D1018" i="18" a="1"/>
  <c r="G1016" i="18" a="1"/>
  <c r="G1014" i="15" a="1"/>
  <c r="G1016" i="18" l="1"/>
  <c r="H1016" i="18" s="1" a="1"/>
  <c r="H1016" i="18" s="1"/>
  <c r="D1018" i="18"/>
  <c r="E1018" i="18" s="1"/>
  <c r="F1016" i="18"/>
  <c r="A1019" i="18"/>
  <c r="B1020" i="18"/>
  <c r="G1013" i="15"/>
  <c r="H1013" i="15" s="1" a="1"/>
  <c r="H1013" i="15" s="1"/>
  <c r="D1015" i="15"/>
  <c r="E1015" i="15" s="1"/>
  <c r="G1014" i="15"/>
  <c r="H1014" i="15" s="1" a="1"/>
  <c r="H1014" i="15" s="1"/>
  <c r="A1016" i="15"/>
  <c r="B1017" i="15"/>
  <c r="F1017" i="18" a="1"/>
  <c r="F1014" i="15" a="1"/>
  <c r="D1019" i="18" a="1"/>
  <c r="G1017" i="18" a="1"/>
  <c r="D1016" i="15" a="1"/>
  <c r="F1015" i="15" a="1"/>
  <c r="G1017" i="18" l="1"/>
  <c r="H1017" i="18" s="1" a="1"/>
  <c r="H1017" i="18" s="1"/>
  <c r="D1019" i="18"/>
  <c r="E1019" i="18" s="1"/>
  <c r="F1017" i="18"/>
  <c r="A1020" i="18"/>
  <c r="B1021" i="18"/>
  <c r="F1014" i="15"/>
  <c r="D1016" i="15"/>
  <c r="E1016" i="15" s="1"/>
  <c r="F1015" i="15"/>
  <c r="A1017" i="15"/>
  <c r="B1018" i="15"/>
  <c r="G1018" i="18" a="1"/>
  <c r="D1017" i="15" a="1"/>
  <c r="F1018" i="18" a="1"/>
  <c r="D1020" i="18" a="1"/>
  <c r="G1015" i="15" a="1"/>
  <c r="F1016" i="15" a="1"/>
  <c r="D1020" i="18" l="1"/>
  <c r="E1020" i="18" s="1"/>
  <c r="F1018" i="18"/>
  <c r="G1018" i="18"/>
  <c r="H1018" i="18" s="1" a="1"/>
  <c r="H1018" i="18" s="1"/>
  <c r="B1022" i="18"/>
  <c r="A1021" i="18"/>
  <c r="G1015" i="15"/>
  <c r="H1015" i="15" s="1" a="1"/>
  <c r="H1015" i="15" s="1"/>
  <c r="D1017" i="15"/>
  <c r="E1017" i="15" s="1"/>
  <c r="F1016" i="15"/>
  <c r="A1018" i="15"/>
  <c r="B1019" i="15"/>
  <c r="D1021" i="18" a="1"/>
  <c r="D1018" i="15" a="1"/>
  <c r="G1019" i="18" a="1"/>
  <c r="F1019" i="18" a="1"/>
  <c r="G1016" i="15" a="1"/>
  <c r="G1017" i="15" a="1"/>
  <c r="D1021" i="18" l="1"/>
  <c r="E1021" i="18" s="1"/>
  <c r="F1019" i="18"/>
  <c r="G1019" i="18"/>
  <c r="H1019" i="18" s="1" a="1"/>
  <c r="H1019" i="18" s="1"/>
  <c r="A1022" i="18"/>
  <c r="B1023" i="18"/>
  <c r="G1016" i="15"/>
  <c r="H1016" i="15" s="1" a="1"/>
  <c r="H1016" i="15" s="1"/>
  <c r="D1018" i="15"/>
  <c r="E1018" i="15" s="1"/>
  <c r="G1017" i="15"/>
  <c r="H1017" i="15" s="1" a="1"/>
  <c r="H1017" i="15" s="1"/>
  <c r="B1020" i="15"/>
  <c r="A1019" i="15"/>
  <c r="F1017" i="15" a="1"/>
  <c r="D1019" i="15" a="1"/>
  <c r="D1022" i="18" a="1"/>
  <c r="G1020" i="18" a="1"/>
  <c r="F1020" i="18" a="1"/>
  <c r="F1018" i="15" a="1"/>
  <c r="G1020" i="18" l="1"/>
  <c r="H1020" i="18" s="1" a="1"/>
  <c r="H1020" i="18" s="1"/>
  <c r="F1020" i="18"/>
  <c r="D1022" i="18"/>
  <c r="E1022" i="18" s="1"/>
  <c r="B1024" i="18"/>
  <c r="A1023" i="18"/>
  <c r="F1017" i="15"/>
  <c r="D1019" i="15"/>
  <c r="E1019" i="15" s="1"/>
  <c r="F1018" i="15"/>
  <c r="B1021" i="15"/>
  <c r="A1020" i="15"/>
  <c r="D1020" i="15" a="1"/>
  <c r="F1021" i="18" a="1"/>
  <c r="G1018" i="15" a="1"/>
  <c r="G1021" i="18" a="1"/>
  <c r="D1023" i="18" a="1"/>
  <c r="F1019" i="15" a="1"/>
  <c r="F1021" i="18" l="1"/>
  <c r="G1021" i="18"/>
  <c r="H1021" i="18" s="1" a="1"/>
  <c r="H1021" i="18" s="1"/>
  <c r="D1023" i="18"/>
  <c r="E1023" i="18" s="1"/>
  <c r="B1025" i="18"/>
  <c r="A1024" i="18"/>
  <c r="G1018" i="15"/>
  <c r="H1018" i="15" s="1" a="1"/>
  <c r="H1018" i="15" s="1"/>
  <c r="D1020" i="15"/>
  <c r="E1020" i="15" s="1"/>
  <c r="F1019" i="15"/>
  <c r="B1022" i="15"/>
  <c r="A1021" i="15"/>
  <c r="F1022" i="18" a="1"/>
  <c r="D1021" i="15" a="1"/>
  <c r="G1019" i="15" a="1"/>
  <c r="G1022" i="18" a="1"/>
  <c r="D1024" i="18" a="1"/>
  <c r="F1020" i="15" a="1"/>
  <c r="F1022" i="18" l="1"/>
  <c r="D1024" i="18"/>
  <c r="E1024" i="18" s="1"/>
  <c r="G1022" i="18"/>
  <c r="H1022" i="18" s="1" a="1"/>
  <c r="H1022" i="18" s="1"/>
  <c r="A1025" i="18"/>
  <c r="B1026" i="18"/>
  <c r="G1019" i="15"/>
  <c r="H1019" i="15" s="1" a="1"/>
  <c r="H1019" i="15" s="1"/>
  <c r="D1021" i="15"/>
  <c r="E1021" i="15" s="1"/>
  <c r="F1020" i="15"/>
  <c r="A1022" i="15"/>
  <c r="B1023" i="15"/>
  <c r="D1025" i="18" a="1"/>
  <c r="G1023" i="18" a="1"/>
  <c r="D1022" i="15" a="1"/>
  <c r="F1023" i="18" a="1"/>
  <c r="G1020" i="15" a="1"/>
  <c r="G1021" i="15" a="1"/>
  <c r="G1023" i="18" l="1"/>
  <c r="H1023" i="18" s="1" a="1"/>
  <c r="H1023" i="18" s="1"/>
  <c r="D1025" i="18"/>
  <c r="E1025" i="18" s="1"/>
  <c r="F1023" i="18"/>
  <c r="B1027" i="18"/>
  <c r="A1026" i="18"/>
  <c r="G1020" i="15"/>
  <c r="H1020" i="15" s="1" a="1"/>
  <c r="H1020" i="15" s="1"/>
  <c r="D1022" i="15"/>
  <c r="E1022" i="15" s="1"/>
  <c r="G1021" i="15"/>
  <c r="H1021" i="15" s="1" a="1"/>
  <c r="H1021" i="15" s="1"/>
  <c r="B1024" i="15"/>
  <c r="A1023" i="15"/>
  <c r="D1023" i="15" a="1"/>
  <c r="D1026" i="18" a="1"/>
  <c r="G1024" i="18" a="1"/>
  <c r="F1024" i="18" a="1"/>
  <c r="F1021" i="15" a="1"/>
  <c r="G1022" i="15" a="1"/>
  <c r="G1024" i="18" l="1"/>
  <c r="H1024" i="18" s="1" a="1"/>
  <c r="H1024" i="18" s="1"/>
  <c r="D1026" i="18"/>
  <c r="E1026" i="18" s="1"/>
  <c r="F1024" i="18"/>
  <c r="B1028" i="18"/>
  <c r="A1027" i="18"/>
  <c r="F1021" i="15"/>
  <c r="D1023" i="15"/>
  <c r="E1023" i="15" s="1"/>
  <c r="G1022" i="15"/>
  <c r="H1022" i="15" s="1" a="1"/>
  <c r="H1022" i="15" s="1"/>
  <c r="A1024" i="15"/>
  <c r="B1025" i="15"/>
  <c r="F1022" i="15" a="1"/>
  <c r="G1025" i="18" a="1"/>
  <c r="D1027" i="18" a="1"/>
  <c r="D1024" i="15" a="1"/>
  <c r="F1025" i="18" a="1"/>
  <c r="G1023" i="15" a="1"/>
  <c r="D1027" i="18" l="1"/>
  <c r="E1027" i="18" s="1"/>
  <c r="G1025" i="18"/>
  <c r="H1025" i="18" s="1" a="1"/>
  <c r="H1025" i="18" s="1"/>
  <c r="F1025" i="18"/>
  <c r="B1029" i="18"/>
  <c r="A1028" i="18"/>
  <c r="F1022" i="15"/>
  <c r="D1024" i="15"/>
  <c r="E1024" i="15" s="1"/>
  <c r="G1023" i="15"/>
  <c r="H1023" i="15" s="1" a="1"/>
  <c r="H1023" i="15" s="1"/>
  <c r="B1026" i="15"/>
  <c r="A1025" i="15"/>
  <c r="D1028" i="18" a="1"/>
  <c r="F1026" i="18" a="1"/>
  <c r="G1026" i="18" a="1"/>
  <c r="D1025" i="15" a="1"/>
  <c r="F1023" i="15" a="1"/>
  <c r="G1024" i="15" a="1"/>
  <c r="D1028" i="18" l="1"/>
  <c r="E1028" i="18" s="1"/>
  <c r="G1026" i="18"/>
  <c r="H1026" i="18" s="1" a="1"/>
  <c r="H1026" i="18" s="1"/>
  <c r="F1026" i="18"/>
  <c r="A1029" i="18"/>
  <c r="F1023" i="15"/>
  <c r="D1025" i="15"/>
  <c r="E1025" i="15" s="1"/>
  <c r="G1024" i="15"/>
  <c r="H1024" i="15" s="1" a="1"/>
  <c r="H1024" i="15" s="1"/>
  <c r="A1026" i="15"/>
  <c r="B1027" i="15"/>
  <c r="D1029" i="18" a="1"/>
  <c r="G1027" i="18" a="1"/>
  <c r="F1027" i="18" a="1"/>
  <c r="F1024" i="15" a="1"/>
  <c r="D1026" i="15" a="1"/>
  <c r="F1025" i="15" a="1"/>
  <c r="D1029" i="18" l="1"/>
  <c r="E1029" i="18" s="1"/>
  <c r="G1027" i="18"/>
  <c r="H1027" i="18" s="1" a="1"/>
  <c r="H1027" i="18" s="1"/>
  <c r="F1027" i="18"/>
  <c r="F1024" i="15"/>
  <c r="D1026" i="15"/>
  <c r="E1026" i="15" s="1"/>
  <c r="F1025" i="15"/>
  <c r="B1028" i="15"/>
  <c r="A1027" i="15"/>
  <c r="F1028" i="18" a="1"/>
  <c r="D1027" i="15" a="1"/>
  <c r="G1025" i="15" a="1"/>
  <c r="G1028" i="18" a="1"/>
  <c r="G1026" i="15" a="1"/>
  <c r="F1028" i="18" l="1"/>
  <c r="G1028" i="18"/>
  <c r="H1028" i="18" s="1" a="1"/>
  <c r="H1028" i="18" s="1"/>
  <c r="G1025" i="15"/>
  <c r="H1025" i="15" s="1" a="1"/>
  <c r="H1025" i="15" s="1"/>
  <c r="D1027" i="15"/>
  <c r="E1027" i="15" s="1"/>
  <c r="G1026" i="15"/>
  <c r="H1026" i="15" s="1" a="1"/>
  <c r="H1026" i="15" s="1"/>
  <c r="A1028" i="15"/>
  <c r="B1029" i="15"/>
  <c r="D1028" i="15" a="1"/>
  <c r="G1027" i="15" a="1"/>
  <c r="F1029" i="18" a="1"/>
  <c r="G1029" i="18" a="1"/>
  <c r="F1026" i="15" a="1"/>
  <c r="G1029" i="18" l="1"/>
  <c r="H1029" i="18" s="1" a="1"/>
  <c r="H1029" i="18" s="1"/>
  <c r="F1029" i="18"/>
  <c r="F1026" i="15"/>
  <c r="D1028" i="15"/>
  <c r="E1028" i="15" s="1"/>
  <c r="G1027" i="15"/>
  <c r="H1027" i="15" s="1" a="1"/>
  <c r="H1027" i="15" s="1"/>
  <c r="A1029" i="15"/>
  <c r="G1028" i="15" a="1"/>
  <c r="D1029" i="15" a="1"/>
  <c r="F1027" i="15" a="1"/>
  <c r="J8" i="19" l="1"/>
  <c r="K8" i="19"/>
  <c r="H11" i="19"/>
  <c r="M407" i="19"/>
  <c r="L413" i="19"/>
  <c r="I425" i="19"/>
  <c r="K413" i="19"/>
  <c r="M416" i="19"/>
  <c r="H410" i="19"/>
  <c r="H401" i="19"/>
  <c r="K419" i="19"/>
  <c r="M413" i="19"/>
  <c r="L401" i="19"/>
  <c r="I419" i="19"/>
  <c r="I413" i="19"/>
  <c r="J422" i="19"/>
  <c r="J419" i="19"/>
  <c r="L422" i="19"/>
  <c r="K401" i="19"/>
  <c r="H413" i="19"/>
  <c r="L416" i="19"/>
  <c r="K410" i="19"/>
  <c r="N413" i="19"/>
  <c r="N419" i="19"/>
  <c r="K425" i="19"/>
  <c r="M422" i="19"/>
  <c r="J413" i="19"/>
  <c r="M410" i="19"/>
  <c r="J401" i="19"/>
  <c r="N407" i="19"/>
  <c r="I410" i="19"/>
  <c r="I404" i="19"/>
  <c r="M425" i="19"/>
  <c r="J407" i="19"/>
  <c r="N422" i="19"/>
  <c r="J416" i="19"/>
  <c r="K422" i="19"/>
  <c r="I416" i="19"/>
  <c r="H407" i="19"/>
  <c r="N410" i="19"/>
  <c r="L410" i="19"/>
  <c r="M419" i="19"/>
  <c r="H416" i="19"/>
  <c r="I407" i="19"/>
  <c r="H422" i="19"/>
  <c r="L404" i="19"/>
  <c r="L425" i="19"/>
  <c r="I401" i="19"/>
  <c r="N425" i="19"/>
  <c r="I422" i="19"/>
  <c r="L419" i="19"/>
  <c r="M404" i="19"/>
  <c r="K404" i="19"/>
  <c r="N404" i="19"/>
  <c r="K407" i="19"/>
  <c r="N416" i="19"/>
  <c r="J404" i="19"/>
  <c r="H419" i="19"/>
  <c r="L407" i="19"/>
  <c r="H425" i="19"/>
  <c r="N401" i="19"/>
  <c r="J410" i="19"/>
  <c r="M401" i="19"/>
  <c r="K416" i="19"/>
  <c r="J425" i="19"/>
  <c r="H404" i="19"/>
  <c r="L380" i="19"/>
  <c r="N374" i="19"/>
  <c r="H383" i="19"/>
  <c r="J383" i="19"/>
  <c r="J380" i="19"/>
  <c r="J377" i="19"/>
  <c r="J398" i="19"/>
  <c r="L383" i="19"/>
  <c r="M392" i="19"/>
  <c r="L386" i="19"/>
  <c r="L377" i="19"/>
  <c r="M398" i="19"/>
  <c r="H389" i="19"/>
  <c r="M383" i="19"/>
  <c r="M386" i="19"/>
  <c r="M389" i="19"/>
  <c r="J374" i="19"/>
  <c r="M395" i="19"/>
  <c r="K383" i="19"/>
  <c r="H395" i="19"/>
  <c r="K377" i="19"/>
  <c r="I374" i="19"/>
  <c r="J386" i="19"/>
  <c r="H386" i="19"/>
  <c r="L389" i="19"/>
  <c r="I386" i="19"/>
  <c r="K386" i="19"/>
  <c r="M377" i="19"/>
  <c r="H377" i="19"/>
  <c r="J389" i="19"/>
  <c r="N392" i="19"/>
  <c r="L398" i="19"/>
  <c r="J395" i="19"/>
  <c r="H398" i="19"/>
  <c r="N398" i="19"/>
  <c r="M380" i="19"/>
  <c r="K398" i="19"/>
  <c r="N377" i="19"/>
  <c r="L395" i="19"/>
  <c r="J392" i="19"/>
  <c r="H392" i="19"/>
  <c r="H380" i="19"/>
  <c r="L374" i="19"/>
  <c r="I380" i="19"/>
  <c r="I395" i="19"/>
  <c r="K389" i="19"/>
  <c r="N383" i="19"/>
  <c r="N386" i="19"/>
  <c r="K392" i="19"/>
  <c r="N395" i="19"/>
  <c r="K395" i="19"/>
  <c r="K380" i="19"/>
  <c r="I392" i="19"/>
  <c r="M374" i="19"/>
  <c r="I383" i="19"/>
  <c r="K374" i="19"/>
  <c r="N380" i="19"/>
  <c r="L392" i="19"/>
  <c r="N389" i="19"/>
  <c r="I398" i="19"/>
  <c r="H374" i="19"/>
  <c r="I377" i="19"/>
  <c r="I389" i="19"/>
  <c r="I362" i="19"/>
  <c r="L362" i="19"/>
  <c r="I371" i="19"/>
  <c r="H368" i="19"/>
  <c r="I359" i="19"/>
  <c r="M365" i="19"/>
  <c r="M359" i="19"/>
  <c r="K371" i="19"/>
  <c r="I365" i="19"/>
  <c r="I368" i="19"/>
  <c r="L368" i="19"/>
  <c r="H362" i="19"/>
  <c r="K362" i="19"/>
  <c r="K365" i="19"/>
  <c r="N371" i="19"/>
  <c r="M368" i="19"/>
  <c r="L365" i="19"/>
  <c r="N362" i="19"/>
  <c r="K368" i="19"/>
  <c r="N359" i="19"/>
  <c r="J365" i="19"/>
  <c r="J368" i="19"/>
  <c r="M362" i="19"/>
  <c r="L359" i="19"/>
  <c r="H371" i="19"/>
  <c r="L371" i="19"/>
  <c r="N368" i="19"/>
  <c r="N365" i="19"/>
  <c r="J362" i="19"/>
  <c r="K359" i="19"/>
  <c r="M371" i="19"/>
  <c r="J359" i="19"/>
  <c r="J371" i="19"/>
  <c r="H359" i="19"/>
  <c r="H365" i="19"/>
  <c r="H317" i="19"/>
  <c r="H329" i="19"/>
  <c r="I344" i="19"/>
  <c r="N350" i="19"/>
  <c r="J350" i="19"/>
  <c r="H353" i="19"/>
  <c r="M335" i="19"/>
  <c r="L326" i="19"/>
  <c r="K326" i="19"/>
  <c r="J347" i="19"/>
  <c r="H323" i="19"/>
  <c r="M341" i="19"/>
  <c r="H335" i="19"/>
  <c r="H326" i="19"/>
  <c r="I323" i="19"/>
  <c r="N329" i="19"/>
  <c r="M344" i="19"/>
  <c r="I356" i="19"/>
  <c r="L341" i="19"/>
  <c r="N320" i="19"/>
  <c r="N344" i="19"/>
  <c r="M347" i="19"/>
  <c r="L335" i="19"/>
  <c r="L356" i="19"/>
  <c r="N353" i="19"/>
  <c r="K347" i="19"/>
  <c r="M323" i="19"/>
  <c r="I332" i="19"/>
  <c r="H332" i="19"/>
  <c r="L353" i="19"/>
  <c r="L317" i="19"/>
  <c r="N332" i="19"/>
  <c r="H341" i="19"/>
  <c r="H356" i="19"/>
  <c r="J341" i="19"/>
  <c r="H320" i="19"/>
  <c r="I347" i="19"/>
  <c r="M353" i="19"/>
  <c r="I338" i="19"/>
  <c r="L338" i="19"/>
  <c r="L329" i="19"/>
  <c r="K356" i="19"/>
  <c r="I335" i="19"/>
  <c r="K338" i="19"/>
  <c r="N338" i="19"/>
  <c r="M350" i="19"/>
  <c r="J356" i="19"/>
  <c r="I320" i="19"/>
  <c r="N335" i="19"/>
  <c r="M320" i="19"/>
  <c r="K335" i="19"/>
  <c r="K341" i="19"/>
  <c r="J326" i="19"/>
  <c r="I317" i="19"/>
  <c r="K317" i="19"/>
  <c r="H347" i="19"/>
  <c r="J338" i="19"/>
  <c r="I329" i="19"/>
  <c r="J323" i="19"/>
  <c r="I326" i="19"/>
  <c r="K320" i="19"/>
  <c r="K323" i="19"/>
  <c r="M329" i="19"/>
  <c r="J329" i="19"/>
  <c r="K353" i="19"/>
  <c r="N347" i="19"/>
  <c r="L332" i="19"/>
  <c r="M332" i="19"/>
  <c r="H338" i="19"/>
  <c r="I350" i="19"/>
  <c r="J317" i="19"/>
  <c r="J335" i="19"/>
  <c r="K332" i="19"/>
  <c r="I353" i="19"/>
  <c r="L344" i="19"/>
  <c r="K329" i="19"/>
  <c r="K350" i="19"/>
  <c r="N326" i="19"/>
  <c r="J332" i="19"/>
  <c r="L347" i="19"/>
  <c r="K344" i="19"/>
  <c r="N323" i="19"/>
  <c r="M326" i="19"/>
  <c r="L350" i="19"/>
  <c r="N356" i="19"/>
  <c r="M356" i="19"/>
  <c r="I341" i="19"/>
  <c r="J320" i="19"/>
  <c r="H344" i="19"/>
  <c r="J353" i="19"/>
  <c r="N341" i="19"/>
  <c r="M338" i="19"/>
  <c r="N317" i="19"/>
  <c r="L323" i="19"/>
  <c r="H350" i="19"/>
  <c r="M317" i="19"/>
  <c r="J344" i="19"/>
  <c r="L320" i="19"/>
  <c r="H311" i="19"/>
  <c r="I311" i="19"/>
  <c r="I287" i="19"/>
  <c r="L305" i="19"/>
  <c r="M290" i="19"/>
  <c r="K296" i="19"/>
  <c r="N290" i="19"/>
  <c r="K308" i="19"/>
  <c r="M296" i="19"/>
  <c r="I296" i="19"/>
  <c r="L293" i="19"/>
  <c r="I305" i="19"/>
  <c r="N299" i="19"/>
  <c r="J299" i="19"/>
  <c r="J305" i="19"/>
  <c r="K299" i="19"/>
  <c r="N284" i="19"/>
  <c r="M299" i="19"/>
  <c r="J302" i="19"/>
  <c r="K311" i="19"/>
  <c r="K293" i="19"/>
  <c r="H287" i="19"/>
  <c r="N293" i="19"/>
  <c r="H284" i="19"/>
  <c r="K284" i="19"/>
  <c r="N296" i="19"/>
  <c r="J290" i="19"/>
  <c r="H290" i="19"/>
  <c r="J296" i="19"/>
  <c r="J287" i="19"/>
  <c r="L311" i="19"/>
  <c r="K305" i="19"/>
  <c r="I290" i="19"/>
  <c r="I284" i="19"/>
  <c r="N311" i="19"/>
  <c r="L299" i="19"/>
  <c r="H314" i="19"/>
  <c r="K290" i="19"/>
  <c r="M284" i="19"/>
  <c r="N314" i="19"/>
  <c r="L296" i="19"/>
  <c r="L284" i="19"/>
  <c r="L287" i="19"/>
  <c r="M311" i="19"/>
  <c r="H299" i="19"/>
  <c r="M305" i="19"/>
  <c r="M302" i="19"/>
  <c r="J308" i="19"/>
  <c r="L314" i="19"/>
  <c r="L302" i="19"/>
  <c r="H305" i="19"/>
  <c r="I314" i="19"/>
  <c r="H302" i="19"/>
  <c r="M293" i="19"/>
  <c r="I293" i="19"/>
  <c r="N287" i="19"/>
  <c r="H293" i="19"/>
  <c r="J284" i="19"/>
  <c r="H296" i="19"/>
  <c r="K287" i="19"/>
  <c r="N308" i="19"/>
  <c r="J314" i="19"/>
  <c r="M314" i="19"/>
  <c r="K314" i="19"/>
  <c r="M287" i="19"/>
  <c r="I299" i="19"/>
  <c r="N305" i="19"/>
  <c r="N302" i="19"/>
  <c r="I302" i="19"/>
  <c r="M308" i="19"/>
  <c r="I308" i="19"/>
  <c r="J293" i="19"/>
  <c r="H308" i="19"/>
  <c r="L308" i="19"/>
  <c r="J311" i="19"/>
  <c r="K302" i="19"/>
  <c r="L290" i="19"/>
  <c r="K272" i="19"/>
  <c r="K269" i="19"/>
  <c r="N281" i="19"/>
  <c r="M278" i="19"/>
  <c r="J281" i="19"/>
  <c r="H269" i="19"/>
  <c r="K278" i="19"/>
  <c r="I269" i="19"/>
  <c r="J260" i="19"/>
  <c r="I272" i="19"/>
  <c r="M275" i="19"/>
  <c r="I281" i="19"/>
  <c r="K260" i="19"/>
  <c r="H275" i="19"/>
  <c r="N275" i="19"/>
  <c r="J266" i="19"/>
  <c r="N278" i="19"/>
  <c r="K281" i="19"/>
  <c r="H260" i="19"/>
  <c r="L260" i="19"/>
  <c r="J278" i="19"/>
  <c r="M281" i="19"/>
  <c r="J272" i="19"/>
  <c r="L278" i="19"/>
  <c r="K266" i="19"/>
  <c r="M272" i="19"/>
  <c r="M269" i="19"/>
  <c r="H278" i="19"/>
  <c r="L275" i="19"/>
  <c r="M263" i="19"/>
  <c r="L281" i="19"/>
  <c r="I263" i="19"/>
  <c r="L272" i="19"/>
  <c r="N269" i="19"/>
  <c r="H266" i="19"/>
  <c r="J275" i="19"/>
  <c r="K275" i="19"/>
  <c r="I260" i="19"/>
  <c r="M260" i="19"/>
  <c r="N266" i="19"/>
  <c r="N263" i="19"/>
  <c r="H263" i="19"/>
  <c r="L266" i="19"/>
  <c r="I275" i="19"/>
  <c r="J263" i="19"/>
  <c r="I266" i="19"/>
  <c r="L269" i="19"/>
  <c r="M266" i="19"/>
  <c r="N272" i="19"/>
  <c r="H281" i="19"/>
  <c r="J269" i="19"/>
  <c r="I278" i="19"/>
  <c r="N260" i="19"/>
  <c r="K263" i="19"/>
  <c r="L263" i="19"/>
  <c r="H272" i="19"/>
  <c r="M218" i="19"/>
  <c r="K233" i="19"/>
  <c r="N224" i="19"/>
  <c r="H230" i="19"/>
  <c r="N254" i="19"/>
  <c r="I254" i="19"/>
  <c r="H233" i="19"/>
  <c r="H218" i="19"/>
  <c r="I239" i="19"/>
  <c r="K254" i="19"/>
  <c r="N251" i="19"/>
  <c r="J242" i="19"/>
  <c r="H248" i="19"/>
  <c r="H245" i="19"/>
  <c r="L245" i="19"/>
  <c r="J233" i="19"/>
  <c r="L224" i="19"/>
  <c r="L227" i="19"/>
  <c r="N221" i="19"/>
  <c r="N230" i="19"/>
  <c r="I242" i="19"/>
  <c r="M242" i="19"/>
  <c r="J257" i="19"/>
  <c r="K251" i="19"/>
  <c r="M233" i="19"/>
  <c r="I257" i="19"/>
  <c r="M227" i="19"/>
  <c r="L236" i="19"/>
  <c r="H227" i="19"/>
  <c r="H251" i="19"/>
  <c r="M251" i="19"/>
  <c r="L242" i="19"/>
  <c r="L221" i="19"/>
  <c r="H239" i="19"/>
  <c r="I236" i="19"/>
  <c r="L230" i="19"/>
  <c r="N236" i="19"/>
  <c r="I224" i="19"/>
  <c r="K224" i="19"/>
  <c r="J239" i="19"/>
  <c r="M221" i="19"/>
  <c r="M236" i="19"/>
  <c r="N239" i="19"/>
  <c r="L254" i="19"/>
  <c r="I215" i="19"/>
  <c r="I218" i="19"/>
  <c r="N227" i="19"/>
  <c r="J215" i="19"/>
  <c r="L233" i="19"/>
  <c r="L215" i="19"/>
  <c r="K239" i="19"/>
  <c r="I251" i="19"/>
  <c r="K227" i="19"/>
  <c r="H254" i="19"/>
  <c r="K242" i="19"/>
  <c r="J224" i="19"/>
  <c r="J251" i="19"/>
  <c r="J218" i="19"/>
  <c r="L218" i="19"/>
  <c r="J245" i="19"/>
  <c r="L257" i="19"/>
  <c r="M254" i="19"/>
  <c r="H242" i="19"/>
  <c r="H215" i="19"/>
  <c r="H236" i="19"/>
  <c r="N218" i="19"/>
  <c r="M215" i="19"/>
  <c r="M224" i="19"/>
  <c r="N215" i="19"/>
  <c r="N233" i="19"/>
  <c r="N248" i="19"/>
  <c r="I221" i="19"/>
  <c r="I245" i="19"/>
  <c r="J254" i="19"/>
  <c r="L248" i="19"/>
  <c r="N257" i="19"/>
  <c r="K215" i="19"/>
  <c r="M230" i="19"/>
  <c r="J227" i="19"/>
  <c r="K248" i="19"/>
  <c r="K221" i="19"/>
  <c r="N245" i="19"/>
  <c r="M245" i="19"/>
  <c r="I248" i="19"/>
  <c r="I230" i="19"/>
  <c r="L251" i="19"/>
  <c r="J236" i="19"/>
  <c r="H257" i="19"/>
  <c r="K236" i="19"/>
  <c r="M239" i="19"/>
  <c r="J248" i="19"/>
  <c r="N242" i="19"/>
  <c r="M248" i="19"/>
  <c r="K230" i="19"/>
  <c r="L239" i="19"/>
  <c r="K257" i="19"/>
  <c r="J230" i="19"/>
  <c r="K218" i="19"/>
  <c r="H224" i="19"/>
  <c r="I233" i="19"/>
  <c r="J221" i="19"/>
  <c r="I227" i="19"/>
  <c r="H221" i="19"/>
  <c r="M257" i="19"/>
  <c r="K245" i="19"/>
  <c r="N212" i="19"/>
  <c r="H179" i="19"/>
  <c r="L170" i="19"/>
  <c r="N197" i="19"/>
  <c r="H167" i="19"/>
  <c r="M212" i="19"/>
  <c r="K170" i="19"/>
  <c r="M188" i="19"/>
  <c r="K197" i="19"/>
  <c r="M197" i="19"/>
  <c r="N176" i="19"/>
  <c r="N206" i="19"/>
  <c r="L212" i="19"/>
  <c r="L194" i="19"/>
  <c r="M176" i="19"/>
  <c r="I167" i="19"/>
  <c r="M194" i="19"/>
  <c r="N209" i="19"/>
  <c r="L200" i="19"/>
  <c r="I197" i="19"/>
  <c r="K191" i="19"/>
  <c r="H173" i="19"/>
  <c r="H194" i="19"/>
  <c r="I185" i="19"/>
  <c r="J188" i="19"/>
  <c r="L173" i="19"/>
  <c r="I200" i="19"/>
  <c r="I176" i="19"/>
  <c r="I206" i="19"/>
  <c r="M203" i="19"/>
  <c r="J200" i="19"/>
  <c r="L209" i="19"/>
  <c r="J185" i="19"/>
  <c r="I179" i="19"/>
  <c r="M170" i="19"/>
  <c r="L206" i="19"/>
  <c r="L197" i="19"/>
  <c r="J206" i="19"/>
  <c r="K209" i="19"/>
  <c r="H185" i="19"/>
  <c r="N179" i="19"/>
  <c r="K173" i="19"/>
  <c r="K203" i="19"/>
  <c r="M191" i="19"/>
  <c r="I191" i="19"/>
  <c r="J173" i="19"/>
  <c r="J170" i="19"/>
  <c r="I194" i="19"/>
  <c r="N194" i="19"/>
  <c r="L203" i="19"/>
  <c r="H209" i="19"/>
  <c r="M185" i="19"/>
  <c r="J182" i="19"/>
  <c r="J176" i="19"/>
  <c r="J179" i="19"/>
  <c r="J167" i="19"/>
  <c r="I209" i="19"/>
  <c r="K194" i="19"/>
  <c r="H197" i="19"/>
  <c r="H206" i="19"/>
  <c r="K188" i="19"/>
  <c r="M200" i="19"/>
  <c r="H182" i="19"/>
  <c r="H170" i="19"/>
  <c r="L191" i="19"/>
  <c r="J209" i="19"/>
  <c r="K179" i="19"/>
  <c r="I212" i="19"/>
  <c r="K200" i="19"/>
  <c r="M179" i="19"/>
  <c r="N173" i="19"/>
  <c r="K206" i="19"/>
  <c r="H203" i="19"/>
  <c r="H188" i="19"/>
  <c r="L176" i="19"/>
  <c r="N185" i="19"/>
  <c r="N170" i="19"/>
  <c r="K167" i="19"/>
  <c r="L185" i="19"/>
  <c r="M167" i="19"/>
  <c r="N167" i="19"/>
  <c r="I182" i="19"/>
  <c r="J212" i="19"/>
  <c r="K185" i="19"/>
  <c r="K212" i="19"/>
  <c r="M206" i="19"/>
  <c r="J191" i="19"/>
  <c r="K182" i="19"/>
  <c r="L188" i="19"/>
  <c r="I170" i="19"/>
  <c r="N203" i="19"/>
  <c r="L179" i="19"/>
  <c r="L182" i="19"/>
  <c r="I188" i="19"/>
  <c r="I173" i="19"/>
  <c r="N188" i="19"/>
  <c r="M173" i="19"/>
  <c r="H200" i="19"/>
  <c r="H176" i="19"/>
  <c r="H212" i="19"/>
  <c r="H191" i="19"/>
  <c r="N182" i="19"/>
  <c r="J197" i="19"/>
  <c r="J194" i="19"/>
  <c r="N191" i="19"/>
  <c r="K176" i="19"/>
  <c r="M182" i="19"/>
  <c r="N200" i="19"/>
  <c r="L167" i="19"/>
  <c r="J203" i="19"/>
  <c r="I203" i="19"/>
  <c r="M209" i="19"/>
  <c r="L152" i="19"/>
  <c r="N98" i="19"/>
  <c r="K86" i="19"/>
  <c r="I122" i="19"/>
  <c r="L140" i="19"/>
  <c r="I95" i="19"/>
  <c r="N155" i="19"/>
  <c r="H164" i="19"/>
  <c r="N113" i="19"/>
  <c r="I155" i="19"/>
  <c r="J137" i="19"/>
  <c r="H140" i="19"/>
  <c r="L161" i="19"/>
  <c r="M128" i="19"/>
  <c r="K101" i="19"/>
  <c r="M131" i="19"/>
  <c r="K137" i="19"/>
  <c r="M113" i="19"/>
  <c r="K104" i="19"/>
  <c r="N89" i="19"/>
  <c r="H128" i="19"/>
  <c r="M143" i="19"/>
  <c r="H101" i="19"/>
  <c r="H155" i="19"/>
  <c r="M89" i="19"/>
  <c r="J149" i="19"/>
  <c r="H137" i="19"/>
  <c r="N86" i="19"/>
  <c r="M119" i="19"/>
  <c r="N95" i="19"/>
  <c r="M161" i="19"/>
  <c r="J104" i="19"/>
  <c r="H122" i="19"/>
  <c r="J128" i="19"/>
  <c r="L134" i="19"/>
  <c r="H161" i="19"/>
  <c r="N104" i="19"/>
  <c r="K158" i="19"/>
  <c r="I119" i="19"/>
  <c r="I140" i="19"/>
  <c r="I158" i="19"/>
  <c r="L104" i="19"/>
  <c r="N125" i="19"/>
  <c r="J155" i="19"/>
  <c r="M125" i="19"/>
  <c r="J122" i="19"/>
  <c r="L113" i="19"/>
  <c r="I98" i="19"/>
  <c r="I113" i="19"/>
  <c r="N143" i="19"/>
  <c r="L149" i="19"/>
  <c r="I149" i="19"/>
  <c r="J152" i="19"/>
  <c r="L155" i="19"/>
  <c r="H152" i="19"/>
  <c r="J101" i="19"/>
  <c r="J98" i="19"/>
  <c r="J143" i="19"/>
  <c r="I92" i="19"/>
  <c r="N140" i="19"/>
  <c r="N110" i="19"/>
  <c r="H116" i="19"/>
  <c r="H149" i="19"/>
  <c r="K116" i="19"/>
  <c r="J92" i="19"/>
  <c r="L95" i="19"/>
  <c r="N122" i="19"/>
  <c r="L122" i="19"/>
  <c r="N137" i="19"/>
  <c r="N149" i="19"/>
  <c r="L119" i="19"/>
  <c r="M116" i="19"/>
  <c r="J107" i="19"/>
  <c r="H125" i="19"/>
  <c r="K128" i="19"/>
  <c r="H113" i="19"/>
  <c r="I164" i="19"/>
  <c r="K98" i="19"/>
  <c r="M98" i="19"/>
  <c r="I86" i="19"/>
  <c r="L86" i="19"/>
  <c r="K161" i="19"/>
  <c r="K149" i="19"/>
  <c r="M110" i="19"/>
  <c r="K134" i="19"/>
  <c r="M134" i="19"/>
  <c r="J113" i="19"/>
  <c r="J158" i="19"/>
  <c r="L164" i="19"/>
  <c r="J119" i="19"/>
  <c r="K92" i="19"/>
  <c r="L146" i="19"/>
  <c r="H89" i="19"/>
  <c r="H107" i="19"/>
  <c r="L110" i="19"/>
  <c r="I152" i="19"/>
  <c r="H143" i="19"/>
  <c r="N164" i="19"/>
  <c r="I137" i="19"/>
  <c r="H134" i="19"/>
  <c r="J131" i="19"/>
  <c r="K131" i="19"/>
  <c r="N146" i="19"/>
  <c r="M122" i="19"/>
  <c r="N116" i="19"/>
  <c r="H158" i="19"/>
  <c r="I110" i="19"/>
  <c r="J89" i="19"/>
  <c r="J161" i="19"/>
  <c r="I161" i="19"/>
  <c r="J164" i="19"/>
  <c r="M152" i="19"/>
  <c r="N101" i="19"/>
  <c r="L158" i="19"/>
  <c r="N119" i="19"/>
  <c r="K110" i="19"/>
  <c r="I143" i="19"/>
  <c r="I146" i="19"/>
  <c r="M146" i="19"/>
  <c r="M104" i="19"/>
  <c r="L101" i="19"/>
  <c r="K107" i="19"/>
  <c r="K89" i="19"/>
  <c r="M101" i="19"/>
  <c r="H86" i="19"/>
  <c r="K164" i="19"/>
  <c r="M92" i="19"/>
  <c r="K125" i="19"/>
  <c r="N131" i="19"/>
  <c r="J86" i="19"/>
  <c r="M137" i="19"/>
  <c r="H92" i="19"/>
  <c r="J110" i="19"/>
  <c r="H119" i="19"/>
  <c r="K140" i="19"/>
  <c r="H146" i="19"/>
  <c r="K146" i="19"/>
  <c r="L92" i="19"/>
  <c r="J116" i="19"/>
  <c r="H104" i="19"/>
  <c r="M140" i="19"/>
  <c r="J140" i="19"/>
  <c r="L125" i="19"/>
  <c r="K155" i="19"/>
  <c r="I131" i="19"/>
  <c r="N161" i="19"/>
  <c r="L98" i="19"/>
  <c r="N134" i="19"/>
  <c r="I134" i="19"/>
  <c r="I101" i="19"/>
  <c r="K143" i="19"/>
  <c r="H98" i="19"/>
  <c r="N152" i="19"/>
  <c r="K152" i="19"/>
  <c r="M149" i="19"/>
  <c r="M107" i="19"/>
  <c r="L107" i="19"/>
  <c r="L89" i="19"/>
  <c r="J125" i="19"/>
  <c r="L143" i="19"/>
  <c r="I89" i="19"/>
  <c r="I116" i="19"/>
  <c r="M158" i="19"/>
  <c r="I125" i="19"/>
  <c r="K119" i="19"/>
  <c r="H95" i="19"/>
  <c r="M164" i="19"/>
  <c r="L116" i="19"/>
  <c r="I128" i="19"/>
  <c r="M86" i="19"/>
  <c r="K122" i="19"/>
  <c r="H131" i="19"/>
  <c r="I107" i="19"/>
  <c r="N128" i="19"/>
  <c r="J146" i="19"/>
  <c r="N158" i="19"/>
  <c r="J95" i="19"/>
  <c r="J134" i="19"/>
  <c r="I104" i="19"/>
  <c r="H110" i="19"/>
  <c r="L128" i="19"/>
  <c r="M95" i="19"/>
  <c r="L131" i="19"/>
  <c r="K113" i="19"/>
  <c r="N92" i="19"/>
  <c r="N107" i="19"/>
  <c r="K95" i="19"/>
  <c r="M155" i="19"/>
  <c r="L137" i="19"/>
  <c r="M77" i="19"/>
  <c r="I71" i="19"/>
  <c r="J74" i="19"/>
  <c r="N74" i="19"/>
  <c r="K77" i="19"/>
  <c r="M71" i="19"/>
  <c r="H74" i="19"/>
  <c r="I77" i="19"/>
  <c r="L77" i="19"/>
  <c r="J83" i="19"/>
  <c r="J77" i="19"/>
  <c r="K71" i="19"/>
  <c r="L74" i="19"/>
  <c r="K80" i="19"/>
  <c r="I83" i="19"/>
  <c r="I80" i="19"/>
  <c r="M83" i="19"/>
  <c r="M74" i="19"/>
  <c r="K74" i="19"/>
  <c r="N83" i="19"/>
  <c r="L83" i="19"/>
  <c r="H83" i="19"/>
  <c r="M80" i="19"/>
  <c r="H80" i="19"/>
  <c r="N77" i="19"/>
  <c r="N71" i="19"/>
  <c r="L80" i="19"/>
  <c r="J71" i="19"/>
  <c r="H71" i="19"/>
  <c r="N80" i="19"/>
  <c r="K83" i="19"/>
  <c r="H77" i="19"/>
  <c r="I74" i="19"/>
  <c r="J80" i="19"/>
  <c r="L71" i="19"/>
  <c r="I68" i="19"/>
  <c r="H20" i="19"/>
  <c r="J53" i="19"/>
  <c r="M23" i="19"/>
  <c r="I38" i="19"/>
  <c r="K47" i="19"/>
  <c r="M59" i="19"/>
  <c r="M65" i="19"/>
  <c r="H59" i="19"/>
  <c r="L68" i="19"/>
  <c r="J35" i="19"/>
  <c r="L47" i="19"/>
  <c r="K65" i="19"/>
  <c r="J56" i="19"/>
  <c r="N65" i="19"/>
  <c r="K53" i="19"/>
  <c r="N35" i="19"/>
  <c r="J32" i="19"/>
  <c r="I41" i="19"/>
  <c r="J38" i="19"/>
  <c r="H65" i="19"/>
  <c r="K59" i="19"/>
  <c r="N68" i="19"/>
  <c r="J62" i="19"/>
  <c r="M41" i="19"/>
  <c r="J20" i="19"/>
  <c r="L53" i="19"/>
  <c r="K35" i="19"/>
  <c r="J50" i="19"/>
  <c r="M56" i="19"/>
  <c r="H29" i="19"/>
  <c r="J44" i="19"/>
  <c r="L20" i="19"/>
  <c r="K44" i="19"/>
  <c r="J17" i="19"/>
  <c r="H56" i="19"/>
  <c r="I56" i="19"/>
  <c r="H68" i="19"/>
  <c r="I29" i="19"/>
  <c r="L65" i="19"/>
  <c r="J68" i="19"/>
  <c r="N62" i="19"/>
  <c r="N29" i="19"/>
  <c r="L59" i="19"/>
  <c r="H47" i="19"/>
  <c r="N23" i="19"/>
  <c r="K62" i="19"/>
  <c r="M35" i="19"/>
  <c r="H23" i="19"/>
  <c r="N20" i="19"/>
  <c r="N38" i="19"/>
  <c r="N59" i="19"/>
  <c r="I32" i="19"/>
  <c r="L32" i="19"/>
  <c r="M32" i="19"/>
  <c r="L29" i="19"/>
  <c r="H53" i="19"/>
  <c r="I62" i="19"/>
  <c r="N53" i="19"/>
  <c r="L35" i="19"/>
  <c r="N56" i="19"/>
  <c r="L56" i="19"/>
  <c r="H35" i="19"/>
  <c r="M20" i="19"/>
  <c r="M26" i="19"/>
  <c r="I35" i="19"/>
  <c r="L38" i="19"/>
  <c r="K41" i="19"/>
  <c r="I59" i="19"/>
  <c r="I47" i="19"/>
  <c r="H32" i="19"/>
  <c r="J41" i="19"/>
  <c r="L41" i="19"/>
  <c r="N32" i="19"/>
  <c r="H62" i="19"/>
  <c r="H41" i="19"/>
  <c r="M17" i="19"/>
  <c r="M53" i="19"/>
  <c r="H26" i="19"/>
  <c r="K26" i="19"/>
  <c r="K32" i="19"/>
  <c r="I20" i="19"/>
  <c r="K50" i="19"/>
  <c r="J65" i="19"/>
  <c r="M62" i="19"/>
  <c r="K20" i="19"/>
  <c r="M50" i="19"/>
  <c r="N50" i="19"/>
  <c r="L62" i="19"/>
  <c r="H44" i="19"/>
  <c r="J23" i="19"/>
  <c r="J29" i="19"/>
  <c r="N26" i="19"/>
  <c r="M47" i="19"/>
  <c r="M38" i="19"/>
  <c r="H17" i="19"/>
  <c r="K38" i="19"/>
  <c r="I65" i="19"/>
  <c r="M44" i="19"/>
  <c r="M68" i="19"/>
  <c r="J59" i="19"/>
  <c r="J47" i="19"/>
  <c r="I53" i="19"/>
  <c r="L50" i="19"/>
  <c r="K23" i="19"/>
  <c r="J26" i="19"/>
  <c r="K68" i="19"/>
  <c r="L26" i="19"/>
  <c r="L17" i="19"/>
  <c r="I50" i="19"/>
  <c r="H38" i="19"/>
  <c r="I44" i="19"/>
  <c r="N47" i="19"/>
  <c r="N17" i="19"/>
  <c r="H50" i="19"/>
  <c r="M29" i="19"/>
  <c r="I26" i="19"/>
  <c r="N41" i="19"/>
  <c r="L23" i="19"/>
  <c r="I23" i="19"/>
  <c r="L44" i="19"/>
  <c r="I17" i="19"/>
  <c r="K56" i="19"/>
  <c r="N44" i="19"/>
  <c r="K29" i="19"/>
  <c r="K17" i="19"/>
  <c r="M14" i="19"/>
  <c r="L14" i="19"/>
  <c r="I11" i="19"/>
  <c r="J11" i="19"/>
  <c r="N14" i="19"/>
  <c r="N11" i="19"/>
  <c r="L11" i="19"/>
  <c r="K14" i="19"/>
  <c r="H14" i="19"/>
  <c r="J14" i="19"/>
  <c r="M11" i="19"/>
  <c r="K11" i="19"/>
  <c r="I14" i="19"/>
  <c r="M8" i="19"/>
  <c r="N8" i="19"/>
  <c r="I8" i="19"/>
  <c r="L8" i="19"/>
  <c r="H8" i="19"/>
  <c r="AY366" i="18"/>
  <c r="AY358" i="18"/>
  <c r="AY354" i="18"/>
  <c r="AY361" i="18"/>
  <c r="AY362" i="18"/>
  <c r="AY360" i="18"/>
  <c r="AY355" i="18"/>
  <c r="AY364" i="18"/>
  <c r="AY363" i="18"/>
  <c r="AY350" i="18"/>
  <c r="AY368" i="18"/>
  <c r="AY365" i="18"/>
  <c r="AY359" i="18"/>
  <c r="AY357" i="18"/>
  <c r="AY356" i="18"/>
  <c r="AY351" i="18"/>
  <c r="AY369" i="18"/>
  <c r="AY352" i="18"/>
  <c r="AY367" i="18"/>
  <c r="AY353" i="18"/>
  <c r="F1027" i="15"/>
  <c r="D1029" i="15"/>
  <c r="E1029" i="15" s="1"/>
  <c r="G1028" i="15"/>
  <c r="H1028" i="15" s="1" a="1"/>
  <c r="H1028" i="15" s="1"/>
  <c r="F1028" i="15" a="1"/>
  <c r="F1029" i="15" a="1"/>
  <c r="F1028" i="15" l="1"/>
  <c r="F1029" i="15"/>
  <c r="G1029" i="15" a="1"/>
  <c r="G1029" i="15" l="1"/>
  <c r="H1029" i="15" s="1" a="1"/>
  <c r="H1029" i="15" s="1"/>
  <c r="I425" i="16"/>
  <c r="N425" i="16"/>
  <c r="K425" i="16"/>
  <c r="J425" i="16"/>
  <c r="M425" i="16"/>
  <c r="L425" i="16"/>
  <c r="H425" i="16"/>
  <c r="N422" i="16"/>
  <c r="J422" i="16"/>
  <c r="K422" i="16"/>
  <c r="L422" i="16"/>
  <c r="M422" i="16"/>
  <c r="I422" i="16"/>
  <c r="H422" i="16"/>
  <c r="L419" i="16"/>
  <c r="M419" i="16"/>
  <c r="K419" i="16"/>
  <c r="J419" i="16"/>
  <c r="I419" i="16"/>
  <c r="N419" i="16"/>
  <c r="H419" i="16"/>
  <c r="N416" i="16"/>
  <c r="I416" i="16"/>
  <c r="K416" i="16"/>
  <c r="J416" i="16"/>
  <c r="H416" i="16"/>
  <c r="L416" i="16"/>
  <c r="M416" i="16"/>
  <c r="N413" i="16"/>
  <c r="I413" i="16"/>
  <c r="H413" i="16"/>
  <c r="K413" i="16"/>
  <c r="J413" i="16"/>
  <c r="L413" i="16"/>
  <c r="M413" i="16"/>
  <c r="N410" i="16"/>
  <c r="I410" i="16"/>
  <c r="M410" i="16"/>
  <c r="L410" i="16"/>
  <c r="K410" i="16"/>
  <c r="J410" i="16"/>
  <c r="H410" i="16"/>
  <c r="N407" i="16"/>
  <c r="J407" i="16"/>
  <c r="M407" i="16"/>
  <c r="L407" i="16"/>
  <c r="K407" i="16"/>
  <c r="I407" i="16"/>
  <c r="H407" i="16"/>
  <c r="K371" i="16"/>
  <c r="I359" i="16"/>
  <c r="M392" i="16"/>
  <c r="L392" i="16"/>
  <c r="L365" i="16"/>
  <c r="I395" i="16"/>
  <c r="H377" i="16"/>
  <c r="L368" i="16"/>
  <c r="N359" i="16"/>
  <c r="L398" i="16"/>
  <c r="K380" i="16"/>
  <c r="N365" i="16"/>
  <c r="N368" i="16"/>
  <c r="I365" i="16"/>
  <c r="I362" i="16"/>
  <c r="H389" i="16"/>
  <c r="L395" i="16"/>
  <c r="N371" i="16"/>
  <c r="J359" i="16"/>
  <c r="M374" i="16"/>
  <c r="J395" i="16"/>
  <c r="H386" i="16"/>
  <c r="I377" i="16"/>
  <c r="M383" i="16"/>
  <c r="M362" i="16"/>
  <c r="J365" i="16"/>
  <c r="L362" i="16"/>
  <c r="L386" i="16"/>
  <c r="J362" i="16"/>
  <c r="K404" i="16"/>
  <c r="I389" i="16"/>
  <c r="L374" i="16"/>
  <c r="J404" i="16"/>
  <c r="H365" i="16"/>
  <c r="J383" i="16"/>
  <c r="K398" i="16"/>
  <c r="N389" i="16"/>
  <c r="J377" i="16"/>
  <c r="M386" i="16"/>
  <c r="I398" i="16"/>
  <c r="I368" i="16"/>
  <c r="N377" i="16"/>
  <c r="I392" i="16"/>
  <c r="M359" i="16"/>
  <c r="I386" i="16"/>
  <c r="I383" i="16"/>
  <c r="M368" i="16"/>
  <c r="N395" i="16"/>
  <c r="M404" i="16"/>
  <c r="J389" i="16"/>
  <c r="I401" i="16"/>
  <c r="H392" i="16"/>
  <c r="N401" i="16"/>
  <c r="L377" i="16"/>
  <c r="K389" i="16"/>
  <c r="J368" i="16"/>
  <c r="L383" i="16"/>
  <c r="I371" i="16"/>
  <c r="K395" i="16"/>
  <c r="K359" i="16"/>
  <c r="M377" i="16"/>
  <c r="N362" i="16"/>
  <c r="I380" i="16"/>
  <c r="H359" i="16"/>
  <c r="I374" i="16"/>
  <c r="L359" i="16"/>
  <c r="M371" i="16"/>
  <c r="H362" i="16"/>
  <c r="H380" i="16"/>
  <c r="H395" i="16"/>
  <c r="L380" i="16"/>
  <c r="K365" i="16"/>
  <c r="L389" i="16"/>
  <c r="L404" i="16"/>
  <c r="N386" i="16"/>
  <c r="N383" i="16"/>
  <c r="J386" i="16"/>
  <c r="J398" i="16"/>
  <c r="M395" i="16"/>
  <c r="K401" i="16"/>
  <c r="L371" i="16"/>
  <c r="H374" i="16"/>
  <c r="L401" i="16"/>
  <c r="M389" i="16"/>
  <c r="N398" i="16"/>
  <c r="N380" i="16"/>
  <c r="M380" i="16"/>
  <c r="K374" i="16"/>
  <c r="N404" i="16"/>
  <c r="J374" i="16"/>
  <c r="M365" i="16"/>
  <c r="J371" i="16"/>
  <c r="H383" i="16"/>
  <c r="K392" i="16"/>
  <c r="I404" i="16"/>
  <c r="M401" i="16"/>
  <c r="H404" i="16"/>
  <c r="J401" i="16"/>
  <c r="N374" i="16"/>
  <c r="J380" i="16"/>
  <c r="K383" i="16"/>
  <c r="K362" i="16"/>
  <c r="H368" i="16"/>
  <c r="H398" i="16"/>
  <c r="J392" i="16"/>
  <c r="N392" i="16"/>
  <c r="M398" i="16"/>
  <c r="H371" i="16"/>
  <c r="K377" i="16"/>
  <c r="K386" i="16"/>
  <c r="H401" i="16"/>
  <c r="K368" i="16"/>
  <c r="K335" i="16"/>
  <c r="I338" i="16"/>
  <c r="I356" i="16"/>
  <c r="M290" i="16"/>
  <c r="M314" i="16"/>
  <c r="L350" i="16"/>
  <c r="N326" i="16"/>
  <c r="K356" i="16"/>
  <c r="K326" i="16"/>
  <c r="J308" i="16"/>
  <c r="I332" i="16"/>
  <c r="L287" i="16"/>
  <c r="I350" i="16"/>
  <c r="M344" i="16"/>
  <c r="L308" i="16"/>
  <c r="H293" i="16"/>
  <c r="J323" i="16"/>
  <c r="K284" i="16"/>
  <c r="J302" i="16"/>
  <c r="H356" i="16"/>
  <c r="N353" i="16"/>
  <c r="H326" i="16"/>
  <c r="I347" i="16"/>
  <c r="K290" i="16"/>
  <c r="N317" i="16"/>
  <c r="M296" i="16"/>
  <c r="H302" i="16"/>
  <c r="M281" i="16"/>
  <c r="L305" i="16"/>
  <c r="K299" i="16"/>
  <c r="N356" i="16"/>
  <c r="K278" i="16"/>
  <c r="N287" i="16"/>
  <c r="L314" i="16"/>
  <c r="H320" i="16"/>
  <c r="M326" i="16"/>
  <c r="I302" i="16"/>
  <c r="N296" i="16"/>
  <c r="N284" i="16"/>
  <c r="K338" i="16"/>
  <c r="M356" i="16"/>
  <c r="H347" i="16"/>
  <c r="H299" i="16"/>
  <c r="N308" i="16"/>
  <c r="I335" i="16"/>
  <c r="I317" i="16"/>
  <c r="M317" i="16"/>
  <c r="I341" i="16"/>
  <c r="L332" i="16"/>
  <c r="N329" i="16"/>
  <c r="M293" i="16"/>
  <c r="H281" i="16"/>
  <c r="J326" i="16"/>
  <c r="J350" i="16"/>
  <c r="M323" i="16"/>
  <c r="N281" i="16"/>
  <c r="I293" i="16"/>
  <c r="H287" i="16"/>
  <c r="H338" i="16"/>
  <c r="I314" i="16"/>
  <c r="M329" i="16"/>
  <c r="M347" i="16"/>
  <c r="H311" i="16"/>
  <c r="H278" i="16"/>
  <c r="K350" i="16"/>
  <c r="M332" i="16"/>
  <c r="K275" i="16"/>
  <c r="K341" i="16"/>
  <c r="J320" i="16"/>
  <c r="K302" i="16"/>
  <c r="J293" i="16"/>
  <c r="N314" i="16"/>
  <c r="I290" i="16"/>
  <c r="N338" i="16"/>
  <c r="I284" i="16"/>
  <c r="L290" i="16"/>
  <c r="H329" i="16"/>
  <c r="L341" i="16"/>
  <c r="H341" i="16"/>
  <c r="J299" i="16"/>
  <c r="J317" i="16"/>
  <c r="M341" i="16"/>
  <c r="I275" i="16"/>
  <c r="I278" i="16"/>
  <c r="I326" i="16"/>
  <c r="N323" i="16"/>
  <c r="M302" i="16"/>
  <c r="I287" i="16"/>
  <c r="K311" i="16"/>
  <c r="N311" i="16"/>
  <c r="M338" i="16"/>
  <c r="K281" i="16"/>
  <c r="L302" i="16"/>
  <c r="K332" i="16"/>
  <c r="M284" i="16"/>
  <c r="M350" i="16"/>
  <c r="H308" i="16"/>
  <c r="K314" i="16"/>
  <c r="L311" i="16"/>
  <c r="H296" i="16"/>
  <c r="K320" i="16"/>
  <c r="N332" i="16"/>
  <c r="N347" i="16"/>
  <c r="N350" i="16"/>
  <c r="L326" i="16"/>
  <c r="L293" i="16"/>
  <c r="H305" i="16"/>
  <c r="J344" i="16"/>
  <c r="I329" i="16"/>
  <c r="K317" i="16"/>
  <c r="I281" i="16"/>
  <c r="L335" i="16"/>
  <c r="J335" i="16"/>
  <c r="M311" i="16"/>
  <c r="N290" i="16"/>
  <c r="N293" i="16"/>
  <c r="J287" i="16"/>
  <c r="I305" i="16"/>
  <c r="L323" i="16"/>
  <c r="I299" i="16"/>
  <c r="H317" i="16"/>
  <c r="L299" i="16"/>
  <c r="L284" i="16"/>
  <c r="H350" i="16"/>
  <c r="K347" i="16"/>
  <c r="H332" i="16"/>
  <c r="M335" i="16"/>
  <c r="M308" i="16"/>
  <c r="M353" i="16"/>
  <c r="M275" i="16"/>
  <c r="N344" i="16"/>
  <c r="J332" i="16"/>
  <c r="N302" i="16"/>
  <c r="H323" i="16"/>
  <c r="K344" i="16"/>
  <c r="I320" i="16"/>
  <c r="L347" i="16"/>
  <c r="L338" i="16"/>
  <c r="N305" i="16"/>
  <c r="I311" i="16"/>
  <c r="H314" i="16"/>
  <c r="L329" i="16"/>
  <c r="I344" i="16"/>
  <c r="L356" i="16"/>
  <c r="J311" i="16"/>
  <c r="L344" i="16"/>
  <c r="M278" i="16"/>
  <c r="K296" i="16"/>
  <c r="L296" i="16"/>
  <c r="K305" i="16"/>
  <c r="J305" i="16"/>
  <c r="H290" i="16"/>
  <c r="J338" i="16"/>
  <c r="J278" i="16"/>
  <c r="K293" i="16"/>
  <c r="J296" i="16"/>
  <c r="H335" i="16"/>
  <c r="L320" i="16"/>
  <c r="K329" i="16"/>
  <c r="K308" i="16"/>
  <c r="L353" i="16"/>
  <c r="J314" i="16"/>
  <c r="M320" i="16"/>
  <c r="N275" i="16"/>
  <c r="M305" i="16"/>
  <c r="I296" i="16"/>
  <c r="H284" i="16"/>
  <c r="N320" i="16"/>
  <c r="K353" i="16"/>
  <c r="K323" i="16"/>
  <c r="N341" i="16"/>
  <c r="L317" i="16"/>
  <c r="I353" i="16"/>
  <c r="L278" i="16"/>
  <c r="N335" i="16"/>
  <c r="M287" i="16"/>
  <c r="J275" i="16"/>
  <c r="J347" i="16"/>
  <c r="N299" i="16"/>
  <c r="I323" i="16"/>
  <c r="H353" i="16"/>
  <c r="M299" i="16"/>
  <c r="H344" i="16"/>
  <c r="I308" i="16"/>
  <c r="J329" i="16"/>
  <c r="J356" i="16"/>
  <c r="K287" i="16"/>
  <c r="H275" i="16"/>
  <c r="J341" i="16"/>
  <c r="N278" i="16"/>
  <c r="J281" i="16"/>
  <c r="L275" i="16"/>
  <c r="J284" i="16"/>
  <c r="L281" i="16"/>
  <c r="J353" i="16"/>
  <c r="J290" i="16"/>
  <c r="L257" i="16"/>
  <c r="H263" i="16"/>
  <c r="L260" i="16"/>
  <c r="H233" i="16"/>
  <c r="K227" i="16"/>
  <c r="L233" i="16"/>
  <c r="L242" i="16"/>
  <c r="I251" i="16"/>
  <c r="H257" i="16"/>
  <c r="H242" i="16"/>
  <c r="K230" i="16"/>
  <c r="H266" i="16"/>
  <c r="I269" i="16"/>
  <c r="N227" i="16"/>
  <c r="J251" i="16"/>
  <c r="K260" i="16"/>
  <c r="L245" i="16"/>
  <c r="N230" i="16"/>
  <c r="M251" i="16"/>
  <c r="L236" i="16"/>
  <c r="K272" i="16"/>
  <c r="H230" i="16"/>
  <c r="I248" i="16"/>
  <c r="J263" i="16"/>
  <c r="K251" i="16"/>
  <c r="H239" i="16"/>
  <c r="H260" i="16"/>
  <c r="J224" i="16"/>
  <c r="M233" i="16"/>
  <c r="J221" i="16"/>
  <c r="N257" i="16"/>
  <c r="N266" i="16"/>
  <c r="K224" i="16"/>
  <c r="K233" i="16"/>
  <c r="J266" i="16"/>
  <c r="M242" i="16"/>
  <c r="H245" i="16"/>
  <c r="I221" i="16"/>
  <c r="H269" i="16"/>
  <c r="L221" i="16"/>
  <c r="K269" i="16"/>
  <c r="M260" i="16"/>
  <c r="N269" i="16"/>
  <c r="L227" i="16"/>
  <c r="I254" i="16"/>
  <c r="I242" i="16"/>
  <c r="L230" i="16"/>
  <c r="I224" i="16"/>
  <c r="N233" i="16"/>
  <c r="J233" i="16"/>
  <c r="H272" i="16"/>
  <c r="I233" i="16"/>
  <c r="J227" i="16"/>
  <c r="L266" i="16"/>
  <c r="K254" i="16"/>
  <c r="H227" i="16"/>
  <c r="M224" i="16"/>
  <c r="H248" i="16"/>
  <c r="M269" i="16"/>
  <c r="K221" i="16"/>
  <c r="M239" i="16"/>
  <c r="M221" i="16"/>
  <c r="K257" i="16"/>
  <c r="M248" i="16"/>
  <c r="I272" i="16"/>
  <c r="I245" i="16"/>
  <c r="J254" i="16"/>
  <c r="H251" i="16"/>
  <c r="K263" i="16"/>
  <c r="N263" i="16"/>
  <c r="I257" i="16"/>
  <c r="K242" i="16"/>
  <c r="K248" i="16"/>
  <c r="M230" i="16"/>
  <c r="J245" i="16"/>
  <c r="M245" i="16"/>
  <c r="I263" i="16"/>
  <c r="K239" i="16"/>
  <c r="N260" i="16"/>
  <c r="N236" i="16"/>
  <c r="M263" i="16"/>
  <c r="N254" i="16"/>
  <c r="N242" i="16"/>
  <c r="H236" i="16"/>
  <c r="N224" i="16"/>
  <c r="H224" i="16"/>
  <c r="L263" i="16"/>
  <c r="M266" i="16"/>
  <c r="N239" i="16"/>
  <c r="N251" i="16"/>
  <c r="L224" i="16"/>
  <c r="J242" i="16"/>
  <c r="H221" i="16"/>
  <c r="J248" i="16"/>
  <c r="N245" i="16"/>
  <c r="H254" i="16"/>
  <c r="I236" i="16"/>
  <c r="L272" i="16"/>
  <c r="K266" i="16"/>
  <c r="L239" i="16"/>
  <c r="M257" i="16"/>
  <c r="J236" i="16"/>
  <c r="J260" i="16"/>
  <c r="N221" i="16"/>
  <c r="I239" i="16"/>
  <c r="I230" i="16"/>
  <c r="L254" i="16"/>
  <c r="M227" i="16"/>
  <c r="N272" i="16"/>
  <c r="M272" i="16"/>
  <c r="K245" i="16"/>
  <c r="J257" i="16"/>
  <c r="I260" i="16"/>
  <c r="N248" i="16"/>
  <c r="I266" i="16"/>
  <c r="J269" i="16"/>
  <c r="L269" i="16"/>
  <c r="J272" i="16"/>
  <c r="L248" i="16"/>
  <c r="M254" i="16"/>
  <c r="J230" i="16"/>
  <c r="I227" i="16"/>
  <c r="J239" i="16"/>
  <c r="K236" i="16"/>
  <c r="L251" i="16"/>
  <c r="M236" i="16"/>
  <c r="N182" i="16"/>
  <c r="N125" i="16"/>
  <c r="K200" i="16"/>
  <c r="J185" i="16"/>
  <c r="K167" i="16"/>
  <c r="N212" i="16"/>
  <c r="N134" i="16"/>
  <c r="K191" i="16"/>
  <c r="M158" i="16"/>
  <c r="L146" i="16"/>
  <c r="L125" i="16"/>
  <c r="I182" i="16"/>
  <c r="M206" i="16"/>
  <c r="I164" i="16"/>
  <c r="L128" i="16"/>
  <c r="H137" i="16"/>
  <c r="N158" i="16"/>
  <c r="M140" i="16"/>
  <c r="K164" i="16"/>
  <c r="H140" i="16"/>
  <c r="H191" i="16"/>
  <c r="J143" i="16"/>
  <c r="J137" i="16"/>
  <c r="N146" i="16"/>
  <c r="M185" i="16"/>
  <c r="J209" i="16"/>
  <c r="K188" i="16"/>
  <c r="N131" i="16"/>
  <c r="L164" i="16"/>
  <c r="J188" i="16"/>
  <c r="L140" i="16"/>
  <c r="L212" i="16"/>
  <c r="H188" i="16"/>
  <c r="I200" i="16"/>
  <c r="I197" i="16"/>
  <c r="L215" i="16"/>
  <c r="J131" i="16"/>
  <c r="L152" i="16"/>
  <c r="N215" i="16"/>
  <c r="L218" i="16"/>
  <c r="I161" i="16"/>
  <c r="I209" i="16"/>
  <c r="H185" i="16"/>
  <c r="N128" i="16"/>
  <c r="M173" i="16"/>
  <c r="L185" i="16"/>
  <c r="I152" i="16"/>
  <c r="J152" i="16"/>
  <c r="J158" i="16"/>
  <c r="L167" i="16"/>
  <c r="H146" i="16"/>
  <c r="J164" i="16"/>
  <c r="N197" i="16"/>
  <c r="J179" i="16"/>
  <c r="M134" i="16"/>
  <c r="M149" i="16"/>
  <c r="J170" i="16"/>
  <c r="H164" i="16"/>
  <c r="I194" i="16"/>
  <c r="M155" i="16"/>
  <c r="J134" i="16"/>
  <c r="I158" i="16"/>
  <c r="M215" i="16"/>
  <c r="I179" i="16"/>
  <c r="K152" i="16"/>
  <c r="I212" i="16"/>
  <c r="M143" i="16"/>
  <c r="K182" i="16"/>
  <c r="L149" i="16"/>
  <c r="K131" i="16"/>
  <c r="L194" i="16"/>
  <c r="H176" i="16"/>
  <c r="H143" i="16"/>
  <c r="L134" i="16"/>
  <c r="J191" i="16"/>
  <c r="L143" i="16"/>
  <c r="L188" i="16"/>
  <c r="J176" i="16"/>
  <c r="I218" i="16"/>
  <c r="M209" i="16"/>
  <c r="M179" i="16"/>
  <c r="I215" i="16"/>
  <c r="H155" i="16"/>
  <c r="K143" i="16"/>
  <c r="K206" i="16"/>
  <c r="K161" i="16"/>
  <c r="K197" i="16"/>
  <c r="J140" i="16"/>
  <c r="H206" i="16"/>
  <c r="N173" i="16"/>
  <c r="K158" i="16"/>
  <c r="N194" i="16"/>
  <c r="L137" i="16"/>
  <c r="H170" i="16"/>
  <c r="I134" i="16"/>
  <c r="I167" i="16"/>
  <c r="M197" i="16"/>
  <c r="M167" i="16"/>
  <c r="K176" i="16"/>
  <c r="J149" i="16"/>
  <c r="L179" i="16"/>
  <c r="L209" i="16"/>
  <c r="N152" i="16"/>
  <c r="J173" i="16"/>
  <c r="J155" i="16"/>
  <c r="H200" i="16"/>
  <c r="N188" i="16"/>
  <c r="M170" i="16"/>
  <c r="J128" i="16"/>
  <c r="M191" i="16"/>
  <c r="M125" i="16"/>
  <c r="M161" i="16"/>
  <c r="H212" i="16"/>
  <c r="L176" i="16"/>
  <c r="I155" i="16"/>
  <c r="M212" i="16"/>
  <c r="N149" i="16"/>
  <c r="J206" i="16"/>
  <c r="M218" i="16"/>
  <c r="N203" i="16"/>
  <c r="I188" i="16"/>
  <c r="M176" i="16"/>
  <c r="J125" i="16"/>
  <c r="H182" i="16"/>
  <c r="I128" i="16"/>
  <c r="H197" i="16"/>
  <c r="H131" i="16"/>
  <c r="K170" i="16"/>
  <c r="N209" i="16"/>
  <c r="M203" i="16"/>
  <c r="K194" i="16"/>
  <c r="N200" i="16"/>
  <c r="H218" i="16"/>
  <c r="M188" i="16"/>
  <c r="I185" i="16"/>
  <c r="N155" i="16"/>
  <c r="M137" i="16"/>
  <c r="M194" i="16"/>
  <c r="J215" i="16"/>
  <c r="L161" i="16"/>
  <c r="H209" i="16"/>
  <c r="I131" i="16"/>
  <c r="N164" i="16"/>
  <c r="M152" i="16"/>
  <c r="J182" i="16"/>
  <c r="I191" i="16"/>
  <c r="I203" i="16"/>
  <c r="H161" i="16"/>
  <c r="I146" i="16"/>
  <c r="N179" i="16"/>
  <c r="M128" i="16"/>
  <c r="K218" i="16"/>
  <c r="K203" i="16"/>
  <c r="M200" i="16"/>
  <c r="K185" i="16"/>
  <c r="K215" i="16"/>
  <c r="L191" i="16"/>
  <c r="H152" i="16"/>
  <c r="H158" i="16"/>
  <c r="K140" i="16"/>
  <c r="K146" i="16"/>
  <c r="M164" i="16"/>
  <c r="N191" i="16"/>
  <c r="K125" i="16"/>
  <c r="L173" i="16"/>
  <c r="H173" i="16"/>
  <c r="L200" i="16"/>
  <c r="K209" i="16"/>
  <c r="H149" i="16"/>
  <c r="H125" i="16"/>
  <c r="L206" i="16"/>
  <c r="H128" i="16"/>
  <c r="H134" i="16"/>
  <c r="K128" i="16"/>
  <c r="I149" i="16"/>
  <c r="N185" i="16"/>
  <c r="J203" i="16"/>
  <c r="M146" i="16"/>
  <c r="J218" i="16"/>
  <c r="J167" i="16"/>
  <c r="N170" i="16"/>
  <c r="J212" i="16"/>
  <c r="I176" i="16"/>
  <c r="H215" i="16"/>
  <c r="N143" i="16"/>
  <c r="N161" i="16"/>
  <c r="L197" i="16"/>
  <c r="N167" i="16"/>
  <c r="N176" i="16"/>
  <c r="J197" i="16"/>
  <c r="J200" i="16"/>
  <c r="K137" i="16"/>
  <c r="I125" i="16"/>
  <c r="L158" i="16"/>
  <c r="L203" i="16"/>
  <c r="I140" i="16"/>
  <c r="L182" i="16"/>
  <c r="L155" i="16"/>
  <c r="J194" i="16"/>
  <c r="I173" i="16"/>
  <c r="H179" i="16"/>
  <c r="M131" i="16"/>
  <c r="K134" i="16"/>
  <c r="N140" i="16"/>
  <c r="K149" i="16"/>
  <c r="J161" i="16"/>
  <c r="H194" i="16"/>
  <c r="I206" i="16"/>
  <c r="I137" i="16"/>
  <c r="I170" i="16"/>
  <c r="K173" i="16"/>
  <c r="N206" i="16"/>
  <c r="K179" i="16"/>
  <c r="J146" i="16"/>
  <c r="N218" i="16"/>
  <c r="H167" i="16"/>
  <c r="L131" i="16"/>
  <c r="H203" i="16"/>
  <c r="M182" i="16"/>
  <c r="K212" i="16"/>
  <c r="N137" i="16"/>
  <c r="K155" i="16"/>
  <c r="L170" i="16"/>
  <c r="I143" i="16"/>
  <c r="I104" i="16"/>
  <c r="N86" i="16"/>
  <c r="J83" i="16"/>
  <c r="H104" i="16"/>
  <c r="N110" i="16"/>
  <c r="M59" i="16"/>
  <c r="K47" i="16"/>
  <c r="N65" i="16"/>
  <c r="J101" i="16"/>
  <c r="I62" i="16"/>
  <c r="L62" i="16"/>
  <c r="M98" i="16"/>
  <c r="K77" i="16"/>
  <c r="N101" i="16"/>
  <c r="M50" i="16"/>
  <c r="J56" i="16"/>
  <c r="K80" i="16"/>
  <c r="H77" i="16"/>
  <c r="M80" i="16"/>
  <c r="L44" i="16"/>
  <c r="M92" i="16"/>
  <c r="H98" i="16"/>
  <c r="K74" i="16"/>
  <c r="J47" i="16"/>
  <c r="L80" i="16"/>
  <c r="H83" i="16"/>
  <c r="J98" i="16"/>
  <c r="L101" i="16"/>
  <c r="N80" i="16"/>
  <c r="L113" i="16"/>
  <c r="L116" i="16"/>
  <c r="K113" i="16"/>
  <c r="H92" i="16"/>
  <c r="K92" i="16"/>
  <c r="K104" i="16"/>
  <c r="K59" i="16"/>
  <c r="H80" i="16"/>
  <c r="L104" i="16"/>
  <c r="M56" i="16"/>
  <c r="K116" i="16"/>
  <c r="K50" i="16"/>
  <c r="L77" i="16"/>
  <c r="K44" i="16"/>
  <c r="J92" i="16"/>
  <c r="J59" i="16"/>
  <c r="H95" i="16"/>
  <c r="M119" i="16"/>
  <c r="N95" i="16"/>
  <c r="I92" i="16"/>
  <c r="N44" i="16"/>
  <c r="J113" i="16"/>
  <c r="M122" i="16"/>
  <c r="I71" i="16"/>
  <c r="J122" i="16"/>
  <c r="I86" i="16"/>
  <c r="K62" i="16"/>
  <c r="N53" i="16"/>
  <c r="N56" i="16"/>
  <c r="H59" i="16"/>
  <c r="L95" i="16"/>
  <c r="M83" i="16"/>
  <c r="J68" i="16"/>
  <c r="H119" i="16"/>
  <c r="H65" i="16"/>
  <c r="H101" i="16"/>
  <c r="N74" i="16"/>
  <c r="L107" i="16"/>
  <c r="M101" i="16"/>
  <c r="K95" i="16"/>
  <c r="N68" i="16"/>
  <c r="L68" i="16"/>
  <c r="I101" i="16"/>
  <c r="L110" i="16"/>
  <c r="K89" i="16"/>
  <c r="N116" i="16"/>
  <c r="J104" i="16"/>
  <c r="H62" i="16"/>
  <c r="J95" i="16"/>
  <c r="K56" i="16"/>
  <c r="I53" i="16"/>
  <c r="K86" i="16"/>
  <c r="I95" i="16"/>
  <c r="I110" i="16"/>
  <c r="J119" i="16"/>
  <c r="N50" i="16"/>
  <c r="M74" i="16"/>
  <c r="J110" i="16"/>
  <c r="M62" i="16"/>
  <c r="I47" i="16"/>
  <c r="H68" i="16"/>
  <c r="L50" i="16"/>
  <c r="H53" i="16"/>
  <c r="J44" i="16"/>
  <c r="N92" i="16"/>
  <c r="L71" i="16"/>
  <c r="N107" i="16"/>
  <c r="H44" i="16"/>
  <c r="M107" i="16"/>
  <c r="J74" i="16"/>
  <c r="L83" i="16"/>
  <c r="L56" i="16"/>
  <c r="M89" i="16"/>
  <c r="M44" i="16"/>
  <c r="I56" i="16"/>
  <c r="H116" i="16"/>
  <c r="I59" i="16"/>
  <c r="K53" i="16"/>
  <c r="K119" i="16"/>
  <c r="H86" i="16"/>
  <c r="I89" i="16"/>
  <c r="J107" i="16"/>
  <c r="M47" i="16"/>
  <c r="H47" i="16"/>
  <c r="M65" i="16"/>
  <c r="K101" i="16"/>
  <c r="K71" i="16"/>
  <c r="I113" i="16"/>
  <c r="L47" i="16"/>
  <c r="K98" i="16"/>
  <c r="J89" i="16"/>
  <c r="J65" i="16"/>
  <c r="J71" i="16"/>
  <c r="M116" i="16"/>
  <c r="K68" i="16"/>
  <c r="I98" i="16"/>
  <c r="L59" i="16"/>
  <c r="H74" i="16"/>
  <c r="N83" i="16"/>
  <c r="H56" i="16"/>
  <c r="I65" i="16"/>
  <c r="H89" i="16"/>
  <c r="H71" i="16"/>
  <c r="N104" i="16"/>
  <c r="N77" i="16"/>
  <c r="N122" i="16"/>
  <c r="M110" i="16"/>
  <c r="N71" i="16"/>
  <c r="L74" i="16"/>
  <c r="I122" i="16"/>
  <c r="J116" i="16"/>
  <c r="I74" i="16"/>
  <c r="M77" i="16"/>
  <c r="J86" i="16"/>
  <c r="N119" i="16"/>
  <c r="L122" i="16"/>
  <c r="L65" i="16"/>
  <c r="I80" i="16"/>
  <c r="K110" i="16"/>
  <c r="M95" i="16"/>
  <c r="M104" i="16"/>
  <c r="L98" i="16"/>
  <c r="I77" i="16"/>
  <c r="K107" i="16"/>
  <c r="N47" i="16"/>
  <c r="H113" i="16"/>
  <c r="M71" i="16"/>
  <c r="I44" i="16"/>
  <c r="M68" i="16"/>
  <c r="N98" i="16"/>
  <c r="I119" i="16"/>
  <c r="N113" i="16"/>
  <c r="J62" i="16"/>
  <c r="M113" i="16"/>
  <c r="H50" i="16"/>
  <c r="N89" i="16"/>
  <c r="K83" i="16"/>
  <c r="M53" i="16"/>
  <c r="H107" i="16"/>
  <c r="J53" i="16"/>
  <c r="J50" i="16"/>
  <c r="I116" i="16"/>
  <c r="M86" i="16"/>
  <c r="L92" i="16"/>
  <c r="L53" i="16"/>
  <c r="H122" i="16"/>
  <c r="I107" i="16"/>
  <c r="K122" i="16"/>
  <c r="N62" i="16"/>
  <c r="K65" i="16"/>
  <c r="J77" i="16"/>
  <c r="I68" i="16"/>
  <c r="J80" i="16"/>
  <c r="H110" i="16"/>
  <c r="L119" i="16"/>
  <c r="L86" i="16"/>
  <c r="I50" i="16"/>
  <c r="L89" i="16"/>
  <c r="I83" i="16"/>
  <c r="N59" i="16"/>
  <c r="M29" i="16"/>
  <c r="I41" i="16"/>
  <c r="K35" i="16"/>
  <c r="L41" i="16"/>
  <c r="I38" i="16"/>
  <c r="K41" i="16"/>
  <c r="I32" i="16"/>
  <c r="J35" i="16"/>
  <c r="N35" i="16"/>
  <c r="L32" i="16"/>
  <c r="L35" i="16"/>
  <c r="L29" i="16"/>
  <c r="M35" i="16"/>
  <c r="K38" i="16"/>
  <c r="J41" i="16"/>
  <c r="N38" i="16"/>
  <c r="J32" i="16"/>
  <c r="K32" i="16"/>
  <c r="K29" i="16"/>
  <c r="M32" i="16"/>
  <c r="N29" i="16"/>
  <c r="M38" i="16"/>
  <c r="J38" i="16"/>
  <c r="H35" i="16"/>
  <c r="M41" i="16"/>
  <c r="N32" i="16"/>
  <c r="H32" i="16"/>
  <c r="I35" i="16"/>
  <c r="I29" i="16"/>
  <c r="L38" i="16"/>
  <c r="N41" i="16"/>
  <c r="H41" i="16"/>
  <c r="H38" i="16"/>
  <c r="J29" i="16"/>
  <c r="H29" i="16"/>
  <c r="N26" i="16"/>
  <c r="H26" i="16"/>
  <c r="L26" i="16"/>
  <c r="K26" i="16"/>
  <c r="J26" i="16"/>
  <c r="I26" i="16"/>
  <c r="M26" i="16"/>
  <c r="N23" i="16"/>
  <c r="H23" i="16"/>
  <c r="I23" i="16"/>
  <c r="L23" i="16"/>
  <c r="K23" i="16"/>
  <c r="M23" i="16"/>
  <c r="J23" i="16"/>
  <c r="N20" i="16"/>
  <c r="I20" i="16"/>
  <c r="M20" i="16"/>
  <c r="L20" i="16"/>
  <c r="K20" i="16"/>
  <c r="H20" i="16"/>
  <c r="J20" i="16"/>
  <c r="N14" i="16"/>
  <c r="H14" i="16"/>
  <c r="J14" i="16"/>
  <c r="M14" i="16"/>
  <c r="K14" i="16"/>
  <c r="L14" i="16"/>
  <c r="I14" i="16"/>
  <c r="H17" i="16"/>
  <c r="J17" i="16"/>
  <c r="M17" i="16"/>
  <c r="L17" i="16"/>
  <c r="N17" i="16"/>
  <c r="I17" i="16"/>
  <c r="K17" i="16"/>
  <c r="I11" i="16"/>
  <c r="N11" i="16"/>
  <c r="L11" i="16"/>
  <c r="K11" i="16"/>
  <c r="H11" i="16"/>
  <c r="M11" i="16"/>
  <c r="J11" i="16"/>
  <c r="H8" i="16"/>
  <c r="I8" i="16"/>
  <c r="J8" i="16"/>
  <c r="M8" i="16"/>
  <c r="N8" i="16"/>
  <c r="L8" i="16"/>
  <c r="K8" i="16"/>
  <c r="AY364" i="15"/>
  <c r="AY353" i="15"/>
  <c r="AY362" i="15"/>
  <c r="AY368" i="15"/>
  <c r="AY357" i="15"/>
  <c r="AY365" i="15"/>
  <c r="AY367" i="15"/>
  <c r="AY366" i="15"/>
  <c r="AY359" i="15"/>
  <c r="AY358" i="15"/>
  <c r="AY361" i="15"/>
  <c r="AY360" i="15"/>
  <c r="AY355" i="15"/>
  <c r="AY369" i="15"/>
  <c r="AY354" i="15"/>
  <c r="AY363" i="15"/>
  <c r="AY356" i="15"/>
  <c r="P425" i="16" l="1"/>
  <c r="P422" i="16"/>
  <c r="P416" i="16"/>
  <c r="P419" i="16"/>
  <c r="P413" i="16"/>
  <c r="P410" i="16"/>
  <c r="P407" i="16"/>
  <c r="P371" i="16"/>
  <c r="P374" i="16"/>
  <c r="P386" i="16"/>
  <c r="P362" i="16"/>
  <c r="P383" i="16"/>
  <c r="P380" i="16"/>
  <c r="P395" i="16"/>
  <c r="P365" i="16"/>
  <c r="P398" i="16"/>
  <c r="P368" i="16"/>
  <c r="P359" i="16"/>
  <c r="P392" i="16"/>
  <c r="P389" i="16"/>
  <c r="P338" i="16"/>
  <c r="P401" i="16"/>
  <c r="P377" i="16"/>
  <c r="P284" i="16"/>
  <c r="P305" i="16"/>
  <c r="P404" i="16"/>
  <c r="P320" i="16"/>
  <c r="P287" i="16"/>
  <c r="P326" i="16"/>
  <c r="P314" i="16"/>
  <c r="P275" i="16"/>
  <c r="P290" i="16"/>
  <c r="P356" i="16"/>
  <c r="P341" i="16"/>
  <c r="P299" i="16"/>
  <c r="P332" i="16"/>
  <c r="P347" i="16"/>
  <c r="P329" i="16"/>
  <c r="P350" i="16"/>
  <c r="P296" i="16"/>
  <c r="P278" i="16"/>
  <c r="P281" i="16"/>
  <c r="P293" i="16"/>
  <c r="P344" i="16"/>
  <c r="P311" i="16"/>
  <c r="P302" i="16"/>
  <c r="P323" i="16"/>
  <c r="P254" i="16"/>
  <c r="P236" i="16"/>
  <c r="P266" i="16"/>
  <c r="P353" i="16"/>
  <c r="P335" i="16"/>
  <c r="P317" i="16"/>
  <c r="P308" i="16"/>
  <c r="P248" i="16"/>
  <c r="P230" i="16"/>
  <c r="P242" i="16"/>
  <c r="P221" i="16"/>
  <c r="P257" i="16"/>
  <c r="P251" i="16"/>
  <c r="P227" i="16"/>
  <c r="P167" i="16"/>
  <c r="P176" i="16"/>
  <c r="P173" i="16"/>
  <c r="P233" i="16"/>
  <c r="P191" i="16"/>
  <c r="P272" i="16"/>
  <c r="P269" i="16"/>
  <c r="P260" i="16"/>
  <c r="P224" i="16"/>
  <c r="P239" i="16"/>
  <c r="P263" i="16"/>
  <c r="P245" i="16"/>
  <c r="P170" i="16"/>
  <c r="P164" i="16"/>
  <c r="P179" i="16"/>
  <c r="P209" i="16"/>
  <c r="P188" i="16"/>
  <c r="P107" i="16"/>
  <c r="P71" i="16"/>
  <c r="P140" i="16"/>
  <c r="P113" i="16"/>
  <c r="P131" i="16"/>
  <c r="P185" i="16"/>
  <c r="P197" i="16"/>
  <c r="P134" i="16"/>
  <c r="P212" i="16"/>
  <c r="P206" i="16"/>
  <c r="P215" i="16"/>
  <c r="P128" i="16"/>
  <c r="P161" i="16"/>
  <c r="P182" i="16"/>
  <c r="P137" i="16"/>
  <c r="P155" i="16"/>
  <c r="P200" i="16"/>
  <c r="P122" i="16"/>
  <c r="P194" i="16"/>
  <c r="P158" i="16"/>
  <c r="P146" i="16"/>
  <c r="P203" i="16"/>
  <c r="P125" i="16"/>
  <c r="P152" i="16"/>
  <c r="P149" i="16"/>
  <c r="P218" i="16"/>
  <c r="P143" i="16"/>
  <c r="P95" i="16"/>
  <c r="P98" i="16"/>
  <c r="P35" i="16"/>
  <c r="P56" i="16"/>
  <c r="P116" i="16"/>
  <c r="P92" i="16"/>
  <c r="P50" i="16"/>
  <c r="P53" i="16"/>
  <c r="P59" i="16"/>
  <c r="P74" i="16"/>
  <c r="P68" i="16"/>
  <c r="P77" i="16"/>
  <c r="P41" i="16"/>
  <c r="P47" i="16"/>
  <c r="P62" i="16"/>
  <c r="P101" i="16"/>
  <c r="P65" i="16"/>
  <c r="P104" i="16"/>
  <c r="P89" i="16"/>
  <c r="P110" i="16"/>
  <c r="P119" i="16"/>
  <c r="P83" i="16"/>
  <c r="P86" i="16"/>
  <c r="P44" i="16"/>
  <c r="P80" i="16"/>
  <c r="P29" i="16"/>
  <c r="P38" i="16"/>
  <c r="P32" i="16"/>
  <c r="P26" i="16"/>
  <c r="P23" i="16"/>
  <c r="P20" i="16"/>
  <c r="P17" i="16"/>
  <c r="P14" i="16"/>
  <c r="P11" i="16"/>
  <c r="P8" i="16"/>
  <c r="P419" i="19" l="1"/>
  <c r="P101" i="19"/>
  <c r="P227" i="19"/>
  <c r="P218" i="19"/>
  <c r="P38" i="19"/>
  <c r="P122" i="19"/>
  <c r="P233" i="19"/>
  <c r="P119" i="19"/>
  <c r="P29" i="19"/>
  <c r="P305" i="19"/>
  <c r="P398" i="19"/>
  <c r="P383" i="19"/>
  <c r="P113" i="19"/>
  <c r="P131" i="19"/>
  <c r="P14" i="19"/>
  <c r="P326" i="19"/>
  <c r="P239" i="19"/>
  <c r="P281" i="19"/>
  <c r="P107" i="19"/>
  <c r="P302" i="19"/>
  <c r="P125" i="19"/>
  <c r="P338" i="19"/>
  <c r="P188" i="19"/>
  <c r="P191" i="19"/>
  <c r="P404" i="19"/>
  <c r="P98" i="19"/>
  <c r="P212" i="19"/>
  <c r="P314" i="19"/>
  <c r="P197" i="19"/>
  <c r="P308" i="19"/>
  <c r="P329" i="19"/>
  <c r="P80" i="19"/>
  <c r="P176" i="19"/>
  <c r="P293" i="19"/>
  <c r="P344" i="19"/>
  <c r="P92" i="19"/>
  <c r="P158" i="19"/>
  <c r="P287" i="19"/>
  <c r="P17" i="19"/>
  <c r="P260" i="19"/>
  <c r="P356" i="19"/>
  <c r="P56" i="19"/>
  <c r="P263" i="19"/>
  <c r="P23" i="19"/>
  <c r="P254" i="19"/>
  <c r="P320" i="19"/>
  <c r="P377" i="19"/>
  <c r="P116" i="19"/>
  <c r="P266" i="19"/>
  <c r="P299" i="19"/>
  <c r="P146" i="19"/>
  <c r="P65" i="19"/>
  <c r="P74" i="19"/>
  <c r="P425" i="19"/>
  <c r="P353" i="19"/>
  <c r="P26" i="19"/>
  <c r="P242" i="19"/>
  <c r="P221" i="19"/>
  <c r="P257" i="19"/>
  <c r="P272" i="19"/>
  <c r="P284" i="19"/>
  <c r="P203" i="19"/>
  <c r="P11" i="19"/>
  <c r="P335" i="19"/>
  <c r="P200" i="19"/>
  <c r="P410" i="19"/>
  <c r="P71" i="19"/>
  <c r="P278" i="19"/>
  <c r="P209" i="19"/>
  <c r="P251" i="19"/>
  <c r="P47" i="19"/>
  <c r="P401" i="19"/>
  <c r="P347" i="19"/>
  <c r="P245" i="19"/>
  <c r="P230" i="19"/>
  <c r="P86" i="19"/>
  <c r="P155" i="19"/>
  <c r="P395" i="19"/>
  <c r="P374" i="19"/>
  <c r="P341" i="19"/>
  <c r="P83" i="19"/>
  <c r="P416" i="19"/>
  <c r="P185" i="19"/>
  <c r="P50" i="19"/>
  <c r="P269" i="19"/>
  <c r="P170" i="19"/>
  <c r="P137" i="19"/>
  <c r="P95" i="19"/>
  <c r="P134" i="19"/>
  <c r="P365" i="19"/>
  <c r="P290" i="19"/>
  <c r="P161" i="19"/>
  <c r="P422" i="19"/>
  <c r="P332" i="19"/>
  <c r="P236" i="19"/>
  <c r="P350" i="19"/>
  <c r="P20" i="19"/>
  <c r="P311" i="19"/>
  <c r="P368" i="19"/>
  <c r="P173" i="19"/>
  <c r="P149" i="19"/>
  <c r="P68" i="19"/>
  <c r="P215" i="19"/>
  <c r="P275" i="19"/>
  <c r="P248" i="19"/>
  <c r="P359" i="19"/>
  <c r="P77" i="19"/>
  <c r="P128" i="19"/>
  <c r="P89" i="19"/>
  <c r="P140" i="19"/>
  <c r="P413" i="19"/>
  <c r="P317" i="19"/>
  <c r="P179" i="19"/>
  <c r="P53" i="19"/>
  <c r="P407" i="19"/>
  <c r="P323" i="19"/>
  <c r="P41" i="19"/>
  <c r="P143" i="19"/>
  <c r="P389" i="19"/>
  <c r="P164" i="19"/>
  <c r="P8" i="19"/>
  <c r="P362" i="19"/>
  <c r="P32" i="19"/>
  <c r="P224" i="19"/>
  <c r="P59" i="19"/>
  <c r="P380" i="19"/>
  <c r="P44" i="19"/>
  <c r="P182" i="19"/>
  <c r="P296" i="19"/>
  <c r="P167" i="19"/>
  <c r="P386" i="19"/>
  <c r="P152" i="19"/>
  <c r="P35" i="19"/>
  <c r="P206" i="19"/>
  <c r="P371" i="19"/>
  <c r="P392" i="19"/>
  <c r="P104" i="19"/>
  <c r="P194" i="19"/>
  <c r="P110" i="19"/>
  <c r="P62" i="1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<sst xmlns="http://schemas.openxmlformats.org/spreadsheetml/2006/main" count="3930" uniqueCount="165">
  <si>
    <t>月</t>
    <rPh sb="0" eb="1">
      <t>ツキ</t>
    </rPh>
    <phoneticPr fontId="1"/>
  </si>
  <si>
    <t>日</t>
    <rPh sb="0" eb="1">
      <t>ニチ</t>
    </rPh>
    <phoneticPr fontId="1"/>
  </si>
  <si>
    <t>曜日</t>
    <rPh sb="0" eb="2">
      <t>ヨウビ</t>
    </rPh>
    <phoneticPr fontId="1"/>
  </si>
  <si>
    <t>行事</t>
    <rPh sb="0" eb="2">
      <t>ギョウジ</t>
    </rPh>
    <phoneticPr fontId="1"/>
  </si>
  <si>
    <t>日</t>
  </si>
  <si>
    <t>月</t>
  </si>
  <si>
    <t>火</t>
  </si>
  <si>
    <t>水</t>
  </si>
  <si>
    <t>木</t>
  </si>
  <si>
    <t>金</t>
  </si>
  <si>
    <t>土</t>
  </si>
  <si>
    <t>累計</t>
    <rPh sb="0" eb="2">
      <t>ルイケイ</t>
    </rPh>
    <phoneticPr fontId="1"/>
  </si>
  <si>
    <t>休日／日</t>
    <rPh sb="0" eb="2">
      <t>キュウジツ</t>
    </rPh>
    <rPh sb="3" eb="4">
      <t>ヒ</t>
    </rPh>
    <phoneticPr fontId="1"/>
  </si>
  <si>
    <t>休日／日</t>
    <rPh sb="0" eb="2">
      <t>キュウジツ</t>
    </rPh>
    <rPh sb="3" eb="4">
      <t>ニチ</t>
    </rPh>
    <phoneticPr fontId="1"/>
  </si>
  <si>
    <t>達成率＝「休日の累計日数」／「累計日数」</t>
    <rPh sb="0" eb="2">
      <t>タッセイ</t>
    </rPh>
    <rPh sb="2" eb="3">
      <t>リツ</t>
    </rPh>
    <rPh sb="5" eb="7">
      <t>キュウジツ</t>
    </rPh>
    <rPh sb="8" eb="10">
      <t>ルイケイ</t>
    </rPh>
    <rPh sb="10" eb="12">
      <t>ニッスウ</t>
    </rPh>
    <rPh sb="15" eb="17">
      <t>ルイケイ</t>
    </rPh>
    <rPh sb="17" eb="19">
      <t>ニッスウ</t>
    </rPh>
    <phoneticPr fontId="1"/>
  </si>
  <si>
    <t>月の日数</t>
    <rPh sb="0" eb="1">
      <t>ツキ</t>
    </rPh>
    <rPh sb="2" eb="4">
      <t>ニッスウ</t>
    </rPh>
    <phoneticPr fontId="1"/>
  </si>
  <si>
    <t>～</t>
    <phoneticPr fontId="1"/>
  </si>
  <si>
    <t>元日</t>
  </si>
  <si>
    <t>成人の日</t>
  </si>
  <si>
    <t>建国記念の日</t>
  </si>
  <si>
    <t>振替休日</t>
  </si>
  <si>
    <t>春分の日</t>
  </si>
  <si>
    <t>昭和の日</t>
  </si>
  <si>
    <t>憲法記念日</t>
  </si>
  <si>
    <t>みどりの日</t>
  </si>
  <si>
    <t>こどもの日</t>
  </si>
  <si>
    <t>海の日</t>
  </si>
  <si>
    <t>山の日</t>
  </si>
  <si>
    <t>敬老の日</t>
  </si>
  <si>
    <t>秋分の日</t>
  </si>
  <si>
    <t>体育の日</t>
  </si>
  <si>
    <t>文化の日</t>
  </si>
  <si>
    <t>勤労感謝の日</t>
  </si>
  <si>
    <t>天皇誕生日</t>
  </si>
  <si>
    <t>土</t>
    <phoneticPr fontId="1"/>
  </si>
  <si>
    <t>金</t>
    <phoneticPr fontId="1"/>
  </si>
  <si>
    <t>木</t>
    <phoneticPr fontId="1"/>
  </si>
  <si>
    <t>水</t>
    <phoneticPr fontId="1"/>
  </si>
  <si>
    <t>月</t>
    <phoneticPr fontId="1"/>
  </si>
  <si>
    <t>日</t>
    <phoneticPr fontId="1"/>
  </si>
  <si>
    <t>工事名：</t>
    <rPh sb="0" eb="3">
      <t>コウジメイ</t>
    </rPh>
    <phoneticPr fontId="1"/>
  </si>
  <si>
    <t>期　間：</t>
    <rPh sb="0" eb="1">
      <t>キ</t>
    </rPh>
    <rPh sb="2" eb="3">
      <t>アイダ</t>
    </rPh>
    <phoneticPr fontId="1"/>
  </si>
  <si>
    <t>年末年始休暇</t>
    <phoneticPr fontId="1"/>
  </si>
  <si>
    <t>○○線　○○道路改良工事</t>
  </si>
  <si>
    <t>○計</t>
    <rPh sb="1" eb="2">
      <t>ケイ</t>
    </rPh>
    <phoneticPr fontId="1"/>
  </si>
  <si>
    <t>国民の休日</t>
  </si>
  <si>
    <t>スポーツの日</t>
  </si>
  <si>
    <t>（参考様式）</t>
    <rPh sb="1" eb="3">
      <t>サンコウ</t>
    </rPh>
    <rPh sb="3" eb="5">
      <t>ヨウシキ</t>
    </rPh>
    <phoneticPr fontId="1"/>
  </si>
  <si>
    <t>○</t>
    <phoneticPr fontId="1"/>
  </si>
  <si>
    <t>－記入例－</t>
    <rPh sb="1" eb="3">
      <t>キニュウ</t>
    </rPh>
    <rPh sb="3" eb="4">
      <t>レイ</t>
    </rPh>
    <phoneticPr fontId="1"/>
  </si>
  <si>
    <t>月単位</t>
    <rPh sb="0" eb="1">
      <t>ツキ</t>
    </rPh>
    <rPh sb="1" eb="3">
      <t>タンイ</t>
    </rPh>
    <phoneticPr fontId="1"/>
  </si>
  <si>
    <t>達成状況(月単位)</t>
    <rPh sb="0" eb="4">
      <t>タッセイジョウキョウ</t>
    </rPh>
    <rPh sb="5" eb="8">
      <t>ツキタンイ</t>
    </rPh>
    <phoneticPr fontId="1"/>
  </si>
  <si>
    <t>月の土日の数</t>
    <rPh sb="0" eb="1">
      <t>ツキ</t>
    </rPh>
    <rPh sb="2" eb="4">
      <t>ドニチ</t>
    </rPh>
    <rPh sb="5" eb="6">
      <t>カズ</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</si>
  <si>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</si>
  <si>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</si>
  <si>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</si>
  <si>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</si>
  <si>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</si>
  <si>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</si>
  <si>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</si>
  <si>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</si>
  <si>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月単位
判定用</t>
    <rPh sb="0" eb="3">
      <t>ツキタンイ</t>
    </rPh>
    <rPh sb="4" eb="7">
      <t>ハンテイヨウ</t>
    </rPh>
    <phoneticPr fontId="1"/>
  </si>
  <si>
    <t>対象月数
カウント</t>
    <rPh sb="0" eb="2">
      <t>タイショウ</t>
    </rPh>
    <rPh sb="2" eb="3">
      <t>ツキ</t>
    </rPh>
    <rPh sb="3" eb="4">
      <t>スウ</t>
    </rPh>
    <phoneticPr fontId="1"/>
  </si>
  <si>
    <t>月単位達成月数</t>
    <rPh sb="0" eb="3">
      <t>ツキタンイ</t>
    </rPh>
    <rPh sb="3" eb="7">
      <t>タッセイツキスウ</t>
    </rPh>
    <phoneticPr fontId="1"/>
  </si>
  <si>
    <t>※暦上の土曜日・日曜日の閉所では２８．５％に満たない月は、その月の土曜日・日曜日の合計日数以上に閉所を行っている場合に、月単位４週８休（２８．５％）以上を達成しているものとみなす</t>
    <phoneticPr fontId="1"/>
  </si>
  <si>
    <t>始月</t>
    <rPh sb="0" eb="1">
      <t>ハジメ</t>
    </rPh>
    <rPh sb="1" eb="2">
      <t>ツキ</t>
    </rPh>
    <phoneticPr fontId="1"/>
  </si>
  <si>
    <t>終月</t>
    <rPh sb="0" eb="1">
      <t>シュウ</t>
    </rPh>
    <rPh sb="1" eb="2">
      <t>ガツ</t>
    </rPh>
    <phoneticPr fontId="1"/>
  </si>
  <si>
    <t>日</t>
    <phoneticPr fontId="1"/>
  </si>
  <si>
    <t>月</t>
    <phoneticPr fontId="1"/>
  </si>
  <si>
    <t>振替休日</t>
    <phoneticPr fontId="1"/>
  </si>
  <si>
    <t>水</t>
    <phoneticPr fontId="1"/>
  </si>
  <si>
    <t>火</t>
    <phoneticPr fontId="1"/>
  </si>
  <si>
    <t>秋分の日</t>
    <phoneticPr fontId="1"/>
  </si>
  <si>
    <t>土</t>
    <phoneticPr fontId="1"/>
  </si>
  <si>
    <t>木</t>
    <phoneticPr fontId="1"/>
  </si>
  <si>
    <t>日</t>
    <rPh sb="0" eb="1">
      <t>ヒ</t>
    </rPh>
    <phoneticPr fontId="1"/>
  </si>
  <si>
    <t>火</t>
    <rPh sb="0" eb="1">
      <t>ヒ</t>
    </rPh>
    <phoneticPr fontId="1"/>
  </si>
  <si>
    <t>月単位：達成</t>
    <rPh sb="0" eb="3">
      <t>ツキタンイ</t>
    </rPh>
    <rPh sb="4" eb="6">
      <t>タッセイ</t>
    </rPh>
    <phoneticPr fontId="1"/>
  </si>
  <si>
    <t>数</t>
    <rPh sb="0" eb="1">
      <t>スウ</t>
    </rPh>
    <phoneticPr fontId="1"/>
  </si>
  <si>
    <t>休日日数</t>
    <rPh sb="0" eb="2">
      <t>キュウジツ</t>
    </rPh>
    <rPh sb="2" eb="4">
      <t>ニッスウ</t>
    </rPh>
    <phoneticPr fontId="1"/>
  </si>
  <si>
    <t>計画休日数</t>
    <rPh sb="0" eb="2">
      <t>ケイカク</t>
    </rPh>
    <rPh sb="2" eb="5">
      <t>キュウジツスウ</t>
    </rPh>
    <phoneticPr fontId="1"/>
  </si>
  <si>
    <t>累計計画休日数</t>
    <rPh sb="0" eb="2">
      <t>ルイケイ</t>
    </rPh>
    <rPh sb="2" eb="4">
      <t>ケイカク</t>
    </rPh>
    <rPh sb="4" eb="6">
      <t>キュウジツ</t>
    </rPh>
    <rPh sb="6" eb="7">
      <t>スウ</t>
    </rPh>
    <phoneticPr fontId="1"/>
  </si>
  <si>
    <t>実績休日</t>
    <rPh sb="0" eb="2">
      <t>ジッセキ</t>
    </rPh>
    <rPh sb="2" eb="4">
      <t>キュウジツ</t>
    </rPh>
    <phoneticPr fontId="1"/>
  </si>
  <si>
    <t>累計実績</t>
    <rPh sb="0" eb="2">
      <t>ルイケイ</t>
    </rPh>
    <rPh sb="2" eb="4">
      <t>ジッセキ</t>
    </rPh>
    <phoneticPr fontId="1"/>
  </si>
  <si>
    <r>
      <t>休日</t>
    </r>
    <r>
      <rPr>
        <sz val="11"/>
        <color rgb="FFFF0000"/>
        <rFont val="ＭＳ Ｐゴシック"/>
        <family val="3"/>
        <charset val="128"/>
        <scheme val="minor"/>
      </rPr>
      <t>実績</t>
    </r>
    <rPh sb="0" eb="2">
      <t>キュウジツ</t>
    </rPh>
    <rPh sb="2" eb="4">
      <t>ジッセキ</t>
    </rPh>
    <phoneticPr fontId="1"/>
  </si>
  <si>
    <t>計画</t>
    <rPh sb="0" eb="2">
      <t>ケイカク</t>
    </rPh>
    <phoneticPr fontId="1"/>
  </si>
  <si>
    <t>実績</t>
    <rPh sb="0" eb="2">
      <t>ジッセキ</t>
    </rPh>
    <phoneticPr fontId="1"/>
  </si>
  <si>
    <t>休日等取得実績（計画）表</t>
    <rPh sb="0" eb="2">
      <t>キュウジツ</t>
    </rPh>
    <rPh sb="2" eb="3">
      <t>トウ</t>
    </rPh>
    <rPh sb="3" eb="5">
      <t>シュトク</t>
    </rPh>
    <rPh sb="5" eb="7">
      <t>ジッセキ</t>
    </rPh>
    <rPh sb="8" eb="10">
      <t>ケイカク</t>
    </rPh>
    <rPh sb="11" eb="12">
      <t>ヒョウ</t>
    </rPh>
    <phoneticPr fontId="1"/>
  </si>
  <si>
    <t>休日計画</t>
  </si>
  <si>
    <t>●</t>
    <phoneticPr fontId="1"/>
  </si>
  <si>
    <t>振替前</t>
    <rPh sb="0" eb="3">
      <t>フリカエマエ</t>
    </rPh>
    <phoneticPr fontId="1"/>
  </si>
  <si>
    <t>振替後</t>
    <rPh sb="0" eb="3">
      <t>フリカエゴ</t>
    </rPh>
    <phoneticPr fontId="1"/>
  </si>
  <si>
    <t>週単位にかかる数値</t>
    <rPh sb="0" eb="1">
      <t>シュウ</t>
    </rPh>
    <rPh sb="1" eb="3">
      <t>タンイ</t>
    </rPh>
    <rPh sb="7" eb="9">
      <t>スウチ</t>
    </rPh>
    <phoneticPr fontId="1"/>
  </si>
  <si>
    <t>振り替えた理由</t>
    <rPh sb="0" eb="1">
      <t>フ</t>
    </rPh>
    <rPh sb="2" eb="3">
      <t>カ</t>
    </rPh>
    <rPh sb="5" eb="7">
      <t>リユウ</t>
    </rPh>
    <phoneticPr fontId="1"/>
  </si>
  <si>
    <t>外</t>
    <rPh sb="0" eb="1">
      <t>ホカ</t>
    </rPh>
    <phoneticPr fontId="1"/>
  </si>
  <si>
    <t>判定結果(月単位)</t>
    <rPh sb="0" eb="2">
      <t>ハンテイ</t>
    </rPh>
    <rPh sb="2" eb="4">
      <t>ケッカ</t>
    </rPh>
    <rPh sb="5" eb="8">
      <t>ツキタンイ</t>
    </rPh>
    <phoneticPr fontId="1"/>
  </si>
  <si>
    <t>通期：達成　（※通期のみ達成の場合は補正なし）</t>
    <rPh sb="0" eb="2">
      <t>ツウキ</t>
    </rPh>
    <rPh sb="3" eb="5">
      <t>タッセイ</t>
    </rPh>
    <rPh sb="8" eb="10">
      <t>ツウキ</t>
    </rPh>
    <rPh sb="12" eb="14">
      <t>タッセイ</t>
    </rPh>
    <rPh sb="15" eb="17">
      <t>バアイ</t>
    </rPh>
    <rPh sb="18" eb="20">
      <t>ホセイ</t>
    </rPh>
    <phoneticPr fontId="1"/>
  </si>
  <si>
    <t>月曜日のずれ</t>
    <rPh sb="0" eb="3">
      <t>ゲツヨウビ</t>
    </rPh>
    <phoneticPr fontId="1"/>
  </si>
  <si>
    <t>日数</t>
    <rPh sb="0" eb="2">
      <t>ニッスウ</t>
    </rPh>
    <phoneticPr fontId="1"/>
  </si>
  <si>
    <t>最終週の余りの日にち</t>
    <rPh sb="0" eb="3">
      <t>サイシュウシュウ</t>
    </rPh>
    <rPh sb="4" eb="5">
      <t>アマ</t>
    </rPh>
    <rPh sb="7" eb="8">
      <t>ヒ</t>
    </rPh>
    <phoneticPr fontId="1"/>
  </si>
  <si>
    <t>完全な週の数</t>
    <rPh sb="0" eb="2">
      <t>カンゼン</t>
    </rPh>
    <rPh sb="3" eb="4">
      <t>シュウ</t>
    </rPh>
    <rPh sb="5" eb="6">
      <t>カズ</t>
    </rPh>
    <phoneticPr fontId="1"/>
  </si>
  <si>
    <t>週の数</t>
    <rPh sb="0" eb="1">
      <t>シュウ</t>
    </rPh>
    <rPh sb="2" eb="3">
      <t>カズ</t>
    </rPh>
    <phoneticPr fontId="1"/>
  </si>
  <si>
    <t>対象期間外</t>
    <rPh sb="0" eb="2">
      <t>タイショウ</t>
    </rPh>
    <rPh sb="2" eb="4">
      <t>キカン</t>
    </rPh>
    <rPh sb="4" eb="5">
      <t>ガイ</t>
    </rPh>
    <phoneticPr fontId="1"/>
  </si>
  <si>
    <t>対象期間外(土日)</t>
    <rPh sb="0" eb="2">
      <t>タイショウ</t>
    </rPh>
    <rPh sb="2" eb="5">
      <t>キカンガイ</t>
    </rPh>
    <rPh sb="6" eb="8">
      <t>ドニチ</t>
    </rPh>
    <phoneticPr fontId="1"/>
  </si>
  <si>
    <t>対象日数
(計画)</t>
    <rPh sb="0" eb="2">
      <t>タイショウ</t>
    </rPh>
    <rPh sb="2" eb="4">
      <t>ニッスウ</t>
    </rPh>
    <rPh sb="6" eb="8">
      <t>ケイカク</t>
    </rPh>
    <phoneticPr fontId="1"/>
  </si>
  <si>
    <t>累計対象日数(計画)</t>
    <rPh sb="0" eb="2">
      <t>ルイケイ</t>
    </rPh>
    <rPh sb="2" eb="4">
      <t>タイショウ</t>
    </rPh>
    <rPh sb="4" eb="6">
      <t>ニッスウ</t>
    </rPh>
    <rPh sb="7" eb="9">
      <t>ケイカク</t>
    </rPh>
    <phoneticPr fontId="1"/>
  </si>
  <si>
    <t>累計対象日数(実績)</t>
    <rPh sb="0" eb="2">
      <t>ルイケイ</t>
    </rPh>
    <rPh sb="2" eb="4">
      <t>タイショウ</t>
    </rPh>
    <rPh sb="4" eb="6">
      <t>ニッスウ</t>
    </rPh>
    <rPh sb="7" eb="9">
      <t>ジッセキ</t>
    </rPh>
    <phoneticPr fontId="1"/>
  </si>
  <si>
    <t>対象日数
(実績)</t>
    <rPh sb="0" eb="2">
      <t>タイショウ</t>
    </rPh>
    <rPh sb="2" eb="4">
      <t>ニッスウ</t>
    </rPh>
    <rPh sb="6" eb="8">
      <t>ジッセキ</t>
    </rPh>
    <phoneticPr fontId="1"/>
  </si>
  <si>
    <t>計画対象日数(土日のみ)</t>
    <rPh sb="0" eb="2">
      <t>ケイカク</t>
    </rPh>
    <rPh sb="2" eb="4">
      <t>タイショウ</t>
    </rPh>
    <rPh sb="4" eb="6">
      <t>ニッスウ</t>
    </rPh>
    <rPh sb="7" eb="9">
      <t>ドニチ</t>
    </rPh>
    <phoneticPr fontId="1"/>
  </si>
  <si>
    <t>実績対象日数(土日のみ)</t>
    <rPh sb="0" eb="2">
      <t>ジッセキ</t>
    </rPh>
    <rPh sb="2" eb="4">
      <t>タイショウ</t>
    </rPh>
    <rPh sb="4" eb="6">
      <t>ニッスウ</t>
    </rPh>
    <rPh sb="7" eb="9">
      <t>ドニチ</t>
    </rPh>
    <phoneticPr fontId="1"/>
  </si>
  <si>
    <t>特例判定
(計画)</t>
    <rPh sb="0" eb="2">
      <t>トクレイ</t>
    </rPh>
    <rPh sb="2" eb="4">
      <t>ハンテイ</t>
    </rPh>
    <rPh sb="6" eb="8">
      <t>ケイカク</t>
    </rPh>
    <phoneticPr fontId="1"/>
  </si>
  <si>
    <t>特例判定
(実績)</t>
    <rPh sb="0" eb="2">
      <t>トクレイ</t>
    </rPh>
    <rPh sb="2" eb="4">
      <t>ハンテイ</t>
    </rPh>
    <rPh sb="6" eb="8">
      <t>ジッセキ</t>
    </rPh>
    <phoneticPr fontId="1"/>
  </si>
  <si>
    <t>週単位達成月数</t>
    <rPh sb="0" eb="1">
      <t>シュウ</t>
    </rPh>
    <rPh sb="1" eb="3">
      <t>タンイ</t>
    </rPh>
    <rPh sb="3" eb="5">
      <t>タッセイ</t>
    </rPh>
    <rPh sb="5" eb="7">
      <t>ツキスウ</t>
    </rPh>
    <phoneticPr fontId="1"/>
  </si>
  <si>
    <t>元日</t>
    <phoneticPr fontId="1"/>
  </si>
  <si>
    <t>成人の日</t>
    <phoneticPr fontId="1"/>
  </si>
  <si>
    <t>スポーツの日</t>
    <phoneticPr fontId="1"/>
  </si>
  <si>
    <t>○</t>
  </si>
  <si>
    <t>【参考】実績現場閉所率(対象期間全体)</t>
    <rPh sb="1" eb="3">
      <t>サンコウ</t>
    </rPh>
    <rPh sb="4" eb="6">
      <t>ジッセキ</t>
    </rPh>
    <rPh sb="6" eb="8">
      <t>ゲンバ</t>
    </rPh>
    <rPh sb="8" eb="10">
      <t>ヘイショ</t>
    </rPh>
    <rPh sb="10" eb="11">
      <t>リツ</t>
    </rPh>
    <rPh sb="12" eb="14">
      <t>タイショウ</t>
    </rPh>
    <rPh sb="14" eb="16">
      <t>キカン</t>
    </rPh>
    <rPh sb="16" eb="18">
      <t>ゼンタイ</t>
    </rPh>
    <phoneticPr fontId="1"/>
  </si>
  <si>
    <t>【参考】判定結果(通期)</t>
    <rPh sb="4" eb="6">
      <t>ハンテイ</t>
    </rPh>
    <rPh sb="6" eb="8">
      <t>ケッカ</t>
    </rPh>
    <rPh sb="9" eb="11">
      <t>ツウキ</t>
    </rPh>
    <phoneticPr fontId="1"/>
  </si>
  <si>
    <t>水</t>
    <rPh sb="0" eb="1">
      <t>スイ</t>
    </rPh>
    <phoneticPr fontId="1"/>
  </si>
  <si>
    <t>木</t>
    <rPh sb="0" eb="1">
      <t>モク</t>
    </rPh>
    <phoneticPr fontId="1"/>
  </si>
  <si>
    <t>金</t>
    <rPh sb="0" eb="1">
      <t>キン</t>
    </rPh>
    <phoneticPr fontId="1"/>
  </si>
  <si>
    <t>土</t>
    <rPh sb="0" eb="1">
      <t>ツチ</t>
    </rPh>
    <phoneticPr fontId="1"/>
  </si>
  <si>
    <t>参照先</t>
    <rPh sb="0" eb="3">
      <t>サンショウサキ</t>
    </rPh>
    <phoneticPr fontId="1"/>
  </si>
  <si>
    <t>月数</t>
    <rPh sb="0" eb="2">
      <t>ツキスウ</t>
    </rPh>
    <phoneticPr fontId="1"/>
  </si>
  <si>
    <t>列</t>
    <rPh sb="0" eb="1">
      <t>レツ</t>
    </rPh>
    <phoneticPr fontId="1"/>
  </si>
  <si>
    <t>日付</t>
    <rPh sb="0" eb="2">
      <t>ヒヅケ</t>
    </rPh>
    <phoneticPr fontId="1"/>
  </si>
  <si>
    <t>判定</t>
    <rPh sb="0" eb="2">
      <t>ハンテイ</t>
    </rPh>
    <phoneticPr fontId="1"/>
  </si>
  <si>
    <t>▲</t>
    <phoneticPr fontId="1"/>
  </si>
  <si>
    <t>備考</t>
    <rPh sb="0" eb="2">
      <t>ビコウ</t>
    </rPh>
    <phoneticPr fontId="1"/>
  </si>
  <si>
    <t>工期</t>
    <rPh sb="0" eb="2">
      <t>コウキ</t>
    </rPh>
    <phoneticPr fontId="1"/>
  </si>
  <si>
    <t>達成判定</t>
    <rPh sb="0" eb="2">
      <t>タッセイ</t>
    </rPh>
    <rPh sb="2" eb="4">
      <t>ハンテイ</t>
    </rPh>
    <phoneticPr fontId="1"/>
  </si>
  <si>
    <t>○振替理由記入欄（翌週以降に振替日を設ける場合にのみ記入する）</t>
    <rPh sb="1" eb="3">
      <t>フリカエ</t>
    </rPh>
    <rPh sb="3" eb="5">
      <t>リユウ</t>
    </rPh>
    <rPh sb="5" eb="8">
      <t>キニュウラン</t>
    </rPh>
    <rPh sb="9" eb="13">
      <t>ヨクシュウイコウ</t>
    </rPh>
    <rPh sb="14" eb="17">
      <t>フリカエヒ</t>
    </rPh>
    <rPh sb="18" eb="19">
      <t>モウ</t>
    </rPh>
    <rPh sb="21" eb="23">
      <t>バアイ</t>
    </rPh>
    <rPh sb="26" eb="28">
      <t>キニュウ</t>
    </rPh>
    <phoneticPr fontId="1"/>
  </si>
  <si>
    <t>外</t>
  </si>
  <si>
    <t>▲</t>
  </si>
  <si>
    <t>●</t>
  </si>
  <si>
    <t>週単位</t>
    <phoneticPr fontId="1"/>
  </si>
  <si>
    <t>1週</t>
    <phoneticPr fontId="1"/>
  </si>
  <si>
    <t>2週</t>
    <phoneticPr fontId="1"/>
  </si>
  <si>
    <t>3週</t>
    <phoneticPr fontId="1"/>
  </si>
  <si>
    <t>4週</t>
    <phoneticPr fontId="1"/>
  </si>
  <si>
    <t>5週</t>
    <phoneticPr fontId="1"/>
  </si>
  <si>
    <t>週単位</t>
  </si>
  <si>
    <t>外</t>
    <phoneticPr fontId="1"/>
  </si>
  <si>
    <t>（参考様式）
別紙１</t>
    <rPh sb="1" eb="3">
      <t>サンコウ</t>
    </rPh>
    <rPh sb="3" eb="5">
      <t>ヨウシキ</t>
    </rPh>
    <rPh sb="7" eb="9">
      <t>ベッシ</t>
    </rPh>
    <phoneticPr fontId="1"/>
  </si>
  <si>
    <t>参考様式
別紙２</t>
    <rPh sb="0" eb="2">
      <t>サンコウ</t>
    </rPh>
    <rPh sb="2" eb="4">
      <t>ヨウシキ</t>
    </rPh>
    <rPh sb="5" eb="7">
      <t>ベッシ</t>
    </rPh>
    <phoneticPr fontId="1"/>
  </si>
  <si>
    <t>■休日等取得実績（計画）表を記載する際の留意事項</t>
    <rPh sb="1" eb="3">
      <t>キュウジツ</t>
    </rPh>
    <rPh sb="3" eb="4">
      <t>トウ</t>
    </rPh>
    <rPh sb="4" eb="6">
      <t>シュトク</t>
    </rPh>
    <rPh sb="6" eb="8">
      <t>ジッセキ</t>
    </rPh>
    <rPh sb="9" eb="11">
      <t>ケイカク</t>
    </rPh>
    <rPh sb="12" eb="13">
      <t>ヒョウ</t>
    </rPh>
    <rPh sb="14" eb="16">
      <t>キサイ</t>
    </rPh>
    <rPh sb="18" eb="19">
      <t>サイ</t>
    </rPh>
    <rPh sb="20" eb="22">
      <t>リュウイ</t>
    </rPh>
    <rPh sb="22" eb="24">
      <t>ジコウ</t>
    </rPh>
    <phoneticPr fontId="1"/>
  </si>
  <si>
    <t>　本参考様式の利用に当たっては、以下の事項に留意のうえ使用してください。</t>
    <rPh sb="1" eb="2">
      <t>ホン</t>
    </rPh>
    <rPh sb="2" eb="4">
      <t>サンコウ</t>
    </rPh>
    <rPh sb="4" eb="6">
      <t>ヨウシキ</t>
    </rPh>
    <rPh sb="7" eb="9">
      <t>リヨウ</t>
    </rPh>
    <rPh sb="10" eb="11">
      <t>ア</t>
    </rPh>
    <rPh sb="16" eb="18">
      <t>イカ</t>
    </rPh>
    <rPh sb="19" eb="21">
      <t>ジコウ</t>
    </rPh>
    <rPh sb="22" eb="24">
      <t>リュウイ</t>
    </rPh>
    <rPh sb="27" eb="29">
      <t>シヨウ</t>
    </rPh>
    <phoneticPr fontId="1"/>
  </si>
  <si>
    <r>
      <rPr>
        <sz val="14"/>
        <color theme="1"/>
        <rFont val="ＭＳ Ｐゴシック"/>
        <family val="3"/>
        <charset val="128"/>
        <scheme val="minor"/>
      </rPr>
      <t>　</t>
    </r>
    <r>
      <rPr>
        <u/>
        <sz val="14"/>
        <color theme="1"/>
        <rFont val="ＭＳ Ｐゴシック"/>
        <family val="3"/>
        <charset val="128"/>
        <scheme val="minor"/>
      </rPr>
      <t>１．基本的な利用方法について</t>
    </r>
    <rPh sb="3" eb="6">
      <t>キホンテキ</t>
    </rPh>
    <rPh sb="7" eb="11">
      <t>リヨウホウホウ</t>
    </rPh>
    <phoneticPr fontId="1"/>
  </si>
  <si>
    <r>
      <rPr>
        <sz val="14"/>
        <color theme="1"/>
        <rFont val="ＭＳ Ｐゴシック"/>
        <family val="3"/>
        <charset val="128"/>
        <scheme val="minor"/>
      </rPr>
      <t>　</t>
    </r>
    <r>
      <rPr>
        <u/>
        <sz val="14"/>
        <color theme="1"/>
        <rFont val="ＭＳ Ｐゴシック"/>
        <family val="3"/>
        <charset val="128"/>
        <scheme val="minor"/>
      </rPr>
      <t>２．発注者への様式の提出について</t>
    </r>
    <rPh sb="3" eb="6">
      <t>ハッチュウシャ</t>
    </rPh>
    <rPh sb="8" eb="10">
      <t>ヨウシキ</t>
    </rPh>
    <rPh sb="11" eb="13">
      <t>テイシュツ</t>
    </rPh>
    <phoneticPr fontId="1"/>
  </si>
  <si>
    <r>
      <t>　</t>
    </r>
    <r>
      <rPr>
        <u/>
        <sz val="14"/>
        <color theme="1"/>
        <rFont val="ＭＳ Ｐゴシック"/>
        <family val="3"/>
        <charset val="128"/>
        <scheme val="minor"/>
      </rPr>
      <t>３．様式入力時の留意事項について</t>
    </r>
    <rPh sb="3" eb="5">
      <t>ヨウシキ</t>
    </rPh>
    <rPh sb="5" eb="7">
      <t>ニュウリョク</t>
    </rPh>
    <rPh sb="7" eb="8">
      <t>ジ</t>
    </rPh>
    <rPh sb="9" eb="13">
      <t>リュウイジコウ</t>
    </rPh>
    <phoneticPr fontId="1"/>
  </si>
  <si>
    <t>　契約上の工事期間中の全ての週で別紙２の『P列』が「達成」または「非対象期間」となっている場合に達成となります。</t>
    <rPh sb="1" eb="4">
      <t>ケイヤクジョウ</t>
    </rPh>
    <rPh sb="5" eb="7">
      <t>コウジ</t>
    </rPh>
    <rPh sb="7" eb="9">
      <t>キカン</t>
    </rPh>
    <rPh sb="9" eb="10">
      <t>チュウ</t>
    </rPh>
    <rPh sb="11" eb="12">
      <t>スベ</t>
    </rPh>
    <rPh sb="14" eb="15">
      <t>シュウ</t>
    </rPh>
    <rPh sb="16" eb="18">
      <t>ベッシ</t>
    </rPh>
    <rPh sb="22" eb="23">
      <t>レツ</t>
    </rPh>
    <rPh sb="26" eb="28">
      <t>タッセイ</t>
    </rPh>
    <rPh sb="33" eb="38">
      <t>ヒタイショウキカン</t>
    </rPh>
    <rPh sb="45" eb="47">
      <t>バアイ</t>
    </rPh>
    <rPh sb="48" eb="50">
      <t>タッセイ</t>
    </rPh>
    <phoneticPr fontId="1"/>
  </si>
  <si>
    <t>実績</t>
  </si>
  <si>
    <t>②翌週以降に振替日を設けている場合、別紙１の振替理由記入欄を必ず記入してください。</t>
    <rPh sb="1" eb="5">
      <t>ヨクシュウイコウ</t>
    </rPh>
    <rPh sb="6" eb="9">
      <t>フリカエヒ</t>
    </rPh>
    <rPh sb="10" eb="11">
      <t>モウ</t>
    </rPh>
    <rPh sb="15" eb="17">
      <t>バアイ</t>
    </rPh>
    <rPh sb="18" eb="20">
      <t>ベッシ</t>
    </rPh>
    <rPh sb="22" eb="29">
      <t>フリカエリユウキニュウラン</t>
    </rPh>
    <rPh sb="30" eb="31">
      <t>カナラ</t>
    </rPh>
    <rPh sb="32" eb="34">
      <t>キニュウ</t>
    </rPh>
    <phoneticPr fontId="1"/>
  </si>
  <si>
    <t>①別紙１の休日実績を入力すると、別紙２へ転記されるため、別紙２への入力は一切不要です。</t>
    <rPh sb="1" eb="3">
      <t>ベッシ</t>
    </rPh>
    <rPh sb="5" eb="7">
      <t>キュウジツ</t>
    </rPh>
    <rPh sb="7" eb="9">
      <t>ジッセキ</t>
    </rPh>
    <rPh sb="10" eb="12">
      <t>ニュウリョク</t>
    </rPh>
    <rPh sb="16" eb="18">
      <t>ベッシ</t>
    </rPh>
    <rPh sb="20" eb="22">
      <t>テンキ</t>
    </rPh>
    <rPh sb="28" eb="30">
      <t>ベッシ</t>
    </rPh>
    <rPh sb="33" eb="35">
      <t>ニュウリョク</t>
    </rPh>
    <rPh sb="36" eb="38">
      <t>イッサイ</t>
    </rPh>
    <rPh sb="38" eb="40">
      <t>フヨウ</t>
    </rPh>
    <phoneticPr fontId="1"/>
  </si>
  <si>
    <t>判定結果(週単位)</t>
    <rPh sb="0" eb="2">
      <t>ハンテイ</t>
    </rPh>
    <rPh sb="2" eb="4">
      <t>ケッカ</t>
    </rPh>
    <rPh sb="5" eb="8">
      <t>シュウタンイ</t>
    </rPh>
    <phoneticPr fontId="1"/>
  </si>
  <si>
    <t>　そのうえで、判定が”○”となっていることを併せて確認してください。（”×”が表示される場合、振替日の取得が不適切です）</t>
    <rPh sb="7" eb="9">
      <t>ハンテイ</t>
    </rPh>
    <rPh sb="22" eb="23">
      <t>アワ</t>
    </rPh>
    <rPh sb="25" eb="27">
      <t>カクニン</t>
    </rPh>
    <rPh sb="39" eb="41">
      <t>ヒョウジ</t>
    </rPh>
    <rPh sb="44" eb="46">
      <t>バアイ</t>
    </rPh>
    <rPh sb="47" eb="50">
      <t>フリカエヒ</t>
    </rPh>
    <rPh sb="51" eb="53">
      <t>シュトク</t>
    </rPh>
    <rPh sb="54" eb="57">
      <t>フテキセツ</t>
    </rPh>
    <phoneticPr fontId="1"/>
  </si>
  <si>
    <t>計画</t>
  </si>
  <si>
    <t>①「週単位」の休日実績が確認できる資料として提出する場合のみ、別紙１及び別紙２の両様式を提出してください。</t>
    <rPh sb="2" eb="5">
      <t>シュウタンイ</t>
    </rPh>
    <rPh sb="7" eb="9">
      <t>キュウジツ</t>
    </rPh>
    <rPh sb="9" eb="11">
      <t>ジッセキ</t>
    </rPh>
    <rPh sb="12" eb="14">
      <t>カクニン</t>
    </rPh>
    <rPh sb="17" eb="19">
      <t>シリョウ</t>
    </rPh>
    <rPh sb="22" eb="24">
      <t>テイシュツ</t>
    </rPh>
    <rPh sb="26" eb="28">
      <t>バアイ</t>
    </rPh>
    <rPh sb="31" eb="33">
      <t>ベッシ</t>
    </rPh>
    <rPh sb="34" eb="35">
      <t>オヨ</t>
    </rPh>
    <rPh sb="36" eb="38">
      <t>ベッシ</t>
    </rPh>
    <rPh sb="40" eb="43">
      <t>リョウヨウシキ</t>
    </rPh>
    <rPh sb="44" eb="46">
      <t>テイシュツ</t>
    </rPh>
    <phoneticPr fontId="1"/>
  </si>
  <si>
    <t>②別紙２は「週単位」の休日実績の達成判定のみに使用します。（休日実績の入力は別紙１で行ってください）</t>
    <rPh sb="1" eb="3">
      <t>ベッシ</t>
    </rPh>
    <rPh sb="6" eb="9">
      <t>シュウタンイ</t>
    </rPh>
    <rPh sb="11" eb="13">
      <t>キュウジツ</t>
    </rPh>
    <rPh sb="13" eb="15">
      <t>ジッセキ</t>
    </rPh>
    <rPh sb="16" eb="18">
      <t>タッセイ</t>
    </rPh>
    <rPh sb="18" eb="20">
      <t>ハンテイ</t>
    </rPh>
    <rPh sb="23" eb="25">
      <t>シヨウ</t>
    </rPh>
    <rPh sb="30" eb="32">
      <t>キュウジツ</t>
    </rPh>
    <rPh sb="32" eb="34">
      <t>ジッセキ</t>
    </rPh>
    <rPh sb="35" eb="37">
      <t>ニュウリョク</t>
    </rPh>
    <rPh sb="38" eb="40">
      <t>ベッシ</t>
    </rPh>
    <rPh sb="42" eb="43">
      <t>オコナ</t>
    </rPh>
    <phoneticPr fontId="1"/>
  </si>
  <si>
    <r>
      <t>①別紙１は「月単位」の達成判定（休日計画・休日実績）及び「</t>
    </r>
    <r>
      <rPr>
        <u/>
        <sz val="14"/>
        <color theme="1"/>
        <rFont val="ＭＳ Ｐゴシック"/>
        <family val="3"/>
        <charset val="128"/>
        <scheme val="minor"/>
      </rPr>
      <t>週単位」の休日計画の達成判定</t>
    </r>
    <r>
      <rPr>
        <sz val="14"/>
        <color theme="1"/>
        <rFont val="ＭＳ Ｐゴシック"/>
        <family val="3"/>
        <charset val="128"/>
        <scheme val="minor"/>
      </rPr>
      <t>に使用します。</t>
    </r>
    <rPh sb="1" eb="3">
      <t>ベッシ</t>
    </rPh>
    <rPh sb="6" eb="7">
      <t>ツキ</t>
    </rPh>
    <rPh sb="7" eb="9">
      <t>タンイ</t>
    </rPh>
    <rPh sb="11" eb="13">
      <t>タッセイ</t>
    </rPh>
    <rPh sb="13" eb="15">
      <t>ハンテイ</t>
    </rPh>
    <rPh sb="16" eb="18">
      <t>キュウジツ</t>
    </rPh>
    <rPh sb="18" eb="20">
      <t>ケイカク</t>
    </rPh>
    <rPh sb="21" eb="23">
      <t>キュウジツ</t>
    </rPh>
    <rPh sb="23" eb="25">
      <t>ジッセキ</t>
    </rPh>
    <rPh sb="26" eb="27">
      <t>オヨ</t>
    </rPh>
    <rPh sb="29" eb="32">
      <t>シュウタンイ</t>
    </rPh>
    <rPh sb="34" eb="36">
      <t>キュウジツ</t>
    </rPh>
    <rPh sb="36" eb="38">
      <t>ケイカク</t>
    </rPh>
    <rPh sb="39" eb="41">
      <t>タッセイ</t>
    </rPh>
    <rPh sb="41" eb="43">
      <t>ハンテイ</t>
    </rPh>
    <rPh sb="44" eb="46">
      <t>シヨウ</t>
    </rPh>
    <phoneticPr fontId="1"/>
  </si>
  <si>
    <t>③別紙２の週単位（休日実績）の達成判定は、自動で行いません。</t>
    <rPh sb="1" eb="3">
      <t>ベッシ</t>
    </rPh>
    <rPh sb="5" eb="8">
      <t>シュウタンイ</t>
    </rPh>
    <rPh sb="9" eb="11">
      <t>キュウジツ</t>
    </rPh>
    <rPh sb="11" eb="13">
      <t>ジッセキ</t>
    </rPh>
    <rPh sb="15" eb="17">
      <t>タッセイ</t>
    </rPh>
    <rPh sb="17" eb="19">
      <t>ハンテイ</t>
    </rPh>
    <rPh sb="21" eb="23">
      <t>ジドウ</t>
    </rPh>
    <rPh sb="24" eb="25">
      <t>オコナ</t>
    </rPh>
    <phoneticPr fontId="1"/>
  </si>
  <si>
    <t>地元説明会への出席する必要が生じたため</t>
    <rPh sb="0" eb="2">
      <t>ジモト</t>
    </rPh>
    <rPh sb="2" eb="5">
      <t>セツメイカイ</t>
    </rPh>
    <rPh sb="7" eb="9">
      <t>シュッセキ</t>
    </rPh>
    <rPh sb="11" eb="13">
      <t>ヒツヨウ</t>
    </rPh>
    <rPh sb="14" eb="15">
      <t>ショウ</t>
    </rPh>
    <phoneticPr fontId="1"/>
  </si>
  <si>
    <t>一般車による交通災害で倒壊した足場を早急に撤去する必要があったため。</t>
    <rPh sb="0" eb="3">
      <t>イッパンシャ</t>
    </rPh>
    <rPh sb="6" eb="10">
      <t>コウツウサイガイ</t>
    </rPh>
    <rPh sb="11" eb="13">
      <t>トウカイ</t>
    </rPh>
    <rPh sb="15" eb="17">
      <t>アシバ</t>
    </rPh>
    <rPh sb="18" eb="20">
      <t>ソウキュウ</t>
    </rPh>
    <rPh sb="21" eb="23">
      <t>テッキョ</t>
    </rPh>
    <rPh sb="25" eb="27">
      <t>ヒツヨウ</t>
    </rPh>
    <phoneticPr fontId="1"/>
  </si>
  <si>
    <t>週単位：達成</t>
    <rPh sb="0" eb="3">
      <t>シュウタンイ</t>
    </rPh>
    <rPh sb="4" eb="6">
      <t>タッセイ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</si>
</sst>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
    <numFmt numFmtId="177" formatCode="#&quot;月&quot;"/>
    <numFmt numFmtId="178" formatCode="yyyy&quot;年&quot;m&quot;月&quot;;@"/>
    <numFmt numFmtId="179" formatCode="d;@"/>
    <numFmt numFmtId="180" formatCode="#&quot;年&quot;"/>
    <numFmt numFmtId="181" formatCode="#&quot;日&quot;"/>
    <numFmt numFmtId="182" formatCode="0_);[Red]\(0\)"/>
    <numFmt numFmtId="183" formatCode="[$-F800]dddd\,\ mmmm\ dd\,\ yyyy"/>
    <numFmt numFmtId="184" formatCode="m/d"/>
    <numFmt numFmtId="185" formatCode="[$-411]ge\.m"/>
    <numFmt numFmtId="186" formatCode="0.00000_ "/>
  </numFmts>
  <fonts count="27">
    <font>
      <sz val="11"/>
      <color theme="1"/>
      <name val="ＭＳ Ｐゴシック"/>
      <family val="2"/>
      <charset val="128"/>
      <scheme val="minor"/>
    </font>
    <font>
      <sz val="6"/>
      <name val="ＭＳ Ｐゴシック"/>
      <family val="2"/>
      <charset val="128"/>
      <scheme val="minor"/>
    </font>
    <font>
      <sz val="20"/>
      <color theme="1"/>
      <name val="ＭＳ Ｐゴシック"/>
      <family val="3"/>
      <charset val="128"/>
      <scheme val="minor"/>
    </font>
    <font>
      <sz val="11"/>
      <color theme="1"/>
      <name val="ＭＳ Ｐゴシック"/>
      <family val="3"/>
      <charset val="128"/>
      <scheme val="minor"/>
    </font>
    <font>
      <b/>
      <sz val="11"/>
      <color theme="1"/>
      <name val="ＭＳ Ｐゴシック"/>
      <family val="3"/>
      <charset val="128"/>
      <scheme val="minor"/>
    </font>
    <font>
      <sz val="11"/>
      <name val="ＭＳ Ｐゴシック"/>
      <family val="3"/>
      <charset val="128"/>
      <scheme val="minor"/>
    </font>
    <font>
      <sz val="20"/>
      <name val="ＭＳ Ｐゴシック"/>
      <family val="3"/>
      <charset val="128"/>
      <scheme val="minor"/>
    </font>
    <font>
      <sz val="14"/>
      <name val="ＭＳ Ｐゴシック"/>
      <family val="3"/>
      <charset val="128"/>
      <scheme val="minor"/>
    </font>
    <font>
      <sz val="10"/>
      <name val="ＭＳ Ｐゴシック"/>
      <family val="3"/>
      <charset val="128"/>
      <scheme val="minor"/>
    </font>
    <font>
      <sz val="8"/>
      <color theme="1"/>
      <name val="ＭＳ Ｐゴシック"/>
      <family val="3"/>
      <charset val="128"/>
      <scheme val="minor"/>
    </font>
    <font>
      <sz val="10"/>
      <color theme="1"/>
      <name val="ＭＳ Ｐゴシック"/>
      <family val="2"/>
      <charset val="128"/>
      <scheme val="minor"/>
    </font>
    <font>
      <b/>
      <sz val="11"/>
      <name val="ＭＳ Ｐゴシック"/>
      <family val="3"/>
      <charset val="128"/>
      <scheme val="minor"/>
    </font>
    <font>
      <sz val="9"/>
      <color theme="1"/>
      <name val="ＭＳ Ｐゴシック"/>
      <family val="2"/>
      <charset val="128"/>
      <scheme val="minor"/>
    </font>
    <font>
      <sz val="11"/>
      <color rgb="FFFF0000"/>
      <name val="ＭＳ Ｐゴシック"/>
      <family val="3"/>
      <charset val="128"/>
      <scheme val="minor"/>
    </font>
    <font>
      <sz val="9"/>
      <color theme="1"/>
      <name val="ＭＳ Ｐゴシック"/>
      <family val="3"/>
      <charset val="128"/>
      <scheme val="minor"/>
    </font>
    <font>
      <sz val="12"/>
      <name val="ＭＳ Ｐゴシック"/>
      <family val="3"/>
      <charset val="128"/>
      <scheme val="minor"/>
    </font>
    <font>
      <sz val="7"/>
      <color rgb="FF333333"/>
      <name val="Inherit"/>
      <family val="2"/>
    </font>
    <font>
      <b/>
      <sz val="7"/>
      <color rgb="FF333333"/>
      <name val="Inherit"/>
      <family val="2"/>
    </font>
    <font>
      <sz val="10"/>
      <color theme="1"/>
      <name val="ＭＳ Ｐゴシック"/>
      <family val="3"/>
      <charset val="128"/>
      <scheme val="minor"/>
    </font>
    <font>
      <b/>
      <sz val="10"/>
      <color theme="1"/>
      <name val="ＭＳ Ｐゴシック"/>
      <family val="3"/>
      <charset val="128"/>
      <scheme val="minor"/>
    </font>
    <font>
      <sz val="11"/>
      <color theme="0"/>
      <name val="ＭＳ Ｐゴシック"/>
      <family val="2"/>
      <charset val="128"/>
      <scheme val="minor"/>
    </font>
    <font>
      <b/>
      <sz val="20"/>
      <color theme="1"/>
      <name val="ＭＳ Ｐゴシック"/>
      <family val="3"/>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u/>
      <sz val="14"/>
      <color theme="1"/>
      <name val="ＭＳ Ｐゴシック"/>
      <family val="3"/>
      <charset val="128"/>
      <scheme val="minor"/>
    </font>
    <font>
      <u/>
      <sz val="14"/>
      <color rgb="FFFF0000"/>
      <name val="ＭＳ Ｐゴシック"/>
      <family val="3"/>
      <charset val="128"/>
      <scheme val="minor"/>
    </font>
  </fonts>
  <fills count="8">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CCFF"/>
        <bgColor indexed="64"/>
      </patternFill>
    </fill>
    <fill>
      <patternFill patternType="solid">
        <fgColor rgb="FFCCECFF"/>
        <bgColor indexed="64"/>
      </patternFill>
    </fill>
    <fill>
      <patternFill patternType="solid">
        <fgColor theme="6" tint="0.59999389629810485"/>
        <bgColor indexed="64"/>
      </patternFill>
    </fill>
  </fills>
  <borders count="44">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style="medium">
        <color auto="1"/>
      </left>
      <right/>
      <top/>
      <bottom style="thin">
        <color auto="1"/>
      </bottom>
      <diagonal/>
    </border>
    <border>
      <left style="thin">
        <color auto="1"/>
      </left>
      <right style="medium">
        <color auto="1"/>
      </right>
      <top style="thin">
        <color auto="1"/>
      </top>
      <bottom/>
      <diagonal/>
    </border>
    <border>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style="thin">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bottom style="medium">
        <color auto="1"/>
      </bottom>
      <diagonal/>
    </border>
    <border>
      <left style="thin">
        <color indexed="64"/>
      </left>
      <right style="medium">
        <color auto="1"/>
      </right>
      <top style="medium">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style="medium">
        <color indexed="64"/>
      </top>
      <bottom style="thin">
        <color auto="1"/>
      </bottom>
      <diagonal/>
    </border>
    <border>
      <left style="thin">
        <color auto="1"/>
      </left>
      <right style="thin">
        <color indexed="64"/>
      </right>
      <top/>
      <bottom style="medium">
        <color auto="1"/>
      </bottom>
      <diagonal/>
    </border>
    <border>
      <left style="medium">
        <color auto="1"/>
      </left>
      <right style="thin">
        <color auto="1"/>
      </right>
      <top/>
      <bottom style="medium">
        <color auto="1"/>
      </bottom>
      <diagonal/>
    </border>
    <border>
      <left style="medium">
        <color auto="1"/>
      </left>
      <right/>
      <top style="thin">
        <color auto="1"/>
      </top>
      <bottom/>
      <diagonal/>
    </border>
    <border>
      <left/>
      <right/>
      <top/>
      <bottom style="thin">
        <color auto="1"/>
      </bottom>
      <diagonal/>
    </border>
    <border>
      <left/>
      <right/>
      <top style="medium">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diagonal style="thin">
        <color auto="1"/>
      </diagonal>
    </border>
    <border diagonalDown="1">
      <left style="thin">
        <color auto="1"/>
      </left>
      <right style="medium">
        <color auto="1"/>
      </right>
      <top style="thin">
        <color auto="1"/>
      </top>
      <bottom/>
      <diagonal style="thin">
        <color auto="1"/>
      </diagonal>
    </border>
    <border diagonalDown="1">
      <left style="thin">
        <color auto="1"/>
      </left>
      <right style="thin">
        <color auto="1"/>
      </right>
      <top style="thin">
        <color auto="1"/>
      </top>
      <bottom style="thin">
        <color auto="1"/>
      </bottom>
      <diagonal style="thin">
        <color auto="1"/>
      </diagonal>
    </border>
    <border diagonalDown="1">
      <left style="thin">
        <color auto="1"/>
      </left>
      <right style="medium">
        <color auto="1"/>
      </right>
      <top style="thin">
        <color auto="1"/>
      </top>
      <bottom style="thin">
        <color auto="1"/>
      </bottom>
      <diagonal style="thin">
        <color auto="1"/>
      </diagonal>
    </border>
    <border diagonalDown="1">
      <left style="medium">
        <color auto="1"/>
      </left>
      <right style="thin">
        <color auto="1"/>
      </right>
      <top style="thin">
        <color auto="1"/>
      </top>
      <bottom style="medium">
        <color auto="1"/>
      </bottom>
      <diagonal style="thin">
        <color auto="1"/>
      </diagonal>
    </border>
    <border diagonalDown="1">
      <left style="thin">
        <color auto="1"/>
      </left>
      <right style="thin">
        <color auto="1"/>
      </right>
      <top style="thin">
        <color auto="1"/>
      </top>
      <bottom style="medium">
        <color auto="1"/>
      </bottom>
      <diagonal style="thin">
        <color auto="1"/>
      </diagonal>
    </border>
    <border diagonalDown="1">
      <left style="thin">
        <color auto="1"/>
      </left>
      <right style="medium">
        <color auto="1"/>
      </right>
      <top style="thin">
        <color auto="1"/>
      </top>
      <bottom style="medium">
        <color auto="1"/>
      </bottom>
      <diagonal style="thin">
        <color auto="1"/>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s>
  <cellStyleXfs count="1">
    <xf numFmtId="0" fontId="0" fillId="0" borderId="0">
      <alignment vertical="center"/>
    </xf>
  </cellStyleXfs>
  <cellXfs count="309">
    <xf numFmtId="0" fontId="0" fillId="0" borderId="0" xfId="0">
      <alignment vertical="center"/>
    </xf>
    <xf numFmtId="0" fontId="3" fillId="0" borderId="0" xfId="0" applyFont="1">
      <alignment vertical="center"/>
    </xf>
    <xf numFmtId="0" fontId="0" fillId="0" borderId="0" xfId="0" applyFont="1">
      <alignment vertical="center"/>
    </xf>
    <xf numFmtId="0" fontId="3" fillId="0" borderId="0" xfId="0" applyFont="1" applyAlignment="1">
      <alignment vertical="center" textRotation="255" shrinkToFit="1"/>
    </xf>
    <xf numFmtId="0" fontId="3" fillId="0" borderId="0" xfId="0" applyFont="1" applyAlignment="1">
      <alignment horizontal="center" vertical="center"/>
    </xf>
    <xf numFmtId="0" fontId="4" fillId="0" borderId="0" xfId="0" applyFont="1" applyAlignment="1">
      <alignment horizontal="right" vertical="center"/>
    </xf>
    <xf numFmtId="0" fontId="0" fillId="0" borderId="0" xfId="0" applyAlignment="1">
      <alignment vertical="center" wrapText="1"/>
    </xf>
    <xf numFmtId="0" fontId="0" fillId="0" borderId="0" xfId="0" applyFont="1" applyAlignment="1">
      <alignment vertical="center" wrapText="1"/>
    </xf>
    <xf numFmtId="14" fontId="0" fillId="0" borderId="0" xfId="0" applyNumberFormat="1">
      <alignment vertical="center"/>
    </xf>
    <xf numFmtId="56" fontId="0" fillId="0" borderId="0" xfId="0" applyNumberFormat="1" applyAlignment="1">
      <alignment vertical="center" wrapText="1"/>
    </xf>
    <xf numFmtId="0" fontId="5" fillId="0" borderId="0" xfId="0" applyFont="1" applyFill="1">
      <alignment vertical="center"/>
    </xf>
    <xf numFmtId="0" fontId="8" fillId="0" borderId="0" xfId="0" applyFont="1" applyFill="1" applyBorder="1">
      <alignment vertical="center"/>
    </xf>
    <xf numFmtId="0" fontId="5" fillId="0" borderId="0" xfId="0" applyFont="1" applyFill="1" applyBorder="1">
      <alignment vertical="center"/>
    </xf>
    <xf numFmtId="0" fontId="3" fillId="0" borderId="0" xfId="0" applyFont="1" applyBorder="1">
      <alignment vertical="center"/>
    </xf>
    <xf numFmtId="0" fontId="0" fillId="0" borderId="0" xfId="0" applyFont="1" applyBorder="1">
      <alignment vertical="center"/>
    </xf>
    <xf numFmtId="0" fontId="0" fillId="0" borderId="0" xfId="0" applyFill="1">
      <alignment vertical="center"/>
    </xf>
    <xf numFmtId="0" fontId="0" fillId="3" borderId="0" xfId="0" applyFill="1" applyAlignment="1">
      <alignment vertical="center" wrapText="1"/>
    </xf>
    <xf numFmtId="0" fontId="0"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12" fillId="0" borderId="0" xfId="0" applyFont="1" applyBorder="1" applyAlignment="1">
      <alignment horizontal="center" vertical="center" wrapText="1"/>
    </xf>
    <xf numFmtId="0" fontId="0" fillId="0" borderId="0" xfId="0" applyAlignment="1"/>
    <xf numFmtId="14" fontId="0" fillId="0" borderId="0" xfId="0" applyNumberFormat="1" applyFont="1">
      <alignment vertical="center"/>
    </xf>
    <xf numFmtId="178" fontId="0" fillId="0" borderId="0" xfId="0" applyNumberFormat="1" applyFont="1">
      <alignment vertical="center"/>
    </xf>
    <xf numFmtId="176" fontId="0" fillId="0" borderId="0" xfId="0" applyNumberFormat="1" applyFont="1">
      <alignment vertical="center"/>
    </xf>
    <xf numFmtId="0" fontId="12" fillId="0" borderId="0" xfId="0" applyFont="1" applyFill="1" applyBorder="1" applyAlignment="1">
      <alignment horizontal="center" vertical="center" wrapText="1"/>
    </xf>
    <xf numFmtId="56" fontId="12" fillId="0" borderId="0" xfId="0" applyNumberFormat="1" applyFont="1" applyAlignment="1">
      <alignment vertical="center"/>
    </xf>
    <xf numFmtId="14" fontId="3" fillId="0" borderId="0" xfId="0" applyNumberFormat="1" applyFont="1" applyAlignment="1">
      <alignment vertical="center" textRotation="255" shrinkToFit="1"/>
    </xf>
    <xf numFmtId="14" fontId="3" fillId="0" borderId="0" xfId="0" applyNumberFormat="1" applyFont="1" applyAlignment="1">
      <alignment vertical="center"/>
    </xf>
    <xf numFmtId="182" fontId="0" fillId="0" borderId="22" xfId="0" applyNumberFormat="1" applyFont="1" applyBorder="1" applyAlignment="1">
      <alignment horizontal="center" vertical="center"/>
    </xf>
    <xf numFmtId="0" fontId="11" fillId="0" borderId="0" xfId="0" applyFont="1" applyFill="1" applyBorder="1" applyAlignment="1">
      <alignment horizontal="center" vertical="center"/>
    </xf>
    <xf numFmtId="182" fontId="0" fillId="0" borderId="20" xfId="0" applyNumberFormat="1" applyFont="1" applyBorder="1" applyAlignment="1">
      <alignment horizontal="center" vertical="center"/>
    </xf>
    <xf numFmtId="182" fontId="0" fillId="0" borderId="0" xfId="0" applyNumberFormat="1" applyFont="1" applyBorder="1" applyAlignment="1">
      <alignment horizontal="center" vertical="center"/>
    </xf>
    <xf numFmtId="0" fontId="0" fillId="0" borderId="22" xfId="0" applyFont="1" applyBorder="1" applyAlignment="1">
      <alignment horizontal="right" vertical="center"/>
    </xf>
    <xf numFmtId="0" fontId="12" fillId="0" borderId="1" xfId="0" applyFont="1" applyBorder="1" applyAlignment="1">
      <alignment horizontal="right" vertical="center" wrapText="1"/>
    </xf>
    <xf numFmtId="0" fontId="12" fillId="0" borderId="1" xfId="0" applyFont="1" applyBorder="1" applyAlignment="1">
      <alignment horizontal="center" vertical="center"/>
    </xf>
    <xf numFmtId="176" fontId="3" fillId="4" borderId="0" xfId="0" applyNumberFormat="1" applyFont="1" applyFill="1" applyBorder="1" applyAlignment="1">
      <alignment vertical="center" shrinkToFit="1"/>
    </xf>
    <xf numFmtId="10" fontId="3" fillId="0" borderId="0" xfId="0" applyNumberFormat="1" applyFont="1" applyBorder="1" applyAlignment="1">
      <alignment horizontal="center" vertical="center"/>
    </xf>
    <xf numFmtId="0" fontId="4" fillId="0" borderId="0" xfId="0" applyFont="1" applyBorder="1" applyAlignment="1">
      <alignment horizontal="center" vertical="center"/>
    </xf>
    <xf numFmtId="0" fontId="3" fillId="4" borderId="11" xfId="0" applyFont="1" applyFill="1" applyBorder="1" applyAlignment="1">
      <alignment vertical="center" textRotation="255" shrinkToFit="1"/>
    </xf>
    <xf numFmtId="0" fontId="3" fillId="4" borderId="1" xfId="0" applyFont="1" applyFill="1" applyBorder="1" applyAlignment="1">
      <alignment vertical="center" textRotation="255" shrinkToFit="1"/>
    </xf>
    <xf numFmtId="183" fontId="0" fillId="0" borderId="0" xfId="0" applyNumberFormat="1" applyFill="1">
      <alignment vertical="center"/>
    </xf>
    <xf numFmtId="183" fontId="0" fillId="0" borderId="0" xfId="0" applyNumberFormat="1" applyAlignment="1"/>
    <xf numFmtId="183" fontId="0" fillId="0" borderId="0" xfId="0" applyNumberFormat="1">
      <alignment vertical="center"/>
    </xf>
    <xf numFmtId="0" fontId="0" fillId="0" borderId="0" xfId="0" applyFont="1" applyBorder="1" applyAlignment="1">
      <alignment horizontal="center" vertical="center"/>
    </xf>
    <xf numFmtId="0" fontId="0" fillId="0" borderId="0" xfId="0" applyBorder="1">
      <alignment vertical="center"/>
    </xf>
    <xf numFmtId="31" fontId="16" fillId="0" borderId="0" xfId="0" applyNumberFormat="1" applyFont="1" applyBorder="1" applyAlignment="1">
      <alignment horizontal="left" vertical="center" wrapText="1"/>
    </xf>
    <xf numFmtId="0" fontId="16" fillId="0" borderId="0" xfId="0" applyFont="1" applyBorder="1" applyAlignment="1">
      <alignment horizontal="left" vertical="center" wrapText="1"/>
    </xf>
    <xf numFmtId="0" fontId="17" fillId="0" borderId="0" xfId="0" applyFont="1" applyFill="1" applyBorder="1" applyAlignment="1">
      <alignment horizontal="right" vertical="center"/>
    </xf>
    <xf numFmtId="0" fontId="2" fillId="0" borderId="0" xfId="0" applyFont="1" applyBorder="1" applyAlignment="1">
      <alignment horizontal="center" vertical="center" shrinkToFit="1"/>
    </xf>
    <xf numFmtId="0" fontId="0" fillId="0" borderId="0" xfId="0" applyFont="1" applyProtection="1">
      <alignment vertical="center"/>
      <protection locked="0"/>
    </xf>
    <xf numFmtId="0" fontId="5" fillId="0" borderId="0" xfId="0" applyFont="1" applyFill="1" applyProtection="1">
      <alignment vertical="center"/>
      <protection locked="0"/>
    </xf>
    <xf numFmtId="0" fontId="3" fillId="0" borderId="0" xfId="0" applyFont="1" applyProtection="1">
      <alignment vertical="center"/>
      <protection locked="0"/>
    </xf>
    <xf numFmtId="0" fontId="5" fillId="0" borderId="0" xfId="0" applyFont="1" applyFill="1" applyAlignment="1" applyProtection="1">
      <alignment horizontal="left" vertical="center"/>
      <protection locked="0"/>
    </xf>
    <xf numFmtId="0" fontId="3" fillId="3" borderId="18" xfId="0" applyFont="1" applyFill="1" applyBorder="1" applyAlignment="1" applyProtection="1">
      <alignment horizontal="center" vertical="center"/>
      <protection locked="0"/>
    </xf>
    <xf numFmtId="0" fontId="5" fillId="0" borderId="0" xfId="0" applyFont="1" applyFill="1" applyAlignment="1" applyProtection="1">
      <alignment vertical="center"/>
      <protection locked="0"/>
    </xf>
    <xf numFmtId="0" fontId="4" fillId="0" borderId="0" xfId="0" applyFont="1" applyAlignment="1" applyProtection="1">
      <alignment horizontal="right" vertical="center"/>
      <protection locked="0"/>
    </xf>
    <xf numFmtId="0" fontId="8"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8" fillId="0" borderId="0" xfId="0" applyFont="1" applyFill="1" applyAlignment="1" applyProtection="1">
      <alignment vertical="top"/>
      <protection locked="0"/>
    </xf>
    <xf numFmtId="0" fontId="6" fillId="0" borderId="0" xfId="0" applyFont="1" applyFill="1" applyProtection="1">
      <alignment vertical="center"/>
      <protection locked="0"/>
    </xf>
    <xf numFmtId="0" fontId="0" fillId="0" borderId="0" xfId="0" applyProtection="1">
      <alignment vertical="center"/>
      <protection locked="0"/>
    </xf>
    <xf numFmtId="0" fontId="6" fillId="0" borderId="0" xfId="0" quotePrefix="1" applyFont="1" applyFill="1" applyProtection="1">
      <alignment vertical="center"/>
      <protection locked="0"/>
    </xf>
    <xf numFmtId="178" fontId="5" fillId="0" borderId="0" xfId="0" applyNumberFormat="1" applyFont="1" applyFill="1" applyProtection="1">
      <alignment vertical="center"/>
      <protection locked="0"/>
    </xf>
    <xf numFmtId="0" fontId="5" fillId="0" borderId="2" xfId="0" applyFont="1" applyFill="1" applyBorder="1" applyAlignment="1" applyProtection="1">
      <alignment horizontal="center" vertical="center"/>
      <protection locked="0"/>
    </xf>
    <xf numFmtId="0" fontId="5" fillId="0" borderId="3" xfId="0" applyFont="1" applyFill="1" applyBorder="1" applyAlignment="1" applyProtection="1">
      <alignment horizontal="center" vertical="center"/>
      <protection locked="0"/>
    </xf>
    <xf numFmtId="0" fontId="3" fillId="0" borderId="0" xfId="0" applyFont="1" applyAlignment="1" applyProtection="1">
      <alignment vertical="center" textRotation="255" shrinkToFit="1"/>
      <protection locked="0"/>
    </xf>
    <xf numFmtId="0" fontId="3" fillId="0" borderId="0" xfId="0" applyFont="1" applyAlignment="1" applyProtection="1">
      <alignment horizontal="center" vertical="center"/>
      <protection locked="0"/>
    </xf>
    <xf numFmtId="0" fontId="5" fillId="0" borderId="21" xfId="0" applyFont="1" applyFill="1" applyBorder="1" applyAlignment="1" applyProtection="1">
      <alignment horizontal="center" vertical="center"/>
      <protection locked="0"/>
    </xf>
    <xf numFmtId="10" fontId="3" fillId="0" borderId="0" xfId="0" applyNumberFormat="1" applyFont="1" applyAlignment="1">
      <alignment horizontal="center" vertical="center"/>
    </xf>
    <xf numFmtId="0" fontId="0" fillId="0" borderId="1" xfId="0" applyFont="1" applyBorder="1" applyAlignment="1">
      <alignment horizontal="center" vertical="center"/>
    </xf>
    <xf numFmtId="14" fontId="10" fillId="0" borderId="20" xfId="0" applyNumberFormat="1" applyFont="1" applyBorder="1" applyAlignment="1">
      <alignment horizontal="center" vertical="center" wrapText="1"/>
    </xf>
    <xf numFmtId="0" fontId="10" fillId="0" borderId="22"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2" xfId="0" applyFont="1" applyBorder="1" applyAlignment="1">
      <alignment horizontal="center" vertical="center" wrapText="1"/>
    </xf>
    <xf numFmtId="182" fontId="0" fillId="0" borderId="1" xfId="0" applyNumberFormat="1" applyFont="1" applyBorder="1" applyAlignment="1">
      <alignment horizontal="center" vertical="center"/>
    </xf>
    <xf numFmtId="0" fontId="0" fillId="0" borderId="20" xfId="0" applyFont="1" applyBorder="1" applyAlignment="1">
      <alignment horizontal="center" vertical="center"/>
    </xf>
    <xf numFmtId="0" fontId="0" fillId="0" borderId="22" xfId="0" applyFont="1" applyBorder="1" applyAlignment="1">
      <alignment horizontal="center" vertical="center"/>
    </xf>
    <xf numFmtId="0" fontId="0" fillId="0" borderId="0" xfId="0" applyFont="1" applyBorder="1" applyAlignment="1">
      <alignment horizontal="center" vertical="center" wrapText="1"/>
    </xf>
    <xf numFmtId="14" fontId="0" fillId="0" borderId="0" xfId="0" applyNumberFormat="1" applyFont="1" applyBorder="1" applyAlignment="1">
      <alignment horizontal="center" vertical="center" wrapText="1"/>
    </xf>
    <xf numFmtId="182" fontId="0" fillId="0" borderId="0" xfId="0" applyNumberFormat="1" applyFont="1" applyBorder="1" applyAlignment="1">
      <alignment horizontal="center" vertical="center" wrapText="1"/>
    </xf>
    <xf numFmtId="0" fontId="5" fillId="0" borderId="1" xfId="0" applyFont="1" applyFill="1" applyBorder="1" applyAlignment="1" applyProtection="1">
      <alignment horizontal="center" vertical="center"/>
      <protection locked="0"/>
    </xf>
    <xf numFmtId="0" fontId="0" fillId="0" borderId="1" xfId="0" applyBorder="1" applyAlignment="1">
      <alignment horizontal="center" vertical="center"/>
    </xf>
    <xf numFmtId="184" fontId="0" fillId="0" borderId="1" xfId="0" applyNumberFormat="1" applyBorder="1" applyAlignment="1">
      <alignment horizontal="center" vertical="center"/>
    </xf>
    <xf numFmtId="0" fontId="0" fillId="5" borderId="1" xfId="0" applyFill="1" applyBorder="1" applyAlignment="1">
      <alignment horizontal="center" vertical="center"/>
    </xf>
    <xf numFmtId="0" fontId="0" fillId="6" borderId="1" xfId="0" applyFill="1" applyBorder="1" applyAlignment="1">
      <alignment horizontal="center" vertical="center"/>
    </xf>
    <xf numFmtId="0" fontId="3" fillId="0" borderId="0" xfId="0" applyFont="1" applyAlignment="1">
      <alignment horizontal="center" vertical="center" textRotation="255" shrinkToFit="1"/>
    </xf>
    <xf numFmtId="57" fontId="0" fillId="0" borderId="0" xfId="0" applyNumberFormat="1" applyFont="1" applyAlignment="1">
      <alignment horizontal="center" vertical="center"/>
    </xf>
    <xf numFmtId="0" fontId="15" fillId="0" borderId="0" xfId="0" applyFont="1" applyFill="1" applyBorder="1" applyAlignment="1" applyProtection="1">
      <alignment horizontal="center" vertical="center" wrapText="1"/>
      <protection locked="0"/>
    </xf>
    <xf numFmtId="0" fontId="0" fillId="3" borderId="1" xfId="0" applyFont="1" applyFill="1" applyBorder="1" applyAlignment="1">
      <alignment horizontal="center" vertical="center"/>
    </xf>
    <xf numFmtId="0" fontId="5" fillId="3" borderId="1" xfId="0" applyFont="1" applyFill="1" applyBorder="1" applyAlignment="1" applyProtection="1">
      <alignment horizontal="center" vertical="center"/>
      <protection locked="0"/>
    </xf>
    <xf numFmtId="185" fontId="0" fillId="0" borderId="0" xfId="0" applyNumberFormat="1">
      <alignment vertical="center"/>
    </xf>
    <xf numFmtId="185" fontId="0" fillId="0" borderId="0" xfId="0" applyNumberFormat="1" applyAlignment="1">
      <alignment horizontal="center" vertical="center"/>
    </xf>
    <xf numFmtId="184" fontId="0" fillId="6" borderId="1" xfId="0" applyNumberFormat="1" applyFill="1" applyBorder="1" applyAlignment="1">
      <alignment horizontal="center" vertical="center"/>
    </xf>
    <xf numFmtId="184" fontId="0" fillId="5" borderId="1" xfId="0" applyNumberFormat="1" applyFill="1" applyBorder="1" applyAlignment="1">
      <alignment horizontal="center" vertical="center"/>
    </xf>
    <xf numFmtId="0" fontId="18" fillId="0" borderId="0" xfId="0" applyFont="1" applyAlignment="1">
      <alignment horizontal="center" vertical="center"/>
    </xf>
    <xf numFmtId="184" fontId="0" fillId="0" borderId="0" xfId="0" applyNumberFormat="1" applyAlignment="1">
      <alignment horizontal="center" vertical="center"/>
    </xf>
    <xf numFmtId="0" fontId="19" fillId="0" borderId="0" xfId="0" applyFont="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xf>
    <xf numFmtId="0" fontId="0" fillId="0" borderId="20" xfId="0" applyFont="1" applyBorder="1" applyAlignment="1">
      <alignment horizontal="center" vertical="center" wrapText="1"/>
    </xf>
    <xf numFmtId="0" fontId="0" fillId="0" borderId="22" xfId="0" applyFont="1" applyBorder="1" applyAlignment="1">
      <alignment horizontal="center" vertical="center" wrapText="1"/>
    </xf>
    <xf numFmtId="182" fontId="0" fillId="0" borderId="1" xfId="0" applyNumberFormat="1" applyFont="1" applyBorder="1" applyAlignment="1">
      <alignment horizontal="center" vertical="center"/>
    </xf>
    <xf numFmtId="0" fontId="0" fillId="0" borderId="20" xfId="0" applyFont="1" applyBorder="1" applyAlignment="1">
      <alignment horizontal="center" vertical="center"/>
    </xf>
    <xf numFmtId="0" fontId="0" fillId="0" borderId="22" xfId="0" applyFont="1" applyBorder="1" applyAlignment="1">
      <alignment horizontal="center" vertical="center"/>
    </xf>
    <xf numFmtId="0" fontId="0" fillId="0" borderId="0" xfId="0" applyFont="1" applyBorder="1" applyAlignment="1">
      <alignment horizontal="center" vertical="center" wrapText="1"/>
    </xf>
    <xf numFmtId="0" fontId="0" fillId="7" borderId="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19" xfId="0" applyFill="1" applyBorder="1" applyAlignment="1">
      <alignment horizontal="center" vertical="center" wrapText="1"/>
    </xf>
    <xf numFmtId="0" fontId="0" fillId="7" borderId="3" xfId="0" applyFill="1" applyBorder="1" applyAlignment="1">
      <alignment horizontal="center" vertical="center"/>
    </xf>
    <xf numFmtId="0" fontId="0" fillId="7" borderId="1" xfId="0" applyFill="1" applyBorder="1" applyAlignment="1">
      <alignment horizontal="center" vertical="center"/>
    </xf>
    <xf numFmtId="0" fontId="0" fillId="7" borderId="19" xfId="0" applyFill="1" applyBorder="1" applyAlignment="1">
      <alignment horizontal="center" vertical="center"/>
    </xf>
    <xf numFmtId="0" fontId="0" fillId="7" borderId="30" xfId="0" applyFill="1" applyBorder="1" applyAlignment="1">
      <alignment horizontal="center" vertical="center"/>
    </xf>
    <xf numFmtId="0" fontId="11" fillId="0" borderId="0" xfId="0" applyFont="1" applyAlignment="1" applyProtection="1">
      <alignment horizontal="center" vertical="center"/>
      <protection locked="0"/>
    </xf>
    <xf numFmtId="186" fontId="0" fillId="0" borderId="0" xfId="0" applyNumberFormat="1">
      <alignment vertical="center"/>
    </xf>
    <xf numFmtId="14" fontId="0" fillId="3" borderId="0" xfId="0" applyNumberFormat="1" applyFill="1" applyAlignment="1">
      <alignment horizontal="center" vertical="center"/>
    </xf>
    <xf numFmtId="0" fontId="20" fillId="0" borderId="33" xfId="0" applyFont="1" applyFill="1" applyBorder="1" applyAlignment="1">
      <alignment horizontal="center" vertical="center"/>
    </xf>
    <xf numFmtId="0" fontId="20" fillId="0" borderId="34" xfId="0" applyFont="1" applyFill="1" applyBorder="1" applyAlignment="1">
      <alignment horizontal="center" vertical="center"/>
    </xf>
    <xf numFmtId="0" fontId="20" fillId="0" borderId="35" xfId="0" applyFont="1" applyFill="1" applyBorder="1" applyAlignment="1">
      <alignment horizontal="center" vertical="center"/>
    </xf>
    <xf numFmtId="0" fontId="20" fillId="0" borderId="36" xfId="0" applyFont="1" applyFill="1" applyBorder="1" applyAlignment="1">
      <alignment horizontal="center" vertical="center"/>
    </xf>
    <xf numFmtId="0" fontId="20" fillId="0" borderId="37" xfId="0" applyFont="1" applyFill="1" applyBorder="1" applyAlignment="1">
      <alignment horizontal="center" vertical="center"/>
    </xf>
    <xf numFmtId="0" fontId="20" fillId="0" borderId="38"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40" xfId="0" applyFont="1" applyFill="1" applyBorder="1" applyAlignment="1">
      <alignment horizontal="center" vertical="center"/>
    </xf>
    <xf numFmtId="179" fontId="5" fillId="0" borderId="1" xfId="0" applyNumberFormat="1" applyFont="1" applyBorder="1" applyAlignment="1" applyProtection="1">
      <alignment horizontal="center" vertical="center"/>
      <protection locked="0"/>
    </xf>
    <xf numFmtId="179" fontId="5" fillId="0" borderId="19" xfId="0" applyNumberFormat="1"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5" fillId="0" borderId="0" xfId="0" applyFont="1" applyProtection="1">
      <alignment vertical="center"/>
      <protection locked="0"/>
    </xf>
    <xf numFmtId="179" fontId="5" fillId="0" borderId="8" xfId="0" applyNumberFormat="1"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21" xfId="0" applyFont="1" applyBorder="1" applyAlignment="1" applyProtection="1">
      <alignment horizontal="center" vertical="center"/>
      <protection locked="0"/>
    </xf>
    <xf numFmtId="179" fontId="5" fillId="0" borderId="1" xfId="0" applyNumberFormat="1" applyFont="1" applyBorder="1" applyAlignment="1" applyProtection="1">
      <alignment horizontal="center" vertical="center" shrinkToFit="1"/>
      <protection locked="0"/>
    </xf>
    <xf numFmtId="179" fontId="5" fillId="0" borderId="8" xfId="0" applyNumberFormat="1" applyFont="1" applyBorder="1" applyAlignment="1" applyProtection="1">
      <alignment horizontal="center" vertical="center" shrinkToFit="1"/>
      <protection locked="0"/>
    </xf>
    <xf numFmtId="0" fontId="5" fillId="0" borderId="1" xfId="0" applyFont="1" applyBorder="1" applyAlignment="1" applyProtection="1">
      <alignment horizontal="center" vertical="center" shrinkToFit="1"/>
      <protection locked="0"/>
    </xf>
    <xf numFmtId="0" fontId="5" fillId="0" borderId="8" xfId="0" applyFont="1" applyBorder="1" applyAlignment="1" applyProtection="1">
      <alignment horizontal="center" vertical="center" shrinkToFit="1"/>
      <protection locked="0"/>
    </xf>
    <xf numFmtId="0" fontId="0" fillId="0" borderId="0"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2" xfId="0" applyFont="1" applyBorder="1" applyAlignment="1">
      <alignment horizontal="center" vertical="center" wrapText="1"/>
    </xf>
    <xf numFmtId="14" fontId="0" fillId="0" borderId="0"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0" xfId="0" applyFont="1" applyBorder="1" applyAlignment="1">
      <alignment horizontal="center" vertical="center"/>
    </xf>
    <xf numFmtId="0" fontId="0" fillId="0" borderId="22"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14" fontId="10" fillId="0" borderId="20" xfId="0" applyNumberFormat="1" applyFont="1" applyBorder="1" applyAlignment="1">
      <alignment horizontal="center" vertical="center" wrapText="1"/>
    </xf>
    <xf numFmtId="0" fontId="10" fillId="0" borderId="22" xfId="0" applyFont="1" applyBorder="1" applyAlignment="1">
      <alignment horizontal="center" vertical="center" wrapText="1"/>
    </xf>
    <xf numFmtId="10" fontId="3" fillId="0" borderId="0" xfId="0" applyNumberFormat="1" applyFont="1" applyAlignment="1">
      <alignment horizontal="center" vertical="center"/>
    </xf>
    <xf numFmtId="0" fontId="22" fillId="0" borderId="0" xfId="0" applyFont="1">
      <alignment vertical="center"/>
    </xf>
    <xf numFmtId="0" fontId="24" fillId="0" borderId="0" xfId="0" applyFont="1">
      <alignment vertical="center"/>
    </xf>
    <xf numFmtId="0" fontId="25" fillId="0" borderId="0" xfId="0" applyFont="1" applyAlignment="1">
      <alignment vertical="center"/>
    </xf>
    <xf numFmtId="0" fontId="24" fillId="0" borderId="0" xfId="0" applyFont="1" applyBorder="1" applyAlignment="1">
      <alignment horizontal="left" vertical="center"/>
    </xf>
    <xf numFmtId="0" fontId="26" fillId="0" borderId="0" xfId="0" applyFont="1">
      <alignment vertical="center"/>
    </xf>
    <xf numFmtId="0" fontId="25" fillId="0" borderId="0" xfId="0" applyFont="1" applyBorder="1" applyAlignment="1">
      <alignment horizontal="left" vertical="center"/>
    </xf>
    <xf numFmtId="0" fontId="24" fillId="0" borderId="0" xfId="0" applyFont="1" applyBorder="1" applyAlignment="1">
      <alignment horizontal="left" vertical="center"/>
    </xf>
    <xf numFmtId="0" fontId="24" fillId="0" borderId="0" xfId="0" applyFont="1" applyAlignment="1">
      <alignment horizontal="left" vertical="center"/>
    </xf>
    <xf numFmtId="0" fontId="23" fillId="0" borderId="0" xfId="0" applyFont="1" applyAlignment="1">
      <alignment horizontal="left" vertical="center"/>
    </xf>
    <xf numFmtId="0" fontId="0" fillId="0" borderId="0" xfId="0" applyAlignment="1">
      <alignment horizontal="center" vertical="center"/>
    </xf>
    <xf numFmtId="0" fontId="25" fillId="0" borderId="0" xfId="0" applyFont="1" applyAlignment="1">
      <alignment vertical="center"/>
    </xf>
    <xf numFmtId="58" fontId="5" fillId="3" borderId="8" xfId="0" applyNumberFormat="1" applyFont="1" applyFill="1" applyBorder="1" applyAlignment="1" applyProtection="1">
      <alignment horizontal="center" vertical="center"/>
      <protection locked="0"/>
    </xf>
    <xf numFmtId="58" fontId="5" fillId="3" borderId="18" xfId="0" applyNumberFormat="1" applyFont="1" applyFill="1" applyBorder="1" applyAlignment="1" applyProtection="1">
      <alignment horizontal="center" vertical="center"/>
      <protection locked="0"/>
    </xf>
    <xf numFmtId="58" fontId="5" fillId="3" borderId="11" xfId="0" applyNumberFormat="1" applyFont="1" applyFill="1" applyBorder="1" applyAlignment="1" applyProtection="1">
      <alignment horizontal="center" vertical="center"/>
      <protection locked="0"/>
    </xf>
    <xf numFmtId="0" fontId="5" fillId="3" borderId="1" xfId="0" applyFont="1" applyFill="1" applyBorder="1" applyAlignment="1" applyProtection="1">
      <alignment horizontal="left" vertical="center"/>
      <protection locked="0"/>
    </xf>
    <xf numFmtId="10" fontId="3" fillId="0" borderId="0" xfId="0" applyNumberFormat="1" applyFont="1" applyAlignment="1">
      <alignment horizontal="center" vertical="center"/>
    </xf>
    <xf numFmtId="0" fontId="5" fillId="0" borderId="8" xfId="0" applyFont="1" applyFill="1" applyBorder="1" applyAlignment="1" applyProtection="1">
      <alignment horizontal="center" vertical="center"/>
      <protection locked="0"/>
    </xf>
    <xf numFmtId="0" fontId="5" fillId="0" borderId="18" xfId="0"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protection locked="0"/>
    </xf>
    <xf numFmtId="0" fontId="5" fillId="0" borderId="8" xfId="0" applyFont="1" applyFill="1" applyBorder="1" applyAlignment="1" applyProtection="1">
      <alignment horizontal="left" vertical="center"/>
      <protection locked="0"/>
    </xf>
    <xf numFmtId="0" fontId="5" fillId="0" borderId="18" xfId="0" applyFont="1" applyFill="1" applyBorder="1" applyAlignment="1" applyProtection="1">
      <alignment horizontal="left" vertical="center"/>
      <protection locked="0"/>
    </xf>
    <xf numFmtId="0" fontId="5" fillId="0" borderId="11" xfId="0" applyFont="1" applyFill="1" applyBorder="1" applyAlignment="1" applyProtection="1">
      <alignment horizontal="left" vertical="center"/>
      <protection locked="0"/>
    </xf>
    <xf numFmtId="0" fontId="0" fillId="0" borderId="1" xfId="0" applyFont="1" applyBorder="1" applyAlignment="1">
      <alignment horizontal="center" vertical="center"/>
    </xf>
    <xf numFmtId="0" fontId="4" fillId="0" borderId="18"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15" fillId="0" borderId="8" xfId="0" applyFont="1" applyFill="1" applyBorder="1" applyAlignment="1" applyProtection="1">
      <alignment horizontal="center" vertical="center"/>
      <protection locked="0"/>
    </xf>
    <xf numFmtId="0" fontId="15" fillId="0" borderId="18" xfId="0" applyFont="1" applyFill="1" applyBorder="1" applyAlignment="1" applyProtection="1">
      <alignment horizontal="center" vertical="center"/>
      <protection locked="0"/>
    </xf>
    <xf numFmtId="0" fontId="15" fillId="0" borderId="11" xfId="0" applyFont="1" applyFill="1" applyBorder="1" applyAlignment="1" applyProtection="1">
      <alignment horizontal="center" vertical="center"/>
      <protection locked="0"/>
    </xf>
    <xf numFmtId="0" fontId="11" fillId="0" borderId="18" xfId="0" applyFont="1" applyFill="1" applyBorder="1" applyAlignment="1" applyProtection="1">
      <alignment horizontal="center" vertical="center"/>
      <protection locked="0"/>
    </xf>
    <xf numFmtId="0" fontId="11" fillId="0" borderId="11" xfId="0" applyFont="1" applyFill="1" applyBorder="1" applyAlignment="1" applyProtection="1">
      <alignment horizontal="center" vertical="center"/>
      <protection locked="0"/>
    </xf>
    <xf numFmtId="0" fontId="15" fillId="0" borderId="8" xfId="0" applyFont="1" applyBorder="1" applyAlignment="1" applyProtection="1">
      <alignment horizontal="center" vertical="center" wrapText="1"/>
      <protection locked="0"/>
    </xf>
    <xf numFmtId="0" fontId="15" fillId="0" borderId="18"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1" fillId="0" borderId="18" xfId="0" applyFont="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10" fontId="3" fillId="0" borderId="8" xfId="0" applyNumberFormat="1" applyFont="1" applyBorder="1" applyAlignment="1" applyProtection="1">
      <alignment horizontal="center" vertical="center"/>
      <protection locked="0"/>
    </xf>
    <xf numFmtId="10" fontId="3" fillId="0" borderId="11" xfId="0" applyNumberFormat="1" applyFont="1" applyBorder="1" applyAlignment="1" applyProtection="1">
      <alignment horizontal="center" vertical="center"/>
      <protection locked="0"/>
    </xf>
    <xf numFmtId="14" fontId="12" fillId="0" borderId="20" xfId="0" applyNumberFormat="1" applyFont="1" applyBorder="1" applyAlignment="1">
      <alignment horizontal="center" vertical="center" wrapText="1"/>
    </xf>
    <xf numFmtId="0" fontId="12" fillId="0" borderId="22" xfId="0" applyFont="1" applyBorder="1" applyAlignment="1">
      <alignment horizontal="center" vertical="center" wrapText="1"/>
    </xf>
    <xf numFmtId="14" fontId="10" fillId="0" borderId="20" xfId="0" applyNumberFormat="1" applyFont="1" applyBorder="1" applyAlignment="1">
      <alignment horizontal="center" vertical="center" wrapText="1"/>
    </xf>
    <xf numFmtId="0" fontId="10" fillId="0" borderId="22" xfId="0" applyFont="1" applyBorder="1" applyAlignment="1">
      <alignment horizontal="center" vertical="center" wrapText="1"/>
    </xf>
    <xf numFmtId="182" fontId="0" fillId="0" borderId="20" xfId="0" applyNumberFormat="1" applyFont="1" applyBorder="1" applyAlignment="1">
      <alignment horizontal="center" vertical="center" wrapText="1"/>
    </xf>
    <xf numFmtId="182" fontId="0" fillId="0" borderId="22" xfId="0" applyNumberFormat="1" applyFont="1" applyBorder="1" applyAlignment="1">
      <alignment horizontal="center" vertical="center" wrapText="1"/>
    </xf>
    <xf numFmtId="0" fontId="5" fillId="0" borderId="1" xfId="0" applyFont="1" applyBorder="1" applyAlignment="1" applyProtection="1">
      <alignment horizontal="center" vertical="center"/>
      <protection locked="0"/>
    </xf>
    <xf numFmtId="0" fontId="5" fillId="0" borderId="41"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5" fillId="0" borderId="42" xfId="0" applyFont="1" applyBorder="1" applyAlignment="1" applyProtection="1">
      <alignment horizontal="center" vertical="center"/>
      <protection locked="0"/>
    </xf>
    <xf numFmtId="0" fontId="3" fillId="2" borderId="17" xfId="0" applyFont="1" applyFill="1" applyBorder="1" applyAlignment="1">
      <alignment horizontal="center" vertical="center"/>
    </xf>
    <xf numFmtId="0" fontId="3" fillId="2" borderId="29" xfId="0" applyFont="1" applyFill="1" applyBorder="1" applyAlignment="1">
      <alignment horizontal="center" vertical="center"/>
    </xf>
    <xf numFmtId="176" fontId="3" fillId="2" borderId="20" xfId="0" applyNumberFormat="1" applyFont="1" applyFill="1" applyBorder="1" applyAlignment="1">
      <alignment horizontal="center" vertical="center" shrinkToFit="1"/>
    </xf>
    <xf numFmtId="176" fontId="3" fillId="2" borderId="28" xfId="0" applyNumberFormat="1" applyFont="1" applyFill="1" applyBorder="1" applyAlignment="1">
      <alignment horizontal="center" vertical="center" shrinkToFit="1"/>
    </xf>
    <xf numFmtId="176" fontId="3" fillId="2" borderId="14" xfId="0" applyNumberFormat="1" applyFont="1" applyFill="1" applyBorder="1" applyAlignment="1">
      <alignment horizontal="center" vertical="center" shrinkToFit="1"/>
    </xf>
    <xf numFmtId="176" fontId="3" fillId="2" borderId="23" xfId="0" applyNumberFormat="1" applyFont="1" applyFill="1" applyBorder="1" applyAlignment="1">
      <alignment horizontal="center" vertical="center" shrinkToFit="1"/>
    </xf>
    <xf numFmtId="0" fontId="3" fillId="4" borderId="17" xfId="0" applyFont="1" applyFill="1" applyBorder="1" applyAlignment="1">
      <alignment horizontal="center" vertical="center"/>
    </xf>
    <xf numFmtId="0" fontId="3" fillId="4" borderId="29" xfId="0" applyFont="1" applyFill="1" applyBorder="1" applyAlignment="1">
      <alignment horizontal="center" vertical="center"/>
    </xf>
    <xf numFmtId="176" fontId="3" fillId="4" borderId="14" xfId="0" applyNumberFormat="1" applyFont="1" applyFill="1" applyBorder="1" applyAlignment="1">
      <alignment horizontal="center" vertical="center" shrinkToFit="1"/>
    </xf>
    <xf numFmtId="176" fontId="3" fillId="4" borderId="23" xfId="0" applyNumberFormat="1" applyFont="1" applyFill="1" applyBorder="1" applyAlignment="1">
      <alignment horizontal="center" vertical="center" shrinkToFi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2" xfId="0" applyFont="1" applyBorder="1" applyAlignment="1">
      <alignment horizontal="center" vertical="center" wrapText="1"/>
    </xf>
    <xf numFmtId="0" fontId="3" fillId="0" borderId="1" xfId="0" applyFont="1" applyBorder="1" applyAlignment="1" applyProtection="1">
      <alignment horizontal="center" vertical="center"/>
      <protection locked="0"/>
    </xf>
    <xf numFmtId="0" fontId="5" fillId="0" borderId="17" xfId="0" applyFont="1" applyFill="1" applyBorder="1" applyAlignment="1" applyProtection="1">
      <alignment horizontal="center" vertical="center" wrapText="1"/>
      <protection locked="0"/>
    </xf>
    <xf numFmtId="0" fontId="5" fillId="0" borderId="29" xfId="0" applyFont="1" applyFill="1" applyBorder="1" applyAlignment="1" applyProtection="1">
      <alignment horizontal="center" vertical="center" wrapText="1"/>
      <protection locked="0"/>
    </xf>
    <xf numFmtId="0" fontId="3" fillId="2" borderId="10" xfId="0" applyFont="1" applyFill="1" applyBorder="1" applyAlignment="1">
      <alignment horizontal="center" vertical="center"/>
    </xf>
    <xf numFmtId="176" fontId="3" fillId="2" borderId="22" xfId="0" applyNumberFormat="1" applyFont="1" applyFill="1" applyBorder="1" applyAlignment="1">
      <alignment horizontal="center" vertical="center" shrinkToFit="1"/>
    </xf>
    <xf numFmtId="176" fontId="3" fillId="2" borderId="7" xfId="0" applyNumberFormat="1" applyFont="1" applyFill="1" applyBorder="1" applyAlignment="1">
      <alignment horizontal="center" vertical="center" shrinkToFit="1"/>
    </xf>
    <xf numFmtId="0" fontId="3" fillId="4" borderId="10" xfId="0" applyFont="1" applyFill="1" applyBorder="1" applyAlignment="1">
      <alignment horizontal="center" vertical="center"/>
    </xf>
    <xf numFmtId="0" fontId="5" fillId="0" borderId="1" xfId="0" applyFont="1" applyBorder="1" applyAlignment="1" applyProtection="1">
      <alignment horizontal="center" vertical="center" textRotation="255" shrinkToFit="1"/>
      <protection locked="0"/>
    </xf>
    <xf numFmtId="0" fontId="5" fillId="0" borderId="19" xfId="0" applyFont="1" applyBorder="1" applyAlignment="1" applyProtection="1">
      <alignment horizontal="center" vertical="center" textRotation="255" shrinkToFit="1"/>
      <protection locked="0"/>
    </xf>
    <xf numFmtId="0" fontId="5" fillId="0" borderId="17" xfId="0" applyFont="1" applyFill="1" applyBorder="1" applyAlignment="1" applyProtection="1">
      <alignment horizontal="center" vertical="center" textRotation="255" shrinkToFit="1"/>
      <protection locked="0"/>
    </xf>
    <xf numFmtId="0" fontId="5" fillId="0" borderId="10" xfId="0" applyFont="1" applyFill="1" applyBorder="1" applyAlignment="1" applyProtection="1">
      <alignment horizontal="center" vertical="center" textRotation="255" shrinkToFit="1"/>
      <protection locked="0"/>
    </xf>
    <xf numFmtId="0" fontId="0" fillId="0" borderId="1" xfId="0" applyFont="1" applyBorder="1" applyAlignment="1">
      <alignment horizontal="center" vertical="center" wrapText="1"/>
    </xf>
    <xf numFmtId="0" fontId="0" fillId="0" borderId="20" xfId="0" applyFont="1" applyBorder="1" applyAlignment="1">
      <alignment horizontal="right" vertical="center" wrapText="1"/>
    </xf>
    <xf numFmtId="0" fontId="0" fillId="0" borderId="22" xfId="0" applyFont="1" applyBorder="1" applyAlignment="1">
      <alignment horizontal="right" vertical="center" wrapText="1"/>
    </xf>
    <xf numFmtId="0" fontId="0" fillId="0" borderId="1" xfId="0" applyNumberFormat="1"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0" borderId="22" xfId="0" applyFont="1" applyBorder="1" applyAlignment="1">
      <alignment horizontal="center" vertical="center"/>
    </xf>
    <xf numFmtId="0" fontId="3" fillId="2" borderId="3" xfId="0" applyFont="1" applyFill="1" applyBorder="1" applyAlignment="1">
      <alignment horizontal="center" vertical="center" textRotation="255"/>
    </xf>
    <xf numFmtId="0" fontId="3" fillId="2" borderId="1" xfId="0" applyFont="1" applyFill="1" applyBorder="1" applyAlignment="1">
      <alignment horizontal="center" vertical="center" textRotation="255"/>
    </xf>
    <xf numFmtId="0" fontId="9" fillId="2" borderId="19" xfId="0" applyFont="1" applyFill="1" applyBorder="1" applyAlignment="1">
      <alignment horizontal="center" vertical="center" textRotation="255"/>
    </xf>
    <xf numFmtId="0" fontId="3" fillId="4" borderId="17" xfId="0" applyFont="1" applyFill="1" applyBorder="1" applyAlignment="1">
      <alignment horizontal="center" vertical="center" textRotation="255"/>
    </xf>
    <xf numFmtId="0" fontId="3" fillId="4" borderId="9" xfId="0" applyFont="1" applyFill="1" applyBorder="1" applyAlignment="1">
      <alignment horizontal="center" vertical="center" textRotation="255"/>
    </xf>
    <xf numFmtId="0" fontId="3" fillId="4" borderId="10" xfId="0" applyFont="1" applyFill="1" applyBorder="1" applyAlignment="1">
      <alignment horizontal="center" vertical="center" textRotation="255"/>
    </xf>
    <xf numFmtId="0" fontId="3" fillId="4" borderId="14" xfId="0" applyFont="1" applyFill="1" applyBorder="1" applyAlignment="1">
      <alignment horizontal="center" vertical="center" textRotation="255" shrinkToFit="1"/>
    </xf>
    <xf numFmtId="0" fontId="3" fillId="4" borderId="6" xfId="0" applyFont="1" applyFill="1" applyBorder="1" applyAlignment="1">
      <alignment horizontal="center" vertical="center" textRotation="255" shrinkToFit="1"/>
    </xf>
    <xf numFmtId="0" fontId="3" fillId="4" borderId="7" xfId="0" applyFont="1" applyFill="1" applyBorder="1" applyAlignment="1">
      <alignment horizontal="center" vertical="center" textRotation="255" shrinkToFit="1"/>
    </xf>
    <xf numFmtId="0" fontId="0" fillId="0" borderId="11" xfId="0" applyFont="1" applyBorder="1" applyAlignment="1">
      <alignment horizontal="center" vertical="center" wrapText="1"/>
    </xf>
    <xf numFmtId="176" fontId="3" fillId="4" borderId="7" xfId="0" applyNumberFormat="1" applyFont="1" applyFill="1" applyBorder="1" applyAlignment="1">
      <alignment horizontal="center" vertical="center" shrinkToFit="1"/>
    </xf>
    <xf numFmtId="0" fontId="3" fillId="4" borderId="17" xfId="0" applyFont="1" applyFill="1" applyBorder="1" applyAlignment="1">
      <alignment horizontal="center" vertical="center" textRotation="255" shrinkToFit="1"/>
    </xf>
    <xf numFmtId="0" fontId="3" fillId="4" borderId="10" xfId="0" applyFont="1" applyFill="1" applyBorder="1" applyAlignment="1">
      <alignment horizontal="center" vertical="center" textRotation="255" shrinkToFit="1"/>
    </xf>
    <xf numFmtId="0" fontId="3" fillId="4" borderId="20" xfId="0" applyFont="1" applyFill="1" applyBorder="1" applyAlignment="1">
      <alignment horizontal="center" vertical="center" textRotation="255" shrinkToFit="1"/>
    </xf>
    <xf numFmtId="0" fontId="3" fillId="4" borderId="22" xfId="0" applyFont="1" applyFill="1" applyBorder="1" applyAlignment="1">
      <alignment horizontal="center" vertical="center" textRotation="255" shrinkToFit="1"/>
    </xf>
    <xf numFmtId="0" fontId="5" fillId="0" borderId="10" xfId="0" applyFont="1" applyFill="1" applyBorder="1" applyAlignment="1" applyProtection="1">
      <alignment horizontal="center" vertical="center" wrapText="1"/>
      <protection locked="0"/>
    </xf>
    <xf numFmtId="0" fontId="9" fillId="0" borderId="20" xfId="0" applyFont="1" applyBorder="1" applyAlignment="1">
      <alignment horizontal="center" vertical="center"/>
    </xf>
    <xf numFmtId="0" fontId="9" fillId="0" borderId="22" xfId="0" applyFont="1" applyBorder="1" applyAlignment="1">
      <alignment horizontal="center" vertical="center"/>
    </xf>
    <xf numFmtId="0" fontId="14" fillId="0" borderId="20"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21" xfId="0" applyFont="1" applyBorder="1" applyAlignment="1">
      <alignment horizontal="center" vertical="center" wrapText="1"/>
    </xf>
    <xf numFmtId="0" fontId="14" fillId="4" borderId="17"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178" fontId="5" fillId="0" borderId="27" xfId="0" applyNumberFormat="1" applyFont="1" applyBorder="1" applyAlignment="1" applyProtection="1">
      <alignment horizontal="center" vertical="center"/>
      <protection locked="0"/>
    </xf>
    <xf numFmtId="178" fontId="5" fillId="0" borderId="24" xfId="0" applyNumberFormat="1" applyFont="1" applyBorder="1" applyAlignment="1" applyProtection="1">
      <alignment horizontal="center" vertical="center"/>
      <protection locked="0"/>
    </xf>
    <xf numFmtId="0" fontId="3" fillId="2" borderId="2" xfId="0" applyFont="1" applyFill="1" applyBorder="1" applyAlignment="1">
      <alignment horizontal="center" vertical="center"/>
    </xf>
    <xf numFmtId="0" fontId="3" fillId="2" borderId="27" xfId="0" applyFont="1" applyFill="1" applyBorder="1" applyAlignment="1">
      <alignment horizontal="center" vertical="center"/>
    </xf>
    <xf numFmtId="0" fontId="3" fillId="2" borderId="24"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19"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6" xfId="0" applyFont="1" applyFill="1" applyBorder="1" applyAlignment="1">
      <alignment horizontal="center" vertical="center"/>
    </xf>
    <xf numFmtId="0" fontId="3" fillId="7" borderId="12" xfId="0" applyFont="1" applyFill="1" applyBorder="1" applyAlignment="1">
      <alignment horizontal="center" vertical="center" wrapText="1"/>
    </xf>
    <xf numFmtId="0" fontId="3" fillId="7" borderId="32"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13" xfId="0" applyFont="1" applyFill="1" applyBorder="1" applyAlignment="1">
      <alignment horizontal="center" vertical="center" wrapText="1"/>
    </xf>
    <xf numFmtId="0" fontId="3" fillId="7" borderId="31" xfId="0" applyFont="1" applyFill="1" applyBorder="1" applyAlignment="1">
      <alignment horizontal="center" vertical="center" wrapText="1"/>
    </xf>
    <xf numFmtId="0" fontId="3" fillId="7" borderId="16" xfId="0" applyFont="1" applyFill="1" applyBorder="1" applyAlignment="1">
      <alignment horizontal="center" vertical="center" wrapText="1"/>
    </xf>
    <xf numFmtId="0" fontId="5" fillId="0" borderId="8" xfId="0" applyFont="1" applyBorder="1" applyAlignment="1" applyProtection="1">
      <alignment horizontal="center" vertical="center"/>
      <protection locked="0"/>
    </xf>
    <xf numFmtId="0" fontId="5" fillId="0" borderId="43" xfId="0" applyFont="1" applyBorder="1" applyAlignment="1" applyProtection="1">
      <alignment horizontal="center" vertical="center"/>
      <protection locked="0"/>
    </xf>
    <xf numFmtId="0" fontId="5" fillId="0" borderId="8" xfId="0" applyFont="1" applyBorder="1" applyAlignment="1" applyProtection="1">
      <alignment horizontal="center" vertical="center" textRotation="255" shrinkToFit="1"/>
      <protection locked="0"/>
    </xf>
    <xf numFmtId="178" fontId="5" fillId="0" borderId="4" xfId="0" applyNumberFormat="1"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5" fillId="0" borderId="22" xfId="0" applyFont="1" applyBorder="1" applyAlignment="1" applyProtection="1">
      <alignment horizontal="center" vertical="center"/>
      <protection locked="0"/>
    </xf>
    <xf numFmtId="0" fontId="5" fillId="0" borderId="20" xfId="0" applyFont="1" applyBorder="1" applyAlignment="1" applyProtection="1">
      <alignment horizontal="center" vertical="center" textRotation="255" shrinkToFit="1"/>
      <protection locked="0"/>
    </xf>
    <xf numFmtId="0" fontId="5" fillId="0" borderId="22" xfId="0" applyFont="1" applyBorder="1" applyAlignment="1" applyProtection="1">
      <alignment horizontal="center" vertical="center" textRotation="255" shrinkToFit="1"/>
      <protection locked="0"/>
    </xf>
    <xf numFmtId="0" fontId="5" fillId="0" borderId="14" xfId="0" applyFont="1" applyBorder="1" applyAlignment="1" applyProtection="1">
      <alignment horizontal="center" vertical="center" textRotation="255" shrinkToFit="1"/>
      <protection locked="0"/>
    </xf>
    <xf numFmtId="0" fontId="5" fillId="0" borderId="7" xfId="0" applyFont="1" applyBorder="1" applyAlignment="1" applyProtection="1">
      <alignment horizontal="center" vertical="center" textRotation="255" shrinkToFit="1"/>
      <protection locked="0"/>
    </xf>
    <xf numFmtId="0" fontId="0" fillId="7" borderId="17" xfId="0" applyFill="1" applyBorder="1" applyAlignment="1">
      <alignment horizontal="center" vertical="center"/>
    </xf>
    <xf numFmtId="0" fontId="0" fillId="7" borderId="10" xfId="0" applyFill="1" applyBorder="1" applyAlignment="1">
      <alignment horizontal="center" vertical="center"/>
    </xf>
    <xf numFmtId="0" fontId="0" fillId="7" borderId="20" xfId="0" applyFill="1" applyBorder="1" applyAlignment="1">
      <alignment horizontal="center" vertical="center"/>
    </xf>
    <xf numFmtId="0" fontId="0" fillId="7" borderId="22" xfId="0" applyFill="1" applyBorder="1" applyAlignment="1">
      <alignment horizontal="center" vertical="center"/>
    </xf>
    <xf numFmtId="0" fontId="5" fillId="0" borderId="14" xfId="0" applyFont="1" applyBorder="1" applyAlignment="1" applyProtection="1">
      <alignment horizontal="center" vertical="center"/>
      <protection locked="0"/>
    </xf>
    <xf numFmtId="0" fontId="5" fillId="0" borderId="23"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0" fillId="0" borderId="0" xfId="0" applyFont="1" applyBorder="1" applyAlignment="1">
      <alignment horizontal="center" vertical="center" wrapText="1"/>
    </xf>
    <xf numFmtId="0" fontId="7" fillId="0" borderId="0" xfId="0" applyFont="1" applyFill="1" applyAlignment="1" applyProtection="1">
      <alignment horizontal="left" vertical="center"/>
      <protection locked="0"/>
    </xf>
    <xf numFmtId="181" fontId="5" fillId="3" borderId="0" xfId="0" applyNumberFormat="1" applyFont="1" applyFill="1" applyAlignment="1" applyProtection="1">
      <alignment horizontal="center" vertical="center"/>
      <protection locked="0"/>
    </xf>
    <xf numFmtId="14" fontId="5" fillId="0" borderId="0" xfId="0" applyNumberFormat="1" applyFont="1" applyFill="1" applyAlignment="1" applyProtection="1">
      <alignment horizontal="center" vertical="center"/>
      <protection locked="0"/>
    </xf>
    <xf numFmtId="178" fontId="5" fillId="0" borderId="5" xfId="0" applyNumberFormat="1" applyFont="1" applyBorder="1" applyAlignment="1" applyProtection="1">
      <alignment horizontal="center" vertical="center"/>
      <protection locked="0"/>
    </xf>
    <xf numFmtId="180" fontId="5" fillId="3" borderId="0" xfId="0" applyNumberFormat="1" applyFont="1" applyFill="1" applyAlignment="1" applyProtection="1">
      <alignment horizontal="center" vertical="center"/>
      <protection locked="0"/>
    </xf>
    <xf numFmtId="177" fontId="5" fillId="3" borderId="0" xfId="0" applyNumberFormat="1" applyFont="1" applyFill="1" applyAlignment="1" applyProtection="1">
      <alignment horizontal="center" vertical="center"/>
      <protection locked="0"/>
    </xf>
    <xf numFmtId="0" fontId="21" fillId="0" borderId="0" xfId="0" applyFont="1" applyBorder="1" applyAlignment="1" applyProtection="1">
      <alignment horizontal="center" vertical="center" wrapText="1" shrinkToFit="1"/>
      <protection locked="0"/>
    </xf>
    <xf numFmtId="0" fontId="21" fillId="0" borderId="0" xfId="0" applyFont="1" applyBorder="1" applyAlignment="1" applyProtection="1">
      <alignment horizontal="center" vertical="center" shrinkToFit="1"/>
      <protection locked="0"/>
    </xf>
    <xf numFmtId="14" fontId="0" fillId="0" borderId="0" xfId="0" applyNumberFormat="1" applyFont="1" applyBorder="1" applyAlignment="1">
      <alignment horizontal="center" vertical="center" wrapText="1"/>
    </xf>
    <xf numFmtId="0" fontId="0" fillId="7" borderId="14" xfId="0" applyFill="1" applyBorder="1" applyAlignment="1">
      <alignment horizontal="center" vertical="center"/>
    </xf>
    <xf numFmtId="0" fontId="0" fillId="7" borderId="7" xfId="0"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Border="1" applyAlignment="1" applyProtection="1">
      <alignment horizontal="center" vertical="center" shrinkToFit="1"/>
      <protection locked="0"/>
    </xf>
  </cellXfs>
  <cellStyles count="1">
    <cellStyle name="標準" xfId="0" builtinId="0"/>
  </cellStyles>
  <dxfs count="216">
    <dxf>
      <font>
        <b/>
        <i val="0"/>
        <color rgb="FFFF0000"/>
      </font>
    </dxf>
    <dxf>
      <font>
        <b/>
        <i val="0"/>
        <color rgb="FF0000FF"/>
      </font>
    </dxf>
    <dxf>
      <font>
        <b/>
        <i val="0"/>
      </font>
    </dxf>
    <dxf>
      <font>
        <color rgb="FFFF0000"/>
      </font>
      <fill>
        <patternFill>
          <bgColor theme="5" tint="0.79998168889431442"/>
        </patternFill>
      </fill>
    </dxf>
    <dxf>
      <font>
        <color rgb="FF0000FF"/>
      </font>
      <fill>
        <patternFill>
          <bgColor theme="3" tint="0.79998168889431442"/>
        </patternFill>
      </fill>
    </dxf>
    <dxf>
      <fill>
        <patternFill>
          <bgColor theme="9" tint="0.79998168889431442"/>
        </patternFill>
      </fill>
    </dxf>
    <dxf>
      <font>
        <color rgb="FFFF0000"/>
      </font>
      <fill>
        <patternFill>
          <bgColor theme="5" tint="0.79998168889431442"/>
        </patternFill>
      </fill>
    </dxf>
    <dxf>
      <font>
        <color rgb="FF0000FF"/>
      </font>
      <fill>
        <patternFill>
          <bgColor theme="3" tint="0.79998168889431442"/>
        </patternFill>
      </fill>
    </dxf>
    <dxf>
      <fill>
        <patternFill>
          <bgColor theme="9"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0000FF"/>
      </font>
      <fill>
        <patternFill>
          <bgColor theme="3" tint="0.79998168889431442"/>
        </patternFill>
      </fill>
    </dxf>
    <dxf>
      <fill>
        <patternFill>
          <bgColor theme="9"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0000FF"/>
      </font>
      <fill>
        <patternFill>
          <bgColor theme="3" tint="0.79998168889431442"/>
        </patternFill>
      </fill>
    </dxf>
    <dxf>
      <fill>
        <patternFill>
          <bgColor theme="9"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ont>
        <b/>
        <i val="0"/>
        <color rgb="FFFF0000"/>
      </font>
    </dxf>
    <dxf>
      <font>
        <b/>
        <i val="0"/>
        <color rgb="FF0000FF"/>
      </font>
    </dxf>
    <dxf>
      <font>
        <b/>
        <i val="0"/>
      </font>
    </dxf>
    <dxf>
      <font>
        <color rgb="FFFF0000"/>
      </font>
      <fill>
        <patternFill>
          <bgColor theme="5" tint="0.79998168889431442"/>
        </patternFill>
      </fill>
    </dxf>
    <dxf>
      <font>
        <color rgb="FF0000FF"/>
      </font>
      <fill>
        <patternFill>
          <bgColor theme="3" tint="0.79998168889431442"/>
        </patternFill>
      </fill>
    </dxf>
    <dxf>
      <fill>
        <patternFill>
          <bgColor theme="9" tint="0.79998168889431442"/>
        </patternFill>
      </fill>
    </dxf>
    <dxf>
      <font>
        <color rgb="FFFF0000"/>
      </font>
      <fill>
        <patternFill>
          <bgColor theme="5" tint="0.79998168889431442"/>
        </patternFill>
      </fill>
    </dxf>
    <dxf>
      <font>
        <color rgb="FF0000FF"/>
      </font>
      <fill>
        <patternFill>
          <bgColor theme="3" tint="0.79998168889431442"/>
        </patternFill>
      </fill>
    </dxf>
    <dxf>
      <fill>
        <patternFill>
          <bgColor theme="9"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0000FF"/>
      </font>
      <fill>
        <patternFill>
          <bgColor theme="3" tint="0.79998168889431442"/>
        </patternFill>
      </fill>
    </dxf>
    <dxf>
      <fill>
        <patternFill>
          <bgColor theme="9"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0000FF"/>
      </font>
      <fill>
        <patternFill>
          <bgColor theme="3" tint="0.79998168889431442"/>
        </patternFill>
      </fill>
    </dxf>
    <dxf>
      <fill>
        <patternFill>
          <bgColor theme="9"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s>
  <tableStyles count="0" defaultTableStyle="TableStyleMedium2" defaultPivotStyle="PivotStyleLight16"/>
  <colors>
    <mruColors>
      <color rgb="FFFFFFCC"/>
      <color rgb="FFFFFF99"/>
      <color rgb="FFD8E476"/>
      <color rgb="FF0000FF"/>
      <color rgb="FFFFCCFF"/>
      <color rgb="FFCCE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25</xdr:col>
      <xdr:colOff>302123</xdr:colOff>
      <xdr:row>10</xdr:row>
      <xdr:rowOff>91441</xdr:rowOff>
    </xdr:from>
    <xdr:ext cx="359714" cy="850974"/>
    <xdr:sp macro="" textlink="">
      <xdr:nvSpPr>
        <xdr:cNvPr id="2" name="テキスト ボックス 1">
          <a:extLst>
            <a:ext uri="{FF2B5EF4-FFF2-40B4-BE49-F238E27FC236}">
              <a16:creationId xmlns:a16="http://schemas.microsoft.com/office/drawing/2014/main" id="{7DED0CCA-82E8-450B-B780-D41FF037B38A}"/>
            </a:ext>
          </a:extLst>
        </xdr:cNvPr>
        <xdr:cNvSpPr txBox="1"/>
      </xdr:nvSpPr>
      <xdr:spPr>
        <a:xfrm>
          <a:off x="11227298" y="3168016"/>
          <a:ext cx="359714" cy="850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spAutoFit/>
        </a:bodyPr>
        <a:lstStyle/>
        <a:p>
          <a:r>
            <a:rPr kumimoji="1" lang="ja-JP" altLang="en-US" sz="1050"/>
            <a:t>工事着手日</a:t>
          </a:r>
        </a:p>
      </xdr:txBody>
    </xdr:sp>
    <xdr:clientData fLocksWithSheet="0"/>
  </xdr:oneCellAnchor>
  <xdr:twoCellAnchor>
    <xdr:from>
      <xdr:col>47</xdr:col>
      <xdr:colOff>0</xdr:colOff>
      <xdr:row>344</xdr:row>
      <xdr:rowOff>14782</xdr:rowOff>
    </xdr:from>
    <xdr:to>
      <xdr:col>51</xdr:col>
      <xdr:colOff>339218</xdr:colOff>
      <xdr:row>344</xdr:row>
      <xdr:rowOff>316994</xdr:rowOff>
    </xdr:to>
    <xdr:sp macro="" textlink="">
      <xdr:nvSpPr>
        <xdr:cNvPr id="3" name="角丸四角形吹き出し 5">
          <a:extLst>
            <a:ext uri="{FF2B5EF4-FFF2-40B4-BE49-F238E27FC236}">
              <a16:creationId xmlns:a16="http://schemas.microsoft.com/office/drawing/2014/main" id="{2528A88F-2913-43FF-AC6B-D8FD989F9F88}"/>
            </a:ext>
          </a:extLst>
        </xdr:cNvPr>
        <xdr:cNvSpPr/>
      </xdr:nvSpPr>
      <xdr:spPr>
        <a:xfrm>
          <a:off x="21453584" y="93583900"/>
          <a:ext cx="2249899" cy="302212"/>
        </a:xfrm>
        <a:prstGeom prst="wedgeRoundRectCallout">
          <a:avLst>
            <a:gd name="adj1" fmla="val 11722"/>
            <a:gd name="adj2" fmla="val -41156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計画か実績か選んでください</a:t>
          </a:r>
          <a:r>
            <a:rPr kumimoji="1" lang="en-US" altLang="ja-JP" sz="1100"/>
            <a:t>.</a:t>
          </a:r>
        </a:p>
        <a:p>
          <a:pPr algn="l"/>
          <a:endParaRPr kumimoji="1" lang="en-US" altLang="ja-JP" sz="1100"/>
        </a:p>
      </xdr:txBody>
    </xdr:sp>
    <xdr:clientData/>
  </xdr:twoCellAnchor>
  <xdr:oneCellAnchor>
    <xdr:from>
      <xdr:col>31</xdr:col>
      <xdr:colOff>2402</xdr:colOff>
      <xdr:row>0</xdr:row>
      <xdr:rowOff>126465</xdr:rowOff>
    </xdr:from>
    <xdr:ext cx="5148233" cy="1955426"/>
    <xdr:sp macro="" textlink="">
      <xdr:nvSpPr>
        <xdr:cNvPr id="4" name="正方形/長方形 3">
          <a:extLst>
            <a:ext uri="{FF2B5EF4-FFF2-40B4-BE49-F238E27FC236}">
              <a16:creationId xmlns:a16="http://schemas.microsoft.com/office/drawing/2014/main" id="{97D8E157-A81D-4B28-9977-E65B9BBE8EB2}"/>
            </a:ext>
          </a:extLst>
        </xdr:cNvPr>
        <xdr:cNvSpPr/>
      </xdr:nvSpPr>
      <xdr:spPr>
        <a:xfrm>
          <a:off x="12777108" y="126465"/>
          <a:ext cx="5148233" cy="1955426"/>
        </a:xfrm>
        <a:prstGeom prst="rect">
          <a:avLst/>
        </a:prstGeom>
        <a:solidFill>
          <a:schemeClr val="bg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400" b="1" baseline="0">
              <a:solidFill>
                <a:schemeClr val="tx1"/>
              </a:solidFill>
            </a:rPr>
            <a:t>凡例</a:t>
          </a:r>
          <a:endParaRPr kumimoji="1" lang="en-US" altLang="ja-JP" sz="1400" b="1" baseline="0">
            <a:solidFill>
              <a:schemeClr val="tx1"/>
            </a:solidFill>
          </a:endParaRPr>
        </a:p>
        <a:p>
          <a:pPr algn="l"/>
          <a:r>
            <a:rPr kumimoji="1" lang="ja-JP" altLang="en-US" sz="1300" b="1" baseline="0">
              <a:solidFill>
                <a:srgbClr val="FF0000"/>
              </a:solidFill>
            </a:rPr>
            <a:t>　</a:t>
          </a:r>
          <a:r>
            <a:rPr kumimoji="1" lang="ja-JP" altLang="en-US" sz="1300" b="0" baseline="0">
              <a:solidFill>
                <a:schemeClr val="tx1"/>
              </a:solidFill>
            </a:rPr>
            <a:t>○：休日、代替休日（同一週で振り替えた場合）</a:t>
          </a:r>
          <a:endParaRPr kumimoji="1" lang="en-US" altLang="ja-JP" sz="1300" b="0" baseline="0">
            <a:solidFill>
              <a:schemeClr val="tx1"/>
            </a:solidFill>
          </a:endParaRPr>
        </a:p>
        <a:p>
          <a:pPr algn="l"/>
          <a:r>
            <a:rPr kumimoji="1" lang="ja-JP" altLang="en-US" sz="1300" b="0" baseline="0">
              <a:solidFill>
                <a:schemeClr val="tx1"/>
              </a:solidFill>
            </a:rPr>
            <a:t>　●：振替後（翌週以降へ振り替えて現場閉所した場合の日）</a:t>
          </a:r>
          <a:endParaRPr kumimoji="1" lang="en-US" altLang="ja-JP" sz="1300" b="0" baseline="0">
            <a:solidFill>
              <a:schemeClr val="tx1"/>
            </a:solidFill>
          </a:endParaRPr>
        </a:p>
        <a:p>
          <a:pPr algn="l"/>
          <a:r>
            <a:rPr kumimoji="1" lang="ja-JP" altLang="en-US" sz="1300" b="0" baseline="0">
              <a:solidFill>
                <a:schemeClr val="tx1"/>
              </a:solidFill>
            </a:rPr>
            <a:t>　▲：振替前（翌週以降へ振り替えるため現場作業等した場合の日）</a:t>
          </a:r>
          <a:endParaRPr kumimoji="1" lang="en-US" altLang="ja-JP" sz="1300" b="0" baseline="0">
            <a:solidFill>
              <a:schemeClr val="tx1"/>
            </a:solidFill>
          </a:endParaRPr>
        </a:p>
        <a:p>
          <a:pPr algn="l"/>
          <a:r>
            <a:rPr kumimoji="1" lang="ja-JP" altLang="en-US" sz="1300" b="0" baseline="0">
              <a:solidFill>
                <a:schemeClr val="tx1"/>
              </a:solidFill>
            </a:rPr>
            <a:t>　外：非対象期間となる日</a:t>
          </a:r>
          <a:endParaRPr kumimoji="1" lang="en-US" altLang="ja-JP" sz="1300" b="0" baseline="0">
            <a:solidFill>
              <a:schemeClr val="tx1"/>
            </a:solidFill>
          </a:endParaRPr>
        </a:p>
        <a:p>
          <a:pPr algn="l"/>
          <a:r>
            <a:rPr kumimoji="1" lang="ja-JP" altLang="en-US" sz="1300" b="1" baseline="0">
              <a:solidFill>
                <a:srgbClr val="FF0000"/>
              </a:solidFill>
            </a:rPr>
            <a:t>　　　 </a:t>
          </a:r>
          <a:r>
            <a:rPr kumimoji="1" lang="en-US" altLang="ja-JP" sz="1300" b="1" baseline="0">
              <a:solidFill>
                <a:srgbClr val="FF0000"/>
              </a:solidFill>
            </a:rPr>
            <a:t>※</a:t>
          </a:r>
          <a:r>
            <a:rPr kumimoji="1" lang="ja-JP" altLang="en-US" sz="1300" b="1" baseline="0">
              <a:solidFill>
                <a:srgbClr val="FF0000"/>
              </a:solidFill>
            </a:rPr>
            <a:t>対象期間外となるすべての日に「外」をいれること</a:t>
          </a:r>
          <a:endParaRPr kumimoji="1" lang="en-US" altLang="ja-JP" sz="1300" b="1" baseline="0">
            <a:solidFill>
              <a:srgbClr val="FF0000"/>
            </a:solidFill>
          </a:endParaRPr>
        </a:p>
        <a:p>
          <a:pPr algn="l"/>
          <a:r>
            <a:rPr kumimoji="1" lang="ja-JP" altLang="en-US" sz="1300" b="1" baseline="0">
              <a:solidFill>
                <a:srgbClr val="FF0000"/>
              </a:solidFill>
            </a:rPr>
            <a:t>（工期外の月は入力不要。工期末の月は工期以降も「外」を入力）　</a:t>
          </a:r>
        </a:p>
      </xdr:txBody>
    </xdr:sp>
    <xdr:clientData/>
  </xdr:oneCellAnchor>
  <xdr:twoCellAnchor>
    <xdr:from>
      <xdr:col>11</xdr:col>
      <xdr:colOff>15875</xdr:colOff>
      <xdr:row>11</xdr:row>
      <xdr:rowOff>336176</xdr:rowOff>
    </xdr:from>
    <xdr:to>
      <xdr:col>25</xdr:col>
      <xdr:colOff>201706</xdr:colOff>
      <xdr:row>11</xdr:row>
      <xdr:rowOff>647699</xdr:rowOff>
    </xdr:to>
    <xdr:sp macro="" textlink="">
      <xdr:nvSpPr>
        <xdr:cNvPr id="5" name="正方形/長方形 4">
          <a:extLst>
            <a:ext uri="{FF2B5EF4-FFF2-40B4-BE49-F238E27FC236}">
              <a16:creationId xmlns:a16="http://schemas.microsoft.com/office/drawing/2014/main" id="{2691B537-348D-4DA4-8CD5-EB3D204E668B}"/>
            </a:ext>
          </a:extLst>
        </xdr:cNvPr>
        <xdr:cNvSpPr/>
      </xdr:nvSpPr>
      <xdr:spPr>
        <a:xfrm>
          <a:off x="6515287" y="3832411"/>
          <a:ext cx="4578537"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非対象期間（工期の始期日から工事着手日までの期間）</a:t>
          </a:r>
        </a:p>
      </xdr:txBody>
    </xdr:sp>
    <xdr:clientData/>
  </xdr:twoCellAnchor>
  <xdr:twoCellAnchor>
    <xdr:from>
      <xdr:col>11</xdr:col>
      <xdr:colOff>13607</xdr:colOff>
      <xdr:row>41</xdr:row>
      <xdr:rowOff>320220</xdr:rowOff>
    </xdr:from>
    <xdr:to>
      <xdr:col>13</xdr:col>
      <xdr:colOff>247651</xdr:colOff>
      <xdr:row>41</xdr:row>
      <xdr:rowOff>660400</xdr:rowOff>
    </xdr:to>
    <xdr:sp macro="" textlink="">
      <xdr:nvSpPr>
        <xdr:cNvPr id="6" name="正方形/長方形 5">
          <a:extLst>
            <a:ext uri="{FF2B5EF4-FFF2-40B4-BE49-F238E27FC236}">
              <a16:creationId xmlns:a16="http://schemas.microsoft.com/office/drawing/2014/main" id="{9BB4C888-7B30-4AC6-9A6B-3A0055128335}"/>
            </a:ext>
          </a:extLst>
        </xdr:cNvPr>
        <xdr:cNvSpPr/>
      </xdr:nvSpPr>
      <xdr:spPr>
        <a:xfrm>
          <a:off x="6538232" y="13512345"/>
          <a:ext cx="862694"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非対象期間（年末年始６日間）</a:t>
          </a:r>
        </a:p>
      </xdr:txBody>
    </xdr:sp>
    <xdr:clientData/>
  </xdr:twoCellAnchor>
  <xdr:twoCellAnchor>
    <xdr:from>
      <xdr:col>18</xdr:col>
      <xdr:colOff>22410</xdr:colOff>
      <xdr:row>61</xdr:row>
      <xdr:rowOff>291353</xdr:rowOff>
    </xdr:from>
    <xdr:to>
      <xdr:col>37</xdr:col>
      <xdr:colOff>272272</xdr:colOff>
      <xdr:row>61</xdr:row>
      <xdr:rowOff>650449</xdr:rowOff>
    </xdr:to>
    <xdr:sp macro="" textlink="">
      <xdr:nvSpPr>
        <xdr:cNvPr id="7" name="正方形/長方形 6">
          <a:extLst>
            <a:ext uri="{FF2B5EF4-FFF2-40B4-BE49-F238E27FC236}">
              <a16:creationId xmlns:a16="http://schemas.microsoft.com/office/drawing/2014/main" id="{57CBECF0-97A1-4314-9FEA-D643B980223E}"/>
            </a:ext>
          </a:extLst>
        </xdr:cNvPr>
        <xdr:cNvSpPr/>
      </xdr:nvSpPr>
      <xdr:spPr>
        <a:xfrm>
          <a:off x="8718175" y="19834412"/>
          <a:ext cx="6211391" cy="359096"/>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非対象期間（工期末の２０日前までの期間</a:t>
          </a:r>
          <a:r>
            <a:rPr kumimoji="1" lang="ja-JP" altLang="en-US" sz="900">
              <a:solidFill>
                <a:sysClr val="windowText" lastClr="000000"/>
              </a:solidFill>
            </a:rPr>
            <a:t>）</a:t>
          </a:r>
        </a:p>
      </xdr:txBody>
    </xdr:sp>
    <xdr:clientData/>
  </xdr:twoCellAnchor>
  <xdr:twoCellAnchor>
    <xdr:from>
      <xdr:col>14</xdr:col>
      <xdr:colOff>44823</xdr:colOff>
      <xdr:row>41</xdr:row>
      <xdr:rowOff>313765</xdr:rowOff>
    </xdr:from>
    <xdr:to>
      <xdr:col>14</xdr:col>
      <xdr:colOff>280147</xdr:colOff>
      <xdr:row>41</xdr:row>
      <xdr:rowOff>653945</xdr:rowOff>
    </xdr:to>
    <xdr:sp macro="" textlink="">
      <xdr:nvSpPr>
        <xdr:cNvPr id="13" name="正方形/長方形 12">
          <a:extLst>
            <a:ext uri="{FF2B5EF4-FFF2-40B4-BE49-F238E27FC236}">
              <a16:creationId xmlns:a16="http://schemas.microsoft.com/office/drawing/2014/main" id="{EB23EC98-6141-4379-9002-A5C1A3F67A93}"/>
            </a:ext>
          </a:extLst>
        </xdr:cNvPr>
        <xdr:cNvSpPr/>
      </xdr:nvSpPr>
      <xdr:spPr>
        <a:xfrm>
          <a:off x="7485529" y="13435853"/>
          <a:ext cx="235324"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非対象期間（年末年始６日を含む１週間）</a:t>
          </a:r>
        </a:p>
      </xdr:txBody>
    </xdr:sp>
    <xdr:clientData/>
  </xdr:twoCellAnchor>
  <xdr:twoCellAnchor>
    <xdr:from>
      <xdr:col>39</xdr:col>
      <xdr:colOff>44823</xdr:colOff>
      <xdr:row>31</xdr:row>
      <xdr:rowOff>313765</xdr:rowOff>
    </xdr:from>
    <xdr:to>
      <xdr:col>41</xdr:col>
      <xdr:colOff>311363</xdr:colOff>
      <xdr:row>31</xdr:row>
      <xdr:rowOff>653945</xdr:rowOff>
    </xdr:to>
    <xdr:sp macro="" textlink="">
      <xdr:nvSpPr>
        <xdr:cNvPr id="14" name="正方形/長方形 13">
          <a:extLst>
            <a:ext uri="{FF2B5EF4-FFF2-40B4-BE49-F238E27FC236}">
              <a16:creationId xmlns:a16="http://schemas.microsoft.com/office/drawing/2014/main" id="{AAB70198-9549-41E8-A2CF-5D839E75CDFC}"/>
            </a:ext>
          </a:extLst>
        </xdr:cNvPr>
        <xdr:cNvSpPr/>
      </xdr:nvSpPr>
      <xdr:spPr>
        <a:xfrm>
          <a:off x="15329647" y="10242177"/>
          <a:ext cx="894069"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非対象期間（年末年始６日間）</a:t>
          </a:r>
        </a:p>
      </xdr:txBody>
    </xdr:sp>
    <xdr:clientData/>
  </xdr:twoCellAnchor>
  <xdr:twoCellAnchor>
    <xdr:from>
      <xdr:col>26</xdr:col>
      <xdr:colOff>33618</xdr:colOff>
      <xdr:row>11</xdr:row>
      <xdr:rowOff>347383</xdr:rowOff>
    </xdr:from>
    <xdr:to>
      <xdr:col>29</xdr:col>
      <xdr:colOff>280148</xdr:colOff>
      <xdr:row>11</xdr:row>
      <xdr:rowOff>658906</xdr:rowOff>
    </xdr:to>
    <xdr:sp macro="" textlink="">
      <xdr:nvSpPr>
        <xdr:cNvPr id="15" name="正方形/長方形 14">
          <a:extLst>
            <a:ext uri="{FF2B5EF4-FFF2-40B4-BE49-F238E27FC236}">
              <a16:creationId xmlns:a16="http://schemas.microsoft.com/office/drawing/2014/main" id="{3498637C-938F-402C-A556-2FAB540E605C}"/>
            </a:ext>
          </a:extLst>
        </xdr:cNvPr>
        <xdr:cNvSpPr/>
      </xdr:nvSpPr>
      <xdr:spPr>
        <a:xfrm>
          <a:off x="11239500" y="3843618"/>
          <a:ext cx="1187824"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非対象期間（工期の始期日から工事着手日までの期間を含む１週間）</a:t>
          </a:r>
        </a:p>
      </xdr:txBody>
    </xdr:sp>
    <xdr:clientData/>
  </xdr:twoCellAnchor>
  <xdr:twoCellAnchor>
    <xdr:from>
      <xdr:col>12</xdr:col>
      <xdr:colOff>44824</xdr:colOff>
      <xdr:row>61</xdr:row>
      <xdr:rowOff>268941</xdr:rowOff>
    </xdr:from>
    <xdr:to>
      <xdr:col>17</xdr:col>
      <xdr:colOff>268941</xdr:colOff>
      <xdr:row>61</xdr:row>
      <xdr:rowOff>628037</xdr:rowOff>
    </xdr:to>
    <xdr:sp macro="" textlink="">
      <xdr:nvSpPr>
        <xdr:cNvPr id="16" name="正方形/長方形 15">
          <a:extLst>
            <a:ext uri="{FF2B5EF4-FFF2-40B4-BE49-F238E27FC236}">
              <a16:creationId xmlns:a16="http://schemas.microsoft.com/office/drawing/2014/main" id="{D1A15FBA-4C42-47B6-A322-8093564C096D}"/>
            </a:ext>
          </a:extLst>
        </xdr:cNvPr>
        <xdr:cNvSpPr/>
      </xdr:nvSpPr>
      <xdr:spPr>
        <a:xfrm>
          <a:off x="6858000" y="19812000"/>
          <a:ext cx="1792941" cy="359096"/>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非対象期間（工期末の２０日前までの期間を含む１週間</a:t>
          </a:r>
          <a:r>
            <a:rPr kumimoji="1" lang="ja-JP" altLang="en-US" sz="900">
              <a:solidFill>
                <a:sysClr val="windowText" lastClr="000000"/>
              </a:solidFill>
            </a:rPr>
            <a:t>）</a:t>
          </a:r>
        </a:p>
      </xdr:txBody>
    </xdr:sp>
    <xdr:clientData/>
  </xdr:twoCellAnchor>
  <xdr:twoCellAnchor>
    <xdr:from>
      <xdr:col>8</xdr:col>
      <xdr:colOff>0</xdr:colOff>
      <xdr:row>378</xdr:row>
      <xdr:rowOff>0</xdr:rowOff>
    </xdr:from>
    <xdr:to>
      <xdr:col>21</xdr:col>
      <xdr:colOff>252506</xdr:colOff>
      <xdr:row>379</xdr:row>
      <xdr:rowOff>140073</xdr:rowOff>
    </xdr:to>
    <xdr:sp macro="" textlink="">
      <xdr:nvSpPr>
        <xdr:cNvPr id="8" name="正方形/長方形 7">
          <a:extLst>
            <a:ext uri="{FF2B5EF4-FFF2-40B4-BE49-F238E27FC236}">
              <a16:creationId xmlns:a16="http://schemas.microsoft.com/office/drawing/2014/main" id="{1820D900-0CF5-4C48-B40D-EF270A640870}"/>
            </a:ext>
          </a:extLst>
        </xdr:cNvPr>
        <xdr:cNvSpPr/>
      </xdr:nvSpPr>
      <xdr:spPr>
        <a:xfrm>
          <a:off x="5334000" y="119281575"/>
          <a:ext cx="4586381"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非対象期間（工期の始期日から工事着手日までの期間）</a:t>
          </a:r>
        </a:p>
      </xdr:txBody>
    </xdr:sp>
    <xdr:clientData/>
  </xdr:twoCellAnchor>
  <xdr:twoCellAnchor>
    <xdr:from>
      <xdr:col>7</xdr:col>
      <xdr:colOff>1276350</xdr:colOff>
      <xdr:row>381</xdr:row>
      <xdr:rowOff>9525</xdr:rowOff>
    </xdr:from>
    <xdr:to>
      <xdr:col>23</xdr:col>
      <xdr:colOff>142875</xdr:colOff>
      <xdr:row>382</xdr:row>
      <xdr:rowOff>149598</xdr:rowOff>
    </xdr:to>
    <xdr:sp macro="" textlink="">
      <xdr:nvSpPr>
        <xdr:cNvPr id="11" name="正方形/長方形 10">
          <a:extLst>
            <a:ext uri="{FF2B5EF4-FFF2-40B4-BE49-F238E27FC236}">
              <a16:creationId xmlns:a16="http://schemas.microsoft.com/office/drawing/2014/main" id="{1C1F2907-9927-49ED-8C6D-02A12D496A63}"/>
            </a:ext>
          </a:extLst>
        </xdr:cNvPr>
        <xdr:cNvSpPr/>
      </xdr:nvSpPr>
      <xdr:spPr>
        <a:xfrm>
          <a:off x="5305425" y="119805450"/>
          <a:ext cx="5133975"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非対象期間（工期の始期日から工事着手日までの期間を含む１週間）</a:t>
          </a:r>
        </a:p>
      </xdr:txBody>
    </xdr:sp>
    <xdr:clientData/>
  </xdr:twoCellAnchor>
  <xdr:twoCellAnchor>
    <xdr:from>
      <xdr:col>7</xdr:col>
      <xdr:colOff>1238250</xdr:colOff>
      <xdr:row>384</xdr:row>
      <xdr:rowOff>95250</xdr:rowOff>
    </xdr:from>
    <xdr:to>
      <xdr:col>21</xdr:col>
      <xdr:colOff>185831</xdr:colOff>
      <xdr:row>386</xdr:row>
      <xdr:rowOff>63873</xdr:rowOff>
    </xdr:to>
    <xdr:sp macro="" textlink="">
      <xdr:nvSpPr>
        <xdr:cNvPr id="17" name="正方形/長方形 16">
          <a:extLst>
            <a:ext uri="{FF2B5EF4-FFF2-40B4-BE49-F238E27FC236}">
              <a16:creationId xmlns:a16="http://schemas.microsoft.com/office/drawing/2014/main" id="{621F0275-3E91-4C73-9133-0A5932193CD6}"/>
            </a:ext>
          </a:extLst>
        </xdr:cNvPr>
        <xdr:cNvSpPr/>
      </xdr:nvSpPr>
      <xdr:spPr>
        <a:xfrm>
          <a:off x="5267325" y="120405525"/>
          <a:ext cx="4586381"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非対象期間（工期末の２０日前までの期間）</a:t>
          </a:r>
        </a:p>
      </xdr:txBody>
    </xdr:sp>
    <xdr:clientData/>
  </xdr:twoCellAnchor>
  <xdr:twoCellAnchor>
    <xdr:from>
      <xdr:col>7</xdr:col>
      <xdr:colOff>1209675</xdr:colOff>
      <xdr:row>387</xdr:row>
      <xdr:rowOff>76200</xdr:rowOff>
    </xdr:from>
    <xdr:to>
      <xdr:col>21</xdr:col>
      <xdr:colOff>157256</xdr:colOff>
      <xdr:row>389</xdr:row>
      <xdr:rowOff>44823</xdr:rowOff>
    </xdr:to>
    <xdr:sp macro="" textlink="">
      <xdr:nvSpPr>
        <xdr:cNvPr id="18" name="正方形/長方形 17">
          <a:extLst>
            <a:ext uri="{FF2B5EF4-FFF2-40B4-BE49-F238E27FC236}">
              <a16:creationId xmlns:a16="http://schemas.microsoft.com/office/drawing/2014/main" id="{28610C7A-4CA1-4B65-ADED-FA2C2F15B74B}"/>
            </a:ext>
          </a:extLst>
        </xdr:cNvPr>
        <xdr:cNvSpPr/>
      </xdr:nvSpPr>
      <xdr:spPr>
        <a:xfrm>
          <a:off x="5238750" y="120900825"/>
          <a:ext cx="4586381"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非対象期間（工期末の２０日前までの期間を含む１週間）</a:t>
          </a:r>
        </a:p>
      </xdr:txBody>
    </xdr:sp>
    <xdr:clientData/>
  </xdr:twoCellAnchor>
  <xdr:twoCellAnchor>
    <xdr:from>
      <xdr:col>8</xdr:col>
      <xdr:colOff>1</xdr:colOff>
      <xdr:row>393</xdr:row>
      <xdr:rowOff>0</xdr:rowOff>
    </xdr:from>
    <xdr:to>
      <xdr:col>14</xdr:col>
      <xdr:colOff>266701</xdr:colOff>
      <xdr:row>394</xdr:row>
      <xdr:rowOff>140073</xdr:rowOff>
    </xdr:to>
    <xdr:sp macro="" textlink="">
      <xdr:nvSpPr>
        <xdr:cNvPr id="19" name="正方形/長方形 18">
          <a:extLst>
            <a:ext uri="{FF2B5EF4-FFF2-40B4-BE49-F238E27FC236}">
              <a16:creationId xmlns:a16="http://schemas.microsoft.com/office/drawing/2014/main" id="{05DEF358-9C3C-45E7-883D-A525A49A2ED4}"/>
            </a:ext>
          </a:extLst>
        </xdr:cNvPr>
        <xdr:cNvSpPr/>
      </xdr:nvSpPr>
      <xdr:spPr>
        <a:xfrm>
          <a:off x="5334001" y="121853325"/>
          <a:ext cx="24003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非対象期間（年末年始６日間）</a:t>
          </a:r>
        </a:p>
      </xdr:txBody>
    </xdr:sp>
    <xdr:clientData/>
  </xdr:twoCellAnchor>
  <xdr:twoCellAnchor>
    <xdr:from>
      <xdr:col>8</xdr:col>
      <xdr:colOff>19050</xdr:colOff>
      <xdr:row>396</xdr:row>
      <xdr:rowOff>0</xdr:rowOff>
    </xdr:from>
    <xdr:to>
      <xdr:col>17</xdr:col>
      <xdr:colOff>228600</xdr:colOff>
      <xdr:row>397</xdr:row>
      <xdr:rowOff>140073</xdr:rowOff>
    </xdr:to>
    <xdr:sp macro="" textlink="">
      <xdr:nvSpPr>
        <xdr:cNvPr id="20" name="正方形/長方形 19">
          <a:extLst>
            <a:ext uri="{FF2B5EF4-FFF2-40B4-BE49-F238E27FC236}">
              <a16:creationId xmlns:a16="http://schemas.microsoft.com/office/drawing/2014/main" id="{8E3EA0F2-6753-4618-8D3E-BC406F42D8CB}"/>
            </a:ext>
          </a:extLst>
        </xdr:cNvPr>
        <xdr:cNvSpPr/>
      </xdr:nvSpPr>
      <xdr:spPr>
        <a:xfrm>
          <a:off x="5353050" y="122367675"/>
          <a:ext cx="3286125"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非対象期間（年末年始６日間を含む１週間）</a:t>
          </a:r>
        </a:p>
      </xdr:txBody>
    </xdr:sp>
    <xdr:clientData/>
  </xdr:twoCellAnchor>
  <xdr:twoCellAnchor>
    <xdr:from>
      <xdr:col>26</xdr:col>
      <xdr:colOff>114300</xdr:colOff>
      <xdr:row>380</xdr:row>
      <xdr:rowOff>104775</xdr:rowOff>
    </xdr:from>
    <xdr:to>
      <xdr:col>34</xdr:col>
      <xdr:colOff>0</xdr:colOff>
      <xdr:row>382</xdr:row>
      <xdr:rowOff>73398</xdr:rowOff>
    </xdr:to>
    <xdr:sp macro="" textlink="">
      <xdr:nvSpPr>
        <xdr:cNvPr id="21" name="正方形/長方形 20">
          <a:extLst>
            <a:ext uri="{FF2B5EF4-FFF2-40B4-BE49-F238E27FC236}">
              <a16:creationId xmlns:a16="http://schemas.microsoft.com/office/drawing/2014/main" id="{F3002430-1A34-45BE-B9AC-915C97E7FE49}"/>
            </a:ext>
          </a:extLst>
        </xdr:cNvPr>
        <xdr:cNvSpPr/>
      </xdr:nvSpPr>
      <xdr:spPr>
        <a:xfrm>
          <a:off x="11353800" y="119729250"/>
          <a:ext cx="24003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非対象期間（夏季休暇３日間）</a:t>
          </a:r>
        </a:p>
      </xdr:txBody>
    </xdr:sp>
    <xdr:clientData/>
  </xdr:twoCellAnchor>
  <xdr:twoCellAnchor>
    <xdr:from>
      <xdr:col>26</xdr:col>
      <xdr:colOff>85725</xdr:colOff>
      <xdr:row>383</xdr:row>
      <xdr:rowOff>114300</xdr:rowOff>
    </xdr:from>
    <xdr:to>
      <xdr:col>36</xdr:col>
      <xdr:colOff>219075</xdr:colOff>
      <xdr:row>385</xdr:row>
      <xdr:rowOff>82923</xdr:rowOff>
    </xdr:to>
    <xdr:sp macro="" textlink="">
      <xdr:nvSpPr>
        <xdr:cNvPr id="22" name="正方形/長方形 21">
          <a:extLst>
            <a:ext uri="{FF2B5EF4-FFF2-40B4-BE49-F238E27FC236}">
              <a16:creationId xmlns:a16="http://schemas.microsoft.com/office/drawing/2014/main" id="{FE6B591A-C77B-45E7-AD43-8E1AF3326E17}"/>
            </a:ext>
          </a:extLst>
        </xdr:cNvPr>
        <xdr:cNvSpPr/>
      </xdr:nvSpPr>
      <xdr:spPr>
        <a:xfrm>
          <a:off x="11325225" y="120253125"/>
          <a:ext cx="32766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非対象期間（夏季休暇３日間を含む１週間）</a:t>
          </a:r>
        </a:p>
      </xdr:txBody>
    </xdr:sp>
    <xdr:clientData/>
  </xdr:twoCellAnchor>
  <xdr:twoCellAnchor>
    <xdr:from>
      <xdr:col>26</xdr:col>
      <xdr:colOff>0</xdr:colOff>
      <xdr:row>389</xdr:row>
      <xdr:rowOff>0</xdr:rowOff>
    </xdr:from>
    <xdr:to>
      <xdr:col>39</xdr:col>
      <xdr:colOff>28575</xdr:colOff>
      <xdr:row>390</xdr:row>
      <xdr:rowOff>140073</xdr:rowOff>
    </xdr:to>
    <xdr:sp macro="" textlink="">
      <xdr:nvSpPr>
        <xdr:cNvPr id="23" name="正方形/長方形 22">
          <a:extLst>
            <a:ext uri="{FF2B5EF4-FFF2-40B4-BE49-F238E27FC236}">
              <a16:creationId xmlns:a16="http://schemas.microsoft.com/office/drawing/2014/main" id="{E8CABB08-1CA4-41D6-9069-DB32BC55A738}"/>
            </a:ext>
          </a:extLst>
        </xdr:cNvPr>
        <xdr:cNvSpPr/>
      </xdr:nvSpPr>
      <xdr:spPr>
        <a:xfrm>
          <a:off x="11239500" y="121167525"/>
          <a:ext cx="41148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非対象期間（工場製作のみの期間）</a:t>
          </a:r>
        </a:p>
      </xdr:txBody>
    </xdr:sp>
    <xdr:clientData/>
  </xdr:twoCellAnchor>
  <xdr:twoCellAnchor>
    <xdr:from>
      <xdr:col>26</xdr:col>
      <xdr:colOff>38100</xdr:colOff>
      <xdr:row>391</xdr:row>
      <xdr:rowOff>123825</xdr:rowOff>
    </xdr:from>
    <xdr:to>
      <xdr:col>39</xdr:col>
      <xdr:colOff>66675</xdr:colOff>
      <xdr:row>393</xdr:row>
      <xdr:rowOff>92448</xdr:rowOff>
    </xdr:to>
    <xdr:sp macro="" textlink="">
      <xdr:nvSpPr>
        <xdr:cNvPr id="24" name="正方形/長方形 23">
          <a:extLst>
            <a:ext uri="{FF2B5EF4-FFF2-40B4-BE49-F238E27FC236}">
              <a16:creationId xmlns:a16="http://schemas.microsoft.com/office/drawing/2014/main" id="{7AD6BEA3-99C1-4B8B-B341-86227E900292}"/>
            </a:ext>
          </a:extLst>
        </xdr:cNvPr>
        <xdr:cNvSpPr/>
      </xdr:nvSpPr>
      <xdr:spPr>
        <a:xfrm>
          <a:off x="11277600" y="121634250"/>
          <a:ext cx="41148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非対象期間（工場製作のみの期間を含む１週間）</a:t>
          </a:r>
        </a:p>
      </xdr:txBody>
    </xdr:sp>
    <xdr:clientData/>
  </xdr:twoCellAnchor>
  <xdr:twoCellAnchor>
    <xdr:from>
      <xdr:col>25</xdr:col>
      <xdr:colOff>266700</xdr:colOff>
      <xdr:row>395</xdr:row>
      <xdr:rowOff>114300</xdr:rowOff>
    </xdr:from>
    <xdr:to>
      <xdr:col>38</xdr:col>
      <xdr:colOff>295275</xdr:colOff>
      <xdr:row>397</xdr:row>
      <xdr:rowOff>82923</xdr:rowOff>
    </xdr:to>
    <xdr:sp macro="" textlink="">
      <xdr:nvSpPr>
        <xdr:cNvPr id="25" name="正方形/長方形 24">
          <a:extLst>
            <a:ext uri="{FF2B5EF4-FFF2-40B4-BE49-F238E27FC236}">
              <a16:creationId xmlns:a16="http://schemas.microsoft.com/office/drawing/2014/main" id="{E04E6C7F-F32C-4B42-A717-373DA15B61CC}"/>
            </a:ext>
          </a:extLst>
        </xdr:cNvPr>
        <xdr:cNvSpPr/>
      </xdr:nvSpPr>
      <xdr:spPr>
        <a:xfrm>
          <a:off x="11191875" y="122310525"/>
          <a:ext cx="41148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非対象期間（工事全体を一時中止している期間）</a:t>
          </a:r>
        </a:p>
      </xdr:txBody>
    </xdr:sp>
    <xdr:clientData/>
  </xdr:twoCellAnchor>
  <xdr:twoCellAnchor>
    <xdr:from>
      <xdr:col>26</xdr:col>
      <xdr:colOff>76200</xdr:colOff>
      <xdr:row>399</xdr:row>
      <xdr:rowOff>85725</xdr:rowOff>
    </xdr:from>
    <xdr:to>
      <xdr:col>39</xdr:col>
      <xdr:colOff>104775</xdr:colOff>
      <xdr:row>401</xdr:row>
      <xdr:rowOff>54348</xdr:rowOff>
    </xdr:to>
    <xdr:sp macro="" textlink="">
      <xdr:nvSpPr>
        <xdr:cNvPr id="26" name="正方形/長方形 25">
          <a:extLst>
            <a:ext uri="{FF2B5EF4-FFF2-40B4-BE49-F238E27FC236}">
              <a16:creationId xmlns:a16="http://schemas.microsoft.com/office/drawing/2014/main" id="{E2467484-E7FF-4D50-82C5-B6A5C227823D}"/>
            </a:ext>
          </a:extLst>
        </xdr:cNvPr>
        <xdr:cNvSpPr/>
      </xdr:nvSpPr>
      <xdr:spPr>
        <a:xfrm>
          <a:off x="11315700" y="122967750"/>
          <a:ext cx="41148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非対象期間（工事全体を一時中止している期間を含む１週間）</a:t>
          </a:r>
        </a:p>
      </xdr:txBody>
    </xdr:sp>
    <xdr:clientData/>
  </xdr:twoCellAnchor>
  <xdr:twoCellAnchor>
    <xdr:from>
      <xdr:col>26</xdr:col>
      <xdr:colOff>180975</xdr:colOff>
      <xdr:row>402</xdr:row>
      <xdr:rowOff>161925</xdr:rowOff>
    </xdr:from>
    <xdr:to>
      <xdr:col>39</xdr:col>
      <xdr:colOff>209550</xdr:colOff>
      <xdr:row>404</xdr:row>
      <xdr:rowOff>130548</xdr:rowOff>
    </xdr:to>
    <xdr:sp macro="" textlink="">
      <xdr:nvSpPr>
        <xdr:cNvPr id="27" name="正方形/長方形 26">
          <a:extLst>
            <a:ext uri="{FF2B5EF4-FFF2-40B4-BE49-F238E27FC236}">
              <a16:creationId xmlns:a16="http://schemas.microsoft.com/office/drawing/2014/main" id="{F76BDAFD-22AA-4ACC-8471-8D07E5ABA6EC}"/>
            </a:ext>
          </a:extLst>
        </xdr:cNvPr>
        <xdr:cNvSpPr/>
      </xdr:nvSpPr>
      <xdr:spPr>
        <a:xfrm>
          <a:off x="11420475" y="123558300"/>
          <a:ext cx="41148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非対象期間（発注者が週休２日の対象外とする期間）</a:t>
          </a:r>
        </a:p>
      </xdr:txBody>
    </xdr:sp>
    <xdr:clientData/>
  </xdr:twoCellAnchor>
  <xdr:twoCellAnchor>
    <xdr:from>
      <xdr:col>26</xdr:col>
      <xdr:colOff>142875</xdr:colOff>
      <xdr:row>406</xdr:row>
      <xdr:rowOff>9525</xdr:rowOff>
    </xdr:from>
    <xdr:to>
      <xdr:col>39</xdr:col>
      <xdr:colOff>171450</xdr:colOff>
      <xdr:row>407</xdr:row>
      <xdr:rowOff>149598</xdr:rowOff>
    </xdr:to>
    <xdr:sp macro="" textlink="">
      <xdr:nvSpPr>
        <xdr:cNvPr id="28" name="正方形/長方形 27">
          <a:extLst>
            <a:ext uri="{FF2B5EF4-FFF2-40B4-BE49-F238E27FC236}">
              <a16:creationId xmlns:a16="http://schemas.microsoft.com/office/drawing/2014/main" id="{7102E0EE-40C7-4422-9969-D6303183AF38}"/>
            </a:ext>
          </a:extLst>
        </xdr:cNvPr>
        <xdr:cNvSpPr/>
      </xdr:nvSpPr>
      <xdr:spPr>
        <a:xfrm>
          <a:off x="11382375" y="124091700"/>
          <a:ext cx="41148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非対象期間（発注者が週休２日の対象外とする期間を含む１週間）</a:t>
          </a:r>
        </a:p>
      </xdr:txBody>
    </xdr:sp>
    <xdr:clientData/>
  </xdr:twoCellAnchor>
  <xdr:twoCellAnchor>
    <xdr:from>
      <xdr:col>40</xdr:col>
      <xdr:colOff>276225</xdr:colOff>
      <xdr:row>346</xdr:row>
      <xdr:rowOff>333375</xdr:rowOff>
    </xdr:from>
    <xdr:to>
      <xdr:col>48</xdr:col>
      <xdr:colOff>133350</xdr:colOff>
      <xdr:row>348</xdr:row>
      <xdr:rowOff>6937</xdr:rowOff>
    </xdr:to>
    <xdr:sp macro="" textlink="">
      <xdr:nvSpPr>
        <xdr:cNvPr id="9" name="角丸四角形吹き出し 5">
          <a:extLst>
            <a:ext uri="{FF2B5EF4-FFF2-40B4-BE49-F238E27FC236}">
              <a16:creationId xmlns:a16="http://schemas.microsoft.com/office/drawing/2014/main" id="{B790A3BB-F3A2-4771-9FDE-694138985115}"/>
            </a:ext>
          </a:extLst>
        </xdr:cNvPr>
        <xdr:cNvSpPr/>
      </xdr:nvSpPr>
      <xdr:spPr>
        <a:xfrm>
          <a:off x="15916275" y="111842550"/>
          <a:ext cx="2962275" cy="302212"/>
        </a:xfrm>
        <a:prstGeom prst="wedgeRoundRectCallout">
          <a:avLst>
            <a:gd name="adj1" fmla="val 11722"/>
            <a:gd name="adj2" fmla="val -41156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実績の判定は別紙２で行ってください。</a:t>
          </a:r>
          <a:endParaRPr kumimoji="1" lang="en-US" altLang="ja-JP" sz="1100"/>
        </a:p>
        <a:p>
          <a:pPr algn="l"/>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430696</xdr:colOff>
      <xdr:row>6</xdr:row>
      <xdr:rowOff>66261</xdr:rowOff>
    </xdr:from>
    <xdr:to>
      <xdr:col>26</xdr:col>
      <xdr:colOff>127967</xdr:colOff>
      <xdr:row>15</xdr:row>
      <xdr:rowOff>82826</xdr:rowOff>
    </xdr:to>
    <xdr:sp macro="" textlink="">
      <xdr:nvSpPr>
        <xdr:cNvPr id="2" name="テキスト ボックス 1">
          <a:extLst>
            <a:ext uri="{FF2B5EF4-FFF2-40B4-BE49-F238E27FC236}">
              <a16:creationId xmlns:a16="http://schemas.microsoft.com/office/drawing/2014/main" id="{D8FF72C3-71AD-4ECE-815B-9E11DF652A5F}"/>
            </a:ext>
          </a:extLst>
        </xdr:cNvPr>
        <xdr:cNvSpPr txBox="1"/>
      </xdr:nvSpPr>
      <xdr:spPr>
        <a:xfrm>
          <a:off x="11661913" y="1143000"/>
          <a:ext cx="5884380" cy="1581978"/>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solidFill>
                <a:srgbClr val="FF0000"/>
              </a:solidFill>
            </a:rPr>
            <a:t>留意事項</a:t>
          </a:r>
          <a:endParaRPr kumimoji="1" lang="en-US" altLang="ja-JP" sz="1400" b="1">
            <a:solidFill>
              <a:srgbClr val="FF0000"/>
            </a:solidFill>
          </a:endParaRPr>
        </a:p>
        <a:p>
          <a:r>
            <a:rPr kumimoji="1" lang="ja-JP" altLang="en-US" sz="1100" b="1">
              <a:solidFill>
                <a:srgbClr val="FF0000"/>
              </a:solidFill>
            </a:rPr>
            <a:t>①本シートへの入力は不要です。</a:t>
          </a:r>
          <a:endParaRPr kumimoji="1" lang="en-US" altLang="ja-JP" sz="1100" b="1">
            <a:solidFill>
              <a:srgbClr val="FF0000"/>
            </a:solidFill>
          </a:endParaRPr>
        </a:p>
        <a:p>
          <a:r>
            <a:rPr kumimoji="1" lang="ja-JP" altLang="en-US" sz="1100" b="1">
              <a:solidFill>
                <a:srgbClr val="FF0000"/>
              </a:solidFill>
            </a:rPr>
            <a:t>②本シートは週単位の週休２日の休日実績のみを判定するシートです。</a:t>
          </a:r>
          <a:endParaRPr kumimoji="1" lang="en-US" altLang="ja-JP" sz="1100" b="1">
            <a:solidFill>
              <a:srgbClr val="FF0000"/>
            </a:solidFill>
          </a:endParaRPr>
        </a:p>
        <a:p>
          <a:r>
            <a:rPr kumimoji="1" lang="ja-JP" altLang="en-US" sz="1100" b="1">
              <a:solidFill>
                <a:srgbClr val="FF0000"/>
              </a:solidFill>
            </a:rPr>
            <a:t>③振替日の取得が適切であるか否かは別紙１の「振替理由記入欄」を必ず確認してください。</a:t>
          </a:r>
          <a:endParaRPr kumimoji="1" lang="en-US" altLang="ja-JP" sz="1100" b="1">
            <a:solidFill>
              <a:srgbClr val="FF0000"/>
            </a:solidFill>
          </a:endParaRPr>
        </a:p>
        <a:p>
          <a:r>
            <a:rPr kumimoji="1" lang="ja-JP" altLang="en-US" sz="1100" b="1">
              <a:solidFill>
                <a:srgbClr val="FF0000"/>
              </a:solidFill>
            </a:rPr>
            <a:t>④週単位の達成判定については、契約上の工事期間中の全ての週で</a:t>
          </a:r>
          <a:r>
            <a:rPr kumimoji="1" lang="en-US" altLang="ja-JP" sz="1100" b="1">
              <a:solidFill>
                <a:srgbClr val="FF0000"/>
              </a:solidFill>
            </a:rPr>
            <a:t>『</a:t>
          </a:r>
          <a:r>
            <a:rPr kumimoji="1" lang="ja-JP" altLang="en-US" sz="1100" b="1">
              <a:solidFill>
                <a:srgbClr val="FF0000"/>
              </a:solidFill>
            </a:rPr>
            <a:t>Ｐ列</a:t>
          </a:r>
          <a:r>
            <a:rPr kumimoji="1" lang="en-US" altLang="ja-JP" sz="1100" b="1">
              <a:solidFill>
                <a:srgbClr val="FF0000"/>
              </a:solidFill>
            </a:rPr>
            <a:t>』</a:t>
          </a:r>
          <a:r>
            <a:rPr kumimoji="1" lang="ja-JP" altLang="en-US" sz="1100" b="1">
              <a:solidFill>
                <a:srgbClr val="FF0000"/>
              </a:solidFill>
            </a:rPr>
            <a:t>が</a:t>
          </a:r>
          <a:r>
            <a:rPr kumimoji="1" lang="ja-JP" altLang="en-US" sz="1100" b="1" u="sng">
              <a:solidFill>
                <a:srgbClr val="FF0000"/>
              </a:solidFill>
            </a:rPr>
            <a:t>「達成」または「非対象期間」</a:t>
          </a:r>
          <a:r>
            <a:rPr kumimoji="1" lang="ja-JP" altLang="en-US" sz="1100" b="1">
              <a:solidFill>
                <a:srgbClr val="FF0000"/>
              </a:solidFill>
            </a:rPr>
            <a:t>となっている場合に週単位を達成しています。自動では判定していませんので手動で確認をお願いします。</a:t>
          </a:r>
          <a:endParaRPr kumimoji="1" lang="en-US" altLang="ja-JP"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25</xdr:col>
      <xdr:colOff>254498</xdr:colOff>
      <xdr:row>10</xdr:row>
      <xdr:rowOff>34291</xdr:rowOff>
    </xdr:from>
    <xdr:ext cx="359714" cy="850974"/>
    <xdr:sp macro="" textlink="">
      <xdr:nvSpPr>
        <xdr:cNvPr id="2" name="テキスト ボックス 1">
          <a:extLst>
            <a:ext uri="{FF2B5EF4-FFF2-40B4-BE49-F238E27FC236}">
              <a16:creationId xmlns:a16="http://schemas.microsoft.com/office/drawing/2014/main" id="{EFB894D8-3C56-4BC1-9CDA-23848FE8B048}"/>
            </a:ext>
          </a:extLst>
        </xdr:cNvPr>
        <xdr:cNvSpPr txBox="1"/>
      </xdr:nvSpPr>
      <xdr:spPr>
        <a:xfrm>
          <a:off x="11179673" y="3110866"/>
          <a:ext cx="359714" cy="850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spAutoFit/>
        </a:bodyPr>
        <a:lstStyle/>
        <a:p>
          <a:r>
            <a:rPr kumimoji="1" lang="ja-JP" altLang="en-US" sz="1050"/>
            <a:t>工事着手日</a:t>
          </a:r>
        </a:p>
      </xdr:txBody>
    </xdr:sp>
    <xdr:clientData fLocksWithSheet="0"/>
  </xdr:oneCellAnchor>
  <xdr:twoCellAnchor>
    <xdr:from>
      <xdr:col>47</xdr:col>
      <xdr:colOff>0</xdr:colOff>
      <xdr:row>344</xdr:row>
      <xdr:rowOff>14782</xdr:rowOff>
    </xdr:from>
    <xdr:to>
      <xdr:col>51</xdr:col>
      <xdr:colOff>339218</xdr:colOff>
      <xdr:row>344</xdr:row>
      <xdr:rowOff>316994</xdr:rowOff>
    </xdr:to>
    <xdr:sp macro="" textlink="">
      <xdr:nvSpPr>
        <xdr:cNvPr id="3" name="角丸四角形吹き出し 5">
          <a:extLst>
            <a:ext uri="{FF2B5EF4-FFF2-40B4-BE49-F238E27FC236}">
              <a16:creationId xmlns:a16="http://schemas.microsoft.com/office/drawing/2014/main" id="{63D15199-3BA3-47D6-AD11-BF2D5FDDF686}"/>
            </a:ext>
          </a:extLst>
        </xdr:cNvPr>
        <xdr:cNvSpPr/>
      </xdr:nvSpPr>
      <xdr:spPr>
        <a:xfrm>
          <a:off x="18430875" y="110800057"/>
          <a:ext cx="1825118" cy="302212"/>
        </a:xfrm>
        <a:prstGeom prst="wedgeRoundRectCallout">
          <a:avLst>
            <a:gd name="adj1" fmla="val 11722"/>
            <a:gd name="adj2" fmla="val -41156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計画か実績か選んでください</a:t>
          </a:r>
          <a:r>
            <a:rPr kumimoji="1" lang="en-US" altLang="ja-JP" sz="1100"/>
            <a:t>.</a:t>
          </a:r>
        </a:p>
        <a:p>
          <a:pPr algn="l"/>
          <a:endParaRPr kumimoji="1" lang="en-US" altLang="ja-JP" sz="1100"/>
        </a:p>
      </xdr:txBody>
    </xdr:sp>
    <xdr:clientData/>
  </xdr:twoCellAnchor>
  <xdr:oneCellAnchor>
    <xdr:from>
      <xdr:col>31</xdr:col>
      <xdr:colOff>2402</xdr:colOff>
      <xdr:row>0</xdr:row>
      <xdr:rowOff>126465</xdr:rowOff>
    </xdr:from>
    <xdr:ext cx="5148233" cy="1955426"/>
    <xdr:sp macro="" textlink="">
      <xdr:nvSpPr>
        <xdr:cNvPr id="4" name="正方形/長方形 3">
          <a:extLst>
            <a:ext uri="{FF2B5EF4-FFF2-40B4-BE49-F238E27FC236}">
              <a16:creationId xmlns:a16="http://schemas.microsoft.com/office/drawing/2014/main" id="{B588DDD9-BD44-4E90-9B8E-0CDEABD2D19D}"/>
            </a:ext>
          </a:extLst>
        </xdr:cNvPr>
        <xdr:cNvSpPr/>
      </xdr:nvSpPr>
      <xdr:spPr>
        <a:xfrm>
          <a:off x="12813527" y="126465"/>
          <a:ext cx="5148233" cy="1955426"/>
        </a:xfrm>
        <a:prstGeom prst="rect">
          <a:avLst/>
        </a:prstGeom>
        <a:solidFill>
          <a:schemeClr val="bg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400" b="1" baseline="0">
              <a:solidFill>
                <a:schemeClr val="tx1"/>
              </a:solidFill>
            </a:rPr>
            <a:t>凡例</a:t>
          </a:r>
          <a:endParaRPr kumimoji="1" lang="en-US" altLang="ja-JP" sz="1400" b="1" baseline="0">
            <a:solidFill>
              <a:schemeClr val="tx1"/>
            </a:solidFill>
          </a:endParaRPr>
        </a:p>
        <a:p>
          <a:pPr algn="l"/>
          <a:r>
            <a:rPr kumimoji="1" lang="ja-JP" altLang="en-US" sz="1300" b="1" baseline="0">
              <a:solidFill>
                <a:srgbClr val="FF0000"/>
              </a:solidFill>
            </a:rPr>
            <a:t>　</a:t>
          </a:r>
          <a:r>
            <a:rPr kumimoji="1" lang="ja-JP" altLang="en-US" sz="1300" b="0" baseline="0">
              <a:solidFill>
                <a:schemeClr val="tx1"/>
              </a:solidFill>
            </a:rPr>
            <a:t>○：休日、代替休日（同一週で振り替えた場合）</a:t>
          </a:r>
          <a:endParaRPr kumimoji="1" lang="en-US" altLang="ja-JP" sz="1300" b="0" baseline="0">
            <a:solidFill>
              <a:schemeClr val="tx1"/>
            </a:solidFill>
          </a:endParaRPr>
        </a:p>
        <a:p>
          <a:pPr algn="l"/>
          <a:r>
            <a:rPr kumimoji="1" lang="ja-JP" altLang="en-US" sz="1300" b="0" baseline="0">
              <a:solidFill>
                <a:schemeClr val="tx1"/>
              </a:solidFill>
            </a:rPr>
            <a:t>　●：振替後（翌週以降へ振り替えて現場閉所した場合の日）</a:t>
          </a:r>
          <a:endParaRPr kumimoji="1" lang="en-US" altLang="ja-JP" sz="1300" b="0" baseline="0">
            <a:solidFill>
              <a:schemeClr val="tx1"/>
            </a:solidFill>
          </a:endParaRPr>
        </a:p>
        <a:p>
          <a:pPr algn="l"/>
          <a:r>
            <a:rPr kumimoji="1" lang="ja-JP" altLang="en-US" sz="1300" b="0" baseline="0">
              <a:solidFill>
                <a:schemeClr val="tx1"/>
              </a:solidFill>
            </a:rPr>
            <a:t>　▲：振替前（翌週以降へ振り替えるため現場作業等した場合の日）</a:t>
          </a:r>
          <a:endParaRPr kumimoji="1" lang="en-US" altLang="ja-JP" sz="1300" b="0" baseline="0">
            <a:solidFill>
              <a:schemeClr val="tx1"/>
            </a:solidFill>
          </a:endParaRPr>
        </a:p>
        <a:p>
          <a:pPr algn="l"/>
          <a:r>
            <a:rPr kumimoji="1" lang="ja-JP" altLang="en-US" sz="1300" b="0" baseline="0">
              <a:solidFill>
                <a:schemeClr val="tx1"/>
              </a:solidFill>
            </a:rPr>
            <a:t>　外：非対象期間となる日</a:t>
          </a:r>
          <a:endParaRPr kumimoji="1" lang="en-US" altLang="ja-JP" sz="1300" b="0" baseline="0">
            <a:solidFill>
              <a:schemeClr val="tx1"/>
            </a:solidFill>
          </a:endParaRPr>
        </a:p>
        <a:p>
          <a:pPr algn="l"/>
          <a:r>
            <a:rPr kumimoji="1" lang="ja-JP" altLang="en-US" sz="1300" b="1" baseline="0">
              <a:solidFill>
                <a:srgbClr val="FF0000"/>
              </a:solidFill>
            </a:rPr>
            <a:t>　　　 </a:t>
          </a:r>
          <a:r>
            <a:rPr kumimoji="1" lang="en-US" altLang="ja-JP" sz="1300" b="1" baseline="0">
              <a:solidFill>
                <a:srgbClr val="FF0000"/>
              </a:solidFill>
            </a:rPr>
            <a:t>※</a:t>
          </a:r>
          <a:r>
            <a:rPr kumimoji="1" lang="ja-JP" altLang="en-US" sz="1300" b="1" baseline="0">
              <a:solidFill>
                <a:srgbClr val="FF0000"/>
              </a:solidFill>
            </a:rPr>
            <a:t>対象期間外となるすべての日に「外」をいれること</a:t>
          </a:r>
          <a:endParaRPr kumimoji="1" lang="en-US" altLang="ja-JP" sz="1300" b="1" baseline="0">
            <a:solidFill>
              <a:srgbClr val="FF0000"/>
            </a:solidFill>
          </a:endParaRPr>
        </a:p>
        <a:p>
          <a:pPr algn="l"/>
          <a:r>
            <a:rPr kumimoji="1" lang="ja-JP" altLang="en-US" sz="1300" b="1" baseline="0">
              <a:solidFill>
                <a:srgbClr val="FF0000"/>
              </a:solidFill>
            </a:rPr>
            <a:t>（工期外の月は入力不要。工期末の月は工期以降も「外」を入力）　</a:t>
          </a:r>
        </a:p>
      </xdr:txBody>
    </xdr:sp>
    <xdr:clientData/>
  </xdr:oneCellAnchor>
  <xdr:twoCellAnchor>
    <xdr:from>
      <xdr:col>11</xdr:col>
      <xdr:colOff>15875</xdr:colOff>
      <xdr:row>11</xdr:row>
      <xdr:rowOff>336176</xdr:rowOff>
    </xdr:from>
    <xdr:to>
      <xdr:col>25</xdr:col>
      <xdr:colOff>201706</xdr:colOff>
      <xdr:row>11</xdr:row>
      <xdr:rowOff>647699</xdr:rowOff>
    </xdr:to>
    <xdr:sp macro="" textlink="">
      <xdr:nvSpPr>
        <xdr:cNvPr id="5" name="正方形/長方形 4">
          <a:extLst>
            <a:ext uri="{FF2B5EF4-FFF2-40B4-BE49-F238E27FC236}">
              <a16:creationId xmlns:a16="http://schemas.microsoft.com/office/drawing/2014/main" id="{8E66EC20-073D-43D4-AE9A-CD872C60A0A0}"/>
            </a:ext>
          </a:extLst>
        </xdr:cNvPr>
        <xdr:cNvSpPr/>
      </xdr:nvSpPr>
      <xdr:spPr>
        <a:xfrm>
          <a:off x="6540500" y="3841376"/>
          <a:ext cx="4586381"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非対象期間（工期の始期日から工事着手日までの期間）</a:t>
          </a:r>
        </a:p>
      </xdr:txBody>
    </xdr:sp>
    <xdr:clientData/>
  </xdr:twoCellAnchor>
  <xdr:twoCellAnchor>
    <xdr:from>
      <xdr:col>11</xdr:col>
      <xdr:colOff>13607</xdr:colOff>
      <xdr:row>41</xdr:row>
      <xdr:rowOff>320220</xdr:rowOff>
    </xdr:from>
    <xdr:to>
      <xdr:col>13</xdr:col>
      <xdr:colOff>280147</xdr:colOff>
      <xdr:row>41</xdr:row>
      <xdr:rowOff>660400</xdr:rowOff>
    </xdr:to>
    <xdr:sp macro="" textlink="">
      <xdr:nvSpPr>
        <xdr:cNvPr id="6" name="正方形/長方形 5">
          <a:extLst>
            <a:ext uri="{FF2B5EF4-FFF2-40B4-BE49-F238E27FC236}">
              <a16:creationId xmlns:a16="http://schemas.microsoft.com/office/drawing/2014/main" id="{F09C3E47-F760-4CFB-AF55-FE1A2584BCC2}"/>
            </a:ext>
          </a:extLst>
        </xdr:cNvPr>
        <xdr:cNvSpPr/>
      </xdr:nvSpPr>
      <xdr:spPr>
        <a:xfrm>
          <a:off x="6538232" y="13512345"/>
          <a:ext cx="895190"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非対象期間（年末年始６日間）</a:t>
          </a:r>
        </a:p>
      </xdr:txBody>
    </xdr:sp>
    <xdr:clientData/>
  </xdr:twoCellAnchor>
  <xdr:twoCellAnchor>
    <xdr:from>
      <xdr:col>18</xdr:col>
      <xdr:colOff>22410</xdr:colOff>
      <xdr:row>61</xdr:row>
      <xdr:rowOff>291353</xdr:rowOff>
    </xdr:from>
    <xdr:to>
      <xdr:col>37</xdr:col>
      <xdr:colOff>272272</xdr:colOff>
      <xdr:row>61</xdr:row>
      <xdr:rowOff>650449</xdr:rowOff>
    </xdr:to>
    <xdr:sp macro="" textlink="">
      <xdr:nvSpPr>
        <xdr:cNvPr id="7" name="正方形/長方形 6">
          <a:extLst>
            <a:ext uri="{FF2B5EF4-FFF2-40B4-BE49-F238E27FC236}">
              <a16:creationId xmlns:a16="http://schemas.microsoft.com/office/drawing/2014/main" id="{DB591453-DAFB-4CCE-BE7F-976B18B8B53D}"/>
            </a:ext>
          </a:extLst>
        </xdr:cNvPr>
        <xdr:cNvSpPr/>
      </xdr:nvSpPr>
      <xdr:spPr>
        <a:xfrm>
          <a:off x="8747310" y="19941428"/>
          <a:ext cx="6222037" cy="359096"/>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非対象期間（工期末の２０日前までの期間</a:t>
          </a:r>
          <a:r>
            <a:rPr kumimoji="1" lang="ja-JP" altLang="en-US" sz="900">
              <a:solidFill>
                <a:sysClr val="windowText" lastClr="000000"/>
              </a:solidFill>
            </a:rPr>
            <a:t>）</a:t>
          </a:r>
        </a:p>
      </xdr:txBody>
    </xdr:sp>
    <xdr:clientData/>
  </xdr:twoCellAnchor>
  <xdr:twoCellAnchor>
    <xdr:from>
      <xdr:col>26</xdr:col>
      <xdr:colOff>56031</xdr:colOff>
      <xdr:row>41</xdr:row>
      <xdr:rowOff>291355</xdr:rowOff>
    </xdr:from>
    <xdr:to>
      <xdr:col>30</xdr:col>
      <xdr:colOff>8806</xdr:colOff>
      <xdr:row>41</xdr:row>
      <xdr:rowOff>631535</xdr:rowOff>
    </xdr:to>
    <xdr:sp macro="" textlink="">
      <xdr:nvSpPr>
        <xdr:cNvPr id="8" name="正方形/長方形 7">
          <a:extLst>
            <a:ext uri="{FF2B5EF4-FFF2-40B4-BE49-F238E27FC236}">
              <a16:creationId xmlns:a16="http://schemas.microsoft.com/office/drawing/2014/main" id="{A395AE78-403F-4CE0-BC5E-7899C10C7521}"/>
            </a:ext>
          </a:extLst>
        </xdr:cNvPr>
        <xdr:cNvSpPr/>
      </xdr:nvSpPr>
      <xdr:spPr>
        <a:xfrm>
          <a:off x="11295531" y="13483480"/>
          <a:ext cx="1210075"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非対象期間（一時中止期間）</a:t>
          </a:r>
        </a:p>
      </xdr:txBody>
    </xdr:sp>
    <xdr:clientData/>
  </xdr:twoCellAnchor>
  <xdr:twoCellAnchor>
    <xdr:from>
      <xdr:col>30</xdr:col>
      <xdr:colOff>78441</xdr:colOff>
      <xdr:row>41</xdr:row>
      <xdr:rowOff>280147</xdr:rowOff>
    </xdr:from>
    <xdr:to>
      <xdr:col>35</xdr:col>
      <xdr:colOff>268941</xdr:colOff>
      <xdr:row>41</xdr:row>
      <xdr:rowOff>620327</xdr:rowOff>
    </xdr:to>
    <xdr:sp macro="" textlink="">
      <xdr:nvSpPr>
        <xdr:cNvPr id="9" name="正方形/長方形 8">
          <a:extLst>
            <a:ext uri="{FF2B5EF4-FFF2-40B4-BE49-F238E27FC236}">
              <a16:creationId xmlns:a16="http://schemas.microsoft.com/office/drawing/2014/main" id="{C7977E43-A809-4083-9B9F-510857180CE5}"/>
            </a:ext>
          </a:extLst>
        </xdr:cNvPr>
        <xdr:cNvSpPr/>
      </xdr:nvSpPr>
      <xdr:spPr>
        <a:xfrm>
          <a:off x="12575241" y="13472272"/>
          <a:ext cx="1762125"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非対象期間（一時中止期間を含む１週間）</a:t>
          </a:r>
        </a:p>
      </xdr:txBody>
    </xdr:sp>
    <xdr:clientData/>
  </xdr:twoCellAnchor>
  <xdr:twoCellAnchor>
    <xdr:from>
      <xdr:col>22</xdr:col>
      <xdr:colOff>47625</xdr:colOff>
      <xdr:row>41</xdr:row>
      <xdr:rowOff>313765</xdr:rowOff>
    </xdr:from>
    <xdr:to>
      <xdr:col>26</xdr:col>
      <xdr:colOff>11207</xdr:colOff>
      <xdr:row>41</xdr:row>
      <xdr:rowOff>653945</xdr:rowOff>
    </xdr:to>
    <xdr:sp macro="" textlink="">
      <xdr:nvSpPr>
        <xdr:cNvPr id="10" name="正方形/長方形 9">
          <a:extLst>
            <a:ext uri="{FF2B5EF4-FFF2-40B4-BE49-F238E27FC236}">
              <a16:creationId xmlns:a16="http://schemas.microsoft.com/office/drawing/2014/main" id="{8914EE90-6054-49F6-ABCC-C36DE33130CD}"/>
            </a:ext>
          </a:extLst>
        </xdr:cNvPr>
        <xdr:cNvSpPr/>
      </xdr:nvSpPr>
      <xdr:spPr>
        <a:xfrm>
          <a:off x="10029825" y="13505890"/>
          <a:ext cx="1220882"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非対象期間（一時中止期間を含む１週間）</a:t>
          </a:r>
        </a:p>
      </xdr:txBody>
    </xdr:sp>
    <xdr:clientData/>
  </xdr:twoCellAnchor>
  <xdr:twoCellAnchor>
    <xdr:from>
      <xdr:col>14</xdr:col>
      <xdr:colOff>44823</xdr:colOff>
      <xdr:row>41</xdr:row>
      <xdr:rowOff>313765</xdr:rowOff>
    </xdr:from>
    <xdr:to>
      <xdr:col>14</xdr:col>
      <xdr:colOff>280147</xdr:colOff>
      <xdr:row>41</xdr:row>
      <xdr:rowOff>653945</xdr:rowOff>
    </xdr:to>
    <xdr:sp macro="" textlink="">
      <xdr:nvSpPr>
        <xdr:cNvPr id="11" name="正方形/長方形 10">
          <a:extLst>
            <a:ext uri="{FF2B5EF4-FFF2-40B4-BE49-F238E27FC236}">
              <a16:creationId xmlns:a16="http://schemas.microsoft.com/office/drawing/2014/main" id="{3ADC732C-B8A4-40BD-BCE4-1ADFCB615D1B}"/>
            </a:ext>
          </a:extLst>
        </xdr:cNvPr>
        <xdr:cNvSpPr/>
      </xdr:nvSpPr>
      <xdr:spPr>
        <a:xfrm>
          <a:off x="7512423" y="13505890"/>
          <a:ext cx="235324"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非対象期間（年末年始６日を含む１週間）</a:t>
          </a:r>
        </a:p>
      </xdr:txBody>
    </xdr:sp>
    <xdr:clientData/>
  </xdr:twoCellAnchor>
  <xdr:twoCellAnchor>
    <xdr:from>
      <xdr:col>39</xdr:col>
      <xdr:colOff>44823</xdr:colOff>
      <xdr:row>31</xdr:row>
      <xdr:rowOff>313765</xdr:rowOff>
    </xdr:from>
    <xdr:to>
      <xdr:col>41</xdr:col>
      <xdr:colOff>311363</xdr:colOff>
      <xdr:row>31</xdr:row>
      <xdr:rowOff>653945</xdr:rowOff>
    </xdr:to>
    <xdr:sp macro="" textlink="">
      <xdr:nvSpPr>
        <xdr:cNvPr id="12" name="正方形/長方形 11">
          <a:extLst>
            <a:ext uri="{FF2B5EF4-FFF2-40B4-BE49-F238E27FC236}">
              <a16:creationId xmlns:a16="http://schemas.microsoft.com/office/drawing/2014/main" id="{FFBE9C45-2861-4639-95CB-1B320C83370A}"/>
            </a:ext>
          </a:extLst>
        </xdr:cNvPr>
        <xdr:cNvSpPr/>
      </xdr:nvSpPr>
      <xdr:spPr>
        <a:xfrm>
          <a:off x="15370548" y="10276915"/>
          <a:ext cx="895190"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非対象期間（年末年始６日間）</a:t>
          </a:r>
        </a:p>
      </xdr:txBody>
    </xdr:sp>
    <xdr:clientData/>
  </xdr:twoCellAnchor>
  <xdr:twoCellAnchor>
    <xdr:from>
      <xdr:col>26</xdr:col>
      <xdr:colOff>33618</xdr:colOff>
      <xdr:row>11</xdr:row>
      <xdr:rowOff>347383</xdr:rowOff>
    </xdr:from>
    <xdr:to>
      <xdr:col>29</xdr:col>
      <xdr:colOff>280148</xdr:colOff>
      <xdr:row>11</xdr:row>
      <xdr:rowOff>658906</xdr:rowOff>
    </xdr:to>
    <xdr:sp macro="" textlink="">
      <xdr:nvSpPr>
        <xdr:cNvPr id="13" name="正方形/長方形 12">
          <a:extLst>
            <a:ext uri="{FF2B5EF4-FFF2-40B4-BE49-F238E27FC236}">
              <a16:creationId xmlns:a16="http://schemas.microsoft.com/office/drawing/2014/main" id="{49D12F37-69E0-4A50-8B99-8432941D9CF7}"/>
            </a:ext>
          </a:extLst>
        </xdr:cNvPr>
        <xdr:cNvSpPr/>
      </xdr:nvSpPr>
      <xdr:spPr>
        <a:xfrm>
          <a:off x="11273118" y="3852583"/>
          <a:ext cx="1189505"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非対象期間（工期の始期日から工事着手日までの期間を含む１週間）</a:t>
          </a:r>
        </a:p>
      </xdr:txBody>
    </xdr:sp>
    <xdr:clientData/>
  </xdr:twoCellAnchor>
  <xdr:twoCellAnchor>
    <xdr:from>
      <xdr:col>12</xdr:col>
      <xdr:colOff>44824</xdr:colOff>
      <xdr:row>61</xdr:row>
      <xdr:rowOff>268941</xdr:rowOff>
    </xdr:from>
    <xdr:to>
      <xdr:col>17</xdr:col>
      <xdr:colOff>268941</xdr:colOff>
      <xdr:row>61</xdr:row>
      <xdr:rowOff>628037</xdr:rowOff>
    </xdr:to>
    <xdr:sp macro="" textlink="">
      <xdr:nvSpPr>
        <xdr:cNvPr id="14" name="正方形/長方形 13">
          <a:extLst>
            <a:ext uri="{FF2B5EF4-FFF2-40B4-BE49-F238E27FC236}">
              <a16:creationId xmlns:a16="http://schemas.microsoft.com/office/drawing/2014/main" id="{171DD251-E459-4C2D-A99E-C7D0B698CF8F}"/>
            </a:ext>
          </a:extLst>
        </xdr:cNvPr>
        <xdr:cNvSpPr/>
      </xdr:nvSpPr>
      <xdr:spPr>
        <a:xfrm>
          <a:off x="6883774" y="19919016"/>
          <a:ext cx="1795742" cy="359096"/>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非対象期間（工期末の２０日前までの期間を含む１週間</a:t>
          </a:r>
          <a:r>
            <a:rPr kumimoji="1" lang="ja-JP" altLang="en-US" sz="900">
              <a:solidFill>
                <a:sysClr val="windowText" lastClr="000000"/>
              </a:solidFill>
            </a:rPr>
            <a:t>）</a:t>
          </a:r>
        </a:p>
      </xdr:txBody>
    </xdr:sp>
    <xdr:clientData/>
  </xdr:twoCellAnchor>
  <xdr:twoCellAnchor>
    <xdr:from>
      <xdr:col>40</xdr:col>
      <xdr:colOff>152399</xdr:colOff>
      <xdr:row>346</xdr:row>
      <xdr:rowOff>333375</xdr:rowOff>
    </xdr:from>
    <xdr:to>
      <xdr:col>48</xdr:col>
      <xdr:colOff>9524</xdr:colOff>
      <xdr:row>348</xdr:row>
      <xdr:rowOff>6937</xdr:rowOff>
    </xdr:to>
    <xdr:sp macro="" textlink="">
      <xdr:nvSpPr>
        <xdr:cNvPr id="16" name="角丸四角形吹き出し 5">
          <a:extLst>
            <a:ext uri="{FF2B5EF4-FFF2-40B4-BE49-F238E27FC236}">
              <a16:creationId xmlns:a16="http://schemas.microsoft.com/office/drawing/2014/main" id="{14D5F752-D882-4A48-BBEC-B2DC68065995}"/>
            </a:ext>
          </a:extLst>
        </xdr:cNvPr>
        <xdr:cNvSpPr/>
      </xdr:nvSpPr>
      <xdr:spPr>
        <a:xfrm>
          <a:off x="15792449" y="111842550"/>
          <a:ext cx="2962275" cy="302212"/>
        </a:xfrm>
        <a:prstGeom prst="wedgeRoundRectCallout">
          <a:avLst>
            <a:gd name="adj1" fmla="val 11722"/>
            <a:gd name="adj2" fmla="val -41156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実績の判定は別紙２で行ってください。</a:t>
          </a:r>
          <a:endParaRPr kumimoji="1" lang="en-US" altLang="ja-JP" sz="1100"/>
        </a:p>
        <a:p>
          <a:pPr algn="l"/>
          <a:endParaRPr kumimoji="1" lang="en-US" altLang="ja-JP"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8EE4B-CA0A-4679-9947-18E29A161E95}">
  <sheetPr>
    <tabColor rgb="FFFF0000"/>
  </sheetPr>
  <dimension ref="A1:I27"/>
  <sheetViews>
    <sheetView tabSelected="1" view="pageBreakPreview" zoomScale="115" zoomScaleNormal="100" zoomScaleSheetLayoutView="115" workbookViewId="0">
      <selection activeCell="O13" sqref="O13"/>
    </sheetView>
  </sheetViews>
  <sheetFormatPr defaultRowHeight="13.5"/>
  <cols>
    <col min="1" max="2" width="3.625" customWidth="1"/>
    <col min="9" max="9" width="14.5" customWidth="1"/>
  </cols>
  <sheetData>
    <row r="1" spans="1:9" ht="13.5" customHeight="1">
      <c r="A1" s="159" t="s">
        <v>146</v>
      </c>
      <c r="B1" s="159"/>
      <c r="C1" s="159"/>
      <c r="D1" s="159"/>
      <c r="E1" s="159"/>
      <c r="F1" s="159"/>
      <c r="G1" s="159"/>
      <c r="H1" s="159"/>
      <c r="I1" s="159"/>
    </row>
    <row r="2" spans="1:9" ht="13.5" customHeight="1">
      <c r="A2" s="159"/>
      <c r="B2" s="159"/>
      <c r="C2" s="159"/>
      <c r="D2" s="159"/>
      <c r="E2" s="159"/>
      <c r="F2" s="159"/>
      <c r="G2" s="159"/>
      <c r="H2" s="159"/>
      <c r="I2" s="159"/>
    </row>
    <row r="4" spans="1:9" ht="17.25">
      <c r="A4" s="151" t="s">
        <v>147</v>
      </c>
    </row>
    <row r="6" spans="1:9" ht="13.5" customHeight="1">
      <c r="A6" s="160"/>
      <c r="B6" s="161" t="s">
        <v>148</v>
      </c>
      <c r="C6" s="161"/>
      <c r="D6" s="161"/>
      <c r="E6" s="161"/>
      <c r="F6" s="161"/>
      <c r="G6" s="161"/>
    </row>
    <row r="7" spans="1:9" ht="13.5" customHeight="1">
      <c r="A7" s="160"/>
      <c r="B7" s="161"/>
      <c r="C7" s="161"/>
      <c r="D7" s="161"/>
      <c r="E7" s="161"/>
      <c r="F7" s="161"/>
      <c r="G7" s="161"/>
    </row>
    <row r="8" spans="1:9" ht="6.75" customHeight="1">
      <c r="A8" s="18"/>
      <c r="B8" s="153"/>
      <c r="C8" s="153"/>
      <c r="D8" s="153"/>
      <c r="E8" s="153"/>
      <c r="F8" s="153"/>
      <c r="G8" s="153"/>
    </row>
    <row r="9" spans="1:9" ht="17.25">
      <c r="C9" s="152" t="s">
        <v>160</v>
      </c>
    </row>
    <row r="10" spans="1:9" s="152" customFormat="1" ht="17.25">
      <c r="C10" s="152" t="s">
        <v>159</v>
      </c>
    </row>
    <row r="11" spans="1:9" s="152" customFormat="1" ht="17.25"/>
    <row r="12" spans="1:9" s="152" customFormat="1" ht="17.25">
      <c r="B12" s="156" t="s">
        <v>149</v>
      </c>
      <c r="C12" s="157"/>
      <c r="D12" s="157"/>
      <c r="E12" s="157"/>
      <c r="F12" s="157"/>
      <c r="G12" s="157"/>
    </row>
    <row r="13" spans="1:9" s="152" customFormat="1" ht="17.25">
      <c r="B13" s="157"/>
      <c r="C13" s="157"/>
      <c r="D13" s="157"/>
      <c r="E13" s="157"/>
      <c r="F13" s="157"/>
      <c r="G13" s="157"/>
    </row>
    <row r="14" spans="1:9" s="152" customFormat="1" ht="6.75" customHeight="1">
      <c r="B14" s="154"/>
      <c r="C14" s="154"/>
      <c r="D14" s="154"/>
      <c r="E14" s="154"/>
      <c r="F14" s="154"/>
      <c r="G14" s="154"/>
    </row>
    <row r="15" spans="1:9" s="152" customFormat="1" ht="17.25">
      <c r="C15" s="152" t="s">
        <v>158</v>
      </c>
    </row>
    <row r="16" spans="1:9" s="152" customFormat="1" ht="17.25"/>
    <row r="17" spans="2:7" s="152" customFormat="1" ht="17.25">
      <c r="B17" s="158" t="s">
        <v>150</v>
      </c>
      <c r="C17" s="158"/>
      <c r="D17" s="158"/>
      <c r="E17" s="158"/>
      <c r="F17" s="158"/>
      <c r="G17" s="158"/>
    </row>
    <row r="18" spans="2:7" s="152" customFormat="1" ht="17.25">
      <c r="B18" s="158"/>
      <c r="C18" s="158"/>
      <c r="D18" s="158"/>
      <c r="E18" s="158"/>
      <c r="F18" s="158"/>
      <c r="G18" s="158"/>
    </row>
    <row r="19" spans="2:7" s="152" customFormat="1" ht="6.75" customHeight="1"/>
    <row r="20" spans="2:7" s="152" customFormat="1" ht="17.25">
      <c r="C20" s="152" t="s">
        <v>154</v>
      </c>
    </row>
    <row r="21" spans="2:7" s="152" customFormat="1" ht="17.25">
      <c r="C21" s="152" t="s">
        <v>153</v>
      </c>
    </row>
    <row r="22" spans="2:7" s="152" customFormat="1" ht="17.25">
      <c r="C22" s="152" t="s">
        <v>156</v>
      </c>
    </row>
    <row r="23" spans="2:7" ht="17.25" customHeight="1">
      <c r="C23" s="155" t="s">
        <v>161</v>
      </c>
    </row>
    <row r="24" spans="2:7" ht="17.25" customHeight="1">
      <c r="C24" s="155" t="s">
        <v>151</v>
      </c>
    </row>
    <row r="25" spans="2:7" ht="17.25" customHeight="1"/>
    <row r="26" spans="2:7" ht="17.25" customHeight="1"/>
    <row r="27" spans="2:7" ht="17.25" customHeight="1"/>
  </sheetData>
  <mergeCells count="5">
    <mergeCell ref="B12:G13"/>
    <mergeCell ref="B17:G18"/>
    <mergeCell ref="A1:I2"/>
    <mergeCell ref="A6:A7"/>
    <mergeCell ref="B6:G7"/>
  </mergeCells>
  <phoneticPr fontId="1"/>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2E4FA-D7CA-456E-8BBE-8D7FEE2A5EC6}">
  <sheetPr>
    <tabColor rgb="FFFFFF00"/>
    <pageSetUpPr fitToPage="1"/>
  </sheetPr>
  <dimension ref="A1:BZ1107"/>
  <sheetViews>
    <sheetView view="pageBreakPreview" topLeftCell="J41" zoomScaleNormal="100" zoomScaleSheetLayoutView="100" workbookViewId="0">
      <selection activeCell="Z4" sqref="Z4"/>
    </sheetView>
  </sheetViews>
  <sheetFormatPr defaultColWidth="9" defaultRowHeight="13.5" outlineLevelRow="1"/>
  <cols>
    <col min="1" max="3" width="5.625" style="17" hidden="1" customWidth="1"/>
    <col min="4" max="4" width="0" style="17" hidden="1" customWidth="1"/>
    <col min="5" max="7" width="9" style="17" hidden="1" customWidth="1"/>
    <col min="8" max="8" width="17.125" style="2" hidden="1" customWidth="1"/>
    <col min="9" max="9" width="9" style="2" hidden="1" customWidth="1"/>
    <col min="10" max="10" width="1.5" style="2" customWidth="1"/>
    <col min="11" max="11" width="5.125" style="10" customWidth="1"/>
    <col min="12" max="42" width="4.125" style="10" customWidth="1"/>
    <col min="43" max="43" width="7.5" customWidth="1"/>
    <col min="44" max="46" width="5.25" customWidth="1"/>
    <col min="47" max="47" width="5.125" customWidth="1"/>
    <col min="48" max="48" width="4.125" style="2" customWidth="1"/>
    <col min="49" max="50" width="5.625" style="2" customWidth="1"/>
    <col min="51" max="51" width="4.125" style="2" customWidth="1"/>
    <col min="52" max="54" width="5.625" style="2" customWidth="1"/>
    <col min="55" max="60" width="8.75" style="7" customWidth="1"/>
    <col min="61" max="61" width="9" customWidth="1"/>
    <col min="64" max="64" width="9.875" bestFit="1" customWidth="1"/>
    <col min="65" max="65" width="10.125" style="2" bestFit="1" customWidth="1"/>
    <col min="66" max="66" width="10.125" style="2" customWidth="1"/>
    <col min="67" max="69" width="9.75" style="17" customWidth="1"/>
    <col min="70" max="70" width="12.375" style="17" customWidth="1"/>
    <col min="71" max="71" width="9.75" style="2" customWidth="1"/>
    <col min="72" max="72" width="9" style="2"/>
    <col min="73" max="73" width="11" style="2" bestFit="1" customWidth="1"/>
    <col min="74" max="74" width="10.125" style="2" bestFit="1" customWidth="1"/>
    <col min="75" max="75" width="9" style="2"/>
    <col min="76" max="76" width="10.875" style="2" bestFit="1" customWidth="1"/>
    <col min="77" max="16384" width="9" style="2"/>
  </cols>
  <sheetData>
    <row r="1" spans="1:74" ht="24">
      <c r="J1" s="52"/>
      <c r="K1" s="62" t="s">
        <v>87</v>
      </c>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63"/>
      <c r="AR1" s="63"/>
      <c r="AS1" s="63"/>
      <c r="AT1" s="63"/>
      <c r="AU1" s="63"/>
      <c r="AV1" s="52"/>
      <c r="AW1" s="52"/>
      <c r="AX1" s="52"/>
      <c r="AY1" s="52"/>
      <c r="AZ1" s="52"/>
      <c r="BE1" s="22"/>
      <c r="BF1" s="22"/>
      <c r="BG1" s="22"/>
      <c r="BH1" s="22"/>
      <c r="BI1" s="22"/>
      <c r="BJ1" s="22"/>
      <c r="BK1" s="22"/>
      <c r="BL1" s="22"/>
    </row>
    <row r="2" spans="1:74" customFormat="1" ht="24">
      <c r="A2" s="18"/>
      <c r="B2" s="18"/>
      <c r="C2" s="18"/>
      <c r="D2" s="18"/>
      <c r="E2" s="18"/>
      <c r="F2" s="18"/>
      <c r="G2" s="18"/>
      <c r="J2" s="63"/>
      <c r="K2" s="64"/>
      <c r="L2" s="53"/>
      <c r="M2" s="53"/>
      <c r="N2" s="53"/>
      <c r="O2" s="53"/>
      <c r="P2" s="53"/>
      <c r="Q2" s="53"/>
      <c r="R2" s="53"/>
      <c r="S2" s="53"/>
      <c r="T2" s="53"/>
      <c r="U2" s="62"/>
      <c r="V2" s="53"/>
      <c r="W2" s="53"/>
      <c r="X2" s="53"/>
      <c r="Y2" s="53"/>
      <c r="Z2" s="53"/>
      <c r="AA2" s="53"/>
      <c r="AB2" s="53"/>
      <c r="AC2" s="53"/>
      <c r="AD2" s="53"/>
      <c r="AE2" s="53"/>
      <c r="AF2" s="53"/>
      <c r="AG2" s="53"/>
      <c r="AH2" s="53"/>
      <c r="AI2" s="53"/>
      <c r="AJ2" s="53"/>
      <c r="AK2" s="62"/>
      <c r="AL2" s="53"/>
      <c r="AM2" s="53"/>
      <c r="AN2" s="53"/>
      <c r="AO2" s="53"/>
      <c r="AP2" s="53"/>
      <c r="AQ2" s="63"/>
      <c r="AR2" s="63"/>
      <c r="AS2" s="63"/>
      <c r="AT2" s="63"/>
      <c r="AU2" s="63"/>
      <c r="AV2" s="301" t="s">
        <v>144</v>
      </c>
      <c r="AW2" s="302"/>
      <c r="AX2" s="302"/>
      <c r="AY2" s="302"/>
      <c r="AZ2" s="302"/>
      <c r="BA2" s="51"/>
      <c r="BB2" s="51"/>
      <c r="BC2" s="6" t="s">
        <v>48</v>
      </c>
      <c r="BD2" s="6" t="s">
        <v>48</v>
      </c>
      <c r="BE2" s="303"/>
      <c r="BF2" s="81"/>
      <c r="BG2" s="81"/>
      <c r="BH2" s="303"/>
      <c r="BI2" s="294"/>
      <c r="BJ2" s="80"/>
      <c r="BK2" s="80"/>
      <c r="BL2" s="294"/>
      <c r="BO2" s="18"/>
      <c r="BP2" s="18"/>
      <c r="BQ2" s="18"/>
      <c r="BR2" s="18"/>
    </row>
    <row r="3" spans="1:74" customFormat="1" ht="24">
      <c r="A3" s="18"/>
      <c r="B3" s="18"/>
      <c r="C3" s="18"/>
      <c r="D3" s="18"/>
      <c r="E3" s="18"/>
      <c r="F3" s="18"/>
      <c r="G3" s="18"/>
      <c r="J3" s="63"/>
      <c r="K3" s="64"/>
      <c r="L3" s="53"/>
      <c r="M3" s="53"/>
      <c r="N3" s="53"/>
      <c r="O3" s="53"/>
      <c r="P3" s="53"/>
      <c r="Q3" s="53"/>
      <c r="R3" s="53"/>
      <c r="S3" s="53"/>
      <c r="T3" s="53"/>
      <c r="U3" s="62"/>
      <c r="V3" s="53"/>
      <c r="W3" s="53"/>
      <c r="X3" s="53"/>
      <c r="Y3" s="53"/>
      <c r="Z3" s="53"/>
      <c r="AA3" s="53"/>
      <c r="AB3" s="53"/>
      <c r="AC3" s="53"/>
      <c r="AD3" s="53"/>
      <c r="AE3" s="53"/>
      <c r="AF3" s="53"/>
      <c r="AG3" s="53"/>
      <c r="AH3" s="53"/>
      <c r="AI3" s="53"/>
      <c r="AJ3" s="53"/>
      <c r="AK3" s="62"/>
      <c r="AL3" s="53"/>
      <c r="AM3" s="53"/>
      <c r="AN3" s="53"/>
      <c r="AO3" s="53"/>
      <c r="AP3" s="53"/>
      <c r="AQ3" s="63"/>
      <c r="AR3" s="63"/>
      <c r="AS3" s="63"/>
      <c r="AT3" s="63"/>
      <c r="AU3" s="63"/>
      <c r="AV3" s="302"/>
      <c r="AW3" s="302"/>
      <c r="AX3" s="302"/>
      <c r="AY3" s="302"/>
      <c r="AZ3" s="302"/>
      <c r="BA3" s="51"/>
      <c r="BB3" s="51"/>
      <c r="BC3" s="6" t="s">
        <v>128</v>
      </c>
      <c r="BD3" s="28" t="s">
        <v>94</v>
      </c>
      <c r="BE3" s="303"/>
      <c r="BF3" s="82"/>
      <c r="BG3" s="81"/>
      <c r="BH3" s="303"/>
      <c r="BI3" s="294"/>
      <c r="BJ3" s="80"/>
      <c r="BK3" s="80"/>
      <c r="BL3" s="294"/>
      <c r="BO3" s="18"/>
      <c r="BP3" s="18"/>
      <c r="BQ3" s="18"/>
      <c r="BR3" s="18"/>
    </row>
    <row r="4" spans="1:74" customFormat="1" ht="81.75" customHeight="1">
      <c r="A4" s="18"/>
      <c r="B4" s="18"/>
      <c r="C4" s="18"/>
      <c r="D4" s="18"/>
      <c r="E4" s="18"/>
      <c r="F4" s="18"/>
      <c r="G4" s="18"/>
      <c r="J4" s="63"/>
      <c r="K4" s="53"/>
      <c r="L4" s="53"/>
      <c r="M4" s="53"/>
      <c r="N4" s="53"/>
      <c r="O4" s="53"/>
      <c r="P4" s="57"/>
      <c r="Q4" s="57"/>
      <c r="R4" s="57"/>
      <c r="S4" s="57"/>
      <c r="T4" s="57"/>
      <c r="U4" s="57"/>
      <c r="V4" s="53"/>
      <c r="W4" s="53"/>
      <c r="X4" s="53"/>
      <c r="Y4" s="53"/>
      <c r="Z4" s="53"/>
      <c r="AA4" s="53"/>
      <c r="AB4" s="53"/>
      <c r="AC4" s="53"/>
      <c r="AD4" s="65"/>
      <c r="AE4" s="53"/>
      <c r="AF4" s="53"/>
      <c r="AG4" s="53"/>
      <c r="AH4" s="53"/>
      <c r="AI4" s="53"/>
      <c r="AJ4" s="53"/>
      <c r="AK4" s="53"/>
      <c r="AL4" s="53"/>
      <c r="AM4" s="53"/>
      <c r="AN4" s="53"/>
      <c r="AO4" s="53"/>
      <c r="AP4" s="53"/>
      <c r="AQ4" s="63"/>
      <c r="AR4" s="63"/>
      <c r="AS4" s="63"/>
      <c r="AT4" s="63"/>
      <c r="AU4" s="63"/>
      <c r="AV4" s="302"/>
      <c r="AW4" s="302"/>
      <c r="AX4" s="302"/>
      <c r="AY4" s="302"/>
      <c r="AZ4" s="302"/>
      <c r="BA4" s="51"/>
      <c r="BB4" s="51"/>
      <c r="BC4" s="6" t="s">
        <v>89</v>
      </c>
      <c r="BD4" s="6"/>
      <c r="BE4" s="294"/>
      <c r="BF4" s="80"/>
      <c r="BG4" s="80"/>
      <c r="BH4" s="294"/>
      <c r="BI4" s="294"/>
      <c r="BJ4" s="80"/>
      <c r="BK4" s="80"/>
      <c r="BL4" s="294"/>
      <c r="BO4" s="18"/>
      <c r="BP4" s="18"/>
      <c r="BQ4" s="18"/>
      <c r="BR4" s="18"/>
    </row>
    <row r="5" spans="1:74" customFormat="1" ht="17.25">
      <c r="A5" s="18" t="s">
        <v>123</v>
      </c>
      <c r="B5" s="18"/>
      <c r="C5" s="18"/>
      <c r="D5" s="18"/>
      <c r="E5" s="18"/>
      <c r="F5" s="18"/>
      <c r="G5" s="18">
        <f>COLUMN(G8)-(COLUMN(C8))</f>
        <v>4</v>
      </c>
      <c r="J5" s="63"/>
      <c r="K5" s="295" t="s">
        <v>40</v>
      </c>
      <c r="L5" s="295"/>
      <c r="M5" s="53" t="s">
        <v>43</v>
      </c>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63"/>
      <c r="AR5" s="63"/>
      <c r="AS5" s="63"/>
      <c r="AT5" s="63"/>
      <c r="AU5" s="63"/>
      <c r="AV5" s="63"/>
      <c r="AW5" s="63"/>
      <c r="AX5" s="63"/>
      <c r="AY5" s="63"/>
      <c r="AZ5" s="63"/>
      <c r="BC5" s="28" t="s">
        <v>94</v>
      </c>
      <c r="BD5" s="9"/>
      <c r="BE5" s="6"/>
      <c r="BF5" s="6"/>
      <c r="BG5" s="6"/>
      <c r="BH5" s="6"/>
      <c r="BO5" s="18"/>
      <c r="BP5" s="18"/>
      <c r="BQ5" s="18"/>
      <c r="BR5" s="18"/>
    </row>
    <row r="6" spans="1:74" customFormat="1" ht="17.25">
      <c r="A6" s="18"/>
      <c r="B6" s="18"/>
      <c r="C6" s="18"/>
      <c r="D6" s="18"/>
      <c r="E6" s="18"/>
      <c r="F6" s="18"/>
      <c r="G6" s="18"/>
      <c r="J6" s="63"/>
      <c r="K6" s="295" t="s">
        <v>41</v>
      </c>
      <c r="L6" s="295"/>
      <c r="M6" s="299">
        <v>2025</v>
      </c>
      <c r="N6" s="299"/>
      <c r="O6" s="300">
        <v>10</v>
      </c>
      <c r="P6" s="300"/>
      <c r="Q6" s="296">
        <v>1</v>
      </c>
      <c r="R6" s="296"/>
      <c r="S6" s="53" t="s">
        <v>16</v>
      </c>
      <c r="T6" s="299">
        <v>2026</v>
      </c>
      <c r="U6" s="299"/>
      <c r="V6" s="300">
        <v>3</v>
      </c>
      <c r="W6" s="300"/>
      <c r="X6" s="296">
        <v>27</v>
      </c>
      <c r="Y6" s="296"/>
      <c r="Z6" s="53"/>
      <c r="AA6" s="53"/>
      <c r="AB6" s="53"/>
      <c r="AC6" s="53"/>
      <c r="AD6" s="53"/>
      <c r="AE6" s="53"/>
      <c r="AF6" s="53"/>
      <c r="AG6" s="297"/>
      <c r="AH6" s="297"/>
      <c r="AI6" s="297"/>
      <c r="AJ6" s="53"/>
      <c r="AK6" s="53"/>
      <c r="AL6" s="53"/>
      <c r="AM6" s="53"/>
      <c r="AN6" s="53"/>
      <c r="AO6" s="53"/>
      <c r="AP6" s="53"/>
      <c r="AQ6" s="63"/>
      <c r="AR6" s="63"/>
      <c r="AS6" s="63"/>
      <c r="AT6" s="63"/>
      <c r="AU6" s="63"/>
      <c r="AV6" s="63"/>
      <c r="AW6" s="63"/>
      <c r="AX6" s="63"/>
      <c r="AY6" s="63"/>
      <c r="AZ6" s="63"/>
      <c r="BC6" s="6"/>
      <c r="BD6" s="6"/>
      <c r="BE6" s="6"/>
      <c r="BF6" s="6"/>
      <c r="BG6" s="6"/>
      <c r="BH6" s="6"/>
      <c r="BO6" s="18"/>
      <c r="BP6" s="18"/>
      <c r="BQ6" s="18"/>
      <c r="BR6" s="18"/>
    </row>
    <row r="7" spans="1:74" ht="14.25" customHeight="1" thickBot="1">
      <c r="A7" s="17" t="s">
        <v>124</v>
      </c>
      <c r="B7" s="17" t="s">
        <v>98</v>
      </c>
      <c r="C7" s="17" t="s">
        <v>125</v>
      </c>
      <c r="D7" s="17" t="s">
        <v>126</v>
      </c>
      <c r="E7" s="17" t="s">
        <v>2</v>
      </c>
      <c r="F7" s="17" t="s">
        <v>85</v>
      </c>
      <c r="G7" s="17" t="s">
        <v>86</v>
      </c>
      <c r="H7" s="17" t="s">
        <v>129</v>
      </c>
      <c r="J7" s="52"/>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63"/>
      <c r="AR7" s="63"/>
      <c r="AS7" s="63"/>
      <c r="AT7" s="63"/>
      <c r="AU7" s="63"/>
      <c r="AV7" s="52"/>
      <c r="AW7" s="52"/>
      <c r="AX7" s="52"/>
      <c r="AY7" s="52"/>
      <c r="AZ7" s="52"/>
      <c r="BC7" s="7" t="s">
        <v>53</v>
      </c>
      <c r="BD7" s="7" t="s">
        <v>54</v>
      </c>
      <c r="BE7" s="7" t="s">
        <v>55</v>
      </c>
      <c r="BH7" s="7" t="s">
        <v>56</v>
      </c>
      <c r="BI7" s="7" t="s">
        <v>57</v>
      </c>
      <c r="BJ7" s="7"/>
      <c r="BK7" s="7"/>
      <c r="BL7" s="7" t="s">
        <v>58</v>
      </c>
      <c r="BM7" s="7" t="s">
        <v>59</v>
      </c>
      <c r="BN7" s="7"/>
      <c r="BO7" s="19" t="s">
        <v>60</v>
      </c>
      <c r="BP7" s="19"/>
      <c r="BQ7" s="19"/>
      <c r="BR7" s="19"/>
    </row>
    <row r="8" spans="1:74" ht="13.5" customHeight="1">
      <c r="A8" s="17">
        <v>1</v>
      </c>
      <c r="B8" s="17">
        <v>1</v>
      </c>
      <c r="C8" s="17" t="str">
        <f>LEFT(ADDRESS(1,COLUMN(L9),4),LEN(ADDRESS(1,COLUMN(L9),4))-1)</f>
        <v>L</v>
      </c>
      <c r="D8" s="89" cm="1">
        <f t="array" aca="1" ref="D8" ca="1">IF(INDIRECT(VLOOKUP(B8,B$8:C$38,2,FALSE)&amp;(10*A8-1))="","",INDIRECT(VLOOKUP(B8,B$8:C$38,2,FALSE)&amp;(10*A8-1)))</f>
        <v>45931</v>
      </c>
      <c r="E8" s="17" t="str">
        <f ca="1">TEXT(D8,"aaa")</f>
        <v>水</v>
      </c>
      <c r="F8" s="17" t="str" cm="1">
        <f t="array" aca="1" ref="F8" ca="1">IF(E8="","",IF(INDIRECT(VLOOKUP(B8,B$8:C$38,2,FALSE)&amp;(10*A8+3))="","",INDIRECT(VLOOKUP(B8,B$8:C$38,2,FALSE)&amp;(10*A8+3))))</f>
        <v>外</v>
      </c>
      <c r="G8" s="17" t="str" cm="1">
        <f t="array" aca="1" ref="G8" ca="1">IF(E8="","",IF(INDIRECT(VLOOKUP(B8,B$8:C$38,2,FALSE)&amp;(10*A8+5))="","",INDIRECT(VLOOKUP(B8,B$8:C$38,2,FALSE)&amp;(10*A8+5))))</f>
        <v>外</v>
      </c>
      <c r="H8" s="17" t="str" cm="1">
        <f t="array" aca="1" ref="H8" ca="1">IF(G8="","",IF(G8="●","振替後",IF(G8="▲","振替前",IF(G8="○","休日",IF(G8="外","非対象期間",IF(INDIRECT(VLOOKUP(B8,B$8:C$38,2,FALSE)&amp;(10*A8+5))="","",INDIRECT(VLOOKUP(B8,B$8:C$38,2,FALSE)&amp;(10*A8+5))))))))</f>
        <v>非対象期間</v>
      </c>
      <c r="J8" s="52"/>
      <c r="K8" s="66" t="s">
        <v>0</v>
      </c>
      <c r="L8" s="279">
        <f>DATE(M6,O6,1)</f>
        <v>45931</v>
      </c>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c r="AM8" s="298"/>
      <c r="AN8" s="298"/>
      <c r="AO8" s="298"/>
      <c r="AP8" s="298"/>
      <c r="AQ8" s="270" t="s">
        <v>136</v>
      </c>
      <c r="AR8" s="271"/>
      <c r="AS8" s="271"/>
      <c r="AT8" s="271"/>
      <c r="AU8" s="272"/>
      <c r="AV8" s="260" t="s">
        <v>50</v>
      </c>
      <c r="AW8" s="261"/>
      <c r="AX8" s="262"/>
      <c r="AY8" s="266" t="s">
        <v>11</v>
      </c>
      <c r="AZ8" s="267"/>
      <c r="BA8" s="250" t="s">
        <v>102</v>
      </c>
      <c r="BB8" s="253" t="s">
        <v>103</v>
      </c>
      <c r="BC8" s="256" t="s">
        <v>15</v>
      </c>
      <c r="BD8" s="208" t="s">
        <v>104</v>
      </c>
      <c r="BE8" s="247" t="s">
        <v>105</v>
      </c>
      <c r="BF8" s="208" t="s">
        <v>107</v>
      </c>
      <c r="BG8" s="247" t="s">
        <v>106</v>
      </c>
      <c r="BH8" s="208" t="s">
        <v>80</v>
      </c>
      <c r="BI8" s="208" t="s">
        <v>81</v>
      </c>
      <c r="BJ8" s="75" t="s">
        <v>82</v>
      </c>
      <c r="BK8" s="75" t="s">
        <v>83</v>
      </c>
      <c r="BL8" s="222" t="s">
        <v>52</v>
      </c>
      <c r="BM8" s="247" t="s">
        <v>108</v>
      </c>
      <c r="BN8" s="247" t="s">
        <v>109</v>
      </c>
      <c r="BO8" s="222" t="s">
        <v>110</v>
      </c>
      <c r="BP8" s="222" t="s">
        <v>111</v>
      </c>
      <c r="BQ8" s="78"/>
      <c r="BR8" s="245" t="s">
        <v>92</v>
      </c>
      <c r="BS8" s="222" t="s">
        <v>61</v>
      </c>
      <c r="BT8" s="173" t="s">
        <v>142</v>
      </c>
    </row>
    <row r="9" spans="1:74" ht="12.95" customHeight="1">
      <c r="A9" s="17">
        <f>IF(B9=1,A8+1,A8)</f>
        <v>1</v>
      </c>
      <c r="B9" s="17">
        <f>IF(B8=31,1,B8+1)</f>
        <v>2</v>
      </c>
      <c r="C9" s="17" t="str">
        <f>LEFT(ADDRESS(1,COLUMN(M9),4),LEN(ADDRESS(1,COLUMN(M9),4))-1)</f>
        <v>M</v>
      </c>
      <c r="D9" s="89" cm="1">
        <f t="array" aca="1" ref="D9" ca="1">IF(INDIRECT(VLOOKUP(B9,B$8:C$38,2,FALSE)&amp;(10*A9-1))="","",INDIRECT(VLOOKUP(B9,B$8:C$38,2,FALSE)&amp;(10*A9-1)))</f>
        <v>45932</v>
      </c>
      <c r="E9" s="17" t="str">
        <f t="shared" ref="E9:E72" ca="1" si="0">TEXT(D9,"aaa")</f>
        <v>木</v>
      </c>
      <c r="F9" s="17" t="str" cm="1">
        <f t="array" aca="1" ref="F9" ca="1">IF(E9="","",IF(INDIRECT(VLOOKUP(B9,B$8:C$38,2,FALSE)&amp;(10*A9+3))="","",INDIRECT(VLOOKUP(B9,B$8:C$38,2,FALSE)&amp;(10*A9+3))))</f>
        <v>外</v>
      </c>
      <c r="G9" s="17" t="str" cm="1">
        <f t="array" aca="1" ref="G9" ca="1">IF(E9="","",IF(INDIRECT(VLOOKUP(B9,B$8:C$38,2,FALSE)&amp;(10*A9+5))="","",INDIRECT(VLOOKUP(B9,B$8:C$38,2,FALSE)&amp;(10*A9+5))))</f>
        <v>外</v>
      </c>
      <c r="H9" s="17" t="str" cm="1">
        <f t="array" aca="1" ref="H9" ca="1">IF(G9="","",IF(G9="●","振替後",IF(G9="▲","振替前",IF(G9="○","休日",IF(G9="外","非対象期間",IF(INDIRECT(VLOOKUP(B9,B$8:C$38,2,FALSE)&amp;(10*A9+5))="","",INDIRECT(VLOOKUP(B9,B$8:C$38,2,FALSE)&amp;(10*A9+5))))))))</f>
        <v>非対象期間</v>
      </c>
      <c r="J9" s="52"/>
      <c r="K9" s="67" t="s">
        <v>1</v>
      </c>
      <c r="L9" s="126">
        <f>DATE(YEAR(L8),MONTH(L8),DAY(L8))</f>
        <v>45931</v>
      </c>
      <c r="M9" s="126">
        <f>IF(MONTH(DATE(YEAR(L9),MONTH(L9),DAY(L9)+1))=MONTH($L8),DATE(YEAR(L9),MONTH(L9),DAY(L9)+1),"")</f>
        <v>45932</v>
      </c>
      <c r="N9" s="126">
        <f t="shared" ref="N9:AL9" si="1">IF(MONTH(DATE(YEAR(M9),MONTH(M9),DAY(M9)+1))=MONTH($L$8),DATE(YEAR(M9),MONTH(M9),DAY(M9)+1),"")</f>
        <v>45933</v>
      </c>
      <c r="O9" s="126">
        <f t="shared" si="1"/>
        <v>45934</v>
      </c>
      <c r="P9" s="126">
        <f t="shared" si="1"/>
        <v>45935</v>
      </c>
      <c r="Q9" s="126">
        <f t="shared" si="1"/>
        <v>45936</v>
      </c>
      <c r="R9" s="126">
        <f t="shared" si="1"/>
        <v>45937</v>
      </c>
      <c r="S9" s="126">
        <f t="shared" si="1"/>
        <v>45938</v>
      </c>
      <c r="T9" s="126">
        <f t="shared" si="1"/>
        <v>45939</v>
      </c>
      <c r="U9" s="126">
        <f t="shared" si="1"/>
        <v>45940</v>
      </c>
      <c r="V9" s="126">
        <f t="shared" si="1"/>
        <v>45941</v>
      </c>
      <c r="W9" s="126">
        <f t="shared" si="1"/>
        <v>45942</v>
      </c>
      <c r="X9" s="126">
        <f t="shared" si="1"/>
        <v>45943</v>
      </c>
      <c r="Y9" s="126">
        <f t="shared" si="1"/>
        <v>45944</v>
      </c>
      <c r="Z9" s="126">
        <f t="shared" si="1"/>
        <v>45945</v>
      </c>
      <c r="AA9" s="126">
        <f t="shared" si="1"/>
        <v>45946</v>
      </c>
      <c r="AB9" s="126">
        <f t="shared" si="1"/>
        <v>45947</v>
      </c>
      <c r="AC9" s="126">
        <f t="shared" si="1"/>
        <v>45948</v>
      </c>
      <c r="AD9" s="126">
        <f t="shared" si="1"/>
        <v>45949</v>
      </c>
      <c r="AE9" s="126">
        <f t="shared" si="1"/>
        <v>45950</v>
      </c>
      <c r="AF9" s="126">
        <f t="shared" si="1"/>
        <v>45951</v>
      </c>
      <c r="AG9" s="126">
        <f t="shared" si="1"/>
        <v>45952</v>
      </c>
      <c r="AH9" s="126">
        <f t="shared" si="1"/>
        <v>45953</v>
      </c>
      <c r="AI9" s="126">
        <f t="shared" si="1"/>
        <v>45954</v>
      </c>
      <c r="AJ9" s="126">
        <f t="shared" si="1"/>
        <v>45955</v>
      </c>
      <c r="AK9" s="126">
        <f t="shared" si="1"/>
        <v>45956</v>
      </c>
      <c r="AL9" s="126">
        <f t="shared" si="1"/>
        <v>45957</v>
      </c>
      <c r="AM9" s="126">
        <f>IF(MONTH(DATE(YEAR(AL9),MONTH(AL9),DAY(AL9)+1))=MONTH($L$8),DATE(YEAR(AL9),MONTH(AL9),DAY(AL9)+1),"")</f>
        <v>45958</v>
      </c>
      <c r="AN9" s="126">
        <f>IF(MONTH(DATE(YEAR(AM9),MONTH(AM9),DAY(AM9)+1))=MONTH($L$8),DATE(YEAR(AM9),MONTH(AM9),DAY(AM9)+1),"")</f>
        <v>45959</v>
      </c>
      <c r="AO9" s="126">
        <f>IF(MONTH(DATE(YEAR(AN9),MONTH(AN9),DAY(AN9)+1))=MONTH($L$8),DATE(YEAR(AN9),MONTH(AN9),DAY(AN9)+1),"")</f>
        <v>45960</v>
      </c>
      <c r="AP9" s="131">
        <f t="shared" ref="AP9" si="2">IF(MONTH(DATE(YEAR(AO9),MONTH(AO9),DAY(AO9)+1))=MONTH($L$8),DATE(YEAR(AO9),MONTH(AO9),DAY(AO9)+1),"")</f>
        <v>45961</v>
      </c>
      <c r="AQ9" s="273"/>
      <c r="AR9" s="274"/>
      <c r="AS9" s="274"/>
      <c r="AT9" s="274"/>
      <c r="AU9" s="275"/>
      <c r="AV9" s="263"/>
      <c r="AW9" s="264"/>
      <c r="AX9" s="265"/>
      <c r="AY9" s="268"/>
      <c r="AZ9" s="269"/>
      <c r="BA9" s="251"/>
      <c r="BB9" s="254"/>
      <c r="BC9" s="257"/>
      <c r="BD9" s="210"/>
      <c r="BE9" s="248"/>
      <c r="BF9" s="210"/>
      <c r="BG9" s="248"/>
      <c r="BH9" s="210"/>
      <c r="BI9" s="210"/>
      <c r="BJ9" s="76" t="s">
        <v>78</v>
      </c>
      <c r="BK9" s="76" t="s">
        <v>79</v>
      </c>
      <c r="BL9" s="222"/>
      <c r="BM9" s="249"/>
      <c r="BN9" s="249"/>
      <c r="BO9" s="173"/>
      <c r="BP9" s="173"/>
      <c r="BQ9" s="79"/>
      <c r="BR9" s="246"/>
      <c r="BS9" s="222"/>
      <c r="BT9" s="173"/>
    </row>
    <row r="10" spans="1:74" ht="13.5" customHeight="1">
      <c r="A10" s="17">
        <f t="shared" ref="A10:A73" si="3">IF(B10=1,A9+1,A9)</f>
        <v>1</v>
      </c>
      <c r="B10" s="17">
        <f t="shared" ref="B10:B73" si="4">IF(B9=31,1,B9+1)</f>
        <v>3</v>
      </c>
      <c r="C10" s="17" t="str">
        <f>LEFT(ADDRESS(1,COLUMN(N9),4),LEN(ADDRESS(1,COLUMN(N9),4))-1)</f>
        <v>N</v>
      </c>
      <c r="D10" s="89" cm="1">
        <f t="array" aca="1" ref="D10" ca="1">IF(INDIRECT(VLOOKUP(B10,B$8:C$38,2,FALSE)&amp;(10*A10-1))="","",INDIRECT(VLOOKUP(B10,B$8:C$38,2,FALSE)&amp;(10*A10-1)))</f>
        <v>45933</v>
      </c>
      <c r="E10" s="17" t="str">
        <f t="shared" ca="1" si="0"/>
        <v>金</v>
      </c>
      <c r="F10" s="17" t="str" cm="1">
        <f t="array" aca="1" ref="F10" ca="1">IF(E10="","",IF(INDIRECT(VLOOKUP(B10,B$8:C$38,2,FALSE)&amp;(10*A10+3))="","",INDIRECT(VLOOKUP(B10,B$8:C$38,2,FALSE)&amp;(10*A10+3))))</f>
        <v>外</v>
      </c>
      <c r="G10" s="17" t="str" cm="1">
        <f t="array" aca="1" ref="G10" ca="1">IF(E10="","",IF(INDIRECT(VLOOKUP(B10,B$8:C$38,2,FALSE)&amp;(10*A10+5))="","",INDIRECT(VLOOKUP(B10,B$8:C$38,2,FALSE)&amp;(10*A10+5))))</f>
        <v>外</v>
      </c>
      <c r="H10" s="17" t="str" cm="1">
        <f t="array" aca="1" ref="H10" ca="1">IF(G10="","",IF(G10="●","振替後",IF(G10="▲","振替前",IF(G10="○","休日",IF(G10="外","非対象期間",IF(INDIRECT(VLOOKUP(B10,B$8:C$38,2,FALSE)&amp;(10*A10+5))="","",INDIRECT(VLOOKUP(B10,B$8:C$38,2,FALSE)&amp;(10*A10+5))))))))</f>
        <v>非対象期間</v>
      </c>
      <c r="J10" s="52"/>
      <c r="K10" s="67" t="s">
        <v>2</v>
      </c>
      <c r="L10" s="128" t="str">
        <f>TEXT(L9,"aaa")</f>
        <v>水</v>
      </c>
      <c r="M10" s="128" t="str">
        <f t="shared" ref="M10:AP10" si="5">TEXT(M9,"aaa")</f>
        <v>木</v>
      </c>
      <c r="N10" s="128" t="str">
        <f t="shared" si="5"/>
        <v>金</v>
      </c>
      <c r="O10" s="128" t="str">
        <f t="shared" si="5"/>
        <v>土</v>
      </c>
      <c r="P10" s="128" t="str">
        <f t="shared" si="5"/>
        <v>日</v>
      </c>
      <c r="Q10" s="128" t="str">
        <f t="shared" si="5"/>
        <v>月</v>
      </c>
      <c r="R10" s="128" t="str">
        <f t="shared" si="5"/>
        <v>火</v>
      </c>
      <c r="S10" s="128" t="str">
        <f t="shared" si="5"/>
        <v>水</v>
      </c>
      <c r="T10" s="128" t="str">
        <f t="shared" si="5"/>
        <v>木</v>
      </c>
      <c r="U10" s="128" t="str">
        <f t="shared" si="5"/>
        <v>金</v>
      </c>
      <c r="V10" s="128" t="str">
        <f t="shared" si="5"/>
        <v>土</v>
      </c>
      <c r="W10" s="128" t="str">
        <f t="shared" si="5"/>
        <v>日</v>
      </c>
      <c r="X10" s="128" t="str">
        <f t="shared" si="5"/>
        <v>月</v>
      </c>
      <c r="Y10" s="128" t="str">
        <f t="shared" si="5"/>
        <v>火</v>
      </c>
      <c r="Z10" s="128" t="str">
        <f t="shared" si="5"/>
        <v>水</v>
      </c>
      <c r="AA10" s="128" t="str">
        <f t="shared" si="5"/>
        <v>木</v>
      </c>
      <c r="AB10" s="128" t="str">
        <f t="shared" si="5"/>
        <v>金</v>
      </c>
      <c r="AC10" s="128" t="str">
        <f t="shared" si="5"/>
        <v>土</v>
      </c>
      <c r="AD10" s="128" t="str">
        <f t="shared" si="5"/>
        <v>日</v>
      </c>
      <c r="AE10" s="128" t="str">
        <f t="shared" si="5"/>
        <v>月</v>
      </c>
      <c r="AF10" s="128" t="str">
        <f t="shared" si="5"/>
        <v>火</v>
      </c>
      <c r="AG10" s="128" t="str">
        <f t="shared" si="5"/>
        <v>水</v>
      </c>
      <c r="AH10" s="128" t="str">
        <f t="shared" si="5"/>
        <v>木</v>
      </c>
      <c r="AI10" s="128" t="str">
        <f t="shared" si="5"/>
        <v>金</v>
      </c>
      <c r="AJ10" s="128" t="str">
        <f t="shared" si="5"/>
        <v>土</v>
      </c>
      <c r="AK10" s="128" t="str">
        <f t="shared" si="5"/>
        <v>日</v>
      </c>
      <c r="AL10" s="128" t="str">
        <f t="shared" si="5"/>
        <v>月</v>
      </c>
      <c r="AM10" s="128" t="str">
        <f t="shared" si="5"/>
        <v>火</v>
      </c>
      <c r="AN10" s="128" t="str">
        <f t="shared" si="5"/>
        <v>水</v>
      </c>
      <c r="AO10" s="128" t="str">
        <f t="shared" si="5"/>
        <v>木</v>
      </c>
      <c r="AP10" s="132" t="str">
        <f t="shared" si="5"/>
        <v>金</v>
      </c>
      <c r="AQ10" s="287" t="s">
        <v>137</v>
      </c>
      <c r="AR10" s="289" t="s">
        <v>138</v>
      </c>
      <c r="AS10" s="289" t="s">
        <v>139</v>
      </c>
      <c r="AT10" s="289" t="s">
        <v>140</v>
      </c>
      <c r="AU10" s="304" t="s">
        <v>141</v>
      </c>
      <c r="AV10" s="229" t="s">
        <v>44</v>
      </c>
      <c r="AW10" s="230" t="s">
        <v>12</v>
      </c>
      <c r="AX10" s="231" t="s">
        <v>51</v>
      </c>
      <c r="AY10" s="232" t="s">
        <v>44</v>
      </c>
      <c r="AZ10" s="235" t="s">
        <v>13</v>
      </c>
      <c r="BA10" s="252"/>
      <c r="BB10" s="255"/>
      <c r="BC10" s="238">
        <f>COUNT(L9:AP9)</f>
        <v>31</v>
      </c>
      <c r="BD10" s="208">
        <f>BC10-BA12</f>
        <v>12</v>
      </c>
      <c r="BE10" s="222">
        <f>SUM(BD$8:BD13)</f>
        <v>12</v>
      </c>
      <c r="BF10" s="208">
        <f>BC10-BA14</f>
        <v>12</v>
      </c>
      <c r="BG10" s="222">
        <f>SUM(BF$8:BF13)</f>
        <v>12</v>
      </c>
      <c r="BH10" s="222">
        <f>COUNTIF(L13:AP13,"○")+COUNTIF(L13:AP13,"●")</f>
        <v>0</v>
      </c>
      <c r="BI10" s="222">
        <f>SUM(BH$9:BH14)</f>
        <v>0</v>
      </c>
      <c r="BJ10" s="222">
        <f>COUNTIF(L15:AP15,"○")+COUNTIF(L15:AP15,"●")</f>
        <v>0</v>
      </c>
      <c r="BK10" s="222">
        <f>SUM(BJ$10:BJ15)</f>
        <v>0</v>
      </c>
      <c r="BL10" s="173">
        <f>COUNTIF(L10:AP10,"土")+COUNTIF(L10:AP10,"日")</f>
        <v>8</v>
      </c>
      <c r="BM10" s="248"/>
      <c r="BN10" s="248"/>
      <c r="BO10" s="173" t="str">
        <f ca="1">IF(OR(BM11/BD10&lt;0.285,BM11=0),"特例","特例なし")</f>
        <v>特例</v>
      </c>
      <c r="BP10" s="173" t="str">
        <f ca="1">IF(OR(BN11/BF10&lt;0.285,BN11=0),"特例","特例なし")</f>
        <v>特例</v>
      </c>
      <c r="BQ10" s="223" t="s">
        <v>97</v>
      </c>
      <c r="BR10" s="225">
        <f>ABS(IF(WEEKDAY(L8,3)=0,7,WEEKDAY(L8,3)-7))</f>
        <v>5</v>
      </c>
      <c r="BS10" s="173">
        <f ca="1">IF($AX$340="計画",IF(BD10=0,1,IF(AX13="達成",1,IF(AX13="達成※",1,0))),IF(BF10=0,1,IF(AX15="達成",1,IF(AX15="達成※",1,0))))</f>
        <v>0</v>
      </c>
      <c r="BT10" s="173">
        <f ca="1">IF($AX$340="計画",IF(COUNTIF(AQ14:AU14,"未")=0,1,0),IF(COUNTIF(AQ16:AU16,"未")=0,1,0))</f>
        <v>0</v>
      </c>
    </row>
    <row r="11" spans="1:74" ht="33.950000000000003" customHeight="1">
      <c r="A11" s="17">
        <f t="shared" si="3"/>
        <v>1</v>
      </c>
      <c r="B11" s="17">
        <f t="shared" si="4"/>
        <v>4</v>
      </c>
      <c r="C11" s="17" t="str">
        <f>LEFT(ADDRESS(1,COLUMN(O9),4),LEN(ADDRESS(1,COLUMN(O9),4))-1)</f>
        <v>O</v>
      </c>
      <c r="D11" s="89" cm="1">
        <f t="array" aca="1" ref="D11" ca="1">IF(INDIRECT(VLOOKUP(B11,B$8:C$38,2,FALSE)&amp;(10*A11-1))="","",INDIRECT(VLOOKUP(B11,B$8:C$38,2,FALSE)&amp;(10*A11-1)))</f>
        <v>45934</v>
      </c>
      <c r="E11" s="17" t="str">
        <f t="shared" ca="1" si="0"/>
        <v>土</v>
      </c>
      <c r="F11" s="17" t="str" cm="1">
        <f t="array" aca="1" ref="F11" ca="1">IF(E11="","",IF(INDIRECT(VLOOKUP(B11,B$8:C$38,2,FALSE)&amp;(10*A11+3))="","",INDIRECT(VLOOKUP(B11,B$8:C$38,2,FALSE)&amp;(10*A11+3))))</f>
        <v>外</v>
      </c>
      <c r="G11" s="17" t="str" cm="1">
        <f t="array" aca="1" ref="G11" ca="1">IF(E11="","",IF(INDIRECT(VLOOKUP(B11,B$8:C$38,2,FALSE)&amp;(10*A11+5))="","",INDIRECT(VLOOKUP(B11,B$8:C$38,2,FALSE)&amp;(10*A11+5))))</f>
        <v>外</v>
      </c>
      <c r="H11" s="17" t="str" cm="1">
        <f t="array" aca="1" ref="H11" ca="1">IF(G11="","",IF(G11="●","振替後",IF(G11="▲","振替前",IF(G11="○","休日",IF(G11="外","非対象期間",IF(INDIRECT(VLOOKUP(B11,B$8:C$38,2,FALSE)&amp;(10*A11+5))="","",INDIRECT(VLOOKUP(B11,B$8:C$38,2,FALSE)&amp;(10*A11+5))))))))</f>
        <v>非対象期間</v>
      </c>
      <c r="J11" s="52"/>
      <c r="K11" s="220" t="s">
        <v>3</v>
      </c>
      <c r="L11" s="283" t="str">
        <f>IFERROR(VLOOKUP(L9,祝日一覧!$A:$C,3,FALSE),"")</f>
        <v/>
      </c>
      <c r="M11" s="283" t="str">
        <f>IFERROR(VLOOKUP(M9,祝日一覧!$A:$C,3,FALSE),"")</f>
        <v/>
      </c>
      <c r="N11" s="283" t="str">
        <f>IFERROR(VLOOKUP(N9,祝日一覧!$A:$C,3,FALSE),"")</f>
        <v/>
      </c>
      <c r="O11" s="283" t="str">
        <f>IFERROR(VLOOKUP(O9,祝日一覧!$A:$C,3,FALSE),"")</f>
        <v/>
      </c>
      <c r="P11" s="283" t="str">
        <f>IFERROR(VLOOKUP(P9,祝日一覧!$A:$C,3,FALSE),"")</f>
        <v/>
      </c>
      <c r="Q11" s="283" t="str">
        <f>IFERROR(VLOOKUP(Q9,祝日一覧!$A:$C,3,FALSE),"")</f>
        <v/>
      </c>
      <c r="R11" s="283" t="str">
        <f>IFERROR(VLOOKUP(R9,祝日一覧!$A:$C,3,FALSE),"")</f>
        <v/>
      </c>
      <c r="S11" s="283" t="str">
        <f>IFERROR(VLOOKUP(S9,祝日一覧!$A:$C,3,FALSE),"")</f>
        <v/>
      </c>
      <c r="T11" s="283" t="str">
        <f>IFERROR(VLOOKUP(T9,祝日一覧!$A:$C,3,FALSE),"")</f>
        <v/>
      </c>
      <c r="U11" s="283" t="str">
        <f>IFERROR(VLOOKUP(U9,祝日一覧!$A:$C,3,FALSE),"")</f>
        <v/>
      </c>
      <c r="V11" s="283" t="str">
        <f>IFERROR(VLOOKUP(V9,祝日一覧!$A:$C,3,FALSE),"")</f>
        <v/>
      </c>
      <c r="W11" s="283" t="str">
        <f>IFERROR(VLOOKUP(W9,祝日一覧!$A:$C,3,FALSE),"")</f>
        <v/>
      </c>
      <c r="X11" s="283" t="str">
        <f>IFERROR(VLOOKUP(X9,祝日一覧!$A:$C,3,FALSE),"")</f>
        <v>スポーツの日</v>
      </c>
      <c r="Y11" s="283" t="str">
        <f>IFERROR(VLOOKUP(Y9,祝日一覧!$A:$C,3,FALSE),"")</f>
        <v/>
      </c>
      <c r="Z11" s="283" t="str">
        <f>IFERROR(VLOOKUP(Z9,祝日一覧!$A:$C,3,FALSE),"")</f>
        <v/>
      </c>
      <c r="AA11" s="283" t="str">
        <f>IFERROR(VLOOKUP(AA9,祝日一覧!$A:$C,3,FALSE),"")</f>
        <v/>
      </c>
      <c r="AB11" s="283" t="str">
        <f>IFERROR(VLOOKUP(AB9,祝日一覧!$A:$C,3,FALSE),"")</f>
        <v/>
      </c>
      <c r="AC11" s="283" t="str">
        <f>IFERROR(VLOOKUP(AC9,祝日一覧!$A:$C,3,FALSE),"")</f>
        <v/>
      </c>
      <c r="AD11" s="283" t="str">
        <f>IFERROR(VLOOKUP(AD9,祝日一覧!$A:$C,3,FALSE),"")</f>
        <v/>
      </c>
      <c r="AE11" s="283" t="str">
        <f>IFERROR(VLOOKUP(AE9,祝日一覧!$A:$C,3,FALSE),"")</f>
        <v/>
      </c>
      <c r="AF11" s="283" t="str">
        <f>IFERROR(VLOOKUP(AF9,祝日一覧!$A:$C,3,FALSE),"")</f>
        <v/>
      </c>
      <c r="AG11" s="283" t="str">
        <f>IFERROR(VLOOKUP(AG9,祝日一覧!$A:$C,3,FALSE),"")</f>
        <v/>
      </c>
      <c r="AH11" s="283" t="str">
        <f>IFERROR(VLOOKUP(AH9,祝日一覧!$A:$C,3,FALSE),"")</f>
        <v/>
      </c>
      <c r="AI11" s="283" t="str">
        <f>IFERROR(VLOOKUP(AI9,祝日一覧!$A:$C,3,FALSE),"")</f>
        <v/>
      </c>
      <c r="AJ11" s="283" t="str">
        <f>IFERROR(VLOOKUP(AJ9,祝日一覧!$A:$C,3,FALSE),"")</f>
        <v/>
      </c>
      <c r="AK11" s="283" t="str">
        <f>IFERROR(VLOOKUP(AK9,祝日一覧!$A:$C,3,FALSE),"")</f>
        <v/>
      </c>
      <c r="AL11" s="283" t="str">
        <f>IFERROR(VLOOKUP(AL9,祝日一覧!$A:$C,3,FALSE),"")</f>
        <v/>
      </c>
      <c r="AM11" s="283" t="str">
        <f>IFERROR(VLOOKUP(AM9,祝日一覧!$A:$C,3,FALSE),"")</f>
        <v/>
      </c>
      <c r="AN11" s="283" t="str">
        <f>IFERROR(VLOOKUP(AN9,祝日一覧!$A:$C,3,FALSE),"")</f>
        <v/>
      </c>
      <c r="AO11" s="283" t="str">
        <f>IFERROR(VLOOKUP(AO9,祝日一覧!$A:$C,3,FALSE),"")</f>
        <v/>
      </c>
      <c r="AP11" s="283" t="str">
        <f>IFERROR(VLOOKUP(AP9,祝日一覧!$A:$C,3,FALSE),"")</f>
        <v/>
      </c>
      <c r="AQ11" s="288"/>
      <c r="AR11" s="290"/>
      <c r="AS11" s="290"/>
      <c r="AT11" s="290"/>
      <c r="AU11" s="305"/>
      <c r="AV11" s="229"/>
      <c r="AW11" s="230"/>
      <c r="AX11" s="231"/>
      <c r="AY11" s="233"/>
      <c r="AZ11" s="236"/>
      <c r="BA11" s="41" t="s">
        <v>85</v>
      </c>
      <c r="BB11" s="42" t="s">
        <v>85</v>
      </c>
      <c r="BC11" s="238"/>
      <c r="BD11" s="209"/>
      <c r="BE11" s="222"/>
      <c r="BF11" s="209"/>
      <c r="BG11" s="222"/>
      <c r="BH11" s="222"/>
      <c r="BI11" s="222"/>
      <c r="BJ11" s="222"/>
      <c r="BK11" s="222"/>
      <c r="BL11" s="173"/>
      <c r="BM11" s="226">
        <f ca="1">BL10-BB12</f>
        <v>2</v>
      </c>
      <c r="BN11" s="226">
        <f ca="1">BL10-BB14</f>
        <v>2</v>
      </c>
      <c r="BO11" s="173"/>
      <c r="BP11" s="173"/>
      <c r="BQ11" s="224"/>
      <c r="BR11" s="225">
        <f>WEEKDAY(L7,3)</f>
        <v>5</v>
      </c>
      <c r="BS11" s="173"/>
      <c r="BT11" s="173"/>
      <c r="BU11" s="24"/>
    </row>
    <row r="12" spans="1:74" s="3" customFormat="1" ht="53.1" customHeight="1">
      <c r="A12" s="17">
        <f t="shared" si="3"/>
        <v>1</v>
      </c>
      <c r="B12" s="17">
        <f t="shared" si="4"/>
        <v>5</v>
      </c>
      <c r="C12" s="88" t="str">
        <f>LEFT(ADDRESS(1,COLUMN(P9),4),LEN(ADDRESS(1,COLUMN(P9),4))-1)</f>
        <v>P</v>
      </c>
      <c r="D12" s="89" cm="1">
        <f t="array" aca="1" ref="D12" ca="1">IF(INDIRECT(VLOOKUP(B12,B$8:C$38,2,FALSE)&amp;(10*A12-1))="","",INDIRECT(VLOOKUP(B12,B$8:C$38,2,FALSE)&amp;(10*A12-1)))</f>
        <v>45935</v>
      </c>
      <c r="E12" s="17" t="str">
        <f t="shared" ca="1" si="0"/>
        <v>日</v>
      </c>
      <c r="F12" s="17" t="str" cm="1">
        <f t="array" aca="1" ref="F12" ca="1">IF(E12="","",IF(INDIRECT(VLOOKUP(B12,B$8:C$38,2,FALSE)&amp;(10*A12+3))="","",INDIRECT(VLOOKUP(B12,B$8:C$38,2,FALSE)&amp;(10*A12+3))))</f>
        <v>外</v>
      </c>
      <c r="G12" s="17" t="str" cm="1">
        <f t="array" aca="1" ref="G12" ca="1">IF(E12="","",IF(INDIRECT(VLOOKUP(B12,B$8:C$38,2,FALSE)&amp;(10*A12+5))="","",INDIRECT(VLOOKUP(B12,B$8:C$38,2,FALSE)&amp;(10*A12+5))))</f>
        <v>外</v>
      </c>
      <c r="H12" s="17" t="str" cm="1">
        <f t="array" aca="1" ref="H12" ca="1">IF(G12="","",IF(G12="●","振替後",IF(G12="▲","振替前",IF(G12="○","休日",IF(G12="外","非対象期間",IF(INDIRECT(VLOOKUP(B12,B$8:C$38,2,FALSE)&amp;(10*A12+5))="","",INDIRECT(VLOOKUP(B12,B$8:C$38,2,FALSE)&amp;(10*A12+5))))))))</f>
        <v>非対象期間</v>
      </c>
      <c r="J12" s="68"/>
      <c r="K12" s="221"/>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108" t="str">
        <f>IF($BR10=7,DBCS(1&amp;"日～"&amp;7&amp;"日"),DBCS("前"&amp;DAY(EOMONTH($L8-1,0))-6+$BR10&amp;"日～"&amp;$BR10&amp;"日"))</f>
        <v>前２９日～５日</v>
      </c>
      <c r="AR12" s="109" t="str">
        <f>DBCS($BR10+1&amp;"日～"&amp;$BR10+7&amp;"日")</f>
        <v>６日～１２日</v>
      </c>
      <c r="AS12" s="109" t="str">
        <f>DBCS($BR10+8&amp;"日～"&amp;$BR10+14&amp;"日")</f>
        <v>１３日～１９日</v>
      </c>
      <c r="AT12" s="109" t="str">
        <f>DBCS($BR10+15&amp;"日～"&amp;$BR10+21&amp;"日")</f>
        <v>２０日～２６日</v>
      </c>
      <c r="AU12" s="110" t="str">
        <f>IF(AND(BR10=7,BR13=0),"-",IF($BR15=3,"-",DBCS($BR10+22&amp;"日～"&amp;$BR10+28&amp;"日")))</f>
        <v>-</v>
      </c>
      <c r="AV12" s="229"/>
      <c r="AW12" s="230"/>
      <c r="AX12" s="231"/>
      <c r="AY12" s="234"/>
      <c r="AZ12" s="237"/>
      <c r="BA12" s="41">
        <f>COUNTIF(L13:AP14,"外")</f>
        <v>19</v>
      </c>
      <c r="BB12" s="42">
        <f ca="1">COUNTIF(OFFSET(L13,0,MAX(5-WEEKDAY(L8,3),0),1,MIN(7-WEEKDAY(L8,3),2)),"外")+COUNTIF(OFFSET(L13,0,MAX(5-WEEKDAY(L8,3),0)+7,1,2),"外")+COUNTIF(OFFSET(L13,0,MAX(5-WEEKDAY(L8,3),0)+14,1,2),"外")+COUNTIF(OFFSET(L13,0,MAX(5-WEEKDAY(L8,3),0)+21,1,2),"外")+IF(BR12-BR10&lt;27,0,COUNTIF(OFFSET(L13,0,BR10+26,1,MIN(7-BR13,2)),"外"))</f>
        <v>6</v>
      </c>
      <c r="BC12" s="238"/>
      <c r="BD12" s="209"/>
      <c r="BE12" s="222"/>
      <c r="BF12" s="209"/>
      <c r="BG12" s="222"/>
      <c r="BH12" s="222"/>
      <c r="BI12" s="222"/>
      <c r="BJ12" s="222"/>
      <c r="BK12" s="222"/>
      <c r="BL12" s="173"/>
      <c r="BM12" s="227"/>
      <c r="BN12" s="227"/>
      <c r="BO12" s="173"/>
      <c r="BP12" s="173"/>
      <c r="BQ12" s="35" t="s">
        <v>98</v>
      </c>
      <c r="BR12" s="31">
        <f>DAY(EOMONTH(L8,0))</f>
        <v>31</v>
      </c>
      <c r="BS12" s="173"/>
      <c r="BT12" s="173"/>
      <c r="BU12" s="29"/>
      <c r="BV12" s="30"/>
    </row>
    <row r="13" spans="1:74" s="4" customFormat="1" ht="29.1" customHeight="1">
      <c r="A13" s="17">
        <f t="shared" si="3"/>
        <v>1</v>
      </c>
      <c r="B13" s="17">
        <f t="shared" si="4"/>
        <v>6</v>
      </c>
      <c r="C13" s="4" t="str">
        <f>LEFT(ADDRESS(1,COLUMN(Q9),4),LEN(ADDRESS(1,COLUMN(Q9),4))-1)</f>
        <v>Q</v>
      </c>
      <c r="D13" s="89" cm="1">
        <f t="array" aca="1" ref="D13" ca="1">IF(INDIRECT(VLOOKUP(B13,B$8:C$38,2,FALSE)&amp;(10*A13-1))="","",INDIRECT(VLOOKUP(B13,B$8:C$38,2,FALSE)&amp;(10*A13-1)))</f>
        <v>45936</v>
      </c>
      <c r="E13" s="17" t="str">
        <f t="shared" ca="1" si="0"/>
        <v>月</v>
      </c>
      <c r="F13" s="17" t="str" cm="1">
        <f t="array" aca="1" ref="F13" ca="1">IF(E13="","",IF(INDIRECT(VLOOKUP(B13,B$8:C$38,2,FALSE)&amp;(10*A13+3))="","",INDIRECT(VLOOKUP(B13,B$8:C$38,2,FALSE)&amp;(10*A13+3))))</f>
        <v>外</v>
      </c>
      <c r="G13" s="17" t="str" cm="1">
        <f t="array" aca="1" ref="G13" ca="1">IF(E13="","",IF(INDIRECT(VLOOKUP(B13,B$8:C$38,2,FALSE)&amp;(10*A13+5))="","",INDIRECT(VLOOKUP(B13,B$8:C$38,2,FALSE)&amp;(10*A13+5))))</f>
        <v>外</v>
      </c>
      <c r="H13" s="17" t="str" cm="1">
        <f t="array" aca="1" ref="H13" ca="1">IF(G13="","",IF(G13="●","振替後",IF(G13="▲","振替前",IF(G13="○","休日",IF(G13="外","非対象期間",IF(INDIRECT(VLOOKUP(B13,B$8:C$38,2,FALSE)&amp;(10*A13+5))="","",INDIRECT(VLOOKUP(B13,B$8:C$38,2,FALSE)&amp;(10*A13+5))))))))</f>
        <v>非対象期間</v>
      </c>
      <c r="J13" s="69"/>
      <c r="K13" s="212" t="s">
        <v>88</v>
      </c>
      <c r="L13" s="280" t="s">
        <v>94</v>
      </c>
      <c r="M13" s="280" t="s">
        <v>94</v>
      </c>
      <c r="N13" s="280" t="s">
        <v>94</v>
      </c>
      <c r="O13" s="280" t="s">
        <v>94</v>
      </c>
      <c r="P13" s="280" t="s">
        <v>94</v>
      </c>
      <c r="Q13" s="280" t="s">
        <v>94</v>
      </c>
      <c r="R13" s="280" t="s">
        <v>94</v>
      </c>
      <c r="S13" s="280" t="s">
        <v>94</v>
      </c>
      <c r="T13" s="280" t="s">
        <v>94</v>
      </c>
      <c r="U13" s="280" t="s">
        <v>94</v>
      </c>
      <c r="V13" s="280" t="s">
        <v>94</v>
      </c>
      <c r="W13" s="280" t="s">
        <v>94</v>
      </c>
      <c r="X13" s="280" t="s">
        <v>94</v>
      </c>
      <c r="Y13" s="280" t="s">
        <v>94</v>
      </c>
      <c r="Z13" s="280" t="s">
        <v>94</v>
      </c>
      <c r="AA13" s="280" t="s">
        <v>94</v>
      </c>
      <c r="AB13" s="280" t="s">
        <v>94</v>
      </c>
      <c r="AC13" s="280" t="s">
        <v>94</v>
      </c>
      <c r="AD13" s="280" t="s">
        <v>94</v>
      </c>
      <c r="AE13" s="280"/>
      <c r="AF13" s="280"/>
      <c r="AG13" s="280"/>
      <c r="AH13" s="280"/>
      <c r="AI13" s="280"/>
      <c r="AJ13" s="280"/>
      <c r="AK13" s="280"/>
      <c r="AL13" s="280"/>
      <c r="AM13" s="280"/>
      <c r="AN13" s="280"/>
      <c r="AO13" s="280"/>
      <c r="AP13" s="280"/>
      <c r="AQ13" s="111">
        <f ca="1">COUNTIF(OFFSET($L13,0,0,1,$BR10),"○")+COUNTIF(OFFSET($L13,0,$BR10,1,7),"●")</f>
        <v>0</v>
      </c>
      <c r="AR13" s="112">
        <f ca="1">COUNTIF(OFFSET($L13,0,$BR10,1,7),"○")+COUNTIF(OFFSET($L13,0,$BR10+7,1,7),"●")</f>
        <v>0</v>
      </c>
      <c r="AS13" s="112">
        <f ca="1">COUNTIF(OFFSET($L13,0,$BR10+7,1,7),"○")+COUNTIF(OFFSET($L13,0,$BR10+14,1,7),"●")</f>
        <v>0</v>
      </c>
      <c r="AT13" s="112">
        <f ca="1">IF(BR15=3,COUNTIF(OFFSET($L13,0,$BR10+14,1,7),"○")+IFERROR(COUNTIF(OFFSET(L13,0,BR10+22,1,BR13),"●"),0)+COUNTIF(OFFSET(L13,10,0,1,7-BR13),"●"),COUNTIF(OFFSET($L13,0,$BR10+14,1,7),"○")+COUNTIF(OFFSET($L13,0,$BR10+21,1,7),"●"))</f>
        <v>0</v>
      </c>
      <c r="AU13" s="113" t="str">
        <f ca="1">IF((BR15+SIGN(BR10))&lt;5,"-",IF(BR13=0,COUNTIF(OFFSET(L13,0,BR10+21,1,7),"○")+COUNTIF(OFFSET(L13,10,0,1,7-BR13),"●"),COUNTIF(OFFSET(L13,0,BR10+21,1,7),"○")+COUNTIF(OFFSET(L13,0,BR10+28,1,BR13),"●")+COUNTIF(OFFSET(L13,10,1,7-BR13,),"●")))</f>
        <v>-</v>
      </c>
      <c r="AV13" s="198">
        <f>BH10</f>
        <v>0</v>
      </c>
      <c r="AW13" s="200">
        <f>IF(BD10=0,"対象外",AV13/BD10)</f>
        <v>0</v>
      </c>
      <c r="AX13" s="202" t="str">
        <f ca="1">IF(BD10=0,"対象外",IF(AV13/BD10&gt;=0.285,"達成",IF(AV13&gt;=BO13,"達成※","未")))</f>
        <v>未</v>
      </c>
      <c r="AY13" s="204">
        <f>BI10</f>
        <v>0</v>
      </c>
      <c r="AZ13" s="206">
        <f>IFERROR(AY13/BE10,"")</f>
        <v>0</v>
      </c>
      <c r="BA13" s="41" t="s">
        <v>86</v>
      </c>
      <c r="BB13" s="42" t="s">
        <v>86</v>
      </c>
      <c r="BC13" s="238"/>
      <c r="BD13" s="209"/>
      <c r="BE13" s="222"/>
      <c r="BF13" s="209"/>
      <c r="BG13" s="222"/>
      <c r="BH13" s="222"/>
      <c r="BI13" s="222"/>
      <c r="BJ13" s="222"/>
      <c r="BK13" s="222"/>
      <c r="BL13" s="173"/>
      <c r="BM13" s="227"/>
      <c r="BN13" s="227"/>
      <c r="BO13" s="173">
        <f ca="1">IF(OR(BM11/BD10&lt;0.285,BM11=0),BM11,"-")</f>
        <v>2</v>
      </c>
      <c r="BP13" s="226">
        <f ca="1">IF(OR(BN11/BF10&lt;0.285,BN11=0),BN11,"-")</f>
        <v>2</v>
      </c>
      <c r="BQ13" s="36" t="s">
        <v>99</v>
      </c>
      <c r="BR13" s="33">
        <f>MOD(BR12-BR10,7)</f>
        <v>5</v>
      </c>
      <c r="BS13" s="173"/>
      <c r="BT13" s="173"/>
    </row>
    <row r="14" spans="1:74" s="4" customFormat="1" ht="29.1" customHeight="1">
      <c r="A14" s="17">
        <f t="shared" si="3"/>
        <v>1</v>
      </c>
      <c r="B14" s="17">
        <f t="shared" si="4"/>
        <v>7</v>
      </c>
      <c r="C14" s="4" t="str">
        <f>LEFT(ADDRESS(1,COLUMN(R9),4),LEN(ADDRESS(1,COLUMN(R9),4))-1)</f>
        <v>R</v>
      </c>
      <c r="D14" s="89" cm="1">
        <f t="array" aca="1" ref="D14" ca="1">IF(INDIRECT(VLOOKUP(B14,B$8:C$38,2,FALSE)&amp;(10*A14-1))="","",INDIRECT(VLOOKUP(B14,B$8:C$38,2,FALSE)&amp;(10*A14-1)))</f>
        <v>45937</v>
      </c>
      <c r="E14" s="17" t="str">
        <f t="shared" ca="1" si="0"/>
        <v>火</v>
      </c>
      <c r="F14" s="17" t="str" cm="1">
        <f t="array" aca="1" ref="F14" ca="1">IF(E14="","",IF(INDIRECT(VLOOKUP(B14,B$8:C$38,2,FALSE)&amp;(10*A14+3))="","",INDIRECT(VLOOKUP(B14,B$8:C$38,2,FALSE)&amp;(10*A14+3))))</f>
        <v>外</v>
      </c>
      <c r="G14" s="17" t="str" cm="1">
        <f t="array" aca="1" ref="G14" ca="1">IF(E14="","",IF(INDIRECT(VLOOKUP(B14,B$8:C$38,2,FALSE)&amp;(10*A14+5))="","",INDIRECT(VLOOKUP(B14,B$8:C$38,2,FALSE)&amp;(10*A14+5))))</f>
        <v>外</v>
      </c>
      <c r="H14" s="17" t="str" cm="1">
        <f t="array" aca="1" ref="H14" ca="1">IF(G14="","",IF(G14="●","振替後",IF(G14="▲","振替前",IF(G14="○","休日",IF(G14="外","非対象期間",IF(INDIRECT(VLOOKUP(B14,B$8:C$38,2,FALSE)&amp;(10*A14+5))="","",INDIRECT(VLOOKUP(B14,B$8:C$38,2,FALSE)&amp;(10*A14+5))))))))</f>
        <v>非対象期間</v>
      </c>
      <c r="J14" s="69"/>
      <c r="K14" s="244"/>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114" t="str">
        <f ca="1">IF((2-COUNTIF(OFFSET(L13,0,MAX(5-WEEKDAY(L8,3),0),1,2),"外"))&lt;=AQ13,"達成","未")</f>
        <v>達成</v>
      </c>
      <c r="AR14" s="112" t="str">
        <f ca="1">IF((2-COUNTIF(OFFSET($L13,0,$BR10+5,1,2),"外"))&lt;=AR13,"達成","未")</f>
        <v>達成</v>
      </c>
      <c r="AS14" s="112" t="str">
        <f ca="1">IF((2-COUNTIF(OFFSET($L13,0,$BR10+12,1,2),"外"))&lt;=AS13,"達成","未")</f>
        <v>達成</v>
      </c>
      <c r="AT14" s="112" t="str">
        <f ca="1">IF((2-COUNTIF(OFFSET($L13,0,$BR10+19,1,2),"外"))&lt;=AT13,"達成","未")</f>
        <v>未</v>
      </c>
      <c r="AU14" s="113" t="str">
        <f ca="1">IF((BR15+SIGN(BR10))&lt;5,"-",IF((2-COUNTIF(OFFSET($L13,0,$BR10+26,1,2),"外"))&lt;=AU13,"達成","未"))</f>
        <v>-</v>
      </c>
      <c r="AV14" s="214"/>
      <c r="AW14" s="215"/>
      <c r="AX14" s="216"/>
      <c r="AY14" s="217"/>
      <c r="AZ14" s="239"/>
      <c r="BA14" s="240">
        <f>COUNTIF(L15:AP16,"外")</f>
        <v>19</v>
      </c>
      <c r="BB14" s="242">
        <f ca="1">COUNTIF(OFFSET(L15,0,MAX(5-WEEKDAY(L8,3),0),1,MIN(7-WEEKDAY(L8,3),2)),"外")+COUNTIF(OFFSET(L15,0,MAX(5-WEEKDAY(L8,3),0)+7,1,2),"外")+COUNTIF(OFFSET(L15,0,MAX(5-WEEKDAY(L8,3),0)+14,1,2),"外")+COUNTIF(OFFSET(L15,0,MAX(5-WEEKDAY(L8,3),0)+21,1,2),"外")+IF(BR12-BR10&lt;27,0,COUNTIF(OFFSET(L15,0,BR10+26,1,MIN(7-BR13,2)),"外"))</f>
        <v>6</v>
      </c>
      <c r="BC14" s="238"/>
      <c r="BD14" s="209"/>
      <c r="BE14" s="222"/>
      <c r="BF14" s="209"/>
      <c r="BG14" s="222"/>
      <c r="BH14" s="222"/>
      <c r="BI14" s="222"/>
      <c r="BJ14" s="222"/>
      <c r="BK14" s="222"/>
      <c r="BL14" s="173"/>
      <c r="BM14" s="227"/>
      <c r="BN14" s="227"/>
      <c r="BO14" s="173"/>
      <c r="BP14" s="227"/>
      <c r="BQ14" s="72" t="s">
        <v>101</v>
      </c>
      <c r="BR14" s="33">
        <f>SIGN(BR10)+SIGN(BR13)+BR15</f>
        <v>5</v>
      </c>
      <c r="BS14" s="173"/>
      <c r="BT14" s="173"/>
    </row>
    <row r="15" spans="1:74" s="4" customFormat="1" ht="29.1" customHeight="1">
      <c r="A15" s="17">
        <f t="shared" si="3"/>
        <v>1</v>
      </c>
      <c r="B15" s="17">
        <f t="shared" si="4"/>
        <v>8</v>
      </c>
      <c r="C15" s="4" t="str">
        <f>LEFT(ADDRESS(1,COLUMN(S9),4),LEN(ADDRESS(1,COLUMN(S9),4))-1)</f>
        <v>S</v>
      </c>
      <c r="D15" s="89" cm="1">
        <f t="array" aca="1" ref="D15" ca="1">IF(INDIRECT(VLOOKUP(B15,B$8:C$38,2,FALSE)&amp;(10*A15-1))="","",INDIRECT(VLOOKUP(B15,B$8:C$38,2,FALSE)&amp;(10*A15-1)))</f>
        <v>45938</v>
      </c>
      <c r="E15" s="17" t="str">
        <f t="shared" ca="1" si="0"/>
        <v>水</v>
      </c>
      <c r="F15" s="17" t="str" cm="1">
        <f t="array" aca="1" ref="F15" ca="1">IF(E15="","",IF(INDIRECT(VLOOKUP(B15,B$8:C$38,2,FALSE)&amp;(10*A15+3))="","",INDIRECT(VLOOKUP(B15,B$8:C$38,2,FALSE)&amp;(10*A15+3))))</f>
        <v>外</v>
      </c>
      <c r="G15" s="17" t="str" cm="1">
        <f t="array" aca="1" ref="G15" ca="1">IF(E15="","",IF(INDIRECT(VLOOKUP(B15,B$8:C$38,2,FALSE)&amp;(10*A15+5))="","",INDIRECT(VLOOKUP(B15,B$8:C$38,2,FALSE)&amp;(10*A15+5))))</f>
        <v>外</v>
      </c>
      <c r="H15" s="17" t="str" cm="1">
        <f t="array" aca="1" ref="H15" ca="1">IF(G15="","",IF(G15="●","振替後",IF(G15="▲","振替前",IF(G15="○","休日",IF(G15="外","非対象期間",IF(INDIRECT(VLOOKUP(B15,B$8:C$38,2,FALSE)&amp;(10*A15+5))="","",INDIRECT(VLOOKUP(B15,B$8:C$38,2,FALSE)&amp;(10*A15+5))))))))</f>
        <v>非対象期間</v>
      </c>
      <c r="J15" s="69"/>
      <c r="K15" s="212" t="s">
        <v>84</v>
      </c>
      <c r="L15" s="280" t="s">
        <v>94</v>
      </c>
      <c r="M15" s="280" t="s">
        <v>94</v>
      </c>
      <c r="N15" s="280" t="s">
        <v>94</v>
      </c>
      <c r="O15" s="280" t="s">
        <v>94</v>
      </c>
      <c r="P15" s="280" t="s">
        <v>94</v>
      </c>
      <c r="Q15" s="280" t="s">
        <v>94</v>
      </c>
      <c r="R15" s="280" t="s">
        <v>94</v>
      </c>
      <c r="S15" s="280" t="s">
        <v>94</v>
      </c>
      <c r="T15" s="280" t="s">
        <v>94</v>
      </c>
      <c r="U15" s="280" t="s">
        <v>94</v>
      </c>
      <c r="V15" s="280" t="s">
        <v>94</v>
      </c>
      <c r="W15" s="280" t="s">
        <v>94</v>
      </c>
      <c r="X15" s="280" t="s">
        <v>94</v>
      </c>
      <c r="Y15" s="280" t="s">
        <v>94</v>
      </c>
      <c r="Z15" s="280" t="s">
        <v>94</v>
      </c>
      <c r="AA15" s="280" t="s">
        <v>94</v>
      </c>
      <c r="AB15" s="280" t="s">
        <v>94</v>
      </c>
      <c r="AC15" s="280" t="s">
        <v>94</v>
      </c>
      <c r="AD15" s="280" t="s">
        <v>94</v>
      </c>
      <c r="AE15" s="280"/>
      <c r="AF15" s="280"/>
      <c r="AG15" s="280"/>
      <c r="AH15" s="280"/>
      <c r="AI15" s="280"/>
      <c r="AJ15" s="280"/>
      <c r="AK15" s="280"/>
      <c r="AL15" s="280"/>
      <c r="AM15" s="280"/>
      <c r="AN15" s="280"/>
      <c r="AO15" s="280"/>
      <c r="AP15" s="280"/>
      <c r="AQ15" s="118">
        <f ca="1">COUNTIF(OFFSET($L15,0,0,1,$BR10),"○")+COUNTIF(OFFSET($L15,0,$BR10,1,7),"●")</f>
        <v>0</v>
      </c>
      <c r="AR15" s="119">
        <f ca="1">COUNTIF(OFFSET($L15,0,$BR10,1,7),"○")+COUNTIF(OFFSET($L15,0,$BR10+7,1,7),"●")</f>
        <v>0</v>
      </c>
      <c r="AS15" s="119">
        <f ca="1">COUNTIF(OFFSET($L15,0,$BR10+7,1,7),"○")+COUNTIF(OFFSET($L15,0,$BR10+14,1,7),"●")</f>
        <v>0</v>
      </c>
      <c r="AT15" s="119">
        <f ca="1">IF(BR15=3,COUNTIF(OFFSET($L15,0,$BR10+14,1,7),"○")+IFERROR(COUNTIF(OFFSET(L15,0,BR10+22,1,BR13),"●"),0)+COUNTIF(OFFSET(L15,10,0,1,7-BR13),"●"),COUNTIF(OFFSET($L15,0,$BR10+14,1,7),"○")+COUNTIF(OFFSET($L15,0,$BR10+21,1,7),"●"))</f>
        <v>0</v>
      </c>
      <c r="AU15" s="120" t="str">
        <f ca="1">IF((BR15+SIGN(BR10))&lt;5,"-",IF(BR13=0,COUNTIF(OFFSET(L15,0,BR10+21,1,7),"○")+COUNTIF(OFFSET(L15,10,0,1,7-BR13),"●"),COUNTIF(OFFSET(L15,0,BR10+21,1,7),"○")+COUNTIF(OFFSET(L15,0,BR10+28,1,BR13),"●")+COUNTIF(OFFSET(L15,10,1,7-BR13,),"●")))</f>
        <v>-</v>
      </c>
      <c r="AV15" s="198">
        <f>BJ10</f>
        <v>0</v>
      </c>
      <c r="AW15" s="200">
        <f>IF(BD10=0,"対象外",AV15/BD10)</f>
        <v>0</v>
      </c>
      <c r="AX15" s="202" t="str">
        <f ca="1">IF(BD10=0,"対象外",IF(AV15/BD10&gt;=0.285,"達成",IF(AV15&gt;=BP13,"達成※","未")))</f>
        <v>未</v>
      </c>
      <c r="AY15" s="204">
        <f>BK10</f>
        <v>0</v>
      </c>
      <c r="AZ15" s="206">
        <f>IFERROR(AY15/BG10,"")</f>
        <v>0</v>
      </c>
      <c r="BA15" s="241"/>
      <c r="BB15" s="243"/>
      <c r="BC15" s="238"/>
      <c r="BD15" s="210"/>
      <c r="BE15" s="222"/>
      <c r="BF15" s="210"/>
      <c r="BG15" s="222"/>
      <c r="BH15" s="222"/>
      <c r="BI15" s="222"/>
      <c r="BJ15" s="222"/>
      <c r="BK15" s="222"/>
      <c r="BL15" s="173"/>
      <c r="BM15" s="228"/>
      <c r="BN15" s="228"/>
      <c r="BO15" s="173"/>
      <c r="BP15" s="228"/>
      <c r="BQ15" s="37" t="s">
        <v>100</v>
      </c>
      <c r="BR15" s="77">
        <f>ROUNDDOWN((BR12-BR10)/7,0)</f>
        <v>3</v>
      </c>
      <c r="BS15" s="173"/>
      <c r="BT15" s="173"/>
    </row>
    <row r="16" spans="1:74" s="4" customFormat="1" ht="29.1" customHeight="1" thickBot="1">
      <c r="A16" s="17">
        <f t="shared" si="3"/>
        <v>1</v>
      </c>
      <c r="B16" s="17">
        <f t="shared" si="4"/>
        <v>9</v>
      </c>
      <c r="C16" s="4" t="str">
        <f>LEFT(ADDRESS(1,COLUMN(T9),4),LEN(ADDRESS(1,COLUMN(S9),4))-1)</f>
        <v>T</v>
      </c>
      <c r="D16" s="89" cm="1">
        <f t="array" aca="1" ref="D16" ca="1">IF(INDIRECT(VLOOKUP(B16,B$8:C$38,2,FALSE)&amp;(10*A16-1))="","",INDIRECT(VLOOKUP(B16,B$8:C$38,2,FALSE)&amp;(10*A16-1)))</f>
        <v>45939</v>
      </c>
      <c r="E16" s="17" t="str">
        <f t="shared" ca="1" si="0"/>
        <v>木</v>
      </c>
      <c r="F16" s="17" t="str" cm="1">
        <f t="array" aca="1" ref="F16" ca="1">IF(E16="","",IF(INDIRECT(VLOOKUP(B16,B$8:C$38,2,FALSE)&amp;(10*A16+3))="","",INDIRECT(VLOOKUP(B16,B$8:C$38,2,FALSE)&amp;(10*A16+3))))</f>
        <v>外</v>
      </c>
      <c r="G16" s="17" t="str" cm="1">
        <f t="array" aca="1" ref="G16" ca="1">IF(E16="","",IF(INDIRECT(VLOOKUP(B16,B$8:C$38,2,FALSE)&amp;(10*A16+5))="","",INDIRECT(VLOOKUP(B16,B$8:C$38,2,FALSE)&amp;(10*A16+5))))</f>
        <v>外</v>
      </c>
      <c r="H16" s="17" t="str" cm="1">
        <f t="array" aca="1" ref="H16" ca="1">IF(G16="","",IF(G16="●","振替後",IF(G16="▲","振替前",IF(G16="○","休日",IF(G16="外","非対象期間",IF(INDIRECT(VLOOKUP(B16,B$8:C$38,2,FALSE)&amp;(10*A16+5))="","",INDIRECT(VLOOKUP(B16,B$8:C$38,2,FALSE)&amp;(10*A16+5))))))))</f>
        <v>非対象期間</v>
      </c>
      <c r="J16" s="69"/>
      <c r="K16" s="213"/>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118" t="str">
        <f ca="1">IF((2-COUNTIF(OFFSET(L15,0,MAX(5-WEEKDAY(L8,3),0),1,2),"外"))&lt;=AQ15,"達成","未")</f>
        <v>達成</v>
      </c>
      <c r="AR16" s="121" t="str">
        <f ca="1">IF((2-COUNTIF(OFFSET($L15,0,$BR10+5,1,2),"外"))&lt;=AR15,"達成","未")</f>
        <v>達成</v>
      </c>
      <c r="AS16" s="121" t="str">
        <f ca="1">IF((2-COUNTIF(OFFSET($L15,0,$BR10+12,1,2),"外"))&lt;=AS15,"達成","未")</f>
        <v>達成</v>
      </c>
      <c r="AT16" s="121" t="str">
        <f ca="1">IF((2-COUNTIF(OFFSET($L15,0,$BR10+19,1,2),"外"))&lt;=AT15,"達成","未")</f>
        <v>未</v>
      </c>
      <c r="AU16" s="122" t="str">
        <f ca="1">IF((BR15+SIGN(BR10))&lt;5,"-",IF((2-COUNTIF(OFFSET($L15,0,$BR10+26,1,2),"外"))&lt;=AU15,"達成","未"))</f>
        <v>-</v>
      </c>
      <c r="AV16" s="199"/>
      <c r="AW16" s="201"/>
      <c r="AX16" s="203"/>
      <c r="AY16" s="205"/>
      <c r="AZ16" s="207"/>
      <c r="BA16" s="38"/>
      <c r="BB16" s="38"/>
      <c r="BC16" s="80"/>
      <c r="BD16" s="80"/>
      <c r="BE16" s="80"/>
      <c r="BF16" s="80"/>
      <c r="BG16" s="80"/>
      <c r="BH16" s="80"/>
      <c r="BI16" s="80"/>
      <c r="BJ16" s="80"/>
      <c r="BK16" s="80"/>
      <c r="BL16" s="46"/>
      <c r="BM16" s="46"/>
      <c r="BN16" s="46"/>
      <c r="BO16" s="46"/>
      <c r="BP16" s="46"/>
      <c r="BQ16" s="46"/>
      <c r="BR16" s="34"/>
      <c r="BS16" s="46"/>
      <c r="BT16" s="2"/>
    </row>
    <row r="17" spans="1:74" ht="14.25" thickBot="1">
      <c r="A17" s="17">
        <f t="shared" si="3"/>
        <v>1</v>
      </c>
      <c r="B17" s="17">
        <f t="shared" si="4"/>
        <v>10</v>
      </c>
      <c r="C17" s="17" t="str">
        <f>LEFT(ADDRESS(1,COLUMN(U9),4),LEN(ADDRESS(1,COLUMN(U9),4))-1)</f>
        <v>U</v>
      </c>
      <c r="D17" s="89" cm="1">
        <f t="array" aca="1" ref="D17" ca="1">IF(INDIRECT(VLOOKUP(B17,B$8:C$38,2,FALSE)&amp;(10*A17-1))="","",INDIRECT(VLOOKUP(B17,B$8:C$38,2,FALSE)&amp;(10*A17-1)))</f>
        <v>45940</v>
      </c>
      <c r="E17" s="17" t="str">
        <f t="shared" ca="1" si="0"/>
        <v>金</v>
      </c>
      <c r="F17" s="17" t="str" cm="1">
        <f t="array" aca="1" ref="F17" ca="1">IF(E17="","",IF(INDIRECT(VLOOKUP(B17,B$8:C$38,2,FALSE)&amp;(10*A17+3))="","",INDIRECT(VLOOKUP(B17,B$8:C$38,2,FALSE)&amp;(10*A17+3))))</f>
        <v>外</v>
      </c>
      <c r="G17" s="17" t="str" cm="1">
        <f t="array" aca="1" ref="G17" ca="1">IF(E17="","",IF(INDIRECT(VLOOKUP(B17,B$8:C$38,2,FALSE)&amp;(10*A17+5))="","",INDIRECT(VLOOKUP(B17,B$8:C$38,2,FALSE)&amp;(10*A17+5))))</f>
        <v>外</v>
      </c>
      <c r="H17" s="17" t="str" cm="1">
        <f t="array" aca="1" ref="H17" ca="1">IF(G17="","",IF(G17="●","振替後",IF(G17="▲","振替前",IF(G17="○","休日",IF(G17="外","非対象期間",IF(INDIRECT(VLOOKUP(B17,B$8:C$38,2,FALSE)&amp;(10*A17+5))="","",INDIRECT(VLOOKUP(B17,B$8:C$38,2,FALSE)&amp;(10*A17+5))))))))</f>
        <v>非対象期間</v>
      </c>
      <c r="J17" s="52"/>
      <c r="K17" s="53"/>
      <c r="L17" s="130"/>
      <c r="M17" s="130"/>
      <c r="N17" s="133"/>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BI17" s="7"/>
      <c r="BJ17" s="7"/>
      <c r="BK17" s="7"/>
      <c r="BL17" s="2"/>
    </row>
    <row r="18" spans="1:74" ht="13.5" customHeight="1">
      <c r="A18" s="17">
        <f t="shared" si="3"/>
        <v>1</v>
      </c>
      <c r="B18" s="17">
        <f t="shared" si="4"/>
        <v>11</v>
      </c>
      <c r="C18" s="17" t="str">
        <f>LEFT(ADDRESS(1,COLUMN(V9),4),LEN(ADDRESS(1,COLUMN(V9),4))-1)</f>
        <v>V</v>
      </c>
      <c r="D18" s="89" cm="1">
        <f t="array" aca="1" ref="D18" ca="1">IF(INDIRECT(VLOOKUP(B18,B$8:C$38,2,FALSE)&amp;(10*A18-1))="","",INDIRECT(VLOOKUP(B18,B$8:C$38,2,FALSE)&amp;(10*A18-1)))</f>
        <v>45941</v>
      </c>
      <c r="E18" s="17" t="str">
        <f t="shared" ca="1" si="0"/>
        <v>土</v>
      </c>
      <c r="F18" s="17" t="str" cm="1">
        <f t="array" aca="1" ref="F18" ca="1">IF(E18="","",IF(INDIRECT(VLOOKUP(B18,B$8:C$38,2,FALSE)&amp;(10*A18+3))="","",INDIRECT(VLOOKUP(B18,B$8:C$38,2,FALSE)&amp;(10*A18+3))))</f>
        <v>外</v>
      </c>
      <c r="G18" s="17" t="str" cm="1">
        <f t="array" aca="1" ref="G18" ca="1">IF(E18="","",IF(INDIRECT(VLOOKUP(B18,B$8:C$38,2,FALSE)&amp;(10*A18+5))="","",INDIRECT(VLOOKUP(B18,B$8:C$38,2,FALSE)&amp;(10*A18+5))))</f>
        <v>外</v>
      </c>
      <c r="H18" s="17" t="str" cm="1">
        <f t="array" aca="1" ref="H18" ca="1">IF(G18="","",IF(G18="●","振替後",IF(G18="▲","振替前",IF(G18="○","休日",IF(G18="外","非対象期間",IF(INDIRECT(VLOOKUP(B18,B$8:C$38,2,FALSE)&amp;(10*A18+5))="","",INDIRECT(VLOOKUP(B18,B$8:C$38,2,FALSE)&amp;(10*A18+5))))))))</f>
        <v>非対象期間</v>
      </c>
      <c r="J18" s="52"/>
      <c r="K18" s="66" t="s">
        <v>0</v>
      </c>
      <c r="L18" s="258">
        <f>DATE(YEAR(L8),MONTH(L8)+1,1)</f>
        <v>45962</v>
      </c>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9"/>
      <c r="AQ18" s="270" t="s">
        <v>136</v>
      </c>
      <c r="AR18" s="271"/>
      <c r="AS18" s="271"/>
      <c r="AT18" s="271"/>
      <c r="AU18" s="272"/>
      <c r="AV18" s="260" t="s">
        <v>50</v>
      </c>
      <c r="AW18" s="261"/>
      <c r="AX18" s="262"/>
      <c r="AY18" s="266" t="s">
        <v>11</v>
      </c>
      <c r="AZ18" s="267"/>
      <c r="BA18" s="250" t="s">
        <v>102</v>
      </c>
      <c r="BB18" s="253" t="s">
        <v>103</v>
      </c>
      <c r="BC18" s="256" t="s">
        <v>15</v>
      </c>
      <c r="BD18" s="208" t="s">
        <v>104</v>
      </c>
      <c r="BE18" s="247" t="s">
        <v>105</v>
      </c>
      <c r="BF18" s="208" t="s">
        <v>107</v>
      </c>
      <c r="BG18" s="247" t="s">
        <v>106</v>
      </c>
      <c r="BH18" s="208" t="s">
        <v>80</v>
      </c>
      <c r="BI18" s="208" t="s">
        <v>81</v>
      </c>
      <c r="BJ18" s="102" t="s">
        <v>82</v>
      </c>
      <c r="BK18" s="102" t="s">
        <v>83</v>
      </c>
      <c r="BL18" s="222" t="s">
        <v>52</v>
      </c>
      <c r="BM18" s="247" t="s">
        <v>108</v>
      </c>
      <c r="BN18" s="247" t="s">
        <v>109</v>
      </c>
      <c r="BO18" s="222" t="s">
        <v>110</v>
      </c>
      <c r="BP18" s="222" t="s">
        <v>111</v>
      </c>
      <c r="BQ18" s="105"/>
      <c r="BR18" s="245" t="s">
        <v>92</v>
      </c>
      <c r="BS18" s="222" t="s">
        <v>61</v>
      </c>
      <c r="BT18" s="173" t="s">
        <v>142</v>
      </c>
    </row>
    <row r="19" spans="1:74" ht="12.95" customHeight="1">
      <c r="A19" s="17">
        <f t="shared" si="3"/>
        <v>1</v>
      </c>
      <c r="B19" s="17">
        <f t="shared" si="4"/>
        <v>12</v>
      </c>
      <c r="C19" s="17" t="str">
        <f>LEFT(ADDRESS(1,COLUMN(W9),4),LEN(ADDRESS(1,COLUMN(W9),4))-1)</f>
        <v>W</v>
      </c>
      <c r="D19" s="89" cm="1">
        <f t="array" aca="1" ref="D19" ca="1">IF(INDIRECT(VLOOKUP(B19,B$8:C$38,2,FALSE)&amp;(10*A19-1))="","",INDIRECT(VLOOKUP(B19,B$8:C$38,2,FALSE)&amp;(10*A19-1)))</f>
        <v>45942</v>
      </c>
      <c r="E19" s="17" t="str">
        <f t="shared" ca="1" si="0"/>
        <v>日</v>
      </c>
      <c r="F19" s="17" t="str" cm="1">
        <f t="array" aca="1" ref="F19" ca="1">IF(E19="","",IF(INDIRECT(VLOOKUP(B19,B$8:C$38,2,FALSE)&amp;(10*A19+3))="","",INDIRECT(VLOOKUP(B19,B$8:C$38,2,FALSE)&amp;(10*A19+3))))</f>
        <v>外</v>
      </c>
      <c r="G19" s="17" t="str" cm="1">
        <f t="array" aca="1" ref="G19" ca="1">IF(E19="","",IF(INDIRECT(VLOOKUP(B19,B$8:C$38,2,FALSE)&amp;(10*A19+5))="","",INDIRECT(VLOOKUP(B19,B$8:C$38,2,FALSE)&amp;(10*A19+5))))</f>
        <v>外</v>
      </c>
      <c r="H19" s="17" t="str" cm="1">
        <f t="array" aca="1" ref="H19" ca="1">IF(G19="","",IF(G19="●","振替後",IF(G19="▲","振替前",IF(G19="○","休日",IF(G19="外","非対象期間",IF(INDIRECT(VLOOKUP(B19,B$8:C$38,2,FALSE)&amp;(10*A19+5))="","",INDIRECT(VLOOKUP(B19,B$8:C$38,2,FALSE)&amp;(10*A19+5))))))))</f>
        <v>非対象期間</v>
      </c>
      <c r="J19" s="52"/>
      <c r="K19" s="67" t="s">
        <v>1</v>
      </c>
      <c r="L19" s="126">
        <f>DATE(YEAR(L18),MONTH(L18),DAY(L18))</f>
        <v>45962</v>
      </c>
      <c r="M19" s="126">
        <f>IF(MONTH(DATE(YEAR(L19),MONTH(L19),DAY(L19)+1))=MONTH($L18),DATE(YEAR(L19),MONTH(L19),DAY(L19)+1),"")</f>
        <v>45963</v>
      </c>
      <c r="N19" s="126">
        <f t="shared" ref="N19:AP19" si="6">IF(MONTH(DATE(YEAR(M19),MONTH(M19),DAY(M19)+1))=MONTH($L18),DATE(YEAR(M19),MONTH(M19),DAY(M19)+1),"")</f>
        <v>45964</v>
      </c>
      <c r="O19" s="126">
        <f t="shared" si="6"/>
        <v>45965</v>
      </c>
      <c r="P19" s="126">
        <f t="shared" si="6"/>
        <v>45966</v>
      </c>
      <c r="Q19" s="126">
        <f t="shared" si="6"/>
        <v>45967</v>
      </c>
      <c r="R19" s="126">
        <f t="shared" si="6"/>
        <v>45968</v>
      </c>
      <c r="S19" s="126">
        <f t="shared" si="6"/>
        <v>45969</v>
      </c>
      <c r="T19" s="126">
        <f t="shared" si="6"/>
        <v>45970</v>
      </c>
      <c r="U19" s="126">
        <f t="shared" si="6"/>
        <v>45971</v>
      </c>
      <c r="V19" s="126">
        <f t="shared" si="6"/>
        <v>45972</v>
      </c>
      <c r="W19" s="126">
        <f t="shared" si="6"/>
        <v>45973</v>
      </c>
      <c r="X19" s="126">
        <f t="shared" si="6"/>
        <v>45974</v>
      </c>
      <c r="Y19" s="126">
        <f t="shared" si="6"/>
        <v>45975</v>
      </c>
      <c r="Z19" s="126">
        <f t="shared" si="6"/>
        <v>45976</v>
      </c>
      <c r="AA19" s="126">
        <f t="shared" si="6"/>
        <v>45977</v>
      </c>
      <c r="AB19" s="126">
        <f t="shared" si="6"/>
        <v>45978</v>
      </c>
      <c r="AC19" s="126">
        <f t="shared" si="6"/>
        <v>45979</v>
      </c>
      <c r="AD19" s="126">
        <f t="shared" si="6"/>
        <v>45980</v>
      </c>
      <c r="AE19" s="126">
        <f t="shared" si="6"/>
        <v>45981</v>
      </c>
      <c r="AF19" s="126">
        <f t="shared" si="6"/>
        <v>45982</v>
      </c>
      <c r="AG19" s="126">
        <f t="shared" si="6"/>
        <v>45983</v>
      </c>
      <c r="AH19" s="126">
        <f t="shared" si="6"/>
        <v>45984</v>
      </c>
      <c r="AI19" s="126">
        <f t="shared" si="6"/>
        <v>45985</v>
      </c>
      <c r="AJ19" s="126">
        <f t="shared" si="6"/>
        <v>45986</v>
      </c>
      <c r="AK19" s="126">
        <f t="shared" si="6"/>
        <v>45987</v>
      </c>
      <c r="AL19" s="126">
        <f t="shared" si="6"/>
        <v>45988</v>
      </c>
      <c r="AM19" s="126">
        <f t="shared" si="6"/>
        <v>45989</v>
      </c>
      <c r="AN19" s="126">
        <f t="shared" si="6"/>
        <v>45990</v>
      </c>
      <c r="AO19" s="126">
        <f t="shared" si="6"/>
        <v>45991</v>
      </c>
      <c r="AP19" s="127" t="str">
        <f t="shared" si="6"/>
        <v/>
      </c>
      <c r="AQ19" s="273"/>
      <c r="AR19" s="274"/>
      <c r="AS19" s="274"/>
      <c r="AT19" s="274"/>
      <c r="AU19" s="275"/>
      <c r="AV19" s="263"/>
      <c r="AW19" s="264"/>
      <c r="AX19" s="265"/>
      <c r="AY19" s="268"/>
      <c r="AZ19" s="269"/>
      <c r="BA19" s="251"/>
      <c r="BB19" s="254"/>
      <c r="BC19" s="257"/>
      <c r="BD19" s="210"/>
      <c r="BE19" s="248"/>
      <c r="BF19" s="210"/>
      <c r="BG19" s="248"/>
      <c r="BH19" s="210"/>
      <c r="BI19" s="210"/>
      <c r="BJ19" s="103" t="s">
        <v>78</v>
      </c>
      <c r="BK19" s="103" t="s">
        <v>79</v>
      </c>
      <c r="BL19" s="222"/>
      <c r="BM19" s="249"/>
      <c r="BN19" s="249"/>
      <c r="BO19" s="173"/>
      <c r="BP19" s="173"/>
      <c r="BQ19" s="106"/>
      <c r="BR19" s="246"/>
      <c r="BS19" s="222"/>
      <c r="BT19" s="173"/>
    </row>
    <row r="20" spans="1:74" ht="13.5" customHeight="1">
      <c r="A20" s="17">
        <f t="shared" si="3"/>
        <v>1</v>
      </c>
      <c r="B20" s="17">
        <f t="shared" si="4"/>
        <v>13</v>
      </c>
      <c r="C20" s="17" t="str">
        <f>LEFT(ADDRESS(1,COLUMN(X9),4),LEN(ADDRESS(1,COLUMN(X9),4))-1)</f>
        <v>X</v>
      </c>
      <c r="D20" s="89" cm="1">
        <f t="array" aca="1" ref="D20" ca="1">IF(INDIRECT(VLOOKUP(B20,B$8:C$38,2,FALSE)&amp;(10*A20-1))="","",INDIRECT(VLOOKUP(B20,B$8:C$38,2,FALSE)&amp;(10*A20-1)))</f>
        <v>45943</v>
      </c>
      <c r="E20" s="17" t="str">
        <f t="shared" ca="1" si="0"/>
        <v>月</v>
      </c>
      <c r="F20" s="17" t="str" cm="1">
        <f t="array" aca="1" ref="F20" ca="1">IF(E20="","",IF(INDIRECT(VLOOKUP(B20,B$8:C$38,2,FALSE)&amp;(10*A20+3))="","",INDIRECT(VLOOKUP(B20,B$8:C$38,2,FALSE)&amp;(10*A20+3))))</f>
        <v>外</v>
      </c>
      <c r="G20" s="17" t="str" cm="1">
        <f t="array" aca="1" ref="G20" ca="1">IF(E20="","",IF(INDIRECT(VLOOKUP(B20,B$8:C$38,2,FALSE)&amp;(10*A20+5))="","",INDIRECT(VLOOKUP(B20,B$8:C$38,2,FALSE)&amp;(10*A20+5))))</f>
        <v>外</v>
      </c>
      <c r="H20" s="17" t="str" cm="1">
        <f t="array" aca="1" ref="H20" ca="1">IF(G20="","",IF(G20="●","振替後",IF(G20="▲","振替前",IF(G20="○","休日",IF(G20="外","非対象期間",IF(INDIRECT(VLOOKUP(B20,B$8:C$38,2,FALSE)&amp;(10*A20+5))="","",INDIRECT(VLOOKUP(B20,B$8:C$38,2,FALSE)&amp;(10*A20+5))))))))</f>
        <v>非対象期間</v>
      </c>
      <c r="J20" s="52"/>
      <c r="K20" s="67" t="s">
        <v>2</v>
      </c>
      <c r="L20" s="128" t="str">
        <f t="shared" ref="L20:AP20" si="7">TEXT(L19,"aaa")</f>
        <v>土</v>
      </c>
      <c r="M20" s="128" t="str">
        <f t="shared" si="7"/>
        <v>日</v>
      </c>
      <c r="N20" s="128" t="str">
        <f t="shared" si="7"/>
        <v>月</v>
      </c>
      <c r="O20" s="128" t="str">
        <f t="shared" si="7"/>
        <v>火</v>
      </c>
      <c r="P20" s="128" t="str">
        <f t="shared" si="7"/>
        <v>水</v>
      </c>
      <c r="Q20" s="128" t="str">
        <f t="shared" si="7"/>
        <v>木</v>
      </c>
      <c r="R20" s="128" t="str">
        <f t="shared" si="7"/>
        <v>金</v>
      </c>
      <c r="S20" s="128" t="str">
        <f t="shared" si="7"/>
        <v>土</v>
      </c>
      <c r="T20" s="128" t="str">
        <f t="shared" si="7"/>
        <v>日</v>
      </c>
      <c r="U20" s="128" t="str">
        <f t="shared" si="7"/>
        <v>月</v>
      </c>
      <c r="V20" s="128" t="str">
        <f t="shared" si="7"/>
        <v>火</v>
      </c>
      <c r="W20" s="128" t="str">
        <f t="shared" si="7"/>
        <v>水</v>
      </c>
      <c r="X20" s="128" t="str">
        <f t="shared" si="7"/>
        <v>木</v>
      </c>
      <c r="Y20" s="128" t="str">
        <f t="shared" si="7"/>
        <v>金</v>
      </c>
      <c r="Z20" s="128" t="str">
        <f t="shared" si="7"/>
        <v>土</v>
      </c>
      <c r="AA20" s="128" t="str">
        <f t="shared" si="7"/>
        <v>日</v>
      </c>
      <c r="AB20" s="128" t="str">
        <f t="shared" si="7"/>
        <v>月</v>
      </c>
      <c r="AC20" s="128" t="str">
        <f t="shared" si="7"/>
        <v>火</v>
      </c>
      <c r="AD20" s="128" t="str">
        <f t="shared" si="7"/>
        <v>水</v>
      </c>
      <c r="AE20" s="128" t="str">
        <f t="shared" si="7"/>
        <v>木</v>
      </c>
      <c r="AF20" s="128" t="str">
        <f t="shared" si="7"/>
        <v>金</v>
      </c>
      <c r="AG20" s="128" t="str">
        <f t="shared" si="7"/>
        <v>土</v>
      </c>
      <c r="AH20" s="128" t="str">
        <f t="shared" si="7"/>
        <v>日</v>
      </c>
      <c r="AI20" s="128" t="str">
        <f t="shared" si="7"/>
        <v>月</v>
      </c>
      <c r="AJ20" s="128" t="str">
        <f t="shared" si="7"/>
        <v>火</v>
      </c>
      <c r="AK20" s="128" t="str">
        <f t="shared" si="7"/>
        <v>水</v>
      </c>
      <c r="AL20" s="128" t="str">
        <f t="shared" si="7"/>
        <v>木</v>
      </c>
      <c r="AM20" s="128" t="str">
        <f t="shared" si="7"/>
        <v>金</v>
      </c>
      <c r="AN20" s="128" t="str">
        <f>TEXT(AN19,"aaa")</f>
        <v>土</v>
      </c>
      <c r="AO20" s="128" t="str">
        <f t="shared" si="7"/>
        <v>日</v>
      </c>
      <c r="AP20" s="129" t="str">
        <f t="shared" si="7"/>
        <v/>
      </c>
      <c r="AQ20" s="287" t="s">
        <v>137</v>
      </c>
      <c r="AR20" s="289" t="s">
        <v>138</v>
      </c>
      <c r="AS20" s="289" t="s">
        <v>139</v>
      </c>
      <c r="AT20" s="289" t="s">
        <v>140</v>
      </c>
      <c r="AU20" s="304" t="s">
        <v>141</v>
      </c>
      <c r="AV20" s="229" t="s">
        <v>44</v>
      </c>
      <c r="AW20" s="230" t="s">
        <v>12</v>
      </c>
      <c r="AX20" s="231" t="s">
        <v>51</v>
      </c>
      <c r="AY20" s="232" t="s">
        <v>44</v>
      </c>
      <c r="AZ20" s="235" t="s">
        <v>13</v>
      </c>
      <c r="BA20" s="252"/>
      <c r="BB20" s="255"/>
      <c r="BC20" s="238">
        <f>COUNT(L19:AP19)</f>
        <v>30</v>
      </c>
      <c r="BD20" s="208">
        <f>BC20-BA22</f>
        <v>30</v>
      </c>
      <c r="BE20" s="222">
        <f>SUM(BD$8:BD23)</f>
        <v>42</v>
      </c>
      <c r="BF20" s="208">
        <f>BC20-BA24</f>
        <v>30</v>
      </c>
      <c r="BG20" s="222">
        <f>SUM(BF$8:BF23)</f>
        <v>42</v>
      </c>
      <c r="BH20" s="222">
        <f>COUNTIF(L23:AP23,"○")+COUNTIF(L23:AP23,"●")</f>
        <v>0</v>
      </c>
      <c r="BI20" s="222">
        <f>SUM(BH$9:BH24)</f>
        <v>0</v>
      </c>
      <c r="BJ20" s="222">
        <f>COUNTIF(L25:AP25,"○")+COUNTIF(L25:AP25,"●")</f>
        <v>0</v>
      </c>
      <c r="BK20" s="222">
        <f>SUM(BJ$10:BJ25)</f>
        <v>0</v>
      </c>
      <c r="BL20" s="173">
        <f>COUNTIF(L20:AP20,"土")+COUNTIF(L20:AP20,"日")</f>
        <v>10</v>
      </c>
      <c r="BM20" s="248"/>
      <c r="BN20" s="248"/>
      <c r="BO20" s="173" t="str">
        <f ca="1">IF(OR(BM21/BD20&lt;0.285,BM21=0),"特例","特例なし")</f>
        <v>特例なし</v>
      </c>
      <c r="BP20" s="173" t="str">
        <f ca="1">IF(OR(BN21/BF20&lt;0.285,BN21=0),"特例","特例なし")</f>
        <v>特例なし</v>
      </c>
      <c r="BQ20" s="223" t="s">
        <v>97</v>
      </c>
      <c r="BR20" s="225">
        <f>ABS(IF(WEEKDAY(L18,3)=0,7,WEEKDAY(L18,3)-7))</f>
        <v>2</v>
      </c>
      <c r="BS20" s="173">
        <f ca="1">IF($AX$340="計画",IF(BD20=0,1,IF(AX23="達成",1,IF(AX23="達成※",1,0))),IF(BF20=0,1,IF(AX25="達成",1,IF(AX25="達成※",1,0))))</f>
        <v>0</v>
      </c>
      <c r="BT20" s="173">
        <f ca="1">IF($AX$340="計画",IF(COUNTIF(AQ24:AU24,"未")=0,1,0),IF(COUNTIF(AQ26:AU26,"未")=0,1,0))</f>
        <v>0</v>
      </c>
    </row>
    <row r="21" spans="1:74" ht="33.950000000000003" customHeight="1">
      <c r="A21" s="17">
        <f t="shared" si="3"/>
        <v>1</v>
      </c>
      <c r="B21" s="17">
        <f t="shared" si="4"/>
        <v>14</v>
      </c>
      <c r="C21" s="17" t="str">
        <f>LEFT(ADDRESS(1,COLUMN(Y9),4),LEN(ADDRESS(1,COLUMN(Y9),4))-1)</f>
        <v>Y</v>
      </c>
      <c r="D21" s="89" cm="1">
        <f t="array" aca="1" ref="D21" ca="1">IF(INDIRECT(VLOOKUP(B21,B$8:C$38,2,FALSE)&amp;(10*A21-1))="","",INDIRECT(VLOOKUP(B21,B$8:C$38,2,FALSE)&amp;(10*A21-1)))</f>
        <v>45944</v>
      </c>
      <c r="E21" s="17" t="str">
        <f t="shared" ca="1" si="0"/>
        <v>火</v>
      </c>
      <c r="F21" s="17" t="str" cm="1">
        <f t="array" aca="1" ref="F21" ca="1">IF(E21="","",IF(INDIRECT(VLOOKUP(B21,B$8:C$38,2,FALSE)&amp;(10*A21+3))="","",INDIRECT(VLOOKUP(B21,B$8:C$38,2,FALSE)&amp;(10*A21+3))))</f>
        <v>外</v>
      </c>
      <c r="G21" s="17" t="str" cm="1">
        <f t="array" aca="1" ref="G21" ca="1">IF(E21="","",IF(INDIRECT(VLOOKUP(B21,B$8:C$38,2,FALSE)&amp;(10*A21+5))="","",INDIRECT(VLOOKUP(B21,B$8:C$38,2,FALSE)&amp;(10*A21+5))))</f>
        <v>外</v>
      </c>
      <c r="H21" s="17" t="str" cm="1">
        <f t="array" aca="1" ref="H21" ca="1">IF(G21="","",IF(G21="●","振替後",IF(G21="▲","振替前",IF(G21="○","休日",IF(G21="外","非対象期間",IF(INDIRECT(VLOOKUP(B21,B$8:C$38,2,FALSE)&amp;(10*A21+5))="","",INDIRECT(VLOOKUP(B21,B$8:C$38,2,FALSE)&amp;(10*A21+5))))))))</f>
        <v>非対象期間</v>
      </c>
      <c r="J21" s="52"/>
      <c r="K21" s="220" t="s">
        <v>3</v>
      </c>
      <c r="L21" s="283" t="str">
        <f>IFERROR(VLOOKUP(L19,祝日一覧!A:C,3,FALSE),"")</f>
        <v/>
      </c>
      <c r="M21" s="283" t="str">
        <f>IFERROR(VLOOKUP(M19,祝日一覧!A:C,3,FALSE),"")</f>
        <v/>
      </c>
      <c r="N21" s="283" t="str">
        <f>IFERROR(VLOOKUP(N19,祝日一覧!A:C,3,FALSE),"")</f>
        <v>文化の日</v>
      </c>
      <c r="O21" s="283" t="str">
        <f>IFERROR(VLOOKUP(O19,祝日一覧!A:C,3,FALSE),"")</f>
        <v/>
      </c>
      <c r="P21" s="283" t="str">
        <f>IFERROR(VLOOKUP(P19,祝日一覧!A:C,3,FALSE),"")</f>
        <v/>
      </c>
      <c r="Q21" s="283" t="str">
        <f>IFERROR(VLOOKUP(Q19,祝日一覧!A:C,3,FALSE),"")</f>
        <v/>
      </c>
      <c r="R21" s="283" t="str">
        <f>IFERROR(VLOOKUP(R19,祝日一覧!A:C,3,FALSE),"")</f>
        <v/>
      </c>
      <c r="S21" s="283" t="str">
        <f>IFERROR(VLOOKUP(S19,祝日一覧!A:C,3,FALSE),"")</f>
        <v/>
      </c>
      <c r="T21" s="283" t="str">
        <f>IFERROR(VLOOKUP(T19,祝日一覧!A:C,3,FALSE),"")</f>
        <v/>
      </c>
      <c r="U21" s="283" t="str">
        <f>IFERROR(VLOOKUP(U19,祝日一覧!A:C,3,FALSE),"")</f>
        <v/>
      </c>
      <c r="V21" s="283" t="str">
        <f>IFERROR(VLOOKUP(V19,祝日一覧!A:C,3,FALSE),"")</f>
        <v/>
      </c>
      <c r="W21" s="283" t="str">
        <f>IFERROR(VLOOKUP(W19,祝日一覧!A:C,3,FALSE),"")</f>
        <v/>
      </c>
      <c r="X21" s="283" t="str">
        <f>IFERROR(VLOOKUP(X19,祝日一覧!A:C,3,FALSE),"")</f>
        <v/>
      </c>
      <c r="Y21" s="283" t="str">
        <f>IFERROR(VLOOKUP(Y19,祝日一覧!A:C,3,FALSE),"")</f>
        <v/>
      </c>
      <c r="Z21" s="283" t="str">
        <f>IFERROR(VLOOKUP(Z19,祝日一覧!A:C,3,FALSE),"")</f>
        <v/>
      </c>
      <c r="AA21" s="283" t="str">
        <f>IFERROR(VLOOKUP(AA19,祝日一覧!A:C,3,FALSE),"")</f>
        <v/>
      </c>
      <c r="AB21" s="283" t="str">
        <f>IFERROR(VLOOKUP(AB19,祝日一覧!A:C,3,FALSE),"")</f>
        <v/>
      </c>
      <c r="AC21" s="283" t="str">
        <f>IFERROR(VLOOKUP(AC19,祝日一覧!A:C,3,FALSE),"")</f>
        <v/>
      </c>
      <c r="AD21" s="283" t="str">
        <f>IFERROR(VLOOKUP(AD19,祝日一覧!A:C,3,FALSE),"")</f>
        <v/>
      </c>
      <c r="AE21" s="283" t="str">
        <f>IFERROR(VLOOKUP(AE19,祝日一覧!A:C,3,FALSE),"")</f>
        <v/>
      </c>
      <c r="AF21" s="283" t="str">
        <f>IFERROR(VLOOKUP(AF19,祝日一覧!A:C,3,FALSE),"")</f>
        <v/>
      </c>
      <c r="AG21" s="283" t="str">
        <f>IFERROR(VLOOKUP(AG19,祝日一覧!A:C,3,FALSE),"")</f>
        <v/>
      </c>
      <c r="AH21" s="283" t="str">
        <f>IFERROR(VLOOKUP(AH19,祝日一覧!A:C,3,FALSE),"")</f>
        <v>勤労感謝の日</v>
      </c>
      <c r="AI21" s="283" t="str">
        <f>IFERROR(VLOOKUP(AI19,祝日一覧!A:C,3,FALSE),"")</f>
        <v>振替休日</v>
      </c>
      <c r="AJ21" s="283" t="str">
        <f>IFERROR(VLOOKUP(AJ19,祝日一覧!A:C,3,FALSE),"")</f>
        <v/>
      </c>
      <c r="AK21" s="283" t="str">
        <f>IFERROR(VLOOKUP(AK19,祝日一覧!A:C,3,FALSE),"")</f>
        <v/>
      </c>
      <c r="AL21" s="283" t="str">
        <f>IFERROR(VLOOKUP(AL19,祝日一覧!A:C,3,FALSE),"")</f>
        <v/>
      </c>
      <c r="AM21" s="283" t="str">
        <f>IFERROR(VLOOKUP(AM19,祝日一覧!A:C,3,FALSE),"")</f>
        <v/>
      </c>
      <c r="AN21" s="283" t="str">
        <f>IFERROR(VLOOKUP(AN19,祝日一覧!A:C,3,FALSE),"")</f>
        <v/>
      </c>
      <c r="AO21" s="283" t="str">
        <f>IFERROR(VLOOKUP(AO19,祝日一覧!A:C,3,FALSE),"")</f>
        <v/>
      </c>
      <c r="AP21" s="285" t="str">
        <f>IFERROR(VLOOKUP(AP19,祝日一覧!A:C,3,FALSE),"")</f>
        <v/>
      </c>
      <c r="AQ21" s="288"/>
      <c r="AR21" s="290"/>
      <c r="AS21" s="290"/>
      <c r="AT21" s="290"/>
      <c r="AU21" s="305"/>
      <c r="AV21" s="229"/>
      <c r="AW21" s="230"/>
      <c r="AX21" s="231"/>
      <c r="AY21" s="233"/>
      <c r="AZ21" s="236"/>
      <c r="BA21" s="41" t="s">
        <v>85</v>
      </c>
      <c r="BB21" s="42" t="s">
        <v>85</v>
      </c>
      <c r="BC21" s="238"/>
      <c r="BD21" s="209"/>
      <c r="BE21" s="222"/>
      <c r="BF21" s="209"/>
      <c r="BG21" s="222"/>
      <c r="BH21" s="222"/>
      <c r="BI21" s="222"/>
      <c r="BJ21" s="222"/>
      <c r="BK21" s="222"/>
      <c r="BL21" s="173"/>
      <c r="BM21" s="226">
        <f ca="1">BL20-BB22</f>
        <v>10</v>
      </c>
      <c r="BN21" s="226">
        <f ca="1">BL20-BB24</f>
        <v>10</v>
      </c>
      <c r="BO21" s="173"/>
      <c r="BP21" s="173"/>
      <c r="BQ21" s="224"/>
      <c r="BR21" s="225">
        <f>WEEKDAY(L17,3)</f>
        <v>5</v>
      </c>
      <c r="BS21" s="173"/>
      <c r="BT21" s="173"/>
      <c r="BU21" s="24"/>
    </row>
    <row r="22" spans="1:74" s="3" customFormat="1" ht="53.1" customHeight="1">
      <c r="A22" s="17">
        <f t="shared" si="3"/>
        <v>1</v>
      </c>
      <c r="B22" s="17">
        <f t="shared" si="4"/>
        <v>15</v>
      </c>
      <c r="C22" s="88" t="str">
        <f>LEFT(ADDRESS(1,COLUMN(Z9),4),LEN(ADDRESS(1,COLUMN(Z9),4))-1)</f>
        <v>Z</v>
      </c>
      <c r="D22" s="89" cm="1">
        <f t="array" aca="1" ref="D22" ca="1">IF(INDIRECT(VLOOKUP(B22,B$8:C$38,2,FALSE)&amp;(10*A22-1))="","",INDIRECT(VLOOKUP(B22,B$8:C$38,2,FALSE)&amp;(10*A22-1)))</f>
        <v>45945</v>
      </c>
      <c r="E22" s="17" t="str">
        <f t="shared" ca="1" si="0"/>
        <v>水</v>
      </c>
      <c r="F22" s="17" t="str" cm="1">
        <f t="array" aca="1" ref="F22" ca="1">IF(E22="","",IF(INDIRECT(VLOOKUP(B22,B$8:C$38,2,FALSE)&amp;(10*A22+3))="","",INDIRECT(VLOOKUP(B22,B$8:C$38,2,FALSE)&amp;(10*A22+3))))</f>
        <v>外</v>
      </c>
      <c r="G22" s="17" t="str" cm="1">
        <f t="array" aca="1" ref="G22" ca="1">IF(E22="","",IF(INDIRECT(VLOOKUP(B22,B$8:C$38,2,FALSE)&amp;(10*A22+5))="","",INDIRECT(VLOOKUP(B22,B$8:C$38,2,FALSE)&amp;(10*A22+5))))</f>
        <v>外</v>
      </c>
      <c r="H22" s="17" t="str" cm="1">
        <f t="array" aca="1" ref="H22" ca="1">IF(G22="","",IF(G22="●","振替後",IF(G22="▲","振替前",IF(G22="○","休日",IF(G22="外","非対象期間",IF(INDIRECT(VLOOKUP(B22,B$8:C$38,2,FALSE)&amp;(10*A22+5))="","",INDIRECT(VLOOKUP(B22,B$8:C$38,2,FALSE)&amp;(10*A22+5))))))))</f>
        <v>非対象期間</v>
      </c>
      <c r="J22" s="68"/>
      <c r="K22" s="221"/>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6"/>
      <c r="AQ22" s="108" t="str">
        <f>IF($BR20=7,DBCS(1&amp;"日～"&amp;7&amp;"日"),DBCS("前"&amp;DAY(EOMONTH($L18-1,0))-6+$BR20&amp;"日～"&amp;$BR20&amp;"日"))</f>
        <v>前２７日～２日</v>
      </c>
      <c r="AR22" s="109" t="str">
        <f>DBCS($BR20+1&amp;"日～"&amp;$BR20+7&amp;"日")</f>
        <v>３日～９日</v>
      </c>
      <c r="AS22" s="109" t="str">
        <f>DBCS($BR20+8&amp;"日～"&amp;$BR20+14&amp;"日")</f>
        <v>１０日～１６日</v>
      </c>
      <c r="AT22" s="109" t="str">
        <f>DBCS($BR20+15&amp;"日～"&amp;$BR20+21&amp;"日")</f>
        <v>１７日～２３日</v>
      </c>
      <c r="AU22" s="110" t="str">
        <f>IF(AND(BR20=7,BR23=0),"-",IF($BR25=3,"-",DBCS($BR20+22&amp;"日～"&amp;$BR20+28&amp;"日")))</f>
        <v>２４日～３０日</v>
      </c>
      <c r="AV22" s="229"/>
      <c r="AW22" s="230"/>
      <c r="AX22" s="231"/>
      <c r="AY22" s="234"/>
      <c r="AZ22" s="237"/>
      <c r="BA22" s="41">
        <f>COUNTIF(L23:AP24,"外")</f>
        <v>0</v>
      </c>
      <c r="BB22" s="42">
        <f ca="1">COUNTIF(OFFSET(L23,0,MAX(5-WEEKDAY(L18,3),0),1,MIN(7-WEEKDAY(L18,3),2)),"外")+COUNTIF(OFFSET(L23,0,MAX(5-WEEKDAY(L18,3),0)+7,1,2),"外")+COUNTIF(OFFSET(L23,0,MAX(5-WEEKDAY(L18,3),0)+14,1,2),"外")+COUNTIF(OFFSET(L23,0,MAX(5-WEEKDAY(L18,3),0)+21,1,2),"外")+IF(BR22-BR20&lt;27,0,COUNTIF(OFFSET(L23,0,BR20+26,1,MIN(7-BR23,2)),"外"))</f>
        <v>0</v>
      </c>
      <c r="BC22" s="238"/>
      <c r="BD22" s="209"/>
      <c r="BE22" s="222"/>
      <c r="BF22" s="209"/>
      <c r="BG22" s="222"/>
      <c r="BH22" s="222"/>
      <c r="BI22" s="222"/>
      <c r="BJ22" s="222"/>
      <c r="BK22" s="222"/>
      <c r="BL22" s="173"/>
      <c r="BM22" s="227"/>
      <c r="BN22" s="227"/>
      <c r="BO22" s="173"/>
      <c r="BP22" s="173"/>
      <c r="BQ22" s="35" t="s">
        <v>98</v>
      </c>
      <c r="BR22" s="31">
        <f>DAY(EOMONTH(L18,0))</f>
        <v>30</v>
      </c>
      <c r="BS22" s="173"/>
      <c r="BT22" s="173"/>
      <c r="BU22" s="29"/>
      <c r="BV22" s="30"/>
    </row>
    <row r="23" spans="1:74" s="4" customFormat="1" ht="29.1" customHeight="1">
      <c r="A23" s="17">
        <f t="shared" si="3"/>
        <v>1</v>
      </c>
      <c r="B23" s="17">
        <f t="shared" si="4"/>
        <v>16</v>
      </c>
      <c r="C23" s="4" t="str">
        <f>LEFT(ADDRESS(1,COLUMN(AA9),4),LEN(ADDRESS(1,COLUMN(AA9),4))-1)</f>
        <v>AA</v>
      </c>
      <c r="D23" s="89" cm="1">
        <f t="array" aca="1" ref="D23" ca="1">IF(INDIRECT(VLOOKUP(B23,B$8:C$38,2,FALSE)&amp;(10*A23-1))="","",INDIRECT(VLOOKUP(B23,B$8:C$38,2,FALSE)&amp;(10*A23-1)))</f>
        <v>45946</v>
      </c>
      <c r="E23" s="17" t="str">
        <f t="shared" ca="1" si="0"/>
        <v>木</v>
      </c>
      <c r="F23" s="17" t="str" cm="1">
        <f t="array" aca="1" ref="F23" ca="1">IF(E23="","",IF(INDIRECT(VLOOKUP(B23,B$8:C$38,2,FALSE)&amp;(10*A23+3))="","",INDIRECT(VLOOKUP(B23,B$8:C$38,2,FALSE)&amp;(10*A23+3))))</f>
        <v>外</v>
      </c>
      <c r="G23" s="17" t="str" cm="1">
        <f t="array" aca="1" ref="G23" ca="1">IF(E23="","",IF(INDIRECT(VLOOKUP(B23,B$8:C$38,2,FALSE)&amp;(10*A23+5))="","",INDIRECT(VLOOKUP(B23,B$8:C$38,2,FALSE)&amp;(10*A23+5))))</f>
        <v>外</v>
      </c>
      <c r="H23" s="17" t="str" cm="1">
        <f t="array" aca="1" ref="H23" ca="1">IF(G23="","",IF(G23="●","振替後",IF(G23="▲","振替前",IF(G23="○","休日",IF(G23="外","非対象期間",IF(INDIRECT(VLOOKUP(B23,B$8:C$38,2,FALSE)&amp;(10*A23+5))="","",INDIRECT(VLOOKUP(B23,B$8:C$38,2,FALSE)&amp;(10*A23+5))))))))</f>
        <v>非対象期間</v>
      </c>
      <c r="J23" s="69"/>
      <c r="K23" s="212" t="s">
        <v>88</v>
      </c>
      <c r="L23" s="280"/>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0"/>
      <c r="AL23" s="280"/>
      <c r="AM23" s="280"/>
      <c r="AN23" s="280"/>
      <c r="AO23" s="280"/>
      <c r="AP23" s="291"/>
      <c r="AQ23" s="111">
        <f ca="1">IF(BR20=7,COUNTIF(OFFSET($L23,0,0,1,$BR20),"○")+COUNTIF(OFFSET($L23,0,$BR20,1,7),"●"),COUNTIF(OFFSET($L23,0,0,1,$BR20),"○")+COUNTIF(OFFSET($L23,-10,DAY(EOMONTH(L18-1,0))-7+BR20,1,7-$BR20),"○")+COUNTIF(OFFSET(L23,0,BR20,1,7),"●"))</f>
        <v>0</v>
      </c>
      <c r="AR23" s="112">
        <f ca="1">COUNTIF(OFFSET($L23,0,$BR20,1,7),"○")+COUNTIF(OFFSET($L23,0,$BR20+7,1,7),"●")</f>
        <v>0</v>
      </c>
      <c r="AS23" s="112">
        <f ca="1">COUNTIF(OFFSET($L23,0,$BR20+7,1,7),"○")+COUNTIF(OFFSET($L23,0,$BR20+14,1,7),"●")</f>
        <v>0</v>
      </c>
      <c r="AT23" s="112">
        <f ca="1">IF(BR25=3,COUNTIF(OFFSET($L23,0,$BR20+14,1,7),"○")+IFERROR(COUNTIF(OFFSET(L23,0,BR20+22,1,BR23),"●"),0)+COUNTIF(OFFSET(L23,10,0,1,7-BR23),"●"),COUNTIF(OFFSET($L23,0,$BR20+14,1,7),"○")+COUNTIF(OFFSET($L23,0,$BR20+21,1,7),"●"))</f>
        <v>0</v>
      </c>
      <c r="AU23" s="113">
        <f ca="1">IF((BR25+SIGN(BR20))&lt;5,"-",IF(BR23=0,COUNTIF(OFFSET(L23,0,BR20+21,1,7),"○")+COUNTIF(OFFSET(L23,10,0,1,7-BR23),"●"),COUNTIF(OFFSET(L23,0,BR20+21,1,7),"○")+COUNTIF(OFFSET(L23,0,BR20+28,1,BR23),"●")+COUNTIF(OFFSET(L23,10,1,7-BR23,),"●")))</f>
        <v>0</v>
      </c>
      <c r="AV23" s="198">
        <f>BH20</f>
        <v>0</v>
      </c>
      <c r="AW23" s="200">
        <f>IF(BD20=0,"対象外",AV23/BD20)</f>
        <v>0</v>
      </c>
      <c r="AX23" s="202" t="str">
        <f ca="1">IF(BD20=0,"対象外",IF(AV23/BD20&gt;=0.285,"達成",IF(AV23&gt;=BO23,"達成※","未")))</f>
        <v>未</v>
      </c>
      <c r="AY23" s="204">
        <f>BI20</f>
        <v>0</v>
      </c>
      <c r="AZ23" s="206">
        <f>IFERROR(AY23/BE20,"")</f>
        <v>0</v>
      </c>
      <c r="BA23" s="41" t="s">
        <v>86</v>
      </c>
      <c r="BB23" s="42" t="s">
        <v>86</v>
      </c>
      <c r="BC23" s="238"/>
      <c r="BD23" s="209"/>
      <c r="BE23" s="222"/>
      <c r="BF23" s="209"/>
      <c r="BG23" s="222"/>
      <c r="BH23" s="222"/>
      <c r="BI23" s="222"/>
      <c r="BJ23" s="222"/>
      <c r="BK23" s="222"/>
      <c r="BL23" s="173"/>
      <c r="BM23" s="227"/>
      <c r="BN23" s="227"/>
      <c r="BO23" s="173" t="str">
        <f ca="1">IF(OR(BM21/BD20&lt;0.285,BM21=0),BM21,"-")</f>
        <v>-</v>
      </c>
      <c r="BP23" s="226" t="str">
        <f ca="1">IF(OR(BN21/BF20&lt;0.285,BN21=0),BN21,"-")</f>
        <v>-</v>
      </c>
      <c r="BQ23" s="36" t="s">
        <v>99</v>
      </c>
      <c r="BR23" s="33">
        <f>MOD(BR22-BR20,7)</f>
        <v>0</v>
      </c>
      <c r="BS23" s="173"/>
      <c r="BT23" s="173"/>
    </row>
    <row r="24" spans="1:74" s="4" customFormat="1" ht="29.1" customHeight="1">
      <c r="A24" s="17">
        <f t="shared" si="3"/>
        <v>1</v>
      </c>
      <c r="B24" s="17">
        <f t="shared" si="4"/>
        <v>17</v>
      </c>
      <c r="C24" s="4" t="str">
        <f>LEFT(ADDRESS(1,COLUMN(AB9),4),LEN(ADDRESS(1,COLUMN(AB9),4))-1)</f>
        <v>AB</v>
      </c>
      <c r="D24" s="89" cm="1">
        <f t="array" aca="1" ref="D24" ca="1">IF(INDIRECT(VLOOKUP(B24,B$8:C$38,2,FALSE)&amp;(10*A24-1))="","",INDIRECT(VLOOKUP(B24,B$8:C$38,2,FALSE)&amp;(10*A24-1)))</f>
        <v>45947</v>
      </c>
      <c r="E24" s="17" t="str">
        <f t="shared" ca="1" si="0"/>
        <v>金</v>
      </c>
      <c r="F24" s="17" t="str" cm="1">
        <f t="array" aca="1" ref="F24" ca="1">IF(E24="","",IF(INDIRECT(VLOOKUP(B24,B$8:C$38,2,FALSE)&amp;(10*A24+3))="","",INDIRECT(VLOOKUP(B24,B$8:C$38,2,FALSE)&amp;(10*A24+3))))</f>
        <v>外</v>
      </c>
      <c r="G24" s="17" t="str" cm="1">
        <f t="array" aca="1" ref="G24" ca="1">IF(E24="","",IF(INDIRECT(VLOOKUP(B24,B$8:C$38,2,FALSE)&amp;(10*A24+5))="","",INDIRECT(VLOOKUP(B24,B$8:C$38,2,FALSE)&amp;(10*A24+5))))</f>
        <v>外</v>
      </c>
      <c r="H24" s="17" t="str" cm="1">
        <f t="array" aca="1" ref="H24" ca="1">IF(G24="","",IF(G24="●","振替後",IF(G24="▲","振替前",IF(G24="○","休日",IF(G24="外","非対象期間",IF(INDIRECT(VLOOKUP(B24,B$8:C$38,2,FALSE)&amp;(10*A24+5))="","",INDIRECT(VLOOKUP(B24,B$8:C$38,2,FALSE)&amp;(10*A24+5))))))))</f>
        <v>非対象期間</v>
      </c>
      <c r="J24" s="69"/>
      <c r="K24" s="244"/>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93"/>
      <c r="AQ24" s="114" t="str">
        <f ca="1">IF(BR20=1,
IF((2-COUNTIF(OFFSET(L23,0,0,1,1),"外")-COUNTIF(OFFSET(L23,-10,BR12-1),"外"))&lt;=AQ23,"達成","未"),
IF((2-COUNTIF(OFFSET(L23,0,MAX(5-WEEKDAY(L18,3),0),1,2),"外"))&lt;=AQ23,"達成","未"))</f>
        <v>未</v>
      </c>
      <c r="AR24" s="112" t="str">
        <f ca="1">IF((2-COUNTIF(OFFSET($L23,0,$BR20+5,1,2),"外"))&lt;=AR23,"達成","未")</f>
        <v>未</v>
      </c>
      <c r="AS24" s="112" t="str">
        <f ca="1">IF((2-COUNTIF(OFFSET($L23,0,$BR20+12,1,2),"外"))&lt;=AS23,"達成","未")</f>
        <v>未</v>
      </c>
      <c r="AT24" s="112" t="str">
        <f ca="1">IF((2-COUNTIF(OFFSET($L23,0,$BR20+19,1,2),"外"))&lt;=AT23,"達成","未")</f>
        <v>未</v>
      </c>
      <c r="AU24" s="113" t="str">
        <f ca="1">IF((BR25+SIGN(BR20))&lt;5,"-",IF((2-COUNTIF(OFFSET($L23,0,$BR20+26,1,2),"外"))&lt;=AU23,"達成","未"))</f>
        <v>未</v>
      </c>
      <c r="AV24" s="214"/>
      <c r="AW24" s="215"/>
      <c r="AX24" s="216"/>
      <c r="AY24" s="217"/>
      <c r="AZ24" s="239"/>
      <c r="BA24" s="240">
        <f>COUNTIF(L25:AP26,"外")</f>
        <v>0</v>
      </c>
      <c r="BB24" s="242">
        <f ca="1">COUNTIF(OFFSET(L25,0,MAX(5-WEEKDAY(L18,3),0),1,MIN(7-WEEKDAY(L18,3),2)),"外")+COUNTIF(OFFSET(L25,0,MAX(5-WEEKDAY(L18,3),0)+7,1,2),"外")+COUNTIF(OFFSET(L25,0,MAX(5-WEEKDAY(L18,3),0)+14,1,2),"外")+COUNTIF(OFFSET(L25,0,MAX(5-WEEKDAY(L18,3),0)+21,1,2),"外")+IF(BR22-BR20&lt;27,0,COUNTIF(OFFSET(L25,0,BR20+26,1,MIN(7-BR23,2)),"外"))</f>
        <v>0</v>
      </c>
      <c r="BC24" s="238"/>
      <c r="BD24" s="209"/>
      <c r="BE24" s="222"/>
      <c r="BF24" s="209"/>
      <c r="BG24" s="222"/>
      <c r="BH24" s="222"/>
      <c r="BI24" s="222"/>
      <c r="BJ24" s="222"/>
      <c r="BK24" s="222"/>
      <c r="BL24" s="173"/>
      <c r="BM24" s="227"/>
      <c r="BN24" s="227"/>
      <c r="BO24" s="173"/>
      <c r="BP24" s="227"/>
      <c r="BQ24" s="101" t="s">
        <v>101</v>
      </c>
      <c r="BR24" s="33">
        <f>SIGN(BR20)+SIGN(BR23)+BR25</f>
        <v>5</v>
      </c>
      <c r="BS24" s="173"/>
      <c r="BT24" s="173"/>
    </row>
    <row r="25" spans="1:74" s="4" customFormat="1" ht="29.1" customHeight="1">
      <c r="A25" s="17">
        <f t="shared" si="3"/>
        <v>1</v>
      </c>
      <c r="B25" s="17">
        <f t="shared" si="4"/>
        <v>18</v>
      </c>
      <c r="C25" s="4" t="str">
        <f>LEFT(ADDRESS(1,COLUMN(AC9),4),LEN(ADDRESS(1,COLUMN(AC9),4))-1)</f>
        <v>AC</v>
      </c>
      <c r="D25" s="89" cm="1">
        <f t="array" aca="1" ref="D25" ca="1">IF(INDIRECT(VLOOKUP(B25,B$8:C$38,2,FALSE)&amp;(10*A25-1))="","",INDIRECT(VLOOKUP(B25,B$8:C$38,2,FALSE)&amp;(10*A25-1)))</f>
        <v>45948</v>
      </c>
      <c r="E25" s="17" t="str">
        <f t="shared" ca="1" si="0"/>
        <v>土</v>
      </c>
      <c r="F25" s="17" t="str" cm="1">
        <f t="array" aca="1" ref="F25" ca="1">IF(E25="","",IF(INDIRECT(VLOOKUP(B25,B$8:C$38,2,FALSE)&amp;(10*A25+3))="","",INDIRECT(VLOOKUP(B25,B$8:C$38,2,FALSE)&amp;(10*A25+3))))</f>
        <v>外</v>
      </c>
      <c r="G25" s="17" t="str" cm="1">
        <f t="array" aca="1" ref="G25" ca="1">IF(E25="","",IF(INDIRECT(VLOOKUP(B25,B$8:C$38,2,FALSE)&amp;(10*A25+5))="","",INDIRECT(VLOOKUP(B25,B$8:C$38,2,FALSE)&amp;(10*A25+5))))</f>
        <v>外</v>
      </c>
      <c r="H25" s="17" t="str" cm="1">
        <f t="array" aca="1" ref="H25" ca="1">IF(G25="","",IF(G25="●","振替後",IF(G25="▲","振替前",IF(G25="○","休日",IF(G25="外","非対象期間",IF(INDIRECT(VLOOKUP(B25,B$8:C$38,2,FALSE)&amp;(10*A25+5))="","",INDIRECT(VLOOKUP(B25,B$8:C$38,2,FALSE)&amp;(10*A25+5))))))))</f>
        <v>非対象期間</v>
      </c>
      <c r="J25" s="69"/>
      <c r="K25" s="212" t="s">
        <v>84</v>
      </c>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91"/>
      <c r="AQ25" s="118">
        <f ca="1">IF(BR20=7,COUNTIF(OFFSET($L25,0,0,1,$BR20),"○")+COUNTIF(OFFSET($L25,0,$BR20,1,7),"●"),COUNTIF(OFFSET($L25,0,0,1,$BR20),"○")+COUNTIF(OFFSET($L25,-10,DAY(EOMONTH(L18-1,0))-7+BR20,1,7-$BR20),"○")+COUNTIF(OFFSET(L25,0,BR20,1,7),"●"))</f>
        <v>0</v>
      </c>
      <c r="AR25" s="119">
        <f ca="1">COUNTIF(OFFSET($L25,0,$BR20,1,7),"○")+COUNTIF(OFFSET($L25,0,$BR20+7,1,7),"●")</f>
        <v>0</v>
      </c>
      <c r="AS25" s="119">
        <f ca="1">COUNTIF(OFFSET($L25,0,$BR20+7,1,7),"○")+COUNTIF(OFFSET($L25,0,$BR20+14,1,7),"●")</f>
        <v>0</v>
      </c>
      <c r="AT25" s="119">
        <f ca="1">IF(BR25=3,COUNTIF(OFFSET($L25,0,$BR20+14,1,7),"○")+IFERROR(COUNTIF(OFFSET(L25,0,BR20+22,1,BR23),"●"),0)+COUNTIF(OFFSET(L25,10,0,1,7-BR23),"●"),COUNTIF(OFFSET($L25,0,$BR20+14,1,7),"○")+COUNTIF(OFFSET($L25,0,$BR20+21,1,7),"●"))</f>
        <v>0</v>
      </c>
      <c r="AU25" s="120">
        <f ca="1">IF((BR25+SIGN(BR20))&lt;5,"-",IF(BR23=0,COUNTIF(OFFSET(L25,0,BR20+21,1,7),"○")+COUNTIF(OFFSET(L25,10,0,1,7-BR23),"●"),COUNTIF(OFFSET(L25,0,BR20+21,1,7),"○")+COUNTIF(OFFSET(L25,0,BR20+28,1,BR23),"●")+COUNTIF(OFFSET(L25,10,1,7-BR23,),"●")))</f>
        <v>0</v>
      </c>
      <c r="AV25" s="198">
        <f>BJ20</f>
        <v>0</v>
      </c>
      <c r="AW25" s="200">
        <f>IF(BD20=0,"対象外",AV25/BD20)</f>
        <v>0</v>
      </c>
      <c r="AX25" s="202" t="str">
        <f ca="1">IF(BD20=0,"対象外",IF(AV25/BD20&gt;=0.285,"達成",IF(AV25&gt;=BP23,"達成※","未")))</f>
        <v>未</v>
      </c>
      <c r="AY25" s="204">
        <f>BK20</f>
        <v>0</v>
      </c>
      <c r="AZ25" s="206">
        <f>IFERROR(AY25/BG20,"")</f>
        <v>0</v>
      </c>
      <c r="BA25" s="241"/>
      <c r="BB25" s="243"/>
      <c r="BC25" s="238"/>
      <c r="BD25" s="210"/>
      <c r="BE25" s="222"/>
      <c r="BF25" s="210"/>
      <c r="BG25" s="222"/>
      <c r="BH25" s="222"/>
      <c r="BI25" s="222"/>
      <c r="BJ25" s="222"/>
      <c r="BK25" s="222"/>
      <c r="BL25" s="173"/>
      <c r="BM25" s="228"/>
      <c r="BN25" s="228"/>
      <c r="BO25" s="173"/>
      <c r="BP25" s="228"/>
      <c r="BQ25" s="37" t="s">
        <v>100</v>
      </c>
      <c r="BR25" s="104">
        <f>ROUNDDOWN((BR22-BR20)/7,0)</f>
        <v>4</v>
      </c>
      <c r="BS25" s="173"/>
      <c r="BT25" s="173"/>
    </row>
    <row r="26" spans="1:74" s="4" customFormat="1" ht="29.1" customHeight="1" thickBot="1">
      <c r="A26" s="17">
        <f t="shared" si="3"/>
        <v>1</v>
      </c>
      <c r="B26" s="17">
        <f t="shared" si="4"/>
        <v>19</v>
      </c>
      <c r="C26" s="4" t="str">
        <f>LEFT(ADDRESS(1,COLUMN(AD9),4),LEN(ADDRESS(1,COLUMN(AD9),4))-1)</f>
        <v>AD</v>
      </c>
      <c r="D26" s="89" cm="1">
        <f t="array" aca="1" ref="D26" ca="1">IF(INDIRECT(VLOOKUP(B26,B$8:C$38,2,FALSE)&amp;(10*A26-1))="","",INDIRECT(VLOOKUP(B26,B$8:C$38,2,FALSE)&amp;(10*A26-1)))</f>
        <v>45949</v>
      </c>
      <c r="E26" s="17" t="str">
        <f t="shared" ca="1" si="0"/>
        <v>日</v>
      </c>
      <c r="F26" s="17" t="str" cm="1">
        <f t="array" aca="1" ref="F26" ca="1">IF(E26="","",IF(INDIRECT(VLOOKUP(B26,B$8:C$38,2,FALSE)&amp;(10*A26+3))="","",INDIRECT(VLOOKUP(B26,B$8:C$38,2,FALSE)&amp;(10*A26+3))))</f>
        <v>外</v>
      </c>
      <c r="G26" s="17" t="str" cm="1">
        <f t="array" aca="1" ref="G26" ca="1">IF(E26="","",IF(INDIRECT(VLOOKUP(B26,B$8:C$38,2,FALSE)&amp;(10*A26+5))="","",INDIRECT(VLOOKUP(B26,B$8:C$38,2,FALSE)&amp;(10*A26+5))))</f>
        <v>外</v>
      </c>
      <c r="H26" s="17" t="str" cm="1">
        <f t="array" aca="1" ref="H26" ca="1">IF(G26="","",IF(G26="●","振替後",IF(G26="▲","振替前",IF(G26="○","休日",IF(G26="外","非対象期間",IF(INDIRECT(VLOOKUP(B26,B$8:C$38,2,FALSE)&amp;(10*A26+5))="","",INDIRECT(VLOOKUP(B26,B$8:C$38,2,FALSE)&amp;(10*A26+5))))))))</f>
        <v>非対象期間</v>
      </c>
      <c r="J26" s="69"/>
      <c r="K26" s="213"/>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92"/>
      <c r="AQ26" s="123" t="str">
        <f ca="1">IF(BR20=1,
IF((2-COUNTIF(OFFSET(L25,0,0,1,1),"外")-COUNTIF(OFFSET(L25,-10,BR12-1),"外"))&lt;=AQ25,"達成","未"),
IF((2-COUNTIF(OFFSET(L25,0,MAX(5-WEEKDAY(L18,3),0),1,2),"外"))&lt;=AQ25,"達成","未"))</f>
        <v>未</v>
      </c>
      <c r="AR26" s="124" t="str">
        <f ca="1">IF((2-COUNTIF(OFFSET($L25,0,$BR20+5,1,2),"外"))&lt;=AR25,"達成","未")</f>
        <v>未</v>
      </c>
      <c r="AS26" s="124" t="str">
        <f ca="1">IF((2-COUNTIF(OFFSET($L25,0,$BR20+12,1,2),"外"))&lt;=AS25,"達成","未")</f>
        <v>未</v>
      </c>
      <c r="AT26" s="124" t="str">
        <f ca="1">IF((2-COUNTIF(OFFSET($L25,0,$BR20+19,1,2),"外"))&lt;=AT25,"達成","未")</f>
        <v>未</v>
      </c>
      <c r="AU26" s="125" t="str">
        <f ca="1">IF((BR25+SIGN(BR20))&lt;5,"-",IF((2-COUNTIF(OFFSET($L25,0,$BR20+26,1,2),"外"))&lt;=AU25,"達成","未"))</f>
        <v>未</v>
      </c>
      <c r="AV26" s="199"/>
      <c r="AW26" s="201"/>
      <c r="AX26" s="203"/>
      <c r="AY26" s="205"/>
      <c r="AZ26" s="207"/>
      <c r="BA26" s="38"/>
      <c r="BB26" s="38"/>
      <c r="BC26" s="107"/>
      <c r="BD26" s="107"/>
      <c r="BE26" s="107"/>
      <c r="BF26" s="107"/>
      <c r="BG26" s="107"/>
      <c r="BH26" s="107"/>
      <c r="BI26" s="107"/>
      <c r="BJ26" s="107"/>
      <c r="BK26" s="107"/>
      <c r="BL26" s="46"/>
      <c r="BM26" s="46"/>
      <c r="BN26" s="46"/>
      <c r="BO26" s="46"/>
      <c r="BP26" s="46"/>
      <c r="BQ26" s="46"/>
      <c r="BR26" s="34"/>
      <c r="BS26" s="46"/>
      <c r="BT26" s="2"/>
    </row>
    <row r="27" spans="1:74" ht="14.25" thickBot="1">
      <c r="A27" s="17">
        <f t="shared" si="3"/>
        <v>1</v>
      </c>
      <c r="B27" s="17">
        <f t="shared" si="4"/>
        <v>20</v>
      </c>
      <c r="C27" s="17" t="str">
        <f>LEFT(ADDRESS(1,COLUMN(AE9),4),LEN(ADDRESS(1,COLUMN(AE9),4))-1)</f>
        <v>AE</v>
      </c>
      <c r="D27" s="89" cm="1">
        <f t="array" aca="1" ref="D27" ca="1">IF(INDIRECT(VLOOKUP(B27,B$8:C$38,2,FALSE)&amp;(10*A27-1))="","",INDIRECT(VLOOKUP(B27,B$8:C$38,2,FALSE)&amp;(10*A27-1)))</f>
        <v>45950</v>
      </c>
      <c r="E27" s="17" t="str">
        <f t="shared" ca="1" si="0"/>
        <v>月</v>
      </c>
      <c r="F27" s="17" t="str" cm="1">
        <f t="array" aca="1" ref="F27" ca="1">IF(E27="","",IF(INDIRECT(VLOOKUP(B27,B$8:C$38,2,FALSE)&amp;(10*A27+3))="","",INDIRECT(VLOOKUP(B27,B$8:C$38,2,FALSE)&amp;(10*A27+3))))</f>
        <v/>
      </c>
      <c r="G27" s="17" t="str" cm="1">
        <f t="array" aca="1" ref="G27" ca="1">IF(E27="","",IF(INDIRECT(VLOOKUP(B27,B$8:C$38,2,FALSE)&amp;(10*A27+5))="","",INDIRECT(VLOOKUP(B27,B$8:C$38,2,FALSE)&amp;(10*A27+5))))</f>
        <v/>
      </c>
      <c r="H27" s="17" t="str" cm="1">
        <f t="array" aca="1" ref="H27" ca="1">IF(G27="","",IF(G27="●","振替後",IF(G27="▲","振替前",IF(G27="○","休日",IF(G27="外","非対象期間",IF(INDIRECT(VLOOKUP(B27,B$8:C$38,2,FALSE)&amp;(10*A27+5))="","",INDIRECT(VLOOKUP(B27,B$8:C$38,2,FALSE)&amp;(10*A27+5))))))))</f>
        <v/>
      </c>
      <c r="J27" s="52"/>
      <c r="K27" s="53"/>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BI27" s="7"/>
      <c r="BJ27" s="7"/>
      <c r="BK27" s="7"/>
      <c r="BL27" s="2"/>
    </row>
    <row r="28" spans="1:74" ht="13.5" customHeight="1">
      <c r="A28" s="17">
        <f t="shared" si="3"/>
        <v>1</v>
      </c>
      <c r="B28" s="17">
        <f t="shared" si="4"/>
        <v>21</v>
      </c>
      <c r="C28" s="17" t="str">
        <f>LEFT(ADDRESS(1,COLUMN(AF9),4),LEN(ADDRESS(1,COLUMN(AF9),4))-1)</f>
        <v>AF</v>
      </c>
      <c r="D28" s="89" cm="1">
        <f t="array" aca="1" ref="D28" ca="1">IF(INDIRECT(VLOOKUP(B28,B$8:C$38,2,FALSE)&amp;(10*A28-1))="","",INDIRECT(VLOOKUP(B28,B$8:C$38,2,FALSE)&amp;(10*A28-1)))</f>
        <v>45951</v>
      </c>
      <c r="E28" s="17" t="str">
        <f t="shared" ca="1" si="0"/>
        <v>火</v>
      </c>
      <c r="F28" s="17" t="str" cm="1">
        <f t="array" aca="1" ref="F28" ca="1">IF(E28="","",IF(INDIRECT(VLOOKUP(B28,B$8:C$38,2,FALSE)&amp;(10*A28+3))="","",INDIRECT(VLOOKUP(B28,B$8:C$38,2,FALSE)&amp;(10*A28+3))))</f>
        <v/>
      </c>
      <c r="G28" s="17" t="str" cm="1">
        <f t="array" aca="1" ref="G28" ca="1">IF(E28="","",IF(INDIRECT(VLOOKUP(B28,B$8:C$38,2,FALSE)&amp;(10*A28+5))="","",INDIRECT(VLOOKUP(B28,B$8:C$38,2,FALSE)&amp;(10*A28+5))))</f>
        <v/>
      </c>
      <c r="H28" s="17" t="str" cm="1">
        <f t="array" aca="1" ref="H28" ca="1">IF(G28="","",IF(G28="●","振替後",IF(G28="▲","振替前",IF(G28="○","休日",IF(G28="外","非対象期間",IF(INDIRECT(VLOOKUP(B28,B$8:C$38,2,FALSE)&amp;(10*A28+5))="","",INDIRECT(VLOOKUP(B28,B$8:C$38,2,FALSE)&amp;(10*A28+5))))))))</f>
        <v/>
      </c>
      <c r="J28" s="52"/>
      <c r="K28" s="66" t="s">
        <v>0</v>
      </c>
      <c r="L28" s="258">
        <f>DATE(YEAR(L18),MONTH(L18)+1,DAY(L18))</f>
        <v>45992</v>
      </c>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9"/>
      <c r="AQ28" s="270" t="s">
        <v>136</v>
      </c>
      <c r="AR28" s="271"/>
      <c r="AS28" s="271"/>
      <c r="AT28" s="271"/>
      <c r="AU28" s="272"/>
      <c r="AV28" s="260" t="s">
        <v>50</v>
      </c>
      <c r="AW28" s="261"/>
      <c r="AX28" s="262"/>
      <c r="AY28" s="266" t="s">
        <v>11</v>
      </c>
      <c r="AZ28" s="267"/>
      <c r="BA28" s="250" t="s">
        <v>102</v>
      </c>
      <c r="BB28" s="253" t="s">
        <v>103</v>
      </c>
      <c r="BC28" s="256" t="s">
        <v>15</v>
      </c>
      <c r="BD28" s="208" t="s">
        <v>104</v>
      </c>
      <c r="BE28" s="247" t="s">
        <v>105</v>
      </c>
      <c r="BF28" s="208" t="s">
        <v>107</v>
      </c>
      <c r="BG28" s="247" t="s">
        <v>106</v>
      </c>
      <c r="BH28" s="208" t="s">
        <v>80</v>
      </c>
      <c r="BI28" s="208" t="s">
        <v>81</v>
      </c>
      <c r="BJ28" s="102" t="s">
        <v>82</v>
      </c>
      <c r="BK28" s="102" t="s">
        <v>83</v>
      </c>
      <c r="BL28" s="222" t="s">
        <v>52</v>
      </c>
      <c r="BM28" s="247" t="s">
        <v>108</v>
      </c>
      <c r="BN28" s="247" t="s">
        <v>109</v>
      </c>
      <c r="BO28" s="222" t="s">
        <v>110</v>
      </c>
      <c r="BP28" s="222" t="s">
        <v>111</v>
      </c>
      <c r="BQ28" s="105"/>
      <c r="BR28" s="245" t="s">
        <v>92</v>
      </c>
      <c r="BS28" s="222" t="s">
        <v>61</v>
      </c>
      <c r="BT28" s="173" t="s">
        <v>142</v>
      </c>
    </row>
    <row r="29" spans="1:74" ht="12.95" customHeight="1">
      <c r="A29" s="17">
        <f t="shared" si="3"/>
        <v>1</v>
      </c>
      <c r="B29" s="17">
        <f t="shared" si="4"/>
        <v>22</v>
      </c>
      <c r="C29" s="17" t="str">
        <f>LEFT(ADDRESS(1,COLUMN(AG9),4),LEN(ADDRESS(1,COLUMN(AG9),4))-1)</f>
        <v>AG</v>
      </c>
      <c r="D29" s="89" cm="1">
        <f t="array" aca="1" ref="D29" ca="1">IF(INDIRECT(VLOOKUP(B29,B$8:C$38,2,FALSE)&amp;(10*A29-1))="","",INDIRECT(VLOOKUP(B29,B$8:C$38,2,FALSE)&amp;(10*A29-1)))</f>
        <v>45952</v>
      </c>
      <c r="E29" s="17" t="str">
        <f t="shared" ca="1" si="0"/>
        <v>水</v>
      </c>
      <c r="F29" s="17" t="str" cm="1">
        <f t="array" aca="1" ref="F29" ca="1">IF(E29="","",IF(INDIRECT(VLOOKUP(B29,B$8:C$38,2,FALSE)&amp;(10*A29+3))="","",INDIRECT(VLOOKUP(B29,B$8:C$38,2,FALSE)&amp;(10*A29+3))))</f>
        <v/>
      </c>
      <c r="G29" s="17" t="str" cm="1">
        <f t="array" aca="1" ref="G29" ca="1">IF(E29="","",IF(INDIRECT(VLOOKUP(B29,B$8:C$38,2,FALSE)&amp;(10*A29+5))="","",INDIRECT(VLOOKUP(B29,B$8:C$38,2,FALSE)&amp;(10*A29+5))))</f>
        <v/>
      </c>
      <c r="H29" s="17" t="str" cm="1">
        <f t="array" aca="1" ref="H29" ca="1">IF(G29="","",IF(G29="●","振替後",IF(G29="▲","振替前",IF(G29="○","休日",IF(G29="外","非対象期間",IF(INDIRECT(VLOOKUP(B29,B$8:C$38,2,FALSE)&amp;(10*A29+5))="","",INDIRECT(VLOOKUP(B29,B$8:C$38,2,FALSE)&amp;(10*A29+5))))))))</f>
        <v/>
      </c>
      <c r="J29" s="52"/>
      <c r="K29" s="67" t="s">
        <v>1</v>
      </c>
      <c r="L29" s="126">
        <f>DATE(YEAR(L28),MONTH(L28),DAY(L28))</f>
        <v>45992</v>
      </c>
      <c r="M29" s="126">
        <f>IF(MONTH(DATE(YEAR(L29),MONTH(L29),DAY(L29)+1))=MONTH($L28),DATE(YEAR(L29),MONTH(L29),DAY(L29)+1),"")</f>
        <v>45993</v>
      </c>
      <c r="N29" s="126">
        <f t="shared" ref="N29:AP29" si="8">IF(MONTH(DATE(YEAR(M29),MONTH(M29),DAY(M29)+1))=MONTH($L28),DATE(YEAR(M29),MONTH(M29),DAY(M29)+1),"")</f>
        <v>45994</v>
      </c>
      <c r="O29" s="126">
        <f t="shared" si="8"/>
        <v>45995</v>
      </c>
      <c r="P29" s="126">
        <f t="shared" si="8"/>
        <v>45996</v>
      </c>
      <c r="Q29" s="126">
        <f t="shared" si="8"/>
        <v>45997</v>
      </c>
      <c r="R29" s="126">
        <f t="shared" si="8"/>
        <v>45998</v>
      </c>
      <c r="S29" s="126">
        <f t="shared" si="8"/>
        <v>45999</v>
      </c>
      <c r="T29" s="126">
        <f t="shared" si="8"/>
        <v>46000</v>
      </c>
      <c r="U29" s="126">
        <f t="shared" si="8"/>
        <v>46001</v>
      </c>
      <c r="V29" s="126">
        <f t="shared" si="8"/>
        <v>46002</v>
      </c>
      <c r="W29" s="126">
        <f t="shared" si="8"/>
        <v>46003</v>
      </c>
      <c r="X29" s="126">
        <f t="shared" si="8"/>
        <v>46004</v>
      </c>
      <c r="Y29" s="126">
        <f t="shared" si="8"/>
        <v>46005</v>
      </c>
      <c r="Z29" s="126">
        <f t="shared" si="8"/>
        <v>46006</v>
      </c>
      <c r="AA29" s="126">
        <f t="shared" si="8"/>
        <v>46007</v>
      </c>
      <c r="AB29" s="126">
        <f t="shared" si="8"/>
        <v>46008</v>
      </c>
      <c r="AC29" s="126">
        <f t="shared" si="8"/>
        <v>46009</v>
      </c>
      <c r="AD29" s="126">
        <f t="shared" si="8"/>
        <v>46010</v>
      </c>
      <c r="AE29" s="126">
        <f t="shared" si="8"/>
        <v>46011</v>
      </c>
      <c r="AF29" s="126">
        <f t="shared" si="8"/>
        <v>46012</v>
      </c>
      <c r="AG29" s="126">
        <f t="shared" si="8"/>
        <v>46013</v>
      </c>
      <c r="AH29" s="126">
        <f t="shared" si="8"/>
        <v>46014</v>
      </c>
      <c r="AI29" s="126">
        <f t="shared" si="8"/>
        <v>46015</v>
      </c>
      <c r="AJ29" s="126">
        <f t="shared" si="8"/>
        <v>46016</v>
      </c>
      <c r="AK29" s="126">
        <f t="shared" si="8"/>
        <v>46017</v>
      </c>
      <c r="AL29" s="126">
        <f t="shared" si="8"/>
        <v>46018</v>
      </c>
      <c r="AM29" s="126">
        <f t="shared" si="8"/>
        <v>46019</v>
      </c>
      <c r="AN29" s="126">
        <f t="shared" si="8"/>
        <v>46020</v>
      </c>
      <c r="AO29" s="126">
        <f t="shared" si="8"/>
        <v>46021</v>
      </c>
      <c r="AP29" s="127">
        <f t="shared" si="8"/>
        <v>46022</v>
      </c>
      <c r="AQ29" s="273"/>
      <c r="AR29" s="274"/>
      <c r="AS29" s="274"/>
      <c r="AT29" s="274"/>
      <c r="AU29" s="275"/>
      <c r="AV29" s="263"/>
      <c r="AW29" s="264"/>
      <c r="AX29" s="265"/>
      <c r="AY29" s="268"/>
      <c r="AZ29" s="269"/>
      <c r="BA29" s="251"/>
      <c r="BB29" s="254"/>
      <c r="BC29" s="257"/>
      <c r="BD29" s="210"/>
      <c r="BE29" s="248"/>
      <c r="BF29" s="210"/>
      <c r="BG29" s="248"/>
      <c r="BH29" s="210"/>
      <c r="BI29" s="210"/>
      <c r="BJ29" s="103" t="s">
        <v>78</v>
      </c>
      <c r="BK29" s="103" t="s">
        <v>79</v>
      </c>
      <c r="BL29" s="222"/>
      <c r="BM29" s="249"/>
      <c r="BN29" s="249"/>
      <c r="BO29" s="173"/>
      <c r="BP29" s="173"/>
      <c r="BQ29" s="106"/>
      <c r="BR29" s="246"/>
      <c r="BS29" s="222"/>
      <c r="BT29" s="173"/>
    </row>
    <row r="30" spans="1:74" ht="13.5" customHeight="1">
      <c r="A30" s="17">
        <f t="shared" si="3"/>
        <v>1</v>
      </c>
      <c r="B30" s="17">
        <f t="shared" si="4"/>
        <v>23</v>
      </c>
      <c r="C30" s="17" t="str">
        <f>LEFT(ADDRESS(1,COLUMN(AH9),4),LEN(ADDRESS(1,COLUMN(AH9),4))-1)</f>
        <v>AH</v>
      </c>
      <c r="D30" s="89" cm="1">
        <f t="array" aca="1" ref="D30" ca="1">IF(INDIRECT(VLOOKUP(B30,B$8:C$38,2,FALSE)&amp;(10*A30-1))="","",INDIRECT(VLOOKUP(B30,B$8:C$38,2,FALSE)&amp;(10*A30-1)))</f>
        <v>45953</v>
      </c>
      <c r="E30" s="17" t="str">
        <f t="shared" ca="1" si="0"/>
        <v>木</v>
      </c>
      <c r="F30" s="17" t="str" cm="1">
        <f t="array" aca="1" ref="F30" ca="1">IF(E30="","",IF(INDIRECT(VLOOKUP(B30,B$8:C$38,2,FALSE)&amp;(10*A30+3))="","",INDIRECT(VLOOKUP(B30,B$8:C$38,2,FALSE)&amp;(10*A30+3))))</f>
        <v/>
      </c>
      <c r="G30" s="17" t="str" cm="1">
        <f t="array" aca="1" ref="G30" ca="1">IF(E30="","",IF(INDIRECT(VLOOKUP(B30,B$8:C$38,2,FALSE)&amp;(10*A30+5))="","",INDIRECT(VLOOKUP(B30,B$8:C$38,2,FALSE)&amp;(10*A30+5))))</f>
        <v/>
      </c>
      <c r="H30" s="17" t="str" cm="1">
        <f t="array" aca="1" ref="H30" ca="1">IF(G30="","",IF(G30="●","振替後",IF(G30="▲","振替前",IF(G30="○","休日",IF(G30="外","非対象期間",IF(INDIRECT(VLOOKUP(B30,B$8:C$38,2,FALSE)&amp;(10*A30+5))="","",INDIRECT(VLOOKUP(B30,B$8:C$38,2,FALSE)&amp;(10*A30+5))))))))</f>
        <v/>
      </c>
      <c r="J30" s="52"/>
      <c r="K30" s="67" t="s">
        <v>2</v>
      </c>
      <c r="L30" s="128" t="str">
        <f t="shared" ref="L30:AP30" si="9">TEXT(L29,"aaa")</f>
        <v>月</v>
      </c>
      <c r="M30" s="128" t="str">
        <f t="shared" si="9"/>
        <v>火</v>
      </c>
      <c r="N30" s="128" t="str">
        <f t="shared" si="9"/>
        <v>水</v>
      </c>
      <c r="O30" s="128" t="str">
        <f t="shared" si="9"/>
        <v>木</v>
      </c>
      <c r="P30" s="128" t="str">
        <f t="shared" si="9"/>
        <v>金</v>
      </c>
      <c r="Q30" s="128" t="str">
        <f t="shared" si="9"/>
        <v>土</v>
      </c>
      <c r="R30" s="128" t="str">
        <f t="shared" si="9"/>
        <v>日</v>
      </c>
      <c r="S30" s="128" t="str">
        <f t="shared" si="9"/>
        <v>月</v>
      </c>
      <c r="T30" s="128" t="str">
        <f t="shared" si="9"/>
        <v>火</v>
      </c>
      <c r="U30" s="128" t="str">
        <f t="shared" si="9"/>
        <v>水</v>
      </c>
      <c r="V30" s="128" t="str">
        <f t="shared" si="9"/>
        <v>木</v>
      </c>
      <c r="W30" s="128" t="str">
        <f t="shared" si="9"/>
        <v>金</v>
      </c>
      <c r="X30" s="128" t="str">
        <f t="shared" si="9"/>
        <v>土</v>
      </c>
      <c r="Y30" s="128" t="str">
        <f t="shared" si="9"/>
        <v>日</v>
      </c>
      <c r="Z30" s="128" t="str">
        <f t="shared" si="9"/>
        <v>月</v>
      </c>
      <c r="AA30" s="128" t="str">
        <f t="shared" si="9"/>
        <v>火</v>
      </c>
      <c r="AB30" s="128" t="str">
        <f t="shared" si="9"/>
        <v>水</v>
      </c>
      <c r="AC30" s="128" t="str">
        <f t="shared" si="9"/>
        <v>木</v>
      </c>
      <c r="AD30" s="128" t="str">
        <f t="shared" si="9"/>
        <v>金</v>
      </c>
      <c r="AE30" s="128" t="str">
        <f t="shared" si="9"/>
        <v>土</v>
      </c>
      <c r="AF30" s="128" t="str">
        <f t="shared" si="9"/>
        <v>日</v>
      </c>
      <c r="AG30" s="128" t="str">
        <f t="shared" si="9"/>
        <v>月</v>
      </c>
      <c r="AH30" s="128" t="str">
        <f t="shared" si="9"/>
        <v>火</v>
      </c>
      <c r="AI30" s="128" t="str">
        <f t="shared" si="9"/>
        <v>水</v>
      </c>
      <c r="AJ30" s="128" t="str">
        <f t="shared" si="9"/>
        <v>木</v>
      </c>
      <c r="AK30" s="128" t="str">
        <f t="shared" si="9"/>
        <v>金</v>
      </c>
      <c r="AL30" s="128" t="str">
        <f t="shared" si="9"/>
        <v>土</v>
      </c>
      <c r="AM30" s="128" t="str">
        <f t="shared" si="9"/>
        <v>日</v>
      </c>
      <c r="AN30" s="128" t="str">
        <f t="shared" si="9"/>
        <v>月</v>
      </c>
      <c r="AO30" s="128" t="str">
        <f t="shared" si="9"/>
        <v>火</v>
      </c>
      <c r="AP30" s="129" t="str">
        <f t="shared" si="9"/>
        <v>水</v>
      </c>
      <c r="AQ30" s="287" t="s">
        <v>137</v>
      </c>
      <c r="AR30" s="289" t="s">
        <v>138</v>
      </c>
      <c r="AS30" s="289" t="s">
        <v>139</v>
      </c>
      <c r="AT30" s="289" t="s">
        <v>140</v>
      </c>
      <c r="AU30" s="304" t="s">
        <v>141</v>
      </c>
      <c r="AV30" s="229" t="s">
        <v>44</v>
      </c>
      <c r="AW30" s="230" t="s">
        <v>12</v>
      </c>
      <c r="AX30" s="231" t="s">
        <v>51</v>
      </c>
      <c r="AY30" s="232" t="s">
        <v>44</v>
      </c>
      <c r="AZ30" s="235" t="s">
        <v>13</v>
      </c>
      <c r="BA30" s="252"/>
      <c r="BB30" s="255"/>
      <c r="BC30" s="238">
        <f>COUNT(L29:AP29)</f>
        <v>31</v>
      </c>
      <c r="BD30" s="208">
        <f>BC30-BA32</f>
        <v>28</v>
      </c>
      <c r="BE30" s="222">
        <f>SUM(BD$8:BD33)</f>
        <v>70</v>
      </c>
      <c r="BF30" s="208">
        <f>BC30-BA34</f>
        <v>28</v>
      </c>
      <c r="BG30" s="222">
        <f>SUM(BF$8:BF33)</f>
        <v>70</v>
      </c>
      <c r="BH30" s="222">
        <f>COUNTIF(L33:AP33,"○")+COUNTIF(L33:AP33,"●")</f>
        <v>0</v>
      </c>
      <c r="BI30" s="222">
        <f>SUM(BH$9:BH34)</f>
        <v>0</v>
      </c>
      <c r="BJ30" s="222">
        <f>COUNTIF(L35:AP35,"○")+COUNTIF(L35:AP35,"●")</f>
        <v>0</v>
      </c>
      <c r="BK30" s="222">
        <f>SUM(BJ$10:BJ35)</f>
        <v>0</v>
      </c>
      <c r="BL30" s="173">
        <f>COUNTIF(L30:AP30,"土")+COUNTIF(L30:AP30,"日")</f>
        <v>8</v>
      </c>
      <c r="BM30" s="248"/>
      <c r="BN30" s="248"/>
      <c r="BO30" s="173" t="str">
        <f ca="1">IF(OR(BM31/BD30&lt;0.285,BM31=0),"特例","特例なし")</f>
        <v>特例なし</v>
      </c>
      <c r="BP30" s="173" t="str">
        <f ca="1">IF(OR(BN31/BF30&lt;0.285,BN31=0),"特例","特例なし")</f>
        <v>特例なし</v>
      </c>
      <c r="BQ30" s="223" t="s">
        <v>97</v>
      </c>
      <c r="BR30" s="225">
        <f>ABS(IF(WEEKDAY(L28,3)=0,7,WEEKDAY(L28,3)-7))</f>
        <v>7</v>
      </c>
      <c r="BS30" s="173">
        <f ca="1">IF($AX$340="計画",IF(BD30=0,1,IF(AX33="達成",1,IF(AX33="達成※",1,0))),IF(BF30=0,1,IF(AX35="達成",1,IF(AX35="達成※",1,0))))</f>
        <v>0</v>
      </c>
      <c r="BT30" s="173">
        <f ca="1">IF($AX$340="計画",IF(COUNTIF(AQ34:AU34,"未")=0,1,0),IF(COUNTIF(AQ36:AU36,"未")=0,1,0))</f>
        <v>0</v>
      </c>
    </row>
    <row r="31" spans="1:74" ht="33.950000000000003" customHeight="1">
      <c r="A31" s="17">
        <f t="shared" si="3"/>
        <v>1</v>
      </c>
      <c r="B31" s="17">
        <f t="shared" si="4"/>
        <v>24</v>
      </c>
      <c r="C31" s="17" t="str">
        <f>LEFT(ADDRESS(1,COLUMN(AI9),4),LEN(ADDRESS(1,COLUMN(AI9),4))-1)</f>
        <v>AI</v>
      </c>
      <c r="D31" s="89" cm="1">
        <f t="array" aca="1" ref="D31" ca="1">IF(INDIRECT(VLOOKUP(B31,B$8:C$38,2,FALSE)&amp;(10*A31-1))="","",INDIRECT(VLOOKUP(B31,B$8:C$38,2,FALSE)&amp;(10*A31-1)))</f>
        <v>45954</v>
      </c>
      <c r="E31" s="17" t="str">
        <f t="shared" ca="1" si="0"/>
        <v>金</v>
      </c>
      <c r="F31" s="17" t="str" cm="1">
        <f t="array" aca="1" ref="F31" ca="1">IF(E31="","",IF(INDIRECT(VLOOKUP(B31,B$8:C$38,2,FALSE)&amp;(10*A31+3))="","",INDIRECT(VLOOKUP(B31,B$8:C$38,2,FALSE)&amp;(10*A31+3))))</f>
        <v/>
      </c>
      <c r="G31" s="17" t="str" cm="1">
        <f t="array" aca="1" ref="G31" ca="1">IF(E31="","",IF(INDIRECT(VLOOKUP(B31,B$8:C$38,2,FALSE)&amp;(10*A31+5))="","",INDIRECT(VLOOKUP(B31,B$8:C$38,2,FALSE)&amp;(10*A31+5))))</f>
        <v/>
      </c>
      <c r="H31" s="17" t="str" cm="1">
        <f t="array" aca="1" ref="H31" ca="1">IF(G31="","",IF(G31="●","振替後",IF(G31="▲","振替前",IF(G31="○","休日",IF(G31="外","非対象期間",IF(INDIRECT(VLOOKUP(B31,B$8:C$38,2,FALSE)&amp;(10*A31+5))="","",INDIRECT(VLOOKUP(B31,B$8:C$38,2,FALSE)&amp;(10*A31+5))))))))</f>
        <v/>
      </c>
      <c r="J31" s="52"/>
      <c r="K31" s="220" t="s">
        <v>3</v>
      </c>
      <c r="L31" s="218" t="str">
        <f>IFERROR(VLOOKUP(L29,祝日一覧!$A:$C,3,FALSE),"")</f>
        <v/>
      </c>
      <c r="M31" s="218" t="str">
        <f>IFERROR(VLOOKUP(M29,祝日一覧!$A:$C,3,FALSE),"")</f>
        <v/>
      </c>
      <c r="N31" s="218" t="str">
        <f>IFERROR(VLOOKUP(N29,祝日一覧!$A:$C,3,FALSE),"")</f>
        <v/>
      </c>
      <c r="O31" s="218" t="str">
        <f>IFERROR(VLOOKUP(O29,祝日一覧!$A:$C,3,FALSE),"")</f>
        <v/>
      </c>
      <c r="P31" s="218" t="str">
        <f>IFERROR(VLOOKUP(P29,祝日一覧!$A:$C,3,FALSE),"")</f>
        <v/>
      </c>
      <c r="Q31" s="218" t="str">
        <f>IFERROR(VLOOKUP(Q29,祝日一覧!$A:$C,3,FALSE),"")</f>
        <v/>
      </c>
      <c r="R31" s="218" t="str">
        <f>IFERROR(VLOOKUP(R29,祝日一覧!$A:$C,3,FALSE),"")</f>
        <v/>
      </c>
      <c r="S31" s="218" t="str">
        <f>IFERROR(VLOOKUP(S29,祝日一覧!$A:$C,3,FALSE),"")</f>
        <v/>
      </c>
      <c r="T31" s="218" t="str">
        <f>IFERROR(VLOOKUP(T29,祝日一覧!$A:$C,3,FALSE),"")</f>
        <v/>
      </c>
      <c r="U31" s="218" t="str">
        <f>IFERROR(VLOOKUP(U29,祝日一覧!$A:$C,3,FALSE),"")</f>
        <v/>
      </c>
      <c r="V31" s="218" t="str">
        <f>IFERROR(VLOOKUP(V29,祝日一覧!$A:$C,3,FALSE),"")</f>
        <v/>
      </c>
      <c r="W31" s="218" t="str">
        <f>IFERROR(VLOOKUP(W29,祝日一覧!$A:$C,3,FALSE),"")</f>
        <v/>
      </c>
      <c r="X31" s="218" t="str">
        <f>IFERROR(VLOOKUP(X29,祝日一覧!$A:$C,3,FALSE),"")</f>
        <v/>
      </c>
      <c r="Y31" s="218" t="str">
        <f>IFERROR(VLOOKUP(Y29,祝日一覧!$A:$C,3,FALSE),"")</f>
        <v/>
      </c>
      <c r="Z31" s="218" t="str">
        <f>IFERROR(VLOOKUP(Z29,祝日一覧!$A:$C,3,FALSE),"")</f>
        <v/>
      </c>
      <c r="AA31" s="218" t="str">
        <f>IFERROR(VLOOKUP(AA29,祝日一覧!$A:$C,3,FALSE),"")</f>
        <v/>
      </c>
      <c r="AB31" s="218" t="str">
        <f>IFERROR(VLOOKUP(AB29,祝日一覧!$A:$C,3,FALSE),"")</f>
        <v/>
      </c>
      <c r="AC31" s="218" t="str">
        <f>IFERROR(VLOOKUP(AC29,祝日一覧!$A:$C,3,FALSE),"")</f>
        <v/>
      </c>
      <c r="AD31" s="218" t="str">
        <f>IFERROR(VLOOKUP(AD29,祝日一覧!$A:$C,3,FALSE),"")</f>
        <v/>
      </c>
      <c r="AE31" s="218" t="str">
        <f>IFERROR(VLOOKUP(AE29,祝日一覧!$A:$C,3,FALSE),"")</f>
        <v/>
      </c>
      <c r="AF31" s="218" t="str">
        <f>IFERROR(VLOOKUP(AF29,祝日一覧!$A:$C,3,FALSE),"")</f>
        <v/>
      </c>
      <c r="AG31" s="218" t="str">
        <f>IFERROR(VLOOKUP(AG29,祝日一覧!$A:$C,3,FALSE),"")</f>
        <v/>
      </c>
      <c r="AH31" s="218" t="str">
        <f>IFERROR(VLOOKUP(AH29,祝日一覧!$A:$C,3,FALSE),"")</f>
        <v/>
      </c>
      <c r="AI31" s="218" t="str">
        <f>IFERROR(VLOOKUP(AI29,祝日一覧!$A:$C,3,FALSE),"")</f>
        <v/>
      </c>
      <c r="AJ31" s="218" t="str">
        <f>IFERROR(VLOOKUP(AJ29,祝日一覧!$A:$C,3,FALSE),"")</f>
        <v/>
      </c>
      <c r="AK31" s="218" t="str">
        <f>IFERROR(VLOOKUP(AK29,祝日一覧!$A:$C,3,FALSE),"")</f>
        <v/>
      </c>
      <c r="AL31" s="218" t="str">
        <f>IFERROR(VLOOKUP(AL29,祝日一覧!$A:$C,3,FALSE),"")</f>
        <v/>
      </c>
      <c r="AM31" s="218" t="str">
        <f>IFERROR(VLOOKUP(AM29,祝日一覧!$A:$C,3,FALSE),"")</f>
        <v/>
      </c>
      <c r="AN31" s="218" t="str">
        <f>IFERROR(VLOOKUP(AN29,祝日一覧!$A:$C,3,FALSE),"")</f>
        <v>年末年始休暇</v>
      </c>
      <c r="AO31" s="218" t="str">
        <f>IFERROR(VLOOKUP(AO29,祝日一覧!$A:$C,3,FALSE),"")</f>
        <v>年末年始休暇</v>
      </c>
      <c r="AP31" s="218" t="str">
        <f>IFERROR(VLOOKUP(AP29,祝日一覧!$A:$C,3,FALSE),"")</f>
        <v>年末年始休暇</v>
      </c>
      <c r="AQ31" s="288"/>
      <c r="AR31" s="290"/>
      <c r="AS31" s="290"/>
      <c r="AT31" s="290"/>
      <c r="AU31" s="305"/>
      <c r="AV31" s="229"/>
      <c r="AW31" s="230"/>
      <c r="AX31" s="231"/>
      <c r="AY31" s="233"/>
      <c r="AZ31" s="236"/>
      <c r="BA31" s="41" t="s">
        <v>85</v>
      </c>
      <c r="BB31" s="42" t="s">
        <v>85</v>
      </c>
      <c r="BC31" s="238"/>
      <c r="BD31" s="209"/>
      <c r="BE31" s="222"/>
      <c r="BF31" s="209"/>
      <c r="BG31" s="222"/>
      <c r="BH31" s="222"/>
      <c r="BI31" s="222"/>
      <c r="BJ31" s="222"/>
      <c r="BK31" s="222"/>
      <c r="BL31" s="173"/>
      <c r="BM31" s="226">
        <f ca="1">BL30-BB32</f>
        <v>8</v>
      </c>
      <c r="BN31" s="226">
        <f ca="1">BL30-BB34</f>
        <v>8</v>
      </c>
      <c r="BO31" s="173"/>
      <c r="BP31" s="173"/>
      <c r="BQ31" s="224"/>
      <c r="BR31" s="225">
        <f>WEEKDAY(L27,3)</f>
        <v>5</v>
      </c>
      <c r="BS31" s="173"/>
      <c r="BT31" s="173"/>
      <c r="BU31" s="24"/>
    </row>
    <row r="32" spans="1:74" s="3" customFormat="1" ht="53.1" customHeight="1">
      <c r="A32" s="17">
        <f t="shared" si="3"/>
        <v>1</v>
      </c>
      <c r="B32" s="17">
        <f t="shared" si="4"/>
        <v>25</v>
      </c>
      <c r="C32" s="88" t="str">
        <f>LEFT(ADDRESS(1,COLUMN(AJ9),4),LEN(ADDRESS(1,COLUMN(AJ9),4))-1)</f>
        <v>AJ</v>
      </c>
      <c r="D32" s="89" cm="1">
        <f t="array" aca="1" ref="D32" ca="1">IF(INDIRECT(VLOOKUP(B32,B$8:C$38,2,FALSE)&amp;(10*A32-1))="","",INDIRECT(VLOOKUP(B32,B$8:C$38,2,FALSE)&amp;(10*A32-1)))</f>
        <v>45955</v>
      </c>
      <c r="E32" s="17" t="str">
        <f t="shared" ca="1" si="0"/>
        <v>土</v>
      </c>
      <c r="F32" s="17" t="str" cm="1">
        <f t="array" aca="1" ref="F32" ca="1">IF(E32="","",IF(INDIRECT(VLOOKUP(B32,B$8:C$38,2,FALSE)&amp;(10*A32+3))="","",INDIRECT(VLOOKUP(B32,B$8:C$38,2,FALSE)&amp;(10*A32+3))))</f>
        <v/>
      </c>
      <c r="G32" s="17" t="str" cm="1">
        <f t="array" aca="1" ref="G32" ca="1">IF(E32="","",IF(INDIRECT(VLOOKUP(B32,B$8:C$38,2,FALSE)&amp;(10*A32+5))="","",INDIRECT(VLOOKUP(B32,B$8:C$38,2,FALSE)&amp;(10*A32+5))))</f>
        <v/>
      </c>
      <c r="H32" s="17" t="str" cm="1">
        <f t="array" aca="1" ref="H32" ca="1">IF(G32="","",IF(G32="●","振替後",IF(G32="▲","振替前",IF(G32="○","休日",IF(G32="外","非対象期間",IF(INDIRECT(VLOOKUP(B32,B$8:C$38,2,FALSE)&amp;(10*A32+5))="","",INDIRECT(VLOOKUP(B32,B$8:C$38,2,FALSE)&amp;(10*A32+5))))))))</f>
        <v/>
      </c>
      <c r="J32" s="68"/>
      <c r="K32" s="221"/>
      <c r="L32" s="218"/>
      <c r="M32" s="218"/>
      <c r="N32" s="218"/>
      <c r="O32" s="218"/>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218"/>
      <c r="AQ32" s="108" t="str">
        <f>IF($BR30=7,DBCS(1&amp;"日～"&amp;7&amp;"日"),DBCS("前"&amp;DAY(EOMONTH($L28-1,0))-6+$BR30&amp;"日～"&amp;$BR30&amp;"日"))</f>
        <v>１日～７日</v>
      </c>
      <c r="AR32" s="109" t="str">
        <f>DBCS($BR30+1&amp;"日～"&amp;$BR30+7&amp;"日")</f>
        <v>８日～１４日</v>
      </c>
      <c r="AS32" s="109" t="str">
        <f>DBCS($BR30+8&amp;"日～"&amp;$BR30+14&amp;"日")</f>
        <v>１５日～２１日</v>
      </c>
      <c r="AT32" s="109" t="str">
        <f>DBCS($BR30+15&amp;"日～"&amp;$BR30+21&amp;"日")</f>
        <v>２２日～２８日</v>
      </c>
      <c r="AU32" s="110" t="str">
        <f>IF(AND(BR30=7,BR33=0),"-",IF($BR35=3,"-",DBCS($BR30+22&amp;"日～"&amp;$BR30+28&amp;"日")))</f>
        <v>-</v>
      </c>
      <c r="AV32" s="229"/>
      <c r="AW32" s="230"/>
      <c r="AX32" s="231"/>
      <c r="AY32" s="234"/>
      <c r="AZ32" s="237"/>
      <c r="BA32" s="41">
        <f>COUNTIF(L33:AP34,"外")</f>
        <v>3</v>
      </c>
      <c r="BB32" s="42">
        <f ca="1">COUNTIF(OFFSET(L33,0,MAX(5-WEEKDAY(L28,3),0),1,MIN(7-WEEKDAY(L28,3),2)),"外")+COUNTIF(OFFSET(L33,0,MAX(5-WEEKDAY(L28,3),0)+7,1,2),"外")+COUNTIF(OFFSET(L33,0,MAX(5-WEEKDAY(L28,3),0)+14,1,2),"外")+COUNTIF(OFFSET(L33,0,MAX(5-WEEKDAY(L28,3),0)+21,1,2),"外")+IF(BR32-BR30&lt;27,0,COUNTIF(OFFSET(L33,0,BR30+26,1,MIN(7-BR33,2)),"外"))</f>
        <v>0</v>
      </c>
      <c r="BC32" s="238"/>
      <c r="BD32" s="209"/>
      <c r="BE32" s="222"/>
      <c r="BF32" s="209"/>
      <c r="BG32" s="222"/>
      <c r="BH32" s="222"/>
      <c r="BI32" s="222"/>
      <c r="BJ32" s="222"/>
      <c r="BK32" s="222"/>
      <c r="BL32" s="173"/>
      <c r="BM32" s="227"/>
      <c r="BN32" s="227"/>
      <c r="BO32" s="173"/>
      <c r="BP32" s="173"/>
      <c r="BQ32" s="35" t="s">
        <v>98</v>
      </c>
      <c r="BR32" s="31">
        <f>DAY(EOMONTH(L28,0))</f>
        <v>31</v>
      </c>
      <c r="BS32" s="173"/>
      <c r="BT32" s="173"/>
      <c r="BU32" s="29"/>
      <c r="BV32" s="30"/>
    </row>
    <row r="33" spans="1:74" s="4" customFormat="1" ht="29.1" customHeight="1">
      <c r="A33" s="17">
        <f t="shared" si="3"/>
        <v>1</v>
      </c>
      <c r="B33" s="17">
        <f t="shared" si="4"/>
        <v>26</v>
      </c>
      <c r="C33" s="4" t="str">
        <f>LEFT(ADDRESS(1,COLUMN(AK9),4),LEN(ADDRESS(1,COLUMN(AK9),4))-1)</f>
        <v>AK</v>
      </c>
      <c r="D33" s="89" cm="1">
        <f t="array" aca="1" ref="D33" ca="1">IF(INDIRECT(VLOOKUP(B33,B$8:C$38,2,FALSE)&amp;(10*A33-1))="","",INDIRECT(VLOOKUP(B33,B$8:C$38,2,FALSE)&amp;(10*A33-1)))</f>
        <v>45956</v>
      </c>
      <c r="E33" s="17" t="str">
        <f t="shared" ca="1" si="0"/>
        <v>日</v>
      </c>
      <c r="F33" s="17" t="str" cm="1">
        <f t="array" aca="1" ref="F33" ca="1">IF(E33="","",IF(INDIRECT(VLOOKUP(B33,B$8:C$38,2,FALSE)&amp;(10*A33+3))="","",INDIRECT(VLOOKUP(B33,B$8:C$38,2,FALSE)&amp;(10*A33+3))))</f>
        <v/>
      </c>
      <c r="G33" s="17" t="str" cm="1">
        <f t="array" aca="1" ref="G33" ca="1">IF(E33="","",IF(INDIRECT(VLOOKUP(B33,B$8:C$38,2,FALSE)&amp;(10*A33+5))="","",INDIRECT(VLOOKUP(B33,B$8:C$38,2,FALSE)&amp;(10*A33+5))))</f>
        <v/>
      </c>
      <c r="H33" s="17" t="str" cm="1">
        <f t="array" aca="1" ref="H33" ca="1">IF(G33="","",IF(G33="●","振替後",IF(G33="▲","振替前",IF(G33="○","休日",IF(G33="外","非対象期間",IF(INDIRECT(VLOOKUP(B33,B$8:C$38,2,FALSE)&amp;(10*A33+5))="","",INDIRECT(VLOOKUP(B33,B$8:C$38,2,FALSE)&amp;(10*A33+5))))))))</f>
        <v/>
      </c>
      <c r="J33" s="69"/>
      <c r="K33" s="212" t="s">
        <v>88</v>
      </c>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t="s">
        <v>94</v>
      </c>
      <c r="AO33" s="194" t="s">
        <v>94</v>
      </c>
      <c r="AP33" s="196" t="s">
        <v>94</v>
      </c>
      <c r="AQ33" s="111">
        <f ca="1">IF(BR30=7,COUNTIF(OFFSET($L33,0,0,1,$BR30),"○")+COUNTIF(OFFSET($L33,0,$BR30,1,7),"●"),COUNTIF(OFFSET($L33,0,0,1,$BR30),"○")+COUNTIF(OFFSET($L33,-10,DAY(EOMONTH(L28-1,0))-7+BR30,1,7-$BR30),"○")+COUNTIF(OFFSET(L33,0,BR30,1,7),"●"))</f>
        <v>0</v>
      </c>
      <c r="AR33" s="112">
        <f ca="1">COUNTIF(OFFSET($L33,0,$BR30,1,7),"○")+COUNTIF(OFFSET($L33,0,$BR30+7,1,7),"●")</f>
        <v>0</v>
      </c>
      <c r="AS33" s="112">
        <f ca="1">COUNTIF(OFFSET($L33,0,$BR30+7,1,7),"○")+COUNTIF(OFFSET($L33,0,$BR30+14,1,7),"●")</f>
        <v>0</v>
      </c>
      <c r="AT33" s="112">
        <f ca="1">IF(BR35=3,COUNTIF(OFFSET($L33,0,$BR30+14,1,7),"○")+IFERROR(COUNTIF(OFFSET(L33,0,BR30+22,1,BR33),"●"),0)+COUNTIF(OFFSET(L33,10,0,1,7-BR33),"●"),COUNTIF(OFFSET($L33,0,$BR30+14,1,7),"○")+COUNTIF(OFFSET($L33,0,$BR30+21,1,7),"●"))</f>
        <v>0</v>
      </c>
      <c r="AU33" s="113" t="str">
        <f ca="1">IF((BR35+SIGN(BR30))&lt;5,"-",IF(BR33=0,COUNTIF(OFFSET(L33,0,BR30+21,1,7),"○")+COUNTIF(OFFSET(L33,10,0,1,7-BR33),"●"),COUNTIF(OFFSET(L33,0,BR30+21,1,7),"○")+COUNTIF(OFFSET(L33,0,BR30+28,1,BR33),"●")+COUNTIF(OFFSET(L33,10,1,7-BR33,),"●")))</f>
        <v>-</v>
      </c>
      <c r="AV33" s="198">
        <f>BH30</f>
        <v>0</v>
      </c>
      <c r="AW33" s="200">
        <f>IF(BD30=0,"対象外",AV33/BD30)</f>
        <v>0</v>
      </c>
      <c r="AX33" s="202" t="str">
        <f ca="1">IF(BD30=0,"対象外",IF(AV33/BD30&gt;=0.285,"達成",IF(AV33&gt;=BO33,"達成※","未")))</f>
        <v>未</v>
      </c>
      <c r="AY33" s="204">
        <f>BI30</f>
        <v>0</v>
      </c>
      <c r="AZ33" s="206">
        <f>IFERROR(AY33/BE30,"")</f>
        <v>0</v>
      </c>
      <c r="BA33" s="41" t="s">
        <v>86</v>
      </c>
      <c r="BB33" s="42" t="s">
        <v>86</v>
      </c>
      <c r="BC33" s="238"/>
      <c r="BD33" s="209"/>
      <c r="BE33" s="222"/>
      <c r="BF33" s="209"/>
      <c r="BG33" s="222"/>
      <c r="BH33" s="222"/>
      <c r="BI33" s="222"/>
      <c r="BJ33" s="222"/>
      <c r="BK33" s="222"/>
      <c r="BL33" s="173"/>
      <c r="BM33" s="227"/>
      <c r="BN33" s="227"/>
      <c r="BO33" s="173" t="str">
        <f ca="1">IF(OR(BM31/BD30&lt;0.285,BM31=0),BM31,"-")</f>
        <v>-</v>
      </c>
      <c r="BP33" s="226" t="str">
        <f ca="1">IF(OR(BN31/BF30&lt;0.285,BN31=0),BN31,"-")</f>
        <v>-</v>
      </c>
      <c r="BQ33" s="36" t="s">
        <v>99</v>
      </c>
      <c r="BR33" s="33">
        <f>MOD(BR32-BR30,7)</f>
        <v>3</v>
      </c>
      <c r="BS33" s="173"/>
      <c r="BT33" s="173"/>
    </row>
    <row r="34" spans="1:74" s="4" customFormat="1" ht="29.1" customHeight="1">
      <c r="A34" s="17">
        <f t="shared" si="3"/>
        <v>1</v>
      </c>
      <c r="B34" s="17">
        <f t="shared" si="4"/>
        <v>27</v>
      </c>
      <c r="C34" s="4" t="str">
        <f>LEFT(ADDRESS(1,COLUMN(AL9),4),LEN(ADDRESS(1,COLUMN(AL9),4))-1)</f>
        <v>AL</v>
      </c>
      <c r="D34" s="89" cm="1">
        <f t="array" aca="1" ref="D34" ca="1">IF(INDIRECT(VLOOKUP(B34,B$8:C$38,2,FALSE)&amp;(10*A34-1))="","",INDIRECT(VLOOKUP(B34,B$8:C$38,2,FALSE)&amp;(10*A34-1)))</f>
        <v>45957</v>
      </c>
      <c r="E34" s="17" t="str">
        <f t="shared" ca="1" si="0"/>
        <v>月</v>
      </c>
      <c r="F34" s="17" t="str" cm="1">
        <f t="array" aca="1" ref="F34" ca="1">IF(E34="","",IF(INDIRECT(VLOOKUP(B34,B$8:C$38,2,FALSE)&amp;(10*A34+3))="","",INDIRECT(VLOOKUP(B34,B$8:C$38,2,FALSE)&amp;(10*A34+3))))</f>
        <v/>
      </c>
      <c r="G34" s="17" t="str" cm="1">
        <f t="array" aca="1" ref="G34" ca="1">IF(E34="","",IF(INDIRECT(VLOOKUP(B34,B$8:C$38,2,FALSE)&amp;(10*A34+5))="","",INDIRECT(VLOOKUP(B34,B$8:C$38,2,FALSE)&amp;(10*A34+5))))</f>
        <v/>
      </c>
      <c r="H34" s="17" t="str" cm="1">
        <f t="array" aca="1" ref="H34" ca="1">IF(G34="","",IF(G34="●","振替後",IF(G34="▲","振替前",IF(G34="○","休日",IF(G34="外","非対象期間",IF(INDIRECT(VLOOKUP(B34,B$8:C$38,2,FALSE)&amp;(10*A34+5))="","",INDIRECT(VLOOKUP(B34,B$8:C$38,2,FALSE)&amp;(10*A34+5))))))))</f>
        <v/>
      </c>
      <c r="J34" s="69"/>
      <c r="K34" s="24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6"/>
      <c r="AQ34" s="114" t="str">
        <f ca="1">IF(BR30=1,
IF((2-COUNTIF(OFFSET(L33,0,0,1,1),"外")-COUNTIF(OFFSET(L33,-10,BR22-1),"外"))&lt;=AQ33,"達成","未"),
IF((2-COUNTIF(OFFSET(L33,0,MAX(5-WEEKDAY(L28,3),0),1,2),"外"))&lt;=AQ33,"達成","未"))</f>
        <v>未</v>
      </c>
      <c r="AR34" s="112" t="str">
        <f ca="1">IF((2-COUNTIF(OFFSET($L33,0,$BR30+5,1,2),"外"))&lt;=AR33,"達成","未")</f>
        <v>未</v>
      </c>
      <c r="AS34" s="112" t="str">
        <f ca="1">IF((2-COUNTIF(OFFSET($L33,0,$BR30+12,1,2),"外"))&lt;=AS33,"達成","未")</f>
        <v>未</v>
      </c>
      <c r="AT34" s="112" t="str">
        <f ca="1">IF((2-COUNTIF(OFFSET($L33,0,$BR30+19,1,2),"外"))&lt;=AT33,"達成","未")</f>
        <v>未</v>
      </c>
      <c r="AU34" s="113" t="str">
        <f ca="1">IF((BR35+SIGN(BR30))&lt;5,"-",IF((2-COUNTIF(OFFSET($L33,0,$BR30+26,1,2),"外"))&lt;=AU33,"達成","未"))</f>
        <v>-</v>
      </c>
      <c r="AV34" s="214"/>
      <c r="AW34" s="215"/>
      <c r="AX34" s="216"/>
      <c r="AY34" s="217"/>
      <c r="AZ34" s="239"/>
      <c r="BA34" s="240">
        <f>COUNTIF(L35:AP36,"外")</f>
        <v>3</v>
      </c>
      <c r="BB34" s="242">
        <f ca="1">COUNTIF(OFFSET(L35,0,MAX(5-WEEKDAY(L28,3),0),1,MIN(7-WEEKDAY(L28,3),2)),"外")+COUNTIF(OFFSET(L35,0,MAX(5-WEEKDAY(L28,3),0)+7,1,2),"外")+COUNTIF(OFFSET(L35,0,MAX(5-WEEKDAY(L28,3),0)+14,1,2),"外")+COUNTIF(OFFSET(L35,0,MAX(5-WEEKDAY(L28,3),0)+21,1,2),"外")+IF(BR32-BR30&lt;27,0,COUNTIF(OFFSET(L35,0,BR30+26,1,MIN(7-BR33,2)),"外"))</f>
        <v>0</v>
      </c>
      <c r="BC34" s="238"/>
      <c r="BD34" s="209"/>
      <c r="BE34" s="222"/>
      <c r="BF34" s="209"/>
      <c r="BG34" s="222"/>
      <c r="BH34" s="222"/>
      <c r="BI34" s="222"/>
      <c r="BJ34" s="222"/>
      <c r="BK34" s="222"/>
      <c r="BL34" s="173"/>
      <c r="BM34" s="227"/>
      <c r="BN34" s="227"/>
      <c r="BO34" s="173"/>
      <c r="BP34" s="227"/>
      <c r="BQ34" s="101" t="s">
        <v>101</v>
      </c>
      <c r="BR34" s="33">
        <f>SIGN(BR30)+SIGN(BR33)+BR35</f>
        <v>5</v>
      </c>
      <c r="BS34" s="173"/>
      <c r="BT34" s="173"/>
    </row>
    <row r="35" spans="1:74" s="4" customFormat="1" ht="29.1" customHeight="1">
      <c r="A35" s="17">
        <f t="shared" si="3"/>
        <v>1</v>
      </c>
      <c r="B35" s="17">
        <f t="shared" si="4"/>
        <v>28</v>
      </c>
      <c r="C35" s="4" t="str">
        <f>LEFT(ADDRESS(1,COLUMN(AM9),4),LEN(ADDRESS(1,COLUMN(AM9),4))-1)</f>
        <v>AM</v>
      </c>
      <c r="D35" s="89" cm="1">
        <f t="array" aca="1" ref="D35" ca="1">IF(INDIRECT(VLOOKUP(B35,B$8:C$38,2,FALSE)&amp;(10*A35-1))="","",INDIRECT(VLOOKUP(B35,B$8:C$38,2,FALSE)&amp;(10*A35-1)))</f>
        <v>45958</v>
      </c>
      <c r="E35" s="17" t="str">
        <f t="shared" ca="1" si="0"/>
        <v>火</v>
      </c>
      <c r="F35" s="17" t="str" cm="1">
        <f t="array" aca="1" ref="F35" ca="1">IF(E35="","",IF(INDIRECT(VLOOKUP(B35,B$8:C$38,2,FALSE)&amp;(10*A35+3))="","",INDIRECT(VLOOKUP(B35,B$8:C$38,2,FALSE)&amp;(10*A35+3))))</f>
        <v/>
      </c>
      <c r="G35" s="17" t="str" cm="1">
        <f t="array" aca="1" ref="G35" ca="1">IF(E35="","",IF(INDIRECT(VLOOKUP(B35,B$8:C$38,2,FALSE)&amp;(10*A35+5))="","",INDIRECT(VLOOKUP(B35,B$8:C$38,2,FALSE)&amp;(10*A35+5))))</f>
        <v/>
      </c>
      <c r="H35" s="17" t="str" cm="1">
        <f t="array" aca="1" ref="H35" ca="1">IF(G35="","",IF(G35="●","振替後",IF(G35="▲","振替前",IF(G35="○","休日",IF(G35="外","非対象期間",IF(INDIRECT(VLOOKUP(B35,B$8:C$38,2,FALSE)&amp;(10*A35+5))="","",INDIRECT(VLOOKUP(B35,B$8:C$38,2,FALSE)&amp;(10*A35+5))))))))</f>
        <v/>
      </c>
      <c r="J35" s="69"/>
      <c r="K35" s="212" t="s">
        <v>84</v>
      </c>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t="s">
        <v>94</v>
      </c>
      <c r="AO35" s="194" t="s">
        <v>94</v>
      </c>
      <c r="AP35" s="196" t="s">
        <v>94</v>
      </c>
      <c r="AQ35" s="118">
        <f ca="1">IF(BR30=7,COUNTIF(OFFSET($L35,0,0,1,$BR30),"○")+COUNTIF(OFFSET($L35,0,$BR30,1,7),"●"),COUNTIF(OFFSET($L35,0,0,1,$BR30),"○")+COUNTIF(OFFSET($L35,-10,DAY(EOMONTH(L28-1,0))-7+BR30,1,7-$BR30),"○")+COUNTIF(OFFSET(L35,0,BR30,1,7),"●"))</f>
        <v>0</v>
      </c>
      <c r="AR35" s="119">
        <f ca="1">COUNTIF(OFFSET($L35,0,$BR30,1,7),"○")+COUNTIF(OFFSET($L35,0,$BR30+7,1,7),"●")</f>
        <v>0</v>
      </c>
      <c r="AS35" s="119">
        <f ca="1">COUNTIF(OFFSET($L35,0,$BR30+7,1,7),"○")+COUNTIF(OFFSET($L35,0,$BR30+14,1,7),"●")</f>
        <v>0</v>
      </c>
      <c r="AT35" s="119">
        <f ca="1">IF(BR35=3,COUNTIF(OFFSET($L35,0,$BR30+14,1,7),"○")+IFERROR(COUNTIF(OFFSET(L35,0,BR30+22,1,BR33),"●"),0)+COUNTIF(OFFSET(L35,10,0,1,7-BR33),"●"),COUNTIF(OFFSET($L35,0,$BR30+14,1,7),"○")+COUNTIF(OFFSET($L35,0,$BR30+21,1,7),"●"))</f>
        <v>0</v>
      </c>
      <c r="AU35" s="120" t="str">
        <f ca="1">IF((BR35+SIGN(BR30))&lt;5,"-",IF(BR33=0,COUNTIF(OFFSET(L35,0,BR30+21,1,7),"○")+COUNTIF(OFFSET(L35,10,0,1,7-BR33),"●"),COUNTIF(OFFSET(L35,0,BR30+21,1,7),"○")+COUNTIF(OFFSET(L35,0,BR30+28,1,BR33),"●")+COUNTIF(OFFSET(L35,10,1,7-BR33,),"●")))</f>
        <v>-</v>
      </c>
      <c r="AV35" s="198">
        <f>BJ30</f>
        <v>0</v>
      </c>
      <c r="AW35" s="200">
        <f>IF(BD30=0,"対象外",AV35/BD30)</f>
        <v>0</v>
      </c>
      <c r="AX35" s="202" t="str">
        <f ca="1">IF(BD30=0,"対象外",IF(AV35/BD30&gt;=0.285,"達成",IF(AV35&gt;=BP33,"達成※","未")))</f>
        <v>未</v>
      </c>
      <c r="AY35" s="204">
        <f>BK30</f>
        <v>0</v>
      </c>
      <c r="AZ35" s="206">
        <f>IFERROR(AY35/BG30,"")</f>
        <v>0</v>
      </c>
      <c r="BA35" s="241"/>
      <c r="BB35" s="243"/>
      <c r="BC35" s="238"/>
      <c r="BD35" s="210"/>
      <c r="BE35" s="222"/>
      <c r="BF35" s="210"/>
      <c r="BG35" s="222"/>
      <c r="BH35" s="222"/>
      <c r="BI35" s="222"/>
      <c r="BJ35" s="222"/>
      <c r="BK35" s="222"/>
      <c r="BL35" s="173"/>
      <c r="BM35" s="228"/>
      <c r="BN35" s="228"/>
      <c r="BO35" s="173"/>
      <c r="BP35" s="228"/>
      <c r="BQ35" s="37" t="s">
        <v>100</v>
      </c>
      <c r="BR35" s="104">
        <f>ROUNDDOWN((BR32-BR30)/7,0)</f>
        <v>3</v>
      </c>
      <c r="BS35" s="173"/>
      <c r="BT35" s="173"/>
    </row>
    <row r="36" spans="1:74" s="4" customFormat="1" ht="29.1" customHeight="1" thickBot="1">
      <c r="A36" s="17">
        <f t="shared" si="3"/>
        <v>1</v>
      </c>
      <c r="B36" s="17">
        <f t="shared" si="4"/>
        <v>29</v>
      </c>
      <c r="C36" s="4" t="str">
        <f>LEFT(ADDRESS(1,COLUMN(AN9),4),LEN(ADDRESS(1,COLUMN(AN9),4))-1)</f>
        <v>AN</v>
      </c>
      <c r="D36" s="89" cm="1">
        <f t="array" aca="1" ref="D36" ca="1">IF(INDIRECT(VLOOKUP(B36,B$8:C$38,2,FALSE)&amp;(10*A36-1))="","",INDIRECT(VLOOKUP(B36,B$8:C$38,2,FALSE)&amp;(10*A36-1)))</f>
        <v>45959</v>
      </c>
      <c r="E36" s="17" t="str">
        <f t="shared" ca="1" si="0"/>
        <v>水</v>
      </c>
      <c r="F36" s="17" t="str" cm="1">
        <f t="array" aca="1" ref="F36" ca="1">IF(E36="","",IF(INDIRECT(VLOOKUP(B36,B$8:C$38,2,FALSE)&amp;(10*A36+3))="","",INDIRECT(VLOOKUP(B36,B$8:C$38,2,FALSE)&amp;(10*A36+3))))</f>
        <v/>
      </c>
      <c r="G36" s="17" t="str" cm="1">
        <f t="array" aca="1" ref="G36" ca="1">IF(E36="","",IF(INDIRECT(VLOOKUP(B36,B$8:C$38,2,FALSE)&amp;(10*A36+5))="","",INDIRECT(VLOOKUP(B36,B$8:C$38,2,FALSE)&amp;(10*A36+5))))</f>
        <v/>
      </c>
      <c r="H36" s="17" t="str" cm="1">
        <f t="array" aca="1" ref="H36" ca="1">IF(G36="","",IF(G36="●","振替後",IF(G36="▲","振替前",IF(G36="○","休日",IF(G36="外","非対象期間",IF(INDIRECT(VLOOKUP(B36,B$8:C$38,2,FALSE)&amp;(10*A36+5))="","",INDIRECT(VLOOKUP(B36,B$8:C$38,2,FALSE)&amp;(10*A36+5))))))))</f>
        <v/>
      </c>
      <c r="J36" s="69"/>
      <c r="K36" s="213"/>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7"/>
      <c r="AQ36" s="123" t="str">
        <f ca="1">IF(BR30=1,
IF((2-COUNTIF(OFFSET(L35,0,0,1,1),"外")-COUNTIF(OFFSET(L35,-10,BR22-1),"外"))&lt;=AQ35,"達成","未"),
IF((2-COUNTIF(OFFSET(L35,0,MAX(5-WEEKDAY(L28,3),0),1,2),"外"))&lt;=AQ35,"達成","未"))</f>
        <v>未</v>
      </c>
      <c r="AR36" s="124" t="str">
        <f ca="1">IF((2-COUNTIF(OFFSET($L35,0,$BR30+5,1,2),"外"))&lt;=AR35,"達成","未")</f>
        <v>未</v>
      </c>
      <c r="AS36" s="124" t="str">
        <f ca="1">IF((2-COUNTIF(OFFSET($L35,0,$BR30+12,1,2),"外"))&lt;=AS35,"達成","未")</f>
        <v>未</v>
      </c>
      <c r="AT36" s="124" t="str">
        <f ca="1">IF((2-COUNTIF(OFFSET($L35,0,$BR30+19,1,2),"外"))&lt;=AT35,"達成","未")</f>
        <v>未</v>
      </c>
      <c r="AU36" s="125" t="str">
        <f ca="1">IF((BR35+SIGN(BR30))&lt;5,"-",IF((2-COUNTIF(OFFSET($L35,0,$BR30+26,1,2),"外"))&lt;=AU35,"達成","未"))</f>
        <v>-</v>
      </c>
      <c r="AV36" s="199"/>
      <c r="AW36" s="201"/>
      <c r="AX36" s="203"/>
      <c r="AY36" s="205"/>
      <c r="AZ36" s="207"/>
      <c r="BA36" s="38"/>
      <c r="BB36" s="38"/>
      <c r="BC36" s="107"/>
      <c r="BD36" s="107"/>
      <c r="BE36" s="107"/>
      <c r="BF36" s="107"/>
      <c r="BG36" s="107"/>
      <c r="BH36" s="107"/>
      <c r="BI36" s="107"/>
      <c r="BJ36" s="107"/>
      <c r="BK36" s="107"/>
      <c r="BL36" s="46"/>
      <c r="BM36" s="46"/>
      <c r="BN36" s="46"/>
      <c r="BO36" s="46"/>
      <c r="BP36" s="46"/>
      <c r="BQ36" s="46"/>
      <c r="BR36" s="34"/>
      <c r="BS36" s="46"/>
      <c r="BT36" s="2"/>
    </row>
    <row r="37" spans="1:74" ht="14.25" thickBot="1">
      <c r="A37" s="17">
        <f t="shared" si="3"/>
        <v>1</v>
      </c>
      <c r="B37" s="17">
        <f t="shared" si="4"/>
        <v>30</v>
      </c>
      <c r="C37" s="17" t="str">
        <f>LEFT(ADDRESS(1,COLUMN(AO9),4),LEN(ADDRESS(1,COLUMN(AO9),4))-1)</f>
        <v>AO</v>
      </c>
      <c r="D37" s="89" cm="1">
        <f t="array" aca="1" ref="D37" ca="1">IF(INDIRECT(VLOOKUP(B37,B$8:C$38,2,FALSE)&amp;(10*A37-1))="","",INDIRECT(VLOOKUP(B37,B$8:C$38,2,FALSE)&amp;(10*A37-1)))</f>
        <v>45960</v>
      </c>
      <c r="E37" s="17" t="str">
        <f t="shared" ca="1" si="0"/>
        <v>木</v>
      </c>
      <c r="F37" s="17" t="str" cm="1">
        <f t="array" aca="1" ref="F37" ca="1">IF(E37="","",IF(INDIRECT(VLOOKUP(B37,B$8:C$38,2,FALSE)&amp;(10*A37+3))="","",INDIRECT(VLOOKUP(B37,B$8:C$38,2,FALSE)&amp;(10*A37+3))))</f>
        <v/>
      </c>
      <c r="G37" s="17" t="str" cm="1">
        <f t="array" aca="1" ref="G37" ca="1">IF(E37="","",IF(INDIRECT(VLOOKUP(B37,B$8:C$38,2,FALSE)&amp;(10*A37+5))="","",INDIRECT(VLOOKUP(B37,B$8:C$38,2,FALSE)&amp;(10*A37+5))))</f>
        <v/>
      </c>
      <c r="H37" s="17" t="str" cm="1">
        <f t="array" aca="1" ref="H37" ca="1">IF(G37="","",IF(G37="●","振替後",IF(G37="▲","振替前",IF(G37="○","休日",IF(G37="外","非対象期間",IF(INDIRECT(VLOOKUP(B37,B$8:C$38,2,FALSE)&amp;(10*A37+5))="","",INDIRECT(VLOOKUP(B37,B$8:C$38,2,FALSE)&amp;(10*A37+5))))))))</f>
        <v/>
      </c>
      <c r="J37" s="52"/>
      <c r="K37" s="53"/>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BF37" s="7" t="str">
        <f>IF(BR40=7,"OK","out")</f>
        <v>out</v>
      </c>
      <c r="BI37" s="7"/>
      <c r="BJ37" s="7"/>
      <c r="BK37" s="7"/>
      <c r="BL37" s="2"/>
    </row>
    <row r="38" spans="1:74" ht="13.5" customHeight="1">
      <c r="A38" s="17">
        <f t="shared" si="3"/>
        <v>1</v>
      </c>
      <c r="B38" s="17">
        <f t="shared" si="4"/>
        <v>31</v>
      </c>
      <c r="C38" s="17" t="str">
        <f>LEFT(ADDRESS(1,COLUMN(AP9),4),LEN(ADDRESS(1,COLUMN(AP9),4))-1)</f>
        <v>AP</v>
      </c>
      <c r="D38" s="89" cm="1">
        <f t="array" aca="1" ref="D38" ca="1">IF(INDIRECT(VLOOKUP(B38,B$8:C$38,2,FALSE)&amp;(10*A38-1))="","",INDIRECT(VLOOKUP(B38,B$8:C$38,2,FALSE)&amp;(10*A38-1)))</f>
        <v>45961</v>
      </c>
      <c r="E38" s="17" t="str">
        <f t="shared" ca="1" si="0"/>
        <v>金</v>
      </c>
      <c r="F38" s="17" t="str" cm="1">
        <f t="array" aca="1" ref="F38" ca="1">IF(E38="","",IF(INDIRECT(VLOOKUP(B38,B$8:C$38,2,FALSE)&amp;(10*A38+3))="","",INDIRECT(VLOOKUP(B38,B$8:C$38,2,FALSE)&amp;(10*A38+3))))</f>
        <v/>
      </c>
      <c r="G38" s="17" t="str" cm="1">
        <f t="array" aca="1" ref="G38" ca="1">IF(E38="","",IF(INDIRECT(VLOOKUP(B38,B$8:C$38,2,FALSE)&amp;(10*A38+5))="","",INDIRECT(VLOOKUP(B38,B$8:C$38,2,FALSE)&amp;(10*A38+5))))</f>
        <v/>
      </c>
      <c r="H38" s="17" t="str" cm="1">
        <f t="array" aca="1" ref="H38" ca="1">IF(G38="","",IF(G38="●","振替後",IF(G38="▲","振替前",IF(G38="○","休日",IF(G38="外","非対象期間",IF(INDIRECT(VLOOKUP(B38,B$8:C$38,2,FALSE)&amp;(10*A38+5))="","",INDIRECT(VLOOKUP(B38,B$8:C$38,2,FALSE)&amp;(10*A38+5))))))))</f>
        <v/>
      </c>
      <c r="J38" s="52"/>
      <c r="K38" s="66" t="s">
        <v>0</v>
      </c>
      <c r="L38" s="258">
        <f>DATE(YEAR(L28),MONTH(L28)+1,DAY(L28))</f>
        <v>46023</v>
      </c>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9"/>
      <c r="AQ38" s="270" t="s">
        <v>136</v>
      </c>
      <c r="AR38" s="271"/>
      <c r="AS38" s="271"/>
      <c r="AT38" s="271"/>
      <c r="AU38" s="272"/>
      <c r="AV38" s="260" t="s">
        <v>50</v>
      </c>
      <c r="AW38" s="261"/>
      <c r="AX38" s="262"/>
      <c r="AY38" s="266" t="s">
        <v>11</v>
      </c>
      <c r="AZ38" s="267"/>
      <c r="BA38" s="250" t="s">
        <v>102</v>
      </c>
      <c r="BB38" s="253" t="s">
        <v>103</v>
      </c>
      <c r="BC38" s="256" t="s">
        <v>15</v>
      </c>
      <c r="BD38" s="208" t="s">
        <v>104</v>
      </c>
      <c r="BE38" s="247" t="s">
        <v>105</v>
      </c>
      <c r="BF38" s="208" t="s">
        <v>107</v>
      </c>
      <c r="BG38" s="247" t="s">
        <v>106</v>
      </c>
      <c r="BH38" s="208" t="s">
        <v>80</v>
      </c>
      <c r="BI38" s="208" t="s">
        <v>81</v>
      </c>
      <c r="BJ38" s="102" t="s">
        <v>82</v>
      </c>
      <c r="BK38" s="102" t="s">
        <v>83</v>
      </c>
      <c r="BL38" s="222" t="s">
        <v>52</v>
      </c>
      <c r="BM38" s="247" t="s">
        <v>108</v>
      </c>
      <c r="BN38" s="247" t="s">
        <v>109</v>
      </c>
      <c r="BO38" s="222" t="s">
        <v>110</v>
      </c>
      <c r="BP38" s="222" t="s">
        <v>111</v>
      </c>
      <c r="BQ38" s="105"/>
      <c r="BR38" s="245" t="s">
        <v>92</v>
      </c>
      <c r="BS38" s="222" t="s">
        <v>61</v>
      </c>
      <c r="BT38" s="173" t="s">
        <v>142</v>
      </c>
    </row>
    <row r="39" spans="1:74" ht="12.95" customHeight="1">
      <c r="A39" s="17">
        <f t="shared" si="3"/>
        <v>2</v>
      </c>
      <c r="B39" s="17">
        <f t="shared" si="4"/>
        <v>1</v>
      </c>
      <c r="D39" s="89" cm="1">
        <f t="array" aca="1" ref="D39" ca="1">IF(INDIRECT(VLOOKUP(B39,B$8:C$38,2,FALSE)&amp;(10*A39-1))="","",INDIRECT(VLOOKUP(B39,B$8:C$38,2,FALSE)&amp;(10*A39-1)))</f>
        <v>45962</v>
      </c>
      <c r="E39" s="17" t="str">
        <f t="shared" ca="1" si="0"/>
        <v>土</v>
      </c>
      <c r="F39" s="17" t="str" cm="1">
        <f t="array" aca="1" ref="F39" ca="1">IF(E39="","",IF(INDIRECT(VLOOKUP(B39,B$8:C$38,2,FALSE)&amp;(10*A39+3))="","",INDIRECT(VLOOKUP(B39,B$8:C$38,2,FALSE)&amp;(10*A39+3))))</f>
        <v/>
      </c>
      <c r="G39" s="17" t="str" cm="1">
        <f t="array" aca="1" ref="G39" ca="1">IF(E39="","",IF(INDIRECT(VLOOKUP(B39,B$8:C$38,2,FALSE)&amp;(10*A39+5))="","",INDIRECT(VLOOKUP(B39,B$8:C$38,2,FALSE)&amp;(10*A39+5))))</f>
        <v/>
      </c>
      <c r="H39" s="17" t="str" cm="1">
        <f t="array" aca="1" ref="H39" ca="1">IF(G39="","",IF(G39="●","振替後",IF(G39="▲","振替前",IF(G39="○","休日",IF(G39="外","非対象期間",IF(INDIRECT(VLOOKUP(B39,B$8:C$38,2,FALSE)&amp;(10*A39+5))="","",INDIRECT(VLOOKUP(B39,B$8:C$38,2,FALSE)&amp;(10*A39+5))))))))</f>
        <v/>
      </c>
      <c r="J39" s="52"/>
      <c r="K39" s="67" t="s">
        <v>1</v>
      </c>
      <c r="L39" s="126">
        <f>DATE(YEAR(L38),MONTH(L38),DAY(L38))</f>
        <v>46023</v>
      </c>
      <c r="M39" s="126">
        <f>IF(MONTH(DATE(YEAR(L39),MONTH(L39),DAY(L39)+1))=MONTH($L38),DATE(YEAR(L39),MONTH(L39),DAY(L39)+1),"")</f>
        <v>46024</v>
      </c>
      <c r="N39" s="126">
        <f t="shared" ref="N39:AP39" si="10">IF(MONTH(DATE(YEAR(M39),MONTH(M39),DAY(M39)+1))=MONTH($L38),DATE(YEAR(M39),MONTH(M39),DAY(M39)+1),"")</f>
        <v>46025</v>
      </c>
      <c r="O39" s="126">
        <f t="shared" si="10"/>
        <v>46026</v>
      </c>
      <c r="P39" s="126">
        <f t="shared" si="10"/>
        <v>46027</v>
      </c>
      <c r="Q39" s="126">
        <f t="shared" si="10"/>
        <v>46028</v>
      </c>
      <c r="R39" s="126">
        <f t="shared" si="10"/>
        <v>46029</v>
      </c>
      <c r="S39" s="126">
        <f t="shared" si="10"/>
        <v>46030</v>
      </c>
      <c r="T39" s="126">
        <f t="shared" si="10"/>
        <v>46031</v>
      </c>
      <c r="U39" s="126">
        <f t="shared" si="10"/>
        <v>46032</v>
      </c>
      <c r="V39" s="126">
        <f t="shared" si="10"/>
        <v>46033</v>
      </c>
      <c r="W39" s="126">
        <f t="shared" si="10"/>
        <v>46034</v>
      </c>
      <c r="X39" s="126">
        <f t="shared" si="10"/>
        <v>46035</v>
      </c>
      <c r="Y39" s="126">
        <f t="shared" si="10"/>
        <v>46036</v>
      </c>
      <c r="Z39" s="126">
        <f t="shared" si="10"/>
        <v>46037</v>
      </c>
      <c r="AA39" s="126">
        <f t="shared" si="10"/>
        <v>46038</v>
      </c>
      <c r="AB39" s="126">
        <f t="shared" si="10"/>
        <v>46039</v>
      </c>
      <c r="AC39" s="126">
        <f t="shared" si="10"/>
        <v>46040</v>
      </c>
      <c r="AD39" s="126">
        <f t="shared" si="10"/>
        <v>46041</v>
      </c>
      <c r="AE39" s="126">
        <f t="shared" si="10"/>
        <v>46042</v>
      </c>
      <c r="AF39" s="126">
        <f t="shared" si="10"/>
        <v>46043</v>
      </c>
      <c r="AG39" s="126">
        <f t="shared" si="10"/>
        <v>46044</v>
      </c>
      <c r="AH39" s="126">
        <f t="shared" si="10"/>
        <v>46045</v>
      </c>
      <c r="AI39" s="126">
        <f t="shared" si="10"/>
        <v>46046</v>
      </c>
      <c r="AJ39" s="126">
        <f t="shared" si="10"/>
        <v>46047</v>
      </c>
      <c r="AK39" s="126">
        <f t="shared" si="10"/>
        <v>46048</v>
      </c>
      <c r="AL39" s="126">
        <f t="shared" si="10"/>
        <v>46049</v>
      </c>
      <c r="AM39" s="126">
        <f t="shared" si="10"/>
        <v>46050</v>
      </c>
      <c r="AN39" s="126">
        <f t="shared" si="10"/>
        <v>46051</v>
      </c>
      <c r="AO39" s="126">
        <f t="shared" si="10"/>
        <v>46052</v>
      </c>
      <c r="AP39" s="127">
        <f t="shared" si="10"/>
        <v>46053</v>
      </c>
      <c r="AQ39" s="273"/>
      <c r="AR39" s="274"/>
      <c r="AS39" s="274"/>
      <c r="AT39" s="274"/>
      <c r="AU39" s="275"/>
      <c r="AV39" s="263"/>
      <c r="AW39" s="264"/>
      <c r="AX39" s="265"/>
      <c r="AY39" s="268"/>
      <c r="AZ39" s="269"/>
      <c r="BA39" s="251"/>
      <c r="BB39" s="254"/>
      <c r="BC39" s="257"/>
      <c r="BD39" s="210"/>
      <c r="BE39" s="248"/>
      <c r="BF39" s="210"/>
      <c r="BG39" s="248"/>
      <c r="BH39" s="210"/>
      <c r="BI39" s="210"/>
      <c r="BJ39" s="103" t="s">
        <v>78</v>
      </c>
      <c r="BK39" s="103" t="s">
        <v>79</v>
      </c>
      <c r="BL39" s="222"/>
      <c r="BM39" s="249"/>
      <c r="BN39" s="249"/>
      <c r="BO39" s="173"/>
      <c r="BP39" s="173"/>
      <c r="BQ39" s="106"/>
      <c r="BR39" s="246"/>
      <c r="BS39" s="222"/>
      <c r="BT39" s="173"/>
    </row>
    <row r="40" spans="1:74" ht="13.5" customHeight="1">
      <c r="A40" s="17">
        <f t="shared" si="3"/>
        <v>2</v>
      </c>
      <c r="B40" s="17">
        <f t="shared" si="4"/>
        <v>2</v>
      </c>
      <c r="D40" s="89" cm="1">
        <f t="array" aca="1" ref="D40" ca="1">IF(INDIRECT(VLOOKUP(B40,B$8:C$38,2,FALSE)&amp;(10*A40-1))="","",INDIRECT(VLOOKUP(B40,B$8:C$38,2,FALSE)&amp;(10*A40-1)))</f>
        <v>45963</v>
      </c>
      <c r="E40" s="17" t="str">
        <f t="shared" ca="1" si="0"/>
        <v>日</v>
      </c>
      <c r="F40" s="17" t="str" cm="1">
        <f t="array" aca="1" ref="F40" ca="1">IF(E40="","",IF(INDIRECT(VLOOKUP(B40,B$8:C$38,2,FALSE)&amp;(10*A40+3))="","",INDIRECT(VLOOKUP(B40,B$8:C$38,2,FALSE)&amp;(10*A40+3))))</f>
        <v/>
      </c>
      <c r="G40" s="17" t="str" cm="1">
        <f t="array" aca="1" ref="G40" ca="1">IF(E40="","",IF(INDIRECT(VLOOKUP(B40,B$8:C$38,2,FALSE)&amp;(10*A40+5))="","",INDIRECT(VLOOKUP(B40,B$8:C$38,2,FALSE)&amp;(10*A40+5))))</f>
        <v/>
      </c>
      <c r="H40" s="17" t="str" cm="1">
        <f t="array" aca="1" ref="H40" ca="1">IF(G40="","",IF(G40="●","振替後",IF(G40="▲","振替前",IF(G40="○","休日",IF(G40="外","非対象期間",IF(INDIRECT(VLOOKUP(B40,B$8:C$38,2,FALSE)&amp;(10*A40+5))="","",INDIRECT(VLOOKUP(B40,B$8:C$38,2,FALSE)&amp;(10*A40+5))))))))</f>
        <v/>
      </c>
      <c r="J40" s="52"/>
      <c r="K40" s="67" t="s">
        <v>2</v>
      </c>
      <c r="L40" s="128" t="str">
        <f t="shared" ref="L40:AP40" si="11">TEXT(L39,"aaa")</f>
        <v>木</v>
      </c>
      <c r="M40" s="128" t="str">
        <f t="shared" si="11"/>
        <v>金</v>
      </c>
      <c r="N40" s="128" t="str">
        <f t="shared" si="11"/>
        <v>土</v>
      </c>
      <c r="O40" s="128" t="str">
        <f t="shared" si="11"/>
        <v>日</v>
      </c>
      <c r="P40" s="128" t="str">
        <f t="shared" si="11"/>
        <v>月</v>
      </c>
      <c r="Q40" s="128" t="str">
        <f t="shared" si="11"/>
        <v>火</v>
      </c>
      <c r="R40" s="128" t="str">
        <f t="shared" si="11"/>
        <v>水</v>
      </c>
      <c r="S40" s="128" t="str">
        <f t="shared" si="11"/>
        <v>木</v>
      </c>
      <c r="T40" s="128" t="str">
        <f t="shared" si="11"/>
        <v>金</v>
      </c>
      <c r="U40" s="128" t="str">
        <f t="shared" si="11"/>
        <v>土</v>
      </c>
      <c r="V40" s="128" t="str">
        <f t="shared" si="11"/>
        <v>日</v>
      </c>
      <c r="W40" s="128" t="str">
        <f t="shared" si="11"/>
        <v>月</v>
      </c>
      <c r="X40" s="128" t="str">
        <f t="shared" si="11"/>
        <v>火</v>
      </c>
      <c r="Y40" s="128" t="str">
        <f t="shared" si="11"/>
        <v>水</v>
      </c>
      <c r="Z40" s="128" t="str">
        <f t="shared" si="11"/>
        <v>木</v>
      </c>
      <c r="AA40" s="128" t="str">
        <f t="shared" si="11"/>
        <v>金</v>
      </c>
      <c r="AB40" s="128" t="str">
        <f t="shared" si="11"/>
        <v>土</v>
      </c>
      <c r="AC40" s="128" t="str">
        <f t="shared" si="11"/>
        <v>日</v>
      </c>
      <c r="AD40" s="128" t="str">
        <f t="shared" si="11"/>
        <v>月</v>
      </c>
      <c r="AE40" s="128" t="str">
        <f t="shared" si="11"/>
        <v>火</v>
      </c>
      <c r="AF40" s="128" t="str">
        <f t="shared" si="11"/>
        <v>水</v>
      </c>
      <c r="AG40" s="128" t="str">
        <f t="shared" si="11"/>
        <v>木</v>
      </c>
      <c r="AH40" s="128" t="str">
        <f t="shared" si="11"/>
        <v>金</v>
      </c>
      <c r="AI40" s="128" t="str">
        <f t="shared" si="11"/>
        <v>土</v>
      </c>
      <c r="AJ40" s="128" t="str">
        <f t="shared" si="11"/>
        <v>日</v>
      </c>
      <c r="AK40" s="128" t="str">
        <f t="shared" si="11"/>
        <v>月</v>
      </c>
      <c r="AL40" s="128" t="str">
        <f t="shared" si="11"/>
        <v>火</v>
      </c>
      <c r="AM40" s="128" t="str">
        <f t="shared" si="11"/>
        <v>水</v>
      </c>
      <c r="AN40" s="128" t="str">
        <f t="shared" si="11"/>
        <v>木</v>
      </c>
      <c r="AO40" s="128" t="str">
        <f t="shared" si="11"/>
        <v>金</v>
      </c>
      <c r="AP40" s="129" t="str">
        <f t="shared" si="11"/>
        <v>土</v>
      </c>
      <c r="AQ40" s="287" t="s">
        <v>137</v>
      </c>
      <c r="AR40" s="289" t="s">
        <v>138</v>
      </c>
      <c r="AS40" s="289" t="s">
        <v>139</v>
      </c>
      <c r="AT40" s="289" t="s">
        <v>140</v>
      </c>
      <c r="AU40" s="304" t="s">
        <v>141</v>
      </c>
      <c r="AV40" s="229" t="s">
        <v>44</v>
      </c>
      <c r="AW40" s="230" t="s">
        <v>12</v>
      </c>
      <c r="AX40" s="231" t="s">
        <v>51</v>
      </c>
      <c r="AY40" s="232" t="s">
        <v>44</v>
      </c>
      <c r="AZ40" s="235" t="s">
        <v>13</v>
      </c>
      <c r="BA40" s="252"/>
      <c r="BB40" s="255"/>
      <c r="BC40" s="238">
        <f>COUNT(L39:AP39)</f>
        <v>31</v>
      </c>
      <c r="BD40" s="208">
        <f>BC40-BA42</f>
        <v>27</v>
      </c>
      <c r="BE40" s="222">
        <f>SUM(BD$8:BD43)</f>
        <v>97</v>
      </c>
      <c r="BF40" s="208">
        <f>BC40-BA44</f>
        <v>27</v>
      </c>
      <c r="BG40" s="222">
        <f>SUM(BF$8:BF43)</f>
        <v>97</v>
      </c>
      <c r="BH40" s="222">
        <f>COUNTIF(L43:AP43,"○")+COUNTIF(L43:AP43,"●")</f>
        <v>0</v>
      </c>
      <c r="BI40" s="222">
        <f>SUM(BH$9:BH44)</f>
        <v>0</v>
      </c>
      <c r="BJ40" s="222">
        <f>COUNTIF(L45:AP45,"○")+COUNTIF(L45:AP45,"●")</f>
        <v>0</v>
      </c>
      <c r="BK40" s="222">
        <f>SUM(BJ$10:BJ45)</f>
        <v>0</v>
      </c>
      <c r="BL40" s="173">
        <f>COUNTIF(L40:AP40,"土")+COUNTIF(L40:AP40,"日")</f>
        <v>9</v>
      </c>
      <c r="BM40" s="248"/>
      <c r="BN40" s="248"/>
      <c r="BO40" s="173" t="str">
        <f ca="1">IF(OR(BM41/BD40&lt;0.285,BM41=0),"特例","特例なし")</f>
        <v>特例</v>
      </c>
      <c r="BP40" s="173" t="str">
        <f ca="1">IF(OR(BN41/BF40&lt;0.285,BN41=0),"特例","特例なし")</f>
        <v>特例</v>
      </c>
      <c r="BQ40" s="223" t="s">
        <v>97</v>
      </c>
      <c r="BR40" s="225">
        <f>ABS(IF(WEEKDAY(L38,3)=0,7,WEEKDAY(L38,3)-7))</f>
        <v>4</v>
      </c>
      <c r="BS40" s="173">
        <f ca="1">IF($AX$340="計画",IF(BD40=0,1,IF(AX43="達成",1,IF(AX43="達成※",1,0))),IF(BF40=0,1,IF(AX45="達成",1,IF(AX45="達成※",1,0))))</f>
        <v>0</v>
      </c>
      <c r="BT40" s="173">
        <f ca="1">IF($AX$340="計画",IF(COUNTIF(AQ44:AU44,"未")=0,1,0),IF(COUNTIF(AQ46:AU46,"未")=0,1,0))</f>
        <v>0</v>
      </c>
    </row>
    <row r="41" spans="1:74" ht="33.950000000000003" customHeight="1">
      <c r="A41" s="17">
        <f t="shared" si="3"/>
        <v>2</v>
      </c>
      <c r="B41" s="17">
        <f t="shared" si="4"/>
        <v>3</v>
      </c>
      <c r="D41" s="89" cm="1">
        <f t="array" aca="1" ref="D41" ca="1">IF(INDIRECT(VLOOKUP(B41,B$8:C$38,2,FALSE)&amp;(10*A41-1))="","",INDIRECT(VLOOKUP(B41,B$8:C$38,2,FALSE)&amp;(10*A41-1)))</f>
        <v>45964</v>
      </c>
      <c r="E41" s="17" t="str">
        <f t="shared" ca="1" si="0"/>
        <v>月</v>
      </c>
      <c r="F41" s="17" t="str" cm="1">
        <f t="array" aca="1" ref="F41" ca="1">IF(E41="","",IF(INDIRECT(VLOOKUP(B41,B$8:C$38,2,FALSE)&amp;(10*A41+3))="","",INDIRECT(VLOOKUP(B41,B$8:C$38,2,FALSE)&amp;(10*A41+3))))</f>
        <v/>
      </c>
      <c r="G41" s="17" t="str" cm="1">
        <f t="array" aca="1" ref="G41" ca="1">IF(E41="","",IF(INDIRECT(VLOOKUP(B41,B$8:C$38,2,FALSE)&amp;(10*A41+5))="","",INDIRECT(VLOOKUP(B41,B$8:C$38,2,FALSE)&amp;(10*A41+5))))</f>
        <v/>
      </c>
      <c r="H41" s="17" t="str" cm="1">
        <f t="array" aca="1" ref="H41" ca="1">IF(G41="","",IF(G41="●","振替後",IF(G41="▲","振替前",IF(G41="○","休日",IF(G41="外","非対象期間",IF(INDIRECT(VLOOKUP(B41,B$8:C$38,2,FALSE)&amp;(10*A41+5))="","",INDIRECT(VLOOKUP(B41,B$8:C$38,2,FALSE)&amp;(10*A41+5))))))))</f>
        <v/>
      </c>
      <c r="J41" s="52"/>
      <c r="K41" s="220" t="s">
        <v>3</v>
      </c>
      <c r="L41" s="283" t="str">
        <f>IFERROR(VLOOKUP(L39,祝日一覧!A:C,3,FALSE),"")</f>
        <v>元日</v>
      </c>
      <c r="M41" s="283" t="str">
        <f>IFERROR(VLOOKUP(M39,祝日一覧!A:C,3,FALSE),"")</f>
        <v>年末年始休暇</v>
      </c>
      <c r="N41" s="283" t="str">
        <f>IFERROR(VLOOKUP(N39,祝日一覧!A:C,3,FALSE),"")</f>
        <v>年末年始休暇</v>
      </c>
      <c r="O41" s="283" t="str">
        <f>IFERROR(VLOOKUP(O39,祝日一覧!A:C,3,FALSE),"")</f>
        <v/>
      </c>
      <c r="P41" s="283" t="str">
        <f>IFERROR(VLOOKUP(P39,祝日一覧!$A:$C,3,FALSE),"")</f>
        <v/>
      </c>
      <c r="Q41" s="283" t="str">
        <f>IFERROR(VLOOKUP(Q39,祝日一覧!$A:$C,3,FALSE),"")</f>
        <v/>
      </c>
      <c r="R41" s="283" t="str">
        <f>IFERROR(VLOOKUP(R39,祝日一覧!$A:$C,3,FALSE),"")</f>
        <v/>
      </c>
      <c r="S41" s="283" t="str">
        <f>IFERROR(VLOOKUP(S39,祝日一覧!$A:$C,3,FALSE),"")</f>
        <v/>
      </c>
      <c r="T41" s="283" t="str">
        <f>IFERROR(VLOOKUP(T39,祝日一覧!$A:$C,3,FALSE),"")</f>
        <v/>
      </c>
      <c r="U41" s="283" t="str">
        <f>IFERROR(VLOOKUP(U39,祝日一覧!$A:$C,3,FALSE),"")</f>
        <v/>
      </c>
      <c r="V41" s="283" t="str">
        <f>IFERROR(VLOOKUP(V39,祝日一覧!$A:$C,3,FALSE),"")</f>
        <v/>
      </c>
      <c r="W41" s="283" t="str">
        <f>IFERROR(VLOOKUP(W39,祝日一覧!$A:$C,3,FALSE),"")</f>
        <v>成人の日</v>
      </c>
      <c r="X41" s="283" t="str">
        <f>IFERROR(VLOOKUP(X39,祝日一覧!$A:$C,3,FALSE),"")</f>
        <v/>
      </c>
      <c r="Y41" s="283" t="str">
        <f>IFERROR(VLOOKUP(Y39,祝日一覧!$A:$C,3,FALSE),"")</f>
        <v/>
      </c>
      <c r="Z41" s="283" t="str">
        <f>IFERROR(VLOOKUP(Z39,祝日一覧!$A:$C,3,FALSE),"")</f>
        <v/>
      </c>
      <c r="AA41" s="283" t="str">
        <f>IFERROR(VLOOKUP(AA39,祝日一覧!$A:$C,3,FALSE),"")</f>
        <v/>
      </c>
      <c r="AB41" s="283" t="str">
        <f>IFERROR(VLOOKUP(AB39,祝日一覧!$A:$C,3,FALSE),"")</f>
        <v/>
      </c>
      <c r="AC41" s="283" t="str">
        <f>IFERROR(VLOOKUP(AC39,祝日一覧!$A:$C,3,FALSE),"")</f>
        <v/>
      </c>
      <c r="AD41" s="283" t="str">
        <f>IFERROR(VLOOKUP(AD39,祝日一覧!$A:$C,3,FALSE),"")</f>
        <v/>
      </c>
      <c r="AE41" s="283" t="str">
        <f>IFERROR(VLOOKUP(AE39,祝日一覧!$A:$C,3,FALSE),"")</f>
        <v/>
      </c>
      <c r="AF41" s="283" t="str">
        <f>IFERROR(VLOOKUP(AF39,祝日一覧!$A:$C,3,FALSE),"")</f>
        <v/>
      </c>
      <c r="AG41" s="283" t="str">
        <f>IFERROR(VLOOKUP(AG39,祝日一覧!$A:$C,3,FALSE),"")</f>
        <v/>
      </c>
      <c r="AH41" s="283" t="str">
        <f>IFERROR(VLOOKUP(AH39,祝日一覧!$A:$C,3,FALSE),"")</f>
        <v/>
      </c>
      <c r="AI41" s="283" t="str">
        <f>IFERROR(VLOOKUP(AI39,祝日一覧!$A:$C,3,FALSE),"")</f>
        <v/>
      </c>
      <c r="AJ41" s="283" t="str">
        <f>IFERROR(VLOOKUP(AJ39,祝日一覧!$A:$C,3,FALSE),"")</f>
        <v/>
      </c>
      <c r="AK41" s="283" t="str">
        <f>IFERROR(VLOOKUP(AK39,祝日一覧!$A:$C,3,FALSE),"")</f>
        <v/>
      </c>
      <c r="AL41" s="283" t="str">
        <f>IFERROR(VLOOKUP(AL39,祝日一覧!$A:$C,3,FALSE),"")</f>
        <v/>
      </c>
      <c r="AM41" s="283" t="str">
        <f>IFERROR(VLOOKUP(AM39,祝日一覧!$A:$C,3,FALSE),"")</f>
        <v/>
      </c>
      <c r="AN41" s="283" t="str">
        <f>IFERROR(VLOOKUP(AN39,祝日一覧!$A:$C,3,FALSE),"")</f>
        <v/>
      </c>
      <c r="AO41" s="283" t="str">
        <f>IFERROR(VLOOKUP(AO39,祝日一覧!$A:$C,3,FALSE),"")</f>
        <v/>
      </c>
      <c r="AP41" s="285" t="str">
        <f>IFERROR(VLOOKUP(AP39,祝日一覧!A:C,3,FALSE),"")</f>
        <v/>
      </c>
      <c r="AQ41" s="288"/>
      <c r="AR41" s="290"/>
      <c r="AS41" s="290"/>
      <c r="AT41" s="290"/>
      <c r="AU41" s="305"/>
      <c r="AV41" s="229"/>
      <c r="AW41" s="230"/>
      <c r="AX41" s="231"/>
      <c r="AY41" s="233"/>
      <c r="AZ41" s="236"/>
      <c r="BA41" s="41" t="s">
        <v>85</v>
      </c>
      <c r="BB41" s="42" t="s">
        <v>85</v>
      </c>
      <c r="BC41" s="238"/>
      <c r="BD41" s="209"/>
      <c r="BE41" s="222"/>
      <c r="BF41" s="209"/>
      <c r="BG41" s="222"/>
      <c r="BH41" s="222"/>
      <c r="BI41" s="222"/>
      <c r="BJ41" s="222"/>
      <c r="BK41" s="222"/>
      <c r="BL41" s="173"/>
      <c r="BM41" s="226">
        <f ca="1">BL40-BB42</f>
        <v>7</v>
      </c>
      <c r="BN41" s="226">
        <f ca="1">BL40-BB44</f>
        <v>7</v>
      </c>
      <c r="BO41" s="173"/>
      <c r="BP41" s="173"/>
      <c r="BQ41" s="224"/>
      <c r="BR41" s="225">
        <f>WEEKDAY(L37,3)</f>
        <v>5</v>
      </c>
      <c r="BS41" s="173"/>
      <c r="BT41" s="173"/>
      <c r="BU41" s="24"/>
    </row>
    <row r="42" spans="1:74" s="3" customFormat="1" ht="53.1" customHeight="1">
      <c r="A42" s="17">
        <f t="shared" si="3"/>
        <v>2</v>
      </c>
      <c r="B42" s="17">
        <f t="shared" si="4"/>
        <v>4</v>
      </c>
      <c r="C42" s="88"/>
      <c r="D42" s="89" cm="1">
        <f t="array" aca="1" ref="D42" ca="1">IF(INDIRECT(VLOOKUP(B42,B$8:C$38,2,FALSE)&amp;(10*A42-1))="","",INDIRECT(VLOOKUP(B42,B$8:C$38,2,FALSE)&amp;(10*A42-1)))</f>
        <v>45965</v>
      </c>
      <c r="E42" s="17" t="str">
        <f t="shared" ca="1" si="0"/>
        <v>火</v>
      </c>
      <c r="F42" s="17" t="str" cm="1">
        <f t="array" aca="1" ref="F42" ca="1">IF(E42="","",IF(INDIRECT(VLOOKUP(B42,B$8:C$38,2,FALSE)&amp;(10*A42+3))="","",INDIRECT(VLOOKUP(B42,B$8:C$38,2,FALSE)&amp;(10*A42+3))))</f>
        <v/>
      </c>
      <c r="G42" s="17" t="str" cm="1">
        <f t="array" aca="1" ref="G42" ca="1">IF(E42="","",IF(INDIRECT(VLOOKUP(B42,B$8:C$38,2,FALSE)&amp;(10*A42+5))="","",INDIRECT(VLOOKUP(B42,B$8:C$38,2,FALSE)&amp;(10*A42+5))))</f>
        <v/>
      </c>
      <c r="H42" s="17" t="str" cm="1">
        <f t="array" aca="1" ref="H42" ca="1">IF(G42="","",IF(G42="●","振替後",IF(G42="▲","振替前",IF(G42="○","休日",IF(G42="外","非対象期間",IF(INDIRECT(VLOOKUP(B42,B$8:C$38,2,FALSE)&amp;(10*A42+5))="","",INDIRECT(VLOOKUP(B42,B$8:C$38,2,FALSE)&amp;(10*A42+5))))))))</f>
        <v/>
      </c>
      <c r="J42" s="68"/>
      <c r="K42" s="221"/>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6"/>
      <c r="AQ42" s="108" t="str">
        <f>IF($BR40=7,DBCS(1&amp;"日～"&amp;7&amp;"日"),DBCS("前"&amp;DAY(EOMONTH($L38-1,0))-6+$BR40&amp;"日～"&amp;$BR40&amp;"日"))</f>
        <v>前２９日～４日</v>
      </c>
      <c r="AR42" s="109" t="str">
        <f>DBCS($BR40+1&amp;"日～"&amp;$BR40+7&amp;"日")</f>
        <v>５日～１１日</v>
      </c>
      <c r="AS42" s="109" t="str">
        <f>DBCS($BR40+8&amp;"日～"&amp;$BR40+14&amp;"日")</f>
        <v>１２日～１８日</v>
      </c>
      <c r="AT42" s="109" t="str">
        <f>DBCS($BR40+15&amp;"日～"&amp;$BR40+21&amp;"日")</f>
        <v>１９日～２５日</v>
      </c>
      <c r="AU42" s="110" t="str">
        <f>IF(AND(BR40=7,BR43=0),"-",IF($BR45=3,"-",DBCS($BR40+22&amp;"日～"&amp;$BR40+28&amp;"日")))</f>
        <v>-</v>
      </c>
      <c r="AV42" s="229"/>
      <c r="AW42" s="230"/>
      <c r="AX42" s="231"/>
      <c r="AY42" s="234"/>
      <c r="AZ42" s="237"/>
      <c r="BA42" s="41">
        <f>COUNTIF(L43:AP44,"外")</f>
        <v>4</v>
      </c>
      <c r="BB42" s="42">
        <f ca="1">COUNTIF(OFFSET(L43,0,MAX(5-WEEKDAY(L38,3),0),1,MIN(7-WEEKDAY(L38,3),2)),"外")+COUNTIF(OFFSET(L43,0,MAX(5-WEEKDAY(L38,3),0)+7,1,2),"外")+COUNTIF(OFFSET(L43,0,MAX(5-WEEKDAY(L38,3),0)+14,1,2),"外")+COUNTIF(OFFSET(L43,0,MAX(5-WEEKDAY(L38,3),0)+21,1,2),"外")+IF(BR42-BR40&lt;27,0,COUNTIF(OFFSET(L43,0,BR40+26,1,MIN(7-BR43,2)),"外"))</f>
        <v>2</v>
      </c>
      <c r="BC42" s="238"/>
      <c r="BD42" s="209"/>
      <c r="BE42" s="222"/>
      <c r="BF42" s="209"/>
      <c r="BG42" s="222"/>
      <c r="BH42" s="222"/>
      <c r="BI42" s="222"/>
      <c r="BJ42" s="222"/>
      <c r="BK42" s="222"/>
      <c r="BL42" s="173"/>
      <c r="BM42" s="227"/>
      <c r="BN42" s="227"/>
      <c r="BO42" s="173"/>
      <c r="BP42" s="173"/>
      <c r="BQ42" s="35" t="s">
        <v>98</v>
      </c>
      <c r="BR42" s="31">
        <f>DAY(EOMONTH(L38,0))</f>
        <v>31</v>
      </c>
      <c r="BS42" s="173"/>
      <c r="BT42" s="173"/>
      <c r="BU42" s="29"/>
      <c r="BV42" s="30"/>
    </row>
    <row r="43" spans="1:74" s="4" customFormat="1" ht="29.1" customHeight="1">
      <c r="A43" s="17">
        <f t="shared" si="3"/>
        <v>2</v>
      </c>
      <c r="B43" s="17">
        <f t="shared" si="4"/>
        <v>5</v>
      </c>
      <c r="D43" s="89" cm="1">
        <f t="array" aca="1" ref="D43" ca="1">IF(INDIRECT(VLOOKUP(B43,B$8:C$38,2,FALSE)&amp;(10*A43-1))="","",INDIRECT(VLOOKUP(B43,B$8:C$38,2,FALSE)&amp;(10*A43-1)))</f>
        <v>45966</v>
      </c>
      <c r="E43" s="17" t="str">
        <f t="shared" ca="1" si="0"/>
        <v>水</v>
      </c>
      <c r="F43" s="17" t="str" cm="1">
        <f t="array" aca="1" ref="F43" ca="1">IF(E43="","",IF(INDIRECT(VLOOKUP(B43,B$8:C$38,2,FALSE)&amp;(10*A43+3))="","",INDIRECT(VLOOKUP(B43,B$8:C$38,2,FALSE)&amp;(10*A43+3))))</f>
        <v/>
      </c>
      <c r="G43" s="17" t="str" cm="1">
        <f t="array" aca="1" ref="G43" ca="1">IF(E43="","",IF(INDIRECT(VLOOKUP(B43,B$8:C$38,2,FALSE)&amp;(10*A43+5))="","",INDIRECT(VLOOKUP(B43,B$8:C$38,2,FALSE)&amp;(10*A43+5))))</f>
        <v/>
      </c>
      <c r="H43" s="17" t="str" cm="1">
        <f t="array" aca="1" ref="H43" ca="1">IF(G43="","",IF(G43="●","振替後",IF(G43="▲","振替前",IF(G43="○","休日",IF(G43="外","非対象期間",IF(INDIRECT(VLOOKUP(B43,B$8:C$38,2,FALSE)&amp;(10*A43+5))="","",INDIRECT(VLOOKUP(B43,B$8:C$38,2,FALSE)&amp;(10*A43+5))))))))</f>
        <v/>
      </c>
      <c r="J43" s="69"/>
      <c r="K43" s="212" t="s">
        <v>88</v>
      </c>
      <c r="L43" s="194" t="s">
        <v>94</v>
      </c>
      <c r="M43" s="194" t="s">
        <v>94</v>
      </c>
      <c r="N43" s="280" t="s">
        <v>94</v>
      </c>
      <c r="O43" s="194" t="s">
        <v>94</v>
      </c>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6"/>
      <c r="AQ43" s="111">
        <f ca="1">IF(BR40=7,COUNTIF(OFFSET($L43,0,0,1,$BR40),"○")+COUNTIF(OFFSET($L43,0,$BR40,1,7),"●"),COUNTIF(OFFSET($L43,0,0,1,$BR40),"○")+COUNTIF(OFFSET($L43,-10,DAY(EOMONTH(L38-1,0))-7+BR40,1,7-$BR40),"○")+COUNTIF(OFFSET(L43,0,BR40,1,7),"●"))</f>
        <v>0</v>
      </c>
      <c r="AR43" s="112">
        <f ca="1">COUNTIF(OFFSET($L43,0,$BR40,1,7),"○")+COUNTIF(OFFSET($L43,0,$BR40+7,1,7),"●")</f>
        <v>0</v>
      </c>
      <c r="AS43" s="112">
        <f ca="1">COUNTIF(OFFSET($L43,0,$BR40+7,1,7),"○")+COUNTIF(OFFSET($L43,0,$BR40+14,1,7),"●")</f>
        <v>0</v>
      </c>
      <c r="AT43" s="112">
        <f ca="1">IF(BR45=3,COUNTIF(OFFSET($L43,0,$BR40+14,1,7),"○")+IFERROR(COUNTIF(OFFSET(L43,0,BR40+22,1,BR43),"●"),0)+COUNTIF(OFFSET(L43,10,0,1,7-BR43),"●"),COUNTIF(OFFSET($L43,0,$BR40+14,1,7),"○")+COUNTIF(OFFSET($L43,0,$BR40+21,1,7),"●"))</f>
        <v>0</v>
      </c>
      <c r="AU43" s="113" t="str">
        <f ca="1">IF((BR45+SIGN(BR40))&lt;5,"-",IF(BR43=0,COUNTIF(OFFSET(L43,0,BR40+21,1,7),"○")+COUNTIF(OFFSET(L43,10,0,1,7-BR43),"●"),COUNTIF(OFFSET(L43,0,BR40+21,1,7),"○")+COUNTIF(OFFSET(L43,0,BR40+28,1,BR43),"●")+COUNTIF(OFFSET(L43,10,1,7-BR43,),"●")))</f>
        <v>-</v>
      </c>
      <c r="AV43" s="198">
        <f>BH40</f>
        <v>0</v>
      </c>
      <c r="AW43" s="200">
        <f>IF(BD40=0,"対象外",AV43/BD40)</f>
        <v>0</v>
      </c>
      <c r="AX43" s="202" t="str">
        <f ca="1">IF(BD40=0,"対象外",IF(AV43/BD40&gt;=0.285,"達成",IF(AV43&gt;=BO43,"達成※","未")))</f>
        <v>未</v>
      </c>
      <c r="AY43" s="204">
        <f>BI40</f>
        <v>0</v>
      </c>
      <c r="AZ43" s="206">
        <f>IFERROR(AY43/BE40,"")</f>
        <v>0</v>
      </c>
      <c r="BA43" s="41" t="s">
        <v>86</v>
      </c>
      <c r="BB43" s="42" t="s">
        <v>86</v>
      </c>
      <c r="BC43" s="238"/>
      <c r="BD43" s="209"/>
      <c r="BE43" s="222"/>
      <c r="BF43" s="209"/>
      <c r="BG43" s="222"/>
      <c r="BH43" s="222"/>
      <c r="BI43" s="222"/>
      <c r="BJ43" s="222"/>
      <c r="BK43" s="222"/>
      <c r="BL43" s="173"/>
      <c r="BM43" s="227"/>
      <c r="BN43" s="227"/>
      <c r="BO43" s="173">
        <f ca="1">IF(OR(BM41/BD40&lt;0.285,BM41=0),BM41,"-")</f>
        <v>7</v>
      </c>
      <c r="BP43" s="226">
        <f ca="1">IF(OR(BN41/BF40&lt;0.285,BN41=0),BN41,"-")</f>
        <v>7</v>
      </c>
      <c r="BQ43" s="36" t="s">
        <v>99</v>
      </c>
      <c r="BR43" s="33">
        <f>MOD(BR42-BR40,7)</f>
        <v>6</v>
      </c>
      <c r="BS43" s="173"/>
      <c r="BT43" s="173"/>
    </row>
    <row r="44" spans="1:74" s="4" customFormat="1" ht="29.1" customHeight="1">
      <c r="A44" s="17">
        <f t="shared" si="3"/>
        <v>2</v>
      </c>
      <c r="B44" s="17">
        <f t="shared" si="4"/>
        <v>6</v>
      </c>
      <c r="D44" s="89" cm="1">
        <f t="array" aca="1" ref="D44" ca="1">IF(INDIRECT(VLOOKUP(B44,B$8:C$38,2,FALSE)&amp;(10*A44-1))="","",INDIRECT(VLOOKUP(B44,B$8:C$38,2,FALSE)&amp;(10*A44-1)))</f>
        <v>45967</v>
      </c>
      <c r="E44" s="17" t="str">
        <f t="shared" ca="1" si="0"/>
        <v>木</v>
      </c>
      <c r="F44" s="17" t="str" cm="1">
        <f t="array" aca="1" ref="F44" ca="1">IF(E44="","",IF(INDIRECT(VLOOKUP(B44,B$8:C$38,2,FALSE)&amp;(10*A44+3))="","",INDIRECT(VLOOKUP(B44,B$8:C$38,2,FALSE)&amp;(10*A44+3))))</f>
        <v/>
      </c>
      <c r="G44" s="17" t="str" cm="1">
        <f t="array" aca="1" ref="G44" ca="1">IF(E44="","",IF(INDIRECT(VLOOKUP(B44,B$8:C$38,2,FALSE)&amp;(10*A44+5))="","",INDIRECT(VLOOKUP(B44,B$8:C$38,2,FALSE)&amp;(10*A44+5))))</f>
        <v/>
      </c>
      <c r="H44" s="17" t="str" cm="1">
        <f t="array" aca="1" ref="H44" ca="1">IF(G44="","",IF(G44="●","振替後",IF(G44="▲","振替前",IF(G44="○","休日",IF(G44="外","非対象期間",IF(INDIRECT(VLOOKUP(B44,B$8:C$38,2,FALSE)&amp;(10*A44+5))="","",INDIRECT(VLOOKUP(B44,B$8:C$38,2,FALSE)&amp;(10*A44+5))))))))</f>
        <v/>
      </c>
      <c r="J44" s="69"/>
      <c r="K44" s="244"/>
      <c r="L44" s="194"/>
      <c r="M44" s="194"/>
      <c r="N44" s="282"/>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6"/>
      <c r="AQ44" s="114" t="str">
        <f ca="1">IF(BR40=1,
IF((2-COUNTIF(OFFSET(L43,0,0,1,1),"外")-COUNTIF(OFFSET(L43,-10,BR32-1),"外"))&lt;=AQ43,"達成","未"),
IF((2-COUNTIF(OFFSET(L43,0,MAX(5-WEEKDAY(L38,3),0),1,2),"外"))&lt;=AQ43,"達成","未"))</f>
        <v>達成</v>
      </c>
      <c r="AR44" s="112" t="str">
        <f ca="1">IF((2-COUNTIF(OFFSET($L43,0,$BR40+5,1,2),"外"))&lt;=AR43,"達成","未")</f>
        <v>未</v>
      </c>
      <c r="AS44" s="112" t="str">
        <f ca="1">IF((2-COUNTIF(OFFSET($L43,0,$BR40+12,1,2),"外"))&lt;=AS43,"達成","未")</f>
        <v>未</v>
      </c>
      <c r="AT44" s="112" t="str">
        <f ca="1">IF((2-COUNTIF(OFFSET($L43,0,$BR40+19,1,2),"外"))&lt;=AT43,"達成","未")</f>
        <v>未</v>
      </c>
      <c r="AU44" s="113" t="str">
        <f ca="1">IF((BR45+SIGN(BR40))&lt;5,"-",IF((2-COUNTIF(OFFSET($L43,0,$BR40+26,1,2),"外"))&lt;=AU43,"達成","未"))</f>
        <v>-</v>
      </c>
      <c r="AV44" s="214"/>
      <c r="AW44" s="215"/>
      <c r="AX44" s="216"/>
      <c r="AY44" s="217"/>
      <c r="AZ44" s="239"/>
      <c r="BA44" s="240">
        <f>COUNTIF(L45:AP46,"外")</f>
        <v>4</v>
      </c>
      <c r="BB44" s="242">
        <f ca="1">COUNTIF(OFFSET(L45,0,MAX(5-WEEKDAY(L38,3),0),1,MIN(7-WEEKDAY(L38,3),2)),"外")+COUNTIF(OFFSET(L45,0,MAX(5-WEEKDAY(L38,3),0)+7,1,2),"外")+COUNTIF(OFFSET(L45,0,MAX(5-WEEKDAY(L38,3),0)+14,1,2),"外")+COUNTIF(OFFSET(L45,0,MAX(5-WEEKDAY(L38,3),0)+21,1,2),"外")+IF(BR42-BR40&lt;27,0,COUNTIF(OFFSET(L45,0,BR40+26,1,MIN(7-BR43,2)),"外"))</f>
        <v>2</v>
      </c>
      <c r="BC44" s="238"/>
      <c r="BD44" s="209"/>
      <c r="BE44" s="222"/>
      <c r="BF44" s="209"/>
      <c r="BG44" s="222"/>
      <c r="BH44" s="222"/>
      <c r="BI44" s="222"/>
      <c r="BJ44" s="222"/>
      <c r="BK44" s="222"/>
      <c r="BL44" s="173"/>
      <c r="BM44" s="227"/>
      <c r="BN44" s="227"/>
      <c r="BO44" s="173"/>
      <c r="BP44" s="227"/>
      <c r="BQ44" s="101" t="s">
        <v>101</v>
      </c>
      <c r="BR44" s="33">
        <f>SIGN(BR40)+SIGN(BR43)+BR45</f>
        <v>5</v>
      </c>
      <c r="BS44" s="173"/>
      <c r="BT44" s="173"/>
    </row>
    <row r="45" spans="1:74" s="4" customFormat="1" ht="29.1" customHeight="1">
      <c r="A45" s="17">
        <f t="shared" si="3"/>
        <v>2</v>
      </c>
      <c r="B45" s="17">
        <f t="shared" si="4"/>
        <v>7</v>
      </c>
      <c r="D45" s="89" cm="1">
        <f t="array" aca="1" ref="D45" ca="1">IF(INDIRECT(VLOOKUP(B45,B$8:C$38,2,FALSE)&amp;(10*A45-1))="","",INDIRECT(VLOOKUP(B45,B$8:C$38,2,FALSE)&amp;(10*A45-1)))</f>
        <v>45968</v>
      </c>
      <c r="E45" s="17" t="str">
        <f t="shared" ca="1" si="0"/>
        <v>金</v>
      </c>
      <c r="F45" s="17" t="str" cm="1">
        <f t="array" aca="1" ref="F45" ca="1">IF(E45="","",IF(INDIRECT(VLOOKUP(B45,B$8:C$38,2,FALSE)&amp;(10*A45+3))="","",INDIRECT(VLOOKUP(B45,B$8:C$38,2,FALSE)&amp;(10*A45+3))))</f>
        <v/>
      </c>
      <c r="G45" s="17" t="str" cm="1">
        <f t="array" aca="1" ref="G45" ca="1">IF(E45="","",IF(INDIRECT(VLOOKUP(B45,B$8:C$38,2,FALSE)&amp;(10*A45+5))="","",INDIRECT(VLOOKUP(B45,B$8:C$38,2,FALSE)&amp;(10*A45+5))))</f>
        <v/>
      </c>
      <c r="H45" s="17" t="str" cm="1">
        <f t="array" aca="1" ref="H45" ca="1">IF(G45="","",IF(G45="●","振替後",IF(G45="▲","振替前",IF(G45="○","休日",IF(G45="外","非対象期間",IF(INDIRECT(VLOOKUP(B45,B$8:C$38,2,FALSE)&amp;(10*A45+5))="","",INDIRECT(VLOOKUP(B45,B$8:C$38,2,FALSE)&amp;(10*A45+5))))))))</f>
        <v/>
      </c>
      <c r="J45" s="69"/>
      <c r="K45" s="212" t="s">
        <v>84</v>
      </c>
      <c r="L45" s="194" t="s">
        <v>94</v>
      </c>
      <c r="M45" s="194" t="s">
        <v>94</v>
      </c>
      <c r="N45" s="194" t="s">
        <v>94</v>
      </c>
      <c r="O45" s="194" t="s">
        <v>94</v>
      </c>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6"/>
      <c r="AQ45" s="118">
        <f ca="1">IF(BR40=7,COUNTIF(OFFSET($L45,0,0,1,$BR40),"○")+COUNTIF(OFFSET($L45,0,$BR40,1,7),"●"),COUNTIF(OFFSET($L45,0,0,1,$BR40),"○")+COUNTIF(OFFSET($L45,-10,DAY(EOMONTH(L38-1,0))-7+BR40,1,7-$BR40),"○")+COUNTIF(OFFSET(L45,0,BR40,1,7),"●"))</f>
        <v>0</v>
      </c>
      <c r="AR45" s="119">
        <f ca="1">COUNTIF(OFFSET($L45,0,$BR40,1,7),"○")+COUNTIF(OFFSET($L45,0,$BR40+7,1,7),"●")</f>
        <v>0</v>
      </c>
      <c r="AS45" s="119">
        <f ca="1">COUNTIF(OFFSET($L45,0,$BR40+7,1,7),"○")+COUNTIF(OFFSET($L45,0,$BR40+14,1,7),"●")</f>
        <v>0</v>
      </c>
      <c r="AT45" s="119">
        <f ca="1">IF(BR45=3,COUNTIF(OFFSET($L45,0,$BR40+14,1,7),"○")+IFERROR(COUNTIF(OFFSET(L45,0,BR40+22,1,BR43),"●"),0)+COUNTIF(OFFSET(L45,10,0,1,7-BR43),"●"),COUNTIF(OFFSET($L45,0,$BR40+14,1,7),"○")+COUNTIF(OFFSET($L45,0,$BR40+21,1,7),"●"))</f>
        <v>0</v>
      </c>
      <c r="AU45" s="120" t="str">
        <f ca="1">IF((BR45+SIGN(BR40))&lt;5,"-",IF(BR43=0,COUNTIF(OFFSET(L45,0,BR40+21,1,7),"○")+COUNTIF(OFFSET(L45,10,0,1,7-BR43),"●"),COUNTIF(OFFSET(L45,0,BR40+21,1,7),"○")+COUNTIF(OFFSET(L45,0,BR40+28,1,BR43),"●")+COUNTIF(OFFSET(L45,10,1,7-BR43,),"●")))</f>
        <v>-</v>
      </c>
      <c r="AV45" s="198">
        <f>BJ40</f>
        <v>0</v>
      </c>
      <c r="AW45" s="200">
        <f>IF(BD40=0,"対象外",AV45/BD40)</f>
        <v>0</v>
      </c>
      <c r="AX45" s="202" t="str">
        <f ca="1">IF(BD40=0,"対象外",IF(AV45/BD40&gt;=0.285,"達成",IF(AV45&gt;=BP43,"達成※","未")))</f>
        <v>未</v>
      </c>
      <c r="AY45" s="204">
        <f>BK40</f>
        <v>0</v>
      </c>
      <c r="AZ45" s="206">
        <f>IFERROR(AY45/BG40,"")</f>
        <v>0</v>
      </c>
      <c r="BA45" s="241"/>
      <c r="BB45" s="243"/>
      <c r="BC45" s="238"/>
      <c r="BD45" s="210"/>
      <c r="BE45" s="222"/>
      <c r="BF45" s="210"/>
      <c r="BG45" s="222"/>
      <c r="BH45" s="222"/>
      <c r="BI45" s="222"/>
      <c r="BJ45" s="222"/>
      <c r="BK45" s="222"/>
      <c r="BL45" s="173"/>
      <c r="BM45" s="228"/>
      <c r="BN45" s="228"/>
      <c r="BO45" s="173"/>
      <c r="BP45" s="228"/>
      <c r="BQ45" s="37" t="s">
        <v>100</v>
      </c>
      <c r="BR45" s="104">
        <f>ROUNDDOWN((BR42-BR40)/7,0)</f>
        <v>3</v>
      </c>
      <c r="BS45" s="173"/>
      <c r="BT45" s="173"/>
    </row>
    <row r="46" spans="1:74" s="4" customFormat="1" ht="29.1" customHeight="1" thickBot="1">
      <c r="A46" s="17">
        <f t="shared" si="3"/>
        <v>2</v>
      </c>
      <c r="B46" s="17">
        <f t="shared" si="4"/>
        <v>8</v>
      </c>
      <c r="D46" s="89" cm="1">
        <f t="array" aca="1" ref="D46" ca="1">IF(INDIRECT(VLOOKUP(B46,B$8:C$38,2,FALSE)&amp;(10*A46-1))="","",INDIRECT(VLOOKUP(B46,B$8:C$38,2,FALSE)&amp;(10*A46-1)))</f>
        <v>45969</v>
      </c>
      <c r="E46" s="17" t="str">
        <f t="shared" ca="1" si="0"/>
        <v>土</v>
      </c>
      <c r="F46" s="17" t="str" cm="1">
        <f t="array" aca="1" ref="F46" ca="1">IF(E46="","",IF(INDIRECT(VLOOKUP(B46,B$8:C$38,2,FALSE)&amp;(10*A46+3))="","",INDIRECT(VLOOKUP(B46,B$8:C$38,2,FALSE)&amp;(10*A46+3))))</f>
        <v/>
      </c>
      <c r="G46" s="17" t="str" cm="1">
        <f t="array" aca="1" ref="G46" ca="1">IF(E46="","",IF(INDIRECT(VLOOKUP(B46,B$8:C$38,2,FALSE)&amp;(10*A46+5))="","",INDIRECT(VLOOKUP(B46,B$8:C$38,2,FALSE)&amp;(10*A46+5))))</f>
        <v/>
      </c>
      <c r="H46" s="17" t="str" cm="1">
        <f t="array" aca="1" ref="H46" ca="1">IF(G46="","",IF(G46="●","振替後",IF(G46="▲","振替前",IF(G46="○","休日",IF(G46="外","非対象期間",IF(INDIRECT(VLOOKUP(B46,B$8:C$38,2,FALSE)&amp;(10*A46+5))="","",INDIRECT(VLOOKUP(B46,B$8:C$38,2,FALSE)&amp;(10*A46+5))))))))</f>
        <v/>
      </c>
      <c r="J46" s="69"/>
      <c r="K46" s="213"/>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7"/>
      <c r="AQ46" s="123" t="str">
        <f ca="1">IF(BR40=1,
IF((2-COUNTIF(OFFSET(L45,0,0,1,1),"外")-COUNTIF(OFFSET(L45,-10,BR32-1),"外"))&lt;=AQ45,"達成","未"),
IF((2-COUNTIF(OFFSET(L45,0,MAX(5-WEEKDAY(L38,3),0),1,2),"外"))&lt;=AQ45,"達成","未"))</f>
        <v>達成</v>
      </c>
      <c r="AR46" s="124" t="str">
        <f ca="1">IF((2-COUNTIF(OFFSET($L45,0,$BR40+5,1,2),"外"))&lt;=AR45,"達成","未")</f>
        <v>未</v>
      </c>
      <c r="AS46" s="124" t="str">
        <f ca="1">IF((2-COUNTIF(OFFSET($L45,0,$BR40+12,1,2),"外"))&lt;=AS45,"達成","未")</f>
        <v>未</v>
      </c>
      <c r="AT46" s="124" t="str">
        <f ca="1">IF((2-COUNTIF(OFFSET($L45,0,$BR40+19,1,2),"外"))&lt;=AT45,"達成","未")</f>
        <v>未</v>
      </c>
      <c r="AU46" s="125" t="str">
        <f ca="1">IF((BR45+SIGN(BR40))&lt;5,"-",IF((2-COUNTIF(OFFSET($L45,0,$BR40+26,1,2),"外"))&lt;=AU45,"達成","未"))</f>
        <v>-</v>
      </c>
      <c r="AV46" s="199"/>
      <c r="AW46" s="201"/>
      <c r="AX46" s="203"/>
      <c r="AY46" s="205"/>
      <c r="AZ46" s="207"/>
      <c r="BA46" s="38"/>
      <c r="BB46" s="38"/>
      <c r="BC46" s="107"/>
      <c r="BD46" s="107"/>
      <c r="BE46" s="107"/>
      <c r="BF46" s="107"/>
      <c r="BG46" s="107"/>
      <c r="BH46" s="107"/>
      <c r="BI46" s="107"/>
      <c r="BJ46" s="107"/>
      <c r="BK46" s="107"/>
      <c r="BL46" s="46"/>
      <c r="BM46" s="46"/>
      <c r="BN46" s="46"/>
      <c r="BO46" s="46"/>
      <c r="BP46" s="46"/>
      <c r="BQ46" s="46"/>
      <c r="BR46" s="34"/>
      <c r="BS46" s="46"/>
      <c r="BT46" s="2"/>
    </row>
    <row r="47" spans="1:74" ht="14.25" thickBot="1">
      <c r="A47" s="17">
        <f t="shared" si="3"/>
        <v>2</v>
      </c>
      <c r="B47" s="17">
        <f t="shared" si="4"/>
        <v>9</v>
      </c>
      <c r="D47" s="89" cm="1">
        <f t="array" aca="1" ref="D47" ca="1">IF(INDIRECT(VLOOKUP(B47,B$8:C$38,2,FALSE)&amp;(10*A47-1))="","",INDIRECT(VLOOKUP(B47,B$8:C$38,2,FALSE)&amp;(10*A47-1)))</f>
        <v>45970</v>
      </c>
      <c r="E47" s="17" t="str">
        <f t="shared" ca="1" si="0"/>
        <v>日</v>
      </c>
      <c r="F47" s="17" t="str" cm="1">
        <f t="array" aca="1" ref="F47" ca="1">IF(E47="","",IF(INDIRECT(VLOOKUP(B47,B$8:C$38,2,FALSE)&amp;(10*A47+3))="","",INDIRECT(VLOOKUP(B47,B$8:C$38,2,FALSE)&amp;(10*A47+3))))</f>
        <v/>
      </c>
      <c r="G47" s="17" t="str" cm="1">
        <f t="array" aca="1" ref="G47" ca="1">IF(E47="","",IF(INDIRECT(VLOOKUP(B47,B$8:C$38,2,FALSE)&amp;(10*A47+5))="","",INDIRECT(VLOOKUP(B47,B$8:C$38,2,FALSE)&amp;(10*A47+5))))</f>
        <v/>
      </c>
      <c r="H47" s="17" t="str" cm="1">
        <f t="array" aca="1" ref="H47" ca="1">IF(G47="","",IF(G47="●","振替後",IF(G47="▲","振替前",IF(G47="○","休日",IF(G47="外","非対象期間",IF(INDIRECT(VLOOKUP(B47,B$8:C$38,2,FALSE)&amp;(10*A47+5))="","",INDIRECT(VLOOKUP(B47,B$8:C$38,2,FALSE)&amp;(10*A47+5))))))))</f>
        <v/>
      </c>
      <c r="J47" s="52"/>
      <c r="K47" s="53"/>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BI47" s="7"/>
      <c r="BJ47" s="7"/>
      <c r="BK47" s="7"/>
      <c r="BL47" s="2"/>
    </row>
    <row r="48" spans="1:74" ht="13.5" customHeight="1">
      <c r="A48" s="17">
        <f t="shared" si="3"/>
        <v>2</v>
      </c>
      <c r="B48" s="17">
        <f t="shared" si="4"/>
        <v>10</v>
      </c>
      <c r="D48" s="89" cm="1">
        <f t="array" aca="1" ref="D48" ca="1">IF(INDIRECT(VLOOKUP(B48,B$8:C$38,2,FALSE)&amp;(10*A48-1))="","",INDIRECT(VLOOKUP(B48,B$8:C$38,2,FALSE)&amp;(10*A48-1)))</f>
        <v>45971</v>
      </c>
      <c r="E48" s="17" t="str">
        <f t="shared" ca="1" si="0"/>
        <v>月</v>
      </c>
      <c r="F48" s="17" t="str" cm="1">
        <f t="array" aca="1" ref="F48" ca="1">IF(E48="","",IF(INDIRECT(VLOOKUP(B48,B$8:C$38,2,FALSE)&amp;(10*A48+3))="","",INDIRECT(VLOOKUP(B48,B$8:C$38,2,FALSE)&amp;(10*A48+3))))</f>
        <v/>
      </c>
      <c r="G48" s="17" t="str" cm="1">
        <f t="array" aca="1" ref="G48" ca="1">IF(E48="","",IF(INDIRECT(VLOOKUP(B48,B$8:C$38,2,FALSE)&amp;(10*A48+5))="","",INDIRECT(VLOOKUP(B48,B$8:C$38,2,FALSE)&amp;(10*A48+5))))</f>
        <v/>
      </c>
      <c r="H48" s="17" t="str" cm="1">
        <f t="array" aca="1" ref="H48" ca="1">IF(G48="","",IF(G48="●","振替後",IF(G48="▲","振替前",IF(G48="○","休日",IF(G48="外","非対象期間",IF(INDIRECT(VLOOKUP(B48,B$8:C$38,2,FALSE)&amp;(10*A48+5))="","",INDIRECT(VLOOKUP(B48,B$8:C$38,2,FALSE)&amp;(10*A48+5))))))))</f>
        <v/>
      </c>
      <c r="J48" s="52"/>
      <c r="K48" s="66" t="s">
        <v>0</v>
      </c>
      <c r="L48" s="258">
        <f>DATE(YEAR(L38),MONTH(L38)+1,DAY(L38))</f>
        <v>46054</v>
      </c>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9"/>
      <c r="AQ48" s="270" t="s">
        <v>136</v>
      </c>
      <c r="AR48" s="271"/>
      <c r="AS48" s="271"/>
      <c r="AT48" s="271"/>
      <c r="AU48" s="272"/>
      <c r="AV48" s="260" t="s">
        <v>50</v>
      </c>
      <c r="AW48" s="261"/>
      <c r="AX48" s="262"/>
      <c r="AY48" s="266" t="s">
        <v>11</v>
      </c>
      <c r="AZ48" s="267"/>
      <c r="BA48" s="250" t="s">
        <v>102</v>
      </c>
      <c r="BB48" s="253" t="s">
        <v>103</v>
      </c>
      <c r="BC48" s="256" t="s">
        <v>15</v>
      </c>
      <c r="BD48" s="208" t="s">
        <v>104</v>
      </c>
      <c r="BE48" s="247" t="s">
        <v>105</v>
      </c>
      <c r="BF48" s="208" t="s">
        <v>107</v>
      </c>
      <c r="BG48" s="247" t="s">
        <v>106</v>
      </c>
      <c r="BH48" s="208" t="s">
        <v>80</v>
      </c>
      <c r="BI48" s="208" t="s">
        <v>81</v>
      </c>
      <c r="BJ48" s="102" t="s">
        <v>82</v>
      </c>
      <c r="BK48" s="102" t="s">
        <v>83</v>
      </c>
      <c r="BL48" s="222" t="s">
        <v>52</v>
      </c>
      <c r="BM48" s="247" t="s">
        <v>108</v>
      </c>
      <c r="BN48" s="247" t="s">
        <v>109</v>
      </c>
      <c r="BO48" s="222" t="s">
        <v>110</v>
      </c>
      <c r="BP48" s="222" t="s">
        <v>111</v>
      </c>
      <c r="BQ48" s="105"/>
      <c r="BR48" s="245" t="s">
        <v>92</v>
      </c>
      <c r="BS48" s="222" t="s">
        <v>61</v>
      </c>
      <c r="BT48" s="173" t="s">
        <v>142</v>
      </c>
    </row>
    <row r="49" spans="1:74" ht="12.95" customHeight="1">
      <c r="A49" s="17">
        <f t="shared" si="3"/>
        <v>2</v>
      </c>
      <c r="B49" s="17">
        <f t="shared" si="4"/>
        <v>11</v>
      </c>
      <c r="D49" s="89" cm="1">
        <f t="array" aca="1" ref="D49" ca="1">IF(INDIRECT(VLOOKUP(B49,B$8:C$38,2,FALSE)&amp;(10*A49-1))="","",INDIRECT(VLOOKUP(B49,B$8:C$38,2,FALSE)&amp;(10*A49-1)))</f>
        <v>45972</v>
      </c>
      <c r="E49" s="17" t="str">
        <f t="shared" ca="1" si="0"/>
        <v>火</v>
      </c>
      <c r="F49" s="17" t="str" cm="1">
        <f t="array" aca="1" ref="F49" ca="1">IF(E49="","",IF(INDIRECT(VLOOKUP(B49,B$8:C$38,2,FALSE)&amp;(10*A49+3))="","",INDIRECT(VLOOKUP(B49,B$8:C$38,2,FALSE)&amp;(10*A49+3))))</f>
        <v/>
      </c>
      <c r="G49" s="17" t="str" cm="1">
        <f t="array" aca="1" ref="G49" ca="1">IF(E49="","",IF(INDIRECT(VLOOKUP(B49,B$8:C$38,2,FALSE)&amp;(10*A49+5))="","",INDIRECT(VLOOKUP(B49,B$8:C$38,2,FALSE)&amp;(10*A49+5))))</f>
        <v/>
      </c>
      <c r="H49" s="17" t="str" cm="1">
        <f t="array" aca="1" ref="H49" ca="1">IF(G49="","",IF(G49="●","振替後",IF(G49="▲","振替前",IF(G49="○","休日",IF(G49="外","非対象期間",IF(INDIRECT(VLOOKUP(B49,B$8:C$38,2,FALSE)&amp;(10*A49+5))="","",INDIRECT(VLOOKUP(B49,B$8:C$38,2,FALSE)&amp;(10*A49+5))))))))</f>
        <v/>
      </c>
      <c r="J49" s="52"/>
      <c r="K49" s="67" t="s">
        <v>1</v>
      </c>
      <c r="L49" s="126">
        <f>DATE(YEAR(L48),MONTH(L48),DAY(L48))</f>
        <v>46054</v>
      </c>
      <c r="M49" s="126">
        <f>IF(MONTH(DATE(YEAR(L49),MONTH(L49),DAY(L49)+1))=MONTH($L48),DATE(YEAR(L49),MONTH(L49),DAY(L49)+1),"")</f>
        <v>46055</v>
      </c>
      <c r="N49" s="126">
        <f t="shared" ref="N49:AO49" si="12">IF(MONTH(DATE(YEAR(M49),MONTH(M49),DAY(M49)+1))=MONTH($L48),DATE(YEAR(M49),MONTH(M49),DAY(M49)+1),"")</f>
        <v>46056</v>
      </c>
      <c r="O49" s="126">
        <f t="shared" si="12"/>
        <v>46057</v>
      </c>
      <c r="P49" s="126">
        <f t="shared" si="12"/>
        <v>46058</v>
      </c>
      <c r="Q49" s="126">
        <f t="shared" si="12"/>
        <v>46059</v>
      </c>
      <c r="R49" s="126">
        <f t="shared" si="12"/>
        <v>46060</v>
      </c>
      <c r="S49" s="126">
        <f>IF(MONTH(DATE(YEAR(R49),MONTH(R49),DAY(R49)+1))=MONTH($L48),DATE(YEAR(R49),MONTH(R49),DAY(R49)+1),"")</f>
        <v>46061</v>
      </c>
      <c r="T49" s="126">
        <f t="shared" si="12"/>
        <v>46062</v>
      </c>
      <c r="U49" s="126">
        <f t="shared" si="12"/>
        <v>46063</v>
      </c>
      <c r="V49" s="126">
        <f t="shared" si="12"/>
        <v>46064</v>
      </c>
      <c r="W49" s="126">
        <f t="shared" si="12"/>
        <v>46065</v>
      </c>
      <c r="X49" s="126">
        <f t="shared" si="12"/>
        <v>46066</v>
      </c>
      <c r="Y49" s="126">
        <f t="shared" si="12"/>
        <v>46067</v>
      </c>
      <c r="Z49" s="126">
        <f t="shared" si="12"/>
        <v>46068</v>
      </c>
      <c r="AA49" s="126">
        <f t="shared" si="12"/>
        <v>46069</v>
      </c>
      <c r="AB49" s="126">
        <f t="shared" si="12"/>
        <v>46070</v>
      </c>
      <c r="AC49" s="126">
        <f t="shared" si="12"/>
        <v>46071</v>
      </c>
      <c r="AD49" s="126">
        <f t="shared" si="12"/>
        <v>46072</v>
      </c>
      <c r="AE49" s="126">
        <f t="shared" si="12"/>
        <v>46073</v>
      </c>
      <c r="AF49" s="126">
        <f t="shared" si="12"/>
        <v>46074</v>
      </c>
      <c r="AG49" s="126">
        <f t="shared" si="12"/>
        <v>46075</v>
      </c>
      <c r="AH49" s="126">
        <f t="shared" si="12"/>
        <v>46076</v>
      </c>
      <c r="AI49" s="126">
        <f t="shared" si="12"/>
        <v>46077</v>
      </c>
      <c r="AJ49" s="126">
        <f t="shared" si="12"/>
        <v>46078</v>
      </c>
      <c r="AK49" s="126">
        <f t="shared" si="12"/>
        <v>46079</v>
      </c>
      <c r="AL49" s="126">
        <f t="shared" si="12"/>
        <v>46080</v>
      </c>
      <c r="AM49" s="126">
        <f t="shared" si="12"/>
        <v>46081</v>
      </c>
      <c r="AN49" s="126" t="str">
        <f t="shared" si="12"/>
        <v/>
      </c>
      <c r="AO49" s="126" t="e">
        <f t="shared" si="12"/>
        <v>#VALUE!</v>
      </c>
      <c r="AP49" s="127" t="e">
        <f>IF(MONTH(DATE(YEAR(AO49),MONTH(AO49),DAY(AO49)+1))=MONTH($L48),DATE(YEAR(AO49),MONTH(AO49),DAY(AO49)+1),"")</f>
        <v>#VALUE!</v>
      </c>
      <c r="AQ49" s="273"/>
      <c r="AR49" s="274"/>
      <c r="AS49" s="274"/>
      <c r="AT49" s="274"/>
      <c r="AU49" s="275"/>
      <c r="AV49" s="263"/>
      <c r="AW49" s="264"/>
      <c r="AX49" s="265"/>
      <c r="AY49" s="268"/>
      <c r="AZ49" s="269"/>
      <c r="BA49" s="251"/>
      <c r="BB49" s="254"/>
      <c r="BC49" s="257"/>
      <c r="BD49" s="210"/>
      <c r="BE49" s="248"/>
      <c r="BF49" s="210"/>
      <c r="BG49" s="248"/>
      <c r="BH49" s="210"/>
      <c r="BI49" s="210"/>
      <c r="BJ49" s="103" t="s">
        <v>78</v>
      </c>
      <c r="BK49" s="103" t="s">
        <v>79</v>
      </c>
      <c r="BL49" s="222"/>
      <c r="BM49" s="249"/>
      <c r="BN49" s="249"/>
      <c r="BO49" s="173"/>
      <c r="BP49" s="173"/>
      <c r="BQ49" s="106"/>
      <c r="BR49" s="246"/>
      <c r="BS49" s="222"/>
      <c r="BT49" s="173"/>
    </row>
    <row r="50" spans="1:74" ht="13.5" customHeight="1">
      <c r="A50" s="17">
        <f t="shared" si="3"/>
        <v>2</v>
      </c>
      <c r="B50" s="17">
        <f t="shared" si="4"/>
        <v>12</v>
      </c>
      <c r="D50" s="89" cm="1">
        <f t="array" aca="1" ref="D50" ca="1">IF(INDIRECT(VLOOKUP(B50,B$8:C$38,2,FALSE)&amp;(10*A50-1))="","",INDIRECT(VLOOKUP(B50,B$8:C$38,2,FALSE)&amp;(10*A50-1)))</f>
        <v>45973</v>
      </c>
      <c r="E50" s="17" t="str">
        <f t="shared" ca="1" si="0"/>
        <v>水</v>
      </c>
      <c r="F50" s="17" t="str" cm="1">
        <f t="array" aca="1" ref="F50" ca="1">IF(E50="","",IF(INDIRECT(VLOOKUP(B50,B$8:C$38,2,FALSE)&amp;(10*A50+3))="","",INDIRECT(VLOOKUP(B50,B$8:C$38,2,FALSE)&amp;(10*A50+3))))</f>
        <v/>
      </c>
      <c r="G50" s="17" t="str" cm="1">
        <f t="array" aca="1" ref="G50" ca="1">IF(E50="","",IF(INDIRECT(VLOOKUP(B50,B$8:C$38,2,FALSE)&amp;(10*A50+5))="","",INDIRECT(VLOOKUP(B50,B$8:C$38,2,FALSE)&amp;(10*A50+5))))</f>
        <v/>
      </c>
      <c r="H50" s="17" t="str" cm="1">
        <f t="array" aca="1" ref="H50" ca="1">IF(G50="","",IF(G50="●","振替後",IF(G50="▲","振替前",IF(G50="○","休日",IF(G50="外","非対象期間",IF(INDIRECT(VLOOKUP(B50,B$8:C$38,2,FALSE)&amp;(10*A50+5))="","",INDIRECT(VLOOKUP(B50,B$8:C$38,2,FALSE)&amp;(10*A50+5))))))))</f>
        <v/>
      </c>
      <c r="J50" s="52"/>
      <c r="K50" s="67" t="s">
        <v>2</v>
      </c>
      <c r="L50" s="128" t="str">
        <f t="shared" ref="L50:AP50" si="13">TEXT(L49,"aaa")</f>
        <v>日</v>
      </c>
      <c r="M50" s="128" t="str">
        <f t="shared" si="13"/>
        <v>月</v>
      </c>
      <c r="N50" s="128" t="str">
        <f t="shared" si="13"/>
        <v>火</v>
      </c>
      <c r="O50" s="128" t="str">
        <f t="shared" si="13"/>
        <v>水</v>
      </c>
      <c r="P50" s="128" t="str">
        <f t="shared" si="13"/>
        <v>木</v>
      </c>
      <c r="Q50" s="128" t="str">
        <f t="shared" si="13"/>
        <v>金</v>
      </c>
      <c r="R50" s="128" t="str">
        <f t="shared" si="13"/>
        <v>土</v>
      </c>
      <c r="S50" s="128" t="str">
        <f t="shared" si="13"/>
        <v>日</v>
      </c>
      <c r="T50" s="128" t="str">
        <f t="shared" si="13"/>
        <v>月</v>
      </c>
      <c r="U50" s="128" t="str">
        <f t="shared" si="13"/>
        <v>火</v>
      </c>
      <c r="V50" s="128" t="str">
        <f t="shared" si="13"/>
        <v>水</v>
      </c>
      <c r="W50" s="128" t="str">
        <f t="shared" si="13"/>
        <v>木</v>
      </c>
      <c r="X50" s="128" t="str">
        <f t="shared" si="13"/>
        <v>金</v>
      </c>
      <c r="Y50" s="128" t="str">
        <f t="shared" si="13"/>
        <v>土</v>
      </c>
      <c r="Z50" s="128" t="str">
        <f t="shared" si="13"/>
        <v>日</v>
      </c>
      <c r="AA50" s="128" t="str">
        <f t="shared" si="13"/>
        <v>月</v>
      </c>
      <c r="AB50" s="128" t="str">
        <f t="shared" si="13"/>
        <v>火</v>
      </c>
      <c r="AC50" s="128" t="str">
        <f t="shared" si="13"/>
        <v>水</v>
      </c>
      <c r="AD50" s="128" t="str">
        <f t="shared" si="13"/>
        <v>木</v>
      </c>
      <c r="AE50" s="128" t="str">
        <f t="shared" si="13"/>
        <v>金</v>
      </c>
      <c r="AF50" s="128" t="str">
        <f t="shared" si="13"/>
        <v>土</v>
      </c>
      <c r="AG50" s="128" t="str">
        <f t="shared" si="13"/>
        <v>日</v>
      </c>
      <c r="AH50" s="128" t="str">
        <f t="shared" si="13"/>
        <v>月</v>
      </c>
      <c r="AI50" s="128" t="str">
        <f t="shared" si="13"/>
        <v>火</v>
      </c>
      <c r="AJ50" s="128" t="str">
        <f t="shared" si="13"/>
        <v>水</v>
      </c>
      <c r="AK50" s="128" t="str">
        <f t="shared" si="13"/>
        <v>木</v>
      </c>
      <c r="AL50" s="128" t="str">
        <f t="shared" si="13"/>
        <v>金</v>
      </c>
      <c r="AM50" s="128" t="str">
        <f t="shared" si="13"/>
        <v>土</v>
      </c>
      <c r="AN50" s="128" t="str">
        <f t="shared" si="13"/>
        <v/>
      </c>
      <c r="AO50" s="128" t="e">
        <f t="shared" si="13"/>
        <v>#VALUE!</v>
      </c>
      <c r="AP50" s="129" t="e">
        <f t="shared" si="13"/>
        <v>#VALUE!</v>
      </c>
      <c r="AQ50" s="287" t="s">
        <v>137</v>
      </c>
      <c r="AR50" s="289" t="s">
        <v>138</v>
      </c>
      <c r="AS50" s="289" t="s">
        <v>139</v>
      </c>
      <c r="AT50" s="289" t="s">
        <v>140</v>
      </c>
      <c r="AU50" s="304" t="s">
        <v>141</v>
      </c>
      <c r="AV50" s="229" t="s">
        <v>44</v>
      </c>
      <c r="AW50" s="230" t="s">
        <v>12</v>
      </c>
      <c r="AX50" s="231" t="s">
        <v>51</v>
      </c>
      <c r="AY50" s="232" t="s">
        <v>44</v>
      </c>
      <c r="AZ50" s="235" t="s">
        <v>13</v>
      </c>
      <c r="BA50" s="252"/>
      <c r="BB50" s="255"/>
      <c r="BC50" s="238">
        <f>COUNT(L49:AP49)</f>
        <v>28</v>
      </c>
      <c r="BD50" s="208">
        <f>BC50-BA52</f>
        <v>28</v>
      </c>
      <c r="BE50" s="222">
        <f>SUM(BD$8:BD53)</f>
        <v>125</v>
      </c>
      <c r="BF50" s="208">
        <f>BC50-BA54</f>
        <v>28</v>
      </c>
      <c r="BG50" s="222">
        <f>SUM(BF$8:BF53)</f>
        <v>125</v>
      </c>
      <c r="BH50" s="222">
        <f>COUNTIF(L53:AP53,"○")+COUNTIF(L53:AP53,"●")</f>
        <v>0</v>
      </c>
      <c r="BI50" s="222">
        <f>SUM(BH$9:BH54)</f>
        <v>0</v>
      </c>
      <c r="BJ50" s="222">
        <f>COUNTIF(L55:AP55,"○")+COUNTIF(L55:AP55,"●")</f>
        <v>0</v>
      </c>
      <c r="BK50" s="222">
        <f>SUM(BJ$10:BJ55)</f>
        <v>0</v>
      </c>
      <c r="BL50" s="173">
        <f>COUNTIF(L50:AP50,"土")+COUNTIF(L50:AP50,"日")</f>
        <v>8</v>
      </c>
      <c r="BM50" s="248"/>
      <c r="BN50" s="248"/>
      <c r="BO50" s="173" t="str">
        <f ca="1">IF(OR(BM51/BD50&lt;0.285,BM51=0),"特例","特例なし")</f>
        <v>特例なし</v>
      </c>
      <c r="BP50" s="173" t="str">
        <f ca="1">IF(OR(BN51/BF50&lt;0.285,BN51=0),"特例","特例なし")</f>
        <v>特例なし</v>
      </c>
      <c r="BQ50" s="223" t="s">
        <v>97</v>
      </c>
      <c r="BR50" s="225">
        <f>ABS(IF(WEEKDAY(L48,3)=0,7,WEEKDAY(L48,3)-7))</f>
        <v>1</v>
      </c>
      <c r="BS50" s="173">
        <f ca="1">IF($AX$340="計画",IF(BD50=0,1,IF(AX53="達成",1,IF(AX53="達成※",1,0))),IF(BF50=0,1,IF(AX55="達成",1,IF(AX55="達成※",1,0))))</f>
        <v>0</v>
      </c>
      <c r="BT50" s="173">
        <f ca="1">IF($AX$340="計画",IF(COUNTIF(AQ54:AU54,"未")=0,1,0),IF(COUNTIF(AQ56:AU56,"未")=0,1,0))</f>
        <v>0</v>
      </c>
    </row>
    <row r="51" spans="1:74" ht="33.950000000000003" customHeight="1">
      <c r="A51" s="17">
        <f t="shared" si="3"/>
        <v>2</v>
      </c>
      <c r="B51" s="17">
        <f t="shared" si="4"/>
        <v>13</v>
      </c>
      <c r="D51" s="89" cm="1">
        <f t="array" aca="1" ref="D51" ca="1">IF(INDIRECT(VLOOKUP(B51,B$8:C$38,2,FALSE)&amp;(10*A51-1))="","",INDIRECT(VLOOKUP(B51,B$8:C$38,2,FALSE)&amp;(10*A51-1)))</f>
        <v>45974</v>
      </c>
      <c r="E51" s="17" t="str">
        <f t="shared" ca="1" si="0"/>
        <v>木</v>
      </c>
      <c r="F51" s="17" t="str" cm="1">
        <f t="array" aca="1" ref="F51" ca="1">IF(E51="","",IF(INDIRECT(VLOOKUP(B51,B$8:C$38,2,FALSE)&amp;(10*A51+3))="","",INDIRECT(VLOOKUP(B51,B$8:C$38,2,FALSE)&amp;(10*A51+3))))</f>
        <v/>
      </c>
      <c r="G51" s="17" t="str" cm="1">
        <f t="array" aca="1" ref="G51" ca="1">IF(E51="","",IF(INDIRECT(VLOOKUP(B51,B$8:C$38,2,FALSE)&amp;(10*A51+5))="","",INDIRECT(VLOOKUP(B51,B$8:C$38,2,FALSE)&amp;(10*A51+5))))</f>
        <v/>
      </c>
      <c r="H51" s="17" t="str" cm="1">
        <f t="array" aca="1" ref="H51" ca="1">IF(G51="","",IF(G51="●","振替後",IF(G51="▲","振替前",IF(G51="○","休日",IF(G51="外","非対象期間",IF(INDIRECT(VLOOKUP(B51,B$8:C$38,2,FALSE)&amp;(10*A51+5))="","",INDIRECT(VLOOKUP(B51,B$8:C$38,2,FALSE)&amp;(10*A51+5))))))))</f>
        <v/>
      </c>
      <c r="J51" s="52"/>
      <c r="K51" s="220" t="s">
        <v>3</v>
      </c>
      <c r="L51" s="283" t="str">
        <f>IFERROR(VLOOKUP(L49,祝日一覧!A:C,3,FALSE),"")</f>
        <v/>
      </c>
      <c r="M51" s="283" t="str">
        <f>IFERROR(VLOOKUP(M49,祝日一覧!A:C,3,FALSE),"")</f>
        <v/>
      </c>
      <c r="N51" s="283" t="str">
        <f>IFERROR(VLOOKUP(N49,祝日一覧!A:C,3,FALSE),"")</f>
        <v/>
      </c>
      <c r="O51" s="283" t="str">
        <f>IFERROR(VLOOKUP(O49,祝日一覧!A:C,3,FALSE),"")</f>
        <v/>
      </c>
      <c r="P51" s="283" t="str">
        <f>IFERROR(VLOOKUP(P49,祝日一覧!A:C,3,FALSE),"")</f>
        <v/>
      </c>
      <c r="Q51" s="283" t="str">
        <f>IFERROR(VLOOKUP(Q49,祝日一覧!A:C,3,FALSE),"")</f>
        <v/>
      </c>
      <c r="R51" s="283" t="str">
        <f>IFERROR(VLOOKUP(R49,祝日一覧!A:C,3,FALSE),"")</f>
        <v/>
      </c>
      <c r="S51" s="283" t="str">
        <f>IFERROR(VLOOKUP(S49,祝日一覧!A:C,3,FALSE),"")</f>
        <v/>
      </c>
      <c r="T51" s="283" t="str">
        <f>IFERROR(VLOOKUP(T49,祝日一覧!A:C,3,FALSE),"")</f>
        <v/>
      </c>
      <c r="U51" s="283" t="str">
        <f>IFERROR(VLOOKUP(U49,祝日一覧!A:C,3,FALSE),"")</f>
        <v/>
      </c>
      <c r="V51" s="283" t="str">
        <f>IFERROR(VLOOKUP(V49,祝日一覧!A:C,3,FALSE),"")</f>
        <v>建国記念の日</v>
      </c>
      <c r="W51" s="283" t="str">
        <f>IFERROR(VLOOKUP(W49,祝日一覧!A:C,3,FALSE),"")</f>
        <v/>
      </c>
      <c r="X51" s="283" t="str">
        <f>IFERROR(VLOOKUP(X49,祝日一覧!A:C,3,FALSE),"")</f>
        <v/>
      </c>
      <c r="Y51" s="283" t="str">
        <f>IFERROR(VLOOKUP(Y49,祝日一覧!A:C,3,FALSE),"")</f>
        <v/>
      </c>
      <c r="Z51" s="283" t="str">
        <f>IFERROR(VLOOKUP(Z49,祝日一覧!A:C,3,FALSE),"")</f>
        <v/>
      </c>
      <c r="AA51" s="283" t="str">
        <f>IFERROR(VLOOKUP(AA49,祝日一覧!A:C,3,FALSE),"")</f>
        <v/>
      </c>
      <c r="AB51" s="283" t="str">
        <f>IFERROR(VLOOKUP(AB49,祝日一覧!A:C,3,FALSE),"")</f>
        <v/>
      </c>
      <c r="AC51" s="283" t="str">
        <f>IFERROR(VLOOKUP(AC49,祝日一覧!A:C,3,FALSE),"")</f>
        <v/>
      </c>
      <c r="AD51" s="283" t="str">
        <f>IFERROR(VLOOKUP(AD49,祝日一覧!A:C,3,FALSE),"")</f>
        <v/>
      </c>
      <c r="AE51" s="283" t="str">
        <f>IFERROR(VLOOKUP(AE49,祝日一覧!A:C,3,FALSE),"")</f>
        <v/>
      </c>
      <c r="AF51" s="283" t="str">
        <f>IFERROR(VLOOKUP(AF49,祝日一覧!A:C,3,FALSE),"")</f>
        <v/>
      </c>
      <c r="AG51" s="283" t="str">
        <f>IFERROR(VLOOKUP(AG49,祝日一覧!A:C,3,FALSE),"")</f>
        <v/>
      </c>
      <c r="AH51" s="283" t="str">
        <f>IFERROR(VLOOKUP(AH49,祝日一覧!A:C,3,FALSE),"")</f>
        <v>天皇誕生日</v>
      </c>
      <c r="AI51" s="283" t="str">
        <f>IFERROR(VLOOKUP(AI49,祝日一覧!A:C,3,FALSE),"")</f>
        <v/>
      </c>
      <c r="AJ51" s="283" t="str">
        <f>IFERROR(VLOOKUP(AJ49,祝日一覧!A:C,3,FALSE),"")</f>
        <v/>
      </c>
      <c r="AK51" s="283" t="str">
        <f>IFERROR(VLOOKUP(AK49,祝日一覧!A:C,3,FALSE),"")</f>
        <v/>
      </c>
      <c r="AL51" s="283" t="str">
        <f>IFERROR(VLOOKUP(AL49,祝日一覧!A:C,3,FALSE),"")</f>
        <v/>
      </c>
      <c r="AM51" s="283" t="str">
        <f>IFERROR(VLOOKUP(AM49,祝日一覧!A:C,3,FALSE),"")</f>
        <v/>
      </c>
      <c r="AN51" s="283" t="str">
        <f>IFERROR(VLOOKUP(AN49,祝日一覧!A:C,3,FALSE),"")</f>
        <v/>
      </c>
      <c r="AO51" s="283" t="str">
        <f>IFERROR(VLOOKUP(AO49,祝日一覧!A:C,3,FALSE),"")</f>
        <v/>
      </c>
      <c r="AP51" s="285" t="str">
        <f>IFERROR(VLOOKUP(AP49,祝日一覧!A:C,3,FALSE),"")</f>
        <v/>
      </c>
      <c r="AQ51" s="288"/>
      <c r="AR51" s="290"/>
      <c r="AS51" s="290"/>
      <c r="AT51" s="290"/>
      <c r="AU51" s="305"/>
      <c r="AV51" s="229"/>
      <c r="AW51" s="230"/>
      <c r="AX51" s="231"/>
      <c r="AY51" s="233"/>
      <c r="AZ51" s="236"/>
      <c r="BA51" s="41" t="s">
        <v>85</v>
      </c>
      <c r="BB51" s="42" t="s">
        <v>85</v>
      </c>
      <c r="BC51" s="238"/>
      <c r="BD51" s="209"/>
      <c r="BE51" s="222"/>
      <c r="BF51" s="209"/>
      <c r="BG51" s="222"/>
      <c r="BH51" s="222"/>
      <c r="BI51" s="222"/>
      <c r="BJ51" s="222"/>
      <c r="BK51" s="222"/>
      <c r="BL51" s="173"/>
      <c r="BM51" s="226">
        <f ca="1">BL50-BB52</f>
        <v>8</v>
      </c>
      <c r="BN51" s="226">
        <f ca="1">BL50-BB54</f>
        <v>8</v>
      </c>
      <c r="BO51" s="173"/>
      <c r="BP51" s="173"/>
      <c r="BQ51" s="224"/>
      <c r="BR51" s="225">
        <f>WEEKDAY(L47,3)</f>
        <v>5</v>
      </c>
      <c r="BS51" s="173"/>
      <c r="BT51" s="173"/>
      <c r="BU51" s="24"/>
    </row>
    <row r="52" spans="1:74" s="3" customFormat="1" ht="53.1" customHeight="1">
      <c r="A52" s="17">
        <f t="shared" si="3"/>
        <v>2</v>
      </c>
      <c r="B52" s="17">
        <f t="shared" si="4"/>
        <v>14</v>
      </c>
      <c r="C52" s="88"/>
      <c r="D52" s="89" cm="1">
        <f t="array" aca="1" ref="D52" ca="1">IF(INDIRECT(VLOOKUP(B52,B$8:C$38,2,FALSE)&amp;(10*A52-1))="","",INDIRECT(VLOOKUP(B52,B$8:C$38,2,FALSE)&amp;(10*A52-1)))</f>
        <v>45975</v>
      </c>
      <c r="E52" s="17" t="str">
        <f t="shared" ca="1" si="0"/>
        <v>金</v>
      </c>
      <c r="F52" s="17" t="str" cm="1">
        <f t="array" aca="1" ref="F52" ca="1">IF(E52="","",IF(INDIRECT(VLOOKUP(B52,B$8:C$38,2,FALSE)&amp;(10*A52+3))="","",INDIRECT(VLOOKUP(B52,B$8:C$38,2,FALSE)&amp;(10*A52+3))))</f>
        <v/>
      </c>
      <c r="G52" s="17" t="str" cm="1">
        <f t="array" aca="1" ref="G52" ca="1">IF(E52="","",IF(INDIRECT(VLOOKUP(B52,B$8:C$38,2,FALSE)&amp;(10*A52+5))="","",INDIRECT(VLOOKUP(B52,B$8:C$38,2,FALSE)&amp;(10*A52+5))))</f>
        <v/>
      </c>
      <c r="H52" s="17" t="str" cm="1">
        <f t="array" aca="1" ref="H52" ca="1">IF(G52="","",IF(G52="●","振替後",IF(G52="▲","振替前",IF(G52="○","休日",IF(G52="外","非対象期間",IF(INDIRECT(VLOOKUP(B52,B$8:C$38,2,FALSE)&amp;(10*A52+5))="","",INDIRECT(VLOOKUP(B52,B$8:C$38,2,FALSE)&amp;(10*A52+5))))))))</f>
        <v/>
      </c>
      <c r="J52" s="68"/>
      <c r="K52" s="221"/>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6"/>
      <c r="AQ52" s="108" t="str">
        <f>IF($BR50=7,DBCS(1&amp;"日～"&amp;7&amp;"日"),DBCS("前"&amp;DAY(EOMONTH($L48-1,0))-6+$BR50&amp;"日～"&amp;$BR50&amp;"日"))</f>
        <v>前２６日～１日</v>
      </c>
      <c r="AR52" s="109" t="str">
        <f>DBCS($BR50+1&amp;"日～"&amp;$BR50+7&amp;"日")</f>
        <v>２日～８日</v>
      </c>
      <c r="AS52" s="109" t="str">
        <f>DBCS($BR50+8&amp;"日～"&amp;$BR50+14&amp;"日")</f>
        <v>９日～１５日</v>
      </c>
      <c r="AT52" s="109" t="str">
        <f>DBCS($BR50+15&amp;"日～"&amp;$BR50+21&amp;"日")</f>
        <v>１６日～２２日</v>
      </c>
      <c r="AU52" s="110" t="str">
        <f>IF(AND(BR50=7,BR53=0),"-",IF($BR55=3,"-",DBCS($BR50+22&amp;"日～"&amp;$BR50+28&amp;"日")))</f>
        <v>-</v>
      </c>
      <c r="AV52" s="229"/>
      <c r="AW52" s="230"/>
      <c r="AX52" s="231"/>
      <c r="AY52" s="234"/>
      <c r="AZ52" s="237"/>
      <c r="BA52" s="41">
        <f>COUNTIF(L53:AP54,"外")</f>
        <v>0</v>
      </c>
      <c r="BB52" s="42">
        <f ca="1">COUNTIF(OFFSET(L53,0,MAX(5-WEEKDAY(L48,3),0),1,MIN(7-WEEKDAY(L48,3),2)),"外")+COUNTIF(OFFSET(L53,0,MAX(5-WEEKDAY(L48,3),0)+7,1,2),"外")+COUNTIF(OFFSET(L53,0,MAX(5-WEEKDAY(L48,3),0)+14,1,2),"外")+COUNTIF(OFFSET(L53,0,MAX(5-WEEKDAY(L48,3),0)+21,1,2),"外")+IF(BR52-BR50&lt;27,0,COUNTIF(OFFSET(L53,0,BR50+26,1,MIN(7-BR53,2)),"外"))</f>
        <v>0</v>
      </c>
      <c r="BC52" s="238"/>
      <c r="BD52" s="209"/>
      <c r="BE52" s="222"/>
      <c r="BF52" s="209"/>
      <c r="BG52" s="222"/>
      <c r="BH52" s="222"/>
      <c r="BI52" s="222"/>
      <c r="BJ52" s="222"/>
      <c r="BK52" s="222"/>
      <c r="BL52" s="173"/>
      <c r="BM52" s="227"/>
      <c r="BN52" s="227"/>
      <c r="BO52" s="173"/>
      <c r="BP52" s="173"/>
      <c r="BQ52" s="35" t="s">
        <v>98</v>
      </c>
      <c r="BR52" s="31">
        <f>DAY(EOMONTH(L48,0))</f>
        <v>28</v>
      </c>
      <c r="BS52" s="173"/>
      <c r="BT52" s="173"/>
      <c r="BU52" s="29"/>
      <c r="BV52" s="30"/>
    </row>
    <row r="53" spans="1:74" s="4" customFormat="1" ht="29.1" customHeight="1">
      <c r="A53" s="17">
        <f t="shared" si="3"/>
        <v>2</v>
      </c>
      <c r="B53" s="17">
        <f t="shared" si="4"/>
        <v>15</v>
      </c>
      <c r="D53" s="89" cm="1">
        <f t="array" aca="1" ref="D53" ca="1">IF(INDIRECT(VLOOKUP(B53,B$8:C$38,2,FALSE)&amp;(10*A53-1))="","",INDIRECT(VLOOKUP(B53,B$8:C$38,2,FALSE)&amp;(10*A53-1)))</f>
        <v>45976</v>
      </c>
      <c r="E53" s="17" t="str">
        <f t="shared" ca="1" si="0"/>
        <v>土</v>
      </c>
      <c r="F53" s="17" t="str" cm="1">
        <f t="array" aca="1" ref="F53" ca="1">IF(E53="","",IF(INDIRECT(VLOOKUP(B53,B$8:C$38,2,FALSE)&amp;(10*A53+3))="","",INDIRECT(VLOOKUP(B53,B$8:C$38,2,FALSE)&amp;(10*A53+3))))</f>
        <v/>
      </c>
      <c r="G53" s="17" t="str" cm="1">
        <f t="array" aca="1" ref="G53" ca="1">IF(E53="","",IF(INDIRECT(VLOOKUP(B53,B$8:C$38,2,FALSE)&amp;(10*A53+5))="","",INDIRECT(VLOOKUP(B53,B$8:C$38,2,FALSE)&amp;(10*A53+5))))</f>
        <v/>
      </c>
      <c r="H53" s="17" t="str" cm="1">
        <f t="array" aca="1" ref="H53" ca="1">IF(G53="","",IF(G53="●","振替後",IF(G53="▲","振替前",IF(G53="○","休日",IF(G53="外","非対象期間",IF(INDIRECT(VLOOKUP(B53,B$8:C$38,2,FALSE)&amp;(10*A53+5))="","",INDIRECT(VLOOKUP(B53,B$8:C$38,2,FALSE)&amp;(10*A53+5))))))))</f>
        <v/>
      </c>
      <c r="J53" s="69"/>
      <c r="K53" s="212" t="s">
        <v>88</v>
      </c>
      <c r="L53" s="194"/>
      <c r="M53" s="194"/>
      <c r="N53" s="194"/>
      <c r="O53" s="194"/>
      <c r="P53" s="194"/>
      <c r="Q53" s="194"/>
      <c r="R53" s="194"/>
      <c r="S53" s="194"/>
      <c r="T53" s="194"/>
      <c r="U53" s="280"/>
      <c r="V53" s="280"/>
      <c r="W53" s="194"/>
      <c r="X53" s="194"/>
      <c r="Y53" s="194"/>
      <c r="Z53" s="194"/>
      <c r="AA53" s="194"/>
      <c r="AB53" s="194"/>
      <c r="AC53" s="194"/>
      <c r="AD53" s="194"/>
      <c r="AE53" s="194"/>
      <c r="AF53" s="194"/>
      <c r="AG53" s="194"/>
      <c r="AH53" s="194"/>
      <c r="AI53" s="194"/>
      <c r="AJ53" s="194"/>
      <c r="AK53" s="194"/>
      <c r="AL53" s="194"/>
      <c r="AM53" s="194"/>
      <c r="AN53" s="194"/>
      <c r="AO53" s="194"/>
      <c r="AP53" s="196"/>
      <c r="AQ53" s="111">
        <f ca="1">IF(BR50=7,COUNTIF(OFFSET($L53,0,0,1,$BR50),"○")+COUNTIF(OFFSET($L53,0,$BR50,1,7),"●"),COUNTIF(OFFSET($L53,0,0,1,$BR50),"○")+COUNTIF(OFFSET($L53,-10,DAY(EOMONTH(L48-1,0))-7+BR50,1,7-$BR50),"○")+COUNTIF(OFFSET(L53,0,BR50,1,7),"●"))</f>
        <v>0</v>
      </c>
      <c r="AR53" s="112">
        <f ca="1">COUNTIF(OFFSET($L53,0,$BR50,1,7),"○")+COUNTIF(OFFSET($L53,0,$BR50+7,1,7),"●")</f>
        <v>0</v>
      </c>
      <c r="AS53" s="112">
        <f ca="1">COUNTIF(OFFSET($L53,0,$BR50+7,1,7),"○")+COUNTIF(OFFSET($L53,0,$BR50+14,1,7),"●")</f>
        <v>0</v>
      </c>
      <c r="AT53" s="112">
        <f ca="1">IF(BR55=3,COUNTIF(OFFSET($L53,0,$BR50+14,1,7),"○")+IFERROR(COUNTIF(OFFSET(L53,0,BR50+22,1,BR53),"●"),0)+COUNTIF(OFFSET(L53,10,0,1,7-BR53),"●"),COUNTIF(OFFSET($L53,0,$BR50+14,1,7),"○")+COUNTIF(OFFSET($L53,0,$BR50+21,1,7),"●"))</f>
        <v>0</v>
      </c>
      <c r="AU53" s="113" t="str">
        <f ca="1">IF((BR55+SIGN(BR50))&lt;5,"-",IF(BR53=0,COUNTIF(OFFSET(L53,0,BR50+21,1,7),"○")+COUNTIF(OFFSET(L53,10,0,1,7-BR53),"●"),COUNTIF(OFFSET(L53,0,BR50+21,1,7),"○")+COUNTIF(OFFSET(L53,0,BR50+28,1,BR53),"●")+COUNTIF(OFFSET(L53,10,1,7-BR53,),"●")))</f>
        <v>-</v>
      </c>
      <c r="AV53" s="198">
        <f>BH50</f>
        <v>0</v>
      </c>
      <c r="AW53" s="200">
        <f>IF(BD50=0,"対象外",AV53/BD50)</f>
        <v>0</v>
      </c>
      <c r="AX53" s="202" t="str">
        <f ca="1">IF(BD50=0,"対象外",IF(AV53/BD50&gt;=0.285,"達成",IF(AV53&gt;=BO53,"達成※","未")))</f>
        <v>未</v>
      </c>
      <c r="AY53" s="204">
        <f>BI50</f>
        <v>0</v>
      </c>
      <c r="AZ53" s="206">
        <f>IFERROR(AY53/BE50,"")</f>
        <v>0</v>
      </c>
      <c r="BA53" s="41" t="s">
        <v>86</v>
      </c>
      <c r="BB53" s="42" t="s">
        <v>86</v>
      </c>
      <c r="BC53" s="238"/>
      <c r="BD53" s="209"/>
      <c r="BE53" s="222"/>
      <c r="BF53" s="209"/>
      <c r="BG53" s="222"/>
      <c r="BH53" s="222"/>
      <c r="BI53" s="222"/>
      <c r="BJ53" s="222"/>
      <c r="BK53" s="222"/>
      <c r="BL53" s="173"/>
      <c r="BM53" s="227"/>
      <c r="BN53" s="227"/>
      <c r="BO53" s="173" t="str">
        <f ca="1">IF(OR(BM51/BD50&lt;0.285,BM51=0),BM51,"-")</f>
        <v>-</v>
      </c>
      <c r="BP53" s="226" t="str">
        <f ca="1">IF(OR(BN51/BF50&lt;0.285,BN51=0),BN51,"-")</f>
        <v>-</v>
      </c>
      <c r="BQ53" s="36" t="s">
        <v>99</v>
      </c>
      <c r="BR53" s="33">
        <f>MOD(BR52-BR50,7)</f>
        <v>6</v>
      </c>
      <c r="BS53" s="173"/>
      <c r="BT53" s="173"/>
    </row>
    <row r="54" spans="1:74" s="4" customFormat="1" ht="29.1" customHeight="1">
      <c r="A54" s="17">
        <f t="shared" si="3"/>
        <v>2</v>
      </c>
      <c r="B54" s="17">
        <f t="shared" si="4"/>
        <v>16</v>
      </c>
      <c r="D54" s="89" cm="1">
        <f t="array" aca="1" ref="D54" ca="1">IF(INDIRECT(VLOOKUP(B54,B$8:C$38,2,FALSE)&amp;(10*A54-1))="","",INDIRECT(VLOOKUP(B54,B$8:C$38,2,FALSE)&amp;(10*A54-1)))</f>
        <v>45977</v>
      </c>
      <c r="E54" s="17" t="str">
        <f t="shared" ca="1" si="0"/>
        <v>日</v>
      </c>
      <c r="F54" s="17" t="str" cm="1">
        <f t="array" aca="1" ref="F54" ca="1">IF(E54="","",IF(INDIRECT(VLOOKUP(B54,B$8:C$38,2,FALSE)&amp;(10*A54+3))="","",INDIRECT(VLOOKUP(B54,B$8:C$38,2,FALSE)&amp;(10*A54+3))))</f>
        <v/>
      </c>
      <c r="G54" s="17" t="str" cm="1">
        <f t="array" aca="1" ref="G54" ca="1">IF(E54="","",IF(INDIRECT(VLOOKUP(B54,B$8:C$38,2,FALSE)&amp;(10*A54+5))="","",INDIRECT(VLOOKUP(B54,B$8:C$38,2,FALSE)&amp;(10*A54+5))))</f>
        <v/>
      </c>
      <c r="H54" s="17" t="str" cm="1">
        <f t="array" aca="1" ref="H54" ca="1">IF(G54="","",IF(G54="●","振替後",IF(G54="▲","振替前",IF(G54="○","休日",IF(G54="外","非対象期間",IF(INDIRECT(VLOOKUP(B54,B$8:C$38,2,FALSE)&amp;(10*A54+5))="","",INDIRECT(VLOOKUP(B54,B$8:C$38,2,FALSE)&amp;(10*A54+5))))))))</f>
        <v/>
      </c>
      <c r="J54" s="69"/>
      <c r="K54" s="244"/>
      <c r="L54" s="194"/>
      <c r="M54" s="194"/>
      <c r="N54" s="194"/>
      <c r="O54" s="194"/>
      <c r="P54" s="194"/>
      <c r="Q54" s="194"/>
      <c r="R54" s="194"/>
      <c r="S54" s="194"/>
      <c r="T54" s="194"/>
      <c r="U54" s="282"/>
      <c r="V54" s="282"/>
      <c r="W54" s="194"/>
      <c r="X54" s="194"/>
      <c r="Y54" s="194"/>
      <c r="Z54" s="194"/>
      <c r="AA54" s="194"/>
      <c r="AB54" s="194"/>
      <c r="AC54" s="194"/>
      <c r="AD54" s="194"/>
      <c r="AE54" s="194"/>
      <c r="AF54" s="194"/>
      <c r="AG54" s="194"/>
      <c r="AH54" s="194"/>
      <c r="AI54" s="194"/>
      <c r="AJ54" s="194"/>
      <c r="AK54" s="194"/>
      <c r="AL54" s="194"/>
      <c r="AM54" s="194"/>
      <c r="AN54" s="194"/>
      <c r="AO54" s="194"/>
      <c r="AP54" s="196"/>
      <c r="AQ54" s="114" t="str">
        <f ca="1">IF(BR50=1,
IF((2-COUNTIF(OFFSET(L53,0,0,1,1),"外")-COUNTIF(OFFSET(L53,-10,BR42-1),"外"))&lt;=AQ53,"達成","未"),
IF((2-COUNTIF(OFFSET(L53,0,MAX(5-WEEKDAY(L48,3),0),1,2),"外"))&lt;=AQ53,"達成","未"))</f>
        <v>未</v>
      </c>
      <c r="AR54" s="112" t="str">
        <f ca="1">IF((2-COUNTIF(OFFSET($L53,0,$BR50+5,1,2),"外"))&lt;=AR53,"達成","未")</f>
        <v>未</v>
      </c>
      <c r="AS54" s="112" t="str">
        <f ca="1">IF((2-COUNTIF(OFFSET($L53,0,$BR50+12,1,2),"外"))&lt;=AS53,"達成","未")</f>
        <v>未</v>
      </c>
      <c r="AT54" s="112" t="str">
        <f ca="1">IF((2-COUNTIF(OFFSET($L53,0,$BR50+19,1,2),"外"))&lt;=AT53,"達成","未")</f>
        <v>未</v>
      </c>
      <c r="AU54" s="113" t="str">
        <f ca="1">IF((BR55+SIGN(BR50))&lt;5,"-",IF((2-COUNTIF(OFFSET($L53,0,$BR50+26,1,2),"外"))&lt;=AU53,"達成","未"))</f>
        <v>-</v>
      </c>
      <c r="AV54" s="214"/>
      <c r="AW54" s="215"/>
      <c r="AX54" s="216"/>
      <c r="AY54" s="217"/>
      <c r="AZ54" s="239"/>
      <c r="BA54" s="240">
        <f>COUNTIF(L55:AP56,"外")</f>
        <v>0</v>
      </c>
      <c r="BB54" s="242">
        <f ca="1">COUNTIF(OFFSET(L55,0,MAX(5-WEEKDAY(L48,3),0),1,MIN(7-WEEKDAY(L48,3),2)),"外")+COUNTIF(OFFSET(L55,0,MAX(5-WEEKDAY(L48,3),0)+7,1,2),"外")+COUNTIF(OFFSET(L55,0,MAX(5-WEEKDAY(L48,3),0)+14,1,2),"外")+COUNTIF(OFFSET(L55,0,MAX(5-WEEKDAY(L48,3),0)+21,1,2),"外")+IF(BR52-BR50&lt;27,0,COUNTIF(OFFSET(L55,0,BR50+26,1,MIN(7-BR53,2)),"外"))</f>
        <v>0</v>
      </c>
      <c r="BC54" s="238"/>
      <c r="BD54" s="209"/>
      <c r="BE54" s="222"/>
      <c r="BF54" s="209"/>
      <c r="BG54" s="222"/>
      <c r="BH54" s="222"/>
      <c r="BI54" s="222"/>
      <c r="BJ54" s="222"/>
      <c r="BK54" s="222"/>
      <c r="BL54" s="173"/>
      <c r="BM54" s="227"/>
      <c r="BN54" s="227"/>
      <c r="BO54" s="173"/>
      <c r="BP54" s="227"/>
      <c r="BQ54" s="101" t="s">
        <v>101</v>
      </c>
      <c r="BR54" s="33">
        <f>SIGN(BR50)+SIGN(BR53)+BR55</f>
        <v>5</v>
      </c>
      <c r="BS54" s="173"/>
      <c r="BT54" s="173"/>
    </row>
    <row r="55" spans="1:74" s="4" customFormat="1" ht="29.1" customHeight="1">
      <c r="A55" s="17">
        <f t="shared" si="3"/>
        <v>2</v>
      </c>
      <c r="B55" s="17">
        <f t="shared" si="4"/>
        <v>17</v>
      </c>
      <c r="D55" s="89" cm="1">
        <f t="array" aca="1" ref="D55" ca="1">IF(INDIRECT(VLOOKUP(B55,B$8:C$38,2,FALSE)&amp;(10*A55-1))="","",INDIRECT(VLOOKUP(B55,B$8:C$38,2,FALSE)&amp;(10*A55-1)))</f>
        <v>45978</v>
      </c>
      <c r="E55" s="17" t="str">
        <f t="shared" ca="1" si="0"/>
        <v>月</v>
      </c>
      <c r="F55" s="17" t="str" cm="1">
        <f t="array" aca="1" ref="F55" ca="1">IF(E55="","",IF(INDIRECT(VLOOKUP(B55,B$8:C$38,2,FALSE)&amp;(10*A55+3))="","",INDIRECT(VLOOKUP(B55,B$8:C$38,2,FALSE)&amp;(10*A55+3))))</f>
        <v/>
      </c>
      <c r="G55" s="17" t="str" cm="1">
        <f t="array" aca="1" ref="G55" ca="1">IF(E55="","",IF(INDIRECT(VLOOKUP(B55,B$8:C$38,2,FALSE)&amp;(10*A55+5))="","",INDIRECT(VLOOKUP(B55,B$8:C$38,2,FALSE)&amp;(10*A55+5))))</f>
        <v/>
      </c>
      <c r="H55" s="17" t="str" cm="1">
        <f t="array" aca="1" ref="H55" ca="1">IF(G55="","",IF(G55="●","振替後",IF(G55="▲","振替前",IF(G55="○","休日",IF(G55="外","非対象期間",IF(INDIRECT(VLOOKUP(B55,B$8:C$38,2,FALSE)&amp;(10*A55+5))="","",INDIRECT(VLOOKUP(B55,B$8:C$38,2,FALSE)&amp;(10*A55+5))))))))</f>
        <v/>
      </c>
      <c r="J55" s="69"/>
      <c r="K55" s="212" t="s">
        <v>84</v>
      </c>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c r="AM55" s="194"/>
      <c r="AN55" s="194"/>
      <c r="AO55" s="194"/>
      <c r="AP55" s="196"/>
      <c r="AQ55" s="118">
        <f ca="1">IF(BR50=7,COUNTIF(OFFSET($L55,0,0,1,$BR50),"○")+COUNTIF(OFFSET($L55,0,$BR50,1,7),"●"),COUNTIF(OFFSET($L55,0,0,1,$BR50),"○")+COUNTIF(OFFSET($L55,-10,DAY(EOMONTH(L48-1,0))-7+BR50,1,7-$BR50),"○")+COUNTIF(OFFSET(L55,0,BR50,1,7),"●"))</f>
        <v>0</v>
      </c>
      <c r="AR55" s="119">
        <f ca="1">COUNTIF(OFFSET($L55,0,$BR50,1,7),"○")+COUNTIF(OFFSET($L55,0,$BR50+7,1,7),"●")</f>
        <v>0</v>
      </c>
      <c r="AS55" s="119">
        <f ca="1">COUNTIF(OFFSET($L55,0,$BR50+7,1,7),"○")+COUNTIF(OFFSET($L55,0,$BR50+14,1,7),"●")</f>
        <v>0</v>
      </c>
      <c r="AT55" s="119">
        <f ca="1">IF(BR55=3,COUNTIF(OFFSET($L55,0,$BR50+14,1,7),"○")+IFERROR(COUNTIF(OFFSET(L55,0,BR50+22,1,BR53),"●"),0)+COUNTIF(OFFSET(L55,10,0,1,7-BR53),"●"),COUNTIF(OFFSET($L55,0,$BR50+14,1,7),"○")+COUNTIF(OFFSET($L55,0,$BR50+21,1,7),"●"))</f>
        <v>0</v>
      </c>
      <c r="AU55" s="120" t="str">
        <f ca="1">IF((BR55+SIGN(BR50))&lt;5,"-",IF(BR53=0,COUNTIF(OFFSET(L55,0,BR50+21,1,7),"○")+COUNTIF(OFFSET(L55,10,0,1,7-BR53),"●"),COUNTIF(OFFSET(L55,0,BR50+21,1,7),"○")+COUNTIF(OFFSET(L55,0,BR50+28,1,BR53),"●")+COUNTIF(OFFSET(L55,10,1,7-BR53,),"●")))</f>
        <v>-</v>
      </c>
      <c r="AV55" s="198">
        <f>BJ50</f>
        <v>0</v>
      </c>
      <c r="AW55" s="200">
        <f>IF(BD50=0,"対象外",AV55/BD50)</f>
        <v>0</v>
      </c>
      <c r="AX55" s="202" t="str">
        <f ca="1">IF(BD50=0,"対象外",IF(AV55/BD50&gt;=0.285,"達成",IF(AV55&gt;=BP53,"達成※","未")))</f>
        <v>未</v>
      </c>
      <c r="AY55" s="204">
        <f>BK50</f>
        <v>0</v>
      </c>
      <c r="AZ55" s="206">
        <f>IFERROR(AY55/BG50,"")</f>
        <v>0</v>
      </c>
      <c r="BA55" s="241"/>
      <c r="BB55" s="243"/>
      <c r="BC55" s="238"/>
      <c r="BD55" s="210"/>
      <c r="BE55" s="222"/>
      <c r="BF55" s="210"/>
      <c r="BG55" s="222"/>
      <c r="BH55" s="222"/>
      <c r="BI55" s="222"/>
      <c r="BJ55" s="222"/>
      <c r="BK55" s="222"/>
      <c r="BL55" s="173"/>
      <c r="BM55" s="228"/>
      <c r="BN55" s="228"/>
      <c r="BO55" s="173"/>
      <c r="BP55" s="228"/>
      <c r="BQ55" s="37" t="s">
        <v>100</v>
      </c>
      <c r="BR55" s="104">
        <f>ROUNDDOWN((BR52-BR50)/7,0)</f>
        <v>3</v>
      </c>
      <c r="BS55" s="173"/>
      <c r="BT55" s="173"/>
    </row>
    <row r="56" spans="1:74" s="4" customFormat="1" ht="29.1" customHeight="1" thickBot="1">
      <c r="A56" s="17">
        <f t="shared" si="3"/>
        <v>2</v>
      </c>
      <c r="B56" s="17">
        <f t="shared" si="4"/>
        <v>18</v>
      </c>
      <c r="D56" s="89" cm="1">
        <f t="array" aca="1" ref="D56" ca="1">IF(INDIRECT(VLOOKUP(B56,B$8:C$38,2,FALSE)&amp;(10*A56-1))="","",INDIRECT(VLOOKUP(B56,B$8:C$38,2,FALSE)&amp;(10*A56-1)))</f>
        <v>45979</v>
      </c>
      <c r="E56" s="17" t="str">
        <f t="shared" ca="1" si="0"/>
        <v>火</v>
      </c>
      <c r="F56" s="17" t="str" cm="1">
        <f t="array" aca="1" ref="F56" ca="1">IF(E56="","",IF(INDIRECT(VLOOKUP(B56,B$8:C$38,2,FALSE)&amp;(10*A56+3))="","",INDIRECT(VLOOKUP(B56,B$8:C$38,2,FALSE)&amp;(10*A56+3))))</f>
        <v/>
      </c>
      <c r="G56" s="17" t="str" cm="1">
        <f t="array" aca="1" ref="G56" ca="1">IF(E56="","",IF(INDIRECT(VLOOKUP(B56,B$8:C$38,2,FALSE)&amp;(10*A56+5))="","",INDIRECT(VLOOKUP(B56,B$8:C$38,2,FALSE)&amp;(10*A56+5))))</f>
        <v/>
      </c>
      <c r="H56" s="17" t="str" cm="1">
        <f t="array" aca="1" ref="H56" ca="1">IF(G56="","",IF(G56="●","振替後",IF(G56="▲","振替前",IF(G56="○","休日",IF(G56="外","非対象期間",IF(INDIRECT(VLOOKUP(B56,B$8:C$38,2,FALSE)&amp;(10*A56+5))="","",INDIRECT(VLOOKUP(B56,B$8:C$38,2,FALSE)&amp;(10*A56+5))))))))</f>
        <v/>
      </c>
      <c r="J56" s="69"/>
      <c r="K56" s="213"/>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7"/>
      <c r="AQ56" s="123" t="str">
        <f ca="1">IF(BR50=1,
IF((2-COUNTIF(OFFSET(L55,0,0,1,1),"外")-COUNTIF(OFFSET(L55,-10,BR42-1),"外"))&lt;=AQ55,"達成","未"),
IF((2-COUNTIF(OFFSET(L55,0,MAX(5-WEEKDAY(L48,3),0),1,2),"外"))&lt;=AQ55,"達成","未"))</f>
        <v>未</v>
      </c>
      <c r="AR56" s="124" t="str">
        <f ca="1">IF((2-COUNTIF(OFFSET($L55,0,$BR50+5,1,2),"外"))&lt;=AR55,"達成","未")</f>
        <v>未</v>
      </c>
      <c r="AS56" s="124" t="str">
        <f ca="1">IF((2-COUNTIF(OFFSET($L55,0,$BR50+12,1,2),"外"))&lt;=AS55,"達成","未")</f>
        <v>未</v>
      </c>
      <c r="AT56" s="124" t="str">
        <f ca="1">IF((2-COUNTIF(OFFSET($L55,0,$BR50+19,1,2),"外"))&lt;=AT55,"達成","未")</f>
        <v>未</v>
      </c>
      <c r="AU56" s="125" t="str">
        <f ca="1">IF((BR55+SIGN(BR50))&lt;5,"-",IF((2-COUNTIF(OFFSET($L55,0,$BR50+26,1,2),"外"))&lt;=AU55,"達成","未"))</f>
        <v>-</v>
      </c>
      <c r="AV56" s="199"/>
      <c r="AW56" s="201"/>
      <c r="AX56" s="203"/>
      <c r="AY56" s="205"/>
      <c r="AZ56" s="207"/>
      <c r="BA56" s="38"/>
      <c r="BB56" s="38"/>
      <c r="BC56" s="107"/>
      <c r="BD56" s="107"/>
      <c r="BE56" s="107"/>
      <c r="BF56" s="107"/>
      <c r="BG56" s="107"/>
      <c r="BH56" s="107"/>
      <c r="BI56" s="107"/>
      <c r="BJ56" s="107"/>
      <c r="BK56" s="107"/>
      <c r="BL56" s="46"/>
      <c r="BM56" s="46"/>
      <c r="BN56" s="46"/>
      <c r="BO56" s="46"/>
      <c r="BP56" s="46"/>
      <c r="BQ56" s="46"/>
      <c r="BR56" s="34"/>
      <c r="BS56" s="46"/>
      <c r="BT56" s="2"/>
    </row>
    <row r="57" spans="1:74" ht="14.25" thickBot="1">
      <c r="A57" s="17">
        <f t="shared" si="3"/>
        <v>2</v>
      </c>
      <c r="B57" s="17">
        <f t="shared" si="4"/>
        <v>19</v>
      </c>
      <c r="D57" s="89" cm="1">
        <f t="array" aca="1" ref="D57" ca="1">IF(INDIRECT(VLOOKUP(B57,B$8:C$38,2,FALSE)&amp;(10*A57-1))="","",INDIRECT(VLOOKUP(B57,B$8:C$38,2,FALSE)&amp;(10*A57-1)))</f>
        <v>45980</v>
      </c>
      <c r="E57" s="17" t="str">
        <f t="shared" ca="1" si="0"/>
        <v>水</v>
      </c>
      <c r="F57" s="17" t="str" cm="1">
        <f t="array" aca="1" ref="F57" ca="1">IF(E57="","",IF(INDIRECT(VLOOKUP(B57,B$8:C$38,2,FALSE)&amp;(10*A57+3))="","",INDIRECT(VLOOKUP(B57,B$8:C$38,2,FALSE)&amp;(10*A57+3))))</f>
        <v/>
      </c>
      <c r="G57" s="17" t="str" cm="1">
        <f t="array" aca="1" ref="G57" ca="1">IF(E57="","",IF(INDIRECT(VLOOKUP(B57,B$8:C$38,2,FALSE)&amp;(10*A57+5))="","",INDIRECT(VLOOKUP(B57,B$8:C$38,2,FALSE)&amp;(10*A57+5))))</f>
        <v/>
      </c>
      <c r="H57" s="17" t="str" cm="1">
        <f t="array" aca="1" ref="H57" ca="1">IF(G57="","",IF(G57="●","振替後",IF(G57="▲","振替前",IF(G57="○","休日",IF(G57="外","非対象期間",IF(INDIRECT(VLOOKUP(B57,B$8:C$38,2,FALSE)&amp;(10*A57+5))="","",INDIRECT(VLOOKUP(B57,B$8:C$38,2,FALSE)&amp;(10*A57+5))))))))</f>
        <v/>
      </c>
      <c r="J57" s="52"/>
      <c r="K57" s="53"/>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BI57" s="7"/>
      <c r="BJ57" s="7"/>
      <c r="BK57" s="7"/>
      <c r="BL57" s="2"/>
    </row>
    <row r="58" spans="1:74" ht="13.5" customHeight="1">
      <c r="A58" s="17">
        <f t="shared" si="3"/>
        <v>2</v>
      </c>
      <c r="B58" s="17">
        <f t="shared" si="4"/>
        <v>20</v>
      </c>
      <c r="D58" s="89" cm="1">
        <f t="array" aca="1" ref="D58" ca="1">IF(INDIRECT(VLOOKUP(B58,B$8:C$38,2,FALSE)&amp;(10*A58-1))="","",INDIRECT(VLOOKUP(B58,B$8:C$38,2,FALSE)&amp;(10*A58-1)))</f>
        <v>45981</v>
      </c>
      <c r="E58" s="17" t="str">
        <f t="shared" ca="1" si="0"/>
        <v>木</v>
      </c>
      <c r="F58" s="17" t="str" cm="1">
        <f t="array" aca="1" ref="F58" ca="1">IF(E58="","",IF(INDIRECT(VLOOKUP(B58,B$8:C$38,2,FALSE)&amp;(10*A58+3))="","",INDIRECT(VLOOKUP(B58,B$8:C$38,2,FALSE)&amp;(10*A58+3))))</f>
        <v/>
      </c>
      <c r="G58" s="17" t="str" cm="1">
        <f t="array" aca="1" ref="G58" ca="1">IF(E58="","",IF(INDIRECT(VLOOKUP(B58,B$8:C$38,2,FALSE)&amp;(10*A58+5))="","",INDIRECT(VLOOKUP(B58,B$8:C$38,2,FALSE)&amp;(10*A58+5))))</f>
        <v/>
      </c>
      <c r="H58" s="17" t="str" cm="1">
        <f t="array" aca="1" ref="H58" ca="1">IF(G58="","",IF(G58="●","振替後",IF(G58="▲","振替前",IF(G58="○","休日",IF(G58="外","非対象期間",IF(INDIRECT(VLOOKUP(B58,B$8:C$38,2,FALSE)&amp;(10*A58+5))="","",INDIRECT(VLOOKUP(B58,B$8:C$38,2,FALSE)&amp;(10*A58+5))))))))</f>
        <v/>
      </c>
      <c r="J58" s="52"/>
      <c r="K58" s="66" t="s">
        <v>0</v>
      </c>
      <c r="L58" s="258">
        <f>DATE(YEAR(L48),MONTH(L48)+1,DAY(L48))</f>
        <v>46082</v>
      </c>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9"/>
      <c r="AQ58" s="270" t="s">
        <v>136</v>
      </c>
      <c r="AR58" s="271"/>
      <c r="AS58" s="271"/>
      <c r="AT58" s="271"/>
      <c r="AU58" s="272"/>
      <c r="AV58" s="260" t="s">
        <v>50</v>
      </c>
      <c r="AW58" s="261"/>
      <c r="AX58" s="262"/>
      <c r="AY58" s="266" t="s">
        <v>11</v>
      </c>
      <c r="AZ58" s="267"/>
      <c r="BA58" s="250" t="s">
        <v>102</v>
      </c>
      <c r="BB58" s="253" t="s">
        <v>103</v>
      </c>
      <c r="BC58" s="256" t="s">
        <v>15</v>
      </c>
      <c r="BD58" s="208" t="s">
        <v>104</v>
      </c>
      <c r="BE58" s="247" t="s">
        <v>105</v>
      </c>
      <c r="BF58" s="208" t="s">
        <v>107</v>
      </c>
      <c r="BG58" s="247" t="s">
        <v>106</v>
      </c>
      <c r="BH58" s="208" t="s">
        <v>80</v>
      </c>
      <c r="BI58" s="208" t="s">
        <v>81</v>
      </c>
      <c r="BJ58" s="102" t="s">
        <v>82</v>
      </c>
      <c r="BK58" s="102" t="s">
        <v>83</v>
      </c>
      <c r="BL58" s="222" t="s">
        <v>52</v>
      </c>
      <c r="BM58" s="247" t="s">
        <v>108</v>
      </c>
      <c r="BN58" s="247" t="s">
        <v>109</v>
      </c>
      <c r="BO58" s="222" t="s">
        <v>110</v>
      </c>
      <c r="BP58" s="222" t="s">
        <v>111</v>
      </c>
      <c r="BQ58" s="105"/>
      <c r="BR58" s="245" t="s">
        <v>92</v>
      </c>
      <c r="BS58" s="222" t="s">
        <v>61</v>
      </c>
      <c r="BT58" s="173" t="s">
        <v>142</v>
      </c>
    </row>
    <row r="59" spans="1:74" ht="12.95" customHeight="1">
      <c r="A59" s="17">
        <f t="shared" si="3"/>
        <v>2</v>
      </c>
      <c r="B59" s="17">
        <f t="shared" si="4"/>
        <v>21</v>
      </c>
      <c r="D59" s="89" cm="1">
        <f t="array" aca="1" ref="D59" ca="1">IF(INDIRECT(VLOOKUP(B59,B$8:C$38,2,FALSE)&amp;(10*A59-1))="","",INDIRECT(VLOOKUP(B59,B$8:C$38,2,FALSE)&amp;(10*A59-1)))</f>
        <v>45982</v>
      </c>
      <c r="E59" s="17" t="str">
        <f t="shared" ca="1" si="0"/>
        <v>金</v>
      </c>
      <c r="F59" s="17" t="str" cm="1">
        <f t="array" aca="1" ref="F59" ca="1">IF(E59="","",IF(INDIRECT(VLOOKUP(B59,B$8:C$38,2,FALSE)&amp;(10*A59+3))="","",INDIRECT(VLOOKUP(B59,B$8:C$38,2,FALSE)&amp;(10*A59+3))))</f>
        <v/>
      </c>
      <c r="G59" s="17" t="str" cm="1">
        <f t="array" aca="1" ref="G59" ca="1">IF(E59="","",IF(INDIRECT(VLOOKUP(B59,B$8:C$38,2,FALSE)&amp;(10*A59+5))="","",INDIRECT(VLOOKUP(B59,B$8:C$38,2,FALSE)&amp;(10*A59+5))))</f>
        <v/>
      </c>
      <c r="H59" s="17" t="str" cm="1">
        <f t="array" aca="1" ref="H59" ca="1">IF(G59="","",IF(G59="●","振替後",IF(G59="▲","振替前",IF(G59="○","休日",IF(G59="外","非対象期間",IF(INDIRECT(VLOOKUP(B59,B$8:C$38,2,FALSE)&amp;(10*A59+5))="","",INDIRECT(VLOOKUP(B59,B$8:C$38,2,FALSE)&amp;(10*A59+5))))))))</f>
        <v/>
      </c>
      <c r="J59" s="52"/>
      <c r="K59" s="67" t="s">
        <v>1</v>
      </c>
      <c r="L59" s="126">
        <f>DATE(YEAR(L58),MONTH(L58),DAY(L58))</f>
        <v>46082</v>
      </c>
      <c r="M59" s="126">
        <f>IF(MONTH(DATE(YEAR(L59),MONTH(L59),DAY(L59)+1))=MONTH($L58),DATE(YEAR(L59),MONTH(L59),DAY(L59)+1),"")</f>
        <v>46083</v>
      </c>
      <c r="N59" s="126">
        <f t="shared" ref="N59:AP59" si="14">IF(MONTH(DATE(YEAR(M59),MONTH(M59),DAY(M59)+1))=MONTH($L58),DATE(YEAR(M59),MONTH(M59),DAY(M59)+1),"")</f>
        <v>46084</v>
      </c>
      <c r="O59" s="126">
        <f t="shared" si="14"/>
        <v>46085</v>
      </c>
      <c r="P59" s="126">
        <f t="shared" si="14"/>
        <v>46086</v>
      </c>
      <c r="Q59" s="126">
        <f t="shared" si="14"/>
        <v>46087</v>
      </c>
      <c r="R59" s="126">
        <f t="shared" si="14"/>
        <v>46088</v>
      </c>
      <c r="S59" s="126">
        <f t="shared" si="14"/>
        <v>46089</v>
      </c>
      <c r="T59" s="126">
        <f t="shared" si="14"/>
        <v>46090</v>
      </c>
      <c r="U59" s="126">
        <f t="shared" si="14"/>
        <v>46091</v>
      </c>
      <c r="V59" s="126">
        <f t="shared" si="14"/>
        <v>46092</v>
      </c>
      <c r="W59" s="126">
        <f t="shared" si="14"/>
        <v>46093</v>
      </c>
      <c r="X59" s="126">
        <f t="shared" si="14"/>
        <v>46094</v>
      </c>
      <c r="Y59" s="126">
        <f t="shared" si="14"/>
        <v>46095</v>
      </c>
      <c r="Z59" s="126">
        <f t="shared" si="14"/>
        <v>46096</v>
      </c>
      <c r="AA59" s="126">
        <f t="shared" si="14"/>
        <v>46097</v>
      </c>
      <c r="AB59" s="126">
        <f t="shared" si="14"/>
        <v>46098</v>
      </c>
      <c r="AC59" s="126">
        <f t="shared" si="14"/>
        <v>46099</v>
      </c>
      <c r="AD59" s="126">
        <f t="shared" si="14"/>
        <v>46100</v>
      </c>
      <c r="AE59" s="126">
        <f t="shared" si="14"/>
        <v>46101</v>
      </c>
      <c r="AF59" s="126">
        <f t="shared" si="14"/>
        <v>46102</v>
      </c>
      <c r="AG59" s="126">
        <f t="shared" si="14"/>
        <v>46103</v>
      </c>
      <c r="AH59" s="126">
        <f t="shared" si="14"/>
        <v>46104</v>
      </c>
      <c r="AI59" s="126">
        <f t="shared" si="14"/>
        <v>46105</v>
      </c>
      <c r="AJ59" s="126">
        <f t="shared" si="14"/>
        <v>46106</v>
      </c>
      <c r="AK59" s="126">
        <f t="shared" si="14"/>
        <v>46107</v>
      </c>
      <c r="AL59" s="126">
        <f t="shared" si="14"/>
        <v>46108</v>
      </c>
      <c r="AM59" s="126">
        <f t="shared" si="14"/>
        <v>46109</v>
      </c>
      <c r="AN59" s="126">
        <f t="shared" si="14"/>
        <v>46110</v>
      </c>
      <c r="AO59" s="126">
        <f t="shared" si="14"/>
        <v>46111</v>
      </c>
      <c r="AP59" s="127">
        <f t="shared" si="14"/>
        <v>46112</v>
      </c>
      <c r="AQ59" s="273"/>
      <c r="AR59" s="274"/>
      <c r="AS59" s="274"/>
      <c r="AT59" s="274"/>
      <c r="AU59" s="275"/>
      <c r="AV59" s="263"/>
      <c r="AW59" s="264"/>
      <c r="AX59" s="265"/>
      <c r="AY59" s="268"/>
      <c r="AZ59" s="269"/>
      <c r="BA59" s="251"/>
      <c r="BB59" s="254"/>
      <c r="BC59" s="257"/>
      <c r="BD59" s="210"/>
      <c r="BE59" s="248"/>
      <c r="BF59" s="210"/>
      <c r="BG59" s="248"/>
      <c r="BH59" s="210"/>
      <c r="BI59" s="210"/>
      <c r="BJ59" s="103" t="s">
        <v>78</v>
      </c>
      <c r="BK59" s="103" t="s">
        <v>79</v>
      </c>
      <c r="BL59" s="222"/>
      <c r="BM59" s="249"/>
      <c r="BN59" s="249"/>
      <c r="BO59" s="173"/>
      <c r="BP59" s="173"/>
      <c r="BQ59" s="106"/>
      <c r="BR59" s="246"/>
      <c r="BS59" s="222"/>
      <c r="BT59" s="173"/>
    </row>
    <row r="60" spans="1:74" ht="13.5" customHeight="1">
      <c r="A60" s="17">
        <f t="shared" si="3"/>
        <v>2</v>
      </c>
      <c r="B60" s="17">
        <f t="shared" si="4"/>
        <v>22</v>
      </c>
      <c r="D60" s="89" cm="1">
        <f t="array" aca="1" ref="D60" ca="1">IF(INDIRECT(VLOOKUP(B60,B$8:C$38,2,FALSE)&amp;(10*A60-1))="","",INDIRECT(VLOOKUP(B60,B$8:C$38,2,FALSE)&amp;(10*A60-1)))</f>
        <v>45983</v>
      </c>
      <c r="E60" s="17" t="str">
        <f t="shared" ca="1" si="0"/>
        <v>土</v>
      </c>
      <c r="F60" s="17" t="str" cm="1">
        <f t="array" aca="1" ref="F60" ca="1">IF(E60="","",IF(INDIRECT(VLOOKUP(B60,B$8:C$38,2,FALSE)&amp;(10*A60+3))="","",INDIRECT(VLOOKUP(B60,B$8:C$38,2,FALSE)&amp;(10*A60+3))))</f>
        <v/>
      </c>
      <c r="G60" s="17" t="str" cm="1">
        <f t="array" aca="1" ref="G60" ca="1">IF(E60="","",IF(INDIRECT(VLOOKUP(B60,B$8:C$38,2,FALSE)&amp;(10*A60+5))="","",INDIRECT(VLOOKUP(B60,B$8:C$38,2,FALSE)&amp;(10*A60+5))))</f>
        <v/>
      </c>
      <c r="H60" s="17" t="str" cm="1">
        <f t="array" aca="1" ref="H60" ca="1">IF(G60="","",IF(G60="●","振替後",IF(G60="▲","振替前",IF(G60="○","休日",IF(G60="外","非対象期間",IF(INDIRECT(VLOOKUP(B60,B$8:C$38,2,FALSE)&amp;(10*A60+5))="","",INDIRECT(VLOOKUP(B60,B$8:C$38,2,FALSE)&amp;(10*A60+5))))))))</f>
        <v/>
      </c>
      <c r="J60" s="52"/>
      <c r="K60" s="67" t="s">
        <v>2</v>
      </c>
      <c r="L60" s="128" t="str">
        <f t="shared" ref="L60:AP60" si="15">TEXT(L59,"aaa")</f>
        <v>日</v>
      </c>
      <c r="M60" s="128" t="str">
        <f t="shared" si="15"/>
        <v>月</v>
      </c>
      <c r="N60" s="128" t="str">
        <f t="shared" si="15"/>
        <v>火</v>
      </c>
      <c r="O60" s="128" t="str">
        <f t="shared" si="15"/>
        <v>水</v>
      </c>
      <c r="P60" s="128" t="str">
        <f t="shared" si="15"/>
        <v>木</v>
      </c>
      <c r="Q60" s="128" t="str">
        <f t="shared" si="15"/>
        <v>金</v>
      </c>
      <c r="R60" s="128" t="str">
        <f t="shared" si="15"/>
        <v>土</v>
      </c>
      <c r="S60" s="128" t="str">
        <f t="shared" si="15"/>
        <v>日</v>
      </c>
      <c r="T60" s="128" t="str">
        <f t="shared" si="15"/>
        <v>月</v>
      </c>
      <c r="U60" s="128" t="str">
        <f t="shared" si="15"/>
        <v>火</v>
      </c>
      <c r="V60" s="128" t="str">
        <f t="shared" si="15"/>
        <v>水</v>
      </c>
      <c r="W60" s="128" t="str">
        <f t="shared" si="15"/>
        <v>木</v>
      </c>
      <c r="X60" s="128" t="str">
        <f t="shared" si="15"/>
        <v>金</v>
      </c>
      <c r="Y60" s="128" t="str">
        <f t="shared" si="15"/>
        <v>土</v>
      </c>
      <c r="Z60" s="128" t="str">
        <f t="shared" si="15"/>
        <v>日</v>
      </c>
      <c r="AA60" s="128" t="str">
        <f t="shared" si="15"/>
        <v>月</v>
      </c>
      <c r="AB60" s="128" t="str">
        <f t="shared" si="15"/>
        <v>火</v>
      </c>
      <c r="AC60" s="128" t="str">
        <f t="shared" si="15"/>
        <v>水</v>
      </c>
      <c r="AD60" s="128" t="str">
        <f t="shared" si="15"/>
        <v>木</v>
      </c>
      <c r="AE60" s="128" t="str">
        <f t="shared" si="15"/>
        <v>金</v>
      </c>
      <c r="AF60" s="128" t="str">
        <f t="shared" si="15"/>
        <v>土</v>
      </c>
      <c r="AG60" s="128" t="str">
        <f t="shared" si="15"/>
        <v>日</v>
      </c>
      <c r="AH60" s="128" t="str">
        <f t="shared" si="15"/>
        <v>月</v>
      </c>
      <c r="AI60" s="128" t="str">
        <f t="shared" si="15"/>
        <v>火</v>
      </c>
      <c r="AJ60" s="128" t="str">
        <f t="shared" si="15"/>
        <v>水</v>
      </c>
      <c r="AK60" s="128" t="str">
        <f t="shared" si="15"/>
        <v>木</v>
      </c>
      <c r="AL60" s="128" t="str">
        <f t="shared" si="15"/>
        <v>金</v>
      </c>
      <c r="AM60" s="128" t="str">
        <f t="shared" si="15"/>
        <v>土</v>
      </c>
      <c r="AN60" s="128" t="str">
        <f t="shared" si="15"/>
        <v>日</v>
      </c>
      <c r="AO60" s="128" t="str">
        <f t="shared" si="15"/>
        <v>月</v>
      </c>
      <c r="AP60" s="129" t="str">
        <f t="shared" si="15"/>
        <v>火</v>
      </c>
      <c r="AQ60" s="287" t="s">
        <v>137</v>
      </c>
      <c r="AR60" s="289" t="s">
        <v>138</v>
      </c>
      <c r="AS60" s="289" t="s">
        <v>139</v>
      </c>
      <c r="AT60" s="289" t="s">
        <v>140</v>
      </c>
      <c r="AU60" s="304" t="s">
        <v>141</v>
      </c>
      <c r="AV60" s="229" t="s">
        <v>44</v>
      </c>
      <c r="AW60" s="230" t="s">
        <v>12</v>
      </c>
      <c r="AX60" s="231" t="s">
        <v>51</v>
      </c>
      <c r="AY60" s="232" t="s">
        <v>44</v>
      </c>
      <c r="AZ60" s="235" t="s">
        <v>13</v>
      </c>
      <c r="BA60" s="252"/>
      <c r="BB60" s="255"/>
      <c r="BC60" s="238">
        <f>COUNT(L59:AP59)</f>
        <v>31</v>
      </c>
      <c r="BD60" s="208">
        <f>BC60-BA62</f>
        <v>1</v>
      </c>
      <c r="BE60" s="222">
        <f>SUM(BD$8:BD63)</f>
        <v>126</v>
      </c>
      <c r="BF60" s="208">
        <f>BC60-BA64</f>
        <v>1</v>
      </c>
      <c r="BG60" s="222">
        <f>SUM(BF$8:BF63)</f>
        <v>126</v>
      </c>
      <c r="BH60" s="222">
        <f>COUNTIF(L63:AP63,"○")+COUNTIF(L63:AP63,"●")</f>
        <v>0</v>
      </c>
      <c r="BI60" s="222">
        <f>SUM(BH$9:BH64)</f>
        <v>0</v>
      </c>
      <c r="BJ60" s="222">
        <f>COUNTIF(L65:AP65,"○")+COUNTIF(L65:AP65,"●")</f>
        <v>0</v>
      </c>
      <c r="BK60" s="222">
        <f>SUM(BJ$10:BJ65)</f>
        <v>0</v>
      </c>
      <c r="BL60" s="173">
        <f>COUNTIF(L60:AP60,"土")+COUNTIF(L60:AP60,"日")</f>
        <v>9</v>
      </c>
      <c r="BM60" s="248"/>
      <c r="BN60" s="248"/>
      <c r="BO60" s="173" t="str">
        <f ca="1">IF(OR(BM61/BD60&lt;0.285,BM61=0),"特例","特例なし")</f>
        <v>特例なし</v>
      </c>
      <c r="BP60" s="173" t="str">
        <f ca="1">IF(OR(BN61/BF60&lt;0.285,BN61=0),"特例","特例なし")</f>
        <v>特例なし</v>
      </c>
      <c r="BQ60" s="223" t="s">
        <v>97</v>
      </c>
      <c r="BR60" s="225">
        <f>ABS(IF(WEEKDAY(L58,3)=0,7,WEEKDAY(L58,3)-7))</f>
        <v>1</v>
      </c>
      <c r="BS60" s="173">
        <f ca="1">IF($AX$340="計画",IF(BD60=0,1,IF(AX63="達成",1,IF(AX63="達成※",1,0))),IF(BF60=0,1,IF(AX65="達成",1,IF(AX65="達成※",1,0))))</f>
        <v>0</v>
      </c>
      <c r="BT60" s="173">
        <f ca="1">IF($AX$340="計画",IF(COUNTIF(AQ64:AU64,"未")=0,1,0),IF(COUNTIF(AQ66:AU66,"未")=0,1,0))</f>
        <v>0</v>
      </c>
    </row>
    <row r="61" spans="1:74" ht="33.950000000000003" customHeight="1">
      <c r="A61" s="17">
        <f t="shared" si="3"/>
        <v>2</v>
      </c>
      <c r="B61" s="17">
        <f t="shared" si="4"/>
        <v>23</v>
      </c>
      <c r="D61" s="89" cm="1">
        <f t="array" aca="1" ref="D61" ca="1">IF(INDIRECT(VLOOKUP(B61,B$8:C$38,2,FALSE)&amp;(10*A61-1))="","",INDIRECT(VLOOKUP(B61,B$8:C$38,2,FALSE)&amp;(10*A61-1)))</f>
        <v>45984</v>
      </c>
      <c r="E61" s="17" t="str">
        <f t="shared" ca="1" si="0"/>
        <v>日</v>
      </c>
      <c r="F61" s="17" t="str" cm="1">
        <f t="array" aca="1" ref="F61" ca="1">IF(E61="","",IF(INDIRECT(VLOOKUP(B61,B$8:C$38,2,FALSE)&amp;(10*A61+3))="","",INDIRECT(VLOOKUP(B61,B$8:C$38,2,FALSE)&amp;(10*A61+3))))</f>
        <v/>
      </c>
      <c r="G61" s="17" t="str" cm="1">
        <f t="array" aca="1" ref="G61" ca="1">IF(E61="","",IF(INDIRECT(VLOOKUP(B61,B$8:C$38,2,FALSE)&amp;(10*A61+5))="","",INDIRECT(VLOOKUP(B61,B$8:C$38,2,FALSE)&amp;(10*A61+5))))</f>
        <v/>
      </c>
      <c r="H61" s="17" t="str" cm="1">
        <f t="array" aca="1" ref="H61" ca="1">IF(G61="","",IF(G61="●","振替後",IF(G61="▲","振替前",IF(G61="○","休日",IF(G61="外","非対象期間",IF(INDIRECT(VLOOKUP(B61,B$8:C$38,2,FALSE)&amp;(10*A61+5))="","",INDIRECT(VLOOKUP(B61,B$8:C$38,2,FALSE)&amp;(10*A61+5))))))))</f>
        <v/>
      </c>
      <c r="J61" s="52"/>
      <c r="K61" s="220" t="s">
        <v>3</v>
      </c>
      <c r="L61" s="218" t="str">
        <f>IFERROR(VLOOKUP(L59,祝日一覧!$A:$C,3,FALSE),"")</f>
        <v/>
      </c>
      <c r="M61" s="218" t="str">
        <f>IFERROR(VLOOKUP(M59,祝日一覧!$A:$C,3,FALSE),"")</f>
        <v/>
      </c>
      <c r="N61" s="218" t="str">
        <f>IFERROR(VLOOKUP(N59,祝日一覧!$A:$C,3,FALSE),"")</f>
        <v/>
      </c>
      <c r="O61" s="218" t="str">
        <f>IFERROR(VLOOKUP(O59,祝日一覧!$A:$C,3,FALSE),"")</f>
        <v/>
      </c>
      <c r="P61" s="218" t="str">
        <f>IFERROR(VLOOKUP(P59,祝日一覧!$A:$C,3,FALSE),"")</f>
        <v/>
      </c>
      <c r="Q61" s="218" t="str">
        <f>IFERROR(VLOOKUP(Q59,祝日一覧!$A:$C,3,FALSE),"")</f>
        <v/>
      </c>
      <c r="R61" s="218" t="str">
        <f>IFERROR(VLOOKUP(R59,祝日一覧!$A:$C,3,FALSE),"")</f>
        <v/>
      </c>
      <c r="S61" s="218" t="str">
        <f>IFERROR(VLOOKUP(S59,祝日一覧!$A:$C,3,FALSE),"")</f>
        <v/>
      </c>
      <c r="T61" s="218" t="str">
        <f>IFERROR(VLOOKUP(T59,祝日一覧!$A:$C,3,FALSE),"")</f>
        <v/>
      </c>
      <c r="U61" s="218" t="str">
        <f>IFERROR(VLOOKUP(U59,祝日一覧!$A:$C,3,FALSE),"")</f>
        <v/>
      </c>
      <c r="V61" s="218" t="str">
        <f>IFERROR(VLOOKUP(V59,祝日一覧!$A:$C,3,FALSE),"")</f>
        <v/>
      </c>
      <c r="W61" s="218" t="str">
        <f>IFERROR(VLOOKUP(W59,祝日一覧!$A:$C,3,FALSE),"")</f>
        <v/>
      </c>
      <c r="X61" s="218" t="str">
        <f>IFERROR(VLOOKUP(X59,祝日一覧!$A:$C,3,FALSE),"")</f>
        <v/>
      </c>
      <c r="Y61" s="218" t="str">
        <f>IFERROR(VLOOKUP(Y59,祝日一覧!$A:$C,3,FALSE),"")</f>
        <v/>
      </c>
      <c r="Z61" s="218" t="str">
        <f>IFERROR(VLOOKUP(Z59,祝日一覧!$A:$C,3,FALSE),"")</f>
        <v/>
      </c>
      <c r="AA61" s="218" t="str">
        <f>IFERROR(VLOOKUP(AA59,祝日一覧!$A:$C,3,FALSE),"")</f>
        <v/>
      </c>
      <c r="AB61" s="218" t="str">
        <f>IFERROR(VLOOKUP(AB59,祝日一覧!$A:$C,3,FALSE),"")</f>
        <v/>
      </c>
      <c r="AC61" s="218" t="str">
        <f>IFERROR(VLOOKUP(AC59,祝日一覧!$A:$C,3,FALSE),"")</f>
        <v/>
      </c>
      <c r="AD61" s="218" t="str">
        <f>IFERROR(VLOOKUP(AD59,祝日一覧!$A:$C,3,FALSE),"")</f>
        <v/>
      </c>
      <c r="AE61" s="218" t="str">
        <f>IFERROR(VLOOKUP(AE59,祝日一覧!$A:$C,3,FALSE),"")</f>
        <v>春分の日</v>
      </c>
      <c r="AF61" s="218" t="str">
        <f>IFERROR(VLOOKUP(AF59,祝日一覧!$A:$C,3,FALSE),"")</f>
        <v/>
      </c>
      <c r="AG61" s="218" t="str">
        <f>IFERROR(VLOOKUP(AG59,祝日一覧!$A:$C,3,FALSE),"")</f>
        <v/>
      </c>
      <c r="AH61" s="218" t="str">
        <f>IFERROR(VLOOKUP(AH59,祝日一覧!$A:$C,3,FALSE),"")</f>
        <v/>
      </c>
      <c r="AI61" s="218" t="str">
        <f>IFERROR(VLOOKUP(AI59,祝日一覧!$A:$C,3,FALSE),"")</f>
        <v/>
      </c>
      <c r="AJ61" s="218" t="str">
        <f>IFERROR(VLOOKUP(AJ59,祝日一覧!$A:$C,3,FALSE),"")</f>
        <v/>
      </c>
      <c r="AK61" s="218" t="str">
        <f>IFERROR(VLOOKUP(AK59,祝日一覧!$A:$C,3,FALSE),"")</f>
        <v/>
      </c>
      <c r="AL61" s="218" t="str">
        <f>IFERROR(VLOOKUP(AL59,祝日一覧!$A:$C,3,FALSE),"")</f>
        <v/>
      </c>
      <c r="AM61" s="218" t="str">
        <f>IFERROR(VLOOKUP(AM59,祝日一覧!$A:$C,3,FALSE),"")</f>
        <v/>
      </c>
      <c r="AN61" s="218" t="str">
        <f>IFERROR(VLOOKUP(AN59,祝日一覧!$A:$C,3,FALSE),"")</f>
        <v/>
      </c>
      <c r="AO61" s="218" t="str">
        <f>IFERROR(VLOOKUP(AO59,祝日一覧!$A:$C,3,FALSE),"")</f>
        <v/>
      </c>
      <c r="AP61" s="219" t="str">
        <f>IFERROR(VLOOKUP(AP59,祝日一覧!$A:$C,3,FALSE),"")</f>
        <v/>
      </c>
      <c r="AQ61" s="288"/>
      <c r="AR61" s="290"/>
      <c r="AS61" s="290"/>
      <c r="AT61" s="290"/>
      <c r="AU61" s="305"/>
      <c r="AV61" s="229"/>
      <c r="AW61" s="230"/>
      <c r="AX61" s="231"/>
      <c r="AY61" s="233"/>
      <c r="AZ61" s="236"/>
      <c r="BA61" s="41" t="s">
        <v>85</v>
      </c>
      <c r="BB61" s="42" t="s">
        <v>85</v>
      </c>
      <c r="BC61" s="238"/>
      <c r="BD61" s="209"/>
      <c r="BE61" s="222"/>
      <c r="BF61" s="209"/>
      <c r="BG61" s="222"/>
      <c r="BH61" s="222"/>
      <c r="BI61" s="222"/>
      <c r="BJ61" s="222"/>
      <c r="BK61" s="222"/>
      <c r="BL61" s="173"/>
      <c r="BM61" s="226">
        <f ca="1">BL60-BB62</f>
        <v>1</v>
      </c>
      <c r="BN61" s="226">
        <f ca="1">BL60-BB64</f>
        <v>1</v>
      </c>
      <c r="BO61" s="173"/>
      <c r="BP61" s="173"/>
      <c r="BQ61" s="224"/>
      <c r="BR61" s="225">
        <f>WEEKDAY(L57,3)</f>
        <v>5</v>
      </c>
      <c r="BS61" s="173"/>
      <c r="BT61" s="173"/>
      <c r="BU61" s="24"/>
    </row>
    <row r="62" spans="1:74" s="3" customFormat="1" ht="53.1" customHeight="1">
      <c r="A62" s="17">
        <f t="shared" si="3"/>
        <v>2</v>
      </c>
      <c r="B62" s="17">
        <f t="shared" si="4"/>
        <v>24</v>
      </c>
      <c r="C62" s="88"/>
      <c r="D62" s="89" cm="1">
        <f t="array" aca="1" ref="D62" ca="1">IF(INDIRECT(VLOOKUP(B62,B$8:C$38,2,FALSE)&amp;(10*A62-1))="","",INDIRECT(VLOOKUP(B62,B$8:C$38,2,FALSE)&amp;(10*A62-1)))</f>
        <v>45985</v>
      </c>
      <c r="E62" s="17" t="str">
        <f t="shared" ca="1" si="0"/>
        <v>月</v>
      </c>
      <c r="F62" s="17" t="str" cm="1">
        <f t="array" aca="1" ref="F62" ca="1">IF(E62="","",IF(INDIRECT(VLOOKUP(B62,B$8:C$38,2,FALSE)&amp;(10*A62+3))="","",INDIRECT(VLOOKUP(B62,B$8:C$38,2,FALSE)&amp;(10*A62+3))))</f>
        <v/>
      </c>
      <c r="G62" s="17" t="str" cm="1">
        <f t="array" aca="1" ref="G62" ca="1">IF(E62="","",IF(INDIRECT(VLOOKUP(B62,B$8:C$38,2,FALSE)&amp;(10*A62+5))="","",INDIRECT(VLOOKUP(B62,B$8:C$38,2,FALSE)&amp;(10*A62+5))))</f>
        <v/>
      </c>
      <c r="H62" s="17" t="str" cm="1">
        <f t="array" aca="1" ref="H62" ca="1">IF(G62="","",IF(G62="●","振替後",IF(G62="▲","振替前",IF(G62="○","休日",IF(G62="外","非対象期間",IF(INDIRECT(VLOOKUP(B62,B$8:C$38,2,FALSE)&amp;(10*A62+5))="","",INDIRECT(VLOOKUP(B62,B$8:C$38,2,FALSE)&amp;(10*A62+5))))))))</f>
        <v/>
      </c>
      <c r="J62" s="68"/>
      <c r="K62" s="221"/>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9"/>
      <c r="AQ62" s="108" t="str">
        <f>IF($BR60=7,DBCS(1&amp;"日～"&amp;7&amp;"日"),DBCS("前"&amp;DAY(EOMONTH($L58-1,0))-6+$BR60&amp;"日～"&amp;$BR60&amp;"日"))</f>
        <v>前２３日～１日</v>
      </c>
      <c r="AR62" s="109" t="str">
        <f>DBCS($BR60+1&amp;"日～"&amp;$BR60+7&amp;"日")</f>
        <v>２日～８日</v>
      </c>
      <c r="AS62" s="109" t="str">
        <f>DBCS($BR60+8&amp;"日～"&amp;$BR60+14&amp;"日")</f>
        <v>９日～１５日</v>
      </c>
      <c r="AT62" s="109" t="str">
        <f>DBCS($BR60+15&amp;"日～"&amp;$BR60+21&amp;"日")</f>
        <v>１６日～２２日</v>
      </c>
      <c r="AU62" s="110" t="str">
        <f>IF(AND(BR60=7,BR63=0),"-",IF($BR65=3,"-",DBCS($BR60+22&amp;"日～"&amp;$BR60+28&amp;"日")))</f>
        <v>２３日～２９日</v>
      </c>
      <c r="AV62" s="229"/>
      <c r="AW62" s="230"/>
      <c r="AX62" s="231"/>
      <c r="AY62" s="234"/>
      <c r="AZ62" s="237"/>
      <c r="BA62" s="41">
        <f>COUNTIF(L63:AP64,"外")</f>
        <v>30</v>
      </c>
      <c r="BB62" s="42">
        <f ca="1">COUNTIF(OFFSET(L63,0,MAX(5-WEEKDAY(L58,3),0),1,MIN(7-WEEKDAY(L58,3),2)),"外")+COUNTIF(OFFSET(L63,0,MAX(5-WEEKDAY(L58,3),0)+7,1,2),"外")+COUNTIF(OFFSET(L63,0,MAX(5-WEEKDAY(L58,3),0)+14,1,2),"外")+COUNTIF(OFFSET(L63,0,MAX(5-WEEKDAY(L58,3),0)+21,1,2),"外")+IF(BR62-BR60&lt;27,0,COUNTIF(OFFSET(L63,0,BR60+26,1,MIN(7-BR63,2)),"外"))</f>
        <v>8</v>
      </c>
      <c r="BC62" s="238"/>
      <c r="BD62" s="209"/>
      <c r="BE62" s="222"/>
      <c r="BF62" s="209"/>
      <c r="BG62" s="222"/>
      <c r="BH62" s="222"/>
      <c r="BI62" s="222"/>
      <c r="BJ62" s="222"/>
      <c r="BK62" s="222"/>
      <c r="BL62" s="173"/>
      <c r="BM62" s="227"/>
      <c r="BN62" s="227"/>
      <c r="BO62" s="173"/>
      <c r="BP62" s="173"/>
      <c r="BQ62" s="35" t="s">
        <v>98</v>
      </c>
      <c r="BR62" s="31">
        <f>DAY(EOMONTH(L58,0))</f>
        <v>31</v>
      </c>
      <c r="BS62" s="173"/>
      <c r="BT62" s="173"/>
      <c r="BU62" s="29"/>
      <c r="BV62" s="30"/>
    </row>
    <row r="63" spans="1:74" s="4" customFormat="1" ht="29.1" customHeight="1">
      <c r="A63" s="17">
        <f t="shared" si="3"/>
        <v>2</v>
      </c>
      <c r="B63" s="17">
        <f t="shared" si="4"/>
        <v>25</v>
      </c>
      <c r="D63" s="89" cm="1">
        <f t="array" aca="1" ref="D63" ca="1">IF(INDIRECT(VLOOKUP(B63,B$8:C$38,2,FALSE)&amp;(10*A63-1))="","",INDIRECT(VLOOKUP(B63,B$8:C$38,2,FALSE)&amp;(10*A63-1)))</f>
        <v>45986</v>
      </c>
      <c r="E63" s="17" t="str">
        <f t="shared" ca="1" si="0"/>
        <v>火</v>
      </c>
      <c r="F63" s="17" t="str" cm="1">
        <f t="array" aca="1" ref="F63" ca="1">IF(E63="","",IF(INDIRECT(VLOOKUP(B63,B$8:C$38,2,FALSE)&amp;(10*A63+3))="","",INDIRECT(VLOOKUP(B63,B$8:C$38,2,FALSE)&amp;(10*A63+3))))</f>
        <v/>
      </c>
      <c r="G63" s="17" t="str" cm="1">
        <f t="array" aca="1" ref="G63" ca="1">IF(E63="","",IF(INDIRECT(VLOOKUP(B63,B$8:C$38,2,FALSE)&amp;(10*A63+5))="","",INDIRECT(VLOOKUP(B63,B$8:C$38,2,FALSE)&amp;(10*A63+5))))</f>
        <v/>
      </c>
      <c r="H63" s="17" t="str" cm="1">
        <f t="array" aca="1" ref="H63" ca="1">IF(G63="","",IF(G63="●","振替後",IF(G63="▲","振替前",IF(G63="○","休日",IF(G63="外","非対象期間",IF(INDIRECT(VLOOKUP(B63,B$8:C$38,2,FALSE)&amp;(10*A63+5))="","",INDIRECT(VLOOKUP(B63,B$8:C$38,2,FALSE)&amp;(10*A63+5))))))))</f>
        <v/>
      </c>
      <c r="J63" s="69"/>
      <c r="K63" s="212" t="s">
        <v>88</v>
      </c>
      <c r="L63" s="280"/>
      <c r="M63" s="194" t="s">
        <v>94</v>
      </c>
      <c r="N63" s="194" t="s">
        <v>94</v>
      </c>
      <c r="O63" s="194" t="s">
        <v>94</v>
      </c>
      <c r="P63" s="194" t="s">
        <v>94</v>
      </c>
      <c r="Q63" s="194" t="s">
        <v>94</v>
      </c>
      <c r="R63" s="194" t="s">
        <v>94</v>
      </c>
      <c r="S63" s="194" t="s">
        <v>94</v>
      </c>
      <c r="T63" s="194" t="s">
        <v>94</v>
      </c>
      <c r="U63" s="194" t="s">
        <v>94</v>
      </c>
      <c r="V63" s="194" t="s">
        <v>94</v>
      </c>
      <c r="W63" s="194" t="s">
        <v>94</v>
      </c>
      <c r="X63" s="194" t="s">
        <v>94</v>
      </c>
      <c r="Y63" s="194" t="s">
        <v>94</v>
      </c>
      <c r="Z63" s="194" t="s">
        <v>94</v>
      </c>
      <c r="AA63" s="194" t="s">
        <v>94</v>
      </c>
      <c r="AB63" s="194" t="s">
        <v>94</v>
      </c>
      <c r="AC63" s="194" t="s">
        <v>94</v>
      </c>
      <c r="AD63" s="194" t="s">
        <v>94</v>
      </c>
      <c r="AE63" s="194" t="s">
        <v>94</v>
      </c>
      <c r="AF63" s="194" t="s">
        <v>94</v>
      </c>
      <c r="AG63" s="194" t="s">
        <v>94</v>
      </c>
      <c r="AH63" s="194" t="s">
        <v>94</v>
      </c>
      <c r="AI63" s="194" t="s">
        <v>94</v>
      </c>
      <c r="AJ63" s="194" t="s">
        <v>94</v>
      </c>
      <c r="AK63" s="194" t="s">
        <v>94</v>
      </c>
      <c r="AL63" s="194" t="s">
        <v>94</v>
      </c>
      <c r="AM63" s="194" t="s">
        <v>94</v>
      </c>
      <c r="AN63" s="194" t="s">
        <v>94</v>
      </c>
      <c r="AO63" s="194" t="s">
        <v>94</v>
      </c>
      <c r="AP63" s="196" t="s">
        <v>94</v>
      </c>
      <c r="AQ63" s="111">
        <f ca="1">IF(BR60=7,COUNTIF(OFFSET($L63,0,0,1,$BR60),"○")+COUNTIF(OFFSET($L63,0,$BR60,1,7),"●"),COUNTIF(OFFSET($L63,0,0,1,$BR60),"○")+COUNTIF(OFFSET($L63,-10,DAY(EOMONTH(L58-1,0))-7+BR60,1,7-$BR60),"○")+COUNTIF(OFFSET(L63,0,BR60,1,7),"●"))</f>
        <v>0</v>
      </c>
      <c r="AR63" s="112">
        <f ca="1">COUNTIF(OFFSET($L63,0,$BR60,1,7),"○")+COUNTIF(OFFSET($L63,0,$BR60+7,1,7),"●")</f>
        <v>0</v>
      </c>
      <c r="AS63" s="112">
        <f ca="1">COUNTIF(OFFSET($L63,0,$BR60+7,1,7),"○")+COUNTIF(OFFSET($L63,0,$BR60+14,1,7),"●")</f>
        <v>0</v>
      </c>
      <c r="AT63" s="112">
        <f ca="1">IF(BR65=3,COUNTIF(OFFSET($L63,0,$BR60+14,1,7),"○")+IFERROR(COUNTIF(OFFSET(L63,0,BR60+22,1,BR63),"●"),0)+COUNTIF(OFFSET(L63,10,0,1,7-BR63),"●"),COUNTIF(OFFSET($L63,0,$BR60+14,1,7),"○")+COUNTIF(OFFSET($L63,0,$BR60+21,1,7),"●"))</f>
        <v>0</v>
      </c>
      <c r="AU63" s="113">
        <f ca="1">IF((BR65+SIGN(BR60))&lt;5,"-",IF(BR63=0,COUNTIF(OFFSET(L63,0,BR60+21,1,7),"○")+COUNTIF(OFFSET(L63,10,0,1,7-BR63),"●"),COUNTIF(OFFSET(L63,0,BR60+21,1,7),"○")+COUNTIF(OFFSET(L63,0,BR60+28,1,BR63),"●")+COUNTIF(OFFSET(L63,10,1,7-BR63,),"●")))</f>
        <v>0</v>
      </c>
      <c r="AV63" s="198">
        <f>BH60</f>
        <v>0</v>
      </c>
      <c r="AW63" s="200">
        <f>IF(BD60=0,"対象外",AV63/BD60)</f>
        <v>0</v>
      </c>
      <c r="AX63" s="202" t="str">
        <f ca="1">IF(BD60=0,"対象外",IF(AV63/BD60&gt;=0.285,"達成",IF(AV63&gt;=BO63,"達成※","未")))</f>
        <v>未</v>
      </c>
      <c r="AY63" s="204">
        <f>BI60</f>
        <v>0</v>
      </c>
      <c r="AZ63" s="206">
        <f>IFERROR(AY63/BE60,"")</f>
        <v>0</v>
      </c>
      <c r="BA63" s="41" t="s">
        <v>86</v>
      </c>
      <c r="BB63" s="42" t="s">
        <v>86</v>
      </c>
      <c r="BC63" s="238"/>
      <c r="BD63" s="209"/>
      <c r="BE63" s="222"/>
      <c r="BF63" s="209"/>
      <c r="BG63" s="222"/>
      <c r="BH63" s="222"/>
      <c r="BI63" s="222"/>
      <c r="BJ63" s="222"/>
      <c r="BK63" s="222"/>
      <c r="BL63" s="173"/>
      <c r="BM63" s="227"/>
      <c r="BN63" s="227"/>
      <c r="BO63" s="173" t="str">
        <f ca="1">IF(OR(BM61/BD60&lt;0.285,BM61=0),BM61,"-")</f>
        <v>-</v>
      </c>
      <c r="BP63" s="226" t="str">
        <f ca="1">IF(OR(BN61/BF60&lt;0.285,BN61=0),BN61,"-")</f>
        <v>-</v>
      </c>
      <c r="BQ63" s="36" t="s">
        <v>99</v>
      </c>
      <c r="BR63" s="33">
        <f>MOD(BR62-BR60,7)</f>
        <v>2</v>
      </c>
      <c r="BS63" s="173"/>
      <c r="BT63" s="173"/>
    </row>
    <row r="64" spans="1:74" s="4" customFormat="1" ht="29.1" customHeight="1">
      <c r="A64" s="17">
        <f t="shared" si="3"/>
        <v>2</v>
      </c>
      <c r="B64" s="17">
        <f t="shared" si="4"/>
        <v>26</v>
      </c>
      <c r="D64" s="89" cm="1">
        <f t="array" aca="1" ref="D64" ca="1">IF(INDIRECT(VLOOKUP(B64,B$8:C$38,2,FALSE)&amp;(10*A64-1))="","",INDIRECT(VLOOKUP(B64,B$8:C$38,2,FALSE)&amp;(10*A64-1)))</f>
        <v>45987</v>
      </c>
      <c r="E64" s="17" t="str">
        <f t="shared" ca="1" si="0"/>
        <v>水</v>
      </c>
      <c r="F64" s="17" t="str" cm="1">
        <f t="array" aca="1" ref="F64" ca="1">IF(E64="","",IF(INDIRECT(VLOOKUP(B64,B$8:C$38,2,FALSE)&amp;(10*A64+3))="","",INDIRECT(VLOOKUP(B64,B$8:C$38,2,FALSE)&amp;(10*A64+3))))</f>
        <v/>
      </c>
      <c r="G64" s="17" t="str" cm="1">
        <f t="array" aca="1" ref="G64" ca="1">IF(E64="","",IF(INDIRECT(VLOOKUP(B64,B$8:C$38,2,FALSE)&amp;(10*A64+5))="","",INDIRECT(VLOOKUP(B64,B$8:C$38,2,FALSE)&amp;(10*A64+5))))</f>
        <v/>
      </c>
      <c r="H64" s="17" t="str" cm="1">
        <f t="array" aca="1" ref="H64" ca="1">IF(G64="","",IF(G64="●","振替後",IF(G64="▲","振替前",IF(G64="○","休日",IF(G64="外","非対象期間",IF(INDIRECT(VLOOKUP(B64,B$8:C$38,2,FALSE)&amp;(10*A64+5))="","",INDIRECT(VLOOKUP(B64,B$8:C$38,2,FALSE)&amp;(10*A64+5))))))))</f>
        <v/>
      </c>
      <c r="J64" s="69"/>
      <c r="K64" s="244"/>
      <c r="L64" s="282"/>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6"/>
      <c r="AQ64" s="114" t="str">
        <f ca="1">IF(BR60=1,
IF((2-COUNTIF(OFFSET(L63,0,0,1,1),"外")-COUNTIF(OFFSET(L63,-10,BR52-1),"外"))&lt;=AQ63,"達成","未"),
IF((2-COUNTIF(OFFSET(L63,0,MAX(5-WEEKDAY(L58,3),0),1,2),"外"))&lt;=AQ63,"達成","未"))</f>
        <v>未</v>
      </c>
      <c r="AR64" s="112" t="str">
        <f ca="1">IF((2-COUNTIF(OFFSET($L63,0,$BR60+5,1,2),"外"))&lt;=AR63,"達成","未")</f>
        <v>達成</v>
      </c>
      <c r="AS64" s="112" t="str">
        <f ca="1">IF((2-COUNTIF(OFFSET($L63,0,$BR60+12,1,2),"外"))&lt;=AS63,"達成","未")</f>
        <v>達成</v>
      </c>
      <c r="AT64" s="112" t="str">
        <f ca="1">IF((2-COUNTIF(OFFSET($L63,0,$BR60+19,1,2),"外"))&lt;=AT63,"達成","未")</f>
        <v>達成</v>
      </c>
      <c r="AU64" s="113" t="str">
        <f ca="1">IF((BR65+SIGN(BR60))&lt;5,"-",IF((2-COUNTIF(OFFSET($L63,0,$BR60+26,1,2),"外"))&lt;=AU63,"達成","未"))</f>
        <v>達成</v>
      </c>
      <c r="AV64" s="214"/>
      <c r="AW64" s="215"/>
      <c r="AX64" s="216"/>
      <c r="AY64" s="217"/>
      <c r="AZ64" s="239"/>
      <c r="BA64" s="240">
        <f>COUNTIF(L65:AP66,"外")</f>
        <v>30</v>
      </c>
      <c r="BB64" s="242">
        <f ca="1">COUNTIF(OFFSET(L65,0,MAX(5-WEEKDAY(L58,3),0),1,MIN(7-WEEKDAY(L58,3),2)),"外")+COUNTIF(OFFSET(L65,0,MAX(5-WEEKDAY(L58,3),0)+7,1,2),"外")+COUNTIF(OFFSET(L65,0,MAX(5-WEEKDAY(L58,3),0)+14,1,2),"外")+COUNTIF(OFFSET(L65,0,MAX(5-WEEKDAY(L58,3),0)+21,1,2),"外")+IF(BR62-BR60&lt;27,0,COUNTIF(OFFSET(L65,0,BR60+26,1,MIN(7-BR63,2)),"外"))</f>
        <v>8</v>
      </c>
      <c r="BC64" s="238"/>
      <c r="BD64" s="209"/>
      <c r="BE64" s="222"/>
      <c r="BF64" s="209"/>
      <c r="BG64" s="222"/>
      <c r="BH64" s="222"/>
      <c r="BI64" s="222"/>
      <c r="BJ64" s="222"/>
      <c r="BK64" s="222"/>
      <c r="BL64" s="173"/>
      <c r="BM64" s="227"/>
      <c r="BN64" s="227"/>
      <c r="BO64" s="173"/>
      <c r="BP64" s="227"/>
      <c r="BQ64" s="101" t="s">
        <v>101</v>
      </c>
      <c r="BR64" s="33">
        <f>SIGN(BR60)+SIGN(BR63)+BR65</f>
        <v>6</v>
      </c>
      <c r="BS64" s="173"/>
      <c r="BT64" s="173"/>
    </row>
    <row r="65" spans="1:74" s="4" customFormat="1" ht="29.1" customHeight="1">
      <c r="A65" s="17">
        <f t="shared" si="3"/>
        <v>2</v>
      </c>
      <c r="B65" s="17">
        <f t="shared" si="4"/>
        <v>27</v>
      </c>
      <c r="D65" s="89" cm="1">
        <f t="array" aca="1" ref="D65" ca="1">IF(INDIRECT(VLOOKUP(B65,B$8:C$38,2,FALSE)&amp;(10*A65-1))="","",INDIRECT(VLOOKUP(B65,B$8:C$38,2,FALSE)&amp;(10*A65-1)))</f>
        <v>45988</v>
      </c>
      <c r="E65" s="17" t="str">
        <f t="shared" ca="1" si="0"/>
        <v>木</v>
      </c>
      <c r="F65" s="17" t="str" cm="1">
        <f t="array" aca="1" ref="F65" ca="1">IF(E65="","",IF(INDIRECT(VLOOKUP(B65,B$8:C$38,2,FALSE)&amp;(10*A65+3))="","",INDIRECT(VLOOKUP(B65,B$8:C$38,2,FALSE)&amp;(10*A65+3))))</f>
        <v/>
      </c>
      <c r="G65" s="17" t="str" cm="1">
        <f t="array" aca="1" ref="G65" ca="1">IF(E65="","",IF(INDIRECT(VLOOKUP(B65,B$8:C$38,2,FALSE)&amp;(10*A65+5))="","",INDIRECT(VLOOKUP(B65,B$8:C$38,2,FALSE)&amp;(10*A65+5))))</f>
        <v/>
      </c>
      <c r="H65" s="17" t="str" cm="1">
        <f t="array" aca="1" ref="H65" ca="1">IF(G65="","",IF(G65="●","振替後",IF(G65="▲","振替前",IF(G65="○","休日",IF(G65="外","非対象期間",IF(INDIRECT(VLOOKUP(B65,B$8:C$38,2,FALSE)&amp;(10*A65+5))="","",INDIRECT(VLOOKUP(B65,B$8:C$38,2,FALSE)&amp;(10*A65+5))))))))</f>
        <v/>
      </c>
      <c r="J65" s="69"/>
      <c r="K65" s="212" t="s">
        <v>84</v>
      </c>
      <c r="L65" s="194"/>
      <c r="M65" s="194" t="s">
        <v>94</v>
      </c>
      <c r="N65" s="194" t="s">
        <v>94</v>
      </c>
      <c r="O65" s="194" t="s">
        <v>94</v>
      </c>
      <c r="P65" s="194" t="s">
        <v>94</v>
      </c>
      <c r="Q65" s="194" t="s">
        <v>94</v>
      </c>
      <c r="R65" s="194" t="s">
        <v>94</v>
      </c>
      <c r="S65" s="194" t="s">
        <v>94</v>
      </c>
      <c r="T65" s="194" t="s">
        <v>94</v>
      </c>
      <c r="U65" s="194" t="s">
        <v>94</v>
      </c>
      <c r="V65" s="194" t="s">
        <v>94</v>
      </c>
      <c r="W65" s="194" t="s">
        <v>94</v>
      </c>
      <c r="X65" s="194" t="s">
        <v>94</v>
      </c>
      <c r="Y65" s="194" t="s">
        <v>94</v>
      </c>
      <c r="Z65" s="194" t="s">
        <v>94</v>
      </c>
      <c r="AA65" s="194" t="s">
        <v>94</v>
      </c>
      <c r="AB65" s="194" t="s">
        <v>94</v>
      </c>
      <c r="AC65" s="194" t="s">
        <v>94</v>
      </c>
      <c r="AD65" s="194" t="s">
        <v>94</v>
      </c>
      <c r="AE65" s="194" t="s">
        <v>94</v>
      </c>
      <c r="AF65" s="194" t="s">
        <v>94</v>
      </c>
      <c r="AG65" s="194" t="s">
        <v>94</v>
      </c>
      <c r="AH65" s="194" t="s">
        <v>94</v>
      </c>
      <c r="AI65" s="194" t="s">
        <v>94</v>
      </c>
      <c r="AJ65" s="194" t="s">
        <v>94</v>
      </c>
      <c r="AK65" s="194" t="s">
        <v>94</v>
      </c>
      <c r="AL65" s="194" t="s">
        <v>94</v>
      </c>
      <c r="AM65" s="194" t="s">
        <v>94</v>
      </c>
      <c r="AN65" s="194" t="s">
        <v>94</v>
      </c>
      <c r="AO65" s="194" t="s">
        <v>94</v>
      </c>
      <c r="AP65" s="196" t="s">
        <v>94</v>
      </c>
      <c r="AQ65" s="118">
        <f ca="1">IF(BR60=7,COUNTIF(OFFSET($L65,0,0,1,$BR60),"○")+COUNTIF(OFFSET($L65,0,$BR60,1,7),"●"),COUNTIF(OFFSET($L65,0,0,1,$BR60),"○")+COUNTIF(OFFSET($L65,-10,DAY(EOMONTH(L58-1,0))-7+BR60,1,7-$BR60),"○")+COUNTIF(OFFSET(L65,0,BR60,1,7),"●"))</f>
        <v>0</v>
      </c>
      <c r="AR65" s="119">
        <f ca="1">COUNTIF(OFFSET($L65,0,$BR60,1,7),"○")+COUNTIF(OFFSET($L65,0,$BR60+7,1,7),"●")</f>
        <v>0</v>
      </c>
      <c r="AS65" s="119">
        <f ca="1">COUNTIF(OFFSET($L65,0,$BR60+7,1,7),"○")+COUNTIF(OFFSET($L65,0,$BR60+14,1,7),"●")</f>
        <v>0</v>
      </c>
      <c r="AT65" s="119">
        <f ca="1">IF(BR65=3,COUNTIF(OFFSET($L65,0,$BR60+14,1,7),"○")+IFERROR(COUNTIF(OFFSET(L65,0,BR60+22,1,BR63),"●"),0)+COUNTIF(OFFSET(L65,10,0,1,7-BR63),"●"),COUNTIF(OFFSET($L65,0,$BR60+14,1,7),"○")+COUNTIF(OFFSET($L65,0,$BR60+21,1,7),"●"))</f>
        <v>0</v>
      </c>
      <c r="AU65" s="120">
        <f ca="1">IF((BR65+SIGN(BR60))&lt;5,"-",IF(BR63=0,COUNTIF(OFFSET(L65,0,BR60+21,1,7),"○")+COUNTIF(OFFSET(L65,10,0,1,7-BR63),"●"),COUNTIF(OFFSET(L65,0,BR60+21,1,7),"○")+COUNTIF(OFFSET(L65,0,BR60+28,1,BR63),"●")+COUNTIF(OFFSET(L65,10,1,7-BR63,),"●")))</f>
        <v>0</v>
      </c>
      <c r="AV65" s="198">
        <f>BJ60</f>
        <v>0</v>
      </c>
      <c r="AW65" s="200">
        <f>IF(BD60=0,"対象外",AV65/BD60)</f>
        <v>0</v>
      </c>
      <c r="AX65" s="202" t="str">
        <f ca="1">IF(BD60=0,"対象外",IF(AV65/BD60&gt;=0.285,"達成",IF(AV65&gt;=BP63,"達成※","未")))</f>
        <v>未</v>
      </c>
      <c r="AY65" s="204">
        <f>BK60</f>
        <v>0</v>
      </c>
      <c r="AZ65" s="206">
        <f>IFERROR(AY65/BG60,"")</f>
        <v>0</v>
      </c>
      <c r="BA65" s="241"/>
      <c r="BB65" s="243"/>
      <c r="BC65" s="238"/>
      <c r="BD65" s="210"/>
      <c r="BE65" s="222"/>
      <c r="BF65" s="210"/>
      <c r="BG65" s="222"/>
      <c r="BH65" s="222"/>
      <c r="BI65" s="222"/>
      <c r="BJ65" s="222"/>
      <c r="BK65" s="222"/>
      <c r="BL65" s="173"/>
      <c r="BM65" s="228"/>
      <c r="BN65" s="228"/>
      <c r="BO65" s="173"/>
      <c r="BP65" s="228"/>
      <c r="BQ65" s="37" t="s">
        <v>100</v>
      </c>
      <c r="BR65" s="104">
        <f>ROUNDDOWN((BR62-BR60)/7,0)</f>
        <v>4</v>
      </c>
      <c r="BS65" s="173"/>
      <c r="BT65" s="173"/>
    </row>
    <row r="66" spans="1:74" s="4" customFormat="1" ht="29.1" customHeight="1" thickBot="1">
      <c r="A66" s="17">
        <f t="shared" si="3"/>
        <v>2</v>
      </c>
      <c r="B66" s="17">
        <f t="shared" si="4"/>
        <v>28</v>
      </c>
      <c r="D66" s="89" cm="1">
        <f t="array" aca="1" ref="D66" ca="1">IF(INDIRECT(VLOOKUP(B66,B$8:C$38,2,FALSE)&amp;(10*A66-1))="","",INDIRECT(VLOOKUP(B66,B$8:C$38,2,FALSE)&amp;(10*A66-1)))</f>
        <v>45989</v>
      </c>
      <c r="E66" s="17" t="str">
        <f t="shared" ca="1" si="0"/>
        <v>金</v>
      </c>
      <c r="F66" s="17" t="str" cm="1">
        <f t="array" aca="1" ref="F66" ca="1">IF(E66="","",IF(INDIRECT(VLOOKUP(B66,B$8:C$38,2,FALSE)&amp;(10*A66+3))="","",INDIRECT(VLOOKUP(B66,B$8:C$38,2,FALSE)&amp;(10*A66+3))))</f>
        <v/>
      </c>
      <c r="G66" s="17" t="str" cm="1">
        <f t="array" aca="1" ref="G66" ca="1">IF(E66="","",IF(INDIRECT(VLOOKUP(B66,B$8:C$38,2,FALSE)&amp;(10*A66+5))="","",INDIRECT(VLOOKUP(B66,B$8:C$38,2,FALSE)&amp;(10*A66+5))))</f>
        <v/>
      </c>
      <c r="H66" s="17" t="str" cm="1">
        <f t="array" aca="1" ref="H66" ca="1">IF(G66="","",IF(G66="●","振替後",IF(G66="▲","振替前",IF(G66="○","休日",IF(G66="外","非対象期間",IF(INDIRECT(VLOOKUP(B66,B$8:C$38,2,FALSE)&amp;(10*A66+5))="","",INDIRECT(VLOOKUP(B66,B$8:C$38,2,FALSE)&amp;(10*A66+5))))))))</f>
        <v/>
      </c>
      <c r="J66" s="69"/>
      <c r="K66" s="213"/>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7"/>
      <c r="AQ66" s="123" t="str">
        <f ca="1">IF(BR60=1,
IF((2-COUNTIF(OFFSET(L65,0,0,1,1),"外")-COUNTIF(OFFSET(L65,-10,BR52-1),"外"))&lt;=AQ65,"達成","未"),
IF((2-COUNTIF(OFFSET(L65,0,MAX(5-WEEKDAY(L58,3),0),1,2),"外"))&lt;=AQ65,"達成","未"))</f>
        <v>未</v>
      </c>
      <c r="AR66" s="124" t="str">
        <f ca="1">IF((2-COUNTIF(OFFSET($L65,0,$BR60+5,1,2),"外"))&lt;=AR65,"達成","未")</f>
        <v>達成</v>
      </c>
      <c r="AS66" s="124" t="str">
        <f ca="1">IF((2-COUNTIF(OFFSET($L65,0,$BR60+12,1,2),"外"))&lt;=AS65,"達成","未")</f>
        <v>達成</v>
      </c>
      <c r="AT66" s="124" t="str">
        <f ca="1">IF((2-COUNTIF(OFFSET($L65,0,$BR60+19,1,2),"外"))&lt;=AT65,"達成","未")</f>
        <v>達成</v>
      </c>
      <c r="AU66" s="125" t="str">
        <f ca="1">IF((BR65+SIGN(BR60))&lt;5,"-",IF((2-COUNTIF(OFFSET($L65,0,$BR60+26,1,2),"外"))&lt;=AU65,"達成","未"))</f>
        <v>達成</v>
      </c>
      <c r="AV66" s="199"/>
      <c r="AW66" s="201"/>
      <c r="AX66" s="203"/>
      <c r="AY66" s="205"/>
      <c r="AZ66" s="207"/>
      <c r="BA66" s="38"/>
      <c r="BB66" s="38"/>
      <c r="BC66" s="107"/>
      <c r="BD66" s="107"/>
      <c r="BE66" s="107"/>
      <c r="BF66" s="107"/>
      <c r="BG66" s="107"/>
      <c r="BH66" s="107"/>
      <c r="BI66" s="107"/>
      <c r="BJ66" s="107"/>
      <c r="BK66" s="107"/>
      <c r="BL66" s="46"/>
      <c r="BM66" s="46"/>
      <c r="BN66" s="46"/>
      <c r="BO66" s="46"/>
      <c r="BP66" s="46"/>
      <c r="BQ66" s="46"/>
      <c r="BR66" s="34"/>
      <c r="BS66" s="46"/>
      <c r="BT66" s="2"/>
    </row>
    <row r="67" spans="1:74" ht="14.25" thickBot="1">
      <c r="A67" s="17">
        <f t="shared" si="3"/>
        <v>2</v>
      </c>
      <c r="B67" s="17">
        <f t="shared" si="4"/>
        <v>29</v>
      </c>
      <c r="D67" s="89" cm="1">
        <f t="array" aca="1" ref="D67" ca="1">IF(INDIRECT(VLOOKUP(B67,B$8:C$38,2,FALSE)&amp;(10*A67-1))="","",INDIRECT(VLOOKUP(B67,B$8:C$38,2,FALSE)&amp;(10*A67-1)))</f>
        <v>45990</v>
      </c>
      <c r="E67" s="17" t="str">
        <f t="shared" ca="1" si="0"/>
        <v>土</v>
      </c>
      <c r="F67" s="17" t="str" cm="1">
        <f t="array" aca="1" ref="F67" ca="1">IF(E67="","",IF(INDIRECT(VLOOKUP(B67,B$8:C$38,2,FALSE)&amp;(10*A67+3))="","",INDIRECT(VLOOKUP(B67,B$8:C$38,2,FALSE)&amp;(10*A67+3))))</f>
        <v/>
      </c>
      <c r="G67" s="17" t="str" cm="1">
        <f t="array" aca="1" ref="G67" ca="1">IF(E67="","",IF(INDIRECT(VLOOKUP(B67,B$8:C$38,2,FALSE)&amp;(10*A67+5))="","",INDIRECT(VLOOKUP(B67,B$8:C$38,2,FALSE)&amp;(10*A67+5))))</f>
        <v/>
      </c>
      <c r="H67" s="17" t="str" cm="1">
        <f t="array" aca="1" ref="H67" ca="1">IF(G67="","",IF(G67="●","振替後",IF(G67="▲","振替前",IF(G67="○","休日",IF(G67="外","非対象期間",IF(INDIRECT(VLOOKUP(B67,B$8:C$38,2,FALSE)&amp;(10*A67+5))="","",INDIRECT(VLOOKUP(B67,B$8:C$38,2,FALSE)&amp;(10*A67+5))))))))</f>
        <v/>
      </c>
      <c r="J67" s="52"/>
      <c r="K67" s="53"/>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BI67" s="7"/>
      <c r="BJ67" s="7"/>
      <c r="BK67" s="7"/>
      <c r="BL67" s="2"/>
    </row>
    <row r="68" spans="1:74" ht="13.5" customHeight="1">
      <c r="A68" s="17">
        <f t="shared" si="3"/>
        <v>2</v>
      </c>
      <c r="B68" s="17">
        <f t="shared" si="4"/>
        <v>30</v>
      </c>
      <c r="D68" s="89" cm="1">
        <f t="array" aca="1" ref="D68" ca="1">IF(INDIRECT(VLOOKUP(B68,B$8:C$38,2,FALSE)&amp;(10*A68-1))="","",INDIRECT(VLOOKUP(B68,B$8:C$38,2,FALSE)&amp;(10*A68-1)))</f>
        <v>45991</v>
      </c>
      <c r="E68" s="17" t="str">
        <f t="shared" ca="1" si="0"/>
        <v>日</v>
      </c>
      <c r="F68" s="17" t="str" cm="1">
        <f t="array" aca="1" ref="F68" ca="1">IF(E68="","",IF(INDIRECT(VLOOKUP(B68,B$8:C$38,2,FALSE)&amp;(10*A68+3))="","",INDIRECT(VLOOKUP(B68,B$8:C$38,2,FALSE)&amp;(10*A68+3))))</f>
        <v/>
      </c>
      <c r="G68" s="17" t="str" cm="1">
        <f t="array" aca="1" ref="G68" ca="1">IF(E68="","",IF(INDIRECT(VLOOKUP(B68,B$8:C$38,2,FALSE)&amp;(10*A68+5))="","",INDIRECT(VLOOKUP(B68,B$8:C$38,2,FALSE)&amp;(10*A68+5))))</f>
        <v/>
      </c>
      <c r="H68" s="17" t="str" cm="1">
        <f t="array" aca="1" ref="H68" ca="1">IF(G68="","",IF(G68="●","振替後",IF(G68="▲","振替前",IF(G68="○","休日",IF(G68="外","非対象期間",IF(INDIRECT(VLOOKUP(B68,B$8:C$38,2,FALSE)&amp;(10*A68+5))="","",INDIRECT(VLOOKUP(B68,B$8:C$38,2,FALSE)&amp;(10*A68+5))))))))</f>
        <v/>
      </c>
      <c r="J68" s="52"/>
      <c r="K68" s="66" t="s">
        <v>0</v>
      </c>
      <c r="L68" s="258">
        <f>DATE(YEAR(L58),MONTH(L58)+1,DAY(L58))</f>
        <v>46113</v>
      </c>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9"/>
      <c r="AQ68" s="270" t="s">
        <v>136</v>
      </c>
      <c r="AR68" s="271"/>
      <c r="AS68" s="271"/>
      <c r="AT68" s="271"/>
      <c r="AU68" s="272"/>
      <c r="AV68" s="260" t="s">
        <v>50</v>
      </c>
      <c r="AW68" s="261"/>
      <c r="AX68" s="262"/>
      <c r="AY68" s="266" t="s">
        <v>11</v>
      </c>
      <c r="AZ68" s="267"/>
      <c r="BA68" s="250" t="s">
        <v>102</v>
      </c>
      <c r="BB68" s="253" t="s">
        <v>103</v>
      </c>
      <c r="BC68" s="256" t="s">
        <v>15</v>
      </c>
      <c r="BD68" s="208" t="s">
        <v>104</v>
      </c>
      <c r="BE68" s="247" t="s">
        <v>105</v>
      </c>
      <c r="BF68" s="208" t="s">
        <v>107</v>
      </c>
      <c r="BG68" s="247" t="s">
        <v>106</v>
      </c>
      <c r="BH68" s="208" t="s">
        <v>80</v>
      </c>
      <c r="BI68" s="208" t="s">
        <v>81</v>
      </c>
      <c r="BJ68" s="102" t="s">
        <v>82</v>
      </c>
      <c r="BK68" s="102" t="s">
        <v>83</v>
      </c>
      <c r="BL68" s="222" t="s">
        <v>52</v>
      </c>
      <c r="BM68" s="247" t="s">
        <v>108</v>
      </c>
      <c r="BN68" s="247" t="s">
        <v>109</v>
      </c>
      <c r="BO68" s="222" t="s">
        <v>110</v>
      </c>
      <c r="BP68" s="222" t="s">
        <v>111</v>
      </c>
      <c r="BQ68" s="105"/>
      <c r="BR68" s="245" t="s">
        <v>92</v>
      </c>
      <c r="BS68" s="222" t="s">
        <v>61</v>
      </c>
      <c r="BT68" s="173" t="s">
        <v>142</v>
      </c>
    </row>
    <row r="69" spans="1:74" ht="12.95" customHeight="1">
      <c r="A69" s="17">
        <f t="shared" si="3"/>
        <v>2</v>
      </c>
      <c r="B69" s="17">
        <f t="shared" si="4"/>
        <v>31</v>
      </c>
      <c r="D69" s="89" t="str" cm="1">
        <f t="array" aca="1" ref="D69" ca="1">IF(INDIRECT(VLOOKUP(B69,B$8:C$38,2,FALSE)&amp;(10*A69-1))="","",INDIRECT(VLOOKUP(B69,B$8:C$38,2,FALSE)&amp;(10*A69-1)))</f>
        <v/>
      </c>
      <c r="E69" s="17" t="str">
        <f t="shared" ca="1" si="0"/>
        <v/>
      </c>
      <c r="F69" s="17" t="str" cm="1">
        <f t="array" aca="1" ref="F69" ca="1">IF(E69="","",IF(INDIRECT(VLOOKUP(B69,B$8:C$38,2,FALSE)&amp;(10*A69+3))="","",INDIRECT(VLOOKUP(B69,B$8:C$38,2,FALSE)&amp;(10*A69+3))))</f>
        <v/>
      </c>
      <c r="G69" s="17" t="str" cm="1">
        <f t="array" aca="1" ref="G69" ca="1">IF(E69="","",IF(INDIRECT(VLOOKUP(B69,B$8:C$38,2,FALSE)&amp;(10*A69+5))="","",INDIRECT(VLOOKUP(B69,B$8:C$38,2,FALSE)&amp;(10*A69+5))))</f>
        <v/>
      </c>
      <c r="H69" s="17" t="str" cm="1">
        <f t="array" aca="1" ref="H69" ca="1">IF(G69="","",IF(G69="●","振替後",IF(G69="▲","振替前",IF(G69="○","休日",IF(G69="外","非対象期間",IF(INDIRECT(VLOOKUP(B69,B$8:C$38,2,FALSE)&amp;(10*A69+5))="","",INDIRECT(VLOOKUP(B69,B$8:C$38,2,FALSE)&amp;(10*A69+5))))))))</f>
        <v/>
      </c>
      <c r="J69" s="52"/>
      <c r="K69" s="67" t="s">
        <v>1</v>
      </c>
      <c r="L69" s="126">
        <f>DATE(YEAR(L68),MONTH(L68),DAY(L68))</f>
        <v>46113</v>
      </c>
      <c r="M69" s="126">
        <f>IF(MONTH(DATE(YEAR(L69),MONTH(L69),DAY(L69)+1))=MONTH($L68),DATE(YEAR(L69),MONTH(L69),DAY(L69)+1),"")</f>
        <v>46114</v>
      </c>
      <c r="N69" s="126">
        <f t="shared" ref="N69:AP69" si="16">IF(MONTH(DATE(YEAR(M69),MONTH(M69),DAY(M69)+1))=MONTH($L68),DATE(YEAR(M69),MONTH(M69),DAY(M69)+1),"")</f>
        <v>46115</v>
      </c>
      <c r="O69" s="126">
        <f t="shared" si="16"/>
        <v>46116</v>
      </c>
      <c r="P69" s="126">
        <f t="shared" si="16"/>
        <v>46117</v>
      </c>
      <c r="Q69" s="126">
        <f t="shared" si="16"/>
        <v>46118</v>
      </c>
      <c r="R69" s="126">
        <f t="shared" si="16"/>
        <v>46119</v>
      </c>
      <c r="S69" s="126">
        <f t="shared" si="16"/>
        <v>46120</v>
      </c>
      <c r="T69" s="126">
        <f t="shared" si="16"/>
        <v>46121</v>
      </c>
      <c r="U69" s="126">
        <f t="shared" si="16"/>
        <v>46122</v>
      </c>
      <c r="V69" s="126">
        <f t="shared" si="16"/>
        <v>46123</v>
      </c>
      <c r="W69" s="126">
        <f t="shared" si="16"/>
        <v>46124</v>
      </c>
      <c r="X69" s="126">
        <f t="shared" si="16"/>
        <v>46125</v>
      </c>
      <c r="Y69" s="126">
        <f t="shared" si="16"/>
        <v>46126</v>
      </c>
      <c r="Z69" s="126">
        <f t="shared" si="16"/>
        <v>46127</v>
      </c>
      <c r="AA69" s="126">
        <f t="shared" si="16"/>
        <v>46128</v>
      </c>
      <c r="AB69" s="126">
        <f t="shared" si="16"/>
        <v>46129</v>
      </c>
      <c r="AC69" s="126">
        <f t="shared" si="16"/>
        <v>46130</v>
      </c>
      <c r="AD69" s="126">
        <f t="shared" si="16"/>
        <v>46131</v>
      </c>
      <c r="AE69" s="126">
        <f t="shared" si="16"/>
        <v>46132</v>
      </c>
      <c r="AF69" s="126">
        <f t="shared" si="16"/>
        <v>46133</v>
      </c>
      <c r="AG69" s="126">
        <f t="shared" si="16"/>
        <v>46134</v>
      </c>
      <c r="AH69" s="126">
        <f t="shared" si="16"/>
        <v>46135</v>
      </c>
      <c r="AI69" s="126">
        <f t="shared" si="16"/>
        <v>46136</v>
      </c>
      <c r="AJ69" s="126">
        <f t="shared" si="16"/>
        <v>46137</v>
      </c>
      <c r="AK69" s="126">
        <f t="shared" si="16"/>
        <v>46138</v>
      </c>
      <c r="AL69" s="126">
        <f t="shared" si="16"/>
        <v>46139</v>
      </c>
      <c r="AM69" s="126">
        <f t="shared" si="16"/>
        <v>46140</v>
      </c>
      <c r="AN69" s="126">
        <f t="shared" si="16"/>
        <v>46141</v>
      </c>
      <c r="AO69" s="126">
        <f t="shared" si="16"/>
        <v>46142</v>
      </c>
      <c r="AP69" s="127" t="str">
        <f t="shared" si="16"/>
        <v/>
      </c>
      <c r="AQ69" s="273"/>
      <c r="AR69" s="274"/>
      <c r="AS69" s="274"/>
      <c r="AT69" s="274"/>
      <c r="AU69" s="275"/>
      <c r="AV69" s="263"/>
      <c r="AW69" s="264"/>
      <c r="AX69" s="265"/>
      <c r="AY69" s="268"/>
      <c r="AZ69" s="269"/>
      <c r="BA69" s="251"/>
      <c r="BB69" s="254"/>
      <c r="BC69" s="257"/>
      <c r="BD69" s="210"/>
      <c r="BE69" s="248"/>
      <c r="BF69" s="210"/>
      <c r="BG69" s="248"/>
      <c r="BH69" s="210"/>
      <c r="BI69" s="210"/>
      <c r="BJ69" s="103" t="s">
        <v>78</v>
      </c>
      <c r="BK69" s="103" t="s">
        <v>79</v>
      </c>
      <c r="BL69" s="222"/>
      <c r="BM69" s="249"/>
      <c r="BN69" s="249"/>
      <c r="BO69" s="173"/>
      <c r="BP69" s="173"/>
      <c r="BQ69" s="106"/>
      <c r="BR69" s="246"/>
      <c r="BS69" s="222"/>
      <c r="BT69" s="173"/>
    </row>
    <row r="70" spans="1:74" ht="13.5" customHeight="1">
      <c r="A70" s="17">
        <f t="shared" si="3"/>
        <v>3</v>
      </c>
      <c r="B70" s="17">
        <f t="shared" si="4"/>
        <v>1</v>
      </c>
      <c r="D70" s="89" cm="1">
        <f t="array" aca="1" ref="D70" ca="1">IF(INDIRECT(VLOOKUP(B70,B$8:C$38,2,FALSE)&amp;(10*A70-1))="","",INDIRECT(VLOOKUP(B70,B$8:C$38,2,FALSE)&amp;(10*A70-1)))</f>
        <v>45992</v>
      </c>
      <c r="E70" s="17" t="str">
        <f t="shared" ca="1" si="0"/>
        <v>月</v>
      </c>
      <c r="F70" s="17" t="str" cm="1">
        <f t="array" aca="1" ref="F70" ca="1">IF(E70="","",IF(INDIRECT(VLOOKUP(B70,B$8:C$38,2,FALSE)&amp;(10*A70+3))="","",INDIRECT(VLOOKUP(B70,B$8:C$38,2,FALSE)&amp;(10*A70+3))))</f>
        <v/>
      </c>
      <c r="G70" s="17" t="str" cm="1">
        <f t="array" aca="1" ref="G70" ca="1">IF(E70="","",IF(INDIRECT(VLOOKUP(B70,B$8:C$38,2,FALSE)&amp;(10*A70+5))="","",INDIRECT(VLOOKUP(B70,B$8:C$38,2,FALSE)&amp;(10*A70+5))))</f>
        <v/>
      </c>
      <c r="H70" s="17" t="str" cm="1">
        <f t="array" aca="1" ref="H70" ca="1">IF(G70="","",IF(G70="●","振替後",IF(G70="▲","振替前",IF(G70="○","休日",IF(G70="外","非対象期間",IF(INDIRECT(VLOOKUP(B70,B$8:C$38,2,FALSE)&amp;(10*A70+5))="","",INDIRECT(VLOOKUP(B70,B$8:C$38,2,FALSE)&amp;(10*A70+5))))))))</f>
        <v/>
      </c>
      <c r="J70" s="52"/>
      <c r="K70" s="67" t="s">
        <v>2</v>
      </c>
      <c r="L70" s="128" t="str">
        <f t="shared" ref="L70:AP70" si="17">TEXT(L69,"aaa")</f>
        <v>水</v>
      </c>
      <c r="M70" s="128" t="str">
        <f t="shared" si="17"/>
        <v>木</v>
      </c>
      <c r="N70" s="128" t="str">
        <f t="shared" si="17"/>
        <v>金</v>
      </c>
      <c r="O70" s="128" t="str">
        <f t="shared" si="17"/>
        <v>土</v>
      </c>
      <c r="P70" s="128" t="str">
        <f t="shared" si="17"/>
        <v>日</v>
      </c>
      <c r="Q70" s="128" t="str">
        <f t="shared" si="17"/>
        <v>月</v>
      </c>
      <c r="R70" s="128" t="str">
        <f t="shared" si="17"/>
        <v>火</v>
      </c>
      <c r="S70" s="128" t="str">
        <f t="shared" si="17"/>
        <v>水</v>
      </c>
      <c r="T70" s="128" t="str">
        <f t="shared" si="17"/>
        <v>木</v>
      </c>
      <c r="U70" s="128" t="str">
        <f t="shared" si="17"/>
        <v>金</v>
      </c>
      <c r="V70" s="128" t="str">
        <f t="shared" si="17"/>
        <v>土</v>
      </c>
      <c r="W70" s="128" t="str">
        <f t="shared" si="17"/>
        <v>日</v>
      </c>
      <c r="X70" s="128" t="str">
        <f t="shared" si="17"/>
        <v>月</v>
      </c>
      <c r="Y70" s="128" t="str">
        <f t="shared" si="17"/>
        <v>火</v>
      </c>
      <c r="Z70" s="128" t="str">
        <f t="shared" si="17"/>
        <v>水</v>
      </c>
      <c r="AA70" s="128" t="str">
        <f t="shared" si="17"/>
        <v>木</v>
      </c>
      <c r="AB70" s="128" t="str">
        <f t="shared" si="17"/>
        <v>金</v>
      </c>
      <c r="AC70" s="128" t="str">
        <f t="shared" si="17"/>
        <v>土</v>
      </c>
      <c r="AD70" s="128" t="str">
        <f t="shared" si="17"/>
        <v>日</v>
      </c>
      <c r="AE70" s="128" t="str">
        <f t="shared" si="17"/>
        <v>月</v>
      </c>
      <c r="AF70" s="128" t="str">
        <f t="shared" si="17"/>
        <v>火</v>
      </c>
      <c r="AG70" s="128" t="str">
        <f t="shared" si="17"/>
        <v>水</v>
      </c>
      <c r="AH70" s="128" t="str">
        <f t="shared" si="17"/>
        <v>木</v>
      </c>
      <c r="AI70" s="128" t="str">
        <f t="shared" si="17"/>
        <v>金</v>
      </c>
      <c r="AJ70" s="128" t="str">
        <f t="shared" si="17"/>
        <v>土</v>
      </c>
      <c r="AK70" s="128" t="str">
        <f t="shared" si="17"/>
        <v>日</v>
      </c>
      <c r="AL70" s="128" t="str">
        <f t="shared" si="17"/>
        <v>月</v>
      </c>
      <c r="AM70" s="128" t="str">
        <f t="shared" si="17"/>
        <v>火</v>
      </c>
      <c r="AN70" s="128" t="str">
        <f t="shared" si="17"/>
        <v>水</v>
      </c>
      <c r="AO70" s="128" t="str">
        <f t="shared" si="17"/>
        <v>木</v>
      </c>
      <c r="AP70" s="129" t="str">
        <f t="shared" si="17"/>
        <v/>
      </c>
      <c r="AQ70" s="287" t="s">
        <v>137</v>
      </c>
      <c r="AR70" s="289" t="s">
        <v>138</v>
      </c>
      <c r="AS70" s="289" t="s">
        <v>139</v>
      </c>
      <c r="AT70" s="289" t="s">
        <v>140</v>
      </c>
      <c r="AU70" s="304" t="s">
        <v>141</v>
      </c>
      <c r="AV70" s="229" t="s">
        <v>44</v>
      </c>
      <c r="AW70" s="230" t="s">
        <v>12</v>
      </c>
      <c r="AX70" s="231" t="s">
        <v>51</v>
      </c>
      <c r="AY70" s="232" t="s">
        <v>44</v>
      </c>
      <c r="AZ70" s="235" t="s">
        <v>13</v>
      </c>
      <c r="BA70" s="252"/>
      <c r="BB70" s="255"/>
      <c r="BC70" s="238">
        <f>COUNT(L69:AP69)</f>
        <v>30</v>
      </c>
      <c r="BD70" s="208">
        <f>BC70-BA72</f>
        <v>30</v>
      </c>
      <c r="BE70" s="222">
        <f>SUM(BD$8:BD73)</f>
        <v>156</v>
      </c>
      <c r="BF70" s="208">
        <f>BC70-BA74</f>
        <v>30</v>
      </c>
      <c r="BG70" s="222">
        <f>SUM(BF$8:BF73)</f>
        <v>156</v>
      </c>
      <c r="BH70" s="222">
        <f>COUNTIF(L73:AP73,"○")+COUNTIF(L73:AP73,"●")</f>
        <v>0</v>
      </c>
      <c r="BI70" s="222">
        <f>SUM(BH$9:BH74)</f>
        <v>0</v>
      </c>
      <c r="BJ70" s="222">
        <f>COUNTIF(L75:AP75,"○")+COUNTIF(L75:AP75,"●")</f>
        <v>0</v>
      </c>
      <c r="BK70" s="222">
        <f>SUM(BJ$10:BJ75)</f>
        <v>0</v>
      </c>
      <c r="BL70" s="173">
        <f>COUNTIF(L70:AP70,"土")+COUNTIF(L70:AP70,"日")</f>
        <v>8</v>
      </c>
      <c r="BM70" s="248"/>
      <c r="BN70" s="248"/>
      <c r="BO70" s="173" t="str">
        <f ca="1">IF(OR(BM71/BD70&lt;0.285,BM71=0),"特例","特例なし")</f>
        <v>特例</v>
      </c>
      <c r="BP70" s="173" t="str">
        <f ca="1">IF(OR(BN71/BF70&lt;0.285,BN71=0),"特例","特例なし")</f>
        <v>特例</v>
      </c>
      <c r="BQ70" s="223" t="s">
        <v>97</v>
      </c>
      <c r="BR70" s="225">
        <f>ABS(IF(WEEKDAY(L68,3)=0,7,WEEKDAY(L68,3)-7))</f>
        <v>5</v>
      </c>
      <c r="BS70" s="173">
        <f ca="1">IF($AX$340="計画",IF(BD70=0,1,IF(AX73="達成",1,IF(AX73="達成※",1,0))),IF(BF70=0,1,IF(AX75="達成",1,IF(AX75="達成※",1,0))))</f>
        <v>0</v>
      </c>
      <c r="BT70" s="173">
        <f ca="1">IF($AX$340="計画",IF(COUNTIF(AQ74:AU74,"未")=0,1,0),IF(COUNTIF(AQ76:AU76,"未")=0,1,0))</f>
        <v>0</v>
      </c>
    </row>
    <row r="71" spans="1:74" ht="33.950000000000003" customHeight="1">
      <c r="A71" s="17">
        <f t="shared" si="3"/>
        <v>3</v>
      </c>
      <c r="B71" s="17">
        <f t="shared" si="4"/>
        <v>2</v>
      </c>
      <c r="D71" s="89" cm="1">
        <f t="array" aca="1" ref="D71" ca="1">IF(INDIRECT(VLOOKUP(B71,B$8:C$38,2,FALSE)&amp;(10*A71-1))="","",INDIRECT(VLOOKUP(B71,B$8:C$38,2,FALSE)&amp;(10*A71-1)))</f>
        <v>45993</v>
      </c>
      <c r="E71" s="17" t="str">
        <f t="shared" ca="1" si="0"/>
        <v>火</v>
      </c>
      <c r="F71" s="17" t="str" cm="1">
        <f t="array" aca="1" ref="F71" ca="1">IF(E71="","",IF(INDIRECT(VLOOKUP(B71,B$8:C$38,2,FALSE)&amp;(10*A71+3))="","",INDIRECT(VLOOKUP(B71,B$8:C$38,2,FALSE)&amp;(10*A71+3))))</f>
        <v/>
      </c>
      <c r="G71" s="17" t="str" cm="1">
        <f t="array" aca="1" ref="G71" ca="1">IF(E71="","",IF(INDIRECT(VLOOKUP(B71,B$8:C$38,2,FALSE)&amp;(10*A71+5))="","",INDIRECT(VLOOKUP(B71,B$8:C$38,2,FALSE)&amp;(10*A71+5))))</f>
        <v/>
      </c>
      <c r="H71" s="17" t="str" cm="1">
        <f t="array" aca="1" ref="H71" ca="1">IF(G71="","",IF(G71="●","振替後",IF(G71="▲","振替前",IF(G71="○","休日",IF(G71="外","非対象期間",IF(INDIRECT(VLOOKUP(B71,B$8:C$38,2,FALSE)&amp;(10*A71+5))="","",INDIRECT(VLOOKUP(B71,B$8:C$38,2,FALSE)&amp;(10*A71+5))))))))</f>
        <v/>
      </c>
      <c r="J71" s="52"/>
      <c r="K71" s="220" t="s">
        <v>3</v>
      </c>
      <c r="L71" s="218" t="str">
        <f>IFERROR(VLOOKUP(L69,祝日一覧!$A:$C,3,FALSE),"")</f>
        <v/>
      </c>
      <c r="M71" s="218" t="str">
        <f>IFERROR(VLOOKUP(M69,祝日一覧!$A:$C,3,FALSE),"")</f>
        <v/>
      </c>
      <c r="N71" s="218" t="str">
        <f>IFERROR(VLOOKUP(N69,祝日一覧!$A:$C,3,FALSE),"")</f>
        <v/>
      </c>
      <c r="O71" s="218" t="str">
        <f>IFERROR(VLOOKUP(O69,祝日一覧!$A:$C,3,FALSE),"")</f>
        <v/>
      </c>
      <c r="P71" s="218" t="str">
        <f>IFERROR(VLOOKUP(P69,祝日一覧!$A:$C,3,FALSE),"")</f>
        <v/>
      </c>
      <c r="Q71" s="218" t="str">
        <f>IFERROR(VLOOKUP(Q69,祝日一覧!$A:$C,3,FALSE),"")</f>
        <v/>
      </c>
      <c r="R71" s="218" t="str">
        <f>IFERROR(VLOOKUP(R69,祝日一覧!$A:$C,3,FALSE),"")</f>
        <v/>
      </c>
      <c r="S71" s="218" t="str">
        <f>IFERROR(VLOOKUP(S69,祝日一覧!$A:$C,3,FALSE),"")</f>
        <v/>
      </c>
      <c r="T71" s="218" t="str">
        <f>IFERROR(VLOOKUP(T69,祝日一覧!$A:$C,3,FALSE),"")</f>
        <v/>
      </c>
      <c r="U71" s="218" t="str">
        <f>IFERROR(VLOOKUP(U69,祝日一覧!$A:$C,3,FALSE),"")</f>
        <v/>
      </c>
      <c r="V71" s="218" t="str">
        <f>IFERROR(VLOOKUP(V69,祝日一覧!$A:$C,3,FALSE),"")</f>
        <v/>
      </c>
      <c r="W71" s="218" t="str">
        <f>IFERROR(VLOOKUP(W69,祝日一覧!$A:$C,3,FALSE),"")</f>
        <v/>
      </c>
      <c r="X71" s="218" t="str">
        <f>IFERROR(VLOOKUP(X69,祝日一覧!$A:$C,3,FALSE),"")</f>
        <v/>
      </c>
      <c r="Y71" s="218" t="str">
        <f>IFERROR(VLOOKUP(Y69,祝日一覧!$A:$C,3,FALSE),"")</f>
        <v/>
      </c>
      <c r="Z71" s="218" t="str">
        <f>IFERROR(VLOOKUP(Z69,祝日一覧!$A:$C,3,FALSE),"")</f>
        <v/>
      </c>
      <c r="AA71" s="218" t="str">
        <f>IFERROR(VLOOKUP(AA69,祝日一覧!$A:$C,3,FALSE),"")</f>
        <v/>
      </c>
      <c r="AB71" s="218" t="str">
        <f>IFERROR(VLOOKUP(AB69,祝日一覧!$A:$C,3,FALSE),"")</f>
        <v/>
      </c>
      <c r="AC71" s="218" t="str">
        <f>IFERROR(VLOOKUP(AC69,祝日一覧!$A:$C,3,FALSE),"")</f>
        <v/>
      </c>
      <c r="AD71" s="218" t="str">
        <f>IFERROR(VLOOKUP(AD69,祝日一覧!$A:$C,3,FALSE),"")</f>
        <v/>
      </c>
      <c r="AE71" s="218" t="str">
        <f>IFERROR(VLOOKUP(AE69,祝日一覧!$A:$C,3,FALSE),"")</f>
        <v/>
      </c>
      <c r="AF71" s="218" t="str">
        <f>IFERROR(VLOOKUP(AF69,祝日一覧!$A:$C,3,FALSE),"")</f>
        <v/>
      </c>
      <c r="AG71" s="218" t="str">
        <f>IFERROR(VLOOKUP(AG69,祝日一覧!$A:$C,3,FALSE),"")</f>
        <v/>
      </c>
      <c r="AH71" s="218" t="str">
        <f>IFERROR(VLOOKUP(AH69,祝日一覧!$A:$C,3,FALSE),"")</f>
        <v/>
      </c>
      <c r="AI71" s="218" t="str">
        <f>IFERROR(VLOOKUP(AI69,祝日一覧!$A:$C,3,FALSE),"")</f>
        <v/>
      </c>
      <c r="AJ71" s="218" t="str">
        <f>IFERROR(VLOOKUP(AJ69,祝日一覧!$A:$C,3,FALSE),"")</f>
        <v/>
      </c>
      <c r="AK71" s="218" t="str">
        <f>IFERROR(VLOOKUP(AK69,祝日一覧!$A:$C,3,FALSE),"")</f>
        <v/>
      </c>
      <c r="AL71" s="218" t="str">
        <f>IFERROR(VLOOKUP(AL69,祝日一覧!$A:$C,3,FALSE),"")</f>
        <v/>
      </c>
      <c r="AM71" s="218" t="str">
        <f>IFERROR(VLOOKUP(AM69,祝日一覧!$A:$C,3,FALSE),"")</f>
        <v/>
      </c>
      <c r="AN71" s="218" t="str">
        <f>IFERROR(VLOOKUP(AN69,祝日一覧!$A:$C,3,FALSE),"")</f>
        <v>昭和の日</v>
      </c>
      <c r="AO71" s="218" t="str">
        <f>IFERROR(VLOOKUP(AO69,祝日一覧!$A:$C,3,FALSE),"")</f>
        <v/>
      </c>
      <c r="AP71" s="219" t="str">
        <f>IFERROR(VLOOKUP(AP69,祝日一覧!$A:$C,3,FALSE),"")</f>
        <v/>
      </c>
      <c r="AQ71" s="288"/>
      <c r="AR71" s="290"/>
      <c r="AS71" s="290"/>
      <c r="AT71" s="290"/>
      <c r="AU71" s="305"/>
      <c r="AV71" s="229"/>
      <c r="AW71" s="230"/>
      <c r="AX71" s="231"/>
      <c r="AY71" s="233"/>
      <c r="AZ71" s="236"/>
      <c r="BA71" s="41" t="s">
        <v>85</v>
      </c>
      <c r="BB71" s="42" t="s">
        <v>85</v>
      </c>
      <c r="BC71" s="238"/>
      <c r="BD71" s="209"/>
      <c r="BE71" s="222"/>
      <c r="BF71" s="209"/>
      <c r="BG71" s="222"/>
      <c r="BH71" s="222"/>
      <c r="BI71" s="222"/>
      <c r="BJ71" s="222"/>
      <c r="BK71" s="222"/>
      <c r="BL71" s="173"/>
      <c r="BM71" s="226">
        <f ca="1">BL70-BB72</f>
        <v>8</v>
      </c>
      <c r="BN71" s="226">
        <f ca="1">BL70-BB74</f>
        <v>8</v>
      </c>
      <c r="BO71" s="173"/>
      <c r="BP71" s="173"/>
      <c r="BQ71" s="224"/>
      <c r="BR71" s="225">
        <f>WEEKDAY(L67,3)</f>
        <v>5</v>
      </c>
      <c r="BS71" s="173"/>
      <c r="BT71" s="173"/>
      <c r="BU71" s="24"/>
    </row>
    <row r="72" spans="1:74" s="3" customFormat="1" ht="53.1" customHeight="1">
      <c r="A72" s="17">
        <f t="shared" si="3"/>
        <v>3</v>
      </c>
      <c r="B72" s="17">
        <f t="shared" si="4"/>
        <v>3</v>
      </c>
      <c r="C72" s="88"/>
      <c r="D72" s="89" cm="1">
        <f t="array" aca="1" ref="D72" ca="1">IF(INDIRECT(VLOOKUP(B72,B$8:C$38,2,FALSE)&amp;(10*A72-1))="","",INDIRECT(VLOOKUP(B72,B$8:C$38,2,FALSE)&amp;(10*A72-1)))</f>
        <v>45994</v>
      </c>
      <c r="E72" s="17" t="str">
        <f t="shared" ca="1" si="0"/>
        <v>水</v>
      </c>
      <c r="F72" s="17" t="str" cm="1">
        <f t="array" aca="1" ref="F72" ca="1">IF(E72="","",IF(INDIRECT(VLOOKUP(B72,B$8:C$38,2,FALSE)&amp;(10*A72+3))="","",INDIRECT(VLOOKUP(B72,B$8:C$38,2,FALSE)&amp;(10*A72+3))))</f>
        <v/>
      </c>
      <c r="G72" s="17" t="str" cm="1">
        <f t="array" aca="1" ref="G72" ca="1">IF(E72="","",IF(INDIRECT(VLOOKUP(B72,B$8:C$38,2,FALSE)&amp;(10*A72+5))="","",INDIRECT(VLOOKUP(B72,B$8:C$38,2,FALSE)&amp;(10*A72+5))))</f>
        <v/>
      </c>
      <c r="H72" s="17" t="str" cm="1">
        <f t="array" aca="1" ref="H72" ca="1">IF(G72="","",IF(G72="●","振替後",IF(G72="▲","振替前",IF(G72="○","休日",IF(G72="外","非対象期間",IF(INDIRECT(VLOOKUP(B72,B$8:C$38,2,FALSE)&amp;(10*A72+5))="","",INDIRECT(VLOOKUP(B72,B$8:C$38,2,FALSE)&amp;(10*A72+5))))))))</f>
        <v/>
      </c>
      <c r="J72" s="68"/>
      <c r="K72" s="221"/>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9"/>
      <c r="AQ72" s="108" t="str">
        <f>IF($BR70=7,DBCS(1&amp;"日～"&amp;7&amp;"日"),DBCS("前"&amp;DAY(EOMONTH($L68-1,0))-6+$BR70&amp;"日～"&amp;$BR70&amp;"日"))</f>
        <v>前３０日～５日</v>
      </c>
      <c r="AR72" s="109" t="str">
        <f>DBCS($BR70+1&amp;"日～"&amp;$BR70+7&amp;"日")</f>
        <v>６日～１２日</v>
      </c>
      <c r="AS72" s="109" t="str">
        <f>DBCS($BR70+8&amp;"日～"&amp;$BR70+14&amp;"日")</f>
        <v>１３日～１９日</v>
      </c>
      <c r="AT72" s="109" t="str">
        <f>DBCS($BR70+15&amp;"日～"&amp;$BR70+21&amp;"日")</f>
        <v>２０日～２６日</v>
      </c>
      <c r="AU72" s="110" t="str">
        <f>IF(AND(BR70=7,BR73=0),"-",IF($BR75=3,"-",DBCS($BR70+22&amp;"日～"&amp;$BR70+28&amp;"日")))</f>
        <v>-</v>
      </c>
      <c r="AV72" s="229"/>
      <c r="AW72" s="230"/>
      <c r="AX72" s="231"/>
      <c r="AY72" s="234"/>
      <c r="AZ72" s="237"/>
      <c r="BA72" s="41">
        <f>COUNTIF(L73:AP74,"外")</f>
        <v>0</v>
      </c>
      <c r="BB72" s="42">
        <f ca="1">COUNTIF(OFFSET(L73,0,MAX(5-WEEKDAY(L68,3),0),1,MIN(7-WEEKDAY(L68,3),2)),"外")+COUNTIF(OFFSET(L73,0,MAX(5-WEEKDAY(L68,3),0)+7,1,2),"外")+COUNTIF(OFFSET(L73,0,MAX(5-WEEKDAY(L68,3),0)+14,1,2),"外")+COUNTIF(OFFSET(L73,0,MAX(5-WEEKDAY(L68,3),0)+21,1,2),"外")+IF(BR72-BR70&lt;27,0,COUNTIF(OFFSET(L73,0,BR70+26,1,MIN(7-BR73,2)),"外"))</f>
        <v>0</v>
      </c>
      <c r="BC72" s="238"/>
      <c r="BD72" s="209"/>
      <c r="BE72" s="222"/>
      <c r="BF72" s="209"/>
      <c r="BG72" s="222"/>
      <c r="BH72" s="222"/>
      <c r="BI72" s="222"/>
      <c r="BJ72" s="222"/>
      <c r="BK72" s="222"/>
      <c r="BL72" s="173"/>
      <c r="BM72" s="227"/>
      <c r="BN72" s="227"/>
      <c r="BO72" s="173"/>
      <c r="BP72" s="173"/>
      <c r="BQ72" s="35" t="s">
        <v>98</v>
      </c>
      <c r="BR72" s="31">
        <f>DAY(EOMONTH(L68,0))</f>
        <v>30</v>
      </c>
      <c r="BS72" s="173"/>
      <c r="BT72" s="173"/>
      <c r="BU72" s="29"/>
      <c r="BV72" s="30"/>
    </row>
    <row r="73" spans="1:74" s="4" customFormat="1" ht="29.1" customHeight="1">
      <c r="A73" s="17">
        <f t="shared" si="3"/>
        <v>3</v>
      </c>
      <c r="B73" s="17">
        <f t="shared" si="4"/>
        <v>4</v>
      </c>
      <c r="D73" s="89" cm="1">
        <f t="array" aca="1" ref="D73" ca="1">IF(INDIRECT(VLOOKUP(B73,B$8:C$38,2,FALSE)&amp;(10*A73-1))="","",INDIRECT(VLOOKUP(B73,B$8:C$38,2,FALSE)&amp;(10*A73-1)))</f>
        <v>45995</v>
      </c>
      <c r="E73" s="17" t="str">
        <f t="shared" ref="E73:E136" ca="1" si="18">TEXT(D73,"aaa")</f>
        <v>木</v>
      </c>
      <c r="F73" s="17" t="str" cm="1">
        <f t="array" aca="1" ref="F73" ca="1">IF(E73="","",IF(INDIRECT(VLOOKUP(B73,B$8:C$38,2,FALSE)&amp;(10*A73+3))="","",INDIRECT(VLOOKUP(B73,B$8:C$38,2,FALSE)&amp;(10*A73+3))))</f>
        <v/>
      </c>
      <c r="G73" s="17" t="str" cm="1">
        <f t="array" aca="1" ref="G73" ca="1">IF(E73="","",IF(INDIRECT(VLOOKUP(B73,B$8:C$38,2,FALSE)&amp;(10*A73+5))="","",INDIRECT(VLOOKUP(B73,B$8:C$38,2,FALSE)&amp;(10*A73+5))))</f>
        <v/>
      </c>
      <c r="H73" s="17" t="str" cm="1">
        <f t="array" aca="1" ref="H73" ca="1">IF(G73="","",IF(G73="●","振替後",IF(G73="▲","振替前",IF(G73="○","休日",IF(G73="外","非対象期間",IF(INDIRECT(VLOOKUP(B73,B$8:C$38,2,FALSE)&amp;(10*A73+5))="","",INDIRECT(VLOOKUP(B73,B$8:C$38,2,FALSE)&amp;(10*A73+5))))))))</f>
        <v/>
      </c>
      <c r="J73" s="69"/>
      <c r="K73" s="212" t="s">
        <v>88</v>
      </c>
      <c r="L73" s="194"/>
      <c r="M73" s="194"/>
      <c r="N73" s="194"/>
      <c r="O73" s="194"/>
      <c r="P73" s="194"/>
      <c r="Q73" s="194"/>
      <c r="R73" s="194"/>
      <c r="S73" s="194"/>
      <c r="T73" s="194"/>
      <c r="U73" s="194"/>
      <c r="V73" s="194"/>
      <c r="W73" s="194"/>
      <c r="X73" s="194"/>
      <c r="Y73" s="194"/>
      <c r="Z73" s="194"/>
      <c r="AA73" s="194"/>
      <c r="AB73" s="194"/>
      <c r="AC73" s="194"/>
      <c r="AD73" s="194"/>
      <c r="AE73" s="194"/>
      <c r="AF73" s="194"/>
      <c r="AG73" s="194"/>
      <c r="AH73" s="194"/>
      <c r="AI73" s="194"/>
      <c r="AJ73" s="194"/>
      <c r="AK73" s="194"/>
      <c r="AL73" s="194"/>
      <c r="AM73" s="194"/>
      <c r="AN73" s="194"/>
      <c r="AO73" s="194"/>
      <c r="AP73" s="196"/>
      <c r="AQ73" s="111">
        <f ca="1">IF(BR70=7,COUNTIF(OFFSET($L73,0,0,1,$BR70),"○")+COUNTIF(OFFSET($L73,0,$BR70,1,7),"●"),COUNTIF(OFFSET($L73,0,0,1,$BR70),"○")+COUNTIF(OFFSET($L73,-10,DAY(EOMONTH(L68-1,0))-7+BR70,1,7-$BR70),"○")+COUNTIF(OFFSET(L73,0,BR70,1,7),"●"))</f>
        <v>0</v>
      </c>
      <c r="AR73" s="112">
        <f ca="1">COUNTIF(OFFSET($L73,0,$BR70,1,7),"○")+COUNTIF(OFFSET($L73,0,$BR70+7,1,7),"●")</f>
        <v>0</v>
      </c>
      <c r="AS73" s="112">
        <f ca="1">COUNTIF(OFFSET($L73,0,$BR70+7,1,7),"○")+COUNTIF(OFFSET($L73,0,$BR70+14,1,7),"●")</f>
        <v>0</v>
      </c>
      <c r="AT73" s="112">
        <f ca="1">IF(BR75=3,COUNTIF(OFFSET($L73,0,$BR70+14,1,7),"○")+IFERROR(COUNTIF(OFFSET(L73,0,BR70+22,1,BR73),"●"),0)+COUNTIF(OFFSET(L73,10,0,1,7-BR73),"●"),COUNTIF(OFFSET($L73,0,$BR70+14,1,7),"○")+COUNTIF(OFFSET($L73,0,$BR70+21,1,7),"●"))</f>
        <v>0</v>
      </c>
      <c r="AU73" s="113" t="str">
        <f ca="1">IF((BR75+SIGN(BR70))&lt;5,"-",IF(BR73=0,COUNTIF(OFFSET(L73,0,BR70+21,1,7),"○")+COUNTIF(OFFSET(L73,10,0,1,7-BR73),"●"),COUNTIF(OFFSET(L73,0,BR70+21,1,7),"○")+COUNTIF(OFFSET(L73,0,BR70+28,1,BR73),"●")+COUNTIF(OFFSET(L73,10,1,7-BR73,),"●")))</f>
        <v>-</v>
      </c>
      <c r="AV73" s="198">
        <f>BH70</f>
        <v>0</v>
      </c>
      <c r="AW73" s="200">
        <f>IF(BD70=0,"対象外",AV73/BD70)</f>
        <v>0</v>
      </c>
      <c r="AX73" s="202" t="str">
        <f ca="1">IF(BD70=0,"対象外",IF(AV73/BD70&gt;=0.285,"達成",IF(AV73&gt;=BO73,"達成※","未")))</f>
        <v>未</v>
      </c>
      <c r="AY73" s="204">
        <f>BI70</f>
        <v>0</v>
      </c>
      <c r="AZ73" s="206">
        <f>IFERROR(AY73/BE70,"")</f>
        <v>0</v>
      </c>
      <c r="BA73" s="41" t="s">
        <v>86</v>
      </c>
      <c r="BB73" s="42" t="s">
        <v>86</v>
      </c>
      <c r="BC73" s="238"/>
      <c r="BD73" s="209"/>
      <c r="BE73" s="222"/>
      <c r="BF73" s="209"/>
      <c r="BG73" s="222"/>
      <c r="BH73" s="222"/>
      <c r="BI73" s="222"/>
      <c r="BJ73" s="222"/>
      <c r="BK73" s="222"/>
      <c r="BL73" s="173"/>
      <c r="BM73" s="227"/>
      <c r="BN73" s="227"/>
      <c r="BO73" s="173">
        <f ca="1">IF(OR(BM71/BD70&lt;0.285,BM71=0),BM71,"-")</f>
        <v>8</v>
      </c>
      <c r="BP73" s="226">
        <f ca="1">IF(OR(BN71/BF70&lt;0.285,BN71=0),BN71,"-")</f>
        <v>8</v>
      </c>
      <c r="BQ73" s="36" t="s">
        <v>99</v>
      </c>
      <c r="BR73" s="33">
        <f>MOD(BR72-BR70,7)</f>
        <v>4</v>
      </c>
      <c r="BS73" s="173"/>
      <c r="BT73" s="173"/>
    </row>
    <row r="74" spans="1:74" s="4" customFormat="1" ht="29.1" customHeight="1">
      <c r="A74" s="17">
        <f t="shared" ref="A74:A137" si="19">IF(B74=1,A73+1,A73)</f>
        <v>3</v>
      </c>
      <c r="B74" s="17">
        <f t="shared" ref="B74:B137" si="20">IF(B73=31,1,B73+1)</f>
        <v>5</v>
      </c>
      <c r="D74" s="89" cm="1">
        <f t="array" aca="1" ref="D74" ca="1">IF(INDIRECT(VLOOKUP(B74,B$8:C$38,2,FALSE)&amp;(10*A74-1))="","",INDIRECT(VLOOKUP(B74,B$8:C$38,2,FALSE)&amp;(10*A74-1)))</f>
        <v>45996</v>
      </c>
      <c r="E74" s="17" t="str">
        <f t="shared" ca="1" si="18"/>
        <v>金</v>
      </c>
      <c r="F74" s="17" t="str" cm="1">
        <f t="array" aca="1" ref="F74" ca="1">IF(E74="","",IF(INDIRECT(VLOOKUP(B74,B$8:C$38,2,FALSE)&amp;(10*A74+3))="","",INDIRECT(VLOOKUP(B74,B$8:C$38,2,FALSE)&amp;(10*A74+3))))</f>
        <v/>
      </c>
      <c r="G74" s="17" t="str" cm="1">
        <f t="array" aca="1" ref="G74" ca="1">IF(E74="","",IF(INDIRECT(VLOOKUP(B74,B$8:C$38,2,FALSE)&amp;(10*A74+5))="","",INDIRECT(VLOOKUP(B74,B$8:C$38,2,FALSE)&amp;(10*A74+5))))</f>
        <v/>
      </c>
      <c r="H74" s="17" t="str" cm="1">
        <f t="array" aca="1" ref="H74" ca="1">IF(G74="","",IF(G74="●","振替後",IF(G74="▲","振替前",IF(G74="○","休日",IF(G74="外","非対象期間",IF(INDIRECT(VLOOKUP(B74,B$8:C$38,2,FALSE)&amp;(10*A74+5))="","",INDIRECT(VLOOKUP(B74,B$8:C$38,2,FALSE)&amp;(10*A74+5))))))))</f>
        <v/>
      </c>
      <c r="J74" s="69"/>
      <c r="K74" s="24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194"/>
      <c r="AM74" s="194"/>
      <c r="AN74" s="194"/>
      <c r="AO74" s="194"/>
      <c r="AP74" s="196"/>
      <c r="AQ74" s="114" t="str">
        <f ca="1">IF(BR70=1,
IF((2-COUNTIF(OFFSET(L73,0,0,1,1),"外")-COUNTIF(OFFSET(L73,-10,BR62-1),"外"))&lt;=AQ73,"達成","未"),
IF((2-COUNTIF(OFFSET(L73,0,MAX(5-WEEKDAY(L68,3),0),1,2),"外"))&lt;=AQ73,"達成","未"))</f>
        <v>未</v>
      </c>
      <c r="AR74" s="112" t="str">
        <f ca="1">IF((2-COUNTIF(OFFSET($L73,0,$BR70+5,1,2),"外"))&lt;=AR73,"達成","未")</f>
        <v>未</v>
      </c>
      <c r="AS74" s="112" t="str">
        <f ca="1">IF((2-COUNTIF(OFFSET($L73,0,$BR70+12,1,2),"外"))&lt;=AS73,"達成","未")</f>
        <v>未</v>
      </c>
      <c r="AT74" s="112" t="str">
        <f ca="1">IF((2-COUNTIF(OFFSET($L73,0,$BR70+19,1,2),"外"))&lt;=AT73,"達成","未")</f>
        <v>未</v>
      </c>
      <c r="AU74" s="113" t="str">
        <f ca="1">IF((BR75+SIGN(BR70))&lt;5,"-",IF((2-COUNTIF(OFFSET($L73,0,$BR70+26,1,2),"外"))&lt;=AU73,"達成","未"))</f>
        <v>-</v>
      </c>
      <c r="AV74" s="214"/>
      <c r="AW74" s="215"/>
      <c r="AX74" s="216"/>
      <c r="AY74" s="217"/>
      <c r="AZ74" s="239"/>
      <c r="BA74" s="240">
        <f>COUNTIF(L75:AP76,"外")</f>
        <v>0</v>
      </c>
      <c r="BB74" s="242">
        <f ca="1">COUNTIF(OFFSET(L75,0,MAX(5-WEEKDAY(L68,3),0),1,MIN(7-WEEKDAY(L68,3),2)),"外")+COUNTIF(OFFSET(L75,0,MAX(5-WEEKDAY(L68,3),0)+7,1,2),"外")+COUNTIF(OFFSET(L75,0,MAX(5-WEEKDAY(L68,3),0)+14,1,2),"外")+COUNTIF(OFFSET(L75,0,MAX(5-WEEKDAY(L68,3),0)+21,1,2),"外")+IF(BR72-BR70&lt;27,0,COUNTIF(OFFSET(L75,0,BR70+26,1,MIN(7-BR73,2)),"外"))</f>
        <v>0</v>
      </c>
      <c r="BC74" s="238"/>
      <c r="BD74" s="209"/>
      <c r="BE74" s="222"/>
      <c r="BF74" s="209"/>
      <c r="BG74" s="222"/>
      <c r="BH74" s="222"/>
      <c r="BI74" s="222"/>
      <c r="BJ74" s="222"/>
      <c r="BK74" s="222"/>
      <c r="BL74" s="173"/>
      <c r="BM74" s="227"/>
      <c r="BN74" s="227"/>
      <c r="BO74" s="173"/>
      <c r="BP74" s="227"/>
      <c r="BQ74" s="101" t="s">
        <v>101</v>
      </c>
      <c r="BR74" s="33">
        <f>SIGN(BR70)+SIGN(BR73)+BR75</f>
        <v>5</v>
      </c>
      <c r="BS74" s="173"/>
      <c r="BT74" s="173"/>
    </row>
    <row r="75" spans="1:74" s="4" customFormat="1" ht="29.1" customHeight="1">
      <c r="A75" s="17">
        <f t="shared" si="19"/>
        <v>3</v>
      </c>
      <c r="B75" s="17">
        <f t="shared" si="20"/>
        <v>6</v>
      </c>
      <c r="D75" s="89" cm="1">
        <f t="array" aca="1" ref="D75" ca="1">IF(INDIRECT(VLOOKUP(B75,B$8:C$38,2,FALSE)&amp;(10*A75-1))="","",INDIRECT(VLOOKUP(B75,B$8:C$38,2,FALSE)&amp;(10*A75-1)))</f>
        <v>45997</v>
      </c>
      <c r="E75" s="17" t="str">
        <f t="shared" ca="1" si="18"/>
        <v>土</v>
      </c>
      <c r="F75" s="17" t="str" cm="1">
        <f t="array" aca="1" ref="F75" ca="1">IF(E75="","",IF(INDIRECT(VLOOKUP(B75,B$8:C$38,2,FALSE)&amp;(10*A75+3))="","",INDIRECT(VLOOKUP(B75,B$8:C$38,2,FALSE)&amp;(10*A75+3))))</f>
        <v/>
      </c>
      <c r="G75" s="17" t="str" cm="1">
        <f t="array" aca="1" ref="G75" ca="1">IF(E75="","",IF(INDIRECT(VLOOKUP(B75,B$8:C$38,2,FALSE)&amp;(10*A75+5))="","",INDIRECT(VLOOKUP(B75,B$8:C$38,2,FALSE)&amp;(10*A75+5))))</f>
        <v/>
      </c>
      <c r="H75" s="17" t="str" cm="1">
        <f t="array" aca="1" ref="H75" ca="1">IF(G75="","",IF(G75="●","振替後",IF(G75="▲","振替前",IF(G75="○","休日",IF(G75="外","非対象期間",IF(INDIRECT(VLOOKUP(B75,B$8:C$38,2,FALSE)&amp;(10*A75+5))="","",INDIRECT(VLOOKUP(B75,B$8:C$38,2,FALSE)&amp;(10*A75+5))))))))</f>
        <v/>
      </c>
      <c r="J75" s="69"/>
      <c r="K75" s="212" t="s">
        <v>84</v>
      </c>
      <c r="L75" s="194"/>
      <c r="M75" s="194"/>
      <c r="N75" s="194"/>
      <c r="O75" s="194"/>
      <c r="P75" s="194"/>
      <c r="Q75" s="194"/>
      <c r="R75" s="194"/>
      <c r="S75" s="194"/>
      <c r="T75" s="194"/>
      <c r="U75" s="194"/>
      <c r="V75" s="194"/>
      <c r="W75" s="194"/>
      <c r="X75" s="194"/>
      <c r="Y75" s="194"/>
      <c r="Z75" s="194"/>
      <c r="AA75" s="194"/>
      <c r="AB75" s="194"/>
      <c r="AC75" s="194"/>
      <c r="AD75" s="194"/>
      <c r="AE75" s="194"/>
      <c r="AF75" s="194"/>
      <c r="AG75" s="194"/>
      <c r="AH75" s="194"/>
      <c r="AI75" s="194"/>
      <c r="AJ75" s="194"/>
      <c r="AK75" s="194"/>
      <c r="AL75" s="194"/>
      <c r="AM75" s="194"/>
      <c r="AN75" s="194"/>
      <c r="AO75" s="194"/>
      <c r="AP75" s="196"/>
      <c r="AQ75" s="118">
        <f ca="1">IF(BR70=7,COUNTIF(OFFSET($L75,0,0,1,$BR70),"○")+COUNTIF(OFFSET($L75,0,$BR70,1,7),"●"),COUNTIF(OFFSET($L75,0,0,1,$BR70),"○")+COUNTIF(OFFSET($L75,-10,DAY(EOMONTH(L68-1,0))-7+BR70,1,7-$BR70),"○")+COUNTIF(OFFSET(L75,0,BR70,1,7),"●"))</f>
        <v>0</v>
      </c>
      <c r="AR75" s="119">
        <f ca="1">COUNTIF(OFFSET($L75,0,$BR70,1,7),"○")+COUNTIF(OFFSET($L75,0,$BR70+7,1,7),"●")</f>
        <v>0</v>
      </c>
      <c r="AS75" s="119">
        <f ca="1">COUNTIF(OFFSET($L75,0,$BR70+7,1,7),"○")+COUNTIF(OFFSET($L75,0,$BR70+14,1,7),"●")</f>
        <v>0</v>
      </c>
      <c r="AT75" s="119">
        <f ca="1">IF(BR75=3,COUNTIF(OFFSET($L75,0,$BR70+14,1,7),"○")+IFERROR(COUNTIF(OFFSET(L75,0,BR70+22,1,BR73),"●"),0)+COUNTIF(OFFSET(L75,10,0,1,7-BR73),"●"),COUNTIF(OFFSET($L75,0,$BR70+14,1,7),"○")+COUNTIF(OFFSET($L75,0,$BR70+21,1,7),"●"))</f>
        <v>0</v>
      </c>
      <c r="AU75" s="120" t="str">
        <f ca="1">IF((BR75+SIGN(BR70))&lt;5,"-",IF(BR73=0,COUNTIF(OFFSET(L75,0,BR70+21,1,7),"○")+COUNTIF(OFFSET(L75,10,0,1,7-BR73),"●"),COUNTIF(OFFSET(L75,0,BR70+21,1,7),"○")+COUNTIF(OFFSET(L75,0,BR70+28,1,BR73),"●")+COUNTIF(OFFSET(L75,10,1,7-BR73,),"●")))</f>
        <v>-</v>
      </c>
      <c r="AV75" s="198">
        <f>BJ70</f>
        <v>0</v>
      </c>
      <c r="AW75" s="200">
        <f>IF(BD70=0,"対象外",AV75/BD70)</f>
        <v>0</v>
      </c>
      <c r="AX75" s="202" t="str">
        <f ca="1">IF(BD70=0,"対象外",IF(AV75/BD70&gt;=0.285,"達成",IF(AV75&gt;=BP73,"達成※","未")))</f>
        <v>未</v>
      </c>
      <c r="AY75" s="204">
        <f>BK70</f>
        <v>0</v>
      </c>
      <c r="AZ75" s="206">
        <f>IFERROR(AY75/BG70,"")</f>
        <v>0</v>
      </c>
      <c r="BA75" s="241"/>
      <c r="BB75" s="243"/>
      <c r="BC75" s="238"/>
      <c r="BD75" s="210"/>
      <c r="BE75" s="222"/>
      <c r="BF75" s="210"/>
      <c r="BG75" s="222"/>
      <c r="BH75" s="222"/>
      <c r="BI75" s="222"/>
      <c r="BJ75" s="222"/>
      <c r="BK75" s="222"/>
      <c r="BL75" s="173"/>
      <c r="BM75" s="228"/>
      <c r="BN75" s="228"/>
      <c r="BO75" s="173"/>
      <c r="BP75" s="228"/>
      <c r="BQ75" s="37" t="s">
        <v>100</v>
      </c>
      <c r="BR75" s="104">
        <f>ROUNDDOWN((BR72-BR70)/7,0)</f>
        <v>3</v>
      </c>
      <c r="BS75" s="173"/>
      <c r="BT75" s="173"/>
    </row>
    <row r="76" spans="1:74" s="4" customFormat="1" ht="29.1" customHeight="1" thickBot="1">
      <c r="A76" s="17">
        <f t="shared" si="19"/>
        <v>3</v>
      </c>
      <c r="B76" s="17">
        <f t="shared" si="20"/>
        <v>7</v>
      </c>
      <c r="D76" s="89" cm="1">
        <f t="array" aca="1" ref="D76" ca="1">IF(INDIRECT(VLOOKUP(B76,B$8:C$38,2,FALSE)&amp;(10*A76-1))="","",INDIRECT(VLOOKUP(B76,B$8:C$38,2,FALSE)&amp;(10*A76-1)))</f>
        <v>45998</v>
      </c>
      <c r="E76" s="17" t="str">
        <f t="shared" ca="1" si="18"/>
        <v>日</v>
      </c>
      <c r="F76" s="17" t="str" cm="1">
        <f t="array" aca="1" ref="F76" ca="1">IF(E76="","",IF(INDIRECT(VLOOKUP(B76,B$8:C$38,2,FALSE)&amp;(10*A76+3))="","",INDIRECT(VLOOKUP(B76,B$8:C$38,2,FALSE)&amp;(10*A76+3))))</f>
        <v/>
      </c>
      <c r="G76" s="17" t="str" cm="1">
        <f t="array" aca="1" ref="G76" ca="1">IF(E76="","",IF(INDIRECT(VLOOKUP(B76,B$8:C$38,2,FALSE)&amp;(10*A76+5))="","",INDIRECT(VLOOKUP(B76,B$8:C$38,2,FALSE)&amp;(10*A76+5))))</f>
        <v/>
      </c>
      <c r="H76" s="17" t="str" cm="1">
        <f t="array" aca="1" ref="H76" ca="1">IF(G76="","",IF(G76="●","振替後",IF(G76="▲","振替前",IF(G76="○","休日",IF(G76="外","非対象期間",IF(INDIRECT(VLOOKUP(B76,B$8:C$38,2,FALSE)&amp;(10*A76+5))="","",INDIRECT(VLOOKUP(B76,B$8:C$38,2,FALSE)&amp;(10*A76+5))))))))</f>
        <v/>
      </c>
      <c r="J76" s="69"/>
      <c r="K76" s="213"/>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7"/>
      <c r="AQ76" s="123" t="str">
        <f ca="1">IF(BR70=1,
IF((2-COUNTIF(OFFSET(L75,0,0,1,1),"外")-COUNTIF(OFFSET(L75,-10,BR62-1),"外"))&lt;=AQ75,"達成","未"),
IF((2-COUNTIF(OFFSET(L75,0,MAX(5-WEEKDAY(L68,3),0),1,2),"外"))&lt;=AQ75,"達成","未"))</f>
        <v>未</v>
      </c>
      <c r="AR76" s="124" t="str">
        <f ca="1">IF((2-COUNTIF(OFFSET($L75,0,$BR70+5,1,2),"外"))&lt;=AR75,"達成","未")</f>
        <v>未</v>
      </c>
      <c r="AS76" s="124" t="str">
        <f ca="1">IF((2-COUNTIF(OFFSET($L75,0,$BR70+12,1,2),"外"))&lt;=AS75,"達成","未")</f>
        <v>未</v>
      </c>
      <c r="AT76" s="124" t="str">
        <f ca="1">IF((2-COUNTIF(OFFSET($L75,0,$BR70+19,1,2),"外"))&lt;=AT75,"達成","未")</f>
        <v>未</v>
      </c>
      <c r="AU76" s="125" t="str">
        <f ca="1">IF((BR75+SIGN(BR70))&lt;5,"-",IF((2-COUNTIF(OFFSET($L75,0,$BR70+26,1,2),"外"))&lt;=AU75,"達成","未"))</f>
        <v>-</v>
      </c>
      <c r="AV76" s="199"/>
      <c r="AW76" s="201"/>
      <c r="AX76" s="203"/>
      <c r="AY76" s="205"/>
      <c r="AZ76" s="207"/>
      <c r="BA76" s="38"/>
      <c r="BB76" s="38"/>
      <c r="BC76" s="107"/>
      <c r="BD76" s="107"/>
      <c r="BE76" s="107"/>
      <c r="BF76" s="107"/>
      <c r="BG76" s="107"/>
      <c r="BH76" s="107"/>
      <c r="BI76" s="107"/>
      <c r="BJ76" s="107"/>
      <c r="BK76" s="107"/>
      <c r="BL76" s="46"/>
      <c r="BM76" s="46"/>
      <c r="BN76" s="46"/>
      <c r="BO76" s="46"/>
      <c r="BP76" s="46"/>
      <c r="BQ76" s="46"/>
      <c r="BR76" s="34"/>
      <c r="BS76" s="46"/>
      <c r="BT76" s="2"/>
    </row>
    <row r="77" spans="1:74" ht="14.25" thickBot="1">
      <c r="A77" s="17">
        <f t="shared" si="19"/>
        <v>3</v>
      </c>
      <c r="B77" s="17">
        <f t="shared" si="20"/>
        <v>8</v>
      </c>
      <c r="D77" s="89" cm="1">
        <f t="array" aca="1" ref="D77" ca="1">IF(INDIRECT(VLOOKUP(B77,B$8:C$38,2,FALSE)&amp;(10*A77-1))="","",INDIRECT(VLOOKUP(B77,B$8:C$38,2,FALSE)&amp;(10*A77-1)))</f>
        <v>45999</v>
      </c>
      <c r="E77" s="17" t="str">
        <f t="shared" ca="1" si="18"/>
        <v>月</v>
      </c>
      <c r="F77" s="17" t="str" cm="1">
        <f t="array" aca="1" ref="F77" ca="1">IF(E77="","",IF(INDIRECT(VLOOKUP(B77,B$8:C$38,2,FALSE)&amp;(10*A77+3))="","",INDIRECT(VLOOKUP(B77,B$8:C$38,2,FALSE)&amp;(10*A77+3))))</f>
        <v/>
      </c>
      <c r="G77" s="17" t="str" cm="1">
        <f t="array" aca="1" ref="G77" ca="1">IF(E77="","",IF(INDIRECT(VLOOKUP(B77,B$8:C$38,2,FALSE)&amp;(10*A77+5))="","",INDIRECT(VLOOKUP(B77,B$8:C$38,2,FALSE)&amp;(10*A77+5))))</f>
        <v/>
      </c>
      <c r="H77" s="17" t="str" cm="1">
        <f t="array" aca="1" ref="H77" ca="1">IF(G77="","",IF(G77="●","振替後",IF(G77="▲","振替前",IF(G77="○","休日",IF(G77="外","非対象期間",IF(INDIRECT(VLOOKUP(B77,B$8:C$38,2,FALSE)&amp;(10*A77+5))="","",INDIRECT(VLOOKUP(B77,B$8:C$38,2,FALSE)&amp;(10*A77+5))))))))</f>
        <v/>
      </c>
      <c r="J77" s="52"/>
      <c r="K77" s="53"/>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BI77" s="7"/>
      <c r="BJ77" s="7"/>
      <c r="BK77" s="7"/>
      <c r="BL77" s="2"/>
    </row>
    <row r="78" spans="1:74" ht="13.5" customHeight="1">
      <c r="A78" s="17">
        <f t="shared" si="19"/>
        <v>3</v>
      </c>
      <c r="B78" s="17">
        <f t="shared" si="20"/>
        <v>9</v>
      </c>
      <c r="D78" s="89" cm="1">
        <f t="array" aca="1" ref="D78" ca="1">IF(INDIRECT(VLOOKUP(B78,B$8:C$38,2,FALSE)&amp;(10*A78-1))="","",INDIRECT(VLOOKUP(B78,B$8:C$38,2,FALSE)&amp;(10*A78-1)))</f>
        <v>46000</v>
      </c>
      <c r="E78" s="17" t="str">
        <f t="shared" ca="1" si="18"/>
        <v>火</v>
      </c>
      <c r="F78" s="17" t="str" cm="1">
        <f t="array" aca="1" ref="F78" ca="1">IF(E78="","",IF(INDIRECT(VLOOKUP(B78,B$8:C$38,2,FALSE)&amp;(10*A78+3))="","",INDIRECT(VLOOKUP(B78,B$8:C$38,2,FALSE)&amp;(10*A78+3))))</f>
        <v/>
      </c>
      <c r="G78" s="17" t="str" cm="1">
        <f t="array" aca="1" ref="G78" ca="1">IF(E78="","",IF(INDIRECT(VLOOKUP(B78,B$8:C$38,2,FALSE)&amp;(10*A78+5))="","",INDIRECT(VLOOKUP(B78,B$8:C$38,2,FALSE)&amp;(10*A78+5))))</f>
        <v/>
      </c>
      <c r="H78" s="17" t="str" cm="1">
        <f t="array" aca="1" ref="H78" ca="1">IF(G78="","",IF(G78="●","振替後",IF(G78="▲","振替前",IF(G78="○","休日",IF(G78="外","非対象期間",IF(INDIRECT(VLOOKUP(B78,B$8:C$38,2,FALSE)&amp;(10*A78+5))="","",INDIRECT(VLOOKUP(B78,B$8:C$38,2,FALSE)&amp;(10*A78+5))))))))</f>
        <v/>
      </c>
      <c r="J78" s="52"/>
      <c r="K78" s="66" t="s">
        <v>0</v>
      </c>
      <c r="L78" s="258">
        <f>DATE(YEAR(L68),MONTH(L68)+1,DAY(L68))</f>
        <v>46143</v>
      </c>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79"/>
      <c r="AQ78" s="270" t="s">
        <v>136</v>
      </c>
      <c r="AR78" s="271"/>
      <c r="AS78" s="271"/>
      <c r="AT78" s="271"/>
      <c r="AU78" s="272"/>
      <c r="AV78" s="260" t="s">
        <v>50</v>
      </c>
      <c r="AW78" s="261"/>
      <c r="AX78" s="262"/>
      <c r="AY78" s="266" t="s">
        <v>11</v>
      </c>
      <c r="AZ78" s="267"/>
      <c r="BA78" s="250" t="s">
        <v>102</v>
      </c>
      <c r="BB78" s="253" t="s">
        <v>103</v>
      </c>
      <c r="BC78" s="256" t="s">
        <v>15</v>
      </c>
      <c r="BD78" s="208" t="s">
        <v>104</v>
      </c>
      <c r="BE78" s="247" t="s">
        <v>105</v>
      </c>
      <c r="BF78" s="208" t="s">
        <v>107</v>
      </c>
      <c r="BG78" s="247" t="s">
        <v>106</v>
      </c>
      <c r="BH78" s="208" t="s">
        <v>80</v>
      </c>
      <c r="BI78" s="208" t="s">
        <v>81</v>
      </c>
      <c r="BJ78" s="102" t="s">
        <v>82</v>
      </c>
      <c r="BK78" s="102" t="s">
        <v>83</v>
      </c>
      <c r="BL78" s="222" t="s">
        <v>52</v>
      </c>
      <c r="BM78" s="247" t="s">
        <v>108</v>
      </c>
      <c r="BN78" s="247" t="s">
        <v>109</v>
      </c>
      <c r="BO78" s="222" t="s">
        <v>110</v>
      </c>
      <c r="BP78" s="222" t="s">
        <v>111</v>
      </c>
      <c r="BQ78" s="105"/>
      <c r="BR78" s="245" t="s">
        <v>92</v>
      </c>
      <c r="BS78" s="222" t="s">
        <v>61</v>
      </c>
      <c r="BT78" s="173" t="s">
        <v>142</v>
      </c>
    </row>
    <row r="79" spans="1:74" ht="12.95" customHeight="1">
      <c r="A79" s="17">
        <f t="shared" si="19"/>
        <v>3</v>
      </c>
      <c r="B79" s="17">
        <f t="shared" si="20"/>
        <v>10</v>
      </c>
      <c r="D79" s="89" cm="1">
        <f t="array" aca="1" ref="D79" ca="1">IF(INDIRECT(VLOOKUP(B79,B$8:C$38,2,FALSE)&amp;(10*A79-1))="","",INDIRECT(VLOOKUP(B79,B$8:C$38,2,FALSE)&amp;(10*A79-1)))</f>
        <v>46001</v>
      </c>
      <c r="E79" s="17" t="str">
        <f t="shared" ca="1" si="18"/>
        <v>水</v>
      </c>
      <c r="F79" s="17" t="str" cm="1">
        <f t="array" aca="1" ref="F79" ca="1">IF(E79="","",IF(INDIRECT(VLOOKUP(B79,B$8:C$38,2,FALSE)&amp;(10*A79+3))="","",INDIRECT(VLOOKUP(B79,B$8:C$38,2,FALSE)&amp;(10*A79+3))))</f>
        <v/>
      </c>
      <c r="G79" s="17" t="str" cm="1">
        <f t="array" aca="1" ref="G79" ca="1">IF(E79="","",IF(INDIRECT(VLOOKUP(B79,B$8:C$38,2,FALSE)&amp;(10*A79+5))="","",INDIRECT(VLOOKUP(B79,B$8:C$38,2,FALSE)&amp;(10*A79+5))))</f>
        <v/>
      </c>
      <c r="H79" s="17" t="str" cm="1">
        <f t="array" aca="1" ref="H79" ca="1">IF(G79="","",IF(G79="●","振替後",IF(G79="▲","振替前",IF(G79="○","休日",IF(G79="外","非対象期間",IF(INDIRECT(VLOOKUP(B79,B$8:C$38,2,FALSE)&amp;(10*A79+5))="","",INDIRECT(VLOOKUP(B79,B$8:C$38,2,FALSE)&amp;(10*A79+5))))))))</f>
        <v/>
      </c>
      <c r="J79" s="52"/>
      <c r="K79" s="67" t="s">
        <v>1</v>
      </c>
      <c r="L79" s="126">
        <f>DATE(YEAR(L78),MONTH(L78),DAY(L78))</f>
        <v>46143</v>
      </c>
      <c r="M79" s="126">
        <f>IF(MONTH(DATE(YEAR(L79),MONTH(L79),DAY(L79)+1))=MONTH($L78),DATE(YEAR(L79),MONTH(L79),DAY(L79)+1),"")</f>
        <v>46144</v>
      </c>
      <c r="N79" s="126">
        <f t="shared" ref="N79:AP79" si="21">IF(MONTH(DATE(YEAR(M79),MONTH(M79),DAY(M79)+1))=MONTH($L78),DATE(YEAR(M79),MONTH(M79),DAY(M79)+1),"")</f>
        <v>46145</v>
      </c>
      <c r="O79" s="126">
        <f t="shared" si="21"/>
        <v>46146</v>
      </c>
      <c r="P79" s="126">
        <f t="shared" si="21"/>
        <v>46147</v>
      </c>
      <c r="Q79" s="126">
        <f t="shared" si="21"/>
        <v>46148</v>
      </c>
      <c r="R79" s="126">
        <f t="shared" si="21"/>
        <v>46149</v>
      </c>
      <c r="S79" s="126">
        <f t="shared" si="21"/>
        <v>46150</v>
      </c>
      <c r="T79" s="126">
        <f t="shared" si="21"/>
        <v>46151</v>
      </c>
      <c r="U79" s="126">
        <f t="shared" si="21"/>
        <v>46152</v>
      </c>
      <c r="V79" s="126">
        <f t="shared" si="21"/>
        <v>46153</v>
      </c>
      <c r="W79" s="126">
        <f t="shared" si="21"/>
        <v>46154</v>
      </c>
      <c r="X79" s="126">
        <f t="shared" si="21"/>
        <v>46155</v>
      </c>
      <c r="Y79" s="126">
        <f t="shared" si="21"/>
        <v>46156</v>
      </c>
      <c r="Z79" s="126">
        <f t="shared" si="21"/>
        <v>46157</v>
      </c>
      <c r="AA79" s="126">
        <f t="shared" si="21"/>
        <v>46158</v>
      </c>
      <c r="AB79" s="126">
        <f t="shared" si="21"/>
        <v>46159</v>
      </c>
      <c r="AC79" s="126">
        <f t="shared" si="21"/>
        <v>46160</v>
      </c>
      <c r="AD79" s="126">
        <f t="shared" si="21"/>
        <v>46161</v>
      </c>
      <c r="AE79" s="126">
        <f t="shared" si="21"/>
        <v>46162</v>
      </c>
      <c r="AF79" s="126">
        <f t="shared" si="21"/>
        <v>46163</v>
      </c>
      <c r="AG79" s="126">
        <f t="shared" si="21"/>
        <v>46164</v>
      </c>
      <c r="AH79" s="126">
        <f t="shared" si="21"/>
        <v>46165</v>
      </c>
      <c r="AI79" s="126">
        <f t="shared" si="21"/>
        <v>46166</v>
      </c>
      <c r="AJ79" s="126">
        <f t="shared" si="21"/>
        <v>46167</v>
      </c>
      <c r="AK79" s="126">
        <f t="shared" si="21"/>
        <v>46168</v>
      </c>
      <c r="AL79" s="126">
        <f t="shared" si="21"/>
        <v>46169</v>
      </c>
      <c r="AM79" s="126">
        <f t="shared" si="21"/>
        <v>46170</v>
      </c>
      <c r="AN79" s="126">
        <f t="shared" si="21"/>
        <v>46171</v>
      </c>
      <c r="AO79" s="126">
        <f t="shared" si="21"/>
        <v>46172</v>
      </c>
      <c r="AP79" s="131">
        <f t="shared" si="21"/>
        <v>46173</v>
      </c>
      <c r="AQ79" s="273"/>
      <c r="AR79" s="274"/>
      <c r="AS79" s="274"/>
      <c r="AT79" s="274"/>
      <c r="AU79" s="275"/>
      <c r="AV79" s="263"/>
      <c r="AW79" s="264"/>
      <c r="AX79" s="265"/>
      <c r="AY79" s="268"/>
      <c r="AZ79" s="269"/>
      <c r="BA79" s="251"/>
      <c r="BB79" s="254"/>
      <c r="BC79" s="257"/>
      <c r="BD79" s="210"/>
      <c r="BE79" s="248"/>
      <c r="BF79" s="210"/>
      <c r="BG79" s="248"/>
      <c r="BH79" s="210"/>
      <c r="BI79" s="210"/>
      <c r="BJ79" s="103" t="s">
        <v>78</v>
      </c>
      <c r="BK79" s="103" t="s">
        <v>79</v>
      </c>
      <c r="BL79" s="222"/>
      <c r="BM79" s="249"/>
      <c r="BN79" s="249"/>
      <c r="BO79" s="173"/>
      <c r="BP79" s="173"/>
      <c r="BQ79" s="106"/>
      <c r="BR79" s="246"/>
      <c r="BS79" s="222"/>
      <c r="BT79" s="173"/>
    </row>
    <row r="80" spans="1:74" ht="13.5" customHeight="1">
      <c r="A80" s="17">
        <f t="shared" si="19"/>
        <v>3</v>
      </c>
      <c r="B80" s="17">
        <f t="shared" si="20"/>
        <v>11</v>
      </c>
      <c r="D80" s="89" cm="1">
        <f t="array" aca="1" ref="D80" ca="1">IF(INDIRECT(VLOOKUP(B80,B$8:C$38,2,FALSE)&amp;(10*A80-1))="","",INDIRECT(VLOOKUP(B80,B$8:C$38,2,FALSE)&amp;(10*A80-1)))</f>
        <v>46002</v>
      </c>
      <c r="E80" s="17" t="str">
        <f t="shared" ca="1" si="18"/>
        <v>木</v>
      </c>
      <c r="F80" s="17" t="str" cm="1">
        <f t="array" aca="1" ref="F80" ca="1">IF(E80="","",IF(INDIRECT(VLOOKUP(B80,B$8:C$38,2,FALSE)&amp;(10*A80+3))="","",INDIRECT(VLOOKUP(B80,B$8:C$38,2,FALSE)&amp;(10*A80+3))))</f>
        <v/>
      </c>
      <c r="G80" s="17" t="str" cm="1">
        <f t="array" aca="1" ref="G80" ca="1">IF(E80="","",IF(INDIRECT(VLOOKUP(B80,B$8:C$38,2,FALSE)&amp;(10*A80+5))="","",INDIRECT(VLOOKUP(B80,B$8:C$38,2,FALSE)&amp;(10*A80+5))))</f>
        <v/>
      </c>
      <c r="H80" s="17" t="str" cm="1">
        <f t="array" aca="1" ref="H80" ca="1">IF(G80="","",IF(G80="●","振替後",IF(G80="▲","振替前",IF(G80="○","休日",IF(G80="外","非対象期間",IF(INDIRECT(VLOOKUP(B80,B$8:C$38,2,FALSE)&amp;(10*A80+5))="","",INDIRECT(VLOOKUP(B80,B$8:C$38,2,FALSE)&amp;(10*A80+5))))))))</f>
        <v/>
      </c>
      <c r="J80" s="52"/>
      <c r="K80" s="67" t="s">
        <v>2</v>
      </c>
      <c r="L80" s="128" t="str">
        <f t="shared" ref="L80:AP80" si="22">TEXT(L79,"aaa")</f>
        <v>金</v>
      </c>
      <c r="M80" s="128" t="str">
        <f t="shared" si="22"/>
        <v>土</v>
      </c>
      <c r="N80" s="128" t="str">
        <f t="shared" si="22"/>
        <v>日</v>
      </c>
      <c r="O80" s="128" t="str">
        <f t="shared" si="22"/>
        <v>月</v>
      </c>
      <c r="P80" s="128" t="str">
        <f t="shared" si="22"/>
        <v>火</v>
      </c>
      <c r="Q80" s="128" t="str">
        <f t="shared" si="22"/>
        <v>水</v>
      </c>
      <c r="R80" s="128" t="str">
        <f t="shared" si="22"/>
        <v>木</v>
      </c>
      <c r="S80" s="128" t="str">
        <f t="shared" si="22"/>
        <v>金</v>
      </c>
      <c r="T80" s="128" t="str">
        <f t="shared" si="22"/>
        <v>土</v>
      </c>
      <c r="U80" s="128" t="str">
        <f t="shared" si="22"/>
        <v>日</v>
      </c>
      <c r="V80" s="128" t="str">
        <f t="shared" si="22"/>
        <v>月</v>
      </c>
      <c r="W80" s="128" t="str">
        <f t="shared" si="22"/>
        <v>火</v>
      </c>
      <c r="X80" s="128" t="str">
        <f t="shared" si="22"/>
        <v>水</v>
      </c>
      <c r="Y80" s="128" t="str">
        <f t="shared" si="22"/>
        <v>木</v>
      </c>
      <c r="Z80" s="128" t="str">
        <f t="shared" si="22"/>
        <v>金</v>
      </c>
      <c r="AA80" s="128" t="str">
        <f t="shared" si="22"/>
        <v>土</v>
      </c>
      <c r="AB80" s="128" t="str">
        <f t="shared" si="22"/>
        <v>日</v>
      </c>
      <c r="AC80" s="128" t="str">
        <f t="shared" si="22"/>
        <v>月</v>
      </c>
      <c r="AD80" s="128" t="str">
        <f t="shared" si="22"/>
        <v>火</v>
      </c>
      <c r="AE80" s="128" t="str">
        <f t="shared" si="22"/>
        <v>水</v>
      </c>
      <c r="AF80" s="128" t="str">
        <f t="shared" si="22"/>
        <v>木</v>
      </c>
      <c r="AG80" s="128" t="str">
        <f t="shared" si="22"/>
        <v>金</v>
      </c>
      <c r="AH80" s="128" t="str">
        <f t="shared" si="22"/>
        <v>土</v>
      </c>
      <c r="AI80" s="128" t="str">
        <f t="shared" si="22"/>
        <v>日</v>
      </c>
      <c r="AJ80" s="128" t="str">
        <f t="shared" si="22"/>
        <v>月</v>
      </c>
      <c r="AK80" s="128" t="str">
        <f t="shared" si="22"/>
        <v>火</v>
      </c>
      <c r="AL80" s="128" t="str">
        <f t="shared" si="22"/>
        <v>水</v>
      </c>
      <c r="AM80" s="128" t="str">
        <f t="shared" si="22"/>
        <v>木</v>
      </c>
      <c r="AN80" s="128" t="str">
        <f t="shared" si="22"/>
        <v>金</v>
      </c>
      <c r="AO80" s="128" t="str">
        <f t="shared" si="22"/>
        <v>土</v>
      </c>
      <c r="AP80" s="132" t="str">
        <f t="shared" si="22"/>
        <v>日</v>
      </c>
      <c r="AQ80" s="287" t="s">
        <v>137</v>
      </c>
      <c r="AR80" s="289" t="s">
        <v>138</v>
      </c>
      <c r="AS80" s="289" t="s">
        <v>139</v>
      </c>
      <c r="AT80" s="289" t="s">
        <v>140</v>
      </c>
      <c r="AU80" s="304" t="s">
        <v>141</v>
      </c>
      <c r="AV80" s="229" t="s">
        <v>44</v>
      </c>
      <c r="AW80" s="230" t="s">
        <v>12</v>
      </c>
      <c r="AX80" s="231" t="s">
        <v>51</v>
      </c>
      <c r="AY80" s="232" t="s">
        <v>44</v>
      </c>
      <c r="AZ80" s="235" t="s">
        <v>13</v>
      </c>
      <c r="BA80" s="252"/>
      <c r="BB80" s="255"/>
      <c r="BC80" s="238">
        <f>COUNT(L79:AP79)</f>
        <v>31</v>
      </c>
      <c r="BD80" s="208">
        <f>BC80-BA82</f>
        <v>31</v>
      </c>
      <c r="BE80" s="222">
        <f>SUM(BD$8:BD83)</f>
        <v>187</v>
      </c>
      <c r="BF80" s="208">
        <f>BC80-BA84</f>
        <v>31</v>
      </c>
      <c r="BG80" s="222">
        <f>SUM(BF$8:BF83)</f>
        <v>187</v>
      </c>
      <c r="BH80" s="222">
        <f>COUNTIF(L83:AP83,"○")+COUNTIF(L83:AP83,"●")</f>
        <v>0</v>
      </c>
      <c r="BI80" s="222">
        <f>SUM(BH$9:BH84)</f>
        <v>0</v>
      </c>
      <c r="BJ80" s="222">
        <f>COUNTIF(L85:AP85,"○")+COUNTIF(L85:AP85,"●")</f>
        <v>0</v>
      </c>
      <c r="BK80" s="222">
        <f>SUM(BJ$10:BJ85)</f>
        <v>0</v>
      </c>
      <c r="BL80" s="173">
        <f>COUNTIF(L80:AP80,"土")+COUNTIF(L80:AP80,"日")</f>
        <v>10</v>
      </c>
      <c r="BM80" s="248"/>
      <c r="BN80" s="248"/>
      <c r="BO80" s="173" t="str">
        <f ca="1">IF(OR(BM81/BD80&lt;0.285,BM81=0),"特例","特例なし")</f>
        <v>特例なし</v>
      </c>
      <c r="BP80" s="173" t="str">
        <f ca="1">IF(OR(BN81/BF80&lt;0.285,BN81=0),"特例","特例なし")</f>
        <v>特例なし</v>
      </c>
      <c r="BQ80" s="223" t="s">
        <v>97</v>
      </c>
      <c r="BR80" s="225">
        <f>ABS(IF(WEEKDAY(L78,3)=0,7,WEEKDAY(L78,3)-7))</f>
        <v>3</v>
      </c>
      <c r="BS80" s="173">
        <f ca="1">IF($AX$340="計画",IF(BD80=0,1,IF(AX83="達成",1,IF(AX83="達成※",1,0))),IF(BF80=0,1,IF(AX85="達成",1,IF(AX85="達成※",1,0))))</f>
        <v>0</v>
      </c>
      <c r="BT80" s="173">
        <f ca="1">IF($AX$340="計画",IF(COUNTIF(AQ84:AU84,"未")=0,1,0),IF(COUNTIF(AQ86:AU86,"未")=0,1,0))</f>
        <v>0</v>
      </c>
    </row>
    <row r="81" spans="1:74" ht="33.950000000000003" customHeight="1">
      <c r="A81" s="17">
        <f t="shared" si="19"/>
        <v>3</v>
      </c>
      <c r="B81" s="17">
        <f t="shared" si="20"/>
        <v>12</v>
      </c>
      <c r="D81" s="89" cm="1">
        <f t="array" aca="1" ref="D81" ca="1">IF(INDIRECT(VLOOKUP(B81,B$8:C$38,2,FALSE)&amp;(10*A81-1))="","",INDIRECT(VLOOKUP(B81,B$8:C$38,2,FALSE)&amp;(10*A81-1)))</f>
        <v>46003</v>
      </c>
      <c r="E81" s="17" t="str">
        <f t="shared" ca="1" si="18"/>
        <v>金</v>
      </c>
      <c r="F81" s="17" t="str" cm="1">
        <f t="array" aca="1" ref="F81" ca="1">IF(E81="","",IF(INDIRECT(VLOOKUP(B81,B$8:C$38,2,FALSE)&amp;(10*A81+3))="","",INDIRECT(VLOOKUP(B81,B$8:C$38,2,FALSE)&amp;(10*A81+3))))</f>
        <v/>
      </c>
      <c r="G81" s="17" t="str" cm="1">
        <f t="array" aca="1" ref="G81" ca="1">IF(E81="","",IF(INDIRECT(VLOOKUP(B81,B$8:C$38,2,FALSE)&amp;(10*A81+5))="","",INDIRECT(VLOOKUP(B81,B$8:C$38,2,FALSE)&amp;(10*A81+5))))</f>
        <v/>
      </c>
      <c r="H81" s="17" t="str" cm="1">
        <f t="array" aca="1" ref="H81" ca="1">IF(G81="","",IF(G81="●","振替後",IF(G81="▲","振替前",IF(G81="○","休日",IF(G81="外","非対象期間",IF(INDIRECT(VLOOKUP(B81,B$8:C$38,2,FALSE)&amp;(10*A81+5))="","",INDIRECT(VLOOKUP(B81,B$8:C$38,2,FALSE)&amp;(10*A81+5))))))))</f>
        <v/>
      </c>
      <c r="J81" s="52"/>
      <c r="K81" s="220" t="s">
        <v>3</v>
      </c>
      <c r="L81" s="218" t="str">
        <f>IFERROR(VLOOKUP(L79,祝日一覧!$A:$C,3,FALSE),"")</f>
        <v/>
      </c>
      <c r="M81" s="218" t="str">
        <f>IFERROR(VLOOKUP(M79,祝日一覧!$A:$C,3,FALSE),"")</f>
        <v/>
      </c>
      <c r="N81" s="218" t="str">
        <f>IFERROR(VLOOKUP(N79,祝日一覧!$A:$C,3,FALSE),"")</f>
        <v>憲法記念日</v>
      </c>
      <c r="O81" s="218" t="str">
        <f>IFERROR(VLOOKUP(O79,祝日一覧!$A:$C,3,FALSE),"")</f>
        <v>みどりの日</v>
      </c>
      <c r="P81" s="218" t="str">
        <f>IFERROR(VLOOKUP(P79,祝日一覧!$A:$C,3,FALSE),"")</f>
        <v>こどもの日</v>
      </c>
      <c r="Q81" s="218" t="str">
        <f>IFERROR(VLOOKUP(Q79,祝日一覧!$A:$C,3,FALSE),"")</f>
        <v>振替休日</v>
      </c>
      <c r="R81" s="218" t="str">
        <f>IFERROR(VLOOKUP(R79,祝日一覧!$A:$C,3,FALSE),"")</f>
        <v/>
      </c>
      <c r="S81" s="218" t="str">
        <f>IFERROR(VLOOKUP(S79,祝日一覧!$A:$C,3,FALSE),"")</f>
        <v/>
      </c>
      <c r="T81" s="218" t="str">
        <f>IFERROR(VLOOKUP(T79,祝日一覧!$A:$C,3,FALSE),"")</f>
        <v/>
      </c>
      <c r="U81" s="218" t="str">
        <f>IFERROR(VLOOKUP(U79,祝日一覧!$A:$C,3,FALSE),"")</f>
        <v/>
      </c>
      <c r="V81" s="218" t="str">
        <f>IFERROR(VLOOKUP(V79,祝日一覧!$A:$C,3,FALSE),"")</f>
        <v/>
      </c>
      <c r="W81" s="218" t="str">
        <f>IFERROR(VLOOKUP(W79,祝日一覧!$A:$C,3,FALSE),"")</f>
        <v/>
      </c>
      <c r="X81" s="218" t="str">
        <f>IFERROR(VLOOKUP(X79,祝日一覧!$A:$C,3,FALSE),"")</f>
        <v/>
      </c>
      <c r="Y81" s="218" t="str">
        <f>IFERROR(VLOOKUP(Y79,祝日一覧!$A:$C,3,FALSE),"")</f>
        <v/>
      </c>
      <c r="Z81" s="218" t="str">
        <f>IFERROR(VLOOKUP(Z79,祝日一覧!$A:$C,3,FALSE),"")</f>
        <v/>
      </c>
      <c r="AA81" s="218" t="str">
        <f>IFERROR(VLOOKUP(AA79,祝日一覧!$A:$C,3,FALSE),"")</f>
        <v/>
      </c>
      <c r="AB81" s="218" t="str">
        <f>IFERROR(VLOOKUP(AB79,祝日一覧!$A:$C,3,FALSE),"")</f>
        <v/>
      </c>
      <c r="AC81" s="218" t="str">
        <f>IFERROR(VLOOKUP(AC79,祝日一覧!$A:$C,3,FALSE),"")</f>
        <v/>
      </c>
      <c r="AD81" s="218" t="str">
        <f>IFERROR(VLOOKUP(AD79,祝日一覧!$A:$C,3,FALSE),"")</f>
        <v/>
      </c>
      <c r="AE81" s="218" t="str">
        <f>IFERROR(VLOOKUP(AE79,祝日一覧!$A:$C,3,FALSE),"")</f>
        <v/>
      </c>
      <c r="AF81" s="218" t="str">
        <f>IFERROR(VLOOKUP(AF79,祝日一覧!$A:$C,3,FALSE),"")</f>
        <v/>
      </c>
      <c r="AG81" s="218" t="str">
        <f>IFERROR(VLOOKUP(AG79,祝日一覧!$A:$C,3,FALSE),"")</f>
        <v/>
      </c>
      <c r="AH81" s="218" t="str">
        <f>IFERROR(VLOOKUP(AH79,祝日一覧!$A:$C,3,FALSE),"")</f>
        <v/>
      </c>
      <c r="AI81" s="218" t="str">
        <f>IFERROR(VLOOKUP(AI79,祝日一覧!$A:$C,3,FALSE),"")</f>
        <v/>
      </c>
      <c r="AJ81" s="218" t="str">
        <f>IFERROR(VLOOKUP(AJ79,祝日一覧!$A:$C,3,FALSE),"")</f>
        <v/>
      </c>
      <c r="AK81" s="218" t="str">
        <f>IFERROR(VLOOKUP(AK79,祝日一覧!$A:$C,3,FALSE),"")</f>
        <v/>
      </c>
      <c r="AL81" s="218" t="str">
        <f>IFERROR(VLOOKUP(AL79,祝日一覧!$A:$C,3,FALSE),"")</f>
        <v/>
      </c>
      <c r="AM81" s="218" t="str">
        <f>IFERROR(VLOOKUP(AM79,祝日一覧!$A:$C,3,FALSE),"")</f>
        <v/>
      </c>
      <c r="AN81" s="218" t="str">
        <f>IFERROR(VLOOKUP(AN79,祝日一覧!$A:$C,3,FALSE),"")</f>
        <v/>
      </c>
      <c r="AO81" s="218" t="str">
        <f>IFERROR(VLOOKUP(AO79,祝日一覧!$A:$C,3,FALSE),"")</f>
        <v/>
      </c>
      <c r="AP81" s="278" t="str">
        <f>IFERROR(VLOOKUP(AP79,祝日一覧!$A:$C,3,FALSE),"")</f>
        <v/>
      </c>
      <c r="AQ81" s="288"/>
      <c r="AR81" s="290"/>
      <c r="AS81" s="290"/>
      <c r="AT81" s="290"/>
      <c r="AU81" s="305"/>
      <c r="AV81" s="229"/>
      <c r="AW81" s="230"/>
      <c r="AX81" s="231"/>
      <c r="AY81" s="233"/>
      <c r="AZ81" s="236"/>
      <c r="BA81" s="41" t="s">
        <v>85</v>
      </c>
      <c r="BB81" s="42" t="s">
        <v>85</v>
      </c>
      <c r="BC81" s="238"/>
      <c r="BD81" s="209"/>
      <c r="BE81" s="222"/>
      <c r="BF81" s="209"/>
      <c r="BG81" s="222"/>
      <c r="BH81" s="222"/>
      <c r="BI81" s="222"/>
      <c r="BJ81" s="222"/>
      <c r="BK81" s="222"/>
      <c r="BL81" s="173"/>
      <c r="BM81" s="226">
        <f ca="1">BL80-BB82</f>
        <v>10</v>
      </c>
      <c r="BN81" s="226">
        <f ca="1">BL80-BB84</f>
        <v>10</v>
      </c>
      <c r="BO81" s="173"/>
      <c r="BP81" s="173"/>
      <c r="BQ81" s="224"/>
      <c r="BR81" s="225">
        <f>WEEKDAY(L77,3)</f>
        <v>5</v>
      </c>
      <c r="BS81" s="173"/>
      <c r="BT81" s="173"/>
      <c r="BU81" s="24"/>
    </row>
    <row r="82" spans="1:74" s="3" customFormat="1" ht="53.1" customHeight="1">
      <c r="A82" s="17">
        <f t="shared" si="19"/>
        <v>3</v>
      </c>
      <c r="B82" s="17">
        <f t="shared" si="20"/>
        <v>13</v>
      </c>
      <c r="C82" s="88"/>
      <c r="D82" s="89" cm="1">
        <f t="array" aca="1" ref="D82" ca="1">IF(INDIRECT(VLOOKUP(B82,B$8:C$38,2,FALSE)&amp;(10*A82-1))="","",INDIRECT(VLOOKUP(B82,B$8:C$38,2,FALSE)&amp;(10*A82-1)))</f>
        <v>46004</v>
      </c>
      <c r="E82" s="17" t="str">
        <f t="shared" ca="1" si="18"/>
        <v>土</v>
      </c>
      <c r="F82" s="17" t="str" cm="1">
        <f t="array" aca="1" ref="F82" ca="1">IF(E82="","",IF(INDIRECT(VLOOKUP(B82,B$8:C$38,2,FALSE)&amp;(10*A82+3))="","",INDIRECT(VLOOKUP(B82,B$8:C$38,2,FALSE)&amp;(10*A82+3))))</f>
        <v/>
      </c>
      <c r="G82" s="17" t="str" cm="1">
        <f t="array" aca="1" ref="G82" ca="1">IF(E82="","",IF(INDIRECT(VLOOKUP(B82,B$8:C$38,2,FALSE)&amp;(10*A82+5))="","",INDIRECT(VLOOKUP(B82,B$8:C$38,2,FALSE)&amp;(10*A82+5))))</f>
        <v/>
      </c>
      <c r="H82" s="17" t="str" cm="1">
        <f t="array" aca="1" ref="H82" ca="1">IF(G82="","",IF(G82="●","振替後",IF(G82="▲","振替前",IF(G82="○","休日",IF(G82="外","非対象期間",IF(INDIRECT(VLOOKUP(B82,B$8:C$38,2,FALSE)&amp;(10*A82+5))="","",INDIRECT(VLOOKUP(B82,B$8:C$38,2,FALSE)&amp;(10*A82+5))))))))</f>
        <v/>
      </c>
      <c r="J82" s="68"/>
      <c r="K82" s="221"/>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78"/>
      <c r="AQ82" s="108" t="str">
        <f>IF($BR80=7,DBCS(1&amp;"日～"&amp;7&amp;"日"),DBCS("前"&amp;DAY(EOMONTH($L78-1,0))-6+$BR80&amp;"日～"&amp;$BR80&amp;"日"))</f>
        <v>前２７日～３日</v>
      </c>
      <c r="AR82" s="109" t="str">
        <f>DBCS($BR80+1&amp;"日～"&amp;$BR80+7&amp;"日")</f>
        <v>４日～１０日</v>
      </c>
      <c r="AS82" s="109" t="str">
        <f>DBCS($BR80+8&amp;"日～"&amp;$BR80+14&amp;"日")</f>
        <v>１１日～１７日</v>
      </c>
      <c r="AT82" s="109" t="str">
        <f>DBCS($BR80+15&amp;"日～"&amp;$BR80+21&amp;"日")</f>
        <v>１８日～２４日</v>
      </c>
      <c r="AU82" s="110" t="str">
        <f>IF(AND(BR80=7,BR83=0),"-",IF($BR85=3,"-",DBCS($BR80+22&amp;"日～"&amp;$BR80+28&amp;"日")))</f>
        <v>２５日～３１日</v>
      </c>
      <c r="AV82" s="229"/>
      <c r="AW82" s="230"/>
      <c r="AX82" s="231"/>
      <c r="AY82" s="234"/>
      <c r="AZ82" s="237"/>
      <c r="BA82" s="41">
        <f>COUNTIF(L83:AP84,"外")</f>
        <v>0</v>
      </c>
      <c r="BB82" s="42">
        <f ca="1">COUNTIF(OFFSET(L83,0,MAX(5-WEEKDAY(L78,3),0),1,MIN(7-WEEKDAY(L78,3),2)),"外")+COUNTIF(OFFSET(L83,0,MAX(5-WEEKDAY(L78,3),0)+7,1,2),"外")+COUNTIF(OFFSET(L83,0,MAX(5-WEEKDAY(L78,3),0)+14,1,2),"外")+COUNTIF(OFFSET(L83,0,MAX(5-WEEKDAY(L78,3),0)+21,1,2),"外")+IF(BR82-BR80&lt;27,0,COUNTIF(OFFSET(L83,0,BR80+26,1,MIN(7-BR83,2)),"外"))</f>
        <v>0</v>
      </c>
      <c r="BC82" s="238"/>
      <c r="BD82" s="209"/>
      <c r="BE82" s="222"/>
      <c r="BF82" s="209"/>
      <c r="BG82" s="222"/>
      <c r="BH82" s="222"/>
      <c r="BI82" s="222"/>
      <c r="BJ82" s="222"/>
      <c r="BK82" s="222"/>
      <c r="BL82" s="173"/>
      <c r="BM82" s="227"/>
      <c r="BN82" s="227"/>
      <c r="BO82" s="173"/>
      <c r="BP82" s="173"/>
      <c r="BQ82" s="35" t="s">
        <v>98</v>
      </c>
      <c r="BR82" s="31">
        <f>DAY(EOMONTH(L78,0))</f>
        <v>31</v>
      </c>
      <c r="BS82" s="173"/>
      <c r="BT82" s="173"/>
      <c r="BU82" s="29"/>
      <c r="BV82" s="30"/>
    </row>
    <row r="83" spans="1:74" s="4" customFormat="1" ht="29.1" customHeight="1">
      <c r="A83" s="17">
        <f t="shared" si="19"/>
        <v>3</v>
      </c>
      <c r="B83" s="17">
        <f t="shared" si="20"/>
        <v>14</v>
      </c>
      <c r="D83" s="89" cm="1">
        <f t="array" aca="1" ref="D83" ca="1">IF(INDIRECT(VLOOKUP(B83,B$8:C$38,2,FALSE)&amp;(10*A83-1))="","",INDIRECT(VLOOKUP(B83,B$8:C$38,2,FALSE)&amp;(10*A83-1)))</f>
        <v>46005</v>
      </c>
      <c r="E83" s="17" t="str">
        <f t="shared" ca="1" si="18"/>
        <v>日</v>
      </c>
      <c r="F83" s="17" t="str" cm="1">
        <f t="array" aca="1" ref="F83" ca="1">IF(E83="","",IF(INDIRECT(VLOOKUP(B83,B$8:C$38,2,FALSE)&amp;(10*A83+3))="","",INDIRECT(VLOOKUP(B83,B$8:C$38,2,FALSE)&amp;(10*A83+3))))</f>
        <v/>
      </c>
      <c r="G83" s="17" t="str" cm="1">
        <f t="array" aca="1" ref="G83" ca="1">IF(E83="","",IF(INDIRECT(VLOOKUP(B83,B$8:C$38,2,FALSE)&amp;(10*A83+5))="","",INDIRECT(VLOOKUP(B83,B$8:C$38,2,FALSE)&amp;(10*A83+5))))</f>
        <v/>
      </c>
      <c r="H83" s="17" t="str" cm="1">
        <f t="array" aca="1" ref="H83" ca="1">IF(G83="","",IF(G83="●","振替後",IF(G83="▲","振替前",IF(G83="○","休日",IF(G83="外","非対象期間",IF(INDIRECT(VLOOKUP(B83,B$8:C$38,2,FALSE)&amp;(10*A83+5))="","",INDIRECT(VLOOKUP(B83,B$8:C$38,2,FALSE)&amp;(10*A83+5))))))))</f>
        <v/>
      </c>
      <c r="J83" s="69"/>
      <c r="K83" s="212" t="s">
        <v>88</v>
      </c>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4"/>
      <c r="AM83" s="194"/>
      <c r="AN83" s="194"/>
      <c r="AO83" s="194"/>
      <c r="AP83" s="276"/>
      <c r="AQ83" s="111">
        <f ca="1">IF(BR80=7,COUNTIF(OFFSET($L83,0,0,1,$BR80),"○")+COUNTIF(OFFSET($L83,0,$BR80,1,7),"●"),COUNTIF(OFFSET($L83,0,0,1,$BR80),"○")+COUNTIF(OFFSET($L83,-10,DAY(EOMONTH(L78-1,0))-7+BR80,1,7-$BR80),"○")+COUNTIF(OFFSET(L83,0,BR80,1,7),"●"))</f>
        <v>0</v>
      </c>
      <c r="AR83" s="112">
        <f ca="1">COUNTIF(OFFSET($L83,0,$BR80,1,7),"○")+COUNTIF(OFFSET($L83,0,$BR80+7,1,7),"●")</f>
        <v>0</v>
      </c>
      <c r="AS83" s="112">
        <f ca="1">COUNTIF(OFFSET($L83,0,$BR80+7,1,7),"○")+COUNTIF(OFFSET($L83,0,$BR80+14,1,7),"●")</f>
        <v>0</v>
      </c>
      <c r="AT83" s="112">
        <f ca="1">IF(BR85=3,COUNTIF(OFFSET($L83,0,$BR80+14,1,7),"○")+IFERROR(COUNTIF(OFFSET(L83,0,BR80+22,1,BR83),"●"),0)+COUNTIF(OFFSET(L83,10,0,1,7-BR83),"●"),COUNTIF(OFFSET($L83,0,$BR80+14,1,7),"○")+COUNTIF(OFFSET($L83,0,$BR80+21,1,7),"●"))</f>
        <v>0</v>
      </c>
      <c r="AU83" s="113">
        <f ca="1">IF((BR85+SIGN(BR80))&lt;5,"-",IF(BR83=0,COUNTIF(OFFSET(L83,0,BR80+21,1,7),"○")+COUNTIF(OFFSET(L83,10,0,1,7-BR83),"●"),COUNTIF(OFFSET(L83,0,BR80+21,1,7),"○")+COUNTIF(OFFSET(L83,0,BR80+28,1,BR83),"●")+COUNTIF(OFFSET(L83,10,1,7-BR83,),"●")))</f>
        <v>0</v>
      </c>
      <c r="AV83" s="198">
        <f>BH80</f>
        <v>0</v>
      </c>
      <c r="AW83" s="200">
        <f>IF(BD80=0,"対象外",AV83/BD80)</f>
        <v>0</v>
      </c>
      <c r="AX83" s="202" t="str">
        <f ca="1">IF(BD80=0,"対象外",IF(AV83/BD80&gt;=0.285,"達成",IF(AV83&gt;=BO83,"達成※","未")))</f>
        <v>未</v>
      </c>
      <c r="AY83" s="204">
        <f>BI80</f>
        <v>0</v>
      </c>
      <c r="AZ83" s="206">
        <f>IFERROR(AY83/BE80,"")</f>
        <v>0</v>
      </c>
      <c r="BA83" s="41" t="s">
        <v>86</v>
      </c>
      <c r="BB83" s="42" t="s">
        <v>86</v>
      </c>
      <c r="BC83" s="238"/>
      <c r="BD83" s="209"/>
      <c r="BE83" s="222"/>
      <c r="BF83" s="209"/>
      <c r="BG83" s="222"/>
      <c r="BH83" s="222"/>
      <c r="BI83" s="222"/>
      <c r="BJ83" s="222"/>
      <c r="BK83" s="222"/>
      <c r="BL83" s="173"/>
      <c r="BM83" s="227"/>
      <c r="BN83" s="227"/>
      <c r="BO83" s="173" t="str">
        <f ca="1">IF(OR(BM81/BD80&lt;0.285,BM81=0),BM81,"-")</f>
        <v>-</v>
      </c>
      <c r="BP83" s="226" t="str">
        <f ca="1">IF(OR(BN81/BF80&lt;0.285,BN81=0),BN81,"-")</f>
        <v>-</v>
      </c>
      <c r="BQ83" s="36" t="s">
        <v>99</v>
      </c>
      <c r="BR83" s="33">
        <f>MOD(BR82-BR80,7)</f>
        <v>0</v>
      </c>
      <c r="BS83" s="173"/>
      <c r="BT83" s="173"/>
    </row>
    <row r="84" spans="1:74" s="4" customFormat="1" ht="29.1" customHeight="1">
      <c r="A84" s="17">
        <f t="shared" si="19"/>
        <v>3</v>
      </c>
      <c r="B84" s="17">
        <f t="shared" si="20"/>
        <v>15</v>
      </c>
      <c r="D84" s="89" cm="1">
        <f t="array" aca="1" ref="D84" ca="1">IF(INDIRECT(VLOOKUP(B84,B$8:C$38,2,FALSE)&amp;(10*A84-1))="","",INDIRECT(VLOOKUP(B84,B$8:C$38,2,FALSE)&amp;(10*A84-1)))</f>
        <v>46006</v>
      </c>
      <c r="E84" s="17" t="str">
        <f t="shared" ca="1" si="18"/>
        <v>月</v>
      </c>
      <c r="F84" s="17" t="str" cm="1">
        <f t="array" aca="1" ref="F84" ca="1">IF(E84="","",IF(INDIRECT(VLOOKUP(B84,B$8:C$38,2,FALSE)&amp;(10*A84+3))="","",INDIRECT(VLOOKUP(B84,B$8:C$38,2,FALSE)&amp;(10*A84+3))))</f>
        <v/>
      </c>
      <c r="G84" s="17" t="str" cm="1">
        <f t="array" aca="1" ref="G84" ca="1">IF(E84="","",IF(INDIRECT(VLOOKUP(B84,B$8:C$38,2,FALSE)&amp;(10*A84+5))="","",INDIRECT(VLOOKUP(B84,B$8:C$38,2,FALSE)&amp;(10*A84+5))))</f>
        <v/>
      </c>
      <c r="H84" s="17" t="str" cm="1">
        <f t="array" aca="1" ref="H84" ca="1">IF(G84="","",IF(G84="●","振替後",IF(G84="▲","振替前",IF(G84="○","休日",IF(G84="外","非対象期間",IF(INDIRECT(VLOOKUP(B84,B$8:C$38,2,FALSE)&amp;(10*A84+5))="","",INDIRECT(VLOOKUP(B84,B$8:C$38,2,FALSE)&amp;(10*A84+5))))))))</f>
        <v/>
      </c>
      <c r="J84" s="69"/>
      <c r="K84" s="244"/>
      <c r="L84" s="194"/>
      <c r="M84" s="194"/>
      <c r="N84" s="194"/>
      <c r="O84" s="194"/>
      <c r="P84" s="194"/>
      <c r="Q84" s="194"/>
      <c r="R84" s="194"/>
      <c r="S84" s="194"/>
      <c r="T84" s="194"/>
      <c r="U84" s="194"/>
      <c r="V84" s="194"/>
      <c r="W84" s="194"/>
      <c r="X84" s="194"/>
      <c r="Y84" s="194"/>
      <c r="Z84" s="194"/>
      <c r="AA84" s="194"/>
      <c r="AB84" s="194"/>
      <c r="AC84" s="194"/>
      <c r="AD84" s="194"/>
      <c r="AE84" s="194"/>
      <c r="AF84" s="194"/>
      <c r="AG84" s="194"/>
      <c r="AH84" s="194"/>
      <c r="AI84" s="194"/>
      <c r="AJ84" s="194"/>
      <c r="AK84" s="194"/>
      <c r="AL84" s="194"/>
      <c r="AM84" s="194"/>
      <c r="AN84" s="194"/>
      <c r="AO84" s="194"/>
      <c r="AP84" s="276"/>
      <c r="AQ84" s="114" t="str">
        <f ca="1">IF(BR80=1,
IF((2-COUNTIF(OFFSET(L83,0,0,1,1),"外")-COUNTIF(OFFSET(L83,-10,BR72-1),"外"))&lt;=AQ83,"達成","未"),
IF((2-COUNTIF(OFFSET(L83,0,MAX(5-WEEKDAY(L78,3),0),1,2),"外"))&lt;=AQ83,"達成","未"))</f>
        <v>未</v>
      </c>
      <c r="AR84" s="112" t="str">
        <f ca="1">IF((2-COUNTIF(OFFSET($L83,0,$BR80+5,1,2),"外"))&lt;=AR83,"達成","未")</f>
        <v>未</v>
      </c>
      <c r="AS84" s="112" t="str">
        <f ca="1">IF((2-COUNTIF(OFFSET($L83,0,$BR80+12,1,2),"外"))&lt;=AS83,"達成","未")</f>
        <v>未</v>
      </c>
      <c r="AT84" s="112" t="str">
        <f ca="1">IF((2-COUNTIF(OFFSET($L83,0,$BR80+19,1,2),"外"))&lt;=AT83,"達成","未")</f>
        <v>未</v>
      </c>
      <c r="AU84" s="113" t="str">
        <f ca="1">IF((BR85+SIGN(BR80))&lt;5,"-",IF((2-COUNTIF(OFFSET($L83,0,$BR80+26,1,2),"外"))&lt;=AU83,"達成","未"))</f>
        <v>未</v>
      </c>
      <c r="AV84" s="214"/>
      <c r="AW84" s="215"/>
      <c r="AX84" s="216"/>
      <c r="AY84" s="217"/>
      <c r="AZ84" s="239"/>
      <c r="BA84" s="240">
        <f>COUNTIF(L85:AP86,"外")</f>
        <v>0</v>
      </c>
      <c r="BB84" s="242">
        <f ca="1">COUNTIF(OFFSET(L85,0,MAX(5-WEEKDAY(L78,3),0),1,MIN(7-WEEKDAY(L78,3),2)),"外")+COUNTIF(OFFSET(L85,0,MAX(5-WEEKDAY(L78,3),0)+7,1,2),"外")+COUNTIF(OFFSET(L85,0,MAX(5-WEEKDAY(L78,3),0)+14,1,2),"外")+COUNTIF(OFFSET(L85,0,MAX(5-WEEKDAY(L78,3),0)+21,1,2),"外")+IF(BR82-BR80&lt;27,0,COUNTIF(OFFSET(L85,0,BR80+26,1,MIN(7-BR83,2)),"外"))</f>
        <v>0</v>
      </c>
      <c r="BC84" s="238"/>
      <c r="BD84" s="209"/>
      <c r="BE84" s="222"/>
      <c r="BF84" s="209"/>
      <c r="BG84" s="222"/>
      <c r="BH84" s="222"/>
      <c r="BI84" s="222"/>
      <c r="BJ84" s="222"/>
      <c r="BK84" s="222"/>
      <c r="BL84" s="173"/>
      <c r="BM84" s="227"/>
      <c r="BN84" s="227"/>
      <c r="BO84" s="173"/>
      <c r="BP84" s="227"/>
      <c r="BQ84" s="101" t="s">
        <v>101</v>
      </c>
      <c r="BR84" s="33">
        <f>SIGN(BR80)+SIGN(BR83)+BR85</f>
        <v>5</v>
      </c>
      <c r="BS84" s="173"/>
      <c r="BT84" s="173"/>
    </row>
    <row r="85" spans="1:74" s="4" customFormat="1" ht="29.1" customHeight="1">
      <c r="A85" s="17">
        <f t="shared" si="19"/>
        <v>3</v>
      </c>
      <c r="B85" s="17">
        <f t="shared" si="20"/>
        <v>16</v>
      </c>
      <c r="D85" s="89" cm="1">
        <f t="array" aca="1" ref="D85" ca="1">IF(INDIRECT(VLOOKUP(B85,B$8:C$38,2,FALSE)&amp;(10*A85-1))="","",INDIRECT(VLOOKUP(B85,B$8:C$38,2,FALSE)&amp;(10*A85-1)))</f>
        <v>46007</v>
      </c>
      <c r="E85" s="17" t="str">
        <f t="shared" ca="1" si="18"/>
        <v>火</v>
      </c>
      <c r="F85" s="17" t="str" cm="1">
        <f t="array" aca="1" ref="F85" ca="1">IF(E85="","",IF(INDIRECT(VLOOKUP(B85,B$8:C$38,2,FALSE)&amp;(10*A85+3))="","",INDIRECT(VLOOKUP(B85,B$8:C$38,2,FALSE)&amp;(10*A85+3))))</f>
        <v/>
      </c>
      <c r="G85" s="17" t="str" cm="1">
        <f t="array" aca="1" ref="G85" ca="1">IF(E85="","",IF(INDIRECT(VLOOKUP(B85,B$8:C$38,2,FALSE)&amp;(10*A85+5))="","",INDIRECT(VLOOKUP(B85,B$8:C$38,2,FALSE)&amp;(10*A85+5))))</f>
        <v/>
      </c>
      <c r="H85" s="17" t="str" cm="1">
        <f t="array" aca="1" ref="H85" ca="1">IF(G85="","",IF(G85="●","振替後",IF(G85="▲","振替前",IF(G85="○","休日",IF(G85="外","非対象期間",IF(INDIRECT(VLOOKUP(B85,B$8:C$38,2,FALSE)&amp;(10*A85+5))="","",INDIRECT(VLOOKUP(B85,B$8:C$38,2,FALSE)&amp;(10*A85+5))))))))</f>
        <v/>
      </c>
      <c r="J85" s="69"/>
      <c r="K85" s="212" t="s">
        <v>84</v>
      </c>
      <c r="L85" s="194"/>
      <c r="M85" s="194"/>
      <c r="N85" s="194"/>
      <c r="O85" s="194"/>
      <c r="P85" s="194"/>
      <c r="Q85" s="194"/>
      <c r="R85" s="194"/>
      <c r="S85" s="194"/>
      <c r="T85" s="194"/>
      <c r="U85" s="194"/>
      <c r="V85" s="194"/>
      <c r="W85" s="194"/>
      <c r="X85" s="194"/>
      <c r="Y85" s="194"/>
      <c r="Z85" s="194"/>
      <c r="AA85" s="194"/>
      <c r="AB85" s="194"/>
      <c r="AC85" s="194"/>
      <c r="AD85" s="194"/>
      <c r="AE85" s="194"/>
      <c r="AF85" s="194"/>
      <c r="AG85" s="194"/>
      <c r="AH85" s="194"/>
      <c r="AI85" s="194"/>
      <c r="AJ85" s="194"/>
      <c r="AK85" s="194"/>
      <c r="AL85" s="194"/>
      <c r="AM85" s="194"/>
      <c r="AN85" s="194"/>
      <c r="AO85" s="194"/>
      <c r="AP85" s="276"/>
      <c r="AQ85" s="118">
        <f ca="1">IF(BR80=7,COUNTIF(OFFSET($L85,0,0,1,$BR80),"○")+COUNTIF(OFFSET($L85,0,$BR80,1,7),"●"),COUNTIF(OFFSET($L85,0,0,1,$BR80),"○")+COUNTIF(OFFSET($L85,-10,DAY(EOMONTH(L78-1,0))-7+BR80,1,7-$BR80),"○")+COUNTIF(OFFSET(L85,0,BR80,1,7),"●"))</f>
        <v>0</v>
      </c>
      <c r="AR85" s="119">
        <f ca="1">COUNTIF(OFFSET($L85,0,$BR80,1,7),"○")+COUNTIF(OFFSET($L85,0,$BR80+7,1,7),"●")</f>
        <v>0</v>
      </c>
      <c r="AS85" s="119">
        <f ca="1">COUNTIF(OFFSET($L85,0,$BR80+7,1,7),"○")+COUNTIF(OFFSET($L85,0,$BR80+14,1,7),"●")</f>
        <v>0</v>
      </c>
      <c r="AT85" s="119">
        <f ca="1">IF(BR85=3,COUNTIF(OFFSET($L85,0,$BR80+14,1,7),"○")+IFERROR(COUNTIF(OFFSET(L85,0,BR80+22,1,BR83),"●"),0)+COUNTIF(OFFSET(L85,10,0,1,7-BR83),"●"),COUNTIF(OFFSET($L85,0,$BR80+14,1,7),"○")+COUNTIF(OFFSET($L85,0,$BR80+21,1,7),"●"))</f>
        <v>0</v>
      </c>
      <c r="AU85" s="120">
        <f ca="1">IF((BR85+SIGN(BR80))&lt;5,"-",IF(BR83=0,COUNTIF(OFFSET(L85,0,BR80+21,1,7),"○")+COUNTIF(OFFSET(L85,10,0,1,7-BR83),"●"),COUNTIF(OFFSET(L85,0,BR80+21,1,7),"○")+COUNTIF(OFFSET(L85,0,BR80+28,1,BR83),"●")+COUNTIF(OFFSET(L85,10,1,7-BR83,),"●")))</f>
        <v>0</v>
      </c>
      <c r="AV85" s="198">
        <f>BJ80</f>
        <v>0</v>
      </c>
      <c r="AW85" s="200">
        <f>IF(BD80=0,"対象外",AV85/BD80)</f>
        <v>0</v>
      </c>
      <c r="AX85" s="202" t="str">
        <f ca="1">IF(BD80=0,"対象外",IF(AV85/BD80&gt;=0.285,"達成",IF(AV85&gt;=BP83,"達成※","未")))</f>
        <v>未</v>
      </c>
      <c r="AY85" s="204">
        <f>BK80</f>
        <v>0</v>
      </c>
      <c r="AZ85" s="206">
        <f>IFERROR(AY85/BG80,"")</f>
        <v>0</v>
      </c>
      <c r="BA85" s="241"/>
      <c r="BB85" s="243"/>
      <c r="BC85" s="238"/>
      <c r="BD85" s="210"/>
      <c r="BE85" s="222"/>
      <c r="BF85" s="210"/>
      <c r="BG85" s="222"/>
      <c r="BH85" s="222"/>
      <c r="BI85" s="222"/>
      <c r="BJ85" s="222"/>
      <c r="BK85" s="222"/>
      <c r="BL85" s="173"/>
      <c r="BM85" s="228"/>
      <c r="BN85" s="228"/>
      <c r="BO85" s="173"/>
      <c r="BP85" s="228"/>
      <c r="BQ85" s="37" t="s">
        <v>100</v>
      </c>
      <c r="BR85" s="104">
        <f>ROUNDDOWN((BR82-BR80)/7,0)</f>
        <v>4</v>
      </c>
      <c r="BS85" s="173"/>
      <c r="BT85" s="173"/>
    </row>
    <row r="86" spans="1:74" s="4" customFormat="1" ht="29.1" customHeight="1" thickBot="1">
      <c r="A86" s="17">
        <f t="shared" si="19"/>
        <v>3</v>
      </c>
      <c r="B86" s="17">
        <f t="shared" si="20"/>
        <v>17</v>
      </c>
      <c r="D86" s="89" cm="1">
        <f t="array" aca="1" ref="D86" ca="1">IF(INDIRECT(VLOOKUP(B86,B$8:C$38,2,FALSE)&amp;(10*A86-1))="","",INDIRECT(VLOOKUP(B86,B$8:C$38,2,FALSE)&amp;(10*A86-1)))</f>
        <v>46008</v>
      </c>
      <c r="E86" s="17" t="str">
        <f t="shared" ca="1" si="18"/>
        <v>水</v>
      </c>
      <c r="F86" s="17" t="str" cm="1">
        <f t="array" aca="1" ref="F86" ca="1">IF(E86="","",IF(INDIRECT(VLOOKUP(B86,B$8:C$38,2,FALSE)&amp;(10*A86+3))="","",INDIRECT(VLOOKUP(B86,B$8:C$38,2,FALSE)&amp;(10*A86+3))))</f>
        <v/>
      </c>
      <c r="G86" s="17" t="str" cm="1">
        <f t="array" aca="1" ref="G86" ca="1">IF(E86="","",IF(INDIRECT(VLOOKUP(B86,B$8:C$38,2,FALSE)&amp;(10*A86+5))="","",INDIRECT(VLOOKUP(B86,B$8:C$38,2,FALSE)&amp;(10*A86+5))))</f>
        <v/>
      </c>
      <c r="H86" s="17" t="str" cm="1">
        <f t="array" aca="1" ref="H86" ca="1">IF(G86="","",IF(G86="●","振替後",IF(G86="▲","振替前",IF(G86="○","休日",IF(G86="外","非対象期間",IF(INDIRECT(VLOOKUP(B86,B$8:C$38,2,FALSE)&amp;(10*A86+5))="","",INDIRECT(VLOOKUP(B86,B$8:C$38,2,FALSE)&amp;(10*A86+5))))))))</f>
        <v/>
      </c>
      <c r="J86" s="69"/>
      <c r="K86" s="213"/>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195"/>
      <c r="AN86" s="195"/>
      <c r="AO86" s="195"/>
      <c r="AP86" s="277"/>
      <c r="AQ86" s="123" t="str">
        <f ca="1">IF(BR80=1,
IF((2-COUNTIF(OFFSET(L85,0,0,1,1),"外")-COUNTIF(OFFSET(L85,-10,BR72-1),"外"))&lt;=AQ85,"達成","未"),
IF((2-COUNTIF(OFFSET(L85,0,MAX(5-WEEKDAY(L78,3),0),1,2),"外"))&lt;=AQ85,"達成","未"))</f>
        <v>未</v>
      </c>
      <c r="AR86" s="124" t="str">
        <f ca="1">IF((2-COUNTIF(OFFSET($L85,0,$BR80+5,1,2),"外"))&lt;=AR85,"達成","未")</f>
        <v>未</v>
      </c>
      <c r="AS86" s="124" t="str">
        <f ca="1">IF((2-COUNTIF(OFFSET($L85,0,$BR80+12,1,2),"外"))&lt;=AS85,"達成","未")</f>
        <v>未</v>
      </c>
      <c r="AT86" s="124" t="str">
        <f ca="1">IF((2-COUNTIF(OFFSET($L85,0,$BR80+19,1,2),"外"))&lt;=AT85,"達成","未")</f>
        <v>未</v>
      </c>
      <c r="AU86" s="125" t="str">
        <f ca="1">IF((BR85+SIGN(BR80))&lt;5,"-",IF((2-COUNTIF(OFFSET($L85,0,$BR80+26,1,2),"外"))&lt;=AU85,"達成","未"))</f>
        <v>未</v>
      </c>
      <c r="AV86" s="199"/>
      <c r="AW86" s="201"/>
      <c r="AX86" s="203"/>
      <c r="AY86" s="205"/>
      <c r="AZ86" s="207"/>
      <c r="BA86" s="38"/>
      <c r="BB86" s="38"/>
      <c r="BC86" s="107"/>
      <c r="BD86" s="107"/>
      <c r="BE86" s="107"/>
      <c r="BF86" s="107"/>
      <c r="BG86" s="107"/>
      <c r="BH86" s="107"/>
      <c r="BI86" s="107"/>
      <c r="BJ86" s="107"/>
      <c r="BK86" s="107"/>
      <c r="BL86" s="46"/>
      <c r="BM86" s="46"/>
      <c r="BN86" s="46"/>
      <c r="BO86" s="46"/>
      <c r="BP86" s="46"/>
      <c r="BQ86" s="46"/>
      <c r="BR86" s="34"/>
      <c r="BS86" s="46"/>
      <c r="BT86" s="2"/>
    </row>
    <row r="87" spans="1:74" ht="14.25" thickBot="1">
      <c r="A87" s="17">
        <f t="shared" si="19"/>
        <v>3</v>
      </c>
      <c r="B87" s="17">
        <f t="shared" si="20"/>
        <v>18</v>
      </c>
      <c r="D87" s="89" cm="1">
        <f t="array" aca="1" ref="D87" ca="1">IF(INDIRECT(VLOOKUP(B87,B$8:C$38,2,FALSE)&amp;(10*A87-1))="","",INDIRECT(VLOOKUP(B87,B$8:C$38,2,FALSE)&amp;(10*A87-1)))</f>
        <v>46009</v>
      </c>
      <c r="E87" s="17" t="str">
        <f t="shared" ca="1" si="18"/>
        <v>木</v>
      </c>
      <c r="F87" s="17" t="str" cm="1">
        <f t="array" aca="1" ref="F87" ca="1">IF(E87="","",IF(INDIRECT(VLOOKUP(B87,B$8:C$38,2,FALSE)&amp;(10*A87+3))="","",INDIRECT(VLOOKUP(B87,B$8:C$38,2,FALSE)&amp;(10*A87+3))))</f>
        <v/>
      </c>
      <c r="G87" s="17" t="str" cm="1">
        <f t="array" aca="1" ref="G87" ca="1">IF(E87="","",IF(INDIRECT(VLOOKUP(B87,B$8:C$38,2,FALSE)&amp;(10*A87+5))="","",INDIRECT(VLOOKUP(B87,B$8:C$38,2,FALSE)&amp;(10*A87+5))))</f>
        <v/>
      </c>
      <c r="H87" s="17" t="str" cm="1">
        <f t="array" aca="1" ref="H87" ca="1">IF(G87="","",IF(G87="●","振替後",IF(G87="▲","振替前",IF(G87="○","休日",IF(G87="外","非対象期間",IF(INDIRECT(VLOOKUP(B87,B$8:C$38,2,FALSE)&amp;(10*A87+5))="","",INDIRECT(VLOOKUP(B87,B$8:C$38,2,FALSE)&amp;(10*A87+5))))))))</f>
        <v/>
      </c>
      <c r="J87" s="52"/>
      <c r="K87" s="53"/>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BI87" s="7"/>
      <c r="BJ87" s="7"/>
      <c r="BK87" s="7"/>
      <c r="BL87" s="2"/>
    </row>
    <row r="88" spans="1:74" ht="13.5" customHeight="1">
      <c r="A88" s="17">
        <f t="shared" si="19"/>
        <v>3</v>
      </c>
      <c r="B88" s="17">
        <f t="shared" si="20"/>
        <v>19</v>
      </c>
      <c r="D88" s="89" cm="1">
        <f t="array" aca="1" ref="D88" ca="1">IF(INDIRECT(VLOOKUP(B88,B$8:C$38,2,FALSE)&amp;(10*A88-1))="","",INDIRECT(VLOOKUP(B88,B$8:C$38,2,FALSE)&amp;(10*A88-1)))</f>
        <v>46010</v>
      </c>
      <c r="E88" s="17" t="str">
        <f t="shared" ca="1" si="18"/>
        <v>金</v>
      </c>
      <c r="F88" s="17" t="str" cm="1">
        <f t="array" aca="1" ref="F88" ca="1">IF(E88="","",IF(INDIRECT(VLOOKUP(B88,B$8:C$38,2,FALSE)&amp;(10*A88+3))="","",INDIRECT(VLOOKUP(B88,B$8:C$38,2,FALSE)&amp;(10*A88+3))))</f>
        <v/>
      </c>
      <c r="G88" s="17" t="str" cm="1">
        <f t="array" aca="1" ref="G88" ca="1">IF(E88="","",IF(INDIRECT(VLOOKUP(B88,B$8:C$38,2,FALSE)&amp;(10*A88+5))="","",INDIRECT(VLOOKUP(B88,B$8:C$38,2,FALSE)&amp;(10*A88+5))))</f>
        <v/>
      </c>
      <c r="H88" s="17" t="str" cm="1">
        <f t="array" aca="1" ref="H88" ca="1">IF(G88="","",IF(G88="●","振替後",IF(G88="▲","振替前",IF(G88="○","休日",IF(G88="外","非対象期間",IF(INDIRECT(VLOOKUP(B88,B$8:C$38,2,FALSE)&amp;(10*A88+5))="","",INDIRECT(VLOOKUP(B88,B$8:C$38,2,FALSE)&amp;(10*A88+5))))))))</f>
        <v/>
      </c>
      <c r="J88" s="52"/>
      <c r="K88" s="66" t="s">
        <v>0</v>
      </c>
      <c r="L88" s="258">
        <f>DATE(YEAR(L78),MONTH(L78)+1,DAY(L78))</f>
        <v>46174</v>
      </c>
      <c r="M88" s="258"/>
      <c r="N88" s="258"/>
      <c r="O88" s="258"/>
      <c r="P88" s="258"/>
      <c r="Q88" s="258"/>
      <c r="R88" s="258"/>
      <c r="S88" s="258"/>
      <c r="T88" s="258"/>
      <c r="U88" s="258"/>
      <c r="V88" s="258"/>
      <c r="W88" s="258"/>
      <c r="X88" s="258"/>
      <c r="Y88" s="258"/>
      <c r="Z88" s="258"/>
      <c r="AA88" s="258"/>
      <c r="AB88" s="258"/>
      <c r="AC88" s="258"/>
      <c r="AD88" s="258"/>
      <c r="AE88" s="258"/>
      <c r="AF88" s="258"/>
      <c r="AG88" s="258"/>
      <c r="AH88" s="258"/>
      <c r="AI88" s="258"/>
      <c r="AJ88" s="258"/>
      <c r="AK88" s="258"/>
      <c r="AL88" s="258"/>
      <c r="AM88" s="258"/>
      <c r="AN88" s="258"/>
      <c r="AO88" s="258"/>
      <c r="AP88" s="279"/>
      <c r="AQ88" s="270" t="s">
        <v>136</v>
      </c>
      <c r="AR88" s="271"/>
      <c r="AS88" s="271"/>
      <c r="AT88" s="271"/>
      <c r="AU88" s="272"/>
      <c r="AV88" s="260" t="s">
        <v>50</v>
      </c>
      <c r="AW88" s="261"/>
      <c r="AX88" s="262"/>
      <c r="AY88" s="266" t="s">
        <v>11</v>
      </c>
      <c r="AZ88" s="267"/>
      <c r="BA88" s="250" t="s">
        <v>102</v>
      </c>
      <c r="BB88" s="253" t="s">
        <v>103</v>
      </c>
      <c r="BC88" s="256" t="s">
        <v>15</v>
      </c>
      <c r="BD88" s="208" t="s">
        <v>104</v>
      </c>
      <c r="BE88" s="247" t="s">
        <v>105</v>
      </c>
      <c r="BF88" s="208" t="s">
        <v>107</v>
      </c>
      <c r="BG88" s="247" t="s">
        <v>106</v>
      </c>
      <c r="BH88" s="208" t="s">
        <v>80</v>
      </c>
      <c r="BI88" s="208" t="s">
        <v>81</v>
      </c>
      <c r="BJ88" s="102" t="s">
        <v>82</v>
      </c>
      <c r="BK88" s="102" t="s">
        <v>83</v>
      </c>
      <c r="BL88" s="222" t="s">
        <v>52</v>
      </c>
      <c r="BM88" s="247" t="s">
        <v>108</v>
      </c>
      <c r="BN88" s="247" t="s">
        <v>109</v>
      </c>
      <c r="BO88" s="222" t="s">
        <v>110</v>
      </c>
      <c r="BP88" s="222" t="s">
        <v>111</v>
      </c>
      <c r="BQ88" s="105"/>
      <c r="BR88" s="245" t="s">
        <v>92</v>
      </c>
      <c r="BS88" s="222" t="s">
        <v>61</v>
      </c>
      <c r="BT88" s="173" t="s">
        <v>142</v>
      </c>
    </row>
    <row r="89" spans="1:74" ht="12.95" customHeight="1">
      <c r="A89" s="17">
        <f t="shared" si="19"/>
        <v>3</v>
      </c>
      <c r="B89" s="17">
        <f t="shared" si="20"/>
        <v>20</v>
      </c>
      <c r="D89" s="89" cm="1">
        <f t="array" aca="1" ref="D89" ca="1">IF(INDIRECT(VLOOKUP(B89,B$8:C$38,2,FALSE)&amp;(10*A89-1))="","",INDIRECT(VLOOKUP(B89,B$8:C$38,2,FALSE)&amp;(10*A89-1)))</f>
        <v>46011</v>
      </c>
      <c r="E89" s="17" t="str">
        <f t="shared" ca="1" si="18"/>
        <v>土</v>
      </c>
      <c r="F89" s="17" t="str" cm="1">
        <f t="array" aca="1" ref="F89" ca="1">IF(E89="","",IF(INDIRECT(VLOOKUP(B89,B$8:C$38,2,FALSE)&amp;(10*A89+3))="","",INDIRECT(VLOOKUP(B89,B$8:C$38,2,FALSE)&amp;(10*A89+3))))</f>
        <v/>
      </c>
      <c r="G89" s="17" t="str" cm="1">
        <f t="array" aca="1" ref="G89" ca="1">IF(E89="","",IF(INDIRECT(VLOOKUP(B89,B$8:C$38,2,FALSE)&amp;(10*A89+5))="","",INDIRECT(VLOOKUP(B89,B$8:C$38,2,FALSE)&amp;(10*A89+5))))</f>
        <v/>
      </c>
      <c r="H89" s="17" t="str" cm="1">
        <f t="array" aca="1" ref="H89" ca="1">IF(G89="","",IF(G89="●","振替後",IF(G89="▲","振替前",IF(G89="○","休日",IF(G89="外","非対象期間",IF(INDIRECT(VLOOKUP(B89,B$8:C$38,2,FALSE)&amp;(10*A89+5))="","",INDIRECT(VLOOKUP(B89,B$8:C$38,2,FALSE)&amp;(10*A89+5))))))))</f>
        <v/>
      </c>
      <c r="J89" s="52"/>
      <c r="K89" s="67" t="s">
        <v>1</v>
      </c>
      <c r="L89" s="126">
        <f>DATE(YEAR(L88),MONTH(L88),DAY(L88))</f>
        <v>46174</v>
      </c>
      <c r="M89" s="126">
        <f>IF(MONTH(DATE(YEAR(L89),MONTH(L89),DAY(L89)+1))=MONTH($L88),DATE(YEAR(L89),MONTH(L89),DAY(L89)+1),"")</f>
        <v>46175</v>
      </c>
      <c r="N89" s="126">
        <f t="shared" ref="N89:AP89" si="23">IF(MONTH(DATE(YEAR(M89),MONTH(M89),DAY(M89)+1))=MONTH($L88),DATE(YEAR(M89),MONTH(M89),DAY(M89)+1),"")</f>
        <v>46176</v>
      </c>
      <c r="O89" s="126">
        <f t="shared" si="23"/>
        <v>46177</v>
      </c>
      <c r="P89" s="126">
        <f t="shared" si="23"/>
        <v>46178</v>
      </c>
      <c r="Q89" s="126">
        <f t="shared" si="23"/>
        <v>46179</v>
      </c>
      <c r="R89" s="126">
        <f t="shared" si="23"/>
        <v>46180</v>
      </c>
      <c r="S89" s="126">
        <f t="shared" si="23"/>
        <v>46181</v>
      </c>
      <c r="T89" s="126">
        <f t="shared" si="23"/>
        <v>46182</v>
      </c>
      <c r="U89" s="126">
        <f t="shared" si="23"/>
        <v>46183</v>
      </c>
      <c r="V89" s="126">
        <f t="shared" si="23"/>
        <v>46184</v>
      </c>
      <c r="W89" s="126">
        <f t="shared" si="23"/>
        <v>46185</v>
      </c>
      <c r="X89" s="126">
        <f t="shared" si="23"/>
        <v>46186</v>
      </c>
      <c r="Y89" s="126">
        <f t="shared" si="23"/>
        <v>46187</v>
      </c>
      <c r="Z89" s="126">
        <f t="shared" si="23"/>
        <v>46188</v>
      </c>
      <c r="AA89" s="126">
        <f t="shared" si="23"/>
        <v>46189</v>
      </c>
      <c r="AB89" s="126">
        <f t="shared" si="23"/>
        <v>46190</v>
      </c>
      <c r="AC89" s="126">
        <f t="shared" si="23"/>
        <v>46191</v>
      </c>
      <c r="AD89" s="126">
        <f t="shared" si="23"/>
        <v>46192</v>
      </c>
      <c r="AE89" s="126">
        <f t="shared" si="23"/>
        <v>46193</v>
      </c>
      <c r="AF89" s="126">
        <f t="shared" si="23"/>
        <v>46194</v>
      </c>
      <c r="AG89" s="126">
        <f t="shared" si="23"/>
        <v>46195</v>
      </c>
      <c r="AH89" s="126">
        <f t="shared" si="23"/>
        <v>46196</v>
      </c>
      <c r="AI89" s="126">
        <f t="shared" si="23"/>
        <v>46197</v>
      </c>
      <c r="AJ89" s="126">
        <f t="shared" si="23"/>
        <v>46198</v>
      </c>
      <c r="AK89" s="126">
        <f t="shared" si="23"/>
        <v>46199</v>
      </c>
      <c r="AL89" s="126">
        <f t="shared" si="23"/>
        <v>46200</v>
      </c>
      <c r="AM89" s="126">
        <f t="shared" si="23"/>
        <v>46201</v>
      </c>
      <c r="AN89" s="126">
        <f t="shared" si="23"/>
        <v>46202</v>
      </c>
      <c r="AO89" s="134">
        <f t="shared" si="23"/>
        <v>46203</v>
      </c>
      <c r="AP89" s="135" t="str">
        <f t="shared" si="23"/>
        <v/>
      </c>
      <c r="AQ89" s="273"/>
      <c r="AR89" s="274"/>
      <c r="AS89" s="274"/>
      <c r="AT89" s="274"/>
      <c r="AU89" s="275"/>
      <c r="AV89" s="263"/>
      <c r="AW89" s="264"/>
      <c r="AX89" s="265"/>
      <c r="AY89" s="268"/>
      <c r="AZ89" s="269"/>
      <c r="BA89" s="251"/>
      <c r="BB89" s="254"/>
      <c r="BC89" s="257"/>
      <c r="BD89" s="210"/>
      <c r="BE89" s="248"/>
      <c r="BF89" s="210"/>
      <c r="BG89" s="248"/>
      <c r="BH89" s="210"/>
      <c r="BI89" s="210"/>
      <c r="BJ89" s="103" t="s">
        <v>78</v>
      </c>
      <c r="BK89" s="103" t="s">
        <v>79</v>
      </c>
      <c r="BL89" s="222"/>
      <c r="BM89" s="249"/>
      <c r="BN89" s="249"/>
      <c r="BO89" s="173"/>
      <c r="BP89" s="173"/>
      <c r="BQ89" s="106"/>
      <c r="BR89" s="246"/>
      <c r="BS89" s="222"/>
      <c r="BT89" s="173"/>
    </row>
    <row r="90" spans="1:74" ht="13.5" customHeight="1">
      <c r="A90" s="17">
        <f t="shared" si="19"/>
        <v>3</v>
      </c>
      <c r="B90" s="17">
        <f t="shared" si="20"/>
        <v>21</v>
      </c>
      <c r="D90" s="89" cm="1">
        <f t="array" aca="1" ref="D90" ca="1">IF(INDIRECT(VLOOKUP(B90,B$8:C$38,2,FALSE)&amp;(10*A90-1))="","",INDIRECT(VLOOKUP(B90,B$8:C$38,2,FALSE)&amp;(10*A90-1)))</f>
        <v>46012</v>
      </c>
      <c r="E90" s="17" t="str">
        <f t="shared" ca="1" si="18"/>
        <v>日</v>
      </c>
      <c r="F90" s="17" t="str" cm="1">
        <f t="array" aca="1" ref="F90" ca="1">IF(E90="","",IF(INDIRECT(VLOOKUP(B90,B$8:C$38,2,FALSE)&amp;(10*A90+3))="","",INDIRECT(VLOOKUP(B90,B$8:C$38,2,FALSE)&amp;(10*A90+3))))</f>
        <v/>
      </c>
      <c r="G90" s="17" t="str" cm="1">
        <f t="array" aca="1" ref="G90" ca="1">IF(E90="","",IF(INDIRECT(VLOOKUP(B90,B$8:C$38,2,FALSE)&amp;(10*A90+5))="","",INDIRECT(VLOOKUP(B90,B$8:C$38,2,FALSE)&amp;(10*A90+5))))</f>
        <v/>
      </c>
      <c r="H90" s="17" t="str" cm="1">
        <f t="array" aca="1" ref="H90" ca="1">IF(G90="","",IF(G90="●","振替後",IF(G90="▲","振替前",IF(G90="○","休日",IF(G90="外","非対象期間",IF(INDIRECT(VLOOKUP(B90,B$8:C$38,2,FALSE)&amp;(10*A90+5))="","",INDIRECT(VLOOKUP(B90,B$8:C$38,2,FALSE)&amp;(10*A90+5))))))))</f>
        <v/>
      </c>
      <c r="J90" s="52"/>
      <c r="K90" s="67" t="s">
        <v>2</v>
      </c>
      <c r="L90" s="128" t="str">
        <f t="shared" ref="L90:AP90" si="24">TEXT(L89,"aaa")</f>
        <v>月</v>
      </c>
      <c r="M90" s="128" t="str">
        <f t="shared" si="24"/>
        <v>火</v>
      </c>
      <c r="N90" s="128" t="str">
        <f t="shared" si="24"/>
        <v>水</v>
      </c>
      <c r="O90" s="128" t="str">
        <f t="shared" si="24"/>
        <v>木</v>
      </c>
      <c r="P90" s="128" t="str">
        <f t="shared" si="24"/>
        <v>金</v>
      </c>
      <c r="Q90" s="128" t="str">
        <f t="shared" si="24"/>
        <v>土</v>
      </c>
      <c r="R90" s="128" t="str">
        <f t="shared" si="24"/>
        <v>日</v>
      </c>
      <c r="S90" s="128" t="str">
        <f t="shared" si="24"/>
        <v>月</v>
      </c>
      <c r="T90" s="128" t="str">
        <f t="shared" si="24"/>
        <v>火</v>
      </c>
      <c r="U90" s="128" t="str">
        <f t="shared" si="24"/>
        <v>水</v>
      </c>
      <c r="V90" s="128" t="str">
        <f t="shared" si="24"/>
        <v>木</v>
      </c>
      <c r="W90" s="128" t="str">
        <f t="shared" si="24"/>
        <v>金</v>
      </c>
      <c r="X90" s="128" t="str">
        <f t="shared" si="24"/>
        <v>土</v>
      </c>
      <c r="Y90" s="128" t="str">
        <f t="shared" si="24"/>
        <v>日</v>
      </c>
      <c r="Z90" s="128" t="str">
        <f t="shared" si="24"/>
        <v>月</v>
      </c>
      <c r="AA90" s="128" t="str">
        <f t="shared" si="24"/>
        <v>火</v>
      </c>
      <c r="AB90" s="128" t="str">
        <f t="shared" si="24"/>
        <v>水</v>
      </c>
      <c r="AC90" s="128" t="str">
        <f t="shared" si="24"/>
        <v>木</v>
      </c>
      <c r="AD90" s="128" t="str">
        <f t="shared" si="24"/>
        <v>金</v>
      </c>
      <c r="AE90" s="128" t="str">
        <f t="shared" si="24"/>
        <v>土</v>
      </c>
      <c r="AF90" s="128" t="str">
        <f t="shared" si="24"/>
        <v>日</v>
      </c>
      <c r="AG90" s="128" t="str">
        <f t="shared" si="24"/>
        <v>月</v>
      </c>
      <c r="AH90" s="128" t="str">
        <f t="shared" si="24"/>
        <v>火</v>
      </c>
      <c r="AI90" s="128" t="str">
        <f t="shared" si="24"/>
        <v>水</v>
      </c>
      <c r="AJ90" s="128" t="str">
        <f t="shared" si="24"/>
        <v>木</v>
      </c>
      <c r="AK90" s="128" t="str">
        <f t="shared" si="24"/>
        <v>金</v>
      </c>
      <c r="AL90" s="128" t="str">
        <f t="shared" si="24"/>
        <v>土</v>
      </c>
      <c r="AM90" s="128" t="str">
        <f t="shared" si="24"/>
        <v>日</v>
      </c>
      <c r="AN90" s="128" t="str">
        <f t="shared" si="24"/>
        <v>月</v>
      </c>
      <c r="AO90" s="136" t="str">
        <f t="shared" si="24"/>
        <v>火</v>
      </c>
      <c r="AP90" s="137" t="str">
        <f t="shared" si="24"/>
        <v/>
      </c>
      <c r="AQ90" s="287" t="s">
        <v>137</v>
      </c>
      <c r="AR90" s="289" t="s">
        <v>138</v>
      </c>
      <c r="AS90" s="289" t="s">
        <v>139</v>
      </c>
      <c r="AT90" s="289" t="s">
        <v>140</v>
      </c>
      <c r="AU90" s="304" t="s">
        <v>141</v>
      </c>
      <c r="AV90" s="229" t="s">
        <v>44</v>
      </c>
      <c r="AW90" s="230" t="s">
        <v>12</v>
      </c>
      <c r="AX90" s="231" t="s">
        <v>51</v>
      </c>
      <c r="AY90" s="232" t="s">
        <v>44</v>
      </c>
      <c r="AZ90" s="235" t="s">
        <v>13</v>
      </c>
      <c r="BA90" s="252"/>
      <c r="BB90" s="255"/>
      <c r="BC90" s="238">
        <f>COUNT(L89:AP89)</f>
        <v>30</v>
      </c>
      <c r="BD90" s="208">
        <f>BC90-BA92</f>
        <v>30</v>
      </c>
      <c r="BE90" s="222">
        <f>SUM(BD$8:BD93)</f>
        <v>217</v>
      </c>
      <c r="BF90" s="208">
        <f>BC90-BA94</f>
        <v>30</v>
      </c>
      <c r="BG90" s="222">
        <f>SUM(BF$8:BF93)</f>
        <v>217</v>
      </c>
      <c r="BH90" s="222">
        <f>COUNTIF(L93:AP93,"○")+COUNTIF(L93:AP93,"●")</f>
        <v>0</v>
      </c>
      <c r="BI90" s="222">
        <f>SUM(BH$9:BH94)</f>
        <v>0</v>
      </c>
      <c r="BJ90" s="222">
        <f>COUNTIF(L95:AP95,"○")+COUNTIF(L95:AP95,"●")</f>
        <v>0</v>
      </c>
      <c r="BK90" s="222">
        <f>SUM(BJ$10:BJ95)</f>
        <v>0</v>
      </c>
      <c r="BL90" s="173">
        <f>COUNTIF(L90:AP90,"土")+COUNTIF(L90:AP90,"日")</f>
        <v>8</v>
      </c>
      <c r="BM90" s="248"/>
      <c r="BN90" s="248"/>
      <c r="BO90" s="173" t="str">
        <f ca="1">IF(OR(BM91/BD90&lt;0.285,BM91=0),"特例","特例なし")</f>
        <v>特例</v>
      </c>
      <c r="BP90" s="173" t="str">
        <f ca="1">IF(OR(BN91/BF90&lt;0.285,BN91=0),"特例","特例なし")</f>
        <v>特例</v>
      </c>
      <c r="BQ90" s="223" t="s">
        <v>97</v>
      </c>
      <c r="BR90" s="225">
        <f>ABS(IF(WEEKDAY(L88,3)=0,7,WEEKDAY(L88,3)-7))</f>
        <v>7</v>
      </c>
      <c r="BS90" s="173">
        <f ca="1">IF($AX$340="計画",IF(BD90=0,1,IF(AX93="達成",1,IF(AX93="達成※",1,0))),IF(BF90=0,1,IF(AX95="達成",1,IF(AX95="達成※",1,0))))</f>
        <v>0</v>
      </c>
      <c r="BT90" s="173">
        <f ca="1">IF($AX$340="計画",IF(COUNTIF(AQ94:AU94,"未")=0,1,0),IF(COUNTIF(AQ96:AU96,"未")=0,1,0))</f>
        <v>0</v>
      </c>
    </row>
    <row r="91" spans="1:74" ht="33.950000000000003" customHeight="1">
      <c r="A91" s="17">
        <f t="shared" si="19"/>
        <v>3</v>
      </c>
      <c r="B91" s="17">
        <f t="shared" si="20"/>
        <v>22</v>
      </c>
      <c r="D91" s="89" cm="1">
        <f t="array" aca="1" ref="D91" ca="1">IF(INDIRECT(VLOOKUP(B91,B$8:C$38,2,FALSE)&amp;(10*A91-1))="","",INDIRECT(VLOOKUP(B91,B$8:C$38,2,FALSE)&amp;(10*A91-1)))</f>
        <v>46013</v>
      </c>
      <c r="E91" s="17" t="str">
        <f t="shared" ca="1" si="18"/>
        <v>月</v>
      </c>
      <c r="F91" s="17" t="str" cm="1">
        <f t="array" aca="1" ref="F91" ca="1">IF(E91="","",IF(INDIRECT(VLOOKUP(B91,B$8:C$38,2,FALSE)&amp;(10*A91+3))="","",INDIRECT(VLOOKUP(B91,B$8:C$38,2,FALSE)&amp;(10*A91+3))))</f>
        <v/>
      </c>
      <c r="G91" s="17" t="str" cm="1">
        <f t="array" aca="1" ref="G91" ca="1">IF(E91="","",IF(INDIRECT(VLOOKUP(B91,B$8:C$38,2,FALSE)&amp;(10*A91+5))="","",INDIRECT(VLOOKUP(B91,B$8:C$38,2,FALSE)&amp;(10*A91+5))))</f>
        <v/>
      </c>
      <c r="H91" s="17" t="str" cm="1">
        <f t="array" aca="1" ref="H91" ca="1">IF(G91="","",IF(G91="●","振替後",IF(G91="▲","振替前",IF(G91="○","休日",IF(G91="外","非対象期間",IF(INDIRECT(VLOOKUP(B91,B$8:C$38,2,FALSE)&amp;(10*A91+5))="","",INDIRECT(VLOOKUP(B91,B$8:C$38,2,FALSE)&amp;(10*A91+5))))))))</f>
        <v/>
      </c>
      <c r="J91" s="52"/>
      <c r="K91" s="220" t="s">
        <v>3</v>
      </c>
      <c r="L91" s="218" t="str">
        <f>IFERROR(VLOOKUP(L89,祝日一覧!$A:$C,3,FALSE),"")</f>
        <v/>
      </c>
      <c r="M91" s="218" t="str">
        <f>IFERROR(VLOOKUP(M89,祝日一覧!$A:$C,3,FALSE),"")</f>
        <v/>
      </c>
      <c r="N91" s="218" t="str">
        <f>IFERROR(VLOOKUP(N89,祝日一覧!$A:$C,3,FALSE),"")</f>
        <v/>
      </c>
      <c r="O91" s="218" t="str">
        <f>IFERROR(VLOOKUP(O89,祝日一覧!$A:$C,3,FALSE),"")</f>
        <v/>
      </c>
      <c r="P91" s="218" t="str">
        <f>IFERROR(VLOOKUP(P89,祝日一覧!$A:$C,3,FALSE),"")</f>
        <v/>
      </c>
      <c r="Q91" s="218" t="str">
        <f>IFERROR(VLOOKUP(Q89,祝日一覧!$A:$C,3,FALSE),"")</f>
        <v/>
      </c>
      <c r="R91" s="218" t="str">
        <f>IFERROR(VLOOKUP(R89,祝日一覧!$A:$C,3,FALSE),"")</f>
        <v/>
      </c>
      <c r="S91" s="218" t="str">
        <f>IFERROR(VLOOKUP(S89,祝日一覧!$A:$C,3,FALSE),"")</f>
        <v/>
      </c>
      <c r="T91" s="218" t="str">
        <f>IFERROR(VLOOKUP(T89,祝日一覧!$A:$C,3,FALSE),"")</f>
        <v/>
      </c>
      <c r="U91" s="218" t="str">
        <f>IFERROR(VLOOKUP(U89,祝日一覧!$A:$C,3,FALSE),"")</f>
        <v/>
      </c>
      <c r="V91" s="218" t="str">
        <f>IFERROR(VLOOKUP(V89,祝日一覧!$A:$C,3,FALSE),"")</f>
        <v/>
      </c>
      <c r="W91" s="218" t="str">
        <f>IFERROR(VLOOKUP(W89,祝日一覧!$A:$C,3,FALSE),"")</f>
        <v/>
      </c>
      <c r="X91" s="218" t="str">
        <f>IFERROR(VLOOKUP(X89,祝日一覧!$A:$C,3,FALSE),"")</f>
        <v/>
      </c>
      <c r="Y91" s="218" t="str">
        <f>IFERROR(VLOOKUP(Y89,祝日一覧!$A:$C,3,FALSE),"")</f>
        <v/>
      </c>
      <c r="Z91" s="218" t="str">
        <f>IFERROR(VLOOKUP(Z89,祝日一覧!$A:$C,3,FALSE),"")</f>
        <v/>
      </c>
      <c r="AA91" s="218" t="str">
        <f>IFERROR(VLOOKUP(AA89,祝日一覧!$A:$C,3,FALSE),"")</f>
        <v/>
      </c>
      <c r="AB91" s="218" t="str">
        <f>IFERROR(VLOOKUP(AB89,祝日一覧!$A:$C,3,FALSE),"")</f>
        <v/>
      </c>
      <c r="AC91" s="218" t="str">
        <f>IFERROR(VLOOKUP(AC89,祝日一覧!$A:$C,3,FALSE),"")</f>
        <v/>
      </c>
      <c r="AD91" s="218" t="str">
        <f>IFERROR(VLOOKUP(AD89,祝日一覧!$A:$C,3,FALSE),"")</f>
        <v/>
      </c>
      <c r="AE91" s="218" t="str">
        <f>IFERROR(VLOOKUP(AE89,祝日一覧!$A:$C,3,FALSE),"")</f>
        <v/>
      </c>
      <c r="AF91" s="218" t="str">
        <f>IFERROR(VLOOKUP(AF89,祝日一覧!$A:$C,3,FALSE),"")</f>
        <v/>
      </c>
      <c r="AG91" s="218" t="str">
        <f>IFERROR(VLOOKUP(AG89,祝日一覧!$A:$C,3,FALSE),"")</f>
        <v/>
      </c>
      <c r="AH91" s="218" t="str">
        <f>IFERROR(VLOOKUP(AH89,祝日一覧!$A:$C,3,FALSE),"")</f>
        <v/>
      </c>
      <c r="AI91" s="218" t="str">
        <f>IFERROR(VLOOKUP(AI89,祝日一覧!$A:$C,3,FALSE),"")</f>
        <v/>
      </c>
      <c r="AJ91" s="218" t="str">
        <f>IFERROR(VLOOKUP(AJ89,祝日一覧!$A:$C,3,FALSE),"")</f>
        <v/>
      </c>
      <c r="AK91" s="218" t="str">
        <f>IFERROR(VLOOKUP(AK89,祝日一覧!$A:$C,3,FALSE),"")</f>
        <v/>
      </c>
      <c r="AL91" s="218" t="str">
        <f>IFERROR(VLOOKUP(AL89,祝日一覧!$A:$C,3,FALSE),"")</f>
        <v/>
      </c>
      <c r="AM91" s="218" t="str">
        <f>IFERROR(VLOOKUP(AM89,祝日一覧!$A:$C,3,FALSE),"")</f>
        <v/>
      </c>
      <c r="AN91" s="218" t="str">
        <f>IFERROR(VLOOKUP(AN89,祝日一覧!$A:$C,3,FALSE),"")</f>
        <v/>
      </c>
      <c r="AO91" s="218" t="str">
        <f>IFERROR(VLOOKUP(AO89,祝日一覧!$A:$C,3,FALSE),"")</f>
        <v/>
      </c>
      <c r="AP91" s="278" t="str">
        <f>IFERROR(VLOOKUP(AP89,祝日一覧!$A:$C,3,FALSE),"")</f>
        <v/>
      </c>
      <c r="AQ91" s="288"/>
      <c r="AR91" s="290"/>
      <c r="AS91" s="290"/>
      <c r="AT91" s="290"/>
      <c r="AU91" s="305"/>
      <c r="AV91" s="229"/>
      <c r="AW91" s="230"/>
      <c r="AX91" s="231"/>
      <c r="AY91" s="233"/>
      <c r="AZ91" s="236"/>
      <c r="BA91" s="41" t="s">
        <v>85</v>
      </c>
      <c r="BB91" s="42" t="s">
        <v>85</v>
      </c>
      <c r="BC91" s="238"/>
      <c r="BD91" s="209"/>
      <c r="BE91" s="222"/>
      <c r="BF91" s="209"/>
      <c r="BG91" s="222"/>
      <c r="BH91" s="222"/>
      <c r="BI91" s="222"/>
      <c r="BJ91" s="222"/>
      <c r="BK91" s="222"/>
      <c r="BL91" s="173"/>
      <c r="BM91" s="226">
        <f ca="1">BL90-BB92</f>
        <v>8</v>
      </c>
      <c r="BN91" s="226">
        <f ca="1">BL90-BB94</f>
        <v>8</v>
      </c>
      <c r="BO91" s="173"/>
      <c r="BP91" s="173"/>
      <c r="BQ91" s="224"/>
      <c r="BR91" s="225">
        <f>WEEKDAY(L87,3)</f>
        <v>5</v>
      </c>
      <c r="BS91" s="173"/>
      <c r="BT91" s="173"/>
      <c r="BU91" s="24"/>
    </row>
    <row r="92" spans="1:74" s="3" customFormat="1" ht="53.1" customHeight="1">
      <c r="A92" s="17">
        <f t="shared" si="19"/>
        <v>3</v>
      </c>
      <c r="B92" s="17">
        <f t="shared" si="20"/>
        <v>23</v>
      </c>
      <c r="C92" s="88"/>
      <c r="D92" s="89" cm="1">
        <f t="array" aca="1" ref="D92" ca="1">IF(INDIRECT(VLOOKUP(B92,B$8:C$38,2,FALSE)&amp;(10*A92-1))="","",INDIRECT(VLOOKUP(B92,B$8:C$38,2,FALSE)&amp;(10*A92-1)))</f>
        <v>46014</v>
      </c>
      <c r="E92" s="17" t="str">
        <f t="shared" ca="1" si="18"/>
        <v>火</v>
      </c>
      <c r="F92" s="17" t="str" cm="1">
        <f t="array" aca="1" ref="F92" ca="1">IF(E92="","",IF(INDIRECT(VLOOKUP(B92,B$8:C$38,2,FALSE)&amp;(10*A92+3))="","",INDIRECT(VLOOKUP(B92,B$8:C$38,2,FALSE)&amp;(10*A92+3))))</f>
        <v/>
      </c>
      <c r="G92" s="17" t="str" cm="1">
        <f t="array" aca="1" ref="G92" ca="1">IF(E92="","",IF(INDIRECT(VLOOKUP(B92,B$8:C$38,2,FALSE)&amp;(10*A92+5))="","",INDIRECT(VLOOKUP(B92,B$8:C$38,2,FALSE)&amp;(10*A92+5))))</f>
        <v/>
      </c>
      <c r="H92" s="17" t="str" cm="1">
        <f t="array" aca="1" ref="H92" ca="1">IF(G92="","",IF(G92="●","振替後",IF(G92="▲","振替前",IF(G92="○","休日",IF(G92="外","非対象期間",IF(INDIRECT(VLOOKUP(B92,B$8:C$38,2,FALSE)&amp;(10*A92+5))="","",INDIRECT(VLOOKUP(B92,B$8:C$38,2,FALSE)&amp;(10*A92+5))))))))</f>
        <v/>
      </c>
      <c r="J92" s="68"/>
      <c r="K92" s="221"/>
      <c r="L92" s="218"/>
      <c r="M92" s="218"/>
      <c r="N92" s="218"/>
      <c r="O92" s="218"/>
      <c r="P92" s="218"/>
      <c r="Q92" s="218"/>
      <c r="R92" s="218"/>
      <c r="S92" s="218"/>
      <c r="T92" s="218"/>
      <c r="U92" s="218"/>
      <c r="V92" s="218"/>
      <c r="W92" s="218"/>
      <c r="X92" s="218"/>
      <c r="Y92" s="218"/>
      <c r="Z92" s="218"/>
      <c r="AA92" s="218"/>
      <c r="AB92" s="218"/>
      <c r="AC92" s="218"/>
      <c r="AD92" s="218"/>
      <c r="AE92" s="218"/>
      <c r="AF92" s="218"/>
      <c r="AG92" s="218"/>
      <c r="AH92" s="218"/>
      <c r="AI92" s="218"/>
      <c r="AJ92" s="218"/>
      <c r="AK92" s="218"/>
      <c r="AL92" s="218"/>
      <c r="AM92" s="218"/>
      <c r="AN92" s="218"/>
      <c r="AO92" s="218"/>
      <c r="AP92" s="278"/>
      <c r="AQ92" s="108" t="str">
        <f>IF($BR90=7,DBCS(1&amp;"日～"&amp;7&amp;"日"),DBCS("前"&amp;DAY(EOMONTH($L88-1,0))-6+$BR90&amp;"日～"&amp;$BR90&amp;"日"))</f>
        <v>１日～７日</v>
      </c>
      <c r="AR92" s="109" t="str">
        <f>DBCS($BR90+1&amp;"日～"&amp;$BR90+7&amp;"日")</f>
        <v>８日～１４日</v>
      </c>
      <c r="AS92" s="109" t="str">
        <f>DBCS($BR90+8&amp;"日～"&amp;$BR90+14&amp;"日")</f>
        <v>１５日～２１日</v>
      </c>
      <c r="AT92" s="109" t="str">
        <f>DBCS($BR90+15&amp;"日～"&amp;$BR90+21&amp;"日")</f>
        <v>２２日～２８日</v>
      </c>
      <c r="AU92" s="110" t="str">
        <f>IF(AND(BR90=7,BR93=0),"-",IF($BR95=3,"-",DBCS($BR90+22&amp;"日～"&amp;$BR90+28&amp;"日")))</f>
        <v>-</v>
      </c>
      <c r="AV92" s="229"/>
      <c r="AW92" s="230"/>
      <c r="AX92" s="231"/>
      <c r="AY92" s="234"/>
      <c r="AZ92" s="237"/>
      <c r="BA92" s="41">
        <f>COUNTIF(L93:AP94,"外")</f>
        <v>0</v>
      </c>
      <c r="BB92" s="42">
        <f ca="1">COUNTIF(OFFSET(L93,0,MAX(5-WEEKDAY(L88,3),0),1,MIN(7-WEEKDAY(L88,3),2)),"外")+COUNTIF(OFFSET(L93,0,MAX(5-WEEKDAY(L88,3),0)+7,1,2),"外")+COUNTIF(OFFSET(L93,0,MAX(5-WEEKDAY(L88,3),0)+14,1,2),"外")+COUNTIF(OFFSET(L93,0,MAX(5-WEEKDAY(L88,3),0)+21,1,2),"外")+IF(BR92-BR90&lt;27,0,COUNTIF(OFFSET(L93,0,BR90+26,1,MIN(7-BR93,2)),"外"))</f>
        <v>0</v>
      </c>
      <c r="BC92" s="238"/>
      <c r="BD92" s="209"/>
      <c r="BE92" s="222"/>
      <c r="BF92" s="209"/>
      <c r="BG92" s="222"/>
      <c r="BH92" s="222"/>
      <c r="BI92" s="222"/>
      <c r="BJ92" s="222"/>
      <c r="BK92" s="222"/>
      <c r="BL92" s="173"/>
      <c r="BM92" s="227"/>
      <c r="BN92" s="227"/>
      <c r="BO92" s="173"/>
      <c r="BP92" s="173"/>
      <c r="BQ92" s="35" t="s">
        <v>98</v>
      </c>
      <c r="BR92" s="31">
        <f>DAY(EOMONTH(L88,0))</f>
        <v>30</v>
      </c>
      <c r="BS92" s="173"/>
      <c r="BT92" s="173"/>
      <c r="BU92" s="29"/>
      <c r="BV92" s="30"/>
    </row>
    <row r="93" spans="1:74" s="4" customFormat="1" ht="29.1" customHeight="1">
      <c r="A93" s="17">
        <f t="shared" si="19"/>
        <v>3</v>
      </c>
      <c r="B93" s="17">
        <f t="shared" si="20"/>
        <v>24</v>
      </c>
      <c r="D93" s="89" cm="1">
        <f t="array" aca="1" ref="D93" ca="1">IF(INDIRECT(VLOOKUP(B93,B$8:C$38,2,FALSE)&amp;(10*A93-1))="","",INDIRECT(VLOOKUP(B93,B$8:C$38,2,FALSE)&amp;(10*A93-1)))</f>
        <v>46015</v>
      </c>
      <c r="E93" s="17" t="str">
        <f t="shared" ca="1" si="18"/>
        <v>水</v>
      </c>
      <c r="F93" s="17" t="str" cm="1">
        <f t="array" aca="1" ref="F93" ca="1">IF(E93="","",IF(INDIRECT(VLOOKUP(B93,B$8:C$38,2,FALSE)&amp;(10*A93+3))="","",INDIRECT(VLOOKUP(B93,B$8:C$38,2,FALSE)&amp;(10*A93+3))))</f>
        <v/>
      </c>
      <c r="G93" s="17" t="str" cm="1">
        <f t="array" aca="1" ref="G93" ca="1">IF(E93="","",IF(INDIRECT(VLOOKUP(B93,B$8:C$38,2,FALSE)&amp;(10*A93+5))="","",INDIRECT(VLOOKUP(B93,B$8:C$38,2,FALSE)&amp;(10*A93+5))))</f>
        <v/>
      </c>
      <c r="H93" s="17" t="str" cm="1">
        <f t="array" aca="1" ref="H93" ca="1">IF(G93="","",IF(G93="●","振替後",IF(G93="▲","振替前",IF(G93="○","休日",IF(G93="外","非対象期間",IF(INDIRECT(VLOOKUP(B93,B$8:C$38,2,FALSE)&amp;(10*A93+5))="","",INDIRECT(VLOOKUP(B93,B$8:C$38,2,FALSE)&amp;(10*A93+5))))))))</f>
        <v/>
      </c>
      <c r="J93" s="69"/>
      <c r="K93" s="212" t="s">
        <v>88</v>
      </c>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276"/>
      <c r="AQ93" s="111">
        <f ca="1">IF(BR90=7,COUNTIF(OFFSET($L93,0,0,1,$BR90),"○")+COUNTIF(OFFSET($L93,0,$BR90,1,7),"●"),COUNTIF(OFFSET($L93,0,0,1,$BR90),"○")+COUNTIF(OFFSET($L93,-10,DAY(EOMONTH(L88-1,0))-7+BR90,1,7-$BR90),"○")+COUNTIF(OFFSET(L93,0,BR90,1,7),"●"))</f>
        <v>0</v>
      </c>
      <c r="AR93" s="112">
        <f ca="1">COUNTIF(OFFSET($L93,0,$BR90,1,7),"○")+COUNTIF(OFFSET($L93,0,$BR90+7,1,7),"●")</f>
        <v>0</v>
      </c>
      <c r="AS93" s="112">
        <f ca="1">COUNTIF(OFFSET($L93,0,$BR90+7,1,7),"○")+COUNTIF(OFFSET($L93,0,$BR90+14,1,7),"●")</f>
        <v>0</v>
      </c>
      <c r="AT93" s="112">
        <f ca="1">IF(BR95=3,COUNTIF(OFFSET($L93,0,$BR90+14,1,7),"○")+IFERROR(COUNTIF(OFFSET(L93,0,BR90+22,1,BR93),"●"),0)+COUNTIF(OFFSET(L93,10,0,1,7-BR93),"●"),COUNTIF(OFFSET($L93,0,$BR90+14,1,7),"○")+COUNTIF(OFFSET($L93,0,$BR90+21,1,7),"●"))</f>
        <v>0</v>
      </c>
      <c r="AU93" s="113" t="str">
        <f ca="1">IF((BR95+SIGN(BR90))&lt;5,"-",IF(BR93=0,COUNTIF(OFFSET(L93,0,BR90+21,1,7),"○")+COUNTIF(OFFSET(L93,10,0,1,7-BR93),"●"),COUNTIF(OFFSET(L93,0,BR90+21,1,7),"○")+COUNTIF(OFFSET(L93,0,BR90+28,1,BR93),"●")+COUNTIF(OFFSET(L93,10,1,7-BR93,),"●")))</f>
        <v>-</v>
      </c>
      <c r="AV93" s="198">
        <f>BH90</f>
        <v>0</v>
      </c>
      <c r="AW93" s="200">
        <f>IF(BD90=0,"対象外",AV93/BD90)</f>
        <v>0</v>
      </c>
      <c r="AX93" s="202" t="str">
        <f ca="1">IF(BD90=0,"対象外",IF(AV93/BD90&gt;=0.285,"達成",IF(AV93&gt;=BO93,"達成※","未")))</f>
        <v>未</v>
      </c>
      <c r="AY93" s="204">
        <f>BI90</f>
        <v>0</v>
      </c>
      <c r="AZ93" s="206">
        <f>IFERROR(AY93/BE90,"")</f>
        <v>0</v>
      </c>
      <c r="BA93" s="41" t="s">
        <v>86</v>
      </c>
      <c r="BB93" s="42" t="s">
        <v>86</v>
      </c>
      <c r="BC93" s="238"/>
      <c r="BD93" s="209"/>
      <c r="BE93" s="222"/>
      <c r="BF93" s="209"/>
      <c r="BG93" s="222"/>
      <c r="BH93" s="222"/>
      <c r="BI93" s="222"/>
      <c r="BJ93" s="222"/>
      <c r="BK93" s="222"/>
      <c r="BL93" s="173"/>
      <c r="BM93" s="227"/>
      <c r="BN93" s="227"/>
      <c r="BO93" s="173">
        <f ca="1">IF(OR(BM91/BD90&lt;0.285,BM91=0),BM91,"-")</f>
        <v>8</v>
      </c>
      <c r="BP93" s="226">
        <f ca="1">IF(OR(BN91/BF90&lt;0.285,BN91=0),BN91,"-")</f>
        <v>8</v>
      </c>
      <c r="BQ93" s="36" t="s">
        <v>99</v>
      </c>
      <c r="BR93" s="33">
        <f>MOD(BR92-BR90,7)</f>
        <v>2</v>
      </c>
      <c r="BS93" s="173"/>
      <c r="BT93" s="173"/>
    </row>
    <row r="94" spans="1:74" s="4" customFormat="1" ht="29.1" customHeight="1">
      <c r="A94" s="17">
        <f t="shared" si="19"/>
        <v>3</v>
      </c>
      <c r="B94" s="17">
        <f t="shared" si="20"/>
        <v>25</v>
      </c>
      <c r="D94" s="89" cm="1">
        <f t="array" aca="1" ref="D94" ca="1">IF(INDIRECT(VLOOKUP(B94,B$8:C$38,2,FALSE)&amp;(10*A94-1))="","",INDIRECT(VLOOKUP(B94,B$8:C$38,2,FALSE)&amp;(10*A94-1)))</f>
        <v>46016</v>
      </c>
      <c r="E94" s="17" t="str">
        <f t="shared" ca="1" si="18"/>
        <v>木</v>
      </c>
      <c r="F94" s="17" t="str" cm="1">
        <f t="array" aca="1" ref="F94" ca="1">IF(E94="","",IF(INDIRECT(VLOOKUP(B94,B$8:C$38,2,FALSE)&amp;(10*A94+3))="","",INDIRECT(VLOOKUP(B94,B$8:C$38,2,FALSE)&amp;(10*A94+3))))</f>
        <v/>
      </c>
      <c r="G94" s="17" t="str" cm="1">
        <f t="array" aca="1" ref="G94" ca="1">IF(E94="","",IF(INDIRECT(VLOOKUP(B94,B$8:C$38,2,FALSE)&amp;(10*A94+5))="","",INDIRECT(VLOOKUP(B94,B$8:C$38,2,FALSE)&amp;(10*A94+5))))</f>
        <v/>
      </c>
      <c r="H94" s="17" t="str" cm="1">
        <f t="array" aca="1" ref="H94" ca="1">IF(G94="","",IF(G94="●","振替後",IF(G94="▲","振替前",IF(G94="○","休日",IF(G94="外","非対象期間",IF(INDIRECT(VLOOKUP(B94,B$8:C$38,2,FALSE)&amp;(10*A94+5))="","",INDIRECT(VLOOKUP(B94,B$8:C$38,2,FALSE)&amp;(10*A94+5))))))))</f>
        <v/>
      </c>
      <c r="J94" s="69"/>
      <c r="K94" s="244"/>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276"/>
      <c r="AQ94" s="114" t="str">
        <f ca="1">IF(BR90=1,
IF((2-COUNTIF(OFFSET(L93,0,0,1,1),"外")-COUNTIF(OFFSET(L93,-10,BR82-1),"外"))&lt;=AQ93,"達成","未"),
IF((2-COUNTIF(OFFSET(L93,0,MAX(5-WEEKDAY(L88,3),0),1,2),"外"))&lt;=AQ93,"達成","未"))</f>
        <v>未</v>
      </c>
      <c r="AR94" s="112" t="str">
        <f ca="1">IF((2-COUNTIF(OFFSET($L93,0,$BR90+5,1,2),"外"))&lt;=AR93,"達成","未")</f>
        <v>未</v>
      </c>
      <c r="AS94" s="112" t="str">
        <f ca="1">IF((2-COUNTIF(OFFSET($L93,0,$BR90+12,1,2),"外"))&lt;=AS93,"達成","未")</f>
        <v>未</v>
      </c>
      <c r="AT94" s="112" t="str">
        <f ca="1">IF((2-COUNTIF(OFFSET($L93,0,$BR90+19,1,2),"外"))&lt;=AT93,"達成","未")</f>
        <v>未</v>
      </c>
      <c r="AU94" s="113" t="str">
        <f ca="1">IF((BR95+SIGN(BR90))&lt;5,"-",IF((2-COUNTIF(OFFSET($L93,0,$BR90+26,1,2),"外"))&lt;=AU93,"達成","未"))</f>
        <v>-</v>
      </c>
      <c r="AV94" s="214"/>
      <c r="AW94" s="215"/>
      <c r="AX94" s="216"/>
      <c r="AY94" s="217"/>
      <c r="AZ94" s="239"/>
      <c r="BA94" s="240">
        <f>COUNTIF(L95:AP96,"外")</f>
        <v>0</v>
      </c>
      <c r="BB94" s="242">
        <f ca="1">COUNTIF(OFFSET(L95,0,MAX(5-WEEKDAY(L88,3),0),1,MIN(7-WEEKDAY(L88,3),2)),"外")+COUNTIF(OFFSET(L95,0,MAX(5-WEEKDAY(L88,3),0)+7,1,2),"外")+COUNTIF(OFFSET(L95,0,MAX(5-WEEKDAY(L88,3),0)+14,1,2),"外")+COUNTIF(OFFSET(L95,0,MAX(5-WEEKDAY(L88,3),0)+21,1,2),"外")+IF(BR92-BR90&lt;27,0,COUNTIF(OFFSET(L95,0,BR90+26,1,MIN(7-BR93,2)),"外"))</f>
        <v>0</v>
      </c>
      <c r="BC94" s="238"/>
      <c r="BD94" s="209"/>
      <c r="BE94" s="222"/>
      <c r="BF94" s="209"/>
      <c r="BG94" s="222"/>
      <c r="BH94" s="222"/>
      <c r="BI94" s="222"/>
      <c r="BJ94" s="222"/>
      <c r="BK94" s="222"/>
      <c r="BL94" s="173"/>
      <c r="BM94" s="227"/>
      <c r="BN94" s="227"/>
      <c r="BO94" s="173"/>
      <c r="BP94" s="227"/>
      <c r="BQ94" s="101" t="s">
        <v>101</v>
      </c>
      <c r="BR94" s="33">
        <f>SIGN(BR90)+SIGN(BR93)+BR95</f>
        <v>5</v>
      </c>
      <c r="BS94" s="173"/>
      <c r="BT94" s="173"/>
    </row>
    <row r="95" spans="1:74" s="4" customFormat="1" ht="29.1" customHeight="1">
      <c r="A95" s="17">
        <f t="shared" si="19"/>
        <v>3</v>
      </c>
      <c r="B95" s="17">
        <f t="shared" si="20"/>
        <v>26</v>
      </c>
      <c r="D95" s="89" cm="1">
        <f t="array" aca="1" ref="D95" ca="1">IF(INDIRECT(VLOOKUP(B95,B$8:C$38,2,FALSE)&amp;(10*A95-1))="","",INDIRECT(VLOOKUP(B95,B$8:C$38,2,FALSE)&amp;(10*A95-1)))</f>
        <v>46017</v>
      </c>
      <c r="E95" s="17" t="str">
        <f t="shared" ca="1" si="18"/>
        <v>金</v>
      </c>
      <c r="F95" s="17" t="str" cm="1">
        <f t="array" aca="1" ref="F95" ca="1">IF(E95="","",IF(INDIRECT(VLOOKUP(B95,B$8:C$38,2,FALSE)&amp;(10*A95+3))="","",INDIRECT(VLOOKUP(B95,B$8:C$38,2,FALSE)&amp;(10*A95+3))))</f>
        <v/>
      </c>
      <c r="G95" s="17" t="str" cm="1">
        <f t="array" aca="1" ref="G95" ca="1">IF(E95="","",IF(INDIRECT(VLOOKUP(B95,B$8:C$38,2,FALSE)&amp;(10*A95+5))="","",INDIRECT(VLOOKUP(B95,B$8:C$38,2,FALSE)&amp;(10*A95+5))))</f>
        <v/>
      </c>
      <c r="H95" s="17" t="str" cm="1">
        <f t="array" aca="1" ref="H95" ca="1">IF(G95="","",IF(G95="●","振替後",IF(G95="▲","振替前",IF(G95="○","休日",IF(G95="外","非対象期間",IF(INDIRECT(VLOOKUP(B95,B$8:C$38,2,FALSE)&amp;(10*A95+5))="","",INDIRECT(VLOOKUP(B95,B$8:C$38,2,FALSE)&amp;(10*A95+5))))))))</f>
        <v/>
      </c>
      <c r="J95" s="69"/>
      <c r="K95" s="212" t="s">
        <v>84</v>
      </c>
      <c r="L95" s="194"/>
      <c r="M95" s="194"/>
      <c r="N95" s="194"/>
      <c r="O95" s="194"/>
      <c r="P95" s="194"/>
      <c r="Q95" s="194"/>
      <c r="R95" s="194"/>
      <c r="S95" s="194"/>
      <c r="T95" s="194"/>
      <c r="U95" s="194"/>
      <c r="V95" s="194"/>
      <c r="W95" s="194"/>
      <c r="X95" s="194"/>
      <c r="Y95" s="194"/>
      <c r="Z95" s="194"/>
      <c r="AA95" s="194"/>
      <c r="AB95" s="194"/>
      <c r="AC95" s="194"/>
      <c r="AD95" s="194"/>
      <c r="AE95" s="194"/>
      <c r="AF95" s="194"/>
      <c r="AG95" s="194"/>
      <c r="AH95" s="194"/>
      <c r="AI95" s="194"/>
      <c r="AJ95" s="194"/>
      <c r="AK95" s="194"/>
      <c r="AL95" s="194"/>
      <c r="AM95" s="194"/>
      <c r="AN95" s="194"/>
      <c r="AO95" s="194"/>
      <c r="AP95" s="276"/>
      <c r="AQ95" s="118">
        <f ca="1">IF(BR90=7,COUNTIF(OFFSET($L95,0,0,1,$BR90),"○")+COUNTIF(OFFSET($L95,0,$BR90,1,7),"●"),COUNTIF(OFFSET($L95,0,0,1,$BR90),"○")+COUNTIF(OFFSET($L95,-10,DAY(EOMONTH(L88-1,0))-7+BR90,1,7-$BR90),"○")+COUNTIF(OFFSET(L95,0,BR90,1,7),"●"))</f>
        <v>0</v>
      </c>
      <c r="AR95" s="119">
        <f ca="1">COUNTIF(OFFSET($L95,0,$BR90,1,7),"○")+COUNTIF(OFFSET($L95,0,$BR90+7,1,7),"●")</f>
        <v>0</v>
      </c>
      <c r="AS95" s="119">
        <f ca="1">COUNTIF(OFFSET($L95,0,$BR90+7,1,7),"○")+COUNTIF(OFFSET($L95,0,$BR90+14,1,7),"●")</f>
        <v>0</v>
      </c>
      <c r="AT95" s="119">
        <f ca="1">IF(BR95=3,COUNTIF(OFFSET($L95,0,$BR90+14,1,7),"○")+IFERROR(COUNTIF(OFFSET(L95,0,BR90+22,1,BR93),"●"),0)+COUNTIF(OFFSET(L95,10,0,1,7-BR93),"●"),COUNTIF(OFFSET($L95,0,$BR90+14,1,7),"○")+COUNTIF(OFFSET($L95,0,$BR90+21,1,7),"●"))</f>
        <v>0</v>
      </c>
      <c r="AU95" s="120" t="str">
        <f ca="1">IF((BR95+SIGN(BR90))&lt;5,"-",IF(BR93=0,COUNTIF(OFFSET(L95,0,BR90+21,1,7),"○")+COUNTIF(OFFSET(L95,10,0,1,7-BR93),"●"),COUNTIF(OFFSET(L95,0,BR90+21,1,7),"○")+COUNTIF(OFFSET(L95,0,BR90+28,1,BR93),"●")+COUNTIF(OFFSET(L95,10,1,7-BR93,),"●")))</f>
        <v>-</v>
      </c>
      <c r="AV95" s="198">
        <f>BJ90</f>
        <v>0</v>
      </c>
      <c r="AW95" s="200">
        <f>IF(BD90=0,"対象外",AV95/BD90)</f>
        <v>0</v>
      </c>
      <c r="AX95" s="202" t="str">
        <f ca="1">IF(BD90=0,"対象外",IF(AV95/BD90&gt;=0.285,"達成",IF(AV95&gt;=BP93,"達成※","未")))</f>
        <v>未</v>
      </c>
      <c r="AY95" s="204">
        <f>BK90</f>
        <v>0</v>
      </c>
      <c r="AZ95" s="206">
        <f>IFERROR(AY95/BG90,"")</f>
        <v>0</v>
      </c>
      <c r="BA95" s="241"/>
      <c r="BB95" s="243"/>
      <c r="BC95" s="238"/>
      <c r="BD95" s="210"/>
      <c r="BE95" s="222"/>
      <c r="BF95" s="210"/>
      <c r="BG95" s="222"/>
      <c r="BH95" s="222"/>
      <c r="BI95" s="222"/>
      <c r="BJ95" s="222"/>
      <c r="BK95" s="222"/>
      <c r="BL95" s="173"/>
      <c r="BM95" s="228"/>
      <c r="BN95" s="228"/>
      <c r="BO95" s="173"/>
      <c r="BP95" s="228"/>
      <c r="BQ95" s="37" t="s">
        <v>100</v>
      </c>
      <c r="BR95" s="104">
        <f>ROUNDDOWN((BR92-BR90)/7,0)</f>
        <v>3</v>
      </c>
      <c r="BS95" s="173"/>
      <c r="BT95" s="173"/>
    </row>
    <row r="96" spans="1:74" s="4" customFormat="1" ht="29.1" customHeight="1" thickBot="1">
      <c r="A96" s="17">
        <f t="shared" si="19"/>
        <v>3</v>
      </c>
      <c r="B96" s="17">
        <f t="shared" si="20"/>
        <v>27</v>
      </c>
      <c r="D96" s="89" cm="1">
        <f t="array" aca="1" ref="D96" ca="1">IF(INDIRECT(VLOOKUP(B96,B$8:C$38,2,FALSE)&amp;(10*A96-1))="","",INDIRECT(VLOOKUP(B96,B$8:C$38,2,FALSE)&amp;(10*A96-1)))</f>
        <v>46018</v>
      </c>
      <c r="E96" s="17" t="str">
        <f t="shared" ca="1" si="18"/>
        <v>土</v>
      </c>
      <c r="F96" s="17" t="str" cm="1">
        <f t="array" aca="1" ref="F96" ca="1">IF(E96="","",IF(INDIRECT(VLOOKUP(B96,B$8:C$38,2,FALSE)&amp;(10*A96+3))="","",INDIRECT(VLOOKUP(B96,B$8:C$38,2,FALSE)&amp;(10*A96+3))))</f>
        <v/>
      </c>
      <c r="G96" s="17" t="str" cm="1">
        <f t="array" aca="1" ref="G96" ca="1">IF(E96="","",IF(INDIRECT(VLOOKUP(B96,B$8:C$38,2,FALSE)&amp;(10*A96+5))="","",INDIRECT(VLOOKUP(B96,B$8:C$38,2,FALSE)&amp;(10*A96+5))))</f>
        <v/>
      </c>
      <c r="H96" s="17" t="str" cm="1">
        <f t="array" aca="1" ref="H96" ca="1">IF(G96="","",IF(G96="●","振替後",IF(G96="▲","振替前",IF(G96="○","休日",IF(G96="外","非対象期間",IF(INDIRECT(VLOOKUP(B96,B$8:C$38,2,FALSE)&amp;(10*A96+5))="","",INDIRECT(VLOOKUP(B96,B$8:C$38,2,FALSE)&amp;(10*A96+5))))))))</f>
        <v/>
      </c>
      <c r="J96" s="69"/>
      <c r="K96" s="213"/>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5"/>
      <c r="AN96" s="195"/>
      <c r="AO96" s="195"/>
      <c r="AP96" s="277"/>
      <c r="AQ96" s="123" t="str">
        <f ca="1">IF(BR90=1,
IF((2-COUNTIF(OFFSET(L95,0,0,1,1),"外")-COUNTIF(OFFSET(L95,-10,BR82-1),"外"))&lt;=AQ95,"達成","未"),
IF((2-COUNTIF(OFFSET(L95,0,MAX(5-WEEKDAY(L88,3),0),1,2),"外"))&lt;=AQ95,"達成","未"))</f>
        <v>未</v>
      </c>
      <c r="AR96" s="124" t="str">
        <f ca="1">IF((2-COUNTIF(OFFSET($L95,0,$BR90+5,1,2),"外"))&lt;=AR95,"達成","未")</f>
        <v>未</v>
      </c>
      <c r="AS96" s="124" t="str">
        <f ca="1">IF((2-COUNTIF(OFFSET($L95,0,$BR90+12,1,2),"外"))&lt;=AS95,"達成","未")</f>
        <v>未</v>
      </c>
      <c r="AT96" s="124" t="str">
        <f ca="1">IF((2-COUNTIF(OFFSET($L95,0,$BR90+19,1,2),"外"))&lt;=AT95,"達成","未")</f>
        <v>未</v>
      </c>
      <c r="AU96" s="125" t="str">
        <f ca="1">IF((BR95+SIGN(BR90))&lt;5,"-",IF((2-COUNTIF(OFFSET($L95,0,$BR90+26,1,2),"外"))&lt;=AU95,"達成","未"))</f>
        <v>-</v>
      </c>
      <c r="AV96" s="199"/>
      <c r="AW96" s="201"/>
      <c r="AX96" s="203"/>
      <c r="AY96" s="205"/>
      <c r="AZ96" s="207"/>
      <c r="BA96" s="38"/>
      <c r="BB96" s="38"/>
      <c r="BC96" s="107"/>
      <c r="BD96" s="107"/>
      <c r="BE96" s="107"/>
      <c r="BF96" s="107"/>
      <c r="BG96" s="107"/>
      <c r="BH96" s="107"/>
      <c r="BI96" s="107"/>
      <c r="BJ96" s="107"/>
      <c r="BK96" s="107"/>
      <c r="BL96" s="46"/>
      <c r="BM96" s="46"/>
      <c r="BN96" s="46"/>
      <c r="BO96" s="46"/>
      <c r="BP96" s="46"/>
      <c r="BQ96" s="46"/>
      <c r="BR96" s="34"/>
      <c r="BS96" s="46"/>
      <c r="BT96" s="2"/>
    </row>
    <row r="97" spans="1:74" ht="14.25" thickBot="1">
      <c r="A97" s="17">
        <f t="shared" si="19"/>
        <v>3</v>
      </c>
      <c r="B97" s="17">
        <f t="shared" si="20"/>
        <v>28</v>
      </c>
      <c r="D97" s="89" cm="1">
        <f t="array" aca="1" ref="D97" ca="1">IF(INDIRECT(VLOOKUP(B97,B$8:C$38,2,FALSE)&amp;(10*A97-1))="","",INDIRECT(VLOOKUP(B97,B$8:C$38,2,FALSE)&amp;(10*A97-1)))</f>
        <v>46019</v>
      </c>
      <c r="E97" s="17" t="str">
        <f t="shared" ca="1" si="18"/>
        <v>日</v>
      </c>
      <c r="F97" s="17" t="str" cm="1">
        <f t="array" aca="1" ref="F97" ca="1">IF(E97="","",IF(INDIRECT(VLOOKUP(B97,B$8:C$38,2,FALSE)&amp;(10*A97+3))="","",INDIRECT(VLOOKUP(B97,B$8:C$38,2,FALSE)&amp;(10*A97+3))))</f>
        <v/>
      </c>
      <c r="G97" s="17" t="str" cm="1">
        <f t="array" aca="1" ref="G97" ca="1">IF(E97="","",IF(INDIRECT(VLOOKUP(B97,B$8:C$38,2,FALSE)&amp;(10*A97+5))="","",INDIRECT(VLOOKUP(B97,B$8:C$38,2,FALSE)&amp;(10*A97+5))))</f>
        <v/>
      </c>
      <c r="H97" s="17" t="str" cm="1">
        <f t="array" aca="1" ref="H97" ca="1">IF(G97="","",IF(G97="●","振替後",IF(G97="▲","振替前",IF(G97="○","休日",IF(G97="外","非対象期間",IF(INDIRECT(VLOOKUP(B97,B$8:C$38,2,FALSE)&amp;(10*A97+5))="","",INDIRECT(VLOOKUP(B97,B$8:C$38,2,FALSE)&amp;(10*A97+5))))))))</f>
        <v/>
      </c>
      <c r="J97" s="52"/>
      <c r="K97" s="53"/>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BI97" s="7"/>
      <c r="BJ97" s="7"/>
      <c r="BK97" s="7"/>
      <c r="BL97" s="2"/>
    </row>
    <row r="98" spans="1:74" ht="13.5" customHeight="1">
      <c r="A98" s="17">
        <f t="shared" si="19"/>
        <v>3</v>
      </c>
      <c r="B98" s="17">
        <f t="shared" si="20"/>
        <v>29</v>
      </c>
      <c r="D98" s="89" cm="1">
        <f t="array" aca="1" ref="D98" ca="1">IF(INDIRECT(VLOOKUP(B98,B$8:C$38,2,FALSE)&amp;(10*A98-1))="","",INDIRECT(VLOOKUP(B98,B$8:C$38,2,FALSE)&amp;(10*A98-1)))</f>
        <v>46020</v>
      </c>
      <c r="E98" s="17" t="str">
        <f t="shared" ca="1" si="18"/>
        <v>月</v>
      </c>
      <c r="F98" s="17" t="str" cm="1">
        <f t="array" aca="1" ref="F98" ca="1">IF(E98="","",IF(INDIRECT(VLOOKUP(B98,B$8:C$38,2,FALSE)&amp;(10*A98+3))="","",INDIRECT(VLOOKUP(B98,B$8:C$38,2,FALSE)&amp;(10*A98+3))))</f>
        <v>外</v>
      </c>
      <c r="G98" s="17" t="str" cm="1">
        <f t="array" aca="1" ref="G98" ca="1">IF(E98="","",IF(INDIRECT(VLOOKUP(B98,B$8:C$38,2,FALSE)&amp;(10*A98+5))="","",INDIRECT(VLOOKUP(B98,B$8:C$38,2,FALSE)&amp;(10*A98+5))))</f>
        <v>外</v>
      </c>
      <c r="H98" s="17" t="str" cm="1">
        <f t="array" aca="1" ref="H98" ca="1">IF(G98="","",IF(G98="●","振替後",IF(G98="▲","振替前",IF(G98="○","休日",IF(G98="外","非対象期間",IF(INDIRECT(VLOOKUP(B98,B$8:C$38,2,FALSE)&amp;(10*A98+5))="","",INDIRECT(VLOOKUP(B98,B$8:C$38,2,FALSE)&amp;(10*A98+5))))))))</f>
        <v>非対象期間</v>
      </c>
      <c r="J98" s="52"/>
      <c r="K98" s="66" t="s">
        <v>0</v>
      </c>
      <c r="L98" s="258">
        <f>DATE(YEAR(L88),MONTH(L88)+1,DAY(L88))</f>
        <v>46204</v>
      </c>
      <c r="M98" s="258"/>
      <c r="N98" s="258"/>
      <c r="O98" s="258"/>
      <c r="P98" s="258"/>
      <c r="Q98" s="258"/>
      <c r="R98" s="258"/>
      <c r="S98" s="258"/>
      <c r="T98" s="258"/>
      <c r="U98" s="258"/>
      <c r="V98" s="258"/>
      <c r="W98" s="258"/>
      <c r="X98" s="258"/>
      <c r="Y98" s="258"/>
      <c r="Z98" s="258"/>
      <c r="AA98" s="258"/>
      <c r="AB98" s="258"/>
      <c r="AC98" s="258"/>
      <c r="AD98" s="258"/>
      <c r="AE98" s="258"/>
      <c r="AF98" s="258"/>
      <c r="AG98" s="258"/>
      <c r="AH98" s="258"/>
      <c r="AI98" s="258"/>
      <c r="AJ98" s="258"/>
      <c r="AK98" s="258"/>
      <c r="AL98" s="258"/>
      <c r="AM98" s="258"/>
      <c r="AN98" s="258"/>
      <c r="AO98" s="258"/>
      <c r="AP98" s="259"/>
      <c r="AQ98" s="270" t="s">
        <v>136</v>
      </c>
      <c r="AR98" s="271"/>
      <c r="AS98" s="271"/>
      <c r="AT98" s="271"/>
      <c r="AU98" s="272"/>
      <c r="AV98" s="260" t="s">
        <v>50</v>
      </c>
      <c r="AW98" s="261"/>
      <c r="AX98" s="262"/>
      <c r="AY98" s="266" t="s">
        <v>11</v>
      </c>
      <c r="AZ98" s="267"/>
      <c r="BA98" s="250" t="s">
        <v>102</v>
      </c>
      <c r="BB98" s="253" t="s">
        <v>103</v>
      </c>
      <c r="BC98" s="256" t="s">
        <v>15</v>
      </c>
      <c r="BD98" s="208" t="s">
        <v>104</v>
      </c>
      <c r="BE98" s="247" t="s">
        <v>105</v>
      </c>
      <c r="BF98" s="208" t="s">
        <v>107</v>
      </c>
      <c r="BG98" s="247" t="s">
        <v>106</v>
      </c>
      <c r="BH98" s="208" t="s">
        <v>80</v>
      </c>
      <c r="BI98" s="208" t="s">
        <v>81</v>
      </c>
      <c r="BJ98" s="102" t="s">
        <v>82</v>
      </c>
      <c r="BK98" s="102" t="s">
        <v>83</v>
      </c>
      <c r="BL98" s="222" t="s">
        <v>52</v>
      </c>
      <c r="BM98" s="247" t="s">
        <v>108</v>
      </c>
      <c r="BN98" s="247" t="s">
        <v>109</v>
      </c>
      <c r="BO98" s="222" t="s">
        <v>110</v>
      </c>
      <c r="BP98" s="222" t="s">
        <v>111</v>
      </c>
      <c r="BQ98" s="105"/>
      <c r="BR98" s="245" t="s">
        <v>92</v>
      </c>
      <c r="BS98" s="222" t="s">
        <v>61</v>
      </c>
      <c r="BT98" s="173" t="s">
        <v>142</v>
      </c>
    </row>
    <row r="99" spans="1:74" ht="12.95" customHeight="1">
      <c r="A99" s="17">
        <f t="shared" si="19"/>
        <v>3</v>
      </c>
      <c r="B99" s="17">
        <f t="shared" si="20"/>
        <v>30</v>
      </c>
      <c r="D99" s="89" cm="1">
        <f t="array" aca="1" ref="D99" ca="1">IF(INDIRECT(VLOOKUP(B99,B$8:C$38,2,FALSE)&amp;(10*A99-1))="","",INDIRECT(VLOOKUP(B99,B$8:C$38,2,FALSE)&amp;(10*A99-1)))</f>
        <v>46021</v>
      </c>
      <c r="E99" s="17" t="str">
        <f t="shared" ca="1" si="18"/>
        <v>火</v>
      </c>
      <c r="F99" s="17" t="str" cm="1">
        <f t="array" aca="1" ref="F99" ca="1">IF(E99="","",IF(INDIRECT(VLOOKUP(B99,B$8:C$38,2,FALSE)&amp;(10*A99+3))="","",INDIRECT(VLOOKUP(B99,B$8:C$38,2,FALSE)&amp;(10*A99+3))))</f>
        <v>外</v>
      </c>
      <c r="G99" s="17" t="str" cm="1">
        <f t="array" aca="1" ref="G99" ca="1">IF(E99="","",IF(INDIRECT(VLOOKUP(B99,B$8:C$38,2,FALSE)&amp;(10*A99+5))="","",INDIRECT(VLOOKUP(B99,B$8:C$38,2,FALSE)&amp;(10*A99+5))))</f>
        <v>外</v>
      </c>
      <c r="H99" s="17" t="str" cm="1">
        <f t="array" aca="1" ref="H99" ca="1">IF(G99="","",IF(G99="●","振替後",IF(G99="▲","振替前",IF(G99="○","休日",IF(G99="外","非対象期間",IF(INDIRECT(VLOOKUP(B99,B$8:C$38,2,FALSE)&amp;(10*A99+5))="","",INDIRECT(VLOOKUP(B99,B$8:C$38,2,FALSE)&amp;(10*A99+5))))))))</f>
        <v>非対象期間</v>
      </c>
      <c r="J99" s="52"/>
      <c r="K99" s="67" t="s">
        <v>1</v>
      </c>
      <c r="L99" s="126">
        <f>DATE(YEAR(L98),MONTH(L98),DAY(L98))</f>
        <v>46204</v>
      </c>
      <c r="M99" s="126">
        <f>IF(MONTH(DATE(YEAR(L99),MONTH(L99),DAY(L99)+1))=MONTH($L98),DATE(YEAR(L99),MONTH(L99),DAY(L99)+1),"")</f>
        <v>46205</v>
      </c>
      <c r="N99" s="126">
        <f t="shared" ref="N99:AP99" si="25">IF(MONTH(DATE(YEAR(M99),MONTH(M99),DAY(M99)+1))=MONTH($L98),DATE(YEAR(M99),MONTH(M99),DAY(M99)+1),"")</f>
        <v>46206</v>
      </c>
      <c r="O99" s="126">
        <f t="shared" si="25"/>
        <v>46207</v>
      </c>
      <c r="P99" s="126">
        <f t="shared" si="25"/>
        <v>46208</v>
      </c>
      <c r="Q99" s="126">
        <f t="shared" si="25"/>
        <v>46209</v>
      </c>
      <c r="R99" s="126">
        <f t="shared" si="25"/>
        <v>46210</v>
      </c>
      <c r="S99" s="126">
        <f t="shared" si="25"/>
        <v>46211</v>
      </c>
      <c r="T99" s="126">
        <f t="shared" si="25"/>
        <v>46212</v>
      </c>
      <c r="U99" s="126">
        <f t="shared" si="25"/>
        <v>46213</v>
      </c>
      <c r="V99" s="126">
        <f t="shared" si="25"/>
        <v>46214</v>
      </c>
      <c r="W99" s="126">
        <f t="shared" si="25"/>
        <v>46215</v>
      </c>
      <c r="X99" s="126">
        <f t="shared" si="25"/>
        <v>46216</v>
      </c>
      <c r="Y99" s="126">
        <f t="shared" si="25"/>
        <v>46217</v>
      </c>
      <c r="Z99" s="126">
        <f t="shared" si="25"/>
        <v>46218</v>
      </c>
      <c r="AA99" s="126">
        <f t="shared" si="25"/>
        <v>46219</v>
      </c>
      <c r="AB99" s="126">
        <f t="shared" si="25"/>
        <v>46220</v>
      </c>
      <c r="AC99" s="126">
        <f t="shared" si="25"/>
        <v>46221</v>
      </c>
      <c r="AD99" s="126">
        <f t="shared" si="25"/>
        <v>46222</v>
      </c>
      <c r="AE99" s="126">
        <f t="shared" si="25"/>
        <v>46223</v>
      </c>
      <c r="AF99" s="126">
        <f t="shared" si="25"/>
        <v>46224</v>
      </c>
      <c r="AG99" s="126">
        <f t="shared" si="25"/>
        <v>46225</v>
      </c>
      <c r="AH99" s="126">
        <f t="shared" si="25"/>
        <v>46226</v>
      </c>
      <c r="AI99" s="126">
        <f t="shared" si="25"/>
        <v>46227</v>
      </c>
      <c r="AJ99" s="126">
        <f t="shared" si="25"/>
        <v>46228</v>
      </c>
      <c r="AK99" s="126">
        <f t="shared" si="25"/>
        <v>46229</v>
      </c>
      <c r="AL99" s="126">
        <f t="shared" si="25"/>
        <v>46230</v>
      </c>
      <c r="AM99" s="126">
        <f t="shared" si="25"/>
        <v>46231</v>
      </c>
      <c r="AN99" s="126">
        <f t="shared" si="25"/>
        <v>46232</v>
      </c>
      <c r="AO99" s="126">
        <f t="shared" si="25"/>
        <v>46233</v>
      </c>
      <c r="AP99" s="127">
        <f t="shared" si="25"/>
        <v>46234</v>
      </c>
      <c r="AQ99" s="273"/>
      <c r="AR99" s="274"/>
      <c r="AS99" s="274"/>
      <c r="AT99" s="274"/>
      <c r="AU99" s="275"/>
      <c r="AV99" s="263"/>
      <c r="AW99" s="264"/>
      <c r="AX99" s="265"/>
      <c r="AY99" s="268"/>
      <c r="AZ99" s="269"/>
      <c r="BA99" s="251"/>
      <c r="BB99" s="254"/>
      <c r="BC99" s="257"/>
      <c r="BD99" s="210"/>
      <c r="BE99" s="248"/>
      <c r="BF99" s="210"/>
      <c r="BG99" s="248"/>
      <c r="BH99" s="210"/>
      <c r="BI99" s="210"/>
      <c r="BJ99" s="103" t="s">
        <v>78</v>
      </c>
      <c r="BK99" s="103" t="s">
        <v>79</v>
      </c>
      <c r="BL99" s="222"/>
      <c r="BM99" s="249"/>
      <c r="BN99" s="249"/>
      <c r="BO99" s="173"/>
      <c r="BP99" s="173"/>
      <c r="BQ99" s="106"/>
      <c r="BR99" s="246"/>
      <c r="BS99" s="222"/>
      <c r="BT99" s="173"/>
    </row>
    <row r="100" spans="1:74" ht="13.5" customHeight="1">
      <c r="A100" s="17">
        <f t="shared" si="19"/>
        <v>3</v>
      </c>
      <c r="B100" s="17">
        <f t="shared" si="20"/>
        <v>31</v>
      </c>
      <c r="D100" s="89" cm="1">
        <f t="array" aca="1" ref="D100" ca="1">IF(INDIRECT(VLOOKUP(B100,B$8:C$38,2,FALSE)&amp;(10*A100-1))="","",INDIRECT(VLOOKUP(B100,B$8:C$38,2,FALSE)&amp;(10*A100-1)))</f>
        <v>46022</v>
      </c>
      <c r="E100" s="17" t="str">
        <f t="shared" ca="1" si="18"/>
        <v>水</v>
      </c>
      <c r="F100" s="17" t="str" cm="1">
        <f t="array" aca="1" ref="F100" ca="1">IF(E100="","",IF(INDIRECT(VLOOKUP(B100,B$8:C$38,2,FALSE)&amp;(10*A100+3))="","",INDIRECT(VLOOKUP(B100,B$8:C$38,2,FALSE)&amp;(10*A100+3))))</f>
        <v>外</v>
      </c>
      <c r="G100" s="17" t="str" cm="1">
        <f t="array" aca="1" ref="G100" ca="1">IF(E100="","",IF(INDIRECT(VLOOKUP(B100,B$8:C$38,2,FALSE)&amp;(10*A100+5))="","",INDIRECT(VLOOKUP(B100,B$8:C$38,2,FALSE)&amp;(10*A100+5))))</f>
        <v>外</v>
      </c>
      <c r="H100" s="17" t="str" cm="1">
        <f t="array" aca="1" ref="H100" ca="1">IF(G100="","",IF(G100="●","振替後",IF(G100="▲","振替前",IF(G100="○","休日",IF(G100="外","非対象期間",IF(INDIRECT(VLOOKUP(B100,B$8:C$38,2,FALSE)&amp;(10*A100+5))="","",INDIRECT(VLOOKUP(B100,B$8:C$38,2,FALSE)&amp;(10*A100+5))))))))</f>
        <v>非対象期間</v>
      </c>
      <c r="J100" s="52"/>
      <c r="K100" s="67" t="s">
        <v>2</v>
      </c>
      <c r="L100" s="128" t="str">
        <f t="shared" ref="L100:AP100" si="26">TEXT(L99,"aaa")</f>
        <v>水</v>
      </c>
      <c r="M100" s="128" t="str">
        <f t="shared" si="26"/>
        <v>木</v>
      </c>
      <c r="N100" s="128" t="str">
        <f t="shared" si="26"/>
        <v>金</v>
      </c>
      <c r="O100" s="128" t="str">
        <f t="shared" si="26"/>
        <v>土</v>
      </c>
      <c r="P100" s="128" t="str">
        <f t="shared" si="26"/>
        <v>日</v>
      </c>
      <c r="Q100" s="128" t="str">
        <f t="shared" si="26"/>
        <v>月</v>
      </c>
      <c r="R100" s="128" t="str">
        <f t="shared" si="26"/>
        <v>火</v>
      </c>
      <c r="S100" s="128" t="str">
        <f t="shared" si="26"/>
        <v>水</v>
      </c>
      <c r="T100" s="128" t="str">
        <f t="shared" si="26"/>
        <v>木</v>
      </c>
      <c r="U100" s="128" t="str">
        <f t="shared" si="26"/>
        <v>金</v>
      </c>
      <c r="V100" s="128" t="str">
        <f t="shared" si="26"/>
        <v>土</v>
      </c>
      <c r="W100" s="128" t="str">
        <f t="shared" si="26"/>
        <v>日</v>
      </c>
      <c r="X100" s="128" t="str">
        <f t="shared" si="26"/>
        <v>月</v>
      </c>
      <c r="Y100" s="128" t="str">
        <f t="shared" si="26"/>
        <v>火</v>
      </c>
      <c r="Z100" s="128" t="str">
        <f t="shared" si="26"/>
        <v>水</v>
      </c>
      <c r="AA100" s="128" t="str">
        <f t="shared" si="26"/>
        <v>木</v>
      </c>
      <c r="AB100" s="128" t="str">
        <f t="shared" si="26"/>
        <v>金</v>
      </c>
      <c r="AC100" s="128" t="str">
        <f t="shared" si="26"/>
        <v>土</v>
      </c>
      <c r="AD100" s="128" t="str">
        <f t="shared" si="26"/>
        <v>日</v>
      </c>
      <c r="AE100" s="128" t="str">
        <f t="shared" si="26"/>
        <v>月</v>
      </c>
      <c r="AF100" s="128" t="str">
        <f t="shared" si="26"/>
        <v>火</v>
      </c>
      <c r="AG100" s="128" t="str">
        <f t="shared" si="26"/>
        <v>水</v>
      </c>
      <c r="AH100" s="128" t="str">
        <f t="shared" si="26"/>
        <v>木</v>
      </c>
      <c r="AI100" s="128" t="str">
        <f t="shared" si="26"/>
        <v>金</v>
      </c>
      <c r="AJ100" s="128" t="str">
        <f t="shared" si="26"/>
        <v>土</v>
      </c>
      <c r="AK100" s="128" t="str">
        <f t="shared" si="26"/>
        <v>日</v>
      </c>
      <c r="AL100" s="128" t="str">
        <f t="shared" si="26"/>
        <v>月</v>
      </c>
      <c r="AM100" s="128" t="str">
        <f t="shared" si="26"/>
        <v>火</v>
      </c>
      <c r="AN100" s="128" t="str">
        <f t="shared" si="26"/>
        <v>水</v>
      </c>
      <c r="AO100" s="128" t="str">
        <f t="shared" si="26"/>
        <v>木</v>
      </c>
      <c r="AP100" s="129" t="str">
        <f t="shared" si="26"/>
        <v>金</v>
      </c>
      <c r="AQ100" s="287" t="s">
        <v>137</v>
      </c>
      <c r="AR100" s="289" t="s">
        <v>138</v>
      </c>
      <c r="AS100" s="289" t="s">
        <v>139</v>
      </c>
      <c r="AT100" s="289" t="s">
        <v>140</v>
      </c>
      <c r="AU100" s="304" t="s">
        <v>141</v>
      </c>
      <c r="AV100" s="229" t="s">
        <v>44</v>
      </c>
      <c r="AW100" s="230" t="s">
        <v>12</v>
      </c>
      <c r="AX100" s="231" t="s">
        <v>51</v>
      </c>
      <c r="AY100" s="232" t="s">
        <v>44</v>
      </c>
      <c r="AZ100" s="235" t="s">
        <v>13</v>
      </c>
      <c r="BA100" s="252"/>
      <c r="BB100" s="255"/>
      <c r="BC100" s="238">
        <f>COUNT(L99:AP99)</f>
        <v>31</v>
      </c>
      <c r="BD100" s="208">
        <f>BC100-BA102</f>
        <v>31</v>
      </c>
      <c r="BE100" s="222">
        <f>SUM(BD$8:BD103)</f>
        <v>248</v>
      </c>
      <c r="BF100" s="208">
        <f>BC100-BA104</f>
        <v>31</v>
      </c>
      <c r="BG100" s="222">
        <f>SUM(BF$8:BF103)</f>
        <v>248</v>
      </c>
      <c r="BH100" s="222">
        <f>COUNTIF(L103:AP103,"○")+COUNTIF(L103:AP103,"●")</f>
        <v>0</v>
      </c>
      <c r="BI100" s="222">
        <f>SUM(BH$9:BH104)</f>
        <v>0</v>
      </c>
      <c r="BJ100" s="222">
        <f>COUNTIF(L105:AP105,"○")+COUNTIF(L105:AP105,"●")</f>
        <v>0</v>
      </c>
      <c r="BK100" s="222">
        <f>SUM(BJ$10:BJ105)</f>
        <v>0</v>
      </c>
      <c r="BL100" s="173">
        <f>COUNTIF(L100:AP100,"土")+COUNTIF(L100:AP100,"日")</f>
        <v>8</v>
      </c>
      <c r="BM100" s="248"/>
      <c r="BN100" s="248"/>
      <c r="BO100" s="173" t="str">
        <f ca="1">IF(OR(BM101/BD100&lt;0.285,BM101=0),"特例","特例なし")</f>
        <v>特例</v>
      </c>
      <c r="BP100" s="173" t="str">
        <f ca="1">IF(OR(BN101/BF100&lt;0.285,BN101=0),"特例","特例なし")</f>
        <v>特例</v>
      </c>
      <c r="BQ100" s="223" t="s">
        <v>97</v>
      </c>
      <c r="BR100" s="225">
        <f>ABS(IF(WEEKDAY(L98,3)=0,7,WEEKDAY(L98,3)-7))</f>
        <v>5</v>
      </c>
      <c r="BS100" s="173">
        <f ca="1">IF($AX$340="計画",IF(BD100=0,1,IF(AX103="達成",1,IF(AX103="達成※",1,0))),IF(BF100=0,1,IF(AX105="達成",1,IF(AX105="達成※",1,0))))</f>
        <v>0</v>
      </c>
      <c r="BT100" s="173">
        <f ca="1">IF($AX$340="計画",IF(COUNTIF(AQ104:AU104,"未")=0,1,0),IF(COUNTIF(AQ106:AU106,"未")=0,1,0))</f>
        <v>0</v>
      </c>
    </row>
    <row r="101" spans="1:74" ht="33.950000000000003" customHeight="1">
      <c r="A101" s="17">
        <f t="shared" si="19"/>
        <v>4</v>
      </c>
      <c r="B101" s="17">
        <f t="shared" si="20"/>
        <v>1</v>
      </c>
      <c r="D101" s="89" cm="1">
        <f t="array" aca="1" ref="D101" ca="1">IF(INDIRECT(VLOOKUP(B101,B$8:C$38,2,FALSE)&amp;(10*A101-1))="","",INDIRECT(VLOOKUP(B101,B$8:C$38,2,FALSE)&amp;(10*A101-1)))</f>
        <v>46023</v>
      </c>
      <c r="E101" s="17" t="str">
        <f t="shared" ca="1" si="18"/>
        <v>木</v>
      </c>
      <c r="F101" s="17" t="str" cm="1">
        <f t="array" aca="1" ref="F101" ca="1">IF(E101="","",IF(INDIRECT(VLOOKUP(B101,B$8:C$38,2,FALSE)&amp;(10*A101+3))="","",INDIRECT(VLOOKUP(B101,B$8:C$38,2,FALSE)&amp;(10*A101+3))))</f>
        <v>外</v>
      </c>
      <c r="G101" s="17" t="str" cm="1">
        <f t="array" aca="1" ref="G101" ca="1">IF(E101="","",IF(INDIRECT(VLOOKUP(B101,B$8:C$38,2,FALSE)&amp;(10*A101+5))="","",INDIRECT(VLOOKUP(B101,B$8:C$38,2,FALSE)&amp;(10*A101+5))))</f>
        <v>外</v>
      </c>
      <c r="H101" s="17" t="str" cm="1">
        <f t="array" aca="1" ref="H101" ca="1">IF(G101="","",IF(G101="●","振替後",IF(G101="▲","振替前",IF(G101="○","休日",IF(G101="外","非対象期間",IF(INDIRECT(VLOOKUP(B101,B$8:C$38,2,FALSE)&amp;(10*A101+5))="","",INDIRECT(VLOOKUP(B101,B$8:C$38,2,FALSE)&amp;(10*A101+5))))))))</f>
        <v>非対象期間</v>
      </c>
      <c r="J101" s="52"/>
      <c r="K101" s="220" t="s">
        <v>3</v>
      </c>
      <c r="L101" s="283" t="str">
        <f>IFERROR(VLOOKUP(L99,祝日一覧!$A:$C,3,FALSE),"")</f>
        <v/>
      </c>
      <c r="M101" s="283" t="str">
        <f>IFERROR(VLOOKUP(M99,祝日一覧!$A:$C,3,FALSE),"")</f>
        <v/>
      </c>
      <c r="N101" s="283" t="str">
        <f>IFERROR(VLOOKUP(N99,祝日一覧!$A:$C,3,FALSE),"")</f>
        <v/>
      </c>
      <c r="O101" s="283" t="str">
        <f>IFERROR(VLOOKUP(O99,祝日一覧!$A:$C,3,FALSE),"")</f>
        <v/>
      </c>
      <c r="P101" s="283" t="str">
        <f>IFERROR(VLOOKUP(P99,祝日一覧!$A:$C,3,FALSE),"")</f>
        <v/>
      </c>
      <c r="Q101" s="283" t="str">
        <f>IFERROR(VLOOKUP(Q99,祝日一覧!$A:$C,3,FALSE),"")</f>
        <v/>
      </c>
      <c r="R101" s="283" t="str">
        <f>IFERROR(VLOOKUP(R99,祝日一覧!$A:$C,3,FALSE),"")</f>
        <v/>
      </c>
      <c r="S101" s="283" t="str">
        <f>IFERROR(VLOOKUP(S99,祝日一覧!$A:$C,3,FALSE),"")</f>
        <v/>
      </c>
      <c r="T101" s="283" t="str">
        <f>IFERROR(VLOOKUP(T99,祝日一覧!$A:$C,3,FALSE),"")</f>
        <v/>
      </c>
      <c r="U101" s="283" t="str">
        <f>IFERROR(VLOOKUP(U99,祝日一覧!$A:$C,3,FALSE),"")</f>
        <v/>
      </c>
      <c r="V101" s="283" t="str">
        <f>IFERROR(VLOOKUP(V99,祝日一覧!$A:$C,3,FALSE),"")</f>
        <v/>
      </c>
      <c r="W101" s="283" t="str">
        <f>IFERROR(VLOOKUP(W99,祝日一覧!$A:$C,3,FALSE),"")</f>
        <v/>
      </c>
      <c r="X101" s="283" t="str">
        <f>IFERROR(VLOOKUP(X99,祝日一覧!$A:$C,3,FALSE),"")</f>
        <v/>
      </c>
      <c r="Y101" s="283" t="str">
        <f>IFERROR(VLOOKUP(Y99,祝日一覧!$A:$C,3,FALSE),"")</f>
        <v/>
      </c>
      <c r="Z101" s="283" t="str">
        <f>IFERROR(VLOOKUP(Z99,祝日一覧!$A:$C,3,FALSE),"")</f>
        <v/>
      </c>
      <c r="AA101" s="283" t="str">
        <f>IFERROR(VLOOKUP(AA99,祝日一覧!$A:$C,3,FALSE),"")</f>
        <v/>
      </c>
      <c r="AB101" s="283" t="str">
        <f>IFERROR(VLOOKUP(AB99,祝日一覧!$A:$C,3,FALSE),"")</f>
        <v/>
      </c>
      <c r="AC101" s="283" t="str">
        <f>IFERROR(VLOOKUP(AC99,祝日一覧!$A:$C,3,FALSE),"")</f>
        <v/>
      </c>
      <c r="AD101" s="283" t="str">
        <f>IFERROR(VLOOKUP(AD99,祝日一覧!$A:$C,3,FALSE),"")</f>
        <v/>
      </c>
      <c r="AE101" s="283" t="str">
        <f>IFERROR(VLOOKUP(AE99,祝日一覧!$A:$C,3,FALSE),"")</f>
        <v>海の日</v>
      </c>
      <c r="AF101" s="283" t="str">
        <f>IFERROR(VLOOKUP(AF99,祝日一覧!$A:$C,3,FALSE),"")</f>
        <v/>
      </c>
      <c r="AG101" s="283" t="str">
        <f>IFERROR(VLOOKUP(AG99,祝日一覧!$A:$C,3,FALSE),"")</f>
        <v/>
      </c>
      <c r="AH101" s="283" t="str">
        <f>IFERROR(VLOOKUP(AH99,祝日一覧!$A:$C,3,FALSE),"")</f>
        <v/>
      </c>
      <c r="AI101" s="283" t="str">
        <f>IFERROR(VLOOKUP(AI99,祝日一覧!$A:$C,3,FALSE),"")</f>
        <v/>
      </c>
      <c r="AJ101" s="283" t="str">
        <f>IFERROR(VLOOKUP(AJ99,祝日一覧!$A:$C,3,FALSE),"")</f>
        <v/>
      </c>
      <c r="AK101" s="283" t="str">
        <f>IFERROR(VLOOKUP(AK99,祝日一覧!$A:$C,3,FALSE),"")</f>
        <v/>
      </c>
      <c r="AL101" s="283" t="str">
        <f>IFERROR(VLOOKUP(AL99,祝日一覧!$A:$C,3,FALSE),"")</f>
        <v/>
      </c>
      <c r="AM101" s="283" t="str">
        <f>IFERROR(VLOOKUP(AM99,祝日一覧!$A:$C,3,FALSE),"")</f>
        <v/>
      </c>
      <c r="AN101" s="283" t="str">
        <f>IFERROR(VLOOKUP(AN99,祝日一覧!$A:$C,3,FALSE),"")</f>
        <v/>
      </c>
      <c r="AO101" s="283" t="str">
        <f>IFERROR(VLOOKUP(AO99,祝日一覧!$A:$C,3,FALSE),"")</f>
        <v/>
      </c>
      <c r="AP101" s="283" t="str">
        <f>IFERROR(VLOOKUP(AP99,祝日一覧!$A:$C,3,FALSE),"")</f>
        <v/>
      </c>
      <c r="AQ101" s="288"/>
      <c r="AR101" s="290"/>
      <c r="AS101" s="290"/>
      <c r="AT101" s="290"/>
      <c r="AU101" s="305"/>
      <c r="AV101" s="229"/>
      <c r="AW101" s="230"/>
      <c r="AX101" s="231"/>
      <c r="AY101" s="233"/>
      <c r="AZ101" s="236"/>
      <c r="BA101" s="41" t="s">
        <v>85</v>
      </c>
      <c r="BB101" s="42" t="s">
        <v>85</v>
      </c>
      <c r="BC101" s="238"/>
      <c r="BD101" s="209"/>
      <c r="BE101" s="222"/>
      <c r="BF101" s="209"/>
      <c r="BG101" s="222"/>
      <c r="BH101" s="222"/>
      <c r="BI101" s="222"/>
      <c r="BJ101" s="222"/>
      <c r="BK101" s="222"/>
      <c r="BL101" s="173"/>
      <c r="BM101" s="226">
        <f ca="1">BL100-BB102</f>
        <v>8</v>
      </c>
      <c r="BN101" s="226">
        <f ca="1">BL100-BB104</f>
        <v>8</v>
      </c>
      <c r="BO101" s="173"/>
      <c r="BP101" s="173"/>
      <c r="BQ101" s="224"/>
      <c r="BR101" s="225">
        <f>WEEKDAY(L97,3)</f>
        <v>5</v>
      </c>
      <c r="BS101" s="173"/>
      <c r="BT101" s="173"/>
      <c r="BU101" s="24"/>
    </row>
    <row r="102" spans="1:74" s="3" customFormat="1" ht="53.1" customHeight="1">
      <c r="A102" s="17">
        <f t="shared" si="19"/>
        <v>4</v>
      </c>
      <c r="B102" s="17">
        <f t="shared" si="20"/>
        <v>2</v>
      </c>
      <c r="C102" s="88"/>
      <c r="D102" s="89" cm="1">
        <f t="array" aca="1" ref="D102" ca="1">IF(INDIRECT(VLOOKUP(B102,B$8:C$38,2,FALSE)&amp;(10*A102-1))="","",INDIRECT(VLOOKUP(B102,B$8:C$38,2,FALSE)&amp;(10*A102-1)))</f>
        <v>46024</v>
      </c>
      <c r="E102" s="17" t="str">
        <f t="shared" ca="1" si="18"/>
        <v>金</v>
      </c>
      <c r="F102" s="17" t="str" cm="1">
        <f t="array" aca="1" ref="F102" ca="1">IF(E102="","",IF(INDIRECT(VLOOKUP(B102,B$8:C$38,2,FALSE)&amp;(10*A102+3))="","",INDIRECT(VLOOKUP(B102,B$8:C$38,2,FALSE)&amp;(10*A102+3))))</f>
        <v>外</v>
      </c>
      <c r="G102" s="17" t="str" cm="1">
        <f t="array" aca="1" ref="G102" ca="1">IF(E102="","",IF(INDIRECT(VLOOKUP(B102,B$8:C$38,2,FALSE)&amp;(10*A102+5))="","",INDIRECT(VLOOKUP(B102,B$8:C$38,2,FALSE)&amp;(10*A102+5))))</f>
        <v>外</v>
      </c>
      <c r="H102" s="17" t="str" cm="1">
        <f t="array" aca="1" ref="H102" ca="1">IF(G102="","",IF(G102="●","振替後",IF(G102="▲","振替前",IF(G102="○","休日",IF(G102="外","非対象期間",IF(INDIRECT(VLOOKUP(B102,B$8:C$38,2,FALSE)&amp;(10*A102+5))="","",INDIRECT(VLOOKUP(B102,B$8:C$38,2,FALSE)&amp;(10*A102+5))))))))</f>
        <v>非対象期間</v>
      </c>
      <c r="J102" s="68"/>
      <c r="K102" s="221"/>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108" t="str">
        <f>IF($BR100=7,DBCS(1&amp;"日～"&amp;7&amp;"日"),DBCS("前"&amp;DAY(EOMONTH($L98-1,0))-6+$BR100&amp;"日～"&amp;$BR100&amp;"日"))</f>
        <v>前２９日～５日</v>
      </c>
      <c r="AR102" s="109" t="str">
        <f>DBCS($BR100+1&amp;"日～"&amp;$BR100+7&amp;"日")</f>
        <v>６日～１２日</v>
      </c>
      <c r="AS102" s="109" t="str">
        <f>DBCS($BR100+8&amp;"日～"&amp;$BR100+14&amp;"日")</f>
        <v>１３日～１９日</v>
      </c>
      <c r="AT102" s="109" t="str">
        <f>DBCS($BR100+15&amp;"日～"&amp;$BR100+21&amp;"日")</f>
        <v>２０日～２６日</v>
      </c>
      <c r="AU102" s="110" t="str">
        <f>IF(AND(BR100=7,BR103=0),"-",IF($BR105=3,"-",DBCS($BR100+22&amp;"日～"&amp;$BR100+28&amp;"日")))</f>
        <v>-</v>
      </c>
      <c r="AV102" s="229"/>
      <c r="AW102" s="230"/>
      <c r="AX102" s="231"/>
      <c r="AY102" s="234"/>
      <c r="AZ102" s="237"/>
      <c r="BA102" s="41">
        <f>COUNTIF(L103:AP104,"外")</f>
        <v>0</v>
      </c>
      <c r="BB102" s="42">
        <f ca="1">COUNTIF(OFFSET(L103,0,MAX(5-WEEKDAY(L98,3),0),1,MIN(7-WEEKDAY(L98,3),2)),"外")+COUNTIF(OFFSET(L103,0,MAX(5-WEEKDAY(L98,3),0)+7,1,2),"外")+COUNTIF(OFFSET(L103,0,MAX(5-WEEKDAY(L98,3),0)+14,1,2),"外")+COUNTIF(OFFSET(L103,0,MAX(5-WEEKDAY(L98,3),0)+21,1,2),"外")+IF(BR102-BR100&lt;27,0,COUNTIF(OFFSET(L103,0,BR100+26,1,MIN(7-BR103,2)),"外"))</f>
        <v>0</v>
      </c>
      <c r="BC102" s="238"/>
      <c r="BD102" s="209"/>
      <c r="BE102" s="222"/>
      <c r="BF102" s="209"/>
      <c r="BG102" s="222"/>
      <c r="BH102" s="222"/>
      <c r="BI102" s="222"/>
      <c r="BJ102" s="222"/>
      <c r="BK102" s="222"/>
      <c r="BL102" s="173"/>
      <c r="BM102" s="227"/>
      <c r="BN102" s="227"/>
      <c r="BO102" s="173"/>
      <c r="BP102" s="173"/>
      <c r="BQ102" s="35" t="s">
        <v>98</v>
      </c>
      <c r="BR102" s="31">
        <f>DAY(EOMONTH(L98,0))</f>
        <v>31</v>
      </c>
      <c r="BS102" s="173"/>
      <c r="BT102" s="173"/>
      <c r="BU102" s="29"/>
      <c r="BV102" s="30"/>
    </row>
    <row r="103" spans="1:74" s="4" customFormat="1" ht="29.1" customHeight="1">
      <c r="A103" s="17">
        <f t="shared" si="19"/>
        <v>4</v>
      </c>
      <c r="B103" s="17">
        <f t="shared" si="20"/>
        <v>3</v>
      </c>
      <c r="D103" s="89" cm="1">
        <f t="array" aca="1" ref="D103" ca="1">IF(INDIRECT(VLOOKUP(B103,B$8:C$38,2,FALSE)&amp;(10*A103-1))="","",INDIRECT(VLOOKUP(B103,B$8:C$38,2,FALSE)&amp;(10*A103-1)))</f>
        <v>46025</v>
      </c>
      <c r="E103" s="17" t="str">
        <f t="shared" ca="1" si="18"/>
        <v>土</v>
      </c>
      <c r="F103" s="17" t="str" cm="1">
        <f t="array" aca="1" ref="F103" ca="1">IF(E103="","",IF(INDIRECT(VLOOKUP(B103,B$8:C$38,2,FALSE)&amp;(10*A103+3))="","",INDIRECT(VLOOKUP(B103,B$8:C$38,2,FALSE)&amp;(10*A103+3))))</f>
        <v>外</v>
      </c>
      <c r="G103" s="17" t="str" cm="1">
        <f t="array" aca="1" ref="G103" ca="1">IF(E103="","",IF(INDIRECT(VLOOKUP(B103,B$8:C$38,2,FALSE)&amp;(10*A103+5))="","",INDIRECT(VLOOKUP(B103,B$8:C$38,2,FALSE)&amp;(10*A103+5))))</f>
        <v>外</v>
      </c>
      <c r="H103" s="17" t="str" cm="1">
        <f t="array" aca="1" ref="H103" ca="1">IF(G103="","",IF(G103="●","振替後",IF(G103="▲","振替前",IF(G103="○","休日",IF(G103="外","非対象期間",IF(INDIRECT(VLOOKUP(B103,B$8:C$38,2,FALSE)&amp;(10*A103+5))="","",INDIRECT(VLOOKUP(B103,B$8:C$38,2,FALSE)&amp;(10*A103+5))))))))</f>
        <v>非対象期間</v>
      </c>
      <c r="J103" s="69"/>
      <c r="K103" s="212" t="s">
        <v>88</v>
      </c>
      <c r="L103" s="280"/>
      <c r="M103" s="280"/>
      <c r="N103" s="280"/>
      <c r="O103" s="280"/>
      <c r="P103" s="280"/>
      <c r="Q103" s="280"/>
      <c r="R103" s="280"/>
      <c r="S103" s="280"/>
      <c r="T103" s="280"/>
      <c r="U103" s="280"/>
      <c r="V103" s="280"/>
      <c r="W103" s="280"/>
      <c r="X103" s="280"/>
      <c r="Y103" s="280"/>
      <c r="Z103" s="280"/>
      <c r="AA103" s="280"/>
      <c r="AB103" s="280"/>
      <c r="AC103" s="280"/>
      <c r="AD103" s="280"/>
      <c r="AE103" s="280"/>
      <c r="AF103" s="280"/>
      <c r="AG103" s="280"/>
      <c r="AH103" s="280"/>
      <c r="AI103" s="280"/>
      <c r="AJ103" s="280"/>
      <c r="AK103" s="280"/>
      <c r="AL103" s="280"/>
      <c r="AM103" s="280"/>
      <c r="AN103" s="280"/>
      <c r="AO103" s="280"/>
      <c r="AP103" s="280"/>
      <c r="AQ103" s="111">
        <f ca="1">IF(BR100=7,COUNTIF(OFFSET($L103,0,0,1,$BR100),"○")+COUNTIF(OFFSET($L103,0,$BR100,1,7),"●"),COUNTIF(OFFSET($L103,0,0,1,$BR100),"○")+COUNTIF(OFFSET($L103,-10,DAY(EOMONTH(L98-1,0))-7+BR100,1,7-$BR100),"○")+COUNTIF(OFFSET(L103,0,BR100,1,7),"●"))</f>
        <v>0</v>
      </c>
      <c r="AR103" s="112">
        <f ca="1">COUNTIF(OFFSET($L103,0,$BR100,1,7),"○")+COUNTIF(OFFSET($L103,0,$BR100+7,1,7),"●")</f>
        <v>0</v>
      </c>
      <c r="AS103" s="112">
        <f ca="1">COUNTIF(OFFSET($L103,0,$BR100+7,1,7),"○")+COUNTIF(OFFSET($L103,0,$BR100+14,1,7),"●")</f>
        <v>0</v>
      </c>
      <c r="AT103" s="112">
        <f ca="1">IF(BR105=3,COUNTIF(OFFSET($L103,0,$BR100+14,1,7),"○")+IFERROR(COUNTIF(OFFSET(L103,0,BR100+22,1,BR103),"●"),0)+COUNTIF(OFFSET(L103,10,0,1,7-BR103),"●"),COUNTIF(OFFSET($L103,0,$BR100+14,1,7),"○")+COUNTIF(OFFSET($L103,0,$BR100+21,1,7),"●"))</f>
        <v>0</v>
      </c>
      <c r="AU103" s="113" t="str">
        <f ca="1">IF((BR105+SIGN(BR100))&lt;5,"-",IF(BR103=0,COUNTIF(OFFSET(L103,0,BR100+21,1,7),"○")+COUNTIF(OFFSET(L103,10,0,1,7-BR103),"●"),COUNTIF(OFFSET(L103,0,BR100+21,1,7),"○")+COUNTIF(OFFSET(L103,0,BR100+28,1,BR103),"●")+COUNTIF(OFFSET(L103,10,1,7-BR103,),"●")))</f>
        <v>-</v>
      </c>
      <c r="AV103" s="198">
        <f>BH100</f>
        <v>0</v>
      </c>
      <c r="AW103" s="200">
        <f>IF(BD100=0,"対象外",AV103/BD100)</f>
        <v>0</v>
      </c>
      <c r="AX103" s="202" t="str">
        <f ca="1">IF(BD100=0,"対象外",IF(AV103/BD100&gt;=0.285,"達成",IF(AV103&gt;=BO103,"達成※","未")))</f>
        <v>未</v>
      </c>
      <c r="AY103" s="204">
        <f>BI100</f>
        <v>0</v>
      </c>
      <c r="AZ103" s="206">
        <f>IFERROR(AY103/BE100,"")</f>
        <v>0</v>
      </c>
      <c r="BA103" s="41" t="s">
        <v>86</v>
      </c>
      <c r="BB103" s="42" t="s">
        <v>86</v>
      </c>
      <c r="BC103" s="238"/>
      <c r="BD103" s="209"/>
      <c r="BE103" s="222"/>
      <c r="BF103" s="209"/>
      <c r="BG103" s="222"/>
      <c r="BH103" s="222"/>
      <c r="BI103" s="222"/>
      <c r="BJ103" s="222"/>
      <c r="BK103" s="222"/>
      <c r="BL103" s="173"/>
      <c r="BM103" s="227"/>
      <c r="BN103" s="227"/>
      <c r="BO103" s="173">
        <f ca="1">IF(OR(BM101/BD100&lt;0.285,BM101=0),BM101,"-")</f>
        <v>8</v>
      </c>
      <c r="BP103" s="226">
        <f ca="1">IF(OR(BN101/BF100&lt;0.285,BN101=0),BN101,"-")</f>
        <v>8</v>
      </c>
      <c r="BQ103" s="36" t="s">
        <v>99</v>
      </c>
      <c r="BR103" s="33">
        <f>MOD(BR102-BR100,7)</f>
        <v>5</v>
      </c>
      <c r="BS103" s="173"/>
      <c r="BT103" s="173"/>
    </row>
    <row r="104" spans="1:74" s="4" customFormat="1" ht="29.1" customHeight="1">
      <c r="A104" s="17">
        <f t="shared" si="19"/>
        <v>4</v>
      </c>
      <c r="B104" s="17">
        <f t="shared" si="20"/>
        <v>4</v>
      </c>
      <c r="D104" s="89" cm="1">
        <f t="array" aca="1" ref="D104" ca="1">IF(INDIRECT(VLOOKUP(B104,B$8:C$38,2,FALSE)&amp;(10*A104-1))="","",INDIRECT(VLOOKUP(B104,B$8:C$38,2,FALSE)&amp;(10*A104-1)))</f>
        <v>46026</v>
      </c>
      <c r="E104" s="17" t="str">
        <f t="shared" ca="1" si="18"/>
        <v>日</v>
      </c>
      <c r="F104" s="17" t="str" cm="1">
        <f t="array" aca="1" ref="F104" ca="1">IF(E104="","",IF(INDIRECT(VLOOKUP(B104,B$8:C$38,2,FALSE)&amp;(10*A104+3))="","",INDIRECT(VLOOKUP(B104,B$8:C$38,2,FALSE)&amp;(10*A104+3))))</f>
        <v>外</v>
      </c>
      <c r="G104" s="17" t="str" cm="1">
        <f t="array" aca="1" ref="G104" ca="1">IF(E104="","",IF(INDIRECT(VLOOKUP(B104,B$8:C$38,2,FALSE)&amp;(10*A104+5))="","",INDIRECT(VLOOKUP(B104,B$8:C$38,2,FALSE)&amp;(10*A104+5))))</f>
        <v>外</v>
      </c>
      <c r="H104" s="17" t="str" cm="1">
        <f t="array" aca="1" ref="H104" ca="1">IF(G104="","",IF(G104="●","振替後",IF(G104="▲","振替前",IF(G104="○","休日",IF(G104="外","非対象期間",IF(INDIRECT(VLOOKUP(B104,B$8:C$38,2,FALSE)&amp;(10*A104+5))="","",INDIRECT(VLOOKUP(B104,B$8:C$38,2,FALSE)&amp;(10*A104+5))))))))</f>
        <v>非対象期間</v>
      </c>
      <c r="J104" s="69"/>
      <c r="K104" s="244"/>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c r="AI104" s="282"/>
      <c r="AJ104" s="282"/>
      <c r="AK104" s="282"/>
      <c r="AL104" s="282"/>
      <c r="AM104" s="282"/>
      <c r="AN104" s="282"/>
      <c r="AO104" s="282"/>
      <c r="AP104" s="282"/>
      <c r="AQ104" s="114" t="str">
        <f ca="1">IF(BR100=1,
IF((2-COUNTIF(OFFSET(L103,0,0,1,1),"外")-COUNTIF(OFFSET(L103,-10,BR92-1),"外"))&lt;=AQ103,"達成","未"),
IF((2-COUNTIF(OFFSET(L103,0,MAX(5-WEEKDAY(L98,3),0),1,2),"外"))&lt;=AQ103,"達成","未"))</f>
        <v>未</v>
      </c>
      <c r="AR104" s="112" t="str">
        <f ca="1">IF((2-COUNTIF(OFFSET($L103,0,$BR100+5,1,2),"外"))&lt;=AR103,"達成","未")</f>
        <v>未</v>
      </c>
      <c r="AS104" s="112" t="str">
        <f ca="1">IF((2-COUNTIF(OFFSET($L103,0,$BR100+12,1,2),"外"))&lt;=AS103,"達成","未")</f>
        <v>未</v>
      </c>
      <c r="AT104" s="112" t="str">
        <f ca="1">IF((2-COUNTIF(OFFSET($L103,0,$BR100+19,1,2),"外"))&lt;=AT103,"達成","未")</f>
        <v>未</v>
      </c>
      <c r="AU104" s="113" t="str">
        <f ca="1">IF((BR105+SIGN(BR100))&lt;5,"-",IF((2-COUNTIF(OFFSET($L103,0,$BR100+26,1,2),"外"))&lt;=AU103,"達成","未"))</f>
        <v>-</v>
      </c>
      <c r="AV104" s="214"/>
      <c r="AW104" s="215"/>
      <c r="AX104" s="216"/>
      <c r="AY104" s="217"/>
      <c r="AZ104" s="239"/>
      <c r="BA104" s="240">
        <f>COUNTIF(L105:AP106,"外")</f>
        <v>0</v>
      </c>
      <c r="BB104" s="242">
        <f ca="1">COUNTIF(OFFSET(L105,0,MAX(5-WEEKDAY(L98,3),0),1,MIN(7-WEEKDAY(L98,3),2)),"外")+COUNTIF(OFFSET(L105,0,MAX(5-WEEKDAY(L98,3),0)+7,1,2),"外")+COUNTIF(OFFSET(L105,0,MAX(5-WEEKDAY(L98,3),0)+14,1,2),"外")+COUNTIF(OFFSET(L105,0,MAX(5-WEEKDAY(L98,3),0)+21,1,2),"外")+IF(BR102-BR100&lt;27,0,COUNTIF(OFFSET(L105,0,BR100+26,1,MIN(7-BR103,2)),"外"))</f>
        <v>0</v>
      </c>
      <c r="BC104" s="238"/>
      <c r="BD104" s="209"/>
      <c r="BE104" s="222"/>
      <c r="BF104" s="209"/>
      <c r="BG104" s="222"/>
      <c r="BH104" s="222"/>
      <c r="BI104" s="222"/>
      <c r="BJ104" s="222"/>
      <c r="BK104" s="222"/>
      <c r="BL104" s="173"/>
      <c r="BM104" s="227"/>
      <c r="BN104" s="227"/>
      <c r="BO104" s="173"/>
      <c r="BP104" s="227"/>
      <c r="BQ104" s="101" t="s">
        <v>101</v>
      </c>
      <c r="BR104" s="33">
        <f>SIGN(BR100)+SIGN(BR102)+BR105</f>
        <v>5</v>
      </c>
      <c r="BS104" s="173"/>
      <c r="BT104" s="173"/>
    </row>
    <row r="105" spans="1:74" s="4" customFormat="1" ht="29.1" customHeight="1">
      <c r="A105" s="17">
        <f t="shared" si="19"/>
        <v>4</v>
      </c>
      <c r="B105" s="17">
        <f t="shared" si="20"/>
        <v>5</v>
      </c>
      <c r="D105" s="89" cm="1">
        <f t="array" aca="1" ref="D105" ca="1">IF(INDIRECT(VLOOKUP(B105,B$8:C$38,2,FALSE)&amp;(10*A105-1))="","",INDIRECT(VLOOKUP(B105,B$8:C$38,2,FALSE)&amp;(10*A105-1)))</f>
        <v>46027</v>
      </c>
      <c r="E105" s="17" t="str">
        <f t="shared" ca="1" si="18"/>
        <v>月</v>
      </c>
      <c r="F105" s="17" t="str" cm="1">
        <f t="array" aca="1" ref="F105" ca="1">IF(E105="","",IF(INDIRECT(VLOOKUP(B105,B$8:C$38,2,FALSE)&amp;(10*A105+3))="","",INDIRECT(VLOOKUP(B105,B$8:C$38,2,FALSE)&amp;(10*A105+3))))</f>
        <v/>
      </c>
      <c r="G105" s="17" t="str" cm="1">
        <f t="array" aca="1" ref="G105" ca="1">IF(E105="","",IF(INDIRECT(VLOOKUP(B105,B$8:C$38,2,FALSE)&amp;(10*A105+5))="","",INDIRECT(VLOOKUP(B105,B$8:C$38,2,FALSE)&amp;(10*A105+5))))</f>
        <v/>
      </c>
      <c r="H105" s="17" t="str" cm="1">
        <f t="array" aca="1" ref="H105" ca="1">IF(G105="","",IF(G105="●","振替後",IF(G105="▲","振替前",IF(G105="○","休日",IF(G105="外","非対象期間",IF(INDIRECT(VLOOKUP(B105,B$8:C$38,2,FALSE)&amp;(10*A105+5))="","",INDIRECT(VLOOKUP(B105,B$8:C$38,2,FALSE)&amp;(10*A105+5))))))))</f>
        <v/>
      </c>
      <c r="J105" s="69"/>
      <c r="K105" s="212" t="s">
        <v>84</v>
      </c>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118">
        <f ca="1">IF(BR100=7,COUNTIF(OFFSET($L105,0,0,1,$BR100),"○")+COUNTIF(OFFSET($L105,0,$BR100,1,7),"●"),COUNTIF(OFFSET($L105,0,0,1,$BR100),"○")+COUNTIF(OFFSET($L105,-10,DAY(EOMONTH(L98-1,0))-7+BR100,1,7-$BR100),"○")+COUNTIF(OFFSET(L105,0,BR100,1,7),"●"))</f>
        <v>0</v>
      </c>
      <c r="AR105" s="119">
        <f ca="1">COUNTIF(OFFSET($L105,0,$BR100,1,7),"○")+COUNTIF(OFFSET($L105,0,$BR100+7,1,7),"●")</f>
        <v>0</v>
      </c>
      <c r="AS105" s="119">
        <f ca="1">COUNTIF(OFFSET($L105,0,$BR100+7,1,7),"○")+COUNTIF(OFFSET($L105,0,$BR100+14,1,7),"●")</f>
        <v>0</v>
      </c>
      <c r="AT105" s="119">
        <f ca="1">IF(BR105=3,COUNTIF(OFFSET($L105,0,$BR100+14,1,7),"○")+IFERROR(COUNTIF(OFFSET(L105,0,BR100+22,1,BR103),"●"),0)+COUNTIF(OFFSET(L105,10,0,1,7-BR103),"●"),COUNTIF(OFFSET($L105,0,$BR100+14,1,7),"○")+COUNTIF(OFFSET($L105,0,$BR100+21,1,7),"●"))</f>
        <v>0</v>
      </c>
      <c r="AU105" s="120" t="str">
        <f ca="1">IF((BR105+SIGN(BR100))&lt;5,"-",IF(BR103=0,COUNTIF(OFFSET(L105,0,BR100+21,1,7),"○")+COUNTIF(OFFSET(L105,10,0,1,7-BR103),"●"),COUNTIF(OFFSET(L105,0,BR100+21,1,7),"○")+COUNTIF(OFFSET(L105,0,BR100+28,1,BR103),"●")+COUNTIF(OFFSET(L105,10,1,7-BR103,),"●")))</f>
        <v>-</v>
      </c>
      <c r="AV105" s="198">
        <f>BJ100</f>
        <v>0</v>
      </c>
      <c r="AW105" s="200">
        <f>IF(BD100=0,"対象外",AV105/BD100)</f>
        <v>0</v>
      </c>
      <c r="AX105" s="202" t="str">
        <f ca="1">IF(BD100=0,"対象外",IF(AV105/BD100&gt;=0.285,"達成",IF(AV105&gt;=BP103,"達成※","未")))</f>
        <v>未</v>
      </c>
      <c r="AY105" s="204">
        <f>BK100</f>
        <v>0</v>
      </c>
      <c r="AZ105" s="206">
        <f>IFERROR(AY105/BG100,"")</f>
        <v>0</v>
      </c>
      <c r="BA105" s="241"/>
      <c r="BB105" s="243"/>
      <c r="BC105" s="238"/>
      <c r="BD105" s="210"/>
      <c r="BE105" s="222"/>
      <c r="BF105" s="210"/>
      <c r="BG105" s="222"/>
      <c r="BH105" s="222"/>
      <c r="BI105" s="222"/>
      <c r="BJ105" s="222"/>
      <c r="BK105" s="222"/>
      <c r="BL105" s="173"/>
      <c r="BM105" s="228"/>
      <c r="BN105" s="228"/>
      <c r="BO105" s="173"/>
      <c r="BP105" s="228"/>
      <c r="BQ105" s="37" t="s">
        <v>100</v>
      </c>
      <c r="BR105" s="104">
        <f>ROUNDDOWN((BR102-BR100)/7,0)</f>
        <v>3</v>
      </c>
      <c r="BS105" s="173"/>
      <c r="BT105" s="173"/>
    </row>
    <row r="106" spans="1:74" s="4" customFormat="1" ht="29.1" customHeight="1" thickBot="1">
      <c r="A106" s="17">
        <f t="shared" si="19"/>
        <v>4</v>
      </c>
      <c r="B106" s="17">
        <f t="shared" si="20"/>
        <v>6</v>
      </c>
      <c r="D106" s="89" cm="1">
        <f t="array" aca="1" ref="D106" ca="1">IF(INDIRECT(VLOOKUP(B106,B$8:C$38,2,FALSE)&amp;(10*A106-1))="","",INDIRECT(VLOOKUP(B106,B$8:C$38,2,FALSE)&amp;(10*A106-1)))</f>
        <v>46028</v>
      </c>
      <c r="E106" s="17" t="str">
        <f t="shared" ca="1" si="18"/>
        <v>火</v>
      </c>
      <c r="F106" s="17" t="str" cm="1">
        <f t="array" aca="1" ref="F106" ca="1">IF(E106="","",IF(INDIRECT(VLOOKUP(B106,B$8:C$38,2,FALSE)&amp;(10*A106+3))="","",INDIRECT(VLOOKUP(B106,B$8:C$38,2,FALSE)&amp;(10*A106+3))))</f>
        <v/>
      </c>
      <c r="G106" s="17" t="str" cm="1">
        <f t="array" aca="1" ref="G106" ca="1">IF(E106="","",IF(INDIRECT(VLOOKUP(B106,B$8:C$38,2,FALSE)&amp;(10*A106+5))="","",INDIRECT(VLOOKUP(B106,B$8:C$38,2,FALSE)&amp;(10*A106+5))))</f>
        <v/>
      </c>
      <c r="H106" s="17" t="str" cm="1">
        <f t="array" aca="1" ref="H106" ca="1">IF(G106="","",IF(G106="●","振替後",IF(G106="▲","振替前",IF(G106="○","休日",IF(G106="外","非対象期間",IF(INDIRECT(VLOOKUP(B106,B$8:C$38,2,FALSE)&amp;(10*A106+5))="","",INDIRECT(VLOOKUP(B106,B$8:C$38,2,FALSE)&amp;(10*A106+5))))))))</f>
        <v/>
      </c>
      <c r="J106" s="69"/>
      <c r="K106" s="213"/>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1"/>
      <c r="AL106" s="281"/>
      <c r="AM106" s="281"/>
      <c r="AN106" s="281"/>
      <c r="AO106" s="281"/>
      <c r="AP106" s="281"/>
      <c r="AQ106" s="123" t="str">
        <f ca="1">IF(BR100=1,
IF((2-COUNTIF(OFFSET(L105,0,0,1,1),"外")-COUNTIF(OFFSET(L105,-10,BR92-1),"外"))&lt;=AQ105,"達成","未"),
IF((2-COUNTIF(OFFSET(L105,0,MAX(5-WEEKDAY(L98,3),0),1,2),"外"))&lt;=AQ105,"達成","未"))</f>
        <v>未</v>
      </c>
      <c r="AR106" s="124" t="str">
        <f ca="1">IF((2-COUNTIF(OFFSET($L105,0,$BR100+5,1,2),"外"))&lt;=AR105,"達成","未")</f>
        <v>未</v>
      </c>
      <c r="AS106" s="124" t="str">
        <f ca="1">IF((2-COUNTIF(OFFSET($L105,0,$BR100+12,1,2),"外"))&lt;=AS105,"達成","未")</f>
        <v>未</v>
      </c>
      <c r="AT106" s="124" t="str">
        <f ca="1">IF((2-COUNTIF(OFFSET($L105,0,$BR100+19,1,2),"外"))&lt;=AT105,"達成","未")</f>
        <v>未</v>
      </c>
      <c r="AU106" s="125" t="str">
        <f ca="1">IF((BR105+SIGN(BR100))&lt;5,"-",IF((2-COUNTIF(OFFSET($L105,0,$BR100+26,1,2),"外"))&lt;=AU105,"達成","未"))</f>
        <v>-</v>
      </c>
      <c r="AV106" s="199"/>
      <c r="AW106" s="201"/>
      <c r="AX106" s="203"/>
      <c r="AY106" s="205"/>
      <c r="AZ106" s="207"/>
      <c r="BA106" s="38"/>
      <c r="BB106" s="38"/>
      <c r="BC106" s="107"/>
      <c r="BD106" s="107"/>
      <c r="BE106" s="107"/>
      <c r="BF106" s="107"/>
      <c r="BG106" s="107"/>
      <c r="BH106" s="107"/>
      <c r="BI106" s="107"/>
      <c r="BJ106" s="107"/>
      <c r="BK106" s="107"/>
      <c r="BL106" s="46"/>
      <c r="BM106" s="46"/>
      <c r="BN106" s="46"/>
      <c r="BO106" s="46"/>
      <c r="BP106" s="46"/>
      <c r="BQ106" s="46"/>
      <c r="BR106" s="34"/>
      <c r="BS106" s="46"/>
      <c r="BT106" s="2"/>
    </row>
    <row r="107" spans="1:74" ht="14.25" thickBot="1">
      <c r="A107" s="17">
        <f t="shared" si="19"/>
        <v>4</v>
      </c>
      <c r="B107" s="17">
        <f t="shared" si="20"/>
        <v>7</v>
      </c>
      <c r="D107" s="89" cm="1">
        <f t="array" aca="1" ref="D107" ca="1">IF(INDIRECT(VLOOKUP(B107,B$8:C$38,2,FALSE)&amp;(10*A107-1))="","",INDIRECT(VLOOKUP(B107,B$8:C$38,2,FALSE)&amp;(10*A107-1)))</f>
        <v>46029</v>
      </c>
      <c r="E107" s="17" t="str">
        <f t="shared" ca="1" si="18"/>
        <v>水</v>
      </c>
      <c r="F107" s="17" t="str" cm="1">
        <f t="array" aca="1" ref="F107" ca="1">IF(E107="","",IF(INDIRECT(VLOOKUP(B107,B$8:C$38,2,FALSE)&amp;(10*A107+3))="","",INDIRECT(VLOOKUP(B107,B$8:C$38,2,FALSE)&amp;(10*A107+3))))</f>
        <v/>
      </c>
      <c r="G107" s="17" t="str" cm="1">
        <f t="array" aca="1" ref="G107" ca="1">IF(E107="","",IF(INDIRECT(VLOOKUP(B107,B$8:C$38,2,FALSE)&amp;(10*A107+5))="","",INDIRECT(VLOOKUP(B107,B$8:C$38,2,FALSE)&amp;(10*A107+5))))</f>
        <v/>
      </c>
      <c r="H107" s="17" t="str" cm="1">
        <f t="array" aca="1" ref="H107" ca="1">IF(G107="","",IF(G107="●","振替後",IF(G107="▲","振替前",IF(G107="○","休日",IF(G107="外","非対象期間",IF(INDIRECT(VLOOKUP(B107,B$8:C$38,2,FALSE)&amp;(10*A107+5))="","",INDIRECT(VLOOKUP(B107,B$8:C$38,2,FALSE)&amp;(10*A107+5))))))))</f>
        <v/>
      </c>
      <c r="J107" s="52"/>
      <c r="K107" s="53"/>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BI107" s="7"/>
      <c r="BJ107" s="7"/>
      <c r="BK107" s="7"/>
      <c r="BL107" s="2"/>
    </row>
    <row r="108" spans="1:74" ht="13.5" customHeight="1">
      <c r="A108" s="17">
        <f t="shared" si="19"/>
        <v>4</v>
      </c>
      <c r="B108" s="17">
        <f t="shared" si="20"/>
        <v>8</v>
      </c>
      <c r="D108" s="89" cm="1">
        <f t="array" aca="1" ref="D108" ca="1">IF(INDIRECT(VLOOKUP(B108,B$8:C$38,2,FALSE)&amp;(10*A108-1))="","",INDIRECT(VLOOKUP(B108,B$8:C$38,2,FALSE)&amp;(10*A108-1)))</f>
        <v>46030</v>
      </c>
      <c r="E108" s="17" t="str">
        <f t="shared" ca="1" si="18"/>
        <v>木</v>
      </c>
      <c r="F108" s="17" t="str" cm="1">
        <f t="array" aca="1" ref="F108" ca="1">IF(E108="","",IF(INDIRECT(VLOOKUP(B108,B$8:C$38,2,FALSE)&amp;(10*A108+3))="","",INDIRECT(VLOOKUP(B108,B$8:C$38,2,FALSE)&amp;(10*A108+3))))</f>
        <v/>
      </c>
      <c r="G108" s="17" t="str" cm="1">
        <f t="array" aca="1" ref="G108" ca="1">IF(E108="","",IF(INDIRECT(VLOOKUP(B108,B$8:C$38,2,FALSE)&amp;(10*A108+5))="","",INDIRECT(VLOOKUP(B108,B$8:C$38,2,FALSE)&amp;(10*A108+5))))</f>
        <v/>
      </c>
      <c r="H108" s="17" t="str" cm="1">
        <f t="array" aca="1" ref="H108" ca="1">IF(G108="","",IF(G108="●","振替後",IF(G108="▲","振替前",IF(G108="○","休日",IF(G108="外","非対象期間",IF(INDIRECT(VLOOKUP(B108,B$8:C$38,2,FALSE)&amp;(10*A108+5))="","",INDIRECT(VLOOKUP(B108,B$8:C$38,2,FALSE)&amp;(10*A108+5))))))))</f>
        <v/>
      </c>
      <c r="J108" s="52"/>
      <c r="K108" s="66" t="s">
        <v>0</v>
      </c>
      <c r="L108" s="258">
        <f>DATE(YEAR(L98),MONTH(L98)+1,DAY(L98))</f>
        <v>46235</v>
      </c>
      <c r="M108" s="258"/>
      <c r="N108" s="258"/>
      <c r="O108" s="258"/>
      <c r="P108" s="258"/>
      <c r="Q108" s="258"/>
      <c r="R108" s="258"/>
      <c r="S108" s="258"/>
      <c r="T108" s="258"/>
      <c r="U108" s="258"/>
      <c r="V108" s="258"/>
      <c r="W108" s="258"/>
      <c r="X108" s="258"/>
      <c r="Y108" s="258"/>
      <c r="Z108" s="258"/>
      <c r="AA108" s="258"/>
      <c r="AB108" s="258"/>
      <c r="AC108" s="258"/>
      <c r="AD108" s="258"/>
      <c r="AE108" s="258"/>
      <c r="AF108" s="258"/>
      <c r="AG108" s="258"/>
      <c r="AH108" s="258"/>
      <c r="AI108" s="258"/>
      <c r="AJ108" s="258"/>
      <c r="AK108" s="258"/>
      <c r="AL108" s="258"/>
      <c r="AM108" s="258"/>
      <c r="AN108" s="258"/>
      <c r="AO108" s="258"/>
      <c r="AP108" s="259"/>
      <c r="AQ108" s="270" t="s">
        <v>136</v>
      </c>
      <c r="AR108" s="271"/>
      <c r="AS108" s="271"/>
      <c r="AT108" s="271"/>
      <c r="AU108" s="272"/>
      <c r="AV108" s="260" t="s">
        <v>50</v>
      </c>
      <c r="AW108" s="261"/>
      <c r="AX108" s="262"/>
      <c r="AY108" s="266" t="s">
        <v>11</v>
      </c>
      <c r="AZ108" s="267"/>
      <c r="BA108" s="250" t="s">
        <v>102</v>
      </c>
      <c r="BB108" s="253" t="s">
        <v>103</v>
      </c>
      <c r="BC108" s="256" t="s">
        <v>15</v>
      </c>
      <c r="BD108" s="208" t="s">
        <v>104</v>
      </c>
      <c r="BE108" s="247" t="s">
        <v>105</v>
      </c>
      <c r="BF108" s="208" t="s">
        <v>107</v>
      </c>
      <c r="BG108" s="247" t="s">
        <v>106</v>
      </c>
      <c r="BH108" s="208" t="s">
        <v>80</v>
      </c>
      <c r="BI108" s="208" t="s">
        <v>81</v>
      </c>
      <c r="BJ108" s="102" t="s">
        <v>82</v>
      </c>
      <c r="BK108" s="102" t="s">
        <v>83</v>
      </c>
      <c r="BL108" s="222" t="s">
        <v>52</v>
      </c>
      <c r="BM108" s="247" t="s">
        <v>108</v>
      </c>
      <c r="BN108" s="247" t="s">
        <v>109</v>
      </c>
      <c r="BO108" s="222" t="s">
        <v>110</v>
      </c>
      <c r="BP108" s="222" t="s">
        <v>111</v>
      </c>
      <c r="BQ108" s="105"/>
      <c r="BR108" s="245" t="s">
        <v>92</v>
      </c>
      <c r="BS108" s="222" t="s">
        <v>61</v>
      </c>
      <c r="BT108" s="173" t="s">
        <v>142</v>
      </c>
    </row>
    <row r="109" spans="1:74" ht="12.95" customHeight="1">
      <c r="A109" s="17">
        <f t="shared" si="19"/>
        <v>4</v>
      </c>
      <c r="B109" s="17">
        <f t="shared" si="20"/>
        <v>9</v>
      </c>
      <c r="D109" s="89" cm="1">
        <f t="array" aca="1" ref="D109" ca="1">IF(INDIRECT(VLOOKUP(B109,B$8:C$38,2,FALSE)&amp;(10*A109-1))="","",INDIRECT(VLOOKUP(B109,B$8:C$38,2,FALSE)&amp;(10*A109-1)))</f>
        <v>46031</v>
      </c>
      <c r="E109" s="17" t="str">
        <f t="shared" ca="1" si="18"/>
        <v>金</v>
      </c>
      <c r="F109" s="17" t="str" cm="1">
        <f t="array" aca="1" ref="F109" ca="1">IF(E109="","",IF(INDIRECT(VLOOKUP(B109,B$8:C$38,2,FALSE)&amp;(10*A109+3))="","",INDIRECT(VLOOKUP(B109,B$8:C$38,2,FALSE)&amp;(10*A109+3))))</f>
        <v/>
      </c>
      <c r="G109" s="17" t="str" cm="1">
        <f t="array" aca="1" ref="G109" ca="1">IF(E109="","",IF(INDIRECT(VLOOKUP(B109,B$8:C$38,2,FALSE)&amp;(10*A109+5))="","",INDIRECT(VLOOKUP(B109,B$8:C$38,2,FALSE)&amp;(10*A109+5))))</f>
        <v/>
      </c>
      <c r="H109" s="17" t="str" cm="1">
        <f t="array" aca="1" ref="H109" ca="1">IF(G109="","",IF(G109="●","振替後",IF(G109="▲","振替前",IF(G109="○","休日",IF(G109="外","非対象期間",IF(INDIRECT(VLOOKUP(B109,B$8:C$38,2,FALSE)&amp;(10*A109+5))="","",INDIRECT(VLOOKUP(B109,B$8:C$38,2,FALSE)&amp;(10*A109+5))))))))</f>
        <v/>
      </c>
      <c r="J109" s="52"/>
      <c r="K109" s="67" t="s">
        <v>1</v>
      </c>
      <c r="L109" s="126">
        <f>DATE(YEAR(L108),MONTH(L108),DAY(L108))</f>
        <v>46235</v>
      </c>
      <c r="M109" s="126">
        <f>IF(MONTH(DATE(YEAR(L109),MONTH(L109),DAY(L109)+1))=MONTH($L108),DATE(YEAR(L109),MONTH(L109),DAY(L109)+1),"")</f>
        <v>46236</v>
      </c>
      <c r="N109" s="126">
        <f t="shared" ref="N109:AP109" si="27">IF(MONTH(DATE(YEAR(M109),MONTH(M109),DAY(M109)+1))=MONTH($L108),DATE(YEAR(M109),MONTH(M109),DAY(M109)+1),"")</f>
        <v>46237</v>
      </c>
      <c r="O109" s="126">
        <f t="shared" si="27"/>
        <v>46238</v>
      </c>
      <c r="P109" s="126">
        <f t="shared" si="27"/>
        <v>46239</v>
      </c>
      <c r="Q109" s="126">
        <f t="shared" si="27"/>
        <v>46240</v>
      </c>
      <c r="R109" s="126">
        <f t="shared" si="27"/>
        <v>46241</v>
      </c>
      <c r="S109" s="126">
        <f t="shared" si="27"/>
        <v>46242</v>
      </c>
      <c r="T109" s="126">
        <f t="shared" si="27"/>
        <v>46243</v>
      </c>
      <c r="U109" s="126">
        <f t="shared" si="27"/>
        <v>46244</v>
      </c>
      <c r="V109" s="126">
        <f t="shared" si="27"/>
        <v>46245</v>
      </c>
      <c r="W109" s="126">
        <f t="shared" si="27"/>
        <v>46246</v>
      </c>
      <c r="X109" s="126">
        <f t="shared" si="27"/>
        <v>46247</v>
      </c>
      <c r="Y109" s="126">
        <f t="shared" si="27"/>
        <v>46248</v>
      </c>
      <c r="Z109" s="126">
        <f t="shared" si="27"/>
        <v>46249</v>
      </c>
      <c r="AA109" s="126">
        <f t="shared" si="27"/>
        <v>46250</v>
      </c>
      <c r="AB109" s="126">
        <f t="shared" si="27"/>
        <v>46251</v>
      </c>
      <c r="AC109" s="126">
        <f t="shared" si="27"/>
        <v>46252</v>
      </c>
      <c r="AD109" s="126">
        <f t="shared" si="27"/>
        <v>46253</v>
      </c>
      <c r="AE109" s="126">
        <f t="shared" si="27"/>
        <v>46254</v>
      </c>
      <c r="AF109" s="126">
        <f t="shared" si="27"/>
        <v>46255</v>
      </c>
      <c r="AG109" s="126">
        <f t="shared" si="27"/>
        <v>46256</v>
      </c>
      <c r="AH109" s="126">
        <f t="shared" si="27"/>
        <v>46257</v>
      </c>
      <c r="AI109" s="126">
        <f t="shared" si="27"/>
        <v>46258</v>
      </c>
      <c r="AJ109" s="126">
        <f t="shared" si="27"/>
        <v>46259</v>
      </c>
      <c r="AK109" s="126">
        <f t="shared" si="27"/>
        <v>46260</v>
      </c>
      <c r="AL109" s="126">
        <f t="shared" si="27"/>
        <v>46261</v>
      </c>
      <c r="AM109" s="126">
        <f t="shared" si="27"/>
        <v>46262</v>
      </c>
      <c r="AN109" s="126">
        <f t="shared" si="27"/>
        <v>46263</v>
      </c>
      <c r="AO109" s="126">
        <f t="shared" si="27"/>
        <v>46264</v>
      </c>
      <c r="AP109" s="127">
        <f t="shared" si="27"/>
        <v>46265</v>
      </c>
      <c r="AQ109" s="273"/>
      <c r="AR109" s="274"/>
      <c r="AS109" s="274"/>
      <c r="AT109" s="274"/>
      <c r="AU109" s="275"/>
      <c r="AV109" s="263"/>
      <c r="AW109" s="264"/>
      <c r="AX109" s="265"/>
      <c r="AY109" s="268"/>
      <c r="AZ109" s="269"/>
      <c r="BA109" s="251"/>
      <c r="BB109" s="254"/>
      <c r="BC109" s="257"/>
      <c r="BD109" s="210"/>
      <c r="BE109" s="248"/>
      <c r="BF109" s="210"/>
      <c r="BG109" s="248"/>
      <c r="BH109" s="210"/>
      <c r="BI109" s="210"/>
      <c r="BJ109" s="103" t="s">
        <v>78</v>
      </c>
      <c r="BK109" s="103" t="s">
        <v>79</v>
      </c>
      <c r="BL109" s="222"/>
      <c r="BM109" s="249"/>
      <c r="BN109" s="249"/>
      <c r="BO109" s="173"/>
      <c r="BP109" s="173"/>
      <c r="BQ109" s="106"/>
      <c r="BR109" s="246"/>
      <c r="BS109" s="222"/>
      <c r="BT109" s="173"/>
    </row>
    <row r="110" spans="1:74" ht="13.5" customHeight="1">
      <c r="A110" s="17">
        <f t="shared" si="19"/>
        <v>4</v>
      </c>
      <c r="B110" s="17">
        <f t="shared" si="20"/>
        <v>10</v>
      </c>
      <c r="D110" s="89" cm="1">
        <f t="array" aca="1" ref="D110" ca="1">IF(INDIRECT(VLOOKUP(B110,B$8:C$38,2,FALSE)&amp;(10*A110-1))="","",INDIRECT(VLOOKUP(B110,B$8:C$38,2,FALSE)&amp;(10*A110-1)))</f>
        <v>46032</v>
      </c>
      <c r="E110" s="17" t="str">
        <f t="shared" ca="1" si="18"/>
        <v>土</v>
      </c>
      <c r="F110" s="17" t="str" cm="1">
        <f t="array" aca="1" ref="F110" ca="1">IF(E110="","",IF(INDIRECT(VLOOKUP(B110,B$8:C$38,2,FALSE)&amp;(10*A110+3))="","",INDIRECT(VLOOKUP(B110,B$8:C$38,2,FALSE)&amp;(10*A110+3))))</f>
        <v/>
      </c>
      <c r="G110" s="17" t="str" cm="1">
        <f t="array" aca="1" ref="G110" ca="1">IF(E110="","",IF(INDIRECT(VLOOKUP(B110,B$8:C$38,2,FALSE)&amp;(10*A110+5))="","",INDIRECT(VLOOKUP(B110,B$8:C$38,2,FALSE)&amp;(10*A110+5))))</f>
        <v/>
      </c>
      <c r="H110" s="17" t="str" cm="1">
        <f t="array" aca="1" ref="H110" ca="1">IF(G110="","",IF(G110="●","振替後",IF(G110="▲","振替前",IF(G110="○","休日",IF(G110="外","非対象期間",IF(INDIRECT(VLOOKUP(B110,B$8:C$38,2,FALSE)&amp;(10*A110+5))="","",INDIRECT(VLOOKUP(B110,B$8:C$38,2,FALSE)&amp;(10*A110+5))))))))</f>
        <v/>
      </c>
      <c r="J110" s="52"/>
      <c r="K110" s="67" t="s">
        <v>2</v>
      </c>
      <c r="L110" s="128" t="str">
        <f t="shared" ref="L110:AP110" si="28">TEXT(L109,"aaa")</f>
        <v>土</v>
      </c>
      <c r="M110" s="128" t="str">
        <f t="shared" si="28"/>
        <v>日</v>
      </c>
      <c r="N110" s="128" t="str">
        <f t="shared" si="28"/>
        <v>月</v>
      </c>
      <c r="O110" s="128" t="str">
        <f t="shared" si="28"/>
        <v>火</v>
      </c>
      <c r="P110" s="128" t="str">
        <f t="shared" si="28"/>
        <v>水</v>
      </c>
      <c r="Q110" s="128" t="str">
        <f t="shared" si="28"/>
        <v>木</v>
      </c>
      <c r="R110" s="128" t="str">
        <f t="shared" si="28"/>
        <v>金</v>
      </c>
      <c r="S110" s="128" t="str">
        <f t="shared" si="28"/>
        <v>土</v>
      </c>
      <c r="T110" s="128" t="str">
        <f t="shared" si="28"/>
        <v>日</v>
      </c>
      <c r="U110" s="128" t="str">
        <f t="shared" si="28"/>
        <v>月</v>
      </c>
      <c r="V110" s="128" t="str">
        <f t="shared" si="28"/>
        <v>火</v>
      </c>
      <c r="W110" s="128" t="str">
        <f t="shared" si="28"/>
        <v>水</v>
      </c>
      <c r="X110" s="128" t="str">
        <f t="shared" si="28"/>
        <v>木</v>
      </c>
      <c r="Y110" s="128" t="str">
        <f t="shared" si="28"/>
        <v>金</v>
      </c>
      <c r="Z110" s="128" t="str">
        <f t="shared" si="28"/>
        <v>土</v>
      </c>
      <c r="AA110" s="128" t="str">
        <f t="shared" si="28"/>
        <v>日</v>
      </c>
      <c r="AB110" s="128" t="str">
        <f t="shared" si="28"/>
        <v>月</v>
      </c>
      <c r="AC110" s="128" t="str">
        <f t="shared" si="28"/>
        <v>火</v>
      </c>
      <c r="AD110" s="128" t="str">
        <f t="shared" si="28"/>
        <v>水</v>
      </c>
      <c r="AE110" s="128" t="str">
        <f t="shared" si="28"/>
        <v>木</v>
      </c>
      <c r="AF110" s="128" t="str">
        <f t="shared" si="28"/>
        <v>金</v>
      </c>
      <c r="AG110" s="128" t="str">
        <f t="shared" si="28"/>
        <v>土</v>
      </c>
      <c r="AH110" s="128" t="str">
        <f t="shared" si="28"/>
        <v>日</v>
      </c>
      <c r="AI110" s="128" t="str">
        <f t="shared" si="28"/>
        <v>月</v>
      </c>
      <c r="AJ110" s="128" t="str">
        <f t="shared" si="28"/>
        <v>火</v>
      </c>
      <c r="AK110" s="128" t="str">
        <f t="shared" si="28"/>
        <v>水</v>
      </c>
      <c r="AL110" s="128" t="str">
        <f t="shared" si="28"/>
        <v>木</v>
      </c>
      <c r="AM110" s="128" t="str">
        <f t="shared" si="28"/>
        <v>金</v>
      </c>
      <c r="AN110" s="128" t="str">
        <f t="shared" si="28"/>
        <v>土</v>
      </c>
      <c r="AO110" s="128" t="str">
        <f t="shared" si="28"/>
        <v>日</v>
      </c>
      <c r="AP110" s="129" t="str">
        <f t="shared" si="28"/>
        <v>月</v>
      </c>
      <c r="AQ110" s="287" t="s">
        <v>137</v>
      </c>
      <c r="AR110" s="289" t="s">
        <v>138</v>
      </c>
      <c r="AS110" s="289" t="s">
        <v>139</v>
      </c>
      <c r="AT110" s="289" t="s">
        <v>140</v>
      </c>
      <c r="AU110" s="304" t="s">
        <v>141</v>
      </c>
      <c r="AV110" s="229" t="s">
        <v>44</v>
      </c>
      <c r="AW110" s="230" t="s">
        <v>12</v>
      </c>
      <c r="AX110" s="231" t="s">
        <v>51</v>
      </c>
      <c r="AY110" s="232" t="s">
        <v>44</v>
      </c>
      <c r="AZ110" s="235" t="s">
        <v>13</v>
      </c>
      <c r="BA110" s="252"/>
      <c r="BB110" s="255"/>
      <c r="BC110" s="238">
        <f>COUNT(L109:AP109)</f>
        <v>31</v>
      </c>
      <c r="BD110" s="208">
        <f>BC110-BA112</f>
        <v>31</v>
      </c>
      <c r="BE110" s="222">
        <f>SUM(BD$8:BD113)</f>
        <v>279</v>
      </c>
      <c r="BF110" s="208">
        <f>BC110-BA114</f>
        <v>31</v>
      </c>
      <c r="BG110" s="222">
        <f>SUM(BF$8:BF113)</f>
        <v>279</v>
      </c>
      <c r="BH110" s="222">
        <f>COUNTIF(L113:AP113,"○")+COUNTIF(L113:AP113,"●")</f>
        <v>0</v>
      </c>
      <c r="BI110" s="222">
        <f>SUM(BH$9:BH114)</f>
        <v>0</v>
      </c>
      <c r="BJ110" s="222">
        <f>COUNTIF(L115:AP115,"○")+COUNTIF(L115:AP115,"●")</f>
        <v>0</v>
      </c>
      <c r="BK110" s="222">
        <f>SUM(BJ$10:BJ115)</f>
        <v>0</v>
      </c>
      <c r="BL110" s="173">
        <f>COUNTIF(L110:AP110,"土")+COUNTIF(L110:AP110,"日")</f>
        <v>10</v>
      </c>
      <c r="BM110" s="248"/>
      <c r="BN110" s="248"/>
      <c r="BO110" s="173" t="str">
        <f ca="1">IF(OR(BM111/BD110&lt;0.285,BM111=0),"特例","特例なし")</f>
        <v>特例なし</v>
      </c>
      <c r="BP110" s="173" t="str">
        <f ca="1">IF(OR(BN111/BF110&lt;0.285,BN111=0),"特例","特例なし")</f>
        <v>特例なし</v>
      </c>
      <c r="BQ110" s="223" t="s">
        <v>97</v>
      </c>
      <c r="BR110" s="225">
        <f>ABS(IF(WEEKDAY(L108,3)=0,7,WEEKDAY(L108,3)-7))</f>
        <v>2</v>
      </c>
      <c r="BS110" s="173">
        <f ca="1">IF($AX$340="計画",IF(BD110=0,1,IF(AX113="達成",1,IF(AX113="達成※",1,0))),IF(BF110=0,1,IF(AX115="達成",1,IF(AX115="達成※",1,0))))</f>
        <v>0</v>
      </c>
      <c r="BT110" s="173">
        <f ca="1">IF($AX$340="計画",IF(COUNTIF(AQ114:AU114,"未")=0,1,0),IF(COUNTIF(AQ116:AU116,"未")=0,1,0))</f>
        <v>0</v>
      </c>
    </row>
    <row r="111" spans="1:74" ht="33.950000000000003" customHeight="1">
      <c r="A111" s="17">
        <f t="shared" si="19"/>
        <v>4</v>
      </c>
      <c r="B111" s="17">
        <f t="shared" si="20"/>
        <v>11</v>
      </c>
      <c r="D111" s="89" cm="1">
        <f t="array" aca="1" ref="D111" ca="1">IF(INDIRECT(VLOOKUP(B111,B$8:C$38,2,FALSE)&amp;(10*A111-1))="","",INDIRECT(VLOOKUP(B111,B$8:C$38,2,FALSE)&amp;(10*A111-1)))</f>
        <v>46033</v>
      </c>
      <c r="E111" s="17" t="str">
        <f t="shared" ca="1" si="18"/>
        <v>日</v>
      </c>
      <c r="F111" s="17" t="str" cm="1">
        <f t="array" aca="1" ref="F111" ca="1">IF(E111="","",IF(INDIRECT(VLOOKUP(B111,B$8:C$38,2,FALSE)&amp;(10*A111+3))="","",INDIRECT(VLOOKUP(B111,B$8:C$38,2,FALSE)&amp;(10*A111+3))))</f>
        <v/>
      </c>
      <c r="G111" s="17" t="str" cm="1">
        <f t="array" aca="1" ref="G111" ca="1">IF(E111="","",IF(INDIRECT(VLOOKUP(B111,B$8:C$38,2,FALSE)&amp;(10*A111+5))="","",INDIRECT(VLOOKUP(B111,B$8:C$38,2,FALSE)&amp;(10*A111+5))))</f>
        <v/>
      </c>
      <c r="H111" s="17" t="str" cm="1">
        <f t="array" aca="1" ref="H111" ca="1">IF(G111="","",IF(G111="●","振替後",IF(G111="▲","振替前",IF(G111="○","休日",IF(G111="外","非対象期間",IF(INDIRECT(VLOOKUP(B111,B$8:C$38,2,FALSE)&amp;(10*A111+5))="","",INDIRECT(VLOOKUP(B111,B$8:C$38,2,FALSE)&amp;(10*A111+5))))))))</f>
        <v/>
      </c>
      <c r="J111" s="52"/>
      <c r="K111" s="220" t="s">
        <v>3</v>
      </c>
      <c r="L111" s="218" t="str">
        <f>IFERROR(VLOOKUP(L109,祝日一覧!$A:$C,3,FALSE),"")</f>
        <v/>
      </c>
      <c r="M111" s="218" t="str">
        <f>IFERROR(VLOOKUP(M109,祝日一覧!$A:$C,3,FALSE),"")</f>
        <v/>
      </c>
      <c r="N111" s="218" t="str">
        <f>IFERROR(VLOOKUP(N109,祝日一覧!$A:$C,3,FALSE),"")</f>
        <v/>
      </c>
      <c r="O111" s="218" t="str">
        <f>IFERROR(VLOOKUP(O109,祝日一覧!$A:$C,3,FALSE),"")</f>
        <v/>
      </c>
      <c r="P111" s="218" t="str">
        <f>IFERROR(VLOOKUP(P109,祝日一覧!$A:$C,3,FALSE),"")</f>
        <v/>
      </c>
      <c r="Q111" s="218" t="str">
        <f>IFERROR(VLOOKUP(Q109,祝日一覧!$A:$C,3,FALSE),"")</f>
        <v/>
      </c>
      <c r="R111" s="218" t="str">
        <f>IFERROR(VLOOKUP(R109,祝日一覧!$A:$C,3,FALSE),"")</f>
        <v/>
      </c>
      <c r="S111" s="218" t="str">
        <f>IFERROR(VLOOKUP(S109,祝日一覧!$A:$C,3,FALSE),"")</f>
        <v/>
      </c>
      <c r="T111" s="218" t="str">
        <f>IFERROR(VLOOKUP(T109,祝日一覧!$A:$C,3,FALSE),"")</f>
        <v/>
      </c>
      <c r="U111" s="218" t="str">
        <f>IFERROR(VLOOKUP(U109,祝日一覧!$A:$C,3,FALSE),"")</f>
        <v/>
      </c>
      <c r="V111" s="218" t="str">
        <f>IFERROR(VLOOKUP(V109,祝日一覧!$A:$C,3,FALSE),"")</f>
        <v>山の日</v>
      </c>
      <c r="W111" s="218" t="str">
        <f>IFERROR(VLOOKUP(W109,祝日一覧!$A:$C,3,FALSE),"")</f>
        <v/>
      </c>
      <c r="X111" s="218" t="str">
        <f>IFERROR(VLOOKUP(X109,祝日一覧!$A:$C,3,FALSE),"")</f>
        <v/>
      </c>
      <c r="Y111" s="218" t="str">
        <f>IFERROR(VLOOKUP(Y109,祝日一覧!$A:$C,3,FALSE),"")</f>
        <v/>
      </c>
      <c r="Z111" s="218" t="str">
        <f>IFERROR(VLOOKUP(Z109,祝日一覧!$A:$C,3,FALSE),"")</f>
        <v/>
      </c>
      <c r="AA111" s="218" t="str">
        <f>IFERROR(VLOOKUP(AA109,祝日一覧!$A:$C,3,FALSE),"")</f>
        <v/>
      </c>
      <c r="AB111" s="218" t="str">
        <f>IFERROR(VLOOKUP(AB109,祝日一覧!$A:$C,3,FALSE),"")</f>
        <v/>
      </c>
      <c r="AC111" s="218" t="str">
        <f>IFERROR(VLOOKUP(AC109,祝日一覧!$A:$C,3,FALSE),"")</f>
        <v/>
      </c>
      <c r="AD111" s="218" t="str">
        <f>IFERROR(VLOOKUP(AD109,祝日一覧!$A:$C,3,FALSE),"")</f>
        <v/>
      </c>
      <c r="AE111" s="218" t="str">
        <f>IFERROR(VLOOKUP(AE109,祝日一覧!$A:$C,3,FALSE),"")</f>
        <v/>
      </c>
      <c r="AF111" s="218" t="str">
        <f>IFERROR(VLOOKUP(AF109,祝日一覧!$A:$C,3,FALSE),"")</f>
        <v/>
      </c>
      <c r="AG111" s="218" t="str">
        <f>IFERROR(VLOOKUP(AG109,祝日一覧!$A:$C,3,FALSE),"")</f>
        <v/>
      </c>
      <c r="AH111" s="218" t="str">
        <f>IFERROR(VLOOKUP(AH109,祝日一覧!$A:$C,3,FALSE),"")</f>
        <v/>
      </c>
      <c r="AI111" s="218" t="str">
        <f>IFERROR(VLOOKUP(AI109,祝日一覧!$A:$C,3,FALSE),"")</f>
        <v/>
      </c>
      <c r="AJ111" s="218" t="str">
        <f>IFERROR(VLOOKUP(AJ109,祝日一覧!$A:$C,3,FALSE),"")</f>
        <v/>
      </c>
      <c r="AK111" s="218" t="str">
        <f>IFERROR(VLOOKUP(AK109,祝日一覧!$A:$C,3,FALSE),"")</f>
        <v/>
      </c>
      <c r="AL111" s="218" t="str">
        <f>IFERROR(VLOOKUP(AL109,祝日一覧!$A:$C,3,FALSE),"")</f>
        <v/>
      </c>
      <c r="AM111" s="218" t="str">
        <f>IFERROR(VLOOKUP(AM109,祝日一覧!$A:$C,3,FALSE),"")</f>
        <v/>
      </c>
      <c r="AN111" s="218" t="str">
        <f>IFERROR(VLOOKUP(AN109,祝日一覧!$A:$C,3,FALSE),"")</f>
        <v/>
      </c>
      <c r="AO111" s="218" t="str">
        <f>IFERROR(VLOOKUP(AO109,祝日一覧!$A:$C,3,FALSE),"")</f>
        <v/>
      </c>
      <c r="AP111" s="219" t="str">
        <f>IFERROR(VLOOKUP(AP109,祝日一覧!$A:$C,3,FALSE),"")</f>
        <v/>
      </c>
      <c r="AQ111" s="288"/>
      <c r="AR111" s="290"/>
      <c r="AS111" s="290"/>
      <c r="AT111" s="290"/>
      <c r="AU111" s="305"/>
      <c r="AV111" s="229"/>
      <c r="AW111" s="230"/>
      <c r="AX111" s="231"/>
      <c r="AY111" s="233"/>
      <c r="AZ111" s="236"/>
      <c r="BA111" s="41" t="s">
        <v>85</v>
      </c>
      <c r="BB111" s="42" t="s">
        <v>85</v>
      </c>
      <c r="BC111" s="238"/>
      <c r="BD111" s="209"/>
      <c r="BE111" s="222"/>
      <c r="BF111" s="209"/>
      <c r="BG111" s="222"/>
      <c r="BH111" s="222"/>
      <c r="BI111" s="222"/>
      <c r="BJ111" s="222"/>
      <c r="BK111" s="222"/>
      <c r="BL111" s="173"/>
      <c r="BM111" s="226">
        <f ca="1">BL110-BB112</f>
        <v>10</v>
      </c>
      <c r="BN111" s="226">
        <f ca="1">BL110-BB114</f>
        <v>10</v>
      </c>
      <c r="BO111" s="173"/>
      <c r="BP111" s="173"/>
      <c r="BQ111" s="224"/>
      <c r="BR111" s="225">
        <f>WEEKDAY(L107,3)</f>
        <v>5</v>
      </c>
      <c r="BS111" s="173"/>
      <c r="BT111" s="173"/>
      <c r="BU111" s="24"/>
    </row>
    <row r="112" spans="1:74" s="3" customFormat="1" ht="53.1" customHeight="1">
      <c r="A112" s="17">
        <f t="shared" si="19"/>
        <v>4</v>
      </c>
      <c r="B112" s="17">
        <f t="shared" si="20"/>
        <v>12</v>
      </c>
      <c r="C112" s="88"/>
      <c r="D112" s="89" cm="1">
        <f t="array" aca="1" ref="D112" ca="1">IF(INDIRECT(VLOOKUP(B112,B$8:C$38,2,FALSE)&amp;(10*A112-1))="","",INDIRECT(VLOOKUP(B112,B$8:C$38,2,FALSE)&amp;(10*A112-1)))</f>
        <v>46034</v>
      </c>
      <c r="E112" s="17" t="str">
        <f t="shared" ca="1" si="18"/>
        <v>月</v>
      </c>
      <c r="F112" s="17" t="str" cm="1">
        <f t="array" aca="1" ref="F112" ca="1">IF(E112="","",IF(INDIRECT(VLOOKUP(B112,B$8:C$38,2,FALSE)&amp;(10*A112+3))="","",INDIRECT(VLOOKUP(B112,B$8:C$38,2,FALSE)&amp;(10*A112+3))))</f>
        <v/>
      </c>
      <c r="G112" s="17" t="str" cm="1">
        <f t="array" aca="1" ref="G112" ca="1">IF(E112="","",IF(INDIRECT(VLOOKUP(B112,B$8:C$38,2,FALSE)&amp;(10*A112+5))="","",INDIRECT(VLOOKUP(B112,B$8:C$38,2,FALSE)&amp;(10*A112+5))))</f>
        <v/>
      </c>
      <c r="H112" s="17" t="str" cm="1">
        <f t="array" aca="1" ref="H112" ca="1">IF(G112="","",IF(G112="●","振替後",IF(G112="▲","振替前",IF(G112="○","休日",IF(G112="外","非対象期間",IF(INDIRECT(VLOOKUP(B112,B$8:C$38,2,FALSE)&amp;(10*A112+5))="","",INDIRECT(VLOOKUP(B112,B$8:C$38,2,FALSE)&amp;(10*A112+5))))))))</f>
        <v/>
      </c>
      <c r="J112" s="68"/>
      <c r="K112" s="221"/>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H112" s="218"/>
      <c r="AI112" s="218"/>
      <c r="AJ112" s="218"/>
      <c r="AK112" s="218"/>
      <c r="AL112" s="218"/>
      <c r="AM112" s="218"/>
      <c r="AN112" s="218"/>
      <c r="AO112" s="218"/>
      <c r="AP112" s="219"/>
      <c r="AQ112" s="108" t="str">
        <f>IF($BR110=7,DBCS(1&amp;"日～"&amp;7&amp;"日"),DBCS("前"&amp;DAY(EOMONTH($L108-1,0))-6+$BR110&amp;"日～"&amp;$BR110&amp;"日"))</f>
        <v>前２７日～２日</v>
      </c>
      <c r="AR112" s="109" t="str">
        <f>DBCS($BR110+1&amp;"日～"&amp;$BR110+7&amp;"日")</f>
        <v>３日～９日</v>
      </c>
      <c r="AS112" s="109" t="str">
        <f>DBCS($BR110+8&amp;"日～"&amp;$BR110+14&amp;"日")</f>
        <v>１０日～１６日</v>
      </c>
      <c r="AT112" s="109" t="str">
        <f>DBCS($BR110+15&amp;"日～"&amp;$BR110+21&amp;"日")</f>
        <v>１７日～２３日</v>
      </c>
      <c r="AU112" s="110" t="str">
        <f>IF(AND(BR110=7,BR113=0),"-",IF($BR115=3,"-",DBCS($BR110+22&amp;"日～"&amp;$BR110+28&amp;"日")))</f>
        <v>２４日～３０日</v>
      </c>
      <c r="AV112" s="229"/>
      <c r="AW112" s="230"/>
      <c r="AX112" s="231"/>
      <c r="AY112" s="234"/>
      <c r="AZ112" s="237"/>
      <c r="BA112" s="41">
        <f>COUNTIF(L113:AP114,"外")</f>
        <v>0</v>
      </c>
      <c r="BB112" s="42">
        <f ca="1">COUNTIF(OFFSET(L113,0,MAX(5-WEEKDAY(L108,3),0),1,MIN(7-WEEKDAY(L108,3),2)),"外")+COUNTIF(OFFSET(L113,0,MAX(5-WEEKDAY(L108,3),0)+7,1,2),"外")+COUNTIF(OFFSET(L113,0,MAX(5-WEEKDAY(L108,3),0)+14,1,2),"外")+COUNTIF(OFFSET(L113,0,MAX(5-WEEKDAY(L108,3),0)+21,1,2),"外")+IF(BR112-BR110&lt;27,0,COUNTIF(OFFSET(L113,0,BR110+26,1,MIN(7-BR113,2)),"外"))</f>
        <v>0</v>
      </c>
      <c r="BC112" s="238"/>
      <c r="BD112" s="209"/>
      <c r="BE112" s="222"/>
      <c r="BF112" s="209"/>
      <c r="BG112" s="222"/>
      <c r="BH112" s="222"/>
      <c r="BI112" s="222"/>
      <c r="BJ112" s="222"/>
      <c r="BK112" s="222"/>
      <c r="BL112" s="173"/>
      <c r="BM112" s="227"/>
      <c r="BN112" s="227"/>
      <c r="BO112" s="173"/>
      <c r="BP112" s="173"/>
      <c r="BQ112" s="35" t="s">
        <v>98</v>
      </c>
      <c r="BR112" s="31">
        <f>DAY(EOMONTH(L108,0))</f>
        <v>31</v>
      </c>
      <c r="BS112" s="173"/>
      <c r="BT112" s="173"/>
      <c r="BU112" s="29"/>
      <c r="BV112" s="30"/>
    </row>
    <row r="113" spans="1:74" s="4" customFormat="1" ht="29.1" customHeight="1">
      <c r="A113" s="17">
        <f t="shared" si="19"/>
        <v>4</v>
      </c>
      <c r="B113" s="17">
        <f t="shared" si="20"/>
        <v>13</v>
      </c>
      <c r="D113" s="89" cm="1">
        <f t="array" aca="1" ref="D113" ca="1">IF(INDIRECT(VLOOKUP(B113,B$8:C$38,2,FALSE)&amp;(10*A113-1))="","",INDIRECT(VLOOKUP(B113,B$8:C$38,2,FALSE)&amp;(10*A113-1)))</f>
        <v>46035</v>
      </c>
      <c r="E113" s="17" t="str">
        <f t="shared" ca="1" si="18"/>
        <v>火</v>
      </c>
      <c r="F113" s="17" t="str" cm="1">
        <f t="array" aca="1" ref="F113" ca="1">IF(E113="","",IF(INDIRECT(VLOOKUP(B113,B$8:C$38,2,FALSE)&amp;(10*A113+3))="","",INDIRECT(VLOOKUP(B113,B$8:C$38,2,FALSE)&amp;(10*A113+3))))</f>
        <v/>
      </c>
      <c r="G113" s="17" t="str" cm="1">
        <f t="array" aca="1" ref="G113" ca="1">IF(E113="","",IF(INDIRECT(VLOOKUP(B113,B$8:C$38,2,FALSE)&amp;(10*A113+5))="","",INDIRECT(VLOOKUP(B113,B$8:C$38,2,FALSE)&amp;(10*A113+5))))</f>
        <v/>
      </c>
      <c r="H113" s="17" t="str" cm="1">
        <f t="array" aca="1" ref="H113" ca="1">IF(G113="","",IF(G113="●","振替後",IF(G113="▲","振替前",IF(G113="○","休日",IF(G113="外","非対象期間",IF(INDIRECT(VLOOKUP(B113,B$8:C$38,2,FALSE)&amp;(10*A113+5))="","",INDIRECT(VLOOKUP(B113,B$8:C$38,2,FALSE)&amp;(10*A113+5))))))))</f>
        <v/>
      </c>
      <c r="J113" s="69"/>
      <c r="K113" s="212" t="s">
        <v>88</v>
      </c>
      <c r="L113" s="194"/>
      <c r="M113" s="194"/>
      <c r="N113" s="194"/>
      <c r="O113" s="194"/>
      <c r="P113" s="194"/>
      <c r="Q113" s="194"/>
      <c r="R113" s="194"/>
      <c r="S113" s="194"/>
      <c r="T113" s="194"/>
      <c r="U113" s="194"/>
      <c r="V113" s="194"/>
      <c r="W113" s="194"/>
      <c r="X113" s="194"/>
      <c r="Y113" s="194"/>
      <c r="Z113" s="194"/>
      <c r="AA113" s="194"/>
      <c r="AB113" s="194"/>
      <c r="AC113" s="194"/>
      <c r="AD113" s="194"/>
      <c r="AE113" s="194"/>
      <c r="AF113" s="194"/>
      <c r="AG113" s="194"/>
      <c r="AH113" s="194"/>
      <c r="AI113" s="194"/>
      <c r="AJ113" s="194"/>
      <c r="AK113" s="194"/>
      <c r="AL113" s="194"/>
      <c r="AM113" s="194"/>
      <c r="AN113" s="194"/>
      <c r="AO113" s="194"/>
      <c r="AP113" s="196"/>
      <c r="AQ113" s="111">
        <f ca="1">IF(BR110=7,COUNTIF(OFFSET($L113,0,0,1,$BR110),"○")+COUNTIF(OFFSET($L113,0,$BR110,1,7),"●"),COUNTIF(OFFSET($L113,0,0,1,$BR110),"○")+COUNTIF(OFFSET($L113,-10,DAY(EOMONTH(L108-1,0))-7+BR110,1,7-$BR110),"○")+COUNTIF(OFFSET(L113,0,BR110,1,7),"●"))</f>
        <v>0</v>
      </c>
      <c r="AR113" s="112">
        <f ca="1">COUNTIF(OFFSET($L113,0,$BR110,1,7),"○")+COUNTIF(OFFSET($L113,0,$BR110+7,1,7),"●")</f>
        <v>0</v>
      </c>
      <c r="AS113" s="112">
        <f ca="1">COUNTIF(OFFSET($L113,0,$BR110+7,1,7),"○")+COUNTIF(OFFSET($L113,0,$BR110+14,1,7),"●")</f>
        <v>0</v>
      </c>
      <c r="AT113" s="112">
        <f ca="1">IF(BR115=3,COUNTIF(OFFSET($L113,0,$BR110+14,1,7),"○")+IFERROR(COUNTIF(OFFSET(L113,0,BR110+22,1,BR113),"●"),0)+COUNTIF(OFFSET(L113,10,0,1,7-BR113),"●"),COUNTIF(OFFSET($L113,0,$BR110+14,1,7),"○")+COUNTIF(OFFSET($L113,0,$BR110+21,1,7),"●"))</f>
        <v>0</v>
      </c>
      <c r="AU113" s="113">
        <f ca="1">IF((BR115+SIGN(BR110))&lt;5,"-",IF(BR113=0,COUNTIF(OFFSET(L113,0,BR110+21,1,7),"○")+COUNTIF(OFFSET(L113,10,0,1,7-BR113),"●"),COUNTIF(OFFSET(L113,0,BR110+21,1,7),"○")+COUNTIF(OFFSET(L113,0,BR110+28,1,BR113),"●")+COUNTIF(OFFSET(L113,10,1,7-BR113,),"●")))</f>
        <v>0</v>
      </c>
      <c r="AV113" s="198">
        <f>BH110</f>
        <v>0</v>
      </c>
      <c r="AW113" s="200">
        <f>IF(BD110=0,"対象外",AV113/BD110)</f>
        <v>0</v>
      </c>
      <c r="AX113" s="202" t="str">
        <f ca="1">IF(BD110=0,"対象外",IF(AV113/BD110&gt;=0.285,"達成",IF(AV113&gt;=BO113,"達成※","未")))</f>
        <v>未</v>
      </c>
      <c r="AY113" s="204">
        <f>BI110</f>
        <v>0</v>
      </c>
      <c r="AZ113" s="206">
        <f>IFERROR(AY113/BE110,"")</f>
        <v>0</v>
      </c>
      <c r="BA113" s="41" t="s">
        <v>86</v>
      </c>
      <c r="BB113" s="42" t="s">
        <v>86</v>
      </c>
      <c r="BC113" s="238"/>
      <c r="BD113" s="209"/>
      <c r="BE113" s="222"/>
      <c r="BF113" s="209"/>
      <c r="BG113" s="222"/>
      <c r="BH113" s="222"/>
      <c r="BI113" s="222"/>
      <c r="BJ113" s="222"/>
      <c r="BK113" s="222"/>
      <c r="BL113" s="173"/>
      <c r="BM113" s="227"/>
      <c r="BN113" s="227"/>
      <c r="BO113" s="173" t="str">
        <f ca="1">IF(OR(BM111/BD110&lt;0.285,BM111=0),BM111,"-")</f>
        <v>-</v>
      </c>
      <c r="BP113" s="226" t="str">
        <f ca="1">IF(OR(BN111/BF110&lt;0.285,BN111=0),BN111,"-")</f>
        <v>-</v>
      </c>
      <c r="BQ113" s="36" t="s">
        <v>99</v>
      </c>
      <c r="BR113" s="33">
        <f>MOD(BR112-BR110,7)</f>
        <v>1</v>
      </c>
      <c r="BS113" s="173"/>
      <c r="BT113" s="173"/>
    </row>
    <row r="114" spans="1:74" s="4" customFormat="1" ht="29.1" customHeight="1">
      <c r="A114" s="17">
        <f t="shared" si="19"/>
        <v>4</v>
      </c>
      <c r="B114" s="17">
        <f t="shared" si="20"/>
        <v>14</v>
      </c>
      <c r="D114" s="89" cm="1">
        <f t="array" aca="1" ref="D114" ca="1">IF(INDIRECT(VLOOKUP(B114,B$8:C$38,2,FALSE)&amp;(10*A114-1))="","",INDIRECT(VLOOKUP(B114,B$8:C$38,2,FALSE)&amp;(10*A114-1)))</f>
        <v>46036</v>
      </c>
      <c r="E114" s="17" t="str">
        <f t="shared" ca="1" si="18"/>
        <v>水</v>
      </c>
      <c r="F114" s="17" t="str" cm="1">
        <f t="array" aca="1" ref="F114" ca="1">IF(E114="","",IF(INDIRECT(VLOOKUP(B114,B$8:C$38,2,FALSE)&amp;(10*A114+3))="","",INDIRECT(VLOOKUP(B114,B$8:C$38,2,FALSE)&amp;(10*A114+3))))</f>
        <v/>
      </c>
      <c r="G114" s="17" t="str" cm="1">
        <f t="array" aca="1" ref="G114" ca="1">IF(E114="","",IF(INDIRECT(VLOOKUP(B114,B$8:C$38,2,FALSE)&amp;(10*A114+5))="","",INDIRECT(VLOOKUP(B114,B$8:C$38,2,FALSE)&amp;(10*A114+5))))</f>
        <v/>
      </c>
      <c r="H114" s="17" t="str" cm="1">
        <f t="array" aca="1" ref="H114" ca="1">IF(G114="","",IF(G114="●","振替後",IF(G114="▲","振替前",IF(G114="○","休日",IF(G114="外","非対象期間",IF(INDIRECT(VLOOKUP(B114,B$8:C$38,2,FALSE)&amp;(10*A114+5))="","",INDIRECT(VLOOKUP(B114,B$8:C$38,2,FALSE)&amp;(10*A114+5))))))))</f>
        <v/>
      </c>
      <c r="J114" s="69"/>
      <c r="K114" s="244"/>
      <c r="L114" s="194"/>
      <c r="M114" s="194"/>
      <c r="N114" s="194"/>
      <c r="O114" s="194"/>
      <c r="P114" s="194"/>
      <c r="Q114" s="194"/>
      <c r="R114" s="194"/>
      <c r="S114" s="194"/>
      <c r="T114" s="194"/>
      <c r="U114" s="194"/>
      <c r="V114" s="194"/>
      <c r="W114" s="194"/>
      <c r="X114" s="194"/>
      <c r="Y114" s="194"/>
      <c r="Z114" s="194"/>
      <c r="AA114" s="194"/>
      <c r="AB114" s="194"/>
      <c r="AC114" s="194"/>
      <c r="AD114" s="194"/>
      <c r="AE114" s="194"/>
      <c r="AF114" s="194"/>
      <c r="AG114" s="194"/>
      <c r="AH114" s="194"/>
      <c r="AI114" s="194"/>
      <c r="AJ114" s="194"/>
      <c r="AK114" s="194"/>
      <c r="AL114" s="194"/>
      <c r="AM114" s="194"/>
      <c r="AN114" s="194"/>
      <c r="AO114" s="194"/>
      <c r="AP114" s="196"/>
      <c r="AQ114" s="114" t="str">
        <f ca="1">IF(BR110=1,
IF((2-COUNTIF(OFFSET(L113,0,0,1,1),"外")-COUNTIF(OFFSET(L113,-10,BR102-1),"外"))&lt;=AQ113,"達成","未"),
IF((2-COUNTIF(OFFSET(L113,0,MAX(5-WEEKDAY(L108,3),0),1,2),"外"))&lt;=AQ113,"達成","未"))</f>
        <v>未</v>
      </c>
      <c r="AR114" s="112" t="str">
        <f ca="1">IF((2-COUNTIF(OFFSET($L113,0,$BR110+5,1,2),"外"))&lt;=AR113,"達成","未")</f>
        <v>未</v>
      </c>
      <c r="AS114" s="112" t="str">
        <f ca="1">IF((2-COUNTIF(OFFSET($L113,0,$BR110+12,1,2),"外"))&lt;=AS113,"達成","未")</f>
        <v>未</v>
      </c>
      <c r="AT114" s="112" t="str">
        <f ca="1">IF((2-COUNTIF(OFFSET($L113,0,$BR110+19,1,2),"外"))&lt;=AT113,"達成","未")</f>
        <v>未</v>
      </c>
      <c r="AU114" s="113" t="str">
        <f ca="1">IF((BR115+SIGN(BR110))&lt;5,"-",IF((2-COUNTIF(OFFSET($L113,0,$BR110+26,1,2),"外"))&lt;=AU113,"達成","未"))</f>
        <v>未</v>
      </c>
      <c r="AV114" s="214"/>
      <c r="AW114" s="215"/>
      <c r="AX114" s="216"/>
      <c r="AY114" s="217"/>
      <c r="AZ114" s="239"/>
      <c r="BA114" s="240">
        <f>COUNTIF(L115:AP116,"外")</f>
        <v>0</v>
      </c>
      <c r="BB114" s="242">
        <f ca="1">COUNTIF(OFFSET(L115,0,MAX(5-WEEKDAY(L108,3),0),1,MIN(7-WEEKDAY(L108,3),2)),"外")+COUNTIF(OFFSET(L115,0,MAX(5-WEEKDAY(L108,3),0)+7,1,2),"外")+COUNTIF(OFFSET(L115,0,MAX(5-WEEKDAY(L108,3),0)+14,1,2),"外")+COUNTIF(OFFSET(L115,0,MAX(5-WEEKDAY(L108,3),0)+21,1,2),"外")+IF(BR112-BR110&lt;27,0,COUNTIF(OFFSET(L115,0,BR110+26,1,MIN(7-BR113,2)),"外"))</f>
        <v>0</v>
      </c>
      <c r="BC114" s="238"/>
      <c r="BD114" s="209"/>
      <c r="BE114" s="222"/>
      <c r="BF114" s="209"/>
      <c r="BG114" s="222"/>
      <c r="BH114" s="222"/>
      <c r="BI114" s="222"/>
      <c r="BJ114" s="222"/>
      <c r="BK114" s="222"/>
      <c r="BL114" s="173"/>
      <c r="BM114" s="227"/>
      <c r="BN114" s="227"/>
      <c r="BO114" s="173"/>
      <c r="BP114" s="227"/>
      <c r="BQ114" s="101" t="s">
        <v>101</v>
      </c>
      <c r="BR114" s="33">
        <f>SIGN(BR110)+SIGN(BR113)+BR115</f>
        <v>6</v>
      </c>
      <c r="BS114" s="173"/>
      <c r="BT114" s="173"/>
    </row>
    <row r="115" spans="1:74" s="4" customFormat="1" ht="29.1" customHeight="1">
      <c r="A115" s="17">
        <f t="shared" si="19"/>
        <v>4</v>
      </c>
      <c r="B115" s="17">
        <f t="shared" si="20"/>
        <v>15</v>
      </c>
      <c r="D115" s="89" cm="1">
        <f t="array" aca="1" ref="D115" ca="1">IF(INDIRECT(VLOOKUP(B115,B$8:C$38,2,FALSE)&amp;(10*A115-1))="","",INDIRECT(VLOOKUP(B115,B$8:C$38,2,FALSE)&amp;(10*A115-1)))</f>
        <v>46037</v>
      </c>
      <c r="E115" s="17" t="str">
        <f t="shared" ca="1" si="18"/>
        <v>木</v>
      </c>
      <c r="F115" s="17" t="str" cm="1">
        <f t="array" aca="1" ref="F115" ca="1">IF(E115="","",IF(INDIRECT(VLOOKUP(B115,B$8:C$38,2,FALSE)&amp;(10*A115+3))="","",INDIRECT(VLOOKUP(B115,B$8:C$38,2,FALSE)&amp;(10*A115+3))))</f>
        <v/>
      </c>
      <c r="G115" s="17" t="str" cm="1">
        <f t="array" aca="1" ref="G115" ca="1">IF(E115="","",IF(INDIRECT(VLOOKUP(B115,B$8:C$38,2,FALSE)&amp;(10*A115+5))="","",INDIRECT(VLOOKUP(B115,B$8:C$38,2,FALSE)&amp;(10*A115+5))))</f>
        <v/>
      </c>
      <c r="H115" s="17" t="str" cm="1">
        <f t="array" aca="1" ref="H115" ca="1">IF(G115="","",IF(G115="●","振替後",IF(G115="▲","振替前",IF(G115="○","休日",IF(G115="外","非対象期間",IF(INDIRECT(VLOOKUP(B115,B$8:C$38,2,FALSE)&amp;(10*A115+5))="","",INDIRECT(VLOOKUP(B115,B$8:C$38,2,FALSE)&amp;(10*A115+5))))))))</f>
        <v/>
      </c>
      <c r="J115" s="69"/>
      <c r="K115" s="212" t="s">
        <v>84</v>
      </c>
      <c r="L115" s="194"/>
      <c r="M115" s="194"/>
      <c r="N115" s="194"/>
      <c r="O115" s="194"/>
      <c r="P115" s="194"/>
      <c r="Q115" s="194"/>
      <c r="R115" s="194"/>
      <c r="S115" s="194"/>
      <c r="T115" s="194"/>
      <c r="U115" s="194"/>
      <c r="V115" s="194"/>
      <c r="W115" s="194"/>
      <c r="X115" s="194"/>
      <c r="Y115" s="194"/>
      <c r="Z115" s="194"/>
      <c r="AA115" s="194"/>
      <c r="AB115" s="194"/>
      <c r="AC115" s="194"/>
      <c r="AD115" s="194"/>
      <c r="AE115" s="194"/>
      <c r="AF115" s="194"/>
      <c r="AG115" s="194"/>
      <c r="AH115" s="194"/>
      <c r="AI115" s="194"/>
      <c r="AJ115" s="194"/>
      <c r="AK115" s="194"/>
      <c r="AL115" s="194"/>
      <c r="AM115" s="194"/>
      <c r="AN115" s="194"/>
      <c r="AO115" s="194"/>
      <c r="AP115" s="196"/>
      <c r="AQ115" s="118">
        <f ca="1">IF(BR110=7,COUNTIF(OFFSET($L115,0,0,1,$BR110),"○")+COUNTIF(OFFSET($L115,0,$BR110,1,7),"●"),COUNTIF(OFFSET($L115,0,0,1,$BR110),"○")+COUNTIF(OFFSET($L115,-10,DAY(EOMONTH(L108-1,0))-7+BR110,1,7-$BR110),"○")+COUNTIF(OFFSET(L115,0,BR110,1,7),"●"))</f>
        <v>0</v>
      </c>
      <c r="AR115" s="119">
        <f ca="1">COUNTIF(OFFSET($L115,0,$BR110,1,7),"○")+COUNTIF(OFFSET($L115,0,$BR110+7,1,7),"●")</f>
        <v>0</v>
      </c>
      <c r="AS115" s="119">
        <f ca="1">COUNTIF(OFFSET($L115,0,$BR110+7,1,7),"○")+COUNTIF(OFFSET($L115,0,$BR110+14,1,7),"●")</f>
        <v>0</v>
      </c>
      <c r="AT115" s="119">
        <f ca="1">IF(BR115=3,COUNTIF(OFFSET($L115,0,$BR110+14,1,7),"○")+IFERROR(COUNTIF(OFFSET(L115,0,BR110+22,1,BR113),"●"),0)+COUNTIF(OFFSET(L115,10,0,1,7-BR113),"●"),COUNTIF(OFFSET($L115,0,$BR110+14,1,7),"○")+COUNTIF(OFFSET($L115,0,$BR110+21,1,7),"●"))</f>
        <v>0</v>
      </c>
      <c r="AU115" s="120">
        <f ca="1">IF((BR115+SIGN(BR110))&lt;5,"-",IF(BR113=0,COUNTIF(OFFSET(L115,0,BR110+21,1,7),"○")+COUNTIF(OFFSET(L115,10,0,1,7-BR113),"●"),COUNTIF(OFFSET(L115,0,BR110+21,1,7),"○")+COUNTIF(OFFSET(L115,0,BR110+28,1,BR113),"●")+COUNTIF(OFFSET(L115,10,1,7-BR113,),"●")))</f>
        <v>0</v>
      </c>
      <c r="AV115" s="198">
        <f>BJ110</f>
        <v>0</v>
      </c>
      <c r="AW115" s="200">
        <f>IF(BD110=0,"対象外",AV115/BD110)</f>
        <v>0</v>
      </c>
      <c r="AX115" s="202" t="str">
        <f ca="1">IF(BD110=0,"対象外",IF(AV115/BD110&gt;=0.285,"達成",IF(AV115&gt;=BP113,"達成※","未")))</f>
        <v>未</v>
      </c>
      <c r="AY115" s="204">
        <f>BK110</f>
        <v>0</v>
      </c>
      <c r="AZ115" s="206">
        <f>IFERROR(AY115/BG110,"")</f>
        <v>0</v>
      </c>
      <c r="BA115" s="241"/>
      <c r="BB115" s="243"/>
      <c r="BC115" s="238"/>
      <c r="BD115" s="210"/>
      <c r="BE115" s="222"/>
      <c r="BF115" s="210"/>
      <c r="BG115" s="222"/>
      <c r="BH115" s="222"/>
      <c r="BI115" s="222"/>
      <c r="BJ115" s="222"/>
      <c r="BK115" s="222"/>
      <c r="BL115" s="173"/>
      <c r="BM115" s="228"/>
      <c r="BN115" s="228"/>
      <c r="BO115" s="173"/>
      <c r="BP115" s="228"/>
      <c r="BQ115" s="37" t="s">
        <v>100</v>
      </c>
      <c r="BR115" s="104">
        <f>ROUNDDOWN((BR112-BR110)/7,0)</f>
        <v>4</v>
      </c>
      <c r="BS115" s="173"/>
      <c r="BT115" s="173"/>
    </row>
    <row r="116" spans="1:74" s="4" customFormat="1" ht="29.1" customHeight="1" thickBot="1">
      <c r="A116" s="17">
        <f t="shared" si="19"/>
        <v>4</v>
      </c>
      <c r="B116" s="17">
        <f t="shared" si="20"/>
        <v>16</v>
      </c>
      <c r="D116" s="89" cm="1">
        <f t="array" aca="1" ref="D116" ca="1">IF(INDIRECT(VLOOKUP(B116,B$8:C$38,2,FALSE)&amp;(10*A116-1))="","",INDIRECT(VLOOKUP(B116,B$8:C$38,2,FALSE)&amp;(10*A116-1)))</f>
        <v>46038</v>
      </c>
      <c r="E116" s="17" t="str">
        <f t="shared" ca="1" si="18"/>
        <v>金</v>
      </c>
      <c r="F116" s="17" t="str" cm="1">
        <f t="array" aca="1" ref="F116" ca="1">IF(E116="","",IF(INDIRECT(VLOOKUP(B116,B$8:C$38,2,FALSE)&amp;(10*A116+3))="","",INDIRECT(VLOOKUP(B116,B$8:C$38,2,FALSE)&amp;(10*A116+3))))</f>
        <v/>
      </c>
      <c r="G116" s="17" t="str" cm="1">
        <f t="array" aca="1" ref="G116" ca="1">IF(E116="","",IF(INDIRECT(VLOOKUP(B116,B$8:C$38,2,FALSE)&amp;(10*A116+5))="","",INDIRECT(VLOOKUP(B116,B$8:C$38,2,FALSE)&amp;(10*A116+5))))</f>
        <v/>
      </c>
      <c r="H116" s="17" t="str" cm="1">
        <f t="array" aca="1" ref="H116" ca="1">IF(G116="","",IF(G116="●","振替後",IF(G116="▲","振替前",IF(G116="○","休日",IF(G116="外","非対象期間",IF(INDIRECT(VLOOKUP(B116,B$8:C$38,2,FALSE)&amp;(10*A116+5))="","",INDIRECT(VLOOKUP(B116,B$8:C$38,2,FALSE)&amp;(10*A116+5))))))))</f>
        <v/>
      </c>
      <c r="J116" s="69"/>
      <c r="K116" s="213"/>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5"/>
      <c r="AN116" s="195"/>
      <c r="AO116" s="195"/>
      <c r="AP116" s="197"/>
      <c r="AQ116" s="123" t="str">
        <f ca="1">IF(BR110=1,
IF((2-COUNTIF(OFFSET(L115,0,0,1,1),"外")-COUNTIF(OFFSET(L115,-10,BR102-1),"外"))&lt;=AQ115,"達成","未"),
IF((2-COUNTIF(OFFSET(L115,0,MAX(5-WEEKDAY(L108,3),0),1,2),"外"))&lt;=AQ115,"達成","未"))</f>
        <v>未</v>
      </c>
      <c r="AR116" s="124" t="str">
        <f ca="1">IF((2-COUNTIF(OFFSET($L115,0,$BR110+5,1,2),"外"))&lt;=AR115,"達成","未")</f>
        <v>未</v>
      </c>
      <c r="AS116" s="124" t="str">
        <f ca="1">IF((2-COUNTIF(OFFSET($L115,0,$BR110+12,1,2),"外"))&lt;=AS115,"達成","未")</f>
        <v>未</v>
      </c>
      <c r="AT116" s="124" t="str">
        <f ca="1">IF((2-COUNTIF(OFFSET($L115,0,$BR110+19,1,2),"外"))&lt;=AT115,"達成","未")</f>
        <v>未</v>
      </c>
      <c r="AU116" s="125" t="str">
        <f ca="1">IF((BR115+SIGN(BR110))&lt;5,"-",IF((2-COUNTIF(OFFSET($L115,0,$BR110+26,1,2),"外"))&lt;=AU115,"達成","未"))</f>
        <v>未</v>
      </c>
      <c r="AV116" s="199"/>
      <c r="AW116" s="201"/>
      <c r="AX116" s="203"/>
      <c r="AY116" s="205"/>
      <c r="AZ116" s="207"/>
      <c r="BA116" s="38"/>
      <c r="BB116" s="38"/>
      <c r="BC116" s="107"/>
      <c r="BD116" s="107"/>
      <c r="BE116" s="107"/>
      <c r="BF116" s="107"/>
      <c r="BG116" s="107"/>
      <c r="BH116" s="107"/>
      <c r="BI116" s="107"/>
      <c r="BJ116" s="107"/>
      <c r="BK116" s="107"/>
      <c r="BL116" s="46"/>
      <c r="BM116" s="46"/>
      <c r="BN116" s="46"/>
      <c r="BO116" s="46"/>
      <c r="BP116" s="46"/>
      <c r="BQ116" s="46"/>
      <c r="BR116" s="34"/>
      <c r="BS116" s="46"/>
      <c r="BT116" s="2"/>
    </row>
    <row r="117" spans="1:74" ht="14.25" thickBot="1">
      <c r="A117" s="17">
        <f t="shared" si="19"/>
        <v>4</v>
      </c>
      <c r="B117" s="17">
        <f t="shared" si="20"/>
        <v>17</v>
      </c>
      <c r="D117" s="89" cm="1">
        <f t="array" aca="1" ref="D117" ca="1">IF(INDIRECT(VLOOKUP(B117,B$8:C$38,2,FALSE)&amp;(10*A117-1))="","",INDIRECT(VLOOKUP(B117,B$8:C$38,2,FALSE)&amp;(10*A117-1)))</f>
        <v>46039</v>
      </c>
      <c r="E117" s="17" t="str">
        <f t="shared" ca="1" si="18"/>
        <v>土</v>
      </c>
      <c r="F117" s="17" t="str" cm="1">
        <f t="array" aca="1" ref="F117" ca="1">IF(E117="","",IF(INDIRECT(VLOOKUP(B117,B$8:C$38,2,FALSE)&amp;(10*A117+3))="","",INDIRECT(VLOOKUP(B117,B$8:C$38,2,FALSE)&amp;(10*A117+3))))</f>
        <v/>
      </c>
      <c r="G117" s="17" t="str" cm="1">
        <f t="array" aca="1" ref="G117" ca="1">IF(E117="","",IF(INDIRECT(VLOOKUP(B117,B$8:C$38,2,FALSE)&amp;(10*A117+5))="","",INDIRECT(VLOOKUP(B117,B$8:C$38,2,FALSE)&amp;(10*A117+5))))</f>
        <v/>
      </c>
      <c r="H117" s="17" t="str" cm="1">
        <f t="array" aca="1" ref="H117" ca="1">IF(G117="","",IF(G117="●","振替後",IF(G117="▲","振替前",IF(G117="○","休日",IF(G117="外","非対象期間",IF(INDIRECT(VLOOKUP(B117,B$8:C$38,2,FALSE)&amp;(10*A117+5))="","",INDIRECT(VLOOKUP(B117,B$8:C$38,2,FALSE)&amp;(10*A117+5))))))))</f>
        <v/>
      </c>
      <c r="J117" s="52"/>
      <c r="K117" s="53"/>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BI117" s="7"/>
      <c r="BJ117" s="7"/>
      <c r="BK117" s="7"/>
      <c r="BL117" s="2"/>
    </row>
    <row r="118" spans="1:74" ht="13.5" customHeight="1">
      <c r="A118" s="17">
        <f t="shared" si="19"/>
        <v>4</v>
      </c>
      <c r="B118" s="17">
        <f t="shared" si="20"/>
        <v>18</v>
      </c>
      <c r="D118" s="89" cm="1">
        <f t="array" aca="1" ref="D118" ca="1">IF(INDIRECT(VLOOKUP(B118,B$8:C$38,2,FALSE)&amp;(10*A118-1))="","",INDIRECT(VLOOKUP(B118,B$8:C$38,2,FALSE)&amp;(10*A118-1)))</f>
        <v>46040</v>
      </c>
      <c r="E118" s="17" t="str">
        <f t="shared" ca="1" si="18"/>
        <v>日</v>
      </c>
      <c r="F118" s="17" t="str" cm="1">
        <f t="array" aca="1" ref="F118" ca="1">IF(E118="","",IF(INDIRECT(VLOOKUP(B118,B$8:C$38,2,FALSE)&amp;(10*A118+3))="","",INDIRECT(VLOOKUP(B118,B$8:C$38,2,FALSE)&amp;(10*A118+3))))</f>
        <v/>
      </c>
      <c r="G118" s="17" t="str" cm="1">
        <f t="array" aca="1" ref="G118" ca="1">IF(E118="","",IF(INDIRECT(VLOOKUP(B118,B$8:C$38,2,FALSE)&amp;(10*A118+5))="","",INDIRECT(VLOOKUP(B118,B$8:C$38,2,FALSE)&amp;(10*A118+5))))</f>
        <v/>
      </c>
      <c r="H118" s="17" t="str" cm="1">
        <f t="array" aca="1" ref="H118" ca="1">IF(G118="","",IF(G118="●","振替後",IF(G118="▲","振替前",IF(G118="○","休日",IF(G118="外","非対象期間",IF(INDIRECT(VLOOKUP(B118,B$8:C$38,2,FALSE)&amp;(10*A118+5))="","",INDIRECT(VLOOKUP(B118,B$8:C$38,2,FALSE)&amp;(10*A118+5))))))))</f>
        <v/>
      </c>
      <c r="J118" s="52"/>
      <c r="K118" s="66" t="s">
        <v>0</v>
      </c>
      <c r="L118" s="258">
        <f>DATE(YEAR(L108),MONTH(L108)+1,DAY(L108))</f>
        <v>46266</v>
      </c>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8"/>
      <c r="AI118" s="258"/>
      <c r="AJ118" s="258"/>
      <c r="AK118" s="258"/>
      <c r="AL118" s="258"/>
      <c r="AM118" s="258"/>
      <c r="AN118" s="258"/>
      <c r="AO118" s="258"/>
      <c r="AP118" s="259"/>
      <c r="AQ118" s="270" t="s">
        <v>136</v>
      </c>
      <c r="AR118" s="271"/>
      <c r="AS118" s="271"/>
      <c r="AT118" s="271"/>
      <c r="AU118" s="272"/>
      <c r="AV118" s="260" t="s">
        <v>50</v>
      </c>
      <c r="AW118" s="261"/>
      <c r="AX118" s="262"/>
      <c r="AY118" s="266" t="s">
        <v>11</v>
      </c>
      <c r="AZ118" s="267"/>
      <c r="BA118" s="250" t="s">
        <v>102</v>
      </c>
      <c r="BB118" s="253" t="s">
        <v>103</v>
      </c>
      <c r="BC118" s="256" t="s">
        <v>15</v>
      </c>
      <c r="BD118" s="208" t="s">
        <v>104</v>
      </c>
      <c r="BE118" s="247" t="s">
        <v>105</v>
      </c>
      <c r="BF118" s="208" t="s">
        <v>107</v>
      </c>
      <c r="BG118" s="247" t="s">
        <v>106</v>
      </c>
      <c r="BH118" s="208" t="s">
        <v>80</v>
      </c>
      <c r="BI118" s="208" t="s">
        <v>81</v>
      </c>
      <c r="BJ118" s="102" t="s">
        <v>82</v>
      </c>
      <c r="BK118" s="102" t="s">
        <v>83</v>
      </c>
      <c r="BL118" s="222" t="s">
        <v>52</v>
      </c>
      <c r="BM118" s="247" t="s">
        <v>108</v>
      </c>
      <c r="BN118" s="247" t="s">
        <v>109</v>
      </c>
      <c r="BO118" s="222" t="s">
        <v>110</v>
      </c>
      <c r="BP118" s="222" t="s">
        <v>111</v>
      </c>
      <c r="BQ118" s="105"/>
      <c r="BR118" s="245" t="s">
        <v>92</v>
      </c>
      <c r="BS118" s="222" t="s">
        <v>61</v>
      </c>
      <c r="BT118" s="173" t="s">
        <v>142</v>
      </c>
    </row>
    <row r="119" spans="1:74" ht="12.95" customHeight="1">
      <c r="A119" s="17">
        <f t="shared" si="19"/>
        <v>4</v>
      </c>
      <c r="B119" s="17">
        <f t="shared" si="20"/>
        <v>19</v>
      </c>
      <c r="D119" s="89" cm="1">
        <f t="array" aca="1" ref="D119" ca="1">IF(INDIRECT(VLOOKUP(B119,B$8:C$38,2,FALSE)&amp;(10*A119-1))="","",INDIRECT(VLOOKUP(B119,B$8:C$38,2,FALSE)&amp;(10*A119-1)))</f>
        <v>46041</v>
      </c>
      <c r="E119" s="17" t="str">
        <f t="shared" ca="1" si="18"/>
        <v>月</v>
      </c>
      <c r="F119" s="17" t="str" cm="1">
        <f t="array" aca="1" ref="F119" ca="1">IF(E119="","",IF(INDIRECT(VLOOKUP(B119,B$8:C$38,2,FALSE)&amp;(10*A119+3))="","",INDIRECT(VLOOKUP(B119,B$8:C$38,2,FALSE)&amp;(10*A119+3))))</f>
        <v/>
      </c>
      <c r="G119" s="17" t="str" cm="1">
        <f t="array" aca="1" ref="G119" ca="1">IF(E119="","",IF(INDIRECT(VLOOKUP(B119,B$8:C$38,2,FALSE)&amp;(10*A119+5))="","",INDIRECT(VLOOKUP(B119,B$8:C$38,2,FALSE)&amp;(10*A119+5))))</f>
        <v/>
      </c>
      <c r="H119" s="17" t="str" cm="1">
        <f t="array" aca="1" ref="H119" ca="1">IF(G119="","",IF(G119="●","振替後",IF(G119="▲","振替前",IF(G119="○","休日",IF(G119="外","非対象期間",IF(INDIRECT(VLOOKUP(B119,B$8:C$38,2,FALSE)&amp;(10*A119+5))="","",INDIRECT(VLOOKUP(B119,B$8:C$38,2,FALSE)&amp;(10*A119+5))))))))</f>
        <v/>
      </c>
      <c r="J119" s="52"/>
      <c r="K119" s="67" t="s">
        <v>1</v>
      </c>
      <c r="L119" s="126">
        <f>DATE(YEAR(L118),MONTH(L118),DAY(L118))</f>
        <v>46266</v>
      </c>
      <c r="M119" s="126">
        <f>IF(MONTH(DATE(YEAR(L119),MONTH(L119),DAY(L119)+1))=MONTH($L118),DATE(YEAR(L119),MONTH(L119),DAY(L119)+1),"")</f>
        <v>46267</v>
      </c>
      <c r="N119" s="126">
        <f t="shared" ref="N119:AP119" si="29">IF(MONTH(DATE(YEAR(M119),MONTH(M119),DAY(M119)+1))=MONTH($L118),DATE(YEAR(M119),MONTH(M119),DAY(M119)+1),"")</f>
        <v>46268</v>
      </c>
      <c r="O119" s="126">
        <f t="shared" si="29"/>
        <v>46269</v>
      </c>
      <c r="P119" s="126">
        <f t="shared" si="29"/>
        <v>46270</v>
      </c>
      <c r="Q119" s="126">
        <f t="shared" si="29"/>
        <v>46271</v>
      </c>
      <c r="R119" s="126">
        <f t="shared" si="29"/>
        <v>46272</v>
      </c>
      <c r="S119" s="126">
        <f t="shared" si="29"/>
        <v>46273</v>
      </c>
      <c r="T119" s="126">
        <f t="shared" si="29"/>
        <v>46274</v>
      </c>
      <c r="U119" s="126">
        <f t="shared" si="29"/>
        <v>46275</v>
      </c>
      <c r="V119" s="126">
        <f t="shared" si="29"/>
        <v>46276</v>
      </c>
      <c r="W119" s="126">
        <f t="shared" si="29"/>
        <v>46277</v>
      </c>
      <c r="X119" s="126">
        <f t="shared" si="29"/>
        <v>46278</v>
      </c>
      <c r="Y119" s="126">
        <f t="shared" si="29"/>
        <v>46279</v>
      </c>
      <c r="Z119" s="126">
        <f t="shared" si="29"/>
        <v>46280</v>
      </c>
      <c r="AA119" s="126">
        <f t="shared" si="29"/>
        <v>46281</v>
      </c>
      <c r="AB119" s="126">
        <f t="shared" si="29"/>
        <v>46282</v>
      </c>
      <c r="AC119" s="126">
        <f t="shared" si="29"/>
        <v>46283</v>
      </c>
      <c r="AD119" s="126">
        <f t="shared" si="29"/>
        <v>46284</v>
      </c>
      <c r="AE119" s="126">
        <f t="shared" si="29"/>
        <v>46285</v>
      </c>
      <c r="AF119" s="126">
        <f t="shared" si="29"/>
        <v>46286</v>
      </c>
      <c r="AG119" s="126">
        <f t="shared" si="29"/>
        <v>46287</v>
      </c>
      <c r="AH119" s="126">
        <f t="shared" si="29"/>
        <v>46288</v>
      </c>
      <c r="AI119" s="126">
        <f t="shared" si="29"/>
        <v>46289</v>
      </c>
      <c r="AJ119" s="126">
        <f t="shared" si="29"/>
        <v>46290</v>
      </c>
      <c r="AK119" s="126">
        <f t="shared" si="29"/>
        <v>46291</v>
      </c>
      <c r="AL119" s="126">
        <f t="shared" si="29"/>
        <v>46292</v>
      </c>
      <c r="AM119" s="126">
        <f t="shared" si="29"/>
        <v>46293</v>
      </c>
      <c r="AN119" s="126">
        <f t="shared" si="29"/>
        <v>46294</v>
      </c>
      <c r="AO119" s="126">
        <f t="shared" si="29"/>
        <v>46295</v>
      </c>
      <c r="AP119" s="127" t="str">
        <f t="shared" si="29"/>
        <v/>
      </c>
      <c r="AQ119" s="273"/>
      <c r="AR119" s="274"/>
      <c r="AS119" s="274"/>
      <c r="AT119" s="274"/>
      <c r="AU119" s="275"/>
      <c r="AV119" s="263"/>
      <c r="AW119" s="264"/>
      <c r="AX119" s="265"/>
      <c r="AY119" s="268"/>
      <c r="AZ119" s="269"/>
      <c r="BA119" s="251"/>
      <c r="BB119" s="254"/>
      <c r="BC119" s="257"/>
      <c r="BD119" s="210"/>
      <c r="BE119" s="248"/>
      <c r="BF119" s="210"/>
      <c r="BG119" s="248"/>
      <c r="BH119" s="210"/>
      <c r="BI119" s="210"/>
      <c r="BJ119" s="103" t="s">
        <v>78</v>
      </c>
      <c r="BK119" s="103" t="s">
        <v>79</v>
      </c>
      <c r="BL119" s="222"/>
      <c r="BM119" s="249"/>
      <c r="BN119" s="249"/>
      <c r="BO119" s="173"/>
      <c r="BP119" s="173"/>
      <c r="BQ119" s="106"/>
      <c r="BR119" s="246"/>
      <c r="BS119" s="222"/>
      <c r="BT119" s="173"/>
    </row>
    <row r="120" spans="1:74" ht="13.5" customHeight="1">
      <c r="A120" s="17">
        <f t="shared" si="19"/>
        <v>4</v>
      </c>
      <c r="B120" s="17">
        <f t="shared" si="20"/>
        <v>20</v>
      </c>
      <c r="D120" s="89" cm="1">
        <f t="array" aca="1" ref="D120" ca="1">IF(INDIRECT(VLOOKUP(B120,B$8:C$38,2,FALSE)&amp;(10*A120-1))="","",INDIRECT(VLOOKUP(B120,B$8:C$38,2,FALSE)&amp;(10*A120-1)))</f>
        <v>46042</v>
      </c>
      <c r="E120" s="17" t="str">
        <f t="shared" ca="1" si="18"/>
        <v>火</v>
      </c>
      <c r="F120" s="17" t="str" cm="1">
        <f t="array" aca="1" ref="F120" ca="1">IF(E120="","",IF(INDIRECT(VLOOKUP(B120,B$8:C$38,2,FALSE)&amp;(10*A120+3))="","",INDIRECT(VLOOKUP(B120,B$8:C$38,2,FALSE)&amp;(10*A120+3))))</f>
        <v/>
      </c>
      <c r="G120" s="17" t="str" cm="1">
        <f t="array" aca="1" ref="G120" ca="1">IF(E120="","",IF(INDIRECT(VLOOKUP(B120,B$8:C$38,2,FALSE)&amp;(10*A120+5))="","",INDIRECT(VLOOKUP(B120,B$8:C$38,2,FALSE)&amp;(10*A120+5))))</f>
        <v/>
      </c>
      <c r="H120" s="17" t="str" cm="1">
        <f t="array" aca="1" ref="H120" ca="1">IF(G120="","",IF(G120="●","振替後",IF(G120="▲","振替前",IF(G120="○","休日",IF(G120="外","非対象期間",IF(INDIRECT(VLOOKUP(B120,B$8:C$38,2,FALSE)&amp;(10*A120+5))="","",INDIRECT(VLOOKUP(B120,B$8:C$38,2,FALSE)&amp;(10*A120+5))))))))</f>
        <v/>
      </c>
      <c r="J120" s="52"/>
      <c r="K120" s="67" t="s">
        <v>2</v>
      </c>
      <c r="L120" s="128" t="str">
        <f t="shared" ref="L120:AP120" si="30">TEXT(L119,"aaa")</f>
        <v>火</v>
      </c>
      <c r="M120" s="128" t="str">
        <f t="shared" si="30"/>
        <v>水</v>
      </c>
      <c r="N120" s="128" t="str">
        <f t="shared" si="30"/>
        <v>木</v>
      </c>
      <c r="O120" s="128" t="str">
        <f t="shared" si="30"/>
        <v>金</v>
      </c>
      <c r="P120" s="128" t="str">
        <f t="shared" si="30"/>
        <v>土</v>
      </c>
      <c r="Q120" s="128" t="str">
        <f t="shared" si="30"/>
        <v>日</v>
      </c>
      <c r="R120" s="128" t="str">
        <f t="shared" si="30"/>
        <v>月</v>
      </c>
      <c r="S120" s="128" t="str">
        <f t="shared" si="30"/>
        <v>火</v>
      </c>
      <c r="T120" s="128" t="str">
        <f t="shared" si="30"/>
        <v>水</v>
      </c>
      <c r="U120" s="128" t="str">
        <f t="shared" si="30"/>
        <v>木</v>
      </c>
      <c r="V120" s="128" t="str">
        <f t="shared" si="30"/>
        <v>金</v>
      </c>
      <c r="W120" s="128" t="str">
        <f t="shared" si="30"/>
        <v>土</v>
      </c>
      <c r="X120" s="128" t="str">
        <f t="shared" si="30"/>
        <v>日</v>
      </c>
      <c r="Y120" s="128" t="str">
        <f t="shared" si="30"/>
        <v>月</v>
      </c>
      <c r="Z120" s="128" t="str">
        <f t="shared" si="30"/>
        <v>火</v>
      </c>
      <c r="AA120" s="128" t="str">
        <f t="shared" si="30"/>
        <v>水</v>
      </c>
      <c r="AB120" s="128" t="str">
        <f t="shared" si="30"/>
        <v>木</v>
      </c>
      <c r="AC120" s="128" t="str">
        <f t="shared" si="30"/>
        <v>金</v>
      </c>
      <c r="AD120" s="128" t="str">
        <f t="shared" si="30"/>
        <v>土</v>
      </c>
      <c r="AE120" s="128" t="str">
        <f t="shared" si="30"/>
        <v>日</v>
      </c>
      <c r="AF120" s="128" t="str">
        <f t="shared" si="30"/>
        <v>月</v>
      </c>
      <c r="AG120" s="128" t="str">
        <f t="shared" si="30"/>
        <v>火</v>
      </c>
      <c r="AH120" s="128" t="str">
        <f t="shared" si="30"/>
        <v>水</v>
      </c>
      <c r="AI120" s="128" t="str">
        <f t="shared" si="30"/>
        <v>木</v>
      </c>
      <c r="AJ120" s="128" t="str">
        <f t="shared" si="30"/>
        <v>金</v>
      </c>
      <c r="AK120" s="128" t="str">
        <f t="shared" si="30"/>
        <v>土</v>
      </c>
      <c r="AL120" s="128" t="str">
        <f t="shared" si="30"/>
        <v>日</v>
      </c>
      <c r="AM120" s="128" t="str">
        <f t="shared" si="30"/>
        <v>月</v>
      </c>
      <c r="AN120" s="128" t="str">
        <f t="shared" si="30"/>
        <v>火</v>
      </c>
      <c r="AO120" s="128" t="str">
        <f t="shared" si="30"/>
        <v>水</v>
      </c>
      <c r="AP120" s="129" t="str">
        <f t="shared" si="30"/>
        <v/>
      </c>
      <c r="AQ120" s="287" t="s">
        <v>137</v>
      </c>
      <c r="AR120" s="289" t="s">
        <v>138</v>
      </c>
      <c r="AS120" s="289" t="s">
        <v>139</v>
      </c>
      <c r="AT120" s="289" t="s">
        <v>140</v>
      </c>
      <c r="AU120" s="304" t="s">
        <v>141</v>
      </c>
      <c r="AV120" s="229" t="s">
        <v>44</v>
      </c>
      <c r="AW120" s="230" t="s">
        <v>12</v>
      </c>
      <c r="AX120" s="231" t="s">
        <v>51</v>
      </c>
      <c r="AY120" s="232" t="s">
        <v>44</v>
      </c>
      <c r="AZ120" s="235" t="s">
        <v>13</v>
      </c>
      <c r="BA120" s="252"/>
      <c r="BB120" s="255"/>
      <c r="BC120" s="238">
        <f>COUNT(L119:AP119)</f>
        <v>30</v>
      </c>
      <c r="BD120" s="208">
        <f>BC120-BA122</f>
        <v>30</v>
      </c>
      <c r="BE120" s="222">
        <f>SUM(BD$8:BD123)</f>
        <v>309</v>
      </c>
      <c r="BF120" s="208">
        <f>BC120-BA124</f>
        <v>30</v>
      </c>
      <c r="BG120" s="222">
        <f>SUM(BF$8:BF123)</f>
        <v>309</v>
      </c>
      <c r="BH120" s="222">
        <f>COUNTIF(L123:AP123,"○")+COUNTIF(L123:AP123,"●")</f>
        <v>0</v>
      </c>
      <c r="BI120" s="222">
        <f>SUM(BH$9:BH124)</f>
        <v>0</v>
      </c>
      <c r="BJ120" s="222">
        <f>COUNTIF(L125:AP125,"○")+COUNTIF(L125:AP125,"●")</f>
        <v>0</v>
      </c>
      <c r="BK120" s="222">
        <f>SUM(BJ$10:BJ125)</f>
        <v>0</v>
      </c>
      <c r="BL120" s="173">
        <f>COUNTIF(L120:AP120,"土")+COUNTIF(L120:AP120,"日")</f>
        <v>8</v>
      </c>
      <c r="BM120" s="248"/>
      <c r="BN120" s="248"/>
      <c r="BO120" s="173" t="str">
        <f ca="1">IF(OR(BM121/BD120&lt;0.285,BM121=0),"特例","特例なし")</f>
        <v>特例</v>
      </c>
      <c r="BP120" s="173" t="str">
        <f ca="1">IF(OR(BN121/BF120&lt;0.285,BN121=0),"特例","特例なし")</f>
        <v>特例</v>
      </c>
      <c r="BQ120" s="223" t="s">
        <v>97</v>
      </c>
      <c r="BR120" s="225">
        <f>ABS(IF(WEEKDAY(L118,3)=0,7,WEEKDAY(L118,3)-7))</f>
        <v>6</v>
      </c>
      <c r="BS120" s="173">
        <f ca="1">IF($AX$340="計画",IF(BD120=0,1,IF(AX123="達成",1,IF(AX123="達成※",1,0))),IF(BF120=0,1,IF(AX125="達成",1,IF(AX125="達成※",1,0))))</f>
        <v>0</v>
      </c>
      <c r="BT120" s="173">
        <f ca="1">IF($AX$340="計画",IF(COUNTIF(AQ124:AU124,"未")=0,1,0),IF(COUNTIF(AQ126:AU126,"未")=0,1,0))</f>
        <v>0</v>
      </c>
    </row>
    <row r="121" spans="1:74" ht="33.950000000000003" customHeight="1">
      <c r="A121" s="17">
        <f t="shared" si="19"/>
        <v>4</v>
      </c>
      <c r="B121" s="17">
        <f t="shared" si="20"/>
        <v>21</v>
      </c>
      <c r="D121" s="89" cm="1">
        <f t="array" aca="1" ref="D121" ca="1">IF(INDIRECT(VLOOKUP(B121,B$8:C$38,2,FALSE)&amp;(10*A121-1))="","",INDIRECT(VLOOKUP(B121,B$8:C$38,2,FALSE)&amp;(10*A121-1)))</f>
        <v>46043</v>
      </c>
      <c r="E121" s="17" t="str">
        <f t="shared" ca="1" si="18"/>
        <v>水</v>
      </c>
      <c r="F121" s="17" t="str" cm="1">
        <f t="array" aca="1" ref="F121" ca="1">IF(E121="","",IF(INDIRECT(VLOOKUP(B121,B$8:C$38,2,FALSE)&amp;(10*A121+3))="","",INDIRECT(VLOOKUP(B121,B$8:C$38,2,FALSE)&amp;(10*A121+3))))</f>
        <v/>
      </c>
      <c r="G121" s="17" t="str" cm="1">
        <f t="array" aca="1" ref="G121" ca="1">IF(E121="","",IF(INDIRECT(VLOOKUP(B121,B$8:C$38,2,FALSE)&amp;(10*A121+5))="","",INDIRECT(VLOOKUP(B121,B$8:C$38,2,FALSE)&amp;(10*A121+5))))</f>
        <v/>
      </c>
      <c r="H121" s="17" t="str" cm="1">
        <f t="array" aca="1" ref="H121" ca="1">IF(G121="","",IF(G121="●","振替後",IF(G121="▲","振替前",IF(G121="○","休日",IF(G121="外","非対象期間",IF(INDIRECT(VLOOKUP(B121,B$8:C$38,2,FALSE)&amp;(10*A121+5))="","",INDIRECT(VLOOKUP(B121,B$8:C$38,2,FALSE)&amp;(10*A121+5))))))))</f>
        <v/>
      </c>
      <c r="J121" s="52"/>
      <c r="K121" s="220" t="s">
        <v>3</v>
      </c>
      <c r="L121" s="218" t="str">
        <f>IFERROR(VLOOKUP(L119,祝日一覧!$A:$C,3,FALSE),"")</f>
        <v/>
      </c>
      <c r="M121" s="218" t="str">
        <f>IFERROR(VLOOKUP(M119,祝日一覧!$A:$C,3,FALSE),"")</f>
        <v/>
      </c>
      <c r="N121" s="218" t="str">
        <f>IFERROR(VLOOKUP(N119,祝日一覧!$A:$C,3,FALSE),"")</f>
        <v/>
      </c>
      <c r="O121" s="218" t="str">
        <f>IFERROR(VLOOKUP(O119,祝日一覧!$A:$C,3,FALSE),"")</f>
        <v/>
      </c>
      <c r="P121" s="218" t="str">
        <f>IFERROR(VLOOKUP(P119,祝日一覧!$A:$C,3,FALSE),"")</f>
        <v/>
      </c>
      <c r="Q121" s="218" t="str">
        <f>IFERROR(VLOOKUP(Q119,祝日一覧!$A:$C,3,FALSE),"")</f>
        <v/>
      </c>
      <c r="R121" s="218" t="str">
        <f>IFERROR(VLOOKUP(R119,祝日一覧!$A:$C,3,FALSE),"")</f>
        <v/>
      </c>
      <c r="S121" s="218" t="str">
        <f>IFERROR(VLOOKUP(S119,祝日一覧!$A:$C,3,FALSE),"")</f>
        <v/>
      </c>
      <c r="T121" s="218" t="str">
        <f>IFERROR(VLOOKUP(T119,祝日一覧!$A:$C,3,FALSE),"")</f>
        <v/>
      </c>
      <c r="U121" s="218" t="str">
        <f>IFERROR(VLOOKUP(U119,祝日一覧!$A:$C,3,FALSE),"")</f>
        <v/>
      </c>
      <c r="V121" s="218" t="str">
        <f>IFERROR(VLOOKUP(V119,祝日一覧!$A:$C,3,FALSE),"")</f>
        <v/>
      </c>
      <c r="W121" s="218" t="str">
        <f>IFERROR(VLOOKUP(W119,祝日一覧!$A:$C,3,FALSE),"")</f>
        <v/>
      </c>
      <c r="X121" s="218" t="str">
        <f>IFERROR(VLOOKUP(X119,祝日一覧!$A:$C,3,FALSE),"")</f>
        <v/>
      </c>
      <c r="Y121" s="218" t="str">
        <f>IFERROR(VLOOKUP(Y119,祝日一覧!$A:$C,3,FALSE),"")</f>
        <v/>
      </c>
      <c r="Z121" s="218" t="str">
        <f>IFERROR(VLOOKUP(Z119,祝日一覧!$A:$C,3,FALSE),"")</f>
        <v/>
      </c>
      <c r="AA121" s="218" t="str">
        <f>IFERROR(VLOOKUP(AA119,祝日一覧!$A:$C,3,FALSE),"")</f>
        <v/>
      </c>
      <c r="AB121" s="218" t="str">
        <f>IFERROR(VLOOKUP(AB119,祝日一覧!$A:$C,3,FALSE),"")</f>
        <v/>
      </c>
      <c r="AC121" s="218" t="str">
        <f>IFERROR(VLOOKUP(AC119,祝日一覧!$A:$C,3,FALSE),"")</f>
        <v/>
      </c>
      <c r="AD121" s="218" t="str">
        <f>IFERROR(VLOOKUP(AD119,祝日一覧!$A:$C,3,FALSE),"")</f>
        <v/>
      </c>
      <c r="AE121" s="218" t="str">
        <f>IFERROR(VLOOKUP(AE119,祝日一覧!$A:$C,3,FALSE),"")</f>
        <v/>
      </c>
      <c r="AF121" s="218" t="str">
        <f>IFERROR(VLOOKUP(AF119,祝日一覧!$A:$C,3,FALSE),"")</f>
        <v>敬老の日</v>
      </c>
      <c r="AG121" s="218" t="str">
        <f>IFERROR(VLOOKUP(AG119,祝日一覧!$A:$C,3,FALSE),"")</f>
        <v>国民の休日</v>
      </c>
      <c r="AH121" s="218" t="str">
        <f>IFERROR(VLOOKUP(AH119,祝日一覧!$A:$C,3,FALSE),"")</f>
        <v>秋分の日</v>
      </c>
      <c r="AI121" s="218" t="str">
        <f>IFERROR(VLOOKUP(AI119,祝日一覧!$A:$C,3,FALSE),"")</f>
        <v/>
      </c>
      <c r="AJ121" s="218" t="str">
        <f>IFERROR(VLOOKUP(AJ119,祝日一覧!$A:$C,3,FALSE),"")</f>
        <v/>
      </c>
      <c r="AK121" s="218" t="str">
        <f>IFERROR(VLOOKUP(AK119,祝日一覧!$A:$C,3,FALSE),"")</f>
        <v/>
      </c>
      <c r="AL121" s="218" t="str">
        <f>IFERROR(VLOOKUP(AL119,祝日一覧!$A:$C,3,FALSE),"")</f>
        <v/>
      </c>
      <c r="AM121" s="218" t="str">
        <f>IFERROR(VLOOKUP(AM119,祝日一覧!$A:$C,3,FALSE),"")</f>
        <v/>
      </c>
      <c r="AN121" s="218" t="str">
        <f>IFERROR(VLOOKUP(AN119,祝日一覧!$A:$C,3,FALSE),"")</f>
        <v/>
      </c>
      <c r="AO121" s="218" t="str">
        <f>IFERROR(VLOOKUP(AO119,祝日一覧!$A:$C,3,FALSE),"")</f>
        <v/>
      </c>
      <c r="AP121" s="219" t="str">
        <f>IFERROR(VLOOKUP(AP119,祝日一覧!$A:$C,3,FALSE),"")</f>
        <v/>
      </c>
      <c r="AQ121" s="288"/>
      <c r="AR121" s="290"/>
      <c r="AS121" s="290"/>
      <c r="AT121" s="290"/>
      <c r="AU121" s="305"/>
      <c r="AV121" s="229"/>
      <c r="AW121" s="230"/>
      <c r="AX121" s="231"/>
      <c r="AY121" s="233"/>
      <c r="AZ121" s="236"/>
      <c r="BA121" s="41" t="s">
        <v>85</v>
      </c>
      <c r="BB121" s="42" t="s">
        <v>85</v>
      </c>
      <c r="BC121" s="238"/>
      <c r="BD121" s="209"/>
      <c r="BE121" s="222"/>
      <c r="BF121" s="209"/>
      <c r="BG121" s="222"/>
      <c r="BH121" s="222"/>
      <c r="BI121" s="222"/>
      <c r="BJ121" s="222"/>
      <c r="BK121" s="222"/>
      <c r="BL121" s="173"/>
      <c r="BM121" s="226">
        <f ca="1">BL120-BB122</f>
        <v>8</v>
      </c>
      <c r="BN121" s="226">
        <f ca="1">BL120-BB124</f>
        <v>8</v>
      </c>
      <c r="BO121" s="173"/>
      <c r="BP121" s="173"/>
      <c r="BQ121" s="224"/>
      <c r="BR121" s="225">
        <f>WEEKDAY(L117,3)</f>
        <v>5</v>
      </c>
      <c r="BS121" s="173"/>
      <c r="BT121" s="173"/>
      <c r="BU121" s="24"/>
    </row>
    <row r="122" spans="1:74" s="3" customFormat="1" ht="53.1" customHeight="1">
      <c r="A122" s="17">
        <f t="shared" si="19"/>
        <v>4</v>
      </c>
      <c r="B122" s="17">
        <f t="shared" si="20"/>
        <v>22</v>
      </c>
      <c r="C122" s="88"/>
      <c r="D122" s="89" cm="1">
        <f t="array" aca="1" ref="D122" ca="1">IF(INDIRECT(VLOOKUP(B122,B$8:C$38,2,FALSE)&amp;(10*A122-1))="","",INDIRECT(VLOOKUP(B122,B$8:C$38,2,FALSE)&amp;(10*A122-1)))</f>
        <v>46044</v>
      </c>
      <c r="E122" s="17" t="str">
        <f t="shared" ca="1" si="18"/>
        <v>木</v>
      </c>
      <c r="F122" s="17" t="str" cm="1">
        <f t="array" aca="1" ref="F122" ca="1">IF(E122="","",IF(INDIRECT(VLOOKUP(B122,B$8:C$38,2,FALSE)&amp;(10*A122+3))="","",INDIRECT(VLOOKUP(B122,B$8:C$38,2,FALSE)&amp;(10*A122+3))))</f>
        <v/>
      </c>
      <c r="G122" s="17" t="str" cm="1">
        <f t="array" aca="1" ref="G122" ca="1">IF(E122="","",IF(INDIRECT(VLOOKUP(B122,B$8:C$38,2,FALSE)&amp;(10*A122+5))="","",INDIRECT(VLOOKUP(B122,B$8:C$38,2,FALSE)&amp;(10*A122+5))))</f>
        <v/>
      </c>
      <c r="H122" s="17" t="str" cm="1">
        <f t="array" aca="1" ref="H122" ca="1">IF(G122="","",IF(G122="●","振替後",IF(G122="▲","振替前",IF(G122="○","休日",IF(G122="外","非対象期間",IF(INDIRECT(VLOOKUP(B122,B$8:C$38,2,FALSE)&amp;(10*A122+5))="","",INDIRECT(VLOOKUP(B122,B$8:C$38,2,FALSE)&amp;(10*A122+5))))))))</f>
        <v/>
      </c>
      <c r="J122" s="68"/>
      <c r="K122" s="221"/>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9"/>
      <c r="AQ122" s="108" t="str">
        <f>IF($BR120=7,DBCS(1&amp;"日～"&amp;7&amp;"日"),DBCS("前"&amp;DAY(EOMONTH($L118-1,0))-6+$BR120&amp;"日～"&amp;$BR120&amp;"日"))</f>
        <v>前３１日～６日</v>
      </c>
      <c r="AR122" s="109" t="str">
        <f>DBCS($BR120+1&amp;"日～"&amp;$BR120+7&amp;"日")</f>
        <v>７日～１３日</v>
      </c>
      <c r="AS122" s="109" t="str">
        <f>DBCS($BR120+8&amp;"日～"&amp;$BR120+14&amp;"日")</f>
        <v>１４日～２０日</v>
      </c>
      <c r="AT122" s="109" t="str">
        <f>DBCS($BR120+15&amp;"日～"&amp;$BR120+21&amp;"日")</f>
        <v>２１日～２７日</v>
      </c>
      <c r="AU122" s="110" t="str">
        <f>IF(AND(BR120=7,BR123=0),"-",IF($BR125=3,"-",DBCS($BR120+22&amp;"日～"&amp;$BR120+28&amp;"日")))</f>
        <v>-</v>
      </c>
      <c r="AV122" s="229"/>
      <c r="AW122" s="230"/>
      <c r="AX122" s="231"/>
      <c r="AY122" s="234"/>
      <c r="AZ122" s="237"/>
      <c r="BA122" s="41">
        <f>COUNTIF(L123:AP124,"外")</f>
        <v>0</v>
      </c>
      <c r="BB122" s="42">
        <f ca="1">COUNTIF(OFFSET(L123,0,MAX(5-WEEKDAY(L118,3),0),1,MIN(7-WEEKDAY(L118,3),2)),"外")+COUNTIF(OFFSET(L123,0,MAX(5-WEEKDAY(L118,3),0)+7,1,2),"外")+COUNTIF(OFFSET(L123,0,MAX(5-WEEKDAY(L118,3),0)+14,1,2),"外")+COUNTIF(OFFSET(L123,0,MAX(5-WEEKDAY(L118,3),0)+21,1,2),"外")+IF(BR122-BR120&lt;27,0,COUNTIF(OFFSET(L123,0,BR120+26,1,MIN(7-BR123,2)),"外"))</f>
        <v>0</v>
      </c>
      <c r="BC122" s="238"/>
      <c r="BD122" s="209"/>
      <c r="BE122" s="222"/>
      <c r="BF122" s="209"/>
      <c r="BG122" s="222"/>
      <c r="BH122" s="222"/>
      <c r="BI122" s="222"/>
      <c r="BJ122" s="222"/>
      <c r="BK122" s="222"/>
      <c r="BL122" s="173"/>
      <c r="BM122" s="227"/>
      <c r="BN122" s="227"/>
      <c r="BO122" s="173"/>
      <c r="BP122" s="173"/>
      <c r="BQ122" s="35" t="s">
        <v>98</v>
      </c>
      <c r="BR122" s="31">
        <f>DAY(EOMONTH(L118,0))</f>
        <v>30</v>
      </c>
      <c r="BS122" s="173"/>
      <c r="BT122" s="173"/>
      <c r="BU122" s="29"/>
      <c r="BV122" s="30"/>
    </row>
    <row r="123" spans="1:74" s="4" customFormat="1" ht="29.1" customHeight="1">
      <c r="A123" s="17">
        <f t="shared" si="19"/>
        <v>4</v>
      </c>
      <c r="B123" s="17">
        <f t="shared" si="20"/>
        <v>23</v>
      </c>
      <c r="D123" s="89" cm="1">
        <f t="array" aca="1" ref="D123" ca="1">IF(INDIRECT(VLOOKUP(B123,B$8:C$38,2,FALSE)&amp;(10*A123-1))="","",INDIRECT(VLOOKUP(B123,B$8:C$38,2,FALSE)&amp;(10*A123-1)))</f>
        <v>46045</v>
      </c>
      <c r="E123" s="17" t="str">
        <f t="shared" ca="1" si="18"/>
        <v>金</v>
      </c>
      <c r="F123" s="17" t="str" cm="1">
        <f t="array" aca="1" ref="F123" ca="1">IF(E123="","",IF(INDIRECT(VLOOKUP(B123,B$8:C$38,2,FALSE)&amp;(10*A123+3))="","",INDIRECT(VLOOKUP(B123,B$8:C$38,2,FALSE)&amp;(10*A123+3))))</f>
        <v/>
      </c>
      <c r="G123" s="17" t="str" cm="1">
        <f t="array" aca="1" ref="G123" ca="1">IF(E123="","",IF(INDIRECT(VLOOKUP(B123,B$8:C$38,2,FALSE)&amp;(10*A123+5))="","",INDIRECT(VLOOKUP(B123,B$8:C$38,2,FALSE)&amp;(10*A123+5))))</f>
        <v/>
      </c>
      <c r="H123" s="17" t="str" cm="1">
        <f t="array" aca="1" ref="H123" ca="1">IF(G123="","",IF(G123="●","振替後",IF(G123="▲","振替前",IF(G123="○","休日",IF(G123="外","非対象期間",IF(INDIRECT(VLOOKUP(B123,B$8:C$38,2,FALSE)&amp;(10*A123+5))="","",INDIRECT(VLOOKUP(B123,B$8:C$38,2,FALSE)&amp;(10*A123+5))))))))</f>
        <v/>
      </c>
      <c r="J123" s="69"/>
      <c r="K123" s="212" t="s">
        <v>88</v>
      </c>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6"/>
      <c r="AQ123" s="111">
        <f ca="1">IF(BR120=7,COUNTIF(OFFSET($L123,0,0,1,$BR120),"○")+COUNTIF(OFFSET($L123,0,$BR120,1,7),"●"),COUNTIF(OFFSET($L123,0,0,1,$BR120),"○")+COUNTIF(OFFSET($L123,-10,DAY(EOMONTH(L118-1,0))-7+BR120,1,7-$BR120),"○")+COUNTIF(OFFSET(L123,0,BR120,1,7),"●"))</f>
        <v>0</v>
      </c>
      <c r="AR123" s="112">
        <f ca="1">COUNTIF(OFFSET($L123,0,$BR120,1,7),"○")+COUNTIF(OFFSET($L123,0,$BR120+7,1,7),"●")</f>
        <v>0</v>
      </c>
      <c r="AS123" s="112">
        <f ca="1">COUNTIF(OFFSET($L123,0,$BR120+7,1,7),"○")+COUNTIF(OFFSET($L123,0,$BR120+14,1,7),"●")</f>
        <v>0</v>
      </c>
      <c r="AT123" s="112">
        <f ca="1">IF(BR125=3,COUNTIF(OFFSET($L123,0,$BR120+14,1,7),"○")+IFERROR(COUNTIF(OFFSET(L123,0,BR120+22,1,BR123),"●"),0)+COUNTIF(OFFSET(L123,10,0,1,7-BR123),"●"),COUNTIF(OFFSET($L123,0,$BR120+14,1,7),"○")+COUNTIF(OFFSET($L123,0,$BR120+21,1,7),"●"))</f>
        <v>0</v>
      </c>
      <c r="AU123" s="113" t="str">
        <f ca="1">IF((BR125+SIGN(BR120))&lt;5,"-",IF(BR123=0,COUNTIF(OFFSET(L123,0,BR120+21,1,7),"○")+COUNTIF(OFFSET(L123,10,0,1,7-BR123),"●"),COUNTIF(OFFSET(L123,0,BR120+21,1,7),"○")+COUNTIF(OFFSET(L123,0,BR120+28,1,BR123),"●")+COUNTIF(OFFSET(L123,10,1,7-BR123,),"●")))</f>
        <v>-</v>
      </c>
      <c r="AV123" s="198">
        <f>BH120</f>
        <v>0</v>
      </c>
      <c r="AW123" s="200">
        <f>IF(BD120=0,"対象外",AV123/BD120)</f>
        <v>0</v>
      </c>
      <c r="AX123" s="202" t="str">
        <f ca="1">IF(BD120=0,"対象外",IF(AV123/BD120&gt;=0.285,"達成",IF(AV123&gt;=BO123,"達成※","未")))</f>
        <v>未</v>
      </c>
      <c r="AY123" s="204">
        <f>BI120</f>
        <v>0</v>
      </c>
      <c r="AZ123" s="206">
        <f>IFERROR(AY123/BE120,"")</f>
        <v>0</v>
      </c>
      <c r="BA123" s="41" t="s">
        <v>86</v>
      </c>
      <c r="BB123" s="42" t="s">
        <v>86</v>
      </c>
      <c r="BC123" s="238"/>
      <c r="BD123" s="209"/>
      <c r="BE123" s="222"/>
      <c r="BF123" s="209"/>
      <c r="BG123" s="222"/>
      <c r="BH123" s="222"/>
      <c r="BI123" s="222"/>
      <c r="BJ123" s="222"/>
      <c r="BK123" s="222"/>
      <c r="BL123" s="173"/>
      <c r="BM123" s="227"/>
      <c r="BN123" s="227"/>
      <c r="BO123" s="173">
        <f ca="1">IF(OR(BM121/BD120&lt;0.285,BM121=0),BM121,"-")</f>
        <v>8</v>
      </c>
      <c r="BP123" s="226">
        <f ca="1">IF(OR(BN121/BF120&lt;0.285,BN121=0),BN121,"-")</f>
        <v>8</v>
      </c>
      <c r="BQ123" s="36" t="s">
        <v>99</v>
      </c>
      <c r="BR123" s="33">
        <f>MOD(BR122-BR120,7)</f>
        <v>3</v>
      </c>
      <c r="BS123" s="173"/>
      <c r="BT123" s="173"/>
    </row>
    <row r="124" spans="1:74" s="4" customFormat="1" ht="29.1" customHeight="1">
      <c r="A124" s="17">
        <f t="shared" si="19"/>
        <v>4</v>
      </c>
      <c r="B124" s="17">
        <f t="shared" si="20"/>
        <v>24</v>
      </c>
      <c r="D124" s="89" cm="1">
        <f t="array" aca="1" ref="D124" ca="1">IF(INDIRECT(VLOOKUP(B124,B$8:C$38,2,FALSE)&amp;(10*A124-1))="","",INDIRECT(VLOOKUP(B124,B$8:C$38,2,FALSE)&amp;(10*A124-1)))</f>
        <v>46046</v>
      </c>
      <c r="E124" s="17" t="str">
        <f t="shared" ca="1" si="18"/>
        <v>土</v>
      </c>
      <c r="F124" s="17" t="str" cm="1">
        <f t="array" aca="1" ref="F124" ca="1">IF(E124="","",IF(INDIRECT(VLOOKUP(B124,B$8:C$38,2,FALSE)&amp;(10*A124+3))="","",INDIRECT(VLOOKUP(B124,B$8:C$38,2,FALSE)&amp;(10*A124+3))))</f>
        <v/>
      </c>
      <c r="G124" s="17" t="str" cm="1">
        <f t="array" aca="1" ref="G124" ca="1">IF(E124="","",IF(INDIRECT(VLOOKUP(B124,B$8:C$38,2,FALSE)&amp;(10*A124+5))="","",INDIRECT(VLOOKUP(B124,B$8:C$38,2,FALSE)&amp;(10*A124+5))))</f>
        <v/>
      </c>
      <c r="H124" s="17" t="str" cm="1">
        <f t="array" aca="1" ref="H124" ca="1">IF(G124="","",IF(G124="●","振替後",IF(G124="▲","振替前",IF(G124="○","休日",IF(G124="外","非対象期間",IF(INDIRECT(VLOOKUP(B124,B$8:C$38,2,FALSE)&amp;(10*A124+5))="","",INDIRECT(VLOOKUP(B124,B$8:C$38,2,FALSE)&amp;(10*A124+5))))))))</f>
        <v/>
      </c>
      <c r="J124" s="69"/>
      <c r="K124" s="24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6"/>
      <c r="AQ124" s="114" t="str">
        <f ca="1">IF(BR120=1,
IF((2-COUNTIF(OFFSET(L123,0,0,1,1),"外")-COUNTIF(OFFSET(L123,-10,BR112-1),"外"))&lt;=AQ123,"達成","未"),
IF((2-COUNTIF(OFFSET(L123,0,MAX(5-WEEKDAY(L118,3),0),1,2),"外"))&lt;=AQ123,"達成","未"))</f>
        <v>未</v>
      </c>
      <c r="AR124" s="112" t="str">
        <f ca="1">IF((2-COUNTIF(OFFSET($L123,0,$BR120+5,1,2),"外"))&lt;=AR123,"達成","未")</f>
        <v>未</v>
      </c>
      <c r="AS124" s="112" t="str">
        <f ca="1">IF((2-COUNTIF(OFFSET($L123,0,$BR120+12,1,2),"外"))&lt;=AS123,"達成","未")</f>
        <v>未</v>
      </c>
      <c r="AT124" s="112" t="str">
        <f ca="1">IF((2-COUNTIF(OFFSET($L123,0,$BR120+19,1,2),"外"))&lt;=AT123,"達成","未")</f>
        <v>未</v>
      </c>
      <c r="AU124" s="113" t="str">
        <f ca="1">IF((BR125+SIGN(BR120))&lt;5,"-",IF((2-COUNTIF(OFFSET($L123,0,$BR120+26,1,2),"外"))&lt;=AU123,"達成","未"))</f>
        <v>-</v>
      </c>
      <c r="AV124" s="214"/>
      <c r="AW124" s="215"/>
      <c r="AX124" s="216"/>
      <c r="AY124" s="217"/>
      <c r="AZ124" s="239"/>
      <c r="BA124" s="240">
        <f>COUNTIF(L125:AP126,"外")</f>
        <v>0</v>
      </c>
      <c r="BB124" s="242">
        <f ca="1">COUNTIF(OFFSET(L125,0,MAX(5-WEEKDAY(L118,3),0),1,MIN(7-WEEKDAY(L118,3),2)),"外")+COUNTIF(OFFSET(L125,0,MAX(5-WEEKDAY(L118,3),0)+7,1,2),"外")+COUNTIF(OFFSET(L125,0,MAX(5-WEEKDAY(L118,3),0)+14,1,2),"外")+COUNTIF(OFFSET(L125,0,MAX(5-WEEKDAY(L118,3),0)+21,1,2),"外")+IF(BR122-BR120&lt;27,0,COUNTIF(OFFSET(L125,0,BR120+26,1,MIN(7-BR123,2)),"外"))</f>
        <v>0</v>
      </c>
      <c r="BC124" s="238"/>
      <c r="BD124" s="209"/>
      <c r="BE124" s="222"/>
      <c r="BF124" s="209"/>
      <c r="BG124" s="222"/>
      <c r="BH124" s="222"/>
      <c r="BI124" s="222"/>
      <c r="BJ124" s="222"/>
      <c r="BK124" s="222"/>
      <c r="BL124" s="173"/>
      <c r="BM124" s="227"/>
      <c r="BN124" s="227"/>
      <c r="BO124" s="173"/>
      <c r="BP124" s="227"/>
      <c r="BQ124" s="101" t="s">
        <v>101</v>
      </c>
      <c r="BR124" s="33">
        <f>SIGN(BR120)+SIGN(BR123)+BR125</f>
        <v>5</v>
      </c>
      <c r="BS124" s="173"/>
      <c r="BT124" s="173"/>
    </row>
    <row r="125" spans="1:74" s="4" customFormat="1" ht="29.1" customHeight="1">
      <c r="A125" s="17">
        <f t="shared" si="19"/>
        <v>4</v>
      </c>
      <c r="B125" s="17">
        <f t="shared" si="20"/>
        <v>25</v>
      </c>
      <c r="D125" s="89" cm="1">
        <f t="array" aca="1" ref="D125" ca="1">IF(INDIRECT(VLOOKUP(B125,B$8:C$38,2,FALSE)&amp;(10*A125-1))="","",INDIRECT(VLOOKUP(B125,B$8:C$38,2,FALSE)&amp;(10*A125-1)))</f>
        <v>46047</v>
      </c>
      <c r="E125" s="17" t="str">
        <f t="shared" ca="1" si="18"/>
        <v>日</v>
      </c>
      <c r="F125" s="17" t="str" cm="1">
        <f t="array" aca="1" ref="F125" ca="1">IF(E125="","",IF(INDIRECT(VLOOKUP(B125,B$8:C$38,2,FALSE)&amp;(10*A125+3))="","",INDIRECT(VLOOKUP(B125,B$8:C$38,2,FALSE)&amp;(10*A125+3))))</f>
        <v/>
      </c>
      <c r="G125" s="17" t="str" cm="1">
        <f t="array" aca="1" ref="G125" ca="1">IF(E125="","",IF(INDIRECT(VLOOKUP(B125,B$8:C$38,2,FALSE)&amp;(10*A125+5))="","",INDIRECT(VLOOKUP(B125,B$8:C$38,2,FALSE)&amp;(10*A125+5))))</f>
        <v/>
      </c>
      <c r="H125" s="17" t="str" cm="1">
        <f t="array" aca="1" ref="H125" ca="1">IF(G125="","",IF(G125="●","振替後",IF(G125="▲","振替前",IF(G125="○","休日",IF(G125="外","非対象期間",IF(INDIRECT(VLOOKUP(B125,B$8:C$38,2,FALSE)&amp;(10*A125+5))="","",INDIRECT(VLOOKUP(B125,B$8:C$38,2,FALSE)&amp;(10*A125+5))))))))</f>
        <v/>
      </c>
      <c r="J125" s="69"/>
      <c r="K125" s="212" t="s">
        <v>84</v>
      </c>
      <c r="L125" s="194"/>
      <c r="M125" s="194"/>
      <c r="N125" s="194"/>
      <c r="O125" s="194"/>
      <c r="P125" s="194"/>
      <c r="Q125" s="194"/>
      <c r="R125" s="194"/>
      <c r="S125" s="194"/>
      <c r="T125" s="194"/>
      <c r="U125" s="194"/>
      <c r="V125" s="194"/>
      <c r="W125" s="194"/>
      <c r="X125" s="194"/>
      <c r="Y125" s="194"/>
      <c r="Z125" s="194"/>
      <c r="AA125" s="194"/>
      <c r="AB125" s="194"/>
      <c r="AC125" s="194"/>
      <c r="AD125" s="194"/>
      <c r="AE125" s="194"/>
      <c r="AF125" s="194"/>
      <c r="AG125" s="194"/>
      <c r="AH125" s="194"/>
      <c r="AI125" s="194"/>
      <c r="AJ125" s="194"/>
      <c r="AK125" s="194"/>
      <c r="AL125" s="194"/>
      <c r="AM125" s="194"/>
      <c r="AN125" s="194"/>
      <c r="AO125" s="194"/>
      <c r="AP125" s="196"/>
      <c r="AQ125" s="118">
        <f ca="1">IF(BR120=7,COUNTIF(OFFSET($L125,0,0,1,$BR120),"○")+COUNTIF(OFFSET($L125,0,$BR120,1,7),"●"),COUNTIF(OFFSET($L125,0,0,1,$BR120),"○")+COUNTIF(OFFSET($L125,-10,DAY(EOMONTH(L118-1,0))-7+BR120,1,7-$BR120),"○")+COUNTIF(OFFSET(L125,0,BR120,1,7),"●"))</f>
        <v>0</v>
      </c>
      <c r="AR125" s="119">
        <f ca="1">COUNTIF(OFFSET($L125,0,$BR120,1,7),"○")+COUNTIF(OFFSET($L125,0,$BR120+7,1,7),"●")</f>
        <v>0</v>
      </c>
      <c r="AS125" s="119">
        <f ca="1">COUNTIF(OFFSET($L125,0,$BR120+7,1,7),"○")+COUNTIF(OFFSET($L125,0,$BR120+14,1,7),"●")</f>
        <v>0</v>
      </c>
      <c r="AT125" s="119">
        <f ca="1">IF(BR125=3,COUNTIF(OFFSET($L125,0,$BR120+14,1,7),"○")+IFERROR(COUNTIF(OFFSET(L125,0,BR120+22,1,BR123),"●"),0)+COUNTIF(OFFSET(L125,10,0,1,7-BR123),"●"),COUNTIF(OFFSET($L125,0,$BR120+14,1,7),"○")+COUNTIF(OFFSET($L125,0,$BR120+21,1,7),"●"))</f>
        <v>0</v>
      </c>
      <c r="AU125" s="120" t="str">
        <f ca="1">IF((BR125+SIGN(BR120))&lt;5,"-",IF(BR123=0,COUNTIF(OFFSET(L125,0,BR120+21,1,7),"○")+COUNTIF(OFFSET(L125,10,0,1,7-BR123),"●"),COUNTIF(OFFSET(L125,0,BR120+21,1,7),"○")+COUNTIF(OFFSET(L125,0,BR120+28,1,BR123),"●")+COUNTIF(OFFSET(L125,10,1,7-BR123,),"●")))</f>
        <v>-</v>
      </c>
      <c r="AV125" s="198">
        <f>BJ120</f>
        <v>0</v>
      </c>
      <c r="AW125" s="200">
        <f>IF(BD120=0,"対象外",AV125/BD120)</f>
        <v>0</v>
      </c>
      <c r="AX125" s="202" t="str">
        <f ca="1">IF(BD120=0,"対象外",IF(AV125/BD120&gt;=0.285,"達成",IF(AV125&gt;=BP123,"達成※","未")))</f>
        <v>未</v>
      </c>
      <c r="AY125" s="204">
        <f>BK120</f>
        <v>0</v>
      </c>
      <c r="AZ125" s="206">
        <f>IFERROR(AY125/BG120,"")</f>
        <v>0</v>
      </c>
      <c r="BA125" s="241"/>
      <c r="BB125" s="243"/>
      <c r="BC125" s="238"/>
      <c r="BD125" s="210"/>
      <c r="BE125" s="222"/>
      <c r="BF125" s="210"/>
      <c r="BG125" s="222"/>
      <c r="BH125" s="222"/>
      <c r="BI125" s="222"/>
      <c r="BJ125" s="222"/>
      <c r="BK125" s="222"/>
      <c r="BL125" s="173"/>
      <c r="BM125" s="228"/>
      <c r="BN125" s="228"/>
      <c r="BO125" s="173"/>
      <c r="BP125" s="228"/>
      <c r="BQ125" s="37" t="s">
        <v>100</v>
      </c>
      <c r="BR125" s="104">
        <f>ROUNDDOWN((BR122-BR120)/7,0)</f>
        <v>3</v>
      </c>
      <c r="BS125" s="173"/>
      <c r="BT125" s="173"/>
    </row>
    <row r="126" spans="1:74" s="4" customFormat="1" ht="29.1" customHeight="1" thickBot="1">
      <c r="A126" s="17">
        <f t="shared" si="19"/>
        <v>4</v>
      </c>
      <c r="B126" s="17">
        <f t="shared" si="20"/>
        <v>26</v>
      </c>
      <c r="D126" s="89" cm="1">
        <f t="array" aca="1" ref="D126" ca="1">IF(INDIRECT(VLOOKUP(B126,B$8:C$38,2,FALSE)&amp;(10*A126-1))="","",INDIRECT(VLOOKUP(B126,B$8:C$38,2,FALSE)&amp;(10*A126-1)))</f>
        <v>46048</v>
      </c>
      <c r="E126" s="17" t="str">
        <f t="shared" ca="1" si="18"/>
        <v>月</v>
      </c>
      <c r="F126" s="17" t="str" cm="1">
        <f t="array" aca="1" ref="F126" ca="1">IF(E126="","",IF(INDIRECT(VLOOKUP(B126,B$8:C$38,2,FALSE)&amp;(10*A126+3))="","",INDIRECT(VLOOKUP(B126,B$8:C$38,2,FALSE)&amp;(10*A126+3))))</f>
        <v/>
      </c>
      <c r="G126" s="17" t="str" cm="1">
        <f t="array" aca="1" ref="G126" ca="1">IF(E126="","",IF(INDIRECT(VLOOKUP(B126,B$8:C$38,2,FALSE)&amp;(10*A126+5))="","",INDIRECT(VLOOKUP(B126,B$8:C$38,2,FALSE)&amp;(10*A126+5))))</f>
        <v/>
      </c>
      <c r="H126" s="17" t="str" cm="1">
        <f t="array" aca="1" ref="H126" ca="1">IF(G126="","",IF(G126="●","振替後",IF(G126="▲","振替前",IF(G126="○","休日",IF(G126="外","非対象期間",IF(INDIRECT(VLOOKUP(B126,B$8:C$38,2,FALSE)&amp;(10*A126+5))="","",INDIRECT(VLOOKUP(B126,B$8:C$38,2,FALSE)&amp;(10*A126+5))))))))</f>
        <v/>
      </c>
      <c r="J126" s="69"/>
      <c r="K126" s="213"/>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5"/>
      <c r="AN126" s="195"/>
      <c r="AO126" s="195"/>
      <c r="AP126" s="197"/>
      <c r="AQ126" s="123" t="str">
        <f ca="1">IF(BR120=1,
IF((2-COUNTIF(OFFSET(L125,0,0,1,1),"外")-COUNTIF(OFFSET(L125,-10,BR112-1),"外"))&lt;=AQ125,"達成","未"),
IF((2-COUNTIF(OFFSET(L125,0,MAX(5-WEEKDAY(L118,3),0),1,2),"外"))&lt;=AQ125,"達成","未"))</f>
        <v>未</v>
      </c>
      <c r="AR126" s="124" t="str">
        <f ca="1">IF((2-COUNTIF(OFFSET($L125,0,$BR120+5,1,2),"外"))&lt;=AR125,"達成","未")</f>
        <v>未</v>
      </c>
      <c r="AS126" s="124" t="str">
        <f ca="1">IF((2-COUNTIF(OFFSET($L125,0,$BR120+12,1,2),"外"))&lt;=AS125,"達成","未")</f>
        <v>未</v>
      </c>
      <c r="AT126" s="124" t="str">
        <f ca="1">IF((2-COUNTIF(OFFSET($L125,0,$BR120+19,1,2),"外"))&lt;=AT125,"達成","未")</f>
        <v>未</v>
      </c>
      <c r="AU126" s="125" t="str">
        <f ca="1">IF((BR125+SIGN(BR120))&lt;5,"-",IF((2-COUNTIF(OFFSET($L125,0,$BR120+26,1,2),"外"))&lt;=AU125,"達成","未"))</f>
        <v>-</v>
      </c>
      <c r="AV126" s="199"/>
      <c r="AW126" s="201"/>
      <c r="AX126" s="203"/>
      <c r="AY126" s="205"/>
      <c r="AZ126" s="207"/>
      <c r="BA126" s="38"/>
      <c r="BB126" s="38"/>
      <c r="BC126" s="107"/>
      <c r="BD126" s="107"/>
      <c r="BE126" s="107"/>
      <c r="BF126" s="107"/>
      <c r="BG126" s="107"/>
      <c r="BH126" s="107"/>
      <c r="BI126" s="107"/>
      <c r="BJ126" s="107"/>
      <c r="BK126" s="107"/>
      <c r="BL126" s="46"/>
      <c r="BM126" s="46"/>
      <c r="BN126" s="46"/>
      <c r="BO126" s="46"/>
      <c r="BP126" s="46"/>
      <c r="BQ126" s="46"/>
      <c r="BR126" s="34"/>
      <c r="BS126" s="46"/>
      <c r="BT126" s="2"/>
    </row>
    <row r="127" spans="1:74" ht="14.25" thickBot="1">
      <c r="A127" s="17">
        <f t="shared" si="19"/>
        <v>4</v>
      </c>
      <c r="B127" s="17">
        <f t="shared" si="20"/>
        <v>27</v>
      </c>
      <c r="D127" s="89" cm="1">
        <f t="array" aca="1" ref="D127" ca="1">IF(INDIRECT(VLOOKUP(B127,B$8:C$38,2,FALSE)&amp;(10*A127-1))="","",INDIRECT(VLOOKUP(B127,B$8:C$38,2,FALSE)&amp;(10*A127-1)))</f>
        <v>46049</v>
      </c>
      <c r="E127" s="17" t="str">
        <f t="shared" ca="1" si="18"/>
        <v>火</v>
      </c>
      <c r="F127" s="17" t="str" cm="1">
        <f t="array" aca="1" ref="F127" ca="1">IF(E127="","",IF(INDIRECT(VLOOKUP(B127,B$8:C$38,2,FALSE)&amp;(10*A127+3))="","",INDIRECT(VLOOKUP(B127,B$8:C$38,2,FALSE)&amp;(10*A127+3))))</f>
        <v/>
      </c>
      <c r="G127" s="17" t="str" cm="1">
        <f t="array" aca="1" ref="G127" ca="1">IF(E127="","",IF(INDIRECT(VLOOKUP(B127,B$8:C$38,2,FALSE)&amp;(10*A127+5))="","",INDIRECT(VLOOKUP(B127,B$8:C$38,2,FALSE)&amp;(10*A127+5))))</f>
        <v/>
      </c>
      <c r="H127" s="17" t="str" cm="1">
        <f t="array" aca="1" ref="H127" ca="1">IF(G127="","",IF(G127="●","振替後",IF(G127="▲","振替前",IF(G127="○","休日",IF(G127="外","非対象期間",IF(INDIRECT(VLOOKUP(B127,B$8:C$38,2,FALSE)&amp;(10*A127+5))="","",INDIRECT(VLOOKUP(B127,B$8:C$38,2,FALSE)&amp;(10*A127+5))))))))</f>
        <v/>
      </c>
      <c r="J127" s="52"/>
      <c r="K127" s="53"/>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BI127" s="7"/>
      <c r="BJ127" s="7"/>
      <c r="BK127" s="7"/>
      <c r="BL127" s="2"/>
    </row>
    <row r="128" spans="1:74" ht="13.5" customHeight="1">
      <c r="A128" s="17">
        <f t="shared" si="19"/>
        <v>4</v>
      </c>
      <c r="B128" s="17">
        <f t="shared" si="20"/>
        <v>28</v>
      </c>
      <c r="D128" s="89" cm="1">
        <f t="array" aca="1" ref="D128" ca="1">IF(INDIRECT(VLOOKUP(B128,B$8:C$38,2,FALSE)&amp;(10*A128-1))="","",INDIRECT(VLOOKUP(B128,B$8:C$38,2,FALSE)&amp;(10*A128-1)))</f>
        <v>46050</v>
      </c>
      <c r="E128" s="17" t="str">
        <f t="shared" ca="1" si="18"/>
        <v>水</v>
      </c>
      <c r="F128" s="17" t="str" cm="1">
        <f t="array" aca="1" ref="F128" ca="1">IF(E128="","",IF(INDIRECT(VLOOKUP(B128,B$8:C$38,2,FALSE)&amp;(10*A128+3))="","",INDIRECT(VLOOKUP(B128,B$8:C$38,2,FALSE)&amp;(10*A128+3))))</f>
        <v/>
      </c>
      <c r="G128" s="17" t="str" cm="1">
        <f t="array" aca="1" ref="G128" ca="1">IF(E128="","",IF(INDIRECT(VLOOKUP(B128,B$8:C$38,2,FALSE)&amp;(10*A128+5))="","",INDIRECT(VLOOKUP(B128,B$8:C$38,2,FALSE)&amp;(10*A128+5))))</f>
        <v/>
      </c>
      <c r="H128" s="17" t="str" cm="1">
        <f t="array" aca="1" ref="H128" ca="1">IF(G128="","",IF(G128="●","振替後",IF(G128="▲","振替前",IF(G128="○","休日",IF(G128="外","非対象期間",IF(INDIRECT(VLOOKUP(B128,B$8:C$38,2,FALSE)&amp;(10*A128+5))="","",INDIRECT(VLOOKUP(B128,B$8:C$38,2,FALSE)&amp;(10*A128+5))))))))</f>
        <v/>
      </c>
      <c r="J128" s="52"/>
      <c r="K128" s="66" t="s">
        <v>0</v>
      </c>
      <c r="L128" s="258">
        <f>DATE(YEAR(L118),MONTH(L118)+1,DAY(L118))</f>
        <v>46296</v>
      </c>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9"/>
      <c r="AQ128" s="270" t="s">
        <v>136</v>
      </c>
      <c r="AR128" s="271"/>
      <c r="AS128" s="271"/>
      <c r="AT128" s="271"/>
      <c r="AU128" s="272"/>
      <c r="AV128" s="260" t="s">
        <v>50</v>
      </c>
      <c r="AW128" s="261"/>
      <c r="AX128" s="262"/>
      <c r="AY128" s="266" t="s">
        <v>11</v>
      </c>
      <c r="AZ128" s="267"/>
      <c r="BA128" s="250" t="s">
        <v>102</v>
      </c>
      <c r="BB128" s="253" t="s">
        <v>103</v>
      </c>
      <c r="BC128" s="256" t="s">
        <v>15</v>
      </c>
      <c r="BD128" s="208" t="s">
        <v>104</v>
      </c>
      <c r="BE128" s="247" t="s">
        <v>105</v>
      </c>
      <c r="BF128" s="208" t="s">
        <v>107</v>
      </c>
      <c r="BG128" s="247" t="s">
        <v>106</v>
      </c>
      <c r="BH128" s="208" t="s">
        <v>80</v>
      </c>
      <c r="BI128" s="208" t="s">
        <v>81</v>
      </c>
      <c r="BJ128" s="102" t="s">
        <v>82</v>
      </c>
      <c r="BK128" s="102" t="s">
        <v>83</v>
      </c>
      <c r="BL128" s="222" t="s">
        <v>52</v>
      </c>
      <c r="BM128" s="247" t="s">
        <v>108</v>
      </c>
      <c r="BN128" s="247" t="s">
        <v>109</v>
      </c>
      <c r="BO128" s="222" t="s">
        <v>110</v>
      </c>
      <c r="BP128" s="222" t="s">
        <v>111</v>
      </c>
      <c r="BQ128" s="105"/>
      <c r="BR128" s="245" t="s">
        <v>92</v>
      </c>
      <c r="BS128" s="222" t="s">
        <v>61</v>
      </c>
      <c r="BT128" s="173" t="s">
        <v>142</v>
      </c>
    </row>
    <row r="129" spans="1:74" ht="12.95" customHeight="1">
      <c r="A129" s="17">
        <f t="shared" si="19"/>
        <v>4</v>
      </c>
      <c r="B129" s="17">
        <f t="shared" si="20"/>
        <v>29</v>
      </c>
      <c r="D129" s="89" cm="1">
        <f t="array" aca="1" ref="D129" ca="1">IF(INDIRECT(VLOOKUP(B129,B$8:C$38,2,FALSE)&amp;(10*A129-1))="","",INDIRECT(VLOOKUP(B129,B$8:C$38,2,FALSE)&amp;(10*A129-1)))</f>
        <v>46051</v>
      </c>
      <c r="E129" s="17" t="str">
        <f t="shared" ca="1" si="18"/>
        <v>木</v>
      </c>
      <c r="F129" s="17" t="str" cm="1">
        <f t="array" aca="1" ref="F129" ca="1">IF(E129="","",IF(INDIRECT(VLOOKUP(B129,B$8:C$38,2,FALSE)&amp;(10*A129+3))="","",INDIRECT(VLOOKUP(B129,B$8:C$38,2,FALSE)&amp;(10*A129+3))))</f>
        <v/>
      </c>
      <c r="G129" s="17" t="str" cm="1">
        <f t="array" aca="1" ref="G129" ca="1">IF(E129="","",IF(INDIRECT(VLOOKUP(B129,B$8:C$38,2,FALSE)&amp;(10*A129+5))="","",INDIRECT(VLOOKUP(B129,B$8:C$38,2,FALSE)&amp;(10*A129+5))))</f>
        <v/>
      </c>
      <c r="H129" s="17" t="str" cm="1">
        <f t="array" aca="1" ref="H129" ca="1">IF(G129="","",IF(G129="●","振替後",IF(G129="▲","振替前",IF(G129="○","休日",IF(G129="外","非対象期間",IF(INDIRECT(VLOOKUP(B129,B$8:C$38,2,FALSE)&amp;(10*A129+5))="","",INDIRECT(VLOOKUP(B129,B$8:C$38,2,FALSE)&amp;(10*A129+5))))))))</f>
        <v/>
      </c>
      <c r="J129" s="52"/>
      <c r="K129" s="67" t="s">
        <v>1</v>
      </c>
      <c r="L129" s="126">
        <f>DATE(YEAR(L128),MONTH(L128),DAY(L128))</f>
        <v>46296</v>
      </c>
      <c r="M129" s="126">
        <f>IF(MONTH(DATE(YEAR(L129),MONTH(L129),DAY(L129)+1))=MONTH($L128),DATE(YEAR(L129),MONTH(L129),DAY(L129)+1),"")</f>
        <v>46297</v>
      </c>
      <c r="N129" s="126">
        <f t="shared" ref="N129:AP129" si="31">IF(MONTH(DATE(YEAR(M129),MONTH(M129),DAY(M129)+1))=MONTH($L128),DATE(YEAR(M129),MONTH(M129),DAY(M129)+1),"")</f>
        <v>46298</v>
      </c>
      <c r="O129" s="126">
        <f t="shared" si="31"/>
        <v>46299</v>
      </c>
      <c r="P129" s="126">
        <f t="shared" si="31"/>
        <v>46300</v>
      </c>
      <c r="Q129" s="126">
        <f t="shared" si="31"/>
        <v>46301</v>
      </c>
      <c r="R129" s="126">
        <f t="shared" si="31"/>
        <v>46302</v>
      </c>
      <c r="S129" s="126">
        <f t="shared" si="31"/>
        <v>46303</v>
      </c>
      <c r="T129" s="126">
        <f t="shared" si="31"/>
        <v>46304</v>
      </c>
      <c r="U129" s="126">
        <f t="shared" si="31"/>
        <v>46305</v>
      </c>
      <c r="V129" s="126">
        <f t="shared" si="31"/>
        <v>46306</v>
      </c>
      <c r="W129" s="126">
        <f t="shared" si="31"/>
        <v>46307</v>
      </c>
      <c r="X129" s="126">
        <f t="shared" si="31"/>
        <v>46308</v>
      </c>
      <c r="Y129" s="126">
        <f t="shared" si="31"/>
        <v>46309</v>
      </c>
      <c r="Z129" s="126">
        <f t="shared" si="31"/>
        <v>46310</v>
      </c>
      <c r="AA129" s="126">
        <f t="shared" si="31"/>
        <v>46311</v>
      </c>
      <c r="AB129" s="126">
        <f t="shared" si="31"/>
        <v>46312</v>
      </c>
      <c r="AC129" s="126">
        <f t="shared" si="31"/>
        <v>46313</v>
      </c>
      <c r="AD129" s="126">
        <f t="shared" si="31"/>
        <v>46314</v>
      </c>
      <c r="AE129" s="126">
        <f t="shared" si="31"/>
        <v>46315</v>
      </c>
      <c r="AF129" s="126">
        <f t="shared" si="31"/>
        <v>46316</v>
      </c>
      <c r="AG129" s="126">
        <f t="shared" si="31"/>
        <v>46317</v>
      </c>
      <c r="AH129" s="126">
        <f t="shared" si="31"/>
        <v>46318</v>
      </c>
      <c r="AI129" s="126">
        <f t="shared" si="31"/>
        <v>46319</v>
      </c>
      <c r="AJ129" s="126">
        <f t="shared" si="31"/>
        <v>46320</v>
      </c>
      <c r="AK129" s="126">
        <f t="shared" si="31"/>
        <v>46321</v>
      </c>
      <c r="AL129" s="126">
        <f t="shared" si="31"/>
        <v>46322</v>
      </c>
      <c r="AM129" s="126">
        <f t="shared" si="31"/>
        <v>46323</v>
      </c>
      <c r="AN129" s="126">
        <f t="shared" si="31"/>
        <v>46324</v>
      </c>
      <c r="AO129" s="126">
        <f t="shared" si="31"/>
        <v>46325</v>
      </c>
      <c r="AP129" s="127">
        <f t="shared" si="31"/>
        <v>46326</v>
      </c>
      <c r="AQ129" s="273"/>
      <c r="AR129" s="274"/>
      <c r="AS129" s="274"/>
      <c r="AT129" s="274"/>
      <c r="AU129" s="275"/>
      <c r="AV129" s="263"/>
      <c r="AW129" s="264"/>
      <c r="AX129" s="265"/>
      <c r="AY129" s="268"/>
      <c r="AZ129" s="269"/>
      <c r="BA129" s="251"/>
      <c r="BB129" s="254"/>
      <c r="BC129" s="257"/>
      <c r="BD129" s="210"/>
      <c r="BE129" s="248"/>
      <c r="BF129" s="210"/>
      <c r="BG129" s="248"/>
      <c r="BH129" s="210"/>
      <c r="BI129" s="210"/>
      <c r="BJ129" s="103" t="s">
        <v>78</v>
      </c>
      <c r="BK129" s="103" t="s">
        <v>79</v>
      </c>
      <c r="BL129" s="222"/>
      <c r="BM129" s="249"/>
      <c r="BN129" s="249"/>
      <c r="BO129" s="173"/>
      <c r="BP129" s="173"/>
      <c r="BQ129" s="106"/>
      <c r="BR129" s="246"/>
      <c r="BS129" s="222"/>
      <c r="BT129" s="173"/>
    </row>
    <row r="130" spans="1:74" ht="13.5" customHeight="1">
      <c r="A130" s="17">
        <f t="shared" si="19"/>
        <v>4</v>
      </c>
      <c r="B130" s="17">
        <f t="shared" si="20"/>
        <v>30</v>
      </c>
      <c r="D130" s="89" cm="1">
        <f t="array" aca="1" ref="D130" ca="1">IF(INDIRECT(VLOOKUP(B130,B$8:C$38,2,FALSE)&amp;(10*A130-1))="","",INDIRECT(VLOOKUP(B130,B$8:C$38,2,FALSE)&amp;(10*A130-1)))</f>
        <v>46052</v>
      </c>
      <c r="E130" s="17" t="str">
        <f t="shared" ca="1" si="18"/>
        <v>金</v>
      </c>
      <c r="F130" s="17" t="str" cm="1">
        <f t="array" aca="1" ref="F130" ca="1">IF(E130="","",IF(INDIRECT(VLOOKUP(B130,B$8:C$38,2,FALSE)&amp;(10*A130+3))="","",INDIRECT(VLOOKUP(B130,B$8:C$38,2,FALSE)&amp;(10*A130+3))))</f>
        <v/>
      </c>
      <c r="G130" s="17" t="str" cm="1">
        <f t="array" aca="1" ref="G130" ca="1">IF(E130="","",IF(INDIRECT(VLOOKUP(B130,B$8:C$38,2,FALSE)&amp;(10*A130+5))="","",INDIRECT(VLOOKUP(B130,B$8:C$38,2,FALSE)&amp;(10*A130+5))))</f>
        <v/>
      </c>
      <c r="H130" s="17" t="str" cm="1">
        <f t="array" aca="1" ref="H130" ca="1">IF(G130="","",IF(G130="●","振替後",IF(G130="▲","振替前",IF(G130="○","休日",IF(G130="外","非対象期間",IF(INDIRECT(VLOOKUP(B130,B$8:C$38,2,FALSE)&amp;(10*A130+5))="","",INDIRECT(VLOOKUP(B130,B$8:C$38,2,FALSE)&amp;(10*A130+5))))))))</f>
        <v/>
      </c>
      <c r="J130" s="52"/>
      <c r="K130" s="67" t="s">
        <v>2</v>
      </c>
      <c r="L130" s="128" t="str">
        <f t="shared" ref="L130:AP130" si="32">TEXT(L129,"aaa")</f>
        <v>木</v>
      </c>
      <c r="M130" s="128" t="str">
        <f t="shared" si="32"/>
        <v>金</v>
      </c>
      <c r="N130" s="128" t="str">
        <f t="shared" si="32"/>
        <v>土</v>
      </c>
      <c r="O130" s="128" t="str">
        <f t="shared" si="32"/>
        <v>日</v>
      </c>
      <c r="P130" s="128" t="str">
        <f t="shared" si="32"/>
        <v>月</v>
      </c>
      <c r="Q130" s="128" t="str">
        <f t="shared" si="32"/>
        <v>火</v>
      </c>
      <c r="R130" s="128" t="str">
        <f t="shared" si="32"/>
        <v>水</v>
      </c>
      <c r="S130" s="128" t="str">
        <f t="shared" si="32"/>
        <v>木</v>
      </c>
      <c r="T130" s="128" t="str">
        <f t="shared" si="32"/>
        <v>金</v>
      </c>
      <c r="U130" s="128" t="str">
        <f t="shared" si="32"/>
        <v>土</v>
      </c>
      <c r="V130" s="128" t="str">
        <f t="shared" si="32"/>
        <v>日</v>
      </c>
      <c r="W130" s="128" t="str">
        <f t="shared" si="32"/>
        <v>月</v>
      </c>
      <c r="X130" s="128" t="str">
        <f t="shared" si="32"/>
        <v>火</v>
      </c>
      <c r="Y130" s="128" t="str">
        <f t="shared" si="32"/>
        <v>水</v>
      </c>
      <c r="Z130" s="128" t="str">
        <f t="shared" si="32"/>
        <v>木</v>
      </c>
      <c r="AA130" s="128" t="str">
        <f t="shared" si="32"/>
        <v>金</v>
      </c>
      <c r="AB130" s="128" t="str">
        <f t="shared" si="32"/>
        <v>土</v>
      </c>
      <c r="AC130" s="128" t="str">
        <f t="shared" si="32"/>
        <v>日</v>
      </c>
      <c r="AD130" s="128" t="str">
        <f t="shared" si="32"/>
        <v>月</v>
      </c>
      <c r="AE130" s="128" t="str">
        <f t="shared" si="32"/>
        <v>火</v>
      </c>
      <c r="AF130" s="128" t="str">
        <f t="shared" si="32"/>
        <v>水</v>
      </c>
      <c r="AG130" s="128" t="str">
        <f t="shared" si="32"/>
        <v>木</v>
      </c>
      <c r="AH130" s="128" t="str">
        <f t="shared" si="32"/>
        <v>金</v>
      </c>
      <c r="AI130" s="128" t="str">
        <f t="shared" si="32"/>
        <v>土</v>
      </c>
      <c r="AJ130" s="128" t="str">
        <f t="shared" si="32"/>
        <v>日</v>
      </c>
      <c r="AK130" s="128" t="str">
        <f t="shared" si="32"/>
        <v>月</v>
      </c>
      <c r="AL130" s="128" t="str">
        <f t="shared" si="32"/>
        <v>火</v>
      </c>
      <c r="AM130" s="128" t="str">
        <f t="shared" si="32"/>
        <v>水</v>
      </c>
      <c r="AN130" s="128" t="str">
        <f t="shared" si="32"/>
        <v>木</v>
      </c>
      <c r="AO130" s="128" t="str">
        <f t="shared" si="32"/>
        <v>金</v>
      </c>
      <c r="AP130" s="129" t="str">
        <f t="shared" si="32"/>
        <v>土</v>
      </c>
      <c r="AQ130" s="287" t="s">
        <v>137</v>
      </c>
      <c r="AR130" s="289" t="s">
        <v>138</v>
      </c>
      <c r="AS130" s="289" t="s">
        <v>139</v>
      </c>
      <c r="AT130" s="289" t="s">
        <v>140</v>
      </c>
      <c r="AU130" s="304" t="s">
        <v>141</v>
      </c>
      <c r="AV130" s="229" t="s">
        <v>44</v>
      </c>
      <c r="AW130" s="230" t="s">
        <v>12</v>
      </c>
      <c r="AX130" s="231" t="s">
        <v>51</v>
      </c>
      <c r="AY130" s="232" t="s">
        <v>44</v>
      </c>
      <c r="AZ130" s="235" t="s">
        <v>13</v>
      </c>
      <c r="BA130" s="252"/>
      <c r="BB130" s="255"/>
      <c r="BC130" s="238">
        <f>COUNT(L129:AP129)</f>
        <v>31</v>
      </c>
      <c r="BD130" s="208">
        <f>BC130-BA132</f>
        <v>31</v>
      </c>
      <c r="BE130" s="222">
        <f>SUM(BD$8:BD133)</f>
        <v>340</v>
      </c>
      <c r="BF130" s="208">
        <f>BC130-BA134</f>
        <v>31</v>
      </c>
      <c r="BG130" s="222">
        <f>SUM(BF$8:BF133)</f>
        <v>340</v>
      </c>
      <c r="BH130" s="222">
        <f>COUNTIF(L133:AP133,"○")+COUNTIF(L133:AP133,"●")</f>
        <v>0</v>
      </c>
      <c r="BI130" s="222">
        <f>SUM(BH$9:BH134)</f>
        <v>0</v>
      </c>
      <c r="BJ130" s="222">
        <f>COUNTIF(L135:AP135,"○")+COUNTIF(L135:AP135,"●")</f>
        <v>0</v>
      </c>
      <c r="BK130" s="222">
        <f>SUM(BJ$10:BJ135)</f>
        <v>0</v>
      </c>
      <c r="BL130" s="173">
        <f>COUNTIF(L130:AP130,"土")+COUNTIF(L130:AP130,"日")</f>
        <v>9</v>
      </c>
      <c r="BM130" s="248"/>
      <c r="BN130" s="248"/>
      <c r="BO130" s="173" t="str">
        <f ca="1">IF(OR(BM131/BD130&lt;0.285,BM131=0),"特例","特例なし")</f>
        <v>特例なし</v>
      </c>
      <c r="BP130" s="173" t="str">
        <f ca="1">IF(OR(BN131/BF130&lt;0.285,BN131=0),"特例","特例なし")</f>
        <v>特例なし</v>
      </c>
      <c r="BQ130" s="223" t="s">
        <v>97</v>
      </c>
      <c r="BR130" s="225">
        <f>ABS(IF(WEEKDAY(L128,3)=0,7,WEEKDAY(L128,3)-7))</f>
        <v>4</v>
      </c>
      <c r="BS130" s="173">
        <f ca="1">IF($AX$340="計画",IF(BD130=0,1,IF(AX133="達成",1,IF(AX133="達成※",1,0))),IF(BF130=0,1,IF(AX135="達成",1,IF(AX135="達成※",1,0))))</f>
        <v>0</v>
      </c>
      <c r="BT130" s="173">
        <f ca="1">IF($AX$340="計画",IF(COUNTIF(AQ134:AU134,"未")=0,1,0),IF(COUNTIF(AQ136:AU136,"未")=0,1,0))</f>
        <v>0</v>
      </c>
    </row>
    <row r="131" spans="1:74" ht="33.950000000000003" customHeight="1">
      <c r="A131" s="17">
        <f t="shared" si="19"/>
        <v>4</v>
      </c>
      <c r="B131" s="17">
        <f t="shared" si="20"/>
        <v>31</v>
      </c>
      <c r="D131" s="89" cm="1">
        <f t="array" aca="1" ref="D131" ca="1">IF(INDIRECT(VLOOKUP(B131,B$8:C$38,2,FALSE)&amp;(10*A131-1))="","",INDIRECT(VLOOKUP(B131,B$8:C$38,2,FALSE)&amp;(10*A131-1)))</f>
        <v>46053</v>
      </c>
      <c r="E131" s="17" t="str">
        <f t="shared" ca="1" si="18"/>
        <v>土</v>
      </c>
      <c r="F131" s="17" t="str" cm="1">
        <f t="array" aca="1" ref="F131" ca="1">IF(E131="","",IF(INDIRECT(VLOOKUP(B131,B$8:C$38,2,FALSE)&amp;(10*A131+3))="","",INDIRECT(VLOOKUP(B131,B$8:C$38,2,FALSE)&amp;(10*A131+3))))</f>
        <v/>
      </c>
      <c r="G131" s="17" t="str" cm="1">
        <f t="array" aca="1" ref="G131" ca="1">IF(E131="","",IF(INDIRECT(VLOOKUP(B131,B$8:C$38,2,FALSE)&amp;(10*A131+5))="","",INDIRECT(VLOOKUP(B131,B$8:C$38,2,FALSE)&amp;(10*A131+5))))</f>
        <v/>
      </c>
      <c r="H131" s="17" t="str" cm="1">
        <f t="array" aca="1" ref="H131" ca="1">IF(G131="","",IF(G131="●","振替後",IF(G131="▲","振替前",IF(G131="○","休日",IF(G131="外","非対象期間",IF(INDIRECT(VLOOKUP(B131,B$8:C$38,2,FALSE)&amp;(10*A131+5))="","",INDIRECT(VLOOKUP(B131,B$8:C$38,2,FALSE)&amp;(10*A131+5))))))))</f>
        <v/>
      </c>
      <c r="J131" s="52"/>
      <c r="K131" s="220" t="s">
        <v>3</v>
      </c>
      <c r="L131" s="218" t="str">
        <f>IFERROR(VLOOKUP(L129,祝日一覧!$A:$C,3,FALSE),"")</f>
        <v/>
      </c>
      <c r="M131" s="218" t="str">
        <f>IFERROR(VLOOKUP(M129,祝日一覧!$A:$C,3,FALSE),"")</f>
        <v/>
      </c>
      <c r="N131" s="218" t="str">
        <f>IFERROR(VLOOKUP(N129,祝日一覧!$A:$C,3,FALSE),"")</f>
        <v/>
      </c>
      <c r="O131" s="218" t="str">
        <f>IFERROR(VLOOKUP(O129,祝日一覧!$A:$C,3,FALSE),"")</f>
        <v/>
      </c>
      <c r="P131" s="218" t="str">
        <f>IFERROR(VLOOKUP(P129,祝日一覧!$A:$C,3,FALSE),"")</f>
        <v/>
      </c>
      <c r="Q131" s="218" t="str">
        <f>IFERROR(VLOOKUP(Q129,祝日一覧!$A:$C,3,FALSE),"")</f>
        <v/>
      </c>
      <c r="R131" s="218" t="str">
        <f>IFERROR(VLOOKUP(R129,祝日一覧!$A:$C,3,FALSE),"")</f>
        <v/>
      </c>
      <c r="S131" s="218" t="str">
        <f>IFERROR(VLOOKUP(S129,祝日一覧!$A:$C,3,FALSE),"")</f>
        <v/>
      </c>
      <c r="T131" s="218" t="str">
        <f>IFERROR(VLOOKUP(T129,祝日一覧!$A:$C,3,FALSE),"")</f>
        <v/>
      </c>
      <c r="U131" s="218" t="str">
        <f>IFERROR(VLOOKUP(U129,祝日一覧!$A:$C,3,FALSE),"")</f>
        <v/>
      </c>
      <c r="V131" s="218" t="str">
        <f>IFERROR(VLOOKUP(V129,祝日一覧!$A:$C,3,FALSE),"")</f>
        <v/>
      </c>
      <c r="W131" s="218" t="str">
        <f>IFERROR(VLOOKUP(W129,祝日一覧!$A:$C,3,FALSE),"")</f>
        <v>スポーツの日</v>
      </c>
      <c r="X131" s="218" t="str">
        <f>IFERROR(VLOOKUP(X129,祝日一覧!$A:$C,3,FALSE),"")</f>
        <v/>
      </c>
      <c r="Y131" s="218" t="str">
        <f>IFERROR(VLOOKUP(Y129,祝日一覧!$A:$C,3,FALSE),"")</f>
        <v/>
      </c>
      <c r="Z131" s="218" t="str">
        <f>IFERROR(VLOOKUP(Z129,祝日一覧!$A:$C,3,FALSE),"")</f>
        <v/>
      </c>
      <c r="AA131" s="218" t="str">
        <f>IFERROR(VLOOKUP(AA129,祝日一覧!$A:$C,3,FALSE),"")</f>
        <v/>
      </c>
      <c r="AB131" s="218" t="str">
        <f>IFERROR(VLOOKUP(AB129,祝日一覧!$A:$C,3,FALSE),"")</f>
        <v/>
      </c>
      <c r="AC131" s="218" t="str">
        <f>IFERROR(VLOOKUP(AC129,祝日一覧!$A:$C,3,FALSE),"")</f>
        <v/>
      </c>
      <c r="AD131" s="218" t="str">
        <f>IFERROR(VLOOKUP(AD129,祝日一覧!$A:$C,3,FALSE),"")</f>
        <v/>
      </c>
      <c r="AE131" s="218" t="str">
        <f>IFERROR(VLOOKUP(AE129,祝日一覧!$A:$C,3,FALSE),"")</f>
        <v/>
      </c>
      <c r="AF131" s="218" t="str">
        <f>IFERROR(VLOOKUP(AF129,祝日一覧!$A:$C,3,FALSE),"")</f>
        <v/>
      </c>
      <c r="AG131" s="218" t="str">
        <f>IFERROR(VLOOKUP(AG129,祝日一覧!$A:$C,3,FALSE),"")</f>
        <v/>
      </c>
      <c r="AH131" s="218" t="str">
        <f>IFERROR(VLOOKUP(AH129,祝日一覧!$A:$C,3,FALSE),"")</f>
        <v/>
      </c>
      <c r="AI131" s="218" t="str">
        <f>IFERROR(VLOOKUP(AI129,祝日一覧!$A:$C,3,FALSE),"")</f>
        <v/>
      </c>
      <c r="AJ131" s="218" t="str">
        <f>IFERROR(VLOOKUP(AJ129,祝日一覧!$A:$C,3,FALSE),"")</f>
        <v/>
      </c>
      <c r="AK131" s="218" t="str">
        <f>IFERROR(VLOOKUP(AK129,祝日一覧!$A:$C,3,FALSE),"")</f>
        <v/>
      </c>
      <c r="AL131" s="218" t="str">
        <f>IFERROR(VLOOKUP(AL129,祝日一覧!$A:$C,3,FALSE),"")</f>
        <v/>
      </c>
      <c r="AM131" s="218" t="str">
        <f>IFERROR(VLOOKUP(AM129,祝日一覧!$A:$C,3,FALSE),"")</f>
        <v/>
      </c>
      <c r="AN131" s="218" t="str">
        <f>IFERROR(VLOOKUP(AN129,祝日一覧!$A:$C,3,FALSE),"")</f>
        <v/>
      </c>
      <c r="AO131" s="218" t="str">
        <f>IFERROR(VLOOKUP(AO129,祝日一覧!$A:$C,3,FALSE),"")</f>
        <v/>
      </c>
      <c r="AP131" s="219" t="str">
        <f>IFERROR(VLOOKUP(AP129,祝日一覧!$A:$C,3,FALSE),"")</f>
        <v/>
      </c>
      <c r="AQ131" s="288"/>
      <c r="AR131" s="290"/>
      <c r="AS131" s="290"/>
      <c r="AT131" s="290"/>
      <c r="AU131" s="305"/>
      <c r="AV131" s="229"/>
      <c r="AW131" s="230"/>
      <c r="AX131" s="231"/>
      <c r="AY131" s="233"/>
      <c r="AZ131" s="236"/>
      <c r="BA131" s="41" t="s">
        <v>85</v>
      </c>
      <c r="BB131" s="42" t="s">
        <v>85</v>
      </c>
      <c r="BC131" s="238"/>
      <c r="BD131" s="209"/>
      <c r="BE131" s="222"/>
      <c r="BF131" s="209"/>
      <c r="BG131" s="222"/>
      <c r="BH131" s="222"/>
      <c r="BI131" s="222"/>
      <c r="BJ131" s="222"/>
      <c r="BK131" s="222"/>
      <c r="BL131" s="173"/>
      <c r="BM131" s="226">
        <f ca="1">BL130-BB132</f>
        <v>9</v>
      </c>
      <c r="BN131" s="226">
        <f ca="1">BL130-BB134</f>
        <v>9</v>
      </c>
      <c r="BO131" s="173"/>
      <c r="BP131" s="173"/>
      <c r="BQ131" s="224"/>
      <c r="BR131" s="225">
        <f>WEEKDAY(L127,3)</f>
        <v>5</v>
      </c>
      <c r="BS131" s="173"/>
      <c r="BT131" s="173"/>
      <c r="BU131" s="24"/>
    </row>
    <row r="132" spans="1:74" s="3" customFormat="1" ht="53.1" customHeight="1">
      <c r="A132" s="17">
        <f t="shared" si="19"/>
        <v>5</v>
      </c>
      <c r="B132" s="17">
        <f t="shared" si="20"/>
        <v>1</v>
      </c>
      <c r="C132" s="88"/>
      <c r="D132" s="89" cm="1">
        <f t="array" aca="1" ref="D132" ca="1">IF(INDIRECT(VLOOKUP(B132,B$8:C$38,2,FALSE)&amp;(10*A132-1))="","",INDIRECT(VLOOKUP(B132,B$8:C$38,2,FALSE)&amp;(10*A132-1)))</f>
        <v>46054</v>
      </c>
      <c r="E132" s="17" t="str">
        <f t="shared" ca="1" si="18"/>
        <v>日</v>
      </c>
      <c r="F132" s="17" t="str" cm="1">
        <f t="array" aca="1" ref="F132" ca="1">IF(E132="","",IF(INDIRECT(VLOOKUP(B132,B$8:C$38,2,FALSE)&amp;(10*A132+3))="","",INDIRECT(VLOOKUP(B132,B$8:C$38,2,FALSE)&amp;(10*A132+3))))</f>
        <v/>
      </c>
      <c r="G132" s="17" t="str" cm="1">
        <f t="array" aca="1" ref="G132" ca="1">IF(E132="","",IF(INDIRECT(VLOOKUP(B132,B$8:C$38,2,FALSE)&amp;(10*A132+5))="","",INDIRECT(VLOOKUP(B132,B$8:C$38,2,FALSE)&amp;(10*A132+5))))</f>
        <v/>
      </c>
      <c r="H132" s="17" t="str" cm="1">
        <f t="array" aca="1" ref="H132" ca="1">IF(G132="","",IF(G132="●","振替後",IF(G132="▲","振替前",IF(G132="○","休日",IF(G132="外","非対象期間",IF(INDIRECT(VLOOKUP(B132,B$8:C$38,2,FALSE)&amp;(10*A132+5))="","",INDIRECT(VLOOKUP(B132,B$8:C$38,2,FALSE)&amp;(10*A132+5))))))))</f>
        <v/>
      </c>
      <c r="J132" s="68"/>
      <c r="K132" s="221"/>
      <c r="L132" s="218"/>
      <c r="M132" s="218"/>
      <c r="N132" s="218"/>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9"/>
      <c r="AQ132" s="108" t="str">
        <f>IF($BR130=7,DBCS(1&amp;"日～"&amp;7&amp;"日"),DBCS("前"&amp;DAY(EOMONTH($L128-1,0))-6+$BR130&amp;"日～"&amp;$BR130&amp;"日"))</f>
        <v>前２８日～４日</v>
      </c>
      <c r="AR132" s="109" t="str">
        <f>DBCS($BR130+1&amp;"日～"&amp;$BR130+7&amp;"日")</f>
        <v>５日～１１日</v>
      </c>
      <c r="AS132" s="109" t="str">
        <f>DBCS($BR130+8&amp;"日～"&amp;$BR130+14&amp;"日")</f>
        <v>１２日～１８日</v>
      </c>
      <c r="AT132" s="109" t="str">
        <f>DBCS($BR130+15&amp;"日～"&amp;$BR130+21&amp;"日")</f>
        <v>１９日～２５日</v>
      </c>
      <c r="AU132" s="110" t="str">
        <f>IF(AND(BR130=7,BR133=0),"-",IF($BR135=3,"-",DBCS($BR130+22&amp;"日～"&amp;$BR130+28&amp;"日")))</f>
        <v>-</v>
      </c>
      <c r="AV132" s="229"/>
      <c r="AW132" s="230"/>
      <c r="AX132" s="231"/>
      <c r="AY132" s="234"/>
      <c r="AZ132" s="237"/>
      <c r="BA132" s="41">
        <f>COUNTIF(L133:AP134,"外")</f>
        <v>0</v>
      </c>
      <c r="BB132" s="42">
        <f ca="1">COUNTIF(OFFSET(L133,0,MAX(5-WEEKDAY(L128,3),0),1,MIN(7-WEEKDAY(L128,3),2)),"外")+COUNTIF(OFFSET(L133,0,MAX(5-WEEKDAY(L128,3),0)+7,1,2),"外")+COUNTIF(OFFSET(L133,0,MAX(5-WEEKDAY(L128,3),0)+14,1,2),"外")+COUNTIF(OFFSET(L133,0,MAX(5-WEEKDAY(L128,3),0)+21,1,2),"外")+IF(BR132-BR130&lt;27,0,COUNTIF(OFFSET(L133,0,BR130+26,1,MIN(7-BR133,2)),"外"))</f>
        <v>0</v>
      </c>
      <c r="BC132" s="238"/>
      <c r="BD132" s="209"/>
      <c r="BE132" s="222"/>
      <c r="BF132" s="209"/>
      <c r="BG132" s="222"/>
      <c r="BH132" s="222"/>
      <c r="BI132" s="222"/>
      <c r="BJ132" s="222"/>
      <c r="BK132" s="222"/>
      <c r="BL132" s="173"/>
      <c r="BM132" s="227"/>
      <c r="BN132" s="227"/>
      <c r="BO132" s="173"/>
      <c r="BP132" s="173"/>
      <c r="BQ132" s="35" t="s">
        <v>98</v>
      </c>
      <c r="BR132" s="31">
        <f>DAY(EOMONTH(L128,0))</f>
        <v>31</v>
      </c>
      <c r="BS132" s="173"/>
      <c r="BT132" s="173"/>
      <c r="BU132" s="29"/>
      <c r="BV132" s="30"/>
    </row>
    <row r="133" spans="1:74" s="4" customFormat="1" ht="29.1" customHeight="1">
      <c r="A133" s="17">
        <f t="shared" si="19"/>
        <v>5</v>
      </c>
      <c r="B133" s="17">
        <f t="shared" si="20"/>
        <v>2</v>
      </c>
      <c r="D133" s="89" cm="1">
        <f t="array" aca="1" ref="D133" ca="1">IF(INDIRECT(VLOOKUP(B133,B$8:C$38,2,FALSE)&amp;(10*A133-1))="","",INDIRECT(VLOOKUP(B133,B$8:C$38,2,FALSE)&amp;(10*A133-1)))</f>
        <v>46055</v>
      </c>
      <c r="E133" s="17" t="str">
        <f t="shared" ca="1" si="18"/>
        <v>月</v>
      </c>
      <c r="F133" s="17" t="str" cm="1">
        <f t="array" aca="1" ref="F133" ca="1">IF(E133="","",IF(INDIRECT(VLOOKUP(B133,B$8:C$38,2,FALSE)&amp;(10*A133+3))="","",INDIRECT(VLOOKUP(B133,B$8:C$38,2,FALSE)&amp;(10*A133+3))))</f>
        <v/>
      </c>
      <c r="G133" s="17" t="str" cm="1">
        <f t="array" aca="1" ref="G133" ca="1">IF(E133="","",IF(INDIRECT(VLOOKUP(B133,B$8:C$38,2,FALSE)&amp;(10*A133+5))="","",INDIRECT(VLOOKUP(B133,B$8:C$38,2,FALSE)&amp;(10*A133+5))))</f>
        <v/>
      </c>
      <c r="H133" s="17" t="str" cm="1">
        <f t="array" aca="1" ref="H133" ca="1">IF(G133="","",IF(G133="●","振替後",IF(G133="▲","振替前",IF(G133="○","休日",IF(G133="外","非対象期間",IF(INDIRECT(VLOOKUP(B133,B$8:C$38,2,FALSE)&amp;(10*A133+5))="","",INDIRECT(VLOOKUP(B133,B$8:C$38,2,FALSE)&amp;(10*A133+5))))))))</f>
        <v/>
      </c>
      <c r="J133" s="69"/>
      <c r="K133" s="212" t="s">
        <v>88</v>
      </c>
      <c r="L133" s="194"/>
      <c r="M133" s="194"/>
      <c r="N133" s="194"/>
      <c r="O133" s="194"/>
      <c r="P133" s="194"/>
      <c r="Q133" s="194"/>
      <c r="R133" s="194"/>
      <c r="S133" s="194"/>
      <c r="T133" s="194"/>
      <c r="U133" s="194"/>
      <c r="V133" s="194"/>
      <c r="W133" s="194"/>
      <c r="X133" s="194"/>
      <c r="Y133" s="194"/>
      <c r="Z133" s="194"/>
      <c r="AA133" s="194"/>
      <c r="AB133" s="194"/>
      <c r="AC133" s="194"/>
      <c r="AD133" s="194"/>
      <c r="AE133" s="194"/>
      <c r="AF133" s="194"/>
      <c r="AG133" s="194"/>
      <c r="AH133" s="194"/>
      <c r="AI133" s="194"/>
      <c r="AJ133" s="194"/>
      <c r="AK133" s="194"/>
      <c r="AL133" s="194"/>
      <c r="AM133" s="194"/>
      <c r="AN133" s="194"/>
      <c r="AO133" s="194"/>
      <c r="AP133" s="196"/>
      <c r="AQ133" s="111">
        <f ca="1">IF(BR130=7,COUNTIF(OFFSET($L133,0,0,1,$BR130),"○")+COUNTIF(OFFSET($L133,0,$BR130,1,7),"●"),COUNTIF(OFFSET($L133,0,0,1,$BR130),"○")+COUNTIF(OFFSET($L133,-10,DAY(EOMONTH(L128-1,0))-7+BR130,1,7-$BR130),"○")+COUNTIF(OFFSET(L133,0,BR130,1,7),"●"))</f>
        <v>0</v>
      </c>
      <c r="AR133" s="112">
        <f ca="1">COUNTIF(OFFSET($L133,0,$BR130,1,7),"○")+COUNTIF(OFFSET($L133,0,$BR130+7,1,7),"●")</f>
        <v>0</v>
      </c>
      <c r="AS133" s="112">
        <f ca="1">COUNTIF(OFFSET($L133,0,$BR130+7,1,7),"○")+COUNTIF(OFFSET($L133,0,$BR130+14,1,7),"●")</f>
        <v>0</v>
      </c>
      <c r="AT133" s="112">
        <f ca="1">IF(BR135=3,COUNTIF(OFFSET($L133,0,$BR130+14,1,7),"○")+IFERROR(COUNTIF(OFFSET(L133,0,BR130+22,1,BR133),"●"),0)+COUNTIF(OFFSET(L133,10,0,1,7-BR133),"●"),COUNTIF(OFFSET($L133,0,$BR130+14,1,7),"○")+COUNTIF(OFFSET($L133,0,$BR130+21,1,7),"●"))</f>
        <v>0</v>
      </c>
      <c r="AU133" s="113" t="str">
        <f ca="1">IF((BR135+SIGN(BR130))&lt;5,"-",IF(BR133=0,COUNTIF(OFFSET(L133,0,BR130+21,1,7),"○")+COUNTIF(OFFSET(L133,10,0,1,7-BR133),"●"),COUNTIF(OFFSET(L133,0,BR130+21,1,7),"○")+COUNTIF(OFFSET(L133,0,BR130+28,1,BR133),"●")+COUNTIF(OFFSET(L133,10,1,7-BR133,),"●")))</f>
        <v>-</v>
      </c>
      <c r="AV133" s="198">
        <f>BH130</f>
        <v>0</v>
      </c>
      <c r="AW133" s="200">
        <f>IF(BD130=0,"対象外",AV133/BD130)</f>
        <v>0</v>
      </c>
      <c r="AX133" s="202" t="str">
        <f ca="1">IF(BD130=0,"対象外",IF(AV133/BD130&gt;=0.285,"達成",IF(AV133&gt;=BO133,"達成※","未")))</f>
        <v>未</v>
      </c>
      <c r="AY133" s="204">
        <f>BI130</f>
        <v>0</v>
      </c>
      <c r="AZ133" s="206">
        <f>IFERROR(AY133/BE130,"")</f>
        <v>0</v>
      </c>
      <c r="BA133" s="41" t="s">
        <v>86</v>
      </c>
      <c r="BB133" s="42" t="s">
        <v>86</v>
      </c>
      <c r="BC133" s="238"/>
      <c r="BD133" s="209"/>
      <c r="BE133" s="222"/>
      <c r="BF133" s="209"/>
      <c r="BG133" s="222"/>
      <c r="BH133" s="222"/>
      <c r="BI133" s="222"/>
      <c r="BJ133" s="222"/>
      <c r="BK133" s="222"/>
      <c r="BL133" s="173"/>
      <c r="BM133" s="227"/>
      <c r="BN133" s="227"/>
      <c r="BO133" s="173" t="str">
        <f ca="1">IF(OR(BM131/BD130&lt;0.285,BM131=0),BM131,"-")</f>
        <v>-</v>
      </c>
      <c r="BP133" s="226" t="str">
        <f ca="1">IF(OR(BN131/BF130&lt;0.285,BN131=0),BN131,"-")</f>
        <v>-</v>
      </c>
      <c r="BQ133" s="36" t="s">
        <v>99</v>
      </c>
      <c r="BR133" s="33">
        <f>MOD(BR132-BR130,7)</f>
        <v>6</v>
      </c>
      <c r="BS133" s="173"/>
      <c r="BT133" s="173"/>
    </row>
    <row r="134" spans="1:74" s="4" customFormat="1" ht="29.1" customHeight="1">
      <c r="A134" s="17">
        <f t="shared" si="19"/>
        <v>5</v>
      </c>
      <c r="B134" s="17">
        <f t="shared" si="20"/>
        <v>3</v>
      </c>
      <c r="D134" s="89" cm="1">
        <f t="array" aca="1" ref="D134" ca="1">IF(INDIRECT(VLOOKUP(B134,B$8:C$38,2,FALSE)&amp;(10*A134-1))="","",INDIRECT(VLOOKUP(B134,B$8:C$38,2,FALSE)&amp;(10*A134-1)))</f>
        <v>46056</v>
      </c>
      <c r="E134" s="17" t="str">
        <f t="shared" ca="1" si="18"/>
        <v>火</v>
      </c>
      <c r="F134" s="17" t="str" cm="1">
        <f t="array" aca="1" ref="F134" ca="1">IF(E134="","",IF(INDIRECT(VLOOKUP(B134,B$8:C$38,2,FALSE)&amp;(10*A134+3))="","",INDIRECT(VLOOKUP(B134,B$8:C$38,2,FALSE)&amp;(10*A134+3))))</f>
        <v/>
      </c>
      <c r="G134" s="17" t="str" cm="1">
        <f t="array" aca="1" ref="G134" ca="1">IF(E134="","",IF(INDIRECT(VLOOKUP(B134,B$8:C$38,2,FALSE)&amp;(10*A134+5))="","",INDIRECT(VLOOKUP(B134,B$8:C$38,2,FALSE)&amp;(10*A134+5))))</f>
        <v/>
      </c>
      <c r="H134" s="17" t="str" cm="1">
        <f t="array" aca="1" ref="H134" ca="1">IF(G134="","",IF(G134="●","振替後",IF(G134="▲","振替前",IF(G134="○","休日",IF(G134="外","非対象期間",IF(INDIRECT(VLOOKUP(B134,B$8:C$38,2,FALSE)&amp;(10*A134+5))="","",INDIRECT(VLOOKUP(B134,B$8:C$38,2,FALSE)&amp;(10*A134+5))))))))</f>
        <v/>
      </c>
      <c r="J134" s="69"/>
      <c r="K134" s="244"/>
      <c r="L134" s="194"/>
      <c r="M134" s="194"/>
      <c r="N134" s="194"/>
      <c r="O134" s="194"/>
      <c r="P134" s="194"/>
      <c r="Q134" s="194"/>
      <c r="R134" s="194"/>
      <c r="S134" s="194"/>
      <c r="T134" s="194"/>
      <c r="U134" s="194"/>
      <c r="V134" s="194"/>
      <c r="W134" s="194"/>
      <c r="X134" s="194"/>
      <c r="Y134" s="194"/>
      <c r="Z134" s="194"/>
      <c r="AA134" s="194"/>
      <c r="AB134" s="194"/>
      <c r="AC134" s="194"/>
      <c r="AD134" s="194"/>
      <c r="AE134" s="194"/>
      <c r="AF134" s="194"/>
      <c r="AG134" s="194"/>
      <c r="AH134" s="194"/>
      <c r="AI134" s="194"/>
      <c r="AJ134" s="194"/>
      <c r="AK134" s="194"/>
      <c r="AL134" s="194"/>
      <c r="AM134" s="194"/>
      <c r="AN134" s="194"/>
      <c r="AO134" s="194"/>
      <c r="AP134" s="196"/>
      <c r="AQ134" s="114" t="str">
        <f ca="1">IF(BR130=1,
IF((2-COUNTIF(OFFSET(L133,0,0,1,1),"外")-COUNTIF(OFFSET(L133,-10,BR122-1),"外"))&lt;=AQ133,"達成","未"),
IF((2-COUNTIF(OFFSET(L133,0,MAX(5-WEEKDAY(L128,3),0),1,2),"外"))&lt;=AQ133,"達成","未"))</f>
        <v>未</v>
      </c>
      <c r="AR134" s="112" t="str">
        <f ca="1">IF((2-COUNTIF(OFFSET($L133,0,$BR130+5,1,2),"外"))&lt;=AR133,"達成","未")</f>
        <v>未</v>
      </c>
      <c r="AS134" s="112" t="str">
        <f ca="1">IF((2-COUNTIF(OFFSET($L133,0,$BR130+12,1,2),"外"))&lt;=AS133,"達成","未")</f>
        <v>未</v>
      </c>
      <c r="AT134" s="112" t="str">
        <f ca="1">IF((2-COUNTIF(OFFSET($L133,0,$BR130+19,1,2),"外"))&lt;=AT133,"達成","未")</f>
        <v>未</v>
      </c>
      <c r="AU134" s="113" t="str">
        <f ca="1">IF((BR135+SIGN(BR130))&lt;5,"-",IF((2-COUNTIF(OFFSET($L133,0,$BR130+26,1,2),"外"))&lt;=AU133,"達成","未"))</f>
        <v>-</v>
      </c>
      <c r="AV134" s="214"/>
      <c r="AW134" s="215"/>
      <c r="AX134" s="216"/>
      <c r="AY134" s="217"/>
      <c r="AZ134" s="239"/>
      <c r="BA134" s="240">
        <f>COUNTIF(L135:AP136,"外")</f>
        <v>0</v>
      </c>
      <c r="BB134" s="242">
        <f ca="1">COUNTIF(OFFSET(L135,0,MAX(5-WEEKDAY(L128,3),0),1,MIN(7-WEEKDAY(L128,3),2)),"外")+COUNTIF(OFFSET(L135,0,MAX(5-WEEKDAY(L128,3),0)+7,1,2),"外")+COUNTIF(OFFSET(L135,0,MAX(5-WEEKDAY(L128,3),0)+14,1,2),"外")+COUNTIF(OFFSET(L135,0,MAX(5-WEEKDAY(L128,3),0)+21,1,2),"外")+IF(BR132-BR130&lt;27,0,COUNTIF(OFFSET(L135,0,BR130+26,1,MIN(7-BR133,2)),"外"))</f>
        <v>0</v>
      </c>
      <c r="BC134" s="238"/>
      <c r="BD134" s="209"/>
      <c r="BE134" s="222"/>
      <c r="BF134" s="209"/>
      <c r="BG134" s="222"/>
      <c r="BH134" s="222"/>
      <c r="BI134" s="222"/>
      <c r="BJ134" s="222"/>
      <c r="BK134" s="222"/>
      <c r="BL134" s="173"/>
      <c r="BM134" s="227"/>
      <c r="BN134" s="227"/>
      <c r="BO134" s="173"/>
      <c r="BP134" s="227"/>
      <c r="BQ134" s="101" t="s">
        <v>101</v>
      </c>
      <c r="BR134" s="33">
        <f>SIGN(BR130)+SIGN(BR133)+BR135</f>
        <v>5</v>
      </c>
      <c r="BS134" s="173"/>
      <c r="BT134" s="173"/>
    </row>
    <row r="135" spans="1:74" s="4" customFormat="1" ht="29.1" customHeight="1">
      <c r="A135" s="17">
        <f t="shared" si="19"/>
        <v>5</v>
      </c>
      <c r="B135" s="17">
        <f t="shared" si="20"/>
        <v>4</v>
      </c>
      <c r="D135" s="89" cm="1">
        <f t="array" aca="1" ref="D135" ca="1">IF(INDIRECT(VLOOKUP(B135,B$8:C$38,2,FALSE)&amp;(10*A135-1))="","",INDIRECT(VLOOKUP(B135,B$8:C$38,2,FALSE)&amp;(10*A135-1)))</f>
        <v>46057</v>
      </c>
      <c r="E135" s="17" t="str">
        <f t="shared" ca="1" si="18"/>
        <v>水</v>
      </c>
      <c r="F135" s="17" t="str" cm="1">
        <f t="array" aca="1" ref="F135" ca="1">IF(E135="","",IF(INDIRECT(VLOOKUP(B135,B$8:C$38,2,FALSE)&amp;(10*A135+3))="","",INDIRECT(VLOOKUP(B135,B$8:C$38,2,FALSE)&amp;(10*A135+3))))</f>
        <v/>
      </c>
      <c r="G135" s="17" t="str" cm="1">
        <f t="array" aca="1" ref="G135" ca="1">IF(E135="","",IF(INDIRECT(VLOOKUP(B135,B$8:C$38,2,FALSE)&amp;(10*A135+5))="","",INDIRECT(VLOOKUP(B135,B$8:C$38,2,FALSE)&amp;(10*A135+5))))</f>
        <v/>
      </c>
      <c r="H135" s="17" t="str" cm="1">
        <f t="array" aca="1" ref="H135" ca="1">IF(G135="","",IF(G135="●","振替後",IF(G135="▲","振替前",IF(G135="○","休日",IF(G135="外","非対象期間",IF(INDIRECT(VLOOKUP(B135,B$8:C$38,2,FALSE)&amp;(10*A135+5))="","",INDIRECT(VLOOKUP(B135,B$8:C$38,2,FALSE)&amp;(10*A135+5))))))))</f>
        <v/>
      </c>
      <c r="J135" s="69"/>
      <c r="K135" s="212" t="s">
        <v>84</v>
      </c>
      <c r="L135" s="194"/>
      <c r="M135" s="194"/>
      <c r="N135" s="194"/>
      <c r="O135" s="194"/>
      <c r="P135" s="194"/>
      <c r="Q135" s="194"/>
      <c r="R135" s="194"/>
      <c r="S135" s="194"/>
      <c r="T135" s="194"/>
      <c r="U135" s="194"/>
      <c r="V135" s="194"/>
      <c r="W135" s="194"/>
      <c r="X135" s="194"/>
      <c r="Y135" s="194"/>
      <c r="Z135" s="194"/>
      <c r="AA135" s="194"/>
      <c r="AB135" s="194"/>
      <c r="AC135" s="194"/>
      <c r="AD135" s="194"/>
      <c r="AE135" s="194"/>
      <c r="AF135" s="194"/>
      <c r="AG135" s="194"/>
      <c r="AH135" s="194"/>
      <c r="AI135" s="194"/>
      <c r="AJ135" s="194"/>
      <c r="AK135" s="194"/>
      <c r="AL135" s="194"/>
      <c r="AM135" s="194"/>
      <c r="AN135" s="194"/>
      <c r="AO135" s="194"/>
      <c r="AP135" s="196"/>
      <c r="AQ135" s="118">
        <f ca="1">IF(BR130=7,COUNTIF(OFFSET($L135,0,0,1,$BR130),"○")+COUNTIF(OFFSET($L135,0,$BR130,1,7),"●"),COUNTIF(OFFSET($L135,0,0,1,$BR130),"○")+COUNTIF(OFFSET($L135,-10,DAY(EOMONTH(L128-1,0))-7+BR130,1,7-$BR130),"○")+COUNTIF(OFFSET(L135,0,BR130,1,7),"●"))</f>
        <v>0</v>
      </c>
      <c r="AR135" s="119">
        <f ca="1">COUNTIF(OFFSET($L135,0,$BR130,1,7),"○")+COUNTIF(OFFSET($L135,0,$BR130+7,1,7),"●")</f>
        <v>0</v>
      </c>
      <c r="AS135" s="119">
        <f ca="1">COUNTIF(OFFSET($L135,0,$BR130+7,1,7),"○")+COUNTIF(OFFSET($L135,0,$BR130+14,1,7),"●")</f>
        <v>0</v>
      </c>
      <c r="AT135" s="119">
        <f ca="1">IF(BR135=3,COUNTIF(OFFSET($L135,0,$BR130+14,1,7),"○")+IFERROR(COUNTIF(OFFSET(L135,0,BR130+22,1,BR133),"●"),0)+COUNTIF(OFFSET(L135,10,0,1,7-BR133),"●"),COUNTIF(OFFSET($L135,0,$BR130+14,1,7),"○")+COUNTIF(OFFSET($L135,0,$BR130+21,1,7),"●"))</f>
        <v>0</v>
      </c>
      <c r="AU135" s="120" t="str">
        <f ca="1">IF((BR135+SIGN(BR130))&lt;5,"-",IF(BR133=0,COUNTIF(OFFSET(L135,0,BR130+21,1,7),"○")+COUNTIF(OFFSET(L135,10,0,1,7-BR133),"●"),COUNTIF(OFFSET(L135,0,BR130+21,1,7),"○")+COUNTIF(OFFSET(L135,0,BR130+28,1,BR133),"●")+COUNTIF(OFFSET(L135,10,1,7-BR133,),"●")))</f>
        <v>-</v>
      </c>
      <c r="AV135" s="198">
        <f>BJ130</f>
        <v>0</v>
      </c>
      <c r="AW135" s="200">
        <f>IF(BD130=0,"対象外",AV135/BD130)</f>
        <v>0</v>
      </c>
      <c r="AX135" s="202" t="str">
        <f ca="1">IF(BD130=0,"対象外",IF(AV135/BD130&gt;=0.285,"達成",IF(AV135&gt;=BP133,"達成※","未")))</f>
        <v>未</v>
      </c>
      <c r="AY135" s="204">
        <f>BK130</f>
        <v>0</v>
      </c>
      <c r="AZ135" s="206">
        <f>IFERROR(AY135/BG130,"")</f>
        <v>0</v>
      </c>
      <c r="BA135" s="241"/>
      <c r="BB135" s="243"/>
      <c r="BC135" s="238"/>
      <c r="BD135" s="210"/>
      <c r="BE135" s="222"/>
      <c r="BF135" s="210"/>
      <c r="BG135" s="222"/>
      <c r="BH135" s="222"/>
      <c r="BI135" s="222"/>
      <c r="BJ135" s="222"/>
      <c r="BK135" s="222"/>
      <c r="BL135" s="173"/>
      <c r="BM135" s="228"/>
      <c r="BN135" s="228"/>
      <c r="BO135" s="173"/>
      <c r="BP135" s="228"/>
      <c r="BQ135" s="37" t="s">
        <v>100</v>
      </c>
      <c r="BR135" s="104">
        <f>ROUNDDOWN((BR132-BR130)/7,0)</f>
        <v>3</v>
      </c>
      <c r="BS135" s="173"/>
      <c r="BT135" s="173"/>
    </row>
    <row r="136" spans="1:74" s="4" customFormat="1" ht="29.1" customHeight="1" thickBot="1">
      <c r="A136" s="17">
        <f t="shared" si="19"/>
        <v>5</v>
      </c>
      <c r="B136" s="17">
        <f t="shared" si="20"/>
        <v>5</v>
      </c>
      <c r="D136" s="89" cm="1">
        <f t="array" aca="1" ref="D136" ca="1">IF(INDIRECT(VLOOKUP(B136,B$8:C$38,2,FALSE)&amp;(10*A136-1))="","",INDIRECT(VLOOKUP(B136,B$8:C$38,2,FALSE)&amp;(10*A136-1)))</f>
        <v>46058</v>
      </c>
      <c r="E136" s="17" t="str">
        <f t="shared" ca="1" si="18"/>
        <v>木</v>
      </c>
      <c r="F136" s="17" t="str" cm="1">
        <f t="array" aca="1" ref="F136" ca="1">IF(E136="","",IF(INDIRECT(VLOOKUP(B136,B$8:C$38,2,FALSE)&amp;(10*A136+3))="","",INDIRECT(VLOOKUP(B136,B$8:C$38,2,FALSE)&amp;(10*A136+3))))</f>
        <v/>
      </c>
      <c r="G136" s="17" t="str" cm="1">
        <f t="array" aca="1" ref="G136" ca="1">IF(E136="","",IF(INDIRECT(VLOOKUP(B136,B$8:C$38,2,FALSE)&amp;(10*A136+5))="","",INDIRECT(VLOOKUP(B136,B$8:C$38,2,FALSE)&amp;(10*A136+5))))</f>
        <v/>
      </c>
      <c r="H136" s="17" t="str" cm="1">
        <f t="array" aca="1" ref="H136" ca="1">IF(G136="","",IF(G136="●","振替後",IF(G136="▲","振替前",IF(G136="○","休日",IF(G136="外","非対象期間",IF(INDIRECT(VLOOKUP(B136,B$8:C$38,2,FALSE)&amp;(10*A136+5))="","",INDIRECT(VLOOKUP(B136,B$8:C$38,2,FALSE)&amp;(10*A136+5))))))))</f>
        <v/>
      </c>
      <c r="J136" s="69"/>
      <c r="K136" s="213"/>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5"/>
      <c r="AN136" s="195"/>
      <c r="AO136" s="195"/>
      <c r="AP136" s="197"/>
      <c r="AQ136" s="123" t="str">
        <f ca="1">IF(BR130=1,
IF((2-COUNTIF(OFFSET(L135,0,0,1,1),"外")-COUNTIF(OFFSET(L135,-10,BR122-1),"外"))&lt;=AQ135,"達成","未"),
IF((2-COUNTIF(OFFSET(L135,0,MAX(5-WEEKDAY(L128,3),0),1,2),"外"))&lt;=AQ135,"達成","未"))</f>
        <v>未</v>
      </c>
      <c r="AR136" s="124" t="str">
        <f ca="1">IF((2-COUNTIF(OFFSET($L135,0,$BR130+5,1,2),"外"))&lt;=AR135,"達成","未")</f>
        <v>未</v>
      </c>
      <c r="AS136" s="124" t="str">
        <f ca="1">IF((2-COUNTIF(OFFSET($L135,0,$BR130+12,1,2),"外"))&lt;=AS135,"達成","未")</f>
        <v>未</v>
      </c>
      <c r="AT136" s="124" t="str">
        <f ca="1">IF((2-COUNTIF(OFFSET($L135,0,$BR130+19,1,2),"外"))&lt;=AT135,"達成","未")</f>
        <v>未</v>
      </c>
      <c r="AU136" s="125" t="str">
        <f ca="1">IF((BR135+SIGN(BR130))&lt;5,"-",IF((2-COUNTIF(OFFSET($L135,0,$BR130+26,1,2),"外"))&lt;=AU135,"達成","未"))</f>
        <v>-</v>
      </c>
      <c r="AV136" s="199"/>
      <c r="AW136" s="201"/>
      <c r="AX136" s="203"/>
      <c r="AY136" s="205"/>
      <c r="AZ136" s="207"/>
      <c r="BA136" s="38"/>
      <c r="BB136" s="38"/>
      <c r="BC136" s="107"/>
      <c r="BD136" s="107"/>
      <c r="BE136" s="107"/>
      <c r="BF136" s="107"/>
      <c r="BG136" s="107"/>
      <c r="BH136" s="107"/>
      <c r="BI136" s="107"/>
      <c r="BJ136" s="107"/>
      <c r="BK136" s="107"/>
      <c r="BL136" s="46"/>
      <c r="BM136" s="46"/>
      <c r="BN136" s="46"/>
      <c r="BO136" s="46"/>
      <c r="BP136" s="46"/>
      <c r="BQ136" s="46"/>
      <c r="BR136" s="34"/>
      <c r="BS136" s="46"/>
      <c r="BT136" s="2"/>
    </row>
    <row r="137" spans="1:74" ht="14.25" thickBot="1">
      <c r="A137" s="17">
        <f t="shared" si="19"/>
        <v>5</v>
      </c>
      <c r="B137" s="17">
        <f t="shared" si="20"/>
        <v>6</v>
      </c>
      <c r="D137" s="89" cm="1">
        <f t="array" aca="1" ref="D137" ca="1">IF(INDIRECT(VLOOKUP(B137,B$8:C$38,2,FALSE)&amp;(10*A137-1))="","",INDIRECT(VLOOKUP(B137,B$8:C$38,2,FALSE)&amp;(10*A137-1)))</f>
        <v>46059</v>
      </c>
      <c r="E137" s="17" t="str">
        <f t="shared" ref="E137:E200" ca="1" si="33">TEXT(D137,"aaa")</f>
        <v>金</v>
      </c>
      <c r="F137" s="17" t="str" cm="1">
        <f t="array" aca="1" ref="F137" ca="1">IF(E137="","",IF(INDIRECT(VLOOKUP(B137,B$8:C$38,2,FALSE)&amp;(10*A137+3))="","",INDIRECT(VLOOKUP(B137,B$8:C$38,2,FALSE)&amp;(10*A137+3))))</f>
        <v/>
      </c>
      <c r="G137" s="17" t="str" cm="1">
        <f t="array" aca="1" ref="G137" ca="1">IF(E137="","",IF(INDIRECT(VLOOKUP(B137,B$8:C$38,2,FALSE)&amp;(10*A137+5))="","",INDIRECT(VLOOKUP(B137,B$8:C$38,2,FALSE)&amp;(10*A137+5))))</f>
        <v/>
      </c>
      <c r="H137" s="17" t="str" cm="1">
        <f t="array" aca="1" ref="H137" ca="1">IF(G137="","",IF(G137="●","振替後",IF(G137="▲","振替前",IF(G137="○","休日",IF(G137="外","非対象期間",IF(INDIRECT(VLOOKUP(B137,B$8:C$38,2,FALSE)&amp;(10*A137+5))="","",INDIRECT(VLOOKUP(B137,B$8:C$38,2,FALSE)&amp;(10*A137+5))))))))</f>
        <v/>
      </c>
      <c r="J137" s="52"/>
      <c r="K137" s="53"/>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BI137" s="7"/>
      <c r="BJ137" s="7"/>
      <c r="BK137" s="7"/>
      <c r="BL137" s="2"/>
    </row>
    <row r="138" spans="1:74" ht="13.5" customHeight="1">
      <c r="A138" s="17">
        <f t="shared" ref="A138:A201" si="34">IF(B138=1,A137+1,A137)</f>
        <v>5</v>
      </c>
      <c r="B138" s="17">
        <f t="shared" ref="B138:B201" si="35">IF(B137=31,1,B137+1)</f>
        <v>7</v>
      </c>
      <c r="D138" s="89" cm="1">
        <f t="array" aca="1" ref="D138" ca="1">IF(INDIRECT(VLOOKUP(B138,B$8:C$38,2,FALSE)&amp;(10*A138-1))="","",INDIRECT(VLOOKUP(B138,B$8:C$38,2,FALSE)&amp;(10*A138-1)))</f>
        <v>46060</v>
      </c>
      <c r="E138" s="17" t="str">
        <f t="shared" ca="1" si="33"/>
        <v>土</v>
      </c>
      <c r="F138" s="17" t="str" cm="1">
        <f t="array" aca="1" ref="F138" ca="1">IF(E138="","",IF(INDIRECT(VLOOKUP(B138,B$8:C$38,2,FALSE)&amp;(10*A138+3))="","",INDIRECT(VLOOKUP(B138,B$8:C$38,2,FALSE)&amp;(10*A138+3))))</f>
        <v/>
      </c>
      <c r="G138" s="17" t="str" cm="1">
        <f t="array" aca="1" ref="G138" ca="1">IF(E138="","",IF(INDIRECT(VLOOKUP(B138,B$8:C$38,2,FALSE)&amp;(10*A138+5))="","",INDIRECT(VLOOKUP(B138,B$8:C$38,2,FALSE)&amp;(10*A138+5))))</f>
        <v/>
      </c>
      <c r="H138" s="17" t="str" cm="1">
        <f t="array" aca="1" ref="H138" ca="1">IF(G138="","",IF(G138="●","振替後",IF(G138="▲","振替前",IF(G138="○","休日",IF(G138="外","非対象期間",IF(INDIRECT(VLOOKUP(B138,B$8:C$38,2,FALSE)&amp;(10*A138+5))="","",INDIRECT(VLOOKUP(B138,B$8:C$38,2,FALSE)&amp;(10*A138+5))))))))</f>
        <v/>
      </c>
      <c r="J138" s="52"/>
      <c r="K138" s="66" t="s">
        <v>0</v>
      </c>
      <c r="L138" s="258">
        <f>DATE(YEAR(L128),MONTH(L128)+1,DAY(L128))</f>
        <v>46327</v>
      </c>
      <c r="M138" s="258"/>
      <c r="N138" s="258"/>
      <c r="O138" s="258"/>
      <c r="P138" s="258"/>
      <c r="Q138" s="258"/>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8"/>
      <c r="AN138" s="258"/>
      <c r="AO138" s="258"/>
      <c r="AP138" s="259"/>
      <c r="AQ138" s="270" t="s">
        <v>136</v>
      </c>
      <c r="AR138" s="271"/>
      <c r="AS138" s="271"/>
      <c r="AT138" s="271"/>
      <c r="AU138" s="272"/>
      <c r="AV138" s="260" t="s">
        <v>50</v>
      </c>
      <c r="AW138" s="261"/>
      <c r="AX138" s="262"/>
      <c r="AY138" s="266" t="s">
        <v>11</v>
      </c>
      <c r="AZ138" s="267"/>
      <c r="BA138" s="250" t="s">
        <v>102</v>
      </c>
      <c r="BB138" s="253" t="s">
        <v>103</v>
      </c>
      <c r="BC138" s="256" t="s">
        <v>15</v>
      </c>
      <c r="BD138" s="208" t="s">
        <v>104</v>
      </c>
      <c r="BE138" s="247" t="s">
        <v>105</v>
      </c>
      <c r="BF138" s="208" t="s">
        <v>107</v>
      </c>
      <c r="BG138" s="247" t="s">
        <v>106</v>
      </c>
      <c r="BH138" s="208" t="s">
        <v>80</v>
      </c>
      <c r="BI138" s="208" t="s">
        <v>81</v>
      </c>
      <c r="BJ138" s="102" t="s">
        <v>82</v>
      </c>
      <c r="BK138" s="102" t="s">
        <v>83</v>
      </c>
      <c r="BL138" s="222" t="s">
        <v>52</v>
      </c>
      <c r="BM138" s="247" t="s">
        <v>108</v>
      </c>
      <c r="BN138" s="247" t="s">
        <v>109</v>
      </c>
      <c r="BO138" s="222" t="s">
        <v>110</v>
      </c>
      <c r="BP138" s="222" t="s">
        <v>111</v>
      </c>
      <c r="BQ138" s="105"/>
      <c r="BR138" s="245" t="s">
        <v>92</v>
      </c>
      <c r="BS138" s="222" t="s">
        <v>61</v>
      </c>
      <c r="BT138" s="173" t="s">
        <v>142</v>
      </c>
    </row>
    <row r="139" spans="1:74" ht="12.95" customHeight="1">
      <c r="A139" s="17">
        <f t="shared" si="34"/>
        <v>5</v>
      </c>
      <c r="B139" s="17">
        <f t="shared" si="35"/>
        <v>8</v>
      </c>
      <c r="D139" s="89" cm="1">
        <f t="array" aca="1" ref="D139" ca="1">IF(INDIRECT(VLOOKUP(B139,B$8:C$38,2,FALSE)&amp;(10*A139-1))="","",INDIRECT(VLOOKUP(B139,B$8:C$38,2,FALSE)&amp;(10*A139-1)))</f>
        <v>46061</v>
      </c>
      <c r="E139" s="17" t="str">
        <f t="shared" ca="1" si="33"/>
        <v>日</v>
      </c>
      <c r="F139" s="17" t="str" cm="1">
        <f t="array" aca="1" ref="F139" ca="1">IF(E139="","",IF(INDIRECT(VLOOKUP(B139,B$8:C$38,2,FALSE)&amp;(10*A139+3))="","",INDIRECT(VLOOKUP(B139,B$8:C$38,2,FALSE)&amp;(10*A139+3))))</f>
        <v/>
      </c>
      <c r="G139" s="17" t="str" cm="1">
        <f t="array" aca="1" ref="G139" ca="1">IF(E139="","",IF(INDIRECT(VLOOKUP(B139,B$8:C$38,2,FALSE)&amp;(10*A139+5))="","",INDIRECT(VLOOKUP(B139,B$8:C$38,2,FALSE)&amp;(10*A139+5))))</f>
        <v/>
      </c>
      <c r="H139" s="17" t="str" cm="1">
        <f t="array" aca="1" ref="H139" ca="1">IF(G139="","",IF(G139="●","振替後",IF(G139="▲","振替前",IF(G139="○","休日",IF(G139="外","非対象期間",IF(INDIRECT(VLOOKUP(B139,B$8:C$38,2,FALSE)&amp;(10*A139+5))="","",INDIRECT(VLOOKUP(B139,B$8:C$38,2,FALSE)&amp;(10*A139+5))))))))</f>
        <v/>
      </c>
      <c r="J139" s="52"/>
      <c r="K139" s="67" t="s">
        <v>1</v>
      </c>
      <c r="L139" s="126">
        <f>DATE(YEAR(L138),MONTH(L138),DAY(L138))</f>
        <v>46327</v>
      </c>
      <c r="M139" s="126">
        <f>IF(MONTH(DATE(YEAR(L139),MONTH(L139),DAY(L139)+1))=MONTH($L138),DATE(YEAR(L139),MONTH(L139),DAY(L139)+1),"")</f>
        <v>46328</v>
      </c>
      <c r="N139" s="126">
        <f t="shared" ref="N139:AP139" si="36">IF(MONTH(DATE(YEAR(M139),MONTH(M139),DAY(M139)+1))=MONTH($L138),DATE(YEAR(M139),MONTH(M139),DAY(M139)+1),"")</f>
        <v>46329</v>
      </c>
      <c r="O139" s="126">
        <f t="shared" si="36"/>
        <v>46330</v>
      </c>
      <c r="P139" s="126">
        <f t="shared" si="36"/>
        <v>46331</v>
      </c>
      <c r="Q139" s="126">
        <f t="shared" si="36"/>
        <v>46332</v>
      </c>
      <c r="R139" s="126">
        <f t="shared" si="36"/>
        <v>46333</v>
      </c>
      <c r="S139" s="126">
        <f t="shared" si="36"/>
        <v>46334</v>
      </c>
      <c r="T139" s="126">
        <f t="shared" si="36"/>
        <v>46335</v>
      </c>
      <c r="U139" s="126">
        <f t="shared" si="36"/>
        <v>46336</v>
      </c>
      <c r="V139" s="126">
        <f t="shared" si="36"/>
        <v>46337</v>
      </c>
      <c r="W139" s="126">
        <f t="shared" si="36"/>
        <v>46338</v>
      </c>
      <c r="X139" s="126">
        <f t="shared" si="36"/>
        <v>46339</v>
      </c>
      <c r="Y139" s="126">
        <f t="shared" si="36"/>
        <v>46340</v>
      </c>
      <c r="Z139" s="126">
        <f t="shared" si="36"/>
        <v>46341</v>
      </c>
      <c r="AA139" s="126">
        <f t="shared" si="36"/>
        <v>46342</v>
      </c>
      <c r="AB139" s="126">
        <f t="shared" si="36"/>
        <v>46343</v>
      </c>
      <c r="AC139" s="126">
        <f t="shared" si="36"/>
        <v>46344</v>
      </c>
      <c r="AD139" s="126">
        <f t="shared" si="36"/>
        <v>46345</v>
      </c>
      <c r="AE139" s="126">
        <f t="shared" si="36"/>
        <v>46346</v>
      </c>
      <c r="AF139" s="126">
        <f t="shared" si="36"/>
        <v>46347</v>
      </c>
      <c r="AG139" s="126">
        <f t="shared" si="36"/>
        <v>46348</v>
      </c>
      <c r="AH139" s="126">
        <f t="shared" si="36"/>
        <v>46349</v>
      </c>
      <c r="AI139" s="126">
        <f t="shared" si="36"/>
        <v>46350</v>
      </c>
      <c r="AJ139" s="126">
        <f t="shared" si="36"/>
        <v>46351</v>
      </c>
      <c r="AK139" s="126">
        <f t="shared" si="36"/>
        <v>46352</v>
      </c>
      <c r="AL139" s="126">
        <f t="shared" si="36"/>
        <v>46353</v>
      </c>
      <c r="AM139" s="126">
        <f t="shared" si="36"/>
        <v>46354</v>
      </c>
      <c r="AN139" s="126">
        <f t="shared" si="36"/>
        <v>46355</v>
      </c>
      <c r="AO139" s="126">
        <f t="shared" si="36"/>
        <v>46356</v>
      </c>
      <c r="AP139" s="127" t="str">
        <f t="shared" si="36"/>
        <v/>
      </c>
      <c r="AQ139" s="273"/>
      <c r="AR139" s="274"/>
      <c r="AS139" s="274"/>
      <c r="AT139" s="274"/>
      <c r="AU139" s="275"/>
      <c r="AV139" s="263"/>
      <c r="AW139" s="264"/>
      <c r="AX139" s="265"/>
      <c r="AY139" s="268"/>
      <c r="AZ139" s="269"/>
      <c r="BA139" s="251"/>
      <c r="BB139" s="254"/>
      <c r="BC139" s="257"/>
      <c r="BD139" s="210"/>
      <c r="BE139" s="248"/>
      <c r="BF139" s="210"/>
      <c r="BG139" s="248"/>
      <c r="BH139" s="210"/>
      <c r="BI139" s="210"/>
      <c r="BJ139" s="103" t="s">
        <v>78</v>
      </c>
      <c r="BK139" s="103" t="s">
        <v>79</v>
      </c>
      <c r="BL139" s="222"/>
      <c r="BM139" s="249"/>
      <c r="BN139" s="249"/>
      <c r="BO139" s="173"/>
      <c r="BP139" s="173"/>
      <c r="BQ139" s="106"/>
      <c r="BR139" s="246"/>
      <c r="BS139" s="222"/>
      <c r="BT139" s="173"/>
    </row>
    <row r="140" spans="1:74" ht="13.5" customHeight="1">
      <c r="A140" s="17">
        <f t="shared" si="34"/>
        <v>5</v>
      </c>
      <c r="B140" s="17">
        <f t="shared" si="35"/>
        <v>9</v>
      </c>
      <c r="D140" s="89" cm="1">
        <f t="array" aca="1" ref="D140" ca="1">IF(INDIRECT(VLOOKUP(B140,B$8:C$38,2,FALSE)&amp;(10*A140-1))="","",INDIRECT(VLOOKUP(B140,B$8:C$38,2,FALSE)&amp;(10*A140-1)))</f>
        <v>46062</v>
      </c>
      <c r="E140" s="17" t="str">
        <f t="shared" ca="1" si="33"/>
        <v>月</v>
      </c>
      <c r="F140" s="17" t="str" cm="1">
        <f t="array" aca="1" ref="F140" ca="1">IF(E140="","",IF(INDIRECT(VLOOKUP(B140,B$8:C$38,2,FALSE)&amp;(10*A140+3))="","",INDIRECT(VLOOKUP(B140,B$8:C$38,2,FALSE)&amp;(10*A140+3))))</f>
        <v/>
      </c>
      <c r="G140" s="17" t="str" cm="1">
        <f t="array" aca="1" ref="G140" ca="1">IF(E140="","",IF(INDIRECT(VLOOKUP(B140,B$8:C$38,2,FALSE)&amp;(10*A140+5))="","",INDIRECT(VLOOKUP(B140,B$8:C$38,2,FALSE)&amp;(10*A140+5))))</f>
        <v/>
      </c>
      <c r="H140" s="17" t="str" cm="1">
        <f t="array" aca="1" ref="H140" ca="1">IF(G140="","",IF(G140="●","振替後",IF(G140="▲","振替前",IF(G140="○","休日",IF(G140="外","非対象期間",IF(INDIRECT(VLOOKUP(B140,B$8:C$38,2,FALSE)&amp;(10*A140+5))="","",INDIRECT(VLOOKUP(B140,B$8:C$38,2,FALSE)&amp;(10*A140+5))))))))</f>
        <v/>
      </c>
      <c r="J140" s="52"/>
      <c r="K140" s="67" t="s">
        <v>2</v>
      </c>
      <c r="L140" s="128" t="str">
        <f t="shared" ref="L140:AP140" si="37">TEXT(L139,"aaa")</f>
        <v>日</v>
      </c>
      <c r="M140" s="128" t="str">
        <f t="shared" si="37"/>
        <v>月</v>
      </c>
      <c r="N140" s="128" t="str">
        <f t="shared" si="37"/>
        <v>火</v>
      </c>
      <c r="O140" s="128" t="str">
        <f t="shared" si="37"/>
        <v>水</v>
      </c>
      <c r="P140" s="128" t="str">
        <f t="shared" si="37"/>
        <v>木</v>
      </c>
      <c r="Q140" s="128" t="str">
        <f t="shared" si="37"/>
        <v>金</v>
      </c>
      <c r="R140" s="128" t="str">
        <f t="shared" si="37"/>
        <v>土</v>
      </c>
      <c r="S140" s="128" t="str">
        <f t="shared" si="37"/>
        <v>日</v>
      </c>
      <c r="T140" s="128" t="str">
        <f t="shared" si="37"/>
        <v>月</v>
      </c>
      <c r="U140" s="128" t="str">
        <f t="shared" si="37"/>
        <v>火</v>
      </c>
      <c r="V140" s="128" t="str">
        <f t="shared" si="37"/>
        <v>水</v>
      </c>
      <c r="W140" s="128" t="str">
        <f t="shared" si="37"/>
        <v>木</v>
      </c>
      <c r="X140" s="128" t="str">
        <f t="shared" si="37"/>
        <v>金</v>
      </c>
      <c r="Y140" s="128" t="str">
        <f t="shared" si="37"/>
        <v>土</v>
      </c>
      <c r="Z140" s="128" t="str">
        <f t="shared" si="37"/>
        <v>日</v>
      </c>
      <c r="AA140" s="128" t="str">
        <f t="shared" si="37"/>
        <v>月</v>
      </c>
      <c r="AB140" s="128" t="str">
        <f t="shared" si="37"/>
        <v>火</v>
      </c>
      <c r="AC140" s="128" t="str">
        <f>TEXT(AC139,"aaa")</f>
        <v>水</v>
      </c>
      <c r="AD140" s="128" t="str">
        <f t="shared" si="37"/>
        <v>木</v>
      </c>
      <c r="AE140" s="128" t="str">
        <f t="shared" si="37"/>
        <v>金</v>
      </c>
      <c r="AF140" s="128" t="str">
        <f t="shared" si="37"/>
        <v>土</v>
      </c>
      <c r="AG140" s="128" t="str">
        <f t="shared" si="37"/>
        <v>日</v>
      </c>
      <c r="AH140" s="128" t="str">
        <f t="shared" si="37"/>
        <v>月</v>
      </c>
      <c r="AI140" s="128" t="str">
        <f t="shared" si="37"/>
        <v>火</v>
      </c>
      <c r="AJ140" s="128" t="str">
        <f t="shared" si="37"/>
        <v>水</v>
      </c>
      <c r="AK140" s="128" t="str">
        <f t="shared" si="37"/>
        <v>木</v>
      </c>
      <c r="AL140" s="128" t="str">
        <f t="shared" si="37"/>
        <v>金</v>
      </c>
      <c r="AM140" s="128" t="str">
        <f t="shared" si="37"/>
        <v>土</v>
      </c>
      <c r="AN140" s="128" t="str">
        <f t="shared" si="37"/>
        <v>日</v>
      </c>
      <c r="AO140" s="128" t="str">
        <f t="shared" si="37"/>
        <v>月</v>
      </c>
      <c r="AP140" s="129" t="str">
        <f t="shared" si="37"/>
        <v/>
      </c>
      <c r="AQ140" s="287" t="s">
        <v>137</v>
      </c>
      <c r="AR140" s="289" t="s">
        <v>138</v>
      </c>
      <c r="AS140" s="289" t="s">
        <v>139</v>
      </c>
      <c r="AT140" s="289" t="s">
        <v>140</v>
      </c>
      <c r="AU140" s="304" t="s">
        <v>141</v>
      </c>
      <c r="AV140" s="229" t="s">
        <v>44</v>
      </c>
      <c r="AW140" s="230" t="s">
        <v>12</v>
      </c>
      <c r="AX140" s="231" t="s">
        <v>51</v>
      </c>
      <c r="AY140" s="232" t="s">
        <v>44</v>
      </c>
      <c r="AZ140" s="235" t="s">
        <v>13</v>
      </c>
      <c r="BA140" s="252"/>
      <c r="BB140" s="255"/>
      <c r="BC140" s="238">
        <f>COUNT(L139:AP139)</f>
        <v>30</v>
      </c>
      <c r="BD140" s="208">
        <f>BC140-BA142</f>
        <v>30</v>
      </c>
      <c r="BE140" s="222">
        <f>SUM(BD$8:BD143)</f>
        <v>370</v>
      </c>
      <c r="BF140" s="208">
        <f>BC140-BA144</f>
        <v>30</v>
      </c>
      <c r="BG140" s="222">
        <f>SUM(BF$8:BF143)</f>
        <v>370</v>
      </c>
      <c r="BH140" s="222">
        <f>COUNTIF(L143:AP143,"○")+COUNTIF(L143:AP143,"●")</f>
        <v>0</v>
      </c>
      <c r="BI140" s="222">
        <f>SUM(BH$9:BH144)</f>
        <v>0</v>
      </c>
      <c r="BJ140" s="222">
        <f>COUNTIF(L145:AP145,"○")+COUNTIF(L145:AP145,"●")</f>
        <v>0</v>
      </c>
      <c r="BK140" s="222">
        <f>SUM(BJ$10:BJ145)</f>
        <v>0</v>
      </c>
      <c r="BL140" s="173">
        <f>COUNTIF(L140:AP140,"土")+COUNTIF(L140:AP140,"日")</f>
        <v>9</v>
      </c>
      <c r="BM140" s="248"/>
      <c r="BN140" s="248"/>
      <c r="BO140" s="173" t="str">
        <f ca="1">IF(OR(BM141/BD140&lt;0.285,BM141=0),"特例","特例なし")</f>
        <v>特例なし</v>
      </c>
      <c r="BP140" s="173" t="str">
        <f ca="1">IF(OR(BN141/BF140&lt;0.285,BN141=0),"特例","特例なし")</f>
        <v>特例なし</v>
      </c>
      <c r="BQ140" s="223" t="s">
        <v>97</v>
      </c>
      <c r="BR140" s="225">
        <f>ABS(IF(WEEKDAY(L138,3)=0,7,WEEKDAY(L138,3)-7))</f>
        <v>1</v>
      </c>
      <c r="BS140" s="173">
        <f ca="1">IF($AX$340="計画",IF(BD140=0,1,IF(AX143="達成",1,IF(AX143="達成※",1,0))),IF(BF140=0,1,IF(AX145="達成",1,IF(AX145="達成※",1,0))))</f>
        <v>0</v>
      </c>
      <c r="BT140" s="173">
        <f ca="1">IF($AX$340="計画",IF(COUNTIF(AQ144:AU144,"未")=0,1,0),IF(COUNTIF(AQ146:AU146,"未")=0,1,0))</f>
        <v>0</v>
      </c>
    </row>
    <row r="141" spans="1:74" ht="33.950000000000003" customHeight="1">
      <c r="A141" s="17">
        <f t="shared" si="34"/>
        <v>5</v>
      </c>
      <c r="B141" s="17">
        <f t="shared" si="35"/>
        <v>10</v>
      </c>
      <c r="D141" s="89" cm="1">
        <f t="array" aca="1" ref="D141" ca="1">IF(INDIRECT(VLOOKUP(B141,B$8:C$38,2,FALSE)&amp;(10*A141-1))="","",INDIRECT(VLOOKUP(B141,B$8:C$38,2,FALSE)&amp;(10*A141-1)))</f>
        <v>46063</v>
      </c>
      <c r="E141" s="17" t="str">
        <f t="shared" ca="1" si="33"/>
        <v>火</v>
      </c>
      <c r="F141" s="17" t="str" cm="1">
        <f t="array" aca="1" ref="F141" ca="1">IF(E141="","",IF(INDIRECT(VLOOKUP(B141,B$8:C$38,2,FALSE)&amp;(10*A141+3))="","",INDIRECT(VLOOKUP(B141,B$8:C$38,2,FALSE)&amp;(10*A141+3))))</f>
        <v/>
      </c>
      <c r="G141" s="17" t="str" cm="1">
        <f t="array" aca="1" ref="G141" ca="1">IF(E141="","",IF(INDIRECT(VLOOKUP(B141,B$8:C$38,2,FALSE)&amp;(10*A141+5))="","",INDIRECT(VLOOKUP(B141,B$8:C$38,2,FALSE)&amp;(10*A141+5))))</f>
        <v/>
      </c>
      <c r="H141" s="17" t="str" cm="1">
        <f t="array" aca="1" ref="H141" ca="1">IF(G141="","",IF(G141="●","振替後",IF(G141="▲","振替前",IF(G141="○","休日",IF(G141="外","非対象期間",IF(INDIRECT(VLOOKUP(B141,B$8:C$38,2,FALSE)&amp;(10*A141+5))="","",INDIRECT(VLOOKUP(B141,B$8:C$38,2,FALSE)&amp;(10*A141+5))))))))</f>
        <v/>
      </c>
      <c r="J141" s="52"/>
      <c r="K141" s="220" t="s">
        <v>3</v>
      </c>
      <c r="L141" s="218" t="str">
        <f>IFERROR(VLOOKUP(L139,祝日一覧!$A:$C,3,FALSE),"")</f>
        <v/>
      </c>
      <c r="M141" s="218" t="str">
        <f>IFERROR(VLOOKUP(M139,祝日一覧!$A:$C,3,FALSE),"")</f>
        <v/>
      </c>
      <c r="N141" s="218" t="str">
        <f>IFERROR(VLOOKUP(N139,祝日一覧!$A:$C,3,FALSE),"")</f>
        <v>文化の日</v>
      </c>
      <c r="O141" s="218" t="str">
        <f>IFERROR(VLOOKUP(O139,祝日一覧!$A:$C,3,FALSE),"")</f>
        <v/>
      </c>
      <c r="P141" s="218" t="str">
        <f>IFERROR(VLOOKUP(P139,祝日一覧!$A:$C,3,FALSE),"")</f>
        <v/>
      </c>
      <c r="Q141" s="218" t="str">
        <f>IFERROR(VLOOKUP(Q139,祝日一覧!$A:$C,3,FALSE),"")</f>
        <v/>
      </c>
      <c r="R141" s="218" t="str">
        <f>IFERROR(VLOOKUP(R139,祝日一覧!$A:$C,3,FALSE),"")</f>
        <v/>
      </c>
      <c r="S141" s="218" t="str">
        <f>IFERROR(VLOOKUP(S139,祝日一覧!$A:$C,3,FALSE),"")</f>
        <v/>
      </c>
      <c r="T141" s="218" t="str">
        <f>IFERROR(VLOOKUP(T139,祝日一覧!$A:$C,3,FALSE),"")</f>
        <v/>
      </c>
      <c r="U141" s="218" t="str">
        <f>IFERROR(VLOOKUP(U139,祝日一覧!$A:$C,3,FALSE),"")</f>
        <v/>
      </c>
      <c r="V141" s="218" t="str">
        <f>IFERROR(VLOOKUP(V139,祝日一覧!$A:$C,3,FALSE),"")</f>
        <v/>
      </c>
      <c r="W141" s="218" t="str">
        <f>IFERROR(VLOOKUP(W139,祝日一覧!$A:$C,3,FALSE),"")</f>
        <v/>
      </c>
      <c r="X141" s="218" t="str">
        <f>IFERROR(VLOOKUP(X139,祝日一覧!$A:$C,3,FALSE),"")</f>
        <v/>
      </c>
      <c r="Y141" s="218" t="str">
        <f>IFERROR(VLOOKUP(Y139,祝日一覧!$A:$C,3,FALSE),"")</f>
        <v/>
      </c>
      <c r="Z141" s="218" t="str">
        <f>IFERROR(VLOOKUP(Z139,祝日一覧!$A:$C,3,FALSE),"")</f>
        <v/>
      </c>
      <c r="AA141" s="218" t="str">
        <f>IFERROR(VLOOKUP(AA139,祝日一覧!$A:$C,3,FALSE),"")</f>
        <v/>
      </c>
      <c r="AB141" s="218" t="str">
        <f>IFERROR(VLOOKUP(AB139,祝日一覧!$A:$C,3,FALSE),"")</f>
        <v/>
      </c>
      <c r="AC141" s="218" t="str">
        <f>IFERROR(VLOOKUP(AC139,祝日一覧!$A:$C,3,FALSE),"")</f>
        <v/>
      </c>
      <c r="AD141" s="218" t="str">
        <f>IFERROR(VLOOKUP(AD139,祝日一覧!$A:$C,3,FALSE),"")</f>
        <v/>
      </c>
      <c r="AE141" s="218" t="str">
        <f>IFERROR(VLOOKUP(AE139,祝日一覧!$A:$C,3,FALSE),"")</f>
        <v/>
      </c>
      <c r="AF141" s="218" t="str">
        <f>IFERROR(VLOOKUP(AF139,祝日一覧!$A:$C,3,FALSE),"")</f>
        <v/>
      </c>
      <c r="AG141" s="218" t="str">
        <f>IFERROR(VLOOKUP(AG139,祝日一覧!$A:$C,3,FALSE),"")</f>
        <v/>
      </c>
      <c r="AH141" s="218" t="str">
        <f>IFERROR(VLOOKUP(AH139,祝日一覧!$A:$C,3,FALSE),"")</f>
        <v>勤労感謝の日</v>
      </c>
      <c r="AI141" s="218" t="str">
        <f>IFERROR(VLOOKUP(AI139,祝日一覧!$A:$C,3,FALSE),"")</f>
        <v/>
      </c>
      <c r="AJ141" s="218" t="str">
        <f>IFERROR(VLOOKUP(AJ139,祝日一覧!$A:$C,3,FALSE),"")</f>
        <v/>
      </c>
      <c r="AK141" s="218" t="str">
        <f>IFERROR(VLOOKUP(AK139,祝日一覧!$A:$C,3,FALSE),"")</f>
        <v/>
      </c>
      <c r="AL141" s="218" t="str">
        <f>IFERROR(VLOOKUP(AL139,祝日一覧!$A:$C,3,FALSE),"")</f>
        <v/>
      </c>
      <c r="AM141" s="218" t="str">
        <f>IFERROR(VLOOKUP(AM139,祝日一覧!$A:$C,3,FALSE),"")</f>
        <v/>
      </c>
      <c r="AN141" s="218" t="str">
        <f>IFERROR(VLOOKUP(AN139,祝日一覧!$A:$C,3,FALSE),"")</f>
        <v/>
      </c>
      <c r="AO141" s="218" t="str">
        <f>IFERROR(VLOOKUP(AO139,祝日一覧!$A:$C,3,FALSE),"")</f>
        <v/>
      </c>
      <c r="AP141" s="219" t="str">
        <f>IFERROR(VLOOKUP(AP139,祝日一覧!$A:$C,3,FALSE),"")</f>
        <v/>
      </c>
      <c r="AQ141" s="288"/>
      <c r="AR141" s="290"/>
      <c r="AS141" s="290"/>
      <c r="AT141" s="290"/>
      <c r="AU141" s="305"/>
      <c r="AV141" s="229"/>
      <c r="AW141" s="230"/>
      <c r="AX141" s="231"/>
      <c r="AY141" s="233"/>
      <c r="AZ141" s="236"/>
      <c r="BA141" s="41" t="s">
        <v>85</v>
      </c>
      <c r="BB141" s="42" t="s">
        <v>85</v>
      </c>
      <c r="BC141" s="238"/>
      <c r="BD141" s="209"/>
      <c r="BE141" s="222"/>
      <c r="BF141" s="209"/>
      <c r="BG141" s="222"/>
      <c r="BH141" s="222"/>
      <c r="BI141" s="222"/>
      <c r="BJ141" s="222"/>
      <c r="BK141" s="222"/>
      <c r="BL141" s="173"/>
      <c r="BM141" s="226">
        <f ca="1">BL140-BB142</f>
        <v>9</v>
      </c>
      <c r="BN141" s="226">
        <f ca="1">BL140-BB144</f>
        <v>9</v>
      </c>
      <c r="BO141" s="173"/>
      <c r="BP141" s="173"/>
      <c r="BQ141" s="224"/>
      <c r="BR141" s="225">
        <f>WEEKDAY(L137,3)</f>
        <v>5</v>
      </c>
      <c r="BS141" s="173"/>
      <c r="BT141" s="173"/>
      <c r="BU141" s="24"/>
    </row>
    <row r="142" spans="1:74" s="3" customFormat="1" ht="53.1" customHeight="1">
      <c r="A142" s="17">
        <f t="shared" si="34"/>
        <v>5</v>
      </c>
      <c r="B142" s="17">
        <f t="shared" si="35"/>
        <v>11</v>
      </c>
      <c r="C142" s="88"/>
      <c r="D142" s="89" cm="1">
        <f t="array" aca="1" ref="D142" ca="1">IF(INDIRECT(VLOOKUP(B142,B$8:C$38,2,FALSE)&amp;(10*A142-1))="","",INDIRECT(VLOOKUP(B142,B$8:C$38,2,FALSE)&amp;(10*A142-1)))</f>
        <v>46064</v>
      </c>
      <c r="E142" s="17" t="str">
        <f t="shared" ca="1" si="33"/>
        <v>水</v>
      </c>
      <c r="F142" s="17" t="str" cm="1">
        <f t="array" aca="1" ref="F142" ca="1">IF(E142="","",IF(INDIRECT(VLOOKUP(B142,B$8:C$38,2,FALSE)&amp;(10*A142+3))="","",INDIRECT(VLOOKUP(B142,B$8:C$38,2,FALSE)&amp;(10*A142+3))))</f>
        <v/>
      </c>
      <c r="G142" s="17" t="str" cm="1">
        <f t="array" aca="1" ref="G142" ca="1">IF(E142="","",IF(INDIRECT(VLOOKUP(B142,B$8:C$38,2,FALSE)&amp;(10*A142+5))="","",INDIRECT(VLOOKUP(B142,B$8:C$38,2,FALSE)&amp;(10*A142+5))))</f>
        <v/>
      </c>
      <c r="H142" s="17" t="str" cm="1">
        <f t="array" aca="1" ref="H142" ca="1">IF(G142="","",IF(G142="●","振替後",IF(G142="▲","振替前",IF(G142="○","休日",IF(G142="外","非対象期間",IF(INDIRECT(VLOOKUP(B142,B$8:C$38,2,FALSE)&amp;(10*A142+5))="","",INDIRECT(VLOOKUP(B142,B$8:C$38,2,FALSE)&amp;(10*A142+5))))))))</f>
        <v/>
      </c>
      <c r="J142" s="68"/>
      <c r="K142" s="221"/>
      <c r="L142" s="218"/>
      <c r="M142" s="218"/>
      <c r="N142" s="218"/>
      <c r="O142" s="218"/>
      <c r="P142" s="218"/>
      <c r="Q142" s="218"/>
      <c r="R142" s="218"/>
      <c r="S142" s="218"/>
      <c r="T142" s="218"/>
      <c r="U142" s="218"/>
      <c r="V142" s="218"/>
      <c r="W142" s="218"/>
      <c r="X142" s="218"/>
      <c r="Y142" s="218"/>
      <c r="Z142" s="218"/>
      <c r="AA142" s="218"/>
      <c r="AB142" s="218"/>
      <c r="AC142" s="218"/>
      <c r="AD142" s="218"/>
      <c r="AE142" s="218"/>
      <c r="AF142" s="218"/>
      <c r="AG142" s="218"/>
      <c r="AH142" s="218"/>
      <c r="AI142" s="218"/>
      <c r="AJ142" s="218"/>
      <c r="AK142" s="218"/>
      <c r="AL142" s="218"/>
      <c r="AM142" s="218"/>
      <c r="AN142" s="218"/>
      <c r="AO142" s="218"/>
      <c r="AP142" s="219"/>
      <c r="AQ142" s="108" t="str">
        <f>IF($BR140=7,DBCS(1&amp;"日～"&amp;7&amp;"日"),DBCS("前"&amp;DAY(EOMONTH($L138-1,0))-6+$BR140&amp;"日～"&amp;$BR140&amp;"日"))</f>
        <v>前２６日～１日</v>
      </c>
      <c r="AR142" s="109" t="str">
        <f>DBCS($BR140+1&amp;"日～"&amp;$BR140+7&amp;"日")</f>
        <v>２日～８日</v>
      </c>
      <c r="AS142" s="109" t="str">
        <f>DBCS($BR140+8&amp;"日～"&amp;$BR140+14&amp;"日")</f>
        <v>９日～１５日</v>
      </c>
      <c r="AT142" s="109" t="str">
        <f>DBCS($BR140+15&amp;"日～"&amp;$BR140+21&amp;"日")</f>
        <v>１６日～２２日</v>
      </c>
      <c r="AU142" s="110" t="str">
        <f>IF(AND(BR140=7,BR143=0),"-",IF($BR145=3,"-",DBCS($BR140+22&amp;"日～"&amp;$BR140+28&amp;"日")))</f>
        <v>２３日～２９日</v>
      </c>
      <c r="AV142" s="229"/>
      <c r="AW142" s="230"/>
      <c r="AX142" s="231"/>
      <c r="AY142" s="234"/>
      <c r="AZ142" s="237"/>
      <c r="BA142" s="41">
        <f>COUNTIF(L143:AP144,"外")</f>
        <v>0</v>
      </c>
      <c r="BB142" s="42">
        <f ca="1">COUNTIF(OFFSET(L143,0,MAX(5-WEEKDAY(L138,3),0),1,MIN(7-WEEKDAY(L138,3),2)),"外")+COUNTIF(OFFSET(L143,0,MAX(5-WEEKDAY(L138,3),0)+7,1,2),"外")+COUNTIF(OFFSET(L143,0,MAX(5-WEEKDAY(L138,3),0)+14,1,2),"外")+COUNTIF(OFFSET(L143,0,MAX(5-WEEKDAY(L138,3),0)+21,1,2),"外")+IF(BR142-BR140&lt;27,0,COUNTIF(OFFSET(L143,0,BR140+26,1,MIN(7-BR143,2)),"外"))</f>
        <v>0</v>
      </c>
      <c r="BC142" s="238"/>
      <c r="BD142" s="209"/>
      <c r="BE142" s="222"/>
      <c r="BF142" s="209"/>
      <c r="BG142" s="222"/>
      <c r="BH142" s="222"/>
      <c r="BI142" s="222"/>
      <c r="BJ142" s="222"/>
      <c r="BK142" s="222"/>
      <c r="BL142" s="173"/>
      <c r="BM142" s="227"/>
      <c r="BN142" s="227"/>
      <c r="BO142" s="173"/>
      <c r="BP142" s="173"/>
      <c r="BQ142" s="35" t="s">
        <v>98</v>
      </c>
      <c r="BR142" s="31">
        <f>DAY(EOMONTH(L138,0))</f>
        <v>30</v>
      </c>
      <c r="BS142" s="173"/>
      <c r="BT142" s="173"/>
      <c r="BU142" s="29"/>
      <c r="BV142" s="30"/>
    </row>
    <row r="143" spans="1:74" s="4" customFormat="1" ht="29.1" customHeight="1">
      <c r="A143" s="17">
        <f t="shared" si="34"/>
        <v>5</v>
      </c>
      <c r="B143" s="17">
        <f t="shared" si="35"/>
        <v>12</v>
      </c>
      <c r="D143" s="89" cm="1">
        <f t="array" aca="1" ref="D143" ca="1">IF(INDIRECT(VLOOKUP(B143,B$8:C$38,2,FALSE)&amp;(10*A143-1))="","",INDIRECT(VLOOKUP(B143,B$8:C$38,2,FALSE)&amp;(10*A143-1)))</f>
        <v>46065</v>
      </c>
      <c r="E143" s="17" t="str">
        <f t="shared" ca="1" si="33"/>
        <v>木</v>
      </c>
      <c r="F143" s="17" t="str" cm="1">
        <f t="array" aca="1" ref="F143" ca="1">IF(E143="","",IF(INDIRECT(VLOOKUP(B143,B$8:C$38,2,FALSE)&amp;(10*A143+3))="","",INDIRECT(VLOOKUP(B143,B$8:C$38,2,FALSE)&amp;(10*A143+3))))</f>
        <v/>
      </c>
      <c r="G143" s="17" t="str" cm="1">
        <f t="array" aca="1" ref="G143" ca="1">IF(E143="","",IF(INDIRECT(VLOOKUP(B143,B$8:C$38,2,FALSE)&amp;(10*A143+5))="","",INDIRECT(VLOOKUP(B143,B$8:C$38,2,FALSE)&amp;(10*A143+5))))</f>
        <v/>
      </c>
      <c r="H143" s="17" t="str" cm="1">
        <f t="array" aca="1" ref="H143" ca="1">IF(G143="","",IF(G143="●","振替後",IF(G143="▲","振替前",IF(G143="○","休日",IF(G143="外","非対象期間",IF(INDIRECT(VLOOKUP(B143,B$8:C$38,2,FALSE)&amp;(10*A143+5))="","",INDIRECT(VLOOKUP(B143,B$8:C$38,2,FALSE)&amp;(10*A143+5))))))))</f>
        <v/>
      </c>
      <c r="J143" s="69"/>
      <c r="K143" s="212" t="s">
        <v>88</v>
      </c>
      <c r="L143" s="194"/>
      <c r="M143" s="194"/>
      <c r="N143" s="194"/>
      <c r="O143" s="194"/>
      <c r="P143" s="194"/>
      <c r="Q143" s="194"/>
      <c r="R143" s="194"/>
      <c r="S143" s="194"/>
      <c r="T143" s="194"/>
      <c r="U143" s="194"/>
      <c r="V143" s="194"/>
      <c r="W143" s="194"/>
      <c r="X143" s="194"/>
      <c r="Y143" s="194"/>
      <c r="Z143" s="194"/>
      <c r="AA143" s="194"/>
      <c r="AB143" s="194"/>
      <c r="AC143" s="194"/>
      <c r="AD143" s="194"/>
      <c r="AE143" s="194"/>
      <c r="AF143" s="194"/>
      <c r="AG143" s="194"/>
      <c r="AH143" s="194"/>
      <c r="AI143" s="194"/>
      <c r="AJ143" s="194"/>
      <c r="AK143" s="194"/>
      <c r="AL143" s="194"/>
      <c r="AM143" s="194"/>
      <c r="AN143" s="194"/>
      <c r="AO143" s="194"/>
      <c r="AP143" s="196"/>
      <c r="AQ143" s="111">
        <f ca="1">IF(BR140=7,COUNTIF(OFFSET($L143,0,0,1,$BR140),"○")+COUNTIF(OFFSET($L143,0,$BR140,1,7),"●"),COUNTIF(OFFSET($L143,0,0,1,$BR140),"○")+COUNTIF(OFFSET($L143,-10,DAY(EOMONTH(L138-1,0))-7+BR140,1,7-$BR140),"○")+COUNTIF(OFFSET(L143,0,BR140,1,7),"●"))</f>
        <v>0</v>
      </c>
      <c r="AR143" s="112">
        <f ca="1">COUNTIF(OFFSET($L143,0,$BR140,1,7),"○")+COUNTIF(OFFSET($L143,0,$BR140+7,1,7),"●")</f>
        <v>0</v>
      </c>
      <c r="AS143" s="112">
        <f ca="1">COUNTIF(OFFSET($L143,0,$BR140+7,1,7),"○")+COUNTIF(OFFSET($L143,0,$BR140+14,1,7),"●")</f>
        <v>0</v>
      </c>
      <c r="AT143" s="112">
        <f ca="1">IF(BR145=3,COUNTIF(OFFSET($L143,0,$BR140+14,1,7),"○")+IFERROR(COUNTIF(OFFSET(L143,0,BR140+22,1,BR143),"●"),0)+COUNTIF(OFFSET(L143,10,0,1,7-BR143),"●"),COUNTIF(OFFSET($L143,0,$BR140+14,1,7),"○")+COUNTIF(OFFSET($L143,0,$BR140+21,1,7),"●"))</f>
        <v>0</v>
      </c>
      <c r="AU143" s="113">
        <f ca="1">IF((BR145+SIGN(BR140))&lt;5,"-",IF(BR143=0,COUNTIF(OFFSET(L143,0,BR140+21,1,7),"○")+COUNTIF(OFFSET(L143,10,0,1,7-BR143),"●"),COUNTIF(OFFSET(L143,0,BR140+21,1,7),"○")+COUNTIF(OFFSET(L143,0,BR140+28,1,BR143),"●")+COUNTIF(OFFSET(L143,10,1,7-BR143,),"●")))</f>
        <v>0</v>
      </c>
      <c r="AV143" s="198">
        <f>BH140</f>
        <v>0</v>
      </c>
      <c r="AW143" s="200">
        <f>IF(BD140=0,"対象外",AV143/BD140)</f>
        <v>0</v>
      </c>
      <c r="AX143" s="202" t="str">
        <f ca="1">IF(BD140=0,"対象外",IF(AV143/BD140&gt;=0.285,"達成",IF(AV143&gt;=BO143,"達成※","未")))</f>
        <v>未</v>
      </c>
      <c r="AY143" s="204">
        <f>BI140</f>
        <v>0</v>
      </c>
      <c r="AZ143" s="206">
        <f>IFERROR(AY143/BE140,"")</f>
        <v>0</v>
      </c>
      <c r="BA143" s="41" t="s">
        <v>86</v>
      </c>
      <c r="BB143" s="42" t="s">
        <v>86</v>
      </c>
      <c r="BC143" s="238"/>
      <c r="BD143" s="209"/>
      <c r="BE143" s="222"/>
      <c r="BF143" s="209"/>
      <c r="BG143" s="222"/>
      <c r="BH143" s="222"/>
      <c r="BI143" s="222"/>
      <c r="BJ143" s="222"/>
      <c r="BK143" s="222"/>
      <c r="BL143" s="173"/>
      <c r="BM143" s="227"/>
      <c r="BN143" s="227"/>
      <c r="BO143" s="173" t="str">
        <f ca="1">IF(OR(BM141/BD140&lt;0.285,BM141=0),BM141,"-")</f>
        <v>-</v>
      </c>
      <c r="BP143" s="226" t="str">
        <f ca="1">IF(OR(BN141/BF140&lt;0.285,BN141=0),BN141,"-")</f>
        <v>-</v>
      </c>
      <c r="BQ143" s="36" t="s">
        <v>99</v>
      </c>
      <c r="BR143" s="33">
        <f>MOD(BR142-BR140,7)</f>
        <v>1</v>
      </c>
      <c r="BS143" s="173"/>
      <c r="BT143" s="173"/>
    </row>
    <row r="144" spans="1:74" s="4" customFormat="1" ht="29.1" customHeight="1">
      <c r="A144" s="17">
        <f t="shared" si="34"/>
        <v>5</v>
      </c>
      <c r="B144" s="17">
        <f t="shared" si="35"/>
        <v>13</v>
      </c>
      <c r="D144" s="89" cm="1">
        <f t="array" aca="1" ref="D144" ca="1">IF(INDIRECT(VLOOKUP(B144,B$8:C$38,2,FALSE)&amp;(10*A144-1))="","",INDIRECT(VLOOKUP(B144,B$8:C$38,2,FALSE)&amp;(10*A144-1)))</f>
        <v>46066</v>
      </c>
      <c r="E144" s="17" t="str">
        <f t="shared" ca="1" si="33"/>
        <v>金</v>
      </c>
      <c r="F144" s="17" t="str" cm="1">
        <f t="array" aca="1" ref="F144" ca="1">IF(E144="","",IF(INDIRECT(VLOOKUP(B144,B$8:C$38,2,FALSE)&amp;(10*A144+3))="","",INDIRECT(VLOOKUP(B144,B$8:C$38,2,FALSE)&amp;(10*A144+3))))</f>
        <v/>
      </c>
      <c r="G144" s="17" t="str" cm="1">
        <f t="array" aca="1" ref="G144" ca="1">IF(E144="","",IF(INDIRECT(VLOOKUP(B144,B$8:C$38,2,FALSE)&amp;(10*A144+5))="","",INDIRECT(VLOOKUP(B144,B$8:C$38,2,FALSE)&amp;(10*A144+5))))</f>
        <v/>
      </c>
      <c r="H144" s="17" t="str" cm="1">
        <f t="array" aca="1" ref="H144" ca="1">IF(G144="","",IF(G144="●","振替後",IF(G144="▲","振替前",IF(G144="○","休日",IF(G144="外","非対象期間",IF(INDIRECT(VLOOKUP(B144,B$8:C$38,2,FALSE)&amp;(10*A144+5))="","",INDIRECT(VLOOKUP(B144,B$8:C$38,2,FALSE)&amp;(10*A144+5))))))))</f>
        <v/>
      </c>
      <c r="J144" s="69"/>
      <c r="K144" s="244"/>
      <c r="L144" s="194"/>
      <c r="M144" s="194"/>
      <c r="N144" s="194"/>
      <c r="O144" s="194"/>
      <c r="P144" s="194"/>
      <c r="Q144" s="194"/>
      <c r="R144" s="194"/>
      <c r="S144" s="194"/>
      <c r="T144" s="194"/>
      <c r="U144" s="194"/>
      <c r="V144" s="194"/>
      <c r="W144" s="194"/>
      <c r="X144" s="194"/>
      <c r="Y144" s="194"/>
      <c r="Z144" s="194"/>
      <c r="AA144" s="194"/>
      <c r="AB144" s="194"/>
      <c r="AC144" s="194"/>
      <c r="AD144" s="194"/>
      <c r="AE144" s="194"/>
      <c r="AF144" s="194"/>
      <c r="AG144" s="194"/>
      <c r="AH144" s="194"/>
      <c r="AI144" s="194"/>
      <c r="AJ144" s="194"/>
      <c r="AK144" s="194"/>
      <c r="AL144" s="194"/>
      <c r="AM144" s="194"/>
      <c r="AN144" s="194"/>
      <c r="AO144" s="194"/>
      <c r="AP144" s="196"/>
      <c r="AQ144" s="114" t="str">
        <f ca="1">IF(BR140=1,
IF((2-COUNTIF(OFFSET(L143,0,0,1,1),"外")-COUNTIF(OFFSET(L143,-10,BR132-1),"外"))&lt;=AQ143,"達成","未"),
IF((2-COUNTIF(OFFSET(L143,0,MAX(5-WEEKDAY(L138,3),0),1,2),"外"))&lt;=AQ143,"達成","未"))</f>
        <v>未</v>
      </c>
      <c r="AR144" s="112" t="str">
        <f ca="1">IF((2-COUNTIF(OFFSET($L143,0,$BR140+5,1,2),"外"))&lt;=AR143,"達成","未")</f>
        <v>未</v>
      </c>
      <c r="AS144" s="112" t="str">
        <f ca="1">IF((2-COUNTIF(OFFSET($L143,0,$BR140+12,1,2),"外"))&lt;=AS143,"達成","未")</f>
        <v>未</v>
      </c>
      <c r="AT144" s="112" t="str">
        <f ca="1">IF((2-COUNTIF(OFFSET($L143,0,$BR140+19,1,2),"外"))&lt;=AT143,"達成","未")</f>
        <v>未</v>
      </c>
      <c r="AU144" s="113" t="str">
        <f ca="1">IF((BR145+SIGN(BR140))&lt;5,"-",IF((2-COUNTIF(OFFSET($L143,0,$BR140+26,1,2),"外"))&lt;=AU143,"達成","未"))</f>
        <v>未</v>
      </c>
      <c r="AV144" s="214"/>
      <c r="AW144" s="215"/>
      <c r="AX144" s="216"/>
      <c r="AY144" s="217"/>
      <c r="AZ144" s="239"/>
      <c r="BA144" s="240">
        <f>COUNTIF(L145:AP146,"外")</f>
        <v>0</v>
      </c>
      <c r="BB144" s="242">
        <f ca="1">COUNTIF(OFFSET(L145,0,MAX(5-WEEKDAY(L138,3),0),1,MIN(7-WEEKDAY(L138,3),2)),"外")+COUNTIF(OFFSET(L145,0,MAX(5-WEEKDAY(L138,3),0)+7,1,2),"外")+COUNTIF(OFFSET(L145,0,MAX(5-WEEKDAY(L138,3),0)+14,1,2),"外")+COUNTIF(OFFSET(L145,0,MAX(5-WEEKDAY(L138,3),0)+21,1,2),"外")+IF(BR142-BR140&lt;27,0,COUNTIF(OFFSET(L145,0,BR140+26,1,MIN(7-BR143,2)),"外"))</f>
        <v>0</v>
      </c>
      <c r="BC144" s="238"/>
      <c r="BD144" s="209"/>
      <c r="BE144" s="222"/>
      <c r="BF144" s="209"/>
      <c r="BG144" s="222"/>
      <c r="BH144" s="222"/>
      <c r="BI144" s="222"/>
      <c r="BJ144" s="222"/>
      <c r="BK144" s="222"/>
      <c r="BL144" s="173"/>
      <c r="BM144" s="227"/>
      <c r="BN144" s="227"/>
      <c r="BO144" s="173"/>
      <c r="BP144" s="227"/>
      <c r="BQ144" s="101" t="s">
        <v>101</v>
      </c>
      <c r="BR144" s="33">
        <f>SIGN(BR140)+SIGN(BR143)+BR145</f>
        <v>6</v>
      </c>
      <c r="BS144" s="173"/>
      <c r="BT144" s="173"/>
    </row>
    <row r="145" spans="1:74" s="4" customFormat="1" ht="29.1" customHeight="1">
      <c r="A145" s="17">
        <f t="shared" si="34"/>
        <v>5</v>
      </c>
      <c r="B145" s="17">
        <f t="shared" si="35"/>
        <v>14</v>
      </c>
      <c r="D145" s="89" cm="1">
        <f t="array" aca="1" ref="D145" ca="1">IF(INDIRECT(VLOOKUP(B145,B$8:C$38,2,FALSE)&amp;(10*A145-1))="","",INDIRECT(VLOOKUP(B145,B$8:C$38,2,FALSE)&amp;(10*A145-1)))</f>
        <v>46067</v>
      </c>
      <c r="E145" s="17" t="str">
        <f t="shared" ca="1" si="33"/>
        <v>土</v>
      </c>
      <c r="F145" s="17" t="str" cm="1">
        <f t="array" aca="1" ref="F145" ca="1">IF(E145="","",IF(INDIRECT(VLOOKUP(B145,B$8:C$38,2,FALSE)&amp;(10*A145+3))="","",INDIRECT(VLOOKUP(B145,B$8:C$38,2,FALSE)&amp;(10*A145+3))))</f>
        <v/>
      </c>
      <c r="G145" s="17" t="str" cm="1">
        <f t="array" aca="1" ref="G145" ca="1">IF(E145="","",IF(INDIRECT(VLOOKUP(B145,B$8:C$38,2,FALSE)&amp;(10*A145+5))="","",INDIRECT(VLOOKUP(B145,B$8:C$38,2,FALSE)&amp;(10*A145+5))))</f>
        <v/>
      </c>
      <c r="H145" s="17" t="str" cm="1">
        <f t="array" aca="1" ref="H145" ca="1">IF(G145="","",IF(G145="●","振替後",IF(G145="▲","振替前",IF(G145="○","休日",IF(G145="外","非対象期間",IF(INDIRECT(VLOOKUP(B145,B$8:C$38,2,FALSE)&amp;(10*A145+5))="","",INDIRECT(VLOOKUP(B145,B$8:C$38,2,FALSE)&amp;(10*A145+5))))))))</f>
        <v/>
      </c>
      <c r="J145" s="69"/>
      <c r="K145" s="212" t="s">
        <v>84</v>
      </c>
      <c r="L145" s="194"/>
      <c r="M145" s="194"/>
      <c r="N145" s="194"/>
      <c r="O145" s="194"/>
      <c r="P145" s="194"/>
      <c r="Q145" s="194"/>
      <c r="R145" s="194"/>
      <c r="S145" s="194"/>
      <c r="T145" s="194"/>
      <c r="U145" s="194"/>
      <c r="V145" s="194"/>
      <c r="W145" s="194"/>
      <c r="X145" s="194"/>
      <c r="Y145" s="194"/>
      <c r="Z145" s="194"/>
      <c r="AA145" s="194"/>
      <c r="AB145" s="194"/>
      <c r="AC145" s="194"/>
      <c r="AD145" s="194"/>
      <c r="AE145" s="194"/>
      <c r="AF145" s="194"/>
      <c r="AG145" s="194"/>
      <c r="AH145" s="194"/>
      <c r="AI145" s="194"/>
      <c r="AJ145" s="194"/>
      <c r="AK145" s="194"/>
      <c r="AL145" s="194"/>
      <c r="AM145" s="194"/>
      <c r="AN145" s="194"/>
      <c r="AO145" s="194"/>
      <c r="AP145" s="196"/>
      <c r="AQ145" s="118">
        <f ca="1">IF(BR140=7,COUNTIF(OFFSET($L145,0,0,1,$BR140),"○")+COUNTIF(OFFSET($L145,0,$BR140,1,7),"●"),COUNTIF(OFFSET($L145,0,0,1,$BR140),"○")+COUNTIF(OFFSET($L145,-10,DAY(EOMONTH(L138-1,0))-7+BR140,1,7-$BR140),"○")+COUNTIF(OFFSET(L145,0,BR140,1,7),"●"))</f>
        <v>0</v>
      </c>
      <c r="AR145" s="119">
        <f ca="1">COUNTIF(OFFSET($L145,0,$BR140,1,7),"○")+COUNTIF(OFFSET($L145,0,$BR140+7,1,7),"●")</f>
        <v>0</v>
      </c>
      <c r="AS145" s="119">
        <f ca="1">COUNTIF(OFFSET($L145,0,$BR140+7,1,7),"○")+COUNTIF(OFFSET($L145,0,$BR140+14,1,7),"●")</f>
        <v>0</v>
      </c>
      <c r="AT145" s="119">
        <f ca="1">IF(BR145=3,COUNTIF(OFFSET($L145,0,$BR140+14,1,7),"○")+IFERROR(COUNTIF(OFFSET(L145,0,BR140+22,1,BR143),"●"),0)+COUNTIF(OFFSET(L145,10,0,1,7-BR143),"●"),COUNTIF(OFFSET($L145,0,$BR140+14,1,7),"○")+COUNTIF(OFFSET($L145,0,$BR140+21,1,7),"●"))</f>
        <v>0</v>
      </c>
      <c r="AU145" s="120">
        <f ca="1">IF((BR145+SIGN(BR140))&lt;5,"-",IF(BR143=0,COUNTIF(OFFSET(L145,0,BR140+21,1,7),"○")+COUNTIF(OFFSET(L145,10,0,1,7-BR143),"●"),COUNTIF(OFFSET(L145,0,BR140+21,1,7),"○")+COUNTIF(OFFSET(L145,0,BR140+28,1,BR143),"●")+COUNTIF(OFFSET(L145,10,1,7-BR143,),"●")))</f>
        <v>0</v>
      </c>
      <c r="AV145" s="198">
        <f>BJ140</f>
        <v>0</v>
      </c>
      <c r="AW145" s="200">
        <f>IF(BD140=0,"対象外",AV145/BD140)</f>
        <v>0</v>
      </c>
      <c r="AX145" s="202" t="str">
        <f ca="1">IF(BD140=0,"対象外",IF(AV145/BD140&gt;=0.285,"達成",IF(AV145&gt;=BP143,"達成※","未")))</f>
        <v>未</v>
      </c>
      <c r="AY145" s="204">
        <f>BK140</f>
        <v>0</v>
      </c>
      <c r="AZ145" s="206">
        <f>IFERROR(AY145/BG140,"")</f>
        <v>0</v>
      </c>
      <c r="BA145" s="241"/>
      <c r="BB145" s="243"/>
      <c r="BC145" s="238"/>
      <c r="BD145" s="210"/>
      <c r="BE145" s="222"/>
      <c r="BF145" s="210"/>
      <c r="BG145" s="222"/>
      <c r="BH145" s="222"/>
      <c r="BI145" s="222"/>
      <c r="BJ145" s="222"/>
      <c r="BK145" s="222"/>
      <c r="BL145" s="173"/>
      <c r="BM145" s="228"/>
      <c r="BN145" s="228"/>
      <c r="BO145" s="173"/>
      <c r="BP145" s="228"/>
      <c r="BQ145" s="37" t="s">
        <v>100</v>
      </c>
      <c r="BR145" s="104">
        <f>ROUNDDOWN((BR142-BR140)/7,0)</f>
        <v>4</v>
      </c>
      <c r="BS145" s="173"/>
      <c r="BT145" s="173"/>
    </row>
    <row r="146" spans="1:74" s="4" customFormat="1" ht="29.1" customHeight="1" thickBot="1">
      <c r="A146" s="17">
        <f t="shared" si="34"/>
        <v>5</v>
      </c>
      <c r="B146" s="17">
        <f t="shared" si="35"/>
        <v>15</v>
      </c>
      <c r="D146" s="89" cm="1">
        <f t="array" aca="1" ref="D146" ca="1">IF(INDIRECT(VLOOKUP(B146,B$8:C$38,2,FALSE)&amp;(10*A146-1))="","",INDIRECT(VLOOKUP(B146,B$8:C$38,2,FALSE)&amp;(10*A146-1)))</f>
        <v>46068</v>
      </c>
      <c r="E146" s="17" t="str">
        <f t="shared" ca="1" si="33"/>
        <v>日</v>
      </c>
      <c r="F146" s="17" t="str" cm="1">
        <f t="array" aca="1" ref="F146" ca="1">IF(E146="","",IF(INDIRECT(VLOOKUP(B146,B$8:C$38,2,FALSE)&amp;(10*A146+3))="","",INDIRECT(VLOOKUP(B146,B$8:C$38,2,FALSE)&amp;(10*A146+3))))</f>
        <v/>
      </c>
      <c r="G146" s="17" t="str" cm="1">
        <f t="array" aca="1" ref="G146" ca="1">IF(E146="","",IF(INDIRECT(VLOOKUP(B146,B$8:C$38,2,FALSE)&amp;(10*A146+5))="","",INDIRECT(VLOOKUP(B146,B$8:C$38,2,FALSE)&amp;(10*A146+5))))</f>
        <v/>
      </c>
      <c r="H146" s="17" t="str" cm="1">
        <f t="array" aca="1" ref="H146" ca="1">IF(G146="","",IF(G146="●","振替後",IF(G146="▲","振替前",IF(G146="○","休日",IF(G146="外","非対象期間",IF(INDIRECT(VLOOKUP(B146,B$8:C$38,2,FALSE)&amp;(10*A146+5))="","",INDIRECT(VLOOKUP(B146,B$8:C$38,2,FALSE)&amp;(10*A146+5))))))))</f>
        <v/>
      </c>
      <c r="J146" s="69"/>
      <c r="K146" s="213"/>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5"/>
      <c r="AN146" s="195"/>
      <c r="AO146" s="195"/>
      <c r="AP146" s="197"/>
      <c r="AQ146" s="123" t="str">
        <f ca="1">IF(BR140=1,
IF((2-COUNTIF(OFFSET(L145,0,0,1,1),"外")-COUNTIF(OFFSET(L145,-10,BR132-1),"外"))&lt;=AQ145,"達成","未"),
IF((2-COUNTIF(OFFSET(L145,0,MAX(5-WEEKDAY(L138,3),0),1,2),"外"))&lt;=AQ145,"達成","未"))</f>
        <v>未</v>
      </c>
      <c r="AR146" s="124" t="str">
        <f ca="1">IF((2-COUNTIF(OFFSET($L145,0,$BR140+5,1,2),"外"))&lt;=AR145,"達成","未")</f>
        <v>未</v>
      </c>
      <c r="AS146" s="124" t="str">
        <f ca="1">IF((2-COUNTIF(OFFSET($L145,0,$BR140+12,1,2),"外"))&lt;=AS145,"達成","未")</f>
        <v>未</v>
      </c>
      <c r="AT146" s="124" t="str">
        <f ca="1">IF((2-COUNTIF(OFFSET($L145,0,$BR140+19,1,2),"外"))&lt;=AT145,"達成","未")</f>
        <v>未</v>
      </c>
      <c r="AU146" s="125" t="str">
        <f ca="1">IF((BR145+SIGN(BR140))&lt;5,"-",IF((2-COUNTIF(OFFSET($L145,0,$BR140+26,1,2),"外"))&lt;=AU145,"達成","未"))</f>
        <v>未</v>
      </c>
      <c r="AV146" s="199"/>
      <c r="AW146" s="201"/>
      <c r="AX146" s="203"/>
      <c r="AY146" s="205"/>
      <c r="AZ146" s="207"/>
      <c r="BA146" s="38"/>
      <c r="BB146" s="38"/>
      <c r="BC146" s="107"/>
      <c r="BD146" s="107"/>
      <c r="BE146" s="107"/>
      <c r="BF146" s="107"/>
      <c r="BG146" s="107"/>
      <c r="BH146" s="107"/>
      <c r="BI146" s="107"/>
      <c r="BJ146" s="107"/>
      <c r="BK146" s="107"/>
      <c r="BL146" s="46"/>
      <c r="BM146" s="46"/>
      <c r="BN146" s="46"/>
      <c r="BO146" s="46"/>
      <c r="BP146" s="46"/>
      <c r="BQ146" s="46"/>
      <c r="BR146" s="34"/>
      <c r="BS146" s="46"/>
      <c r="BT146" s="2"/>
    </row>
    <row r="147" spans="1:74" ht="14.25" thickBot="1">
      <c r="A147" s="17">
        <f t="shared" si="34"/>
        <v>5</v>
      </c>
      <c r="B147" s="17">
        <f t="shared" si="35"/>
        <v>16</v>
      </c>
      <c r="D147" s="89" cm="1">
        <f t="array" aca="1" ref="D147" ca="1">IF(INDIRECT(VLOOKUP(B147,B$8:C$38,2,FALSE)&amp;(10*A147-1))="","",INDIRECT(VLOOKUP(B147,B$8:C$38,2,FALSE)&amp;(10*A147-1)))</f>
        <v>46069</v>
      </c>
      <c r="E147" s="17" t="str">
        <f t="shared" ca="1" si="33"/>
        <v>月</v>
      </c>
      <c r="F147" s="17" t="str" cm="1">
        <f t="array" aca="1" ref="F147" ca="1">IF(E147="","",IF(INDIRECT(VLOOKUP(B147,B$8:C$38,2,FALSE)&amp;(10*A147+3))="","",INDIRECT(VLOOKUP(B147,B$8:C$38,2,FALSE)&amp;(10*A147+3))))</f>
        <v/>
      </c>
      <c r="G147" s="17" t="str" cm="1">
        <f t="array" aca="1" ref="G147" ca="1">IF(E147="","",IF(INDIRECT(VLOOKUP(B147,B$8:C$38,2,FALSE)&amp;(10*A147+5))="","",INDIRECT(VLOOKUP(B147,B$8:C$38,2,FALSE)&amp;(10*A147+5))))</f>
        <v/>
      </c>
      <c r="H147" s="17" t="str" cm="1">
        <f t="array" aca="1" ref="H147" ca="1">IF(G147="","",IF(G147="●","振替後",IF(G147="▲","振替前",IF(G147="○","休日",IF(G147="外","非対象期間",IF(INDIRECT(VLOOKUP(B147,B$8:C$38,2,FALSE)&amp;(10*A147+5))="","",INDIRECT(VLOOKUP(B147,B$8:C$38,2,FALSE)&amp;(10*A147+5))))))))</f>
        <v/>
      </c>
      <c r="J147" s="52"/>
      <c r="K147" s="53"/>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BI147" s="7"/>
      <c r="BJ147" s="7"/>
      <c r="BK147" s="7"/>
      <c r="BL147" s="2"/>
    </row>
    <row r="148" spans="1:74" ht="13.5" customHeight="1">
      <c r="A148" s="17">
        <f t="shared" si="34"/>
        <v>5</v>
      </c>
      <c r="B148" s="17">
        <f t="shared" si="35"/>
        <v>17</v>
      </c>
      <c r="D148" s="89" cm="1">
        <f t="array" aca="1" ref="D148" ca="1">IF(INDIRECT(VLOOKUP(B148,B$8:C$38,2,FALSE)&amp;(10*A148-1))="","",INDIRECT(VLOOKUP(B148,B$8:C$38,2,FALSE)&amp;(10*A148-1)))</f>
        <v>46070</v>
      </c>
      <c r="E148" s="17" t="str">
        <f t="shared" ca="1" si="33"/>
        <v>火</v>
      </c>
      <c r="F148" s="17" t="str" cm="1">
        <f t="array" aca="1" ref="F148" ca="1">IF(E148="","",IF(INDIRECT(VLOOKUP(B148,B$8:C$38,2,FALSE)&amp;(10*A148+3))="","",INDIRECT(VLOOKUP(B148,B$8:C$38,2,FALSE)&amp;(10*A148+3))))</f>
        <v/>
      </c>
      <c r="G148" s="17" t="str" cm="1">
        <f t="array" aca="1" ref="G148" ca="1">IF(E148="","",IF(INDIRECT(VLOOKUP(B148,B$8:C$38,2,FALSE)&amp;(10*A148+5))="","",INDIRECT(VLOOKUP(B148,B$8:C$38,2,FALSE)&amp;(10*A148+5))))</f>
        <v/>
      </c>
      <c r="H148" s="17" t="str" cm="1">
        <f t="array" aca="1" ref="H148" ca="1">IF(G148="","",IF(G148="●","振替後",IF(G148="▲","振替前",IF(G148="○","休日",IF(G148="外","非対象期間",IF(INDIRECT(VLOOKUP(B148,B$8:C$38,2,FALSE)&amp;(10*A148+5))="","",INDIRECT(VLOOKUP(B148,B$8:C$38,2,FALSE)&amp;(10*A148+5))))))))</f>
        <v/>
      </c>
      <c r="J148" s="52"/>
      <c r="K148" s="66" t="s">
        <v>0</v>
      </c>
      <c r="L148" s="258">
        <f>DATE(YEAR(L138),MONTH(L138)+1,DAY(L138))</f>
        <v>46357</v>
      </c>
      <c r="M148" s="258"/>
      <c r="N148" s="258"/>
      <c r="O148" s="258"/>
      <c r="P148" s="258"/>
      <c r="Q148" s="258"/>
      <c r="R148" s="258"/>
      <c r="S148" s="258"/>
      <c r="T148" s="258"/>
      <c r="U148" s="258"/>
      <c r="V148" s="258"/>
      <c r="W148" s="258"/>
      <c r="X148" s="258"/>
      <c r="Y148" s="258"/>
      <c r="Z148" s="258"/>
      <c r="AA148" s="258"/>
      <c r="AB148" s="258"/>
      <c r="AC148" s="258"/>
      <c r="AD148" s="258"/>
      <c r="AE148" s="258"/>
      <c r="AF148" s="258"/>
      <c r="AG148" s="258"/>
      <c r="AH148" s="258"/>
      <c r="AI148" s="258"/>
      <c r="AJ148" s="258"/>
      <c r="AK148" s="258"/>
      <c r="AL148" s="258"/>
      <c r="AM148" s="258"/>
      <c r="AN148" s="258"/>
      <c r="AO148" s="258"/>
      <c r="AP148" s="259"/>
      <c r="AQ148" s="270" t="s">
        <v>136</v>
      </c>
      <c r="AR148" s="271"/>
      <c r="AS148" s="271"/>
      <c r="AT148" s="271"/>
      <c r="AU148" s="272"/>
      <c r="AV148" s="260" t="s">
        <v>50</v>
      </c>
      <c r="AW148" s="261"/>
      <c r="AX148" s="262"/>
      <c r="AY148" s="266" t="s">
        <v>11</v>
      </c>
      <c r="AZ148" s="267"/>
      <c r="BA148" s="250" t="s">
        <v>102</v>
      </c>
      <c r="BB148" s="253" t="s">
        <v>103</v>
      </c>
      <c r="BC148" s="256" t="s">
        <v>15</v>
      </c>
      <c r="BD148" s="208" t="s">
        <v>104</v>
      </c>
      <c r="BE148" s="247" t="s">
        <v>105</v>
      </c>
      <c r="BF148" s="208" t="s">
        <v>107</v>
      </c>
      <c r="BG148" s="247" t="s">
        <v>106</v>
      </c>
      <c r="BH148" s="208" t="s">
        <v>80</v>
      </c>
      <c r="BI148" s="208" t="s">
        <v>81</v>
      </c>
      <c r="BJ148" s="102" t="s">
        <v>82</v>
      </c>
      <c r="BK148" s="102" t="s">
        <v>83</v>
      </c>
      <c r="BL148" s="222" t="s">
        <v>52</v>
      </c>
      <c r="BM148" s="247" t="s">
        <v>108</v>
      </c>
      <c r="BN148" s="247" t="s">
        <v>109</v>
      </c>
      <c r="BO148" s="222" t="s">
        <v>110</v>
      </c>
      <c r="BP148" s="222" t="s">
        <v>111</v>
      </c>
      <c r="BQ148" s="105"/>
      <c r="BR148" s="245" t="s">
        <v>92</v>
      </c>
      <c r="BS148" s="222" t="s">
        <v>61</v>
      </c>
      <c r="BT148" s="173" t="s">
        <v>142</v>
      </c>
    </row>
    <row r="149" spans="1:74" ht="12.95" customHeight="1">
      <c r="A149" s="17">
        <f t="shared" si="34"/>
        <v>5</v>
      </c>
      <c r="B149" s="17">
        <f t="shared" si="35"/>
        <v>18</v>
      </c>
      <c r="D149" s="89" cm="1">
        <f t="array" aca="1" ref="D149" ca="1">IF(INDIRECT(VLOOKUP(B149,B$8:C$38,2,FALSE)&amp;(10*A149-1))="","",INDIRECT(VLOOKUP(B149,B$8:C$38,2,FALSE)&amp;(10*A149-1)))</f>
        <v>46071</v>
      </c>
      <c r="E149" s="17" t="str">
        <f t="shared" ca="1" si="33"/>
        <v>水</v>
      </c>
      <c r="F149" s="17" t="str" cm="1">
        <f t="array" aca="1" ref="F149" ca="1">IF(E149="","",IF(INDIRECT(VLOOKUP(B149,B$8:C$38,2,FALSE)&amp;(10*A149+3))="","",INDIRECT(VLOOKUP(B149,B$8:C$38,2,FALSE)&amp;(10*A149+3))))</f>
        <v/>
      </c>
      <c r="G149" s="17" t="str" cm="1">
        <f t="array" aca="1" ref="G149" ca="1">IF(E149="","",IF(INDIRECT(VLOOKUP(B149,B$8:C$38,2,FALSE)&amp;(10*A149+5))="","",INDIRECT(VLOOKUP(B149,B$8:C$38,2,FALSE)&amp;(10*A149+5))))</f>
        <v/>
      </c>
      <c r="H149" s="17" t="str" cm="1">
        <f t="array" aca="1" ref="H149" ca="1">IF(G149="","",IF(G149="●","振替後",IF(G149="▲","振替前",IF(G149="○","休日",IF(G149="外","非対象期間",IF(INDIRECT(VLOOKUP(B149,B$8:C$38,2,FALSE)&amp;(10*A149+5))="","",INDIRECT(VLOOKUP(B149,B$8:C$38,2,FALSE)&amp;(10*A149+5))))))))</f>
        <v/>
      </c>
      <c r="J149" s="52"/>
      <c r="K149" s="67" t="s">
        <v>1</v>
      </c>
      <c r="L149" s="126">
        <f>DATE(YEAR(L148),MONTH(L148),DAY(L148))</f>
        <v>46357</v>
      </c>
      <c r="M149" s="126">
        <f>IF(MONTH(DATE(YEAR(L149),MONTH(L149),DAY(L149)+1))=MONTH($L148),DATE(YEAR(L149),MONTH(L149),DAY(L149)+1),"")</f>
        <v>46358</v>
      </c>
      <c r="N149" s="126">
        <f t="shared" ref="N149:AP149" si="38">IF(MONTH(DATE(YEAR(M149),MONTH(M149),DAY(M149)+1))=MONTH($L148),DATE(YEAR(M149),MONTH(M149),DAY(M149)+1),"")</f>
        <v>46359</v>
      </c>
      <c r="O149" s="126">
        <f t="shared" si="38"/>
        <v>46360</v>
      </c>
      <c r="P149" s="126">
        <f t="shared" si="38"/>
        <v>46361</v>
      </c>
      <c r="Q149" s="126">
        <f t="shared" si="38"/>
        <v>46362</v>
      </c>
      <c r="R149" s="126">
        <f t="shared" si="38"/>
        <v>46363</v>
      </c>
      <c r="S149" s="126">
        <f t="shared" si="38"/>
        <v>46364</v>
      </c>
      <c r="T149" s="126">
        <f t="shared" si="38"/>
        <v>46365</v>
      </c>
      <c r="U149" s="126">
        <f t="shared" si="38"/>
        <v>46366</v>
      </c>
      <c r="V149" s="126">
        <f t="shared" si="38"/>
        <v>46367</v>
      </c>
      <c r="W149" s="126">
        <f t="shared" si="38"/>
        <v>46368</v>
      </c>
      <c r="X149" s="126">
        <f t="shared" si="38"/>
        <v>46369</v>
      </c>
      <c r="Y149" s="126">
        <f t="shared" si="38"/>
        <v>46370</v>
      </c>
      <c r="Z149" s="126">
        <f t="shared" si="38"/>
        <v>46371</v>
      </c>
      <c r="AA149" s="126">
        <f t="shared" si="38"/>
        <v>46372</v>
      </c>
      <c r="AB149" s="126">
        <f t="shared" si="38"/>
        <v>46373</v>
      </c>
      <c r="AC149" s="126">
        <f t="shared" si="38"/>
        <v>46374</v>
      </c>
      <c r="AD149" s="126">
        <f t="shared" si="38"/>
        <v>46375</v>
      </c>
      <c r="AE149" s="126">
        <f t="shared" si="38"/>
        <v>46376</v>
      </c>
      <c r="AF149" s="126">
        <f t="shared" si="38"/>
        <v>46377</v>
      </c>
      <c r="AG149" s="126">
        <f t="shared" si="38"/>
        <v>46378</v>
      </c>
      <c r="AH149" s="126">
        <f t="shared" si="38"/>
        <v>46379</v>
      </c>
      <c r="AI149" s="126">
        <f t="shared" si="38"/>
        <v>46380</v>
      </c>
      <c r="AJ149" s="126">
        <f t="shared" si="38"/>
        <v>46381</v>
      </c>
      <c r="AK149" s="126">
        <f t="shared" si="38"/>
        <v>46382</v>
      </c>
      <c r="AL149" s="126">
        <f t="shared" si="38"/>
        <v>46383</v>
      </c>
      <c r="AM149" s="126">
        <f t="shared" si="38"/>
        <v>46384</v>
      </c>
      <c r="AN149" s="126">
        <f t="shared" si="38"/>
        <v>46385</v>
      </c>
      <c r="AO149" s="126">
        <f t="shared" si="38"/>
        <v>46386</v>
      </c>
      <c r="AP149" s="127">
        <f t="shared" si="38"/>
        <v>46387</v>
      </c>
      <c r="AQ149" s="273"/>
      <c r="AR149" s="274"/>
      <c r="AS149" s="274"/>
      <c r="AT149" s="274"/>
      <c r="AU149" s="275"/>
      <c r="AV149" s="263"/>
      <c r="AW149" s="264"/>
      <c r="AX149" s="265"/>
      <c r="AY149" s="268"/>
      <c r="AZ149" s="269"/>
      <c r="BA149" s="251"/>
      <c r="BB149" s="254"/>
      <c r="BC149" s="257"/>
      <c r="BD149" s="210"/>
      <c r="BE149" s="248"/>
      <c r="BF149" s="210"/>
      <c r="BG149" s="248"/>
      <c r="BH149" s="210"/>
      <c r="BI149" s="210"/>
      <c r="BJ149" s="103" t="s">
        <v>78</v>
      </c>
      <c r="BK149" s="103" t="s">
        <v>79</v>
      </c>
      <c r="BL149" s="222"/>
      <c r="BM149" s="249"/>
      <c r="BN149" s="249"/>
      <c r="BO149" s="173"/>
      <c r="BP149" s="173"/>
      <c r="BQ149" s="106"/>
      <c r="BR149" s="246"/>
      <c r="BS149" s="222"/>
      <c r="BT149" s="173"/>
    </row>
    <row r="150" spans="1:74" ht="13.5" customHeight="1">
      <c r="A150" s="17">
        <f t="shared" si="34"/>
        <v>5</v>
      </c>
      <c r="B150" s="17">
        <f t="shared" si="35"/>
        <v>19</v>
      </c>
      <c r="D150" s="89" cm="1">
        <f t="array" aca="1" ref="D150" ca="1">IF(INDIRECT(VLOOKUP(B150,B$8:C$38,2,FALSE)&amp;(10*A150-1))="","",INDIRECT(VLOOKUP(B150,B$8:C$38,2,FALSE)&amp;(10*A150-1)))</f>
        <v>46072</v>
      </c>
      <c r="E150" s="17" t="str">
        <f t="shared" ca="1" si="33"/>
        <v>木</v>
      </c>
      <c r="F150" s="17" t="str" cm="1">
        <f t="array" aca="1" ref="F150" ca="1">IF(E150="","",IF(INDIRECT(VLOOKUP(B150,B$8:C$38,2,FALSE)&amp;(10*A150+3))="","",INDIRECT(VLOOKUP(B150,B$8:C$38,2,FALSE)&amp;(10*A150+3))))</f>
        <v/>
      </c>
      <c r="G150" s="17" t="str" cm="1">
        <f t="array" aca="1" ref="G150" ca="1">IF(E150="","",IF(INDIRECT(VLOOKUP(B150,B$8:C$38,2,FALSE)&amp;(10*A150+5))="","",INDIRECT(VLOOKUP(B150,B$8:C$38,2,FALSE)&amp;(10*A150+5))))</f>
        <v/>
      </c>
      <c r="H150" s="17" t="str" cm="1">
        <f t="array" aca="1" ref="H150" ca="1">IF(G150="","",IF(G150="●","振替後",IF(G150="▲","振替前",IF(G150="○","休日",IF(G150="外","非対象期間",IF(INDIRECT(VLOOKUP(B150,B$8:C$38,2,FALSE)&amp;(10*A150+5))="","",INDIRECT(VLOOKUP(B150,B$8:C$38,2,FALSE)&amp;(10*A150+5))))))))</f>
        <v/>
      </c>
      <c r="J150" s="52"/>
      <c r="K150" s="67" t="s">
        <v>2</v>
      </c>
      <c r="L150" s="128" t="str">
        <f t="shared" ref="L150:AP150" si="39">TEXT(L149,"aaa")</f>
        <v>火</v>
      </c>
      <c r="M150" s="128" t="str">
        <f t="shared" si="39"/>
        <v>水</v>
      </c>
      <c r="N150" s="128" t="str">
        <f t="shared" si="39"/>
        <v>木</v>
      </c>
      <c r="O150" s="128" t="str">
        <f t="shared" si="39"/>
        <v>金</v>
      </c>
      <c r="P150" s="128" t="str">
        <f t="shared" si="39"/>
        <v>土</v>
      </c>
      <c r="Q150" s="128" t="str">
        <f t="shared" si="39"/>
        <v>日</v>
      </c>
      <c r="R150" s="128" t="str">
        <f t="shared" si="39"/>
        <v>月</v>
      </c>
      <c r="S150" s="128" t="str">
        <f t="shared" si="39"/>
        <v>火</v>
      </c>
      <c r="T150" s="128" t="str">
        <f t="shared" si="39"/>
        <v>水</v>
      </c>
      <c r="U150" s="128" t="str">
        <f t="shared" si="39"/>
        <v>木</v>
      </c>
      <c r="V150" s="128" t="str">
        <f t="shared" si="39"/>
        <v>金</v>
      </c>
      <c r="W150" s="128" t="str">
        <f t="shared" si="39"/>
        <v>土</v>
      </c>
      <c r="X150" s="128" t="str">
        <f t="shared" si="39"/>
        <v>日</v>
      </c>
      <c r="Y150" s="128" t="str">
        <f t="shared" si="39"/>
        <v>月</v>
      </c>
      <c r="Z150" s="128" t="str">
        <f t="shared" si="39"/>
        <v>火</v>
      </c>
      <c r="AA150" s="128" t="str">
        <f t="shared" si="39"/>
        <v>水</v>
      </c>
      <c r="AB150" s="128" t="str">
        <f t="shared" si="39"/>
        <v>木</v>
      </c>
      <c r="AC150" s="128" t="str">
        <f t="shared" si="39"/>
        <v>金</v>
      </c>
      <c r="AD150" s="128" t="str">
        <f t="shared" si="39"/>
        <v>土</v>
      </c>
      <c r="AE150" s="128" t="str">
        <f t="shared" si="39"/>
        <v>日</v>
      </c>
      <c r="AF150" s="128" t="str">
        <f t="shared" si="39"/>
        <v>月</v>
      </c>
      <c r="AG150" s="128" t="str">
        <f t="shared" si="39"/>
        <v>火</v>
      </c>
      <c r="AH150" s="128" t="str">
        <f t="shared" si="39"/>
        <v>水</v>
      </c>
      <c r="AI150" s="128" t="str">
        <f t="shared" si="39"/>
        <v>木</v>
      </c>
      <c r="AJ150" s="128" t="str">
        <f t="shared" si="39"/>
        <v>金</v>
      </c>
      <c r="AK150" s="128" t="str">
        <f t="shared" si="39"/>
        <v>土</v>
      </c>
      <c r="AL150" s="128" t="str">
        <f t="shared" si="39"/>
        <v>日</v>
      </c>
      <c r="AM150" s="128" t="str">
        <f t="shared" si="39"/>
        <v>月</v>
      </c>
      <c r="AN150" s="128" t="str">
        <f t="shared" si="39"/>
        <v>火</v>
      </c>
      <c r="AO150" s="128" t="str">
        <f t="shared" si="39"/>
        <v>水</v>
      </c>
      <c r="AP150" s="129" t="str">
        <f t="shared" si="39"/>
        <v>木</v>
      </c>
      <c r="AQ150" s="287" t="s">
        <v>137</v>
      </c>
      <c r="AR150" s="289" t="s">
        <v>138</v>
      </c>
      <c r="AS150" s="289" t="s">
        <v>139</v>
      </c>
      <c r="AT150" s="289" t="s">
        <v>140</v>
      </c>
      <c r="AU150" s="304" t="s">
        <v>141</v>
      </c>
      <c r="AV150" s="229" t="s">
        <v>44</v>
      </c>
      <c r="AW150" s="230" t="s">
        <v>12</v>
      </c>
      <c r="AX150" s="231" t="s">
        <v>51</v>
      </c>
      <c r="AY150" s="232" t="s">
        <v>44</v>
      </c>
      <c r="AZ150" s="235" t="s">
        <v>13</v>
      </c>
      <c r="BA150" s="252"/>
      <c r="BB150" s="255"/>
      <c r="BC150" s="238">
        <f>COUNT(L149:AP149)</f>
        <v>31</v>
      </c>
      <c r="BD150" s="208">
        <f>BC150-BA152</f>
        <v>31</v>
      </c>
      <c r="BE150" s="222">
        <f>SUM(BD$8:BD153)</f>
        <v>401</v>
      </c>
      <c r="BF150" s="208">
        <f>BC150-BA154</f>
        <v>31</v>
      </c>
      <c r="BG150" s="222">
        <f>SUM(BF$8:BF153)</f>
        <v>401</v>
      </c>
      <c r="BH150" s="222">
        <f>COUNTIF(L153:AP153,"○")+COUNTIF(L153:AP153,"●")</f>
        <v>0</v>
      </c>
      <c r="BI150" s="222">
        <f>SUM(BH$9:BH154)</f>
        <v>0</v>
      </c>
      <c r="BJ150" s="222">
        <f>COUNTIF(L155:AP155,"○")+COUNTIF(L155:AP155,"●")</f>
        <v>0</v>
      </c>
      <c r="BK150" s="222">
        <f>SUM(BJ$10:BJ155)</f>
        <v>0</v>
      </c>
      <c r="BL150" s="173">
        <f>COUNTIF(L150:AP150,"土")+COUNTIF(L150:AP150,"日")</f>
        <v>8</v>
      </c>
      <c r="BM150" s="248"/>
      <c r="BN150" s="248"/>
      <c r="BO150" s="173" t="str">
        <f ca="1">IF(OR(BM151/BD150&lt;0.285,BM151=0),"特例","特例なし")</f>
        <v>特例</v>
      </c>
      <c r="BP150" s="173" t="str">
        <f ca="1">IF(OR(BN151/BF150&lt;0.285,BN151=0),"特例","特例なし")</f>
        <v>特例</v>
      </c>
      <c r="BQ150" s="223" t="s">
        <v>97</v>
      </c>
      <c r="BR150" s="225">
        <f>ABS(IF(WEEKDAY(L148,3)=0,7,WEEKDAY(L148,3)-7))</f>
        <v>6</v>
      </c>
      <c r="BS150" s="173">
        <f ca="1">IF($AX$340="計画",IF(BD150=0,1,IF(AX153="達成",1,IF(AX153="達成※",1,0))),IF(BF150=0,1,IF(AX155="達成",1,IF(AX155="達成※",1,0))))</f>
        <v>0</v>
      </c>
      <c r="BT150" s="173">
        <f ca="1">IF($AX$340="計画",IF(COUNTIF(AQ154:AU154,"未")=0,1,0),IF(COUNTIF(AQ156:AU156,"未")=0,1,0))</f>
        <v>0</v>
      </c>
    </row>
    <row r="151" spans="1:74" ht="33.950000000000003" customHeight="1">
      <c r="A151" s="17">
        <f t="shared" si="34"/>
        <v>5</v>
      </c>
      <c r="B151" s="17">
        <f t="shared" si="35"/>
        <v>20</v>
      </c>
      <c r="D151" s="89" cm="1">
        <f t="array" aca="1" ref="D151" ca="1">IF(INDIRECT(VLOOKUP(B151,B$8:C$38,2,FALSE)&amp;(10*A151-1))="","",INDIRECT(VLOOKUP(B151,B$8:C$38,2,FALSE)&amp;(10*A151-1)))</f>
        <v>46073</v>
      </c>
      <c r="E151" s="17" t="str">
        <f t="shared" ca="1" si="33"/>
        <v>金</v>
      </c>
      <c r="F151" s="17" t="str" cm="1">
        <f t="array" aca="1" ref="F151" ca="1">IF(E151="","",IF(INDIRECT(VLOOKUP(B151,B$8:C$38,2,FALSE)&amp;(10*A151+3))="","",INDIRECT(VLOOKUP(B151,B$8:C$38,2,FALSE)&amp;(10*A151+3))))</f>
        <v/>
      </c>
      <c r="G151" s="17" t="str" cm="1">
        <f t="array" aca="1" ref="G151" ca="1">IF(E151="","",IF(INDIRECT(VLOOKUP(B151,B$8:C$38,2,FALSE)&amp;(10*A151+5))="","",INDIRECT(VLOOKUP(B151,B$8:C$38,2,FALSE)&amp;(10*A151+5))))</f>
        <v/>
      </c>
      <c r="H151" s="17" t="str" cm="1">
        <f t="array" aca="1" ref="H151" ca="1">IF(G151="","",IF(G151="●","振替後",IF(G151="▲","振替前",IF(G151="○","休日",IF(G151="外","非対象期間",IF(INDIRECT(VLOOKUP(B151,B$8:C$38,2,FALSE)&amp;(10*A151+5))="","",INDIRECT(VLOOKUP(B151,B$8:C$38,2,FALSE)&amp;(10*A151+5))))))))</f>
        <v/>
      </c>
      <c r="J151" s="52"/>
      <c r="K151" s="220" t="s">
        <v>3</v>
      </c>
      <c r="L151" s="218" t="str">
        <f>IFERROR(VLOOKUP(L149,祝日一覧!$A:$C,3,FALSE),"")</f>
        <v/>
      </c>
      <c r="M151" s="218" t="str">
        <f>IFERROR(VLOOKUP(M149,祝日一覧!$A:$C,3,FALSE),"")</f>
        <v/>
      </c>
      <c r="N151" s="218" t="str">
        <f>IFERROR(VLOOKUP(N149,祝日一覧!$A:$C,3,FALSE),"")</f>
        <v/>
      </c>
      <c r="O151" s="218" t="str">
        <f>IFERROR(VLOOKUP(O149,祝日一覧!$A:$C,3,FALSE),"")</f>
        <v/>
      </c>
      <c r="P151" s="218" t="str">
        <f>IFERROR(VLOOKUP(P149,祝日一覧!$A:$C,3,FALSE),"")</f>
        <v/>
      </c>
      <c r="Q151" s="218" t="str">
        <f>IFERROR(VLOOKUP(Q149,祝日一覧!$A:$C,3,FALSE),"")</f>
        <v/>
      </c>
      <c r="R151" s="218" t="str">
        <f>IFERROR(VLOOKUP(R149,祝日一覧!$A:$C,3,FALSE),"")</f>
        <v/>
      </c>
      <c r="S151" s="218" t="str">
        <f>IFERROR(VLOOKUP(S149,祝日一覧!$A:$C,3,FALSE),"")</f>
        <v/>
      </c>
      <c r="T151" s="218" t="str">
        <f>IFERROR(VLOOKUP(T149,祝日一覧!$A:$C,3,FALSE),"")</f>
        <v/>
      </c>
      <c r="U151" s="218" t="str">
        <f>IFERROR(VLOOKUP(U149,祝日一覧!$A:$C,3,FALSE),"")</f>
        <v/>
      </c>
      <c r="V151" s="218" t="str">
        <f>IFERROR(VLOOKUP(V149,祝日一覧!$A:$C,3,FALSE),"")</f>
        <v/>
      </c>
      <c r="W151" s="218" t="str">
        <f>IFERROR(VLOOKUP(W149,祝日一覧!$A:$C,3,FALSE),"")</f>
        <v/>
      </c>
      <c r="X151" s="218" t="str">
        <f>IFERROR(VLOOKUP(X149,祝日一覧!$A:$C,3,FALSE),"")</f>
        <v/>
      </c>
      <c r="Y151" s="218" t="str">
        <f>IFERROR(VLOOKUP(Y149,祝日一覧!$A:$C,3,FALSE),"")</f>
        <v/>
      </c>
      <c r="Z151" s="218" t="str">
        <f>IFERROR(VLOOKUP(Z149,祝日一覧!$A:$C,3,FALSE),"")</f>
        <v/>
      </c>
      <c r="AA151" s="218" t="str">
        <f>IFERROR(VLOOKUP(AA149,祝日一覧!$A:$C,3,FALSE),"")</f>
        <v/>
      </c>
      <c r="AB151" s="218" t="str">
        <f>IFERROR(VLOOKUP(AB149,祝日一覧!$A:$C,3,FALSE),"")</f>
        <v/>
      </c>
      <c r="AC151" s="218" t="str">
        <f>IFERROR(VLOOKUP(AC149,祝日一覧!$A:$C,3,FALSE),"")</f>
        <v/>
      </c>
      <c r="AD151" s="218" t="str">
        <f>IFERROR(VLOOKUP(AD149,祝日一覧!$A:$C,3,FALSE),"")</f>
        <v/>
      </c>
      <c r="AE151" s="218" t="str">
        <f>IFERROR(VLOOKUP(AE149,祝日一覧!$A:$C,3,FALSE),"")</f>
        <v/>
      </c>
      <c r="AF151" s="218" t="str">
        <f>IFERROR(VLOOKUP(AF149,祝日一覧!$A:$C,3,FALSE),"")</f>
        <v/>
      </c>
      <c r="AG151" s="218" t="str">
        <f>IFERROR(VLOOKUP(AG149,祝日一覧!$A:$C,3,FALSE),"")</f>
        <v/>
      </c>
      <c r="AH151" s="218" t="str">
        <f>IFERROR(VLOOKUP(AH149,祝日一覧!$A:$C,3,FALSE),"")</f>
        <v/>
      </c>
      <c r="AI151" s="218" t="str">
        <f>IFERROR(VLOOKUP(AI149,祝日一覧!$A:$C,3,FALSE),"")</f>
        <v/>
      </c>
      <c r="AJ151" s="218" t="str">
        <f>IFERROR(VLOOKUP(AJ149,祝日一覧!$A:$C,3,FALSE),"")</f>
        <v/>
      </c>
      <c r="AK151" s="218" t="str">
        <f>IFERROR(VLOOKUP(AK149,祝日一覧!$A:$C,3,FALSE),"")</f>
        <v/>
      </c>
      <c r="AL151" s="218" t="str">
        <f>IFERROR(VLOOKUP(AL149,祝日一覧!$A:$C,3,FALSE),"")</f>
        <v/>
      </c>
      <c r="AM151" s="218" t="str">
        <f>IFERROR(VLOOKUP(AM149,祝日一覧!$A:$C,3,FALSE),"")</f>
        <v/>
      </c>
      <c r="AN151" s="218" t="str">
        <f>IFERROR(VLOOKUP(AN149,祝日一覧!$A:$C,3,FALSE),"")</f>
        <v>年末年始休暇</v>
      </c>
      <c r="AO151" s="218" t="str">
        <f>IFERROR(VLOOKUP(AO149,祝日一覧!$A:$C,3,FALSE),"")</f>
        <v>年末年始休暇</v>
      </c>
      <c r="AP151" s="219" t="str">
        <f>IFERROR(VLOOKUP(AP149,祝日一覧!$A:$C,3,FALSE),"")</f>
        <v>年末年始休暇</v>
      </c>
      <c r="AQ151" s="288"/>
      <c r="AR151" s="290"/>
      <c r="AS151" s="290"/>
      <c r="AT151" s="290"/>
      <c r="AU151" s="305"/>
      <c r="AV151" s="229"/>
      <c r="AW151" s="230"/>
      <c r="AX151" s="231"/>
      <c r="AY151" s="233"/>
      <c r="AZ151" s="236"/>
      <c r="BA151" s="41" t="s">
        <v>85</v>
      </c>
      <c r="BB151" s="42" t="s">
        <v>85</v>
      </c>
      <c r="BC151" s="238"/>
      <c r="BD151" s="209"/>
      <c r="BE151" s="222"/>
      <c r="BF151" s="209"/>
      <c r="BG151" s="222"/>
      <c r="BH151" s="222"/>
      <c r="BI151" s="222"/>
      <c r="BJ151" s="222"/>
      <c r="BK151" s="222"/>
      <c r="BL151" s="173"/>
      <c r="BM151" s="226">
        <f ca="1">BL150-BB152</f>
        <v>8</v>
      </c>
      <c r="BN151" s="226">
        <f ca="1">BL150-BB154</f>
        <v>8</v>
      </c>
      <c r="BO151" s="173"/>
      <c r="BP151" s="173"/>
      <c r="BQ151" s="224"/>
      <c r="BR151" s="225">
        <f>WEEKDAY(L147,3)</f>
        <v>5</v>
      </c>
      <c r="BS151" s="173"/>
      <c r="BT151" s="173"/>
      <c r="BU151" s="24"/>
    </row>
    <row r="152" spans="1:74" s="3" customFormat="1" ht="53.1" customHeight="1">
      <c r="A152" s="17">
        <f t="shared" si="34"/>
        <v>5</v>
      </c>
      <c r="B152" s="17">
        <f t="shared" si="35"/>
        <v>21</v>
      </c>
      <c r="C152" s="88"/>
      <c r="D152" s="89" cm="1">
        <f t="array" aca="1" ref="D152" ca="1">IF(INDIRECT(VLOOKUP(B152,B$8:C$38,2,FALSE)&amp;(10*A152-1))="","",INDIRECT(VLOOKUP(B152,B$8:C$38,2,FALSE)&amp;(10*A152-1)))</f>
        <v>46074</v>
      </c>
      <c r="E152" s="17" t="str">
        <f t="shared" ca="1" si="33"/>
        <v>土</v>
      </c>
      <c r="F152" s="17" t="str" cm="1">
        <f t="array" aca="1" ref="F152" ca="1">IF(E152="","",IF(INDIRECT(VLOOKUP(B152,B$8:C$38,2,FALSE)&amp;(10*A152+3))="","",INDIRECT(VLOOKUP(B152,B$8:C$38,2,FALSE)&amp;(10*A152+3))))</f>
        <v/>
      </c>
      <c r="G152" s="17" t="str" cm="1">
        <f t="array" aca="1" ref="G152" ca="1">IF(E152="","",IF(INDIRECT(VLOOKUP(B152,B$8:C$38,2,FALSE)&amp;(10*A152+5))="","",INDIRECT(VLOOKUP(B152,B$8:C$38,2,FALSE)&amp;(10*A152+5))))</f>
        <v/>
      </c>
      <c r="H152" s="17" t="str" cm="1">
        <f t="array" aca="1" ref="H152" ca="1">IF(G152="","",IF(G152="●","振替後",IF(G152="▲","振替前",IF(G152="○","休日",IF(G152="外","非対象期間",IF(INDIRECT(VLOOKUP(B152,B$8:C$38,2,FALSE)&amp;(10*A152+5))="","",INDIRECT(VLOOKUP(B152,B$8:C$38,2,FALSE)&amp;(10*A152+5))))))))</f>
        <v/>
      </c>
      <c r="J152" s="68"/>
      <c r="K152" s="221"/>
      <c r="L152" s="218"/>
      <c r="M152" s="218"/>
      <c r="N152" s="218"/>
      <c r="O152" s="218"/>
      <c r="P152" s="218"/>
      <c r="Q152" s="218"/>
      <c r="R152" s="218"/>
      <c r="S152" s="218"/>
      <c r="T152" s="218"/>
      <c r="U152" s="218"/>
      <c r="V152" s="218"/>
      <c r="W152" s="218"/>
      <c r="X152" s="218"/>
      <c r="Y152" s="218"/>
      <c r="Z152" s="218"/>
      <c r="AA152" s="218"/>
      <c r="AB152" s="218"/>
      <c r="AC152" s="218"/>
      <c r="AD152" s="218"/>
      <c r="AE152" s="218"/>
      <c r="AF152" s="218"/>
      <c r="AG152" s="218"/>
      <c r="AH152" s="218"/>
      <c r="AI152" s="218"/>
      <c r="AJ152" s="218"/>
      <c r="AK152" s="218"/>
      <c r="AL152" s="218"/>
      <c r="AM152" s="218"/>
      <c r="AN152" s="218"/>
      <c r="AO152" s="218"/>
      <c r="AP152" s="219"/>
      <c r="AQ152" s="108" t="str">
        <f>IF($BR150=7,DBCS(1&amp;"日～"&amp;7&amp;"日"),DBCS("前"&amp;DAY(EOMONTH($L148-1,0))-6+$BR150&amp;"日～"&amp;$BR150&amp;"日"))</f>
        <v>前３０日～６日</v>
      </c>
      <c r="AR152" s="109" t="str">
        <f>DBCS($BR150+1&amp;"日～"&amp;$BR150+7&amp;"日")</f>
        <v>７日～１３日</v>
      </c>
      <c r="AS152" s="109" t="str">
        <f>DBCS($BR150+8&amp;"日～"&amp;$BR150+14&amp;"日")</f>
        <v>１４日～２０日</v>
      </c>
      <c r="AT152" s="109" t="str">
        <f>DBCS($BR150+15&amp;"日～"&amp;$BR150+21&amp;"日")</f>
        <v>２１日～２７日</v>
      </c>
      <c r="AU152" s="110" t="str">
        <f>IF(AND(BR150=7,BR153=0),"-",IF($BR155=3,"-",DBCS($BR150+22&amp;"日～"&amp;$BR150+28&amp;"日")))</f>
        <v>-</v>
      </c>
      <c r="AV152" s="229"/>
      <c r="AW152" s="230"/>
      <c r="AX152" s="231"/>
      <c r="AY152" s="234"/>
      <c r="AZ152" s="237"/>
      <c r="BA152" s="41">
        <f>COUNTIF(L153:AP154,"外")</f>
        <v>0</v>
      </c>
      <c r="BB152" s="42">
        <f ca="1">COUNTIF(OFFSET(L153,0,MAX(5-WEEKDAY(L148,3),0),1,MIN(7-WEEKDAY(L148,3),2)),"外")+COUNTIF(OFFSET(L153,0,MAX(5-WEEKDAY(L148,3),0)+7,1,2),"外")+COUNTIF(OFFSET(L153,0,MAX(5-WEEKDAY(L148,3),0)+14,1,2),"外")+COUNTIF(OFFSET(L153,0,MAX(5-WEEKDAY(L148,3),0)+21,1,2),"外")+IF(BR152-BR150&lt;27,0,COUNTIF(OFFSET(L153,0,BR150+26,1,MIN(7-BR153,2)),"外"))</f>
        <v>0</v>
      </c>
      <c r="BC152" s="238"/>
      <c r="BD152" s="209"/>
      <c r="BE152" s="222"/>
      <c r="BF152" s="209"/>
      <c r="BG152" s="222"/>
      <c r="BH152" s="222"/>
      <c r="BI152" s="222"/>
      <c r="BJ152" s="222"/>
      <c r="BK152" s="222"/>
      <c r="BL152" s="173"/>
      <c r="BM152" s="227"/>
      <c r="BN152" s="227"/>
      <c r="BO152" s="173"/>
      <c r="BP152" s="173"/>
      <c r="BQ152" s="35" t="s">
        <v>98</v>
      </c>
      <c r="BR152" s="31">
        <f>DAY(EOMONTH(L148,0))</f>
        <v>31</v>
      </c>
      <c r="BS152" s="173"/>
      <c r="BT152" s="173"/>
      <c r="BU152" s="29"/>
      <c r="BV152" s="30"/>
    </row>
    <row r="153" spans="1:74" s="4" customFormat="1" ht="29.1" customHeight="1">
      <c r="A153" s="17">
        <f t="shared" si="34"/>
        <v>5</v>
      </c>
      <c r="B153" s="17">
        <f t="shared" si="35"/>
        <v>22</v>
      </c>
      <c r="D153" s="89" cm="1">
        <f t="array" aca="1" ref="D153" ca="1">IF(INDIRECT(VLOOKUP(B153,B$8:C$38,2,FALSE)&amp;(10*A153-1))="","",INDIRECT(VLOOKUP(B153,B$8:C$38,2,FALSE)&amp;(10*A153-1)))</f>
        <v>46075</v>
      </c>
      <c r="E153" s="17" t="str">
        <f t="shared" ca="1" si="33"/>
        <v>日</v>
      </c>
      <c r="F153" s="17" t="str" cm="1">
        <f t="array" aca="1" ref="F153" ca="1">IF(E153="","",IF(INDIRECT(VLOOKUP(B153,B$8:C$38,2,FALSE)&amp;(10*A153+3))="","",INDIRECT(VLOOKUP(B153,B$8:C$38,2,FALSE)&amp;(10*A153+3))))</f>
        <v/>
      </c>
      <c r="G153" s="17" t="str" cm="1">
        <f t="array" aca="1" ref="G153" ca="1">IF(E153="","",IF(INDIRECT(VLOOKUP(B153,B$8:C$38,2,FALSE)&amp;(10*A153+5))="","",INDIRECT(VLOOKUP(B153,B$8:C$38,2,FALSE)&amp;(10*A153+5))))</f>
        <v/>
      </c>
      <c r="H153" s="17" t="str" cm="1">
        <f t="array" aca="1" ref="H153" ca="1">IF(G153="","",IF(G153="●","振替後",IF(G153="▲","振替前",IF(G153="○","休日",IF(G153="外","非対象期間",IF(INDIRECT(VLOOKUP(B153,B$8:C$38,2,FALSE)&amp;(10*A153+5))="","",INDIRECT(VLOOKUP(B153,B$8:C$38,2,FALSE)&amp;(10*A153+5))))))))</f>
        <v/>
      </c>
      <c r="J153" s="69"/>
      <c r="K153" s="212" t="s">
        <v>88</v>
      </c>
      <c r="L153" s="194"/>
      <c r="M153" s="194"/>
      <c r="N153" s="194"/>
      <c r="O153" s="194"/>
      <c r="P153" s="194"/>
      <c r="Q153" s="194"/>
      <c r="R153" s="194"/>
      <c r="S153" s="194"/>
      <c r="T153" s="194"/>
      <c r="U153" s="194"/>
      <c r="V153" s="194"/>
      <c r="W153" s="194"/>
      <c r="X153" s="194"/>
      <c r="Y153" s="194"/>
      <c r="Z153" s="194"/>
      <c r="AA153" s="194"/>
      <c r="AB153" s="194"/>
      <c r="AC153" s="194"/>
      <c r="AD153" s="194"/>
      <c r="AE153" s="194"/>
      <c r="AF153" s="194"/>
      <c r="AG153" s="194"/>
      <c r="AH153" s="194"/>
      <c r="AI153" s="194"/>
      <c r="AJ153" s="194"/>
      <c r="AK153" s="194"/>
      <c r="AL153" s="194"/>
      <c r="AM153" s="194"/>
      <c r="AN153" s="194"/>
      <c r="AO153" s="194"/>
      <c r="AP153" s="196"/>
      <c r="AQ153" s="111">
        <f ca="1">IF(BR150=7,COUNTIF(OFFSET($L153,0,0,1,$BR150),"○")+COUNTIF(OFFSET($L153,0,$BR150,1,7),"●"),COUNTIF(OFFSET($L153,0,0,1,$BR150),"○")+COUNTIF(OFFSET($L153,-10,DAY(EOMONTH(L148-1,0))-7+BR150,1,7-$BR150),"○")+COUNTIF(OFFSET(L153,0,BR150,1,7),"●"))</f>
        <v>0</v>
      </c>
      <c r="AR153" s="112">
        <f ca="1">COUNTIF(OFFSET($L153,0,$BR150,1,7),"○")+COUNTIF(OFFSET($L153,0,$BR150+7,1,7),"●")</f>
        <v>0</v>
      </c>
      <c r="AS153" s="112">
        <f ca="1">COUNTIF(OFFSET($L153,0,$BR150+7,1,7),"○")+COUNTIF(OFFSET($L153,0,$BR150+14,1,7),"●")</f>
        <v>0</v>
      </c>
      <c r="AT153" s="112">
        <f ca="1">IF(BR155=3,COUNTIF(OFFSET($L153,0,$BR150+14,1,7),"○")+IFERROR(COUNTIF(OFFSET(L153,0,BR150+22,1,BR153),"●"),0)+COUNTIF(OFFSET(L153,10,0,1,7-BR153),"●"),COUNTIF(OFFSET($L153,0,$BR150+14,1,7),"○")+COUNTIF(OFFSET($L153,0,$BR150+21,1,7),"●"))</f>
        <v>0</v>
      </c>
      <c r="AU153" s="113" t="str">
        <f ca="1">IF((BR155+SIGN(BR150))&lt;5,"-",IF(BR153=0,COUNTIF(OFFSET(L153,0,BR150+21,1,7),"○")+COUNTIF(OFFSET(L153,10,0,1,7-BR153),"●"),COUNTIF(OFFSET(L153,0,BR150+21,1,7),"○")+COUNTIF(OFFSET(L153,0,BR150+28,1,BR153),"●")+COUNTIF(OFFSET(L153,10,1,7-BR153,),"●")))</f>
        <v>-</v>
      </c>
      <c r="AV153" s="198">
        <f>BH150</f>
        <v>0</v>
      </c>
      <c r="AW153" s="200">
        <f>IF(BD150=0,"対象外",AV153/BD150)</f>
        <v>0</v>
      </c>
      <c r="AX153" s="202" t="str">
        <f ca="1">IF(BD150=0,"対象外",IF(AV153/BD150&gt;=0.285,"達成",IF(AV153&gt;=BO153,"達成※","未")))</f>
        <v>未</v>
      </c>
      <c r="AY153" s="204">
        <f>BI150</f>
        <v>0</v>
      </c>
      <c r="AZ153" s="206">
        <f>IFERROR(AY153/BE150,"")</f>
        <v>0</v>
      </c>
      <c r="BA153" s="41" t="s">
        <v>86</v>
      </c>
      <c r="BB153" s="42" t="s">
        <v>86</v>
      </c>
      <c r="BC153" s="238"/>
      <c r="BD153" s="209"/>
      <c r="BE153" s="222"/>
      <c r="BF153" s="209"/>
      <c r="BG153" s="222"/>
      <c r="BH153" s="222"/>
      <c r="BI153" s="222"/>
      <c r="BJ153" s="222"/>
      <c r="BK153" s="222"/>
      <c r="BL153" s="173"/>
      <c r="BM153" s="227"/>
      <c r="BN153" s="227"/>
      <c r="BO153" s="173">
        <f ca="1">IF(OR(BM151/BD150&lt;0.285,BM151=0),BM151,"-")</f>
        <v>8</v>
      </c>
      <c r="BP153" s="226">
        <f ca="1">IF(OR(BN151/BF150&lt;0.285,BN151=0),BN151,"-")</f>
        <v>8</v>
      </c>
      <c r="BQ153" s="36" t="s">
        <v>99</v>
      </c>
      <c r="BR153" s="33">
        <f>MOD(BR152-BR150,7)</f>
        <v>4</v>
      </c>
      <c r="BS153" s="173"/>
      <c r="BT153" s="173"/>
    </row>
    <row r="154" spans="1:74" s="4" customFormat="1" ht="29.1" customHeight="1">
      <c r="A154" s="17">
        <f t="shared" si="34"/>
        <v>5</v>
      </c>
      <c r="B154" s="17">
        <f t="shared" si="35"/>
        <v>23</v>
      </c>
      <c r="D154" s="89" cm="1">
        <f t="array" aca="1" ref="D154" ca="1">IF(INDIRECT(VLOOKUP(B154,B$8:C$38,2,FALSE)&amp;(10*A154-1))="","",INDIRECT(VLOOKUP(B154,B$8:C$38,2,FALSE)&amp;(10*A154-1)))</f>
        <v>46076</v>
      </c>
      <c r="E154" s="17" t="str">
        <f t="shared" ca="1" si="33"/>
        <v>月</v>
      </c>
      <c r="F154" s="17" t="str" cm="1">
        <f t="array" aca="1" ref="F154" ca="1">IF(E154="","",IF(INDIRECT(VLOOKUP(B154,B$8:C$38,2,FALSE)&amp;(10*A154+3))="","",INDIRECT(VLOOKUP(B154,B$8:C$38,2,FALSE)&amp;(10*A154+3))))</f>
        <v/>
      </c>
      <c r="G154" s="17" t="str" cm="1">
        <f t="array" aca="1" ref="G154" ca="1">IF(E154="","",IF(INDIRECT(VLOOKUP(B154,B$8:C$38,2,FALSE)&amp;(10*A154+5))="","",INDIRECT(VLOOKUP(B154,B$8:C$38,2,FALSE)&amp;(10*A154+5))))</f>
        <v/>
      </c>
      <c r="H154" s="17" t="str" cm="1">
        <f t="array" aca="1" ref="H154" ca="1">IF(G154="","",IF(G154="●","振替後",IF(G154="▲","振替前",IF(G154="○","休日",IF(G154="外","非対象期間",IF(INDIRECT(VLOOKUP(B154,B$8:C$38,2,FALSE)&amp;(10*A154+5))="","",INDIRECT(VLOOKUP(B154,B$8:C$38,2,FALSE)&amp;(10*A154+5))))))))</f>
        <v/>
      </c>
      <c r="J154" s="69"/>
      <c r="K154" s="244"/>
      <c r="L154" s="194"/>
      <c r="M154" s="194"/>
      <c r="N154" s="194"/>
      <c r="O154" s="194"/>
      <c r="P154" s="194"/>
      <c r="Q154" s="194"/>
      <c r="R154" s="194"/>
      <c r="S154" s="194"/>
      <c r="T154" s="194"/>
      <c r="U154" s="194"/>
      <c r="V154" s="194"/>
      <c r="W154" s="194"/>
      <c r="X154" s="194"/>
      <c r="Y154" s="194"/>
      <c r="Z154" s="194"/>
      <c r="AA154" s="194"/>
      <c r="AB154" s="194"/>
      <c r="AC154" s="194"/>
      <c r="AD154" s="194"/>
      <c r="AE154" s="194"/>
      <c r="AF154" s="194"/>
      <c r="AG154" s="194"/>
      <c r="AH154" s="194"/>
      <c r="AI154" s="194"/>
      <c r="AJ154" s="194"/>
      <c r="AK154" s="194"/>
      <c r="AL154" s="194"/>
      <c r="AM154" s="194"/>
      <c r="AN154" s="194"/>
      <c r="AO154" s="194"/>
      <c r="AP154" s="196"/>
      <c r="AQ154" s="114" t="str">
        <f ca="1">IF(BR150=1,
IF((2-COUNTIF(OFFSET(L153,0,0,1,1),"外")-COUNTIF(OFFSET(L153,-10,BR142-1),"外"))&lt;=AQ153,"達成","未"),
IF((2-COUNTIF(OFFSET(L153,0,MAX(5-WEEKDAY(L148,3),0),1,2),"外"))&lt;=AQ153,"達成","未"))</f>
        <v>未</v>
      </c>
      <c r="AR154" s="112" t="str">
        <f ca="1">IF((2-COUNTIF(OFFSET($L153,0,$BR150+5,1,2),"外"))&lt;=AR153,"達成","未")</f>
        <v>未</v>
      </c>
      <c r="AS154" s="112" t="str">
        <f ca="1">IF((2-COUNTIF(OFFSET($L153,0,$BR150+12,1,2),"外"))&lt;=AS153,"達成","未")</f>
        <v>未</v>
      </c>
      <c r="AT154" s="112" t="str">
        <f ca="1">IF((2-COUNTIF(OFFSET($L153,0,$BR150+19,1,2),"外"))&lt;=AT153,"達成","未")</f>
        <v>未</v>
      </c>
      <c r="AU154" s="113" t="str">
        <f ca="1">IF((BR155+SIGN(BR150))&lt;5,"-",IF((2-COUNTIF(OFFSET($L153,0,$BR150+26,1,2),"外"))&lt;=AU153,"達成","未"))</f>
        <v>-</v>
      </c>
      <c r="AV154" s="214"/>
      <c r="AW154" s="215"/>
      <c r="AX154" s="216"/>
      <c r="AY154" s="217"/>
      <c r="AZ154" s="239"/>
      <c r="BA154" s="240">
        <f>COUNTIF(L155:AP156,"外")</f>
        <v>0</v>
      </c>
      <c r="BB154" s="242">
        <f ca="1">COUNTIF(OFFSET(L155,0,MAX(5-WEEKDAY(L148,3),0),1,MIN(7-WEEKDAY(L148,3),2)),"外")+COUNTIF(OFFSET(L155,0,MAX(5-WEEKDAY(L148,3),0)+7,1,2),"外")+COUNTIF(OFFSET(L155,0,MAX(5-WEEKDAY(L148,3),0)+14,1,2),"外")+COUNTIF(OFFSET(L155,0,MAX(5-WEEKDAY(L148,3),0)+21,1,2),"外")+IF(BR152-BR150&lt;27,0,COUNTIF(OFFSET(L155,0,BR150+26,1,MIN(7-BR153,2)),"外"))</f>
        <v>0</v>
      </c>
      <c r="BC154" s="238"/>
      <c r="BD154" s="209"/>
      <c r="BE154" s="222"/>
      <c r="BF154" s="209"/>
      <c r="BG154" s="222"/>
      <c r="BH154" s="222"/>
      <c r="BI154" s="222"/>
      <c r="BJ154" s="222"/>
      <c r="BK154" s="222"/>
      <c r="BL154" s="173"/>
      <c r="BM154" s="227"/>
      <c r="BN154" s="227"/>
      <c r="BO154" s="173"/>
      <c r="BP154" s="227"/>
      <c r="BQ154" s="101" t="s">
        <v>101</v>
      </c>
      <c r="BR154" s="33">
        <f>SIGN(BR150)+SIGN(BR153)+BR155</f>
        <v>5</v>
      </c>
      <c r="BS154" s="173"/>
      <c r="BT154" s="173"/>
    </row>
    <row r="155" spans="1:74" s="4" customFormat="1" ht="29.1" customHeight="1">
      <c r="A155" s="17">
        <f t="shared" si="34"/>
        <v>5</v>
      </c>
      <c r="B155" s="17">
        <f t="shared" si="35"/>
        <v>24</v>
      </c>
      <c r="D155" s="89" cm="1">
        <f t="array" aca="1" ref="D155" ca="1">IF(INDIRECT(VLOOKUP(B155,B$8:C$38,2,FALSE)&amp;(10*A155-1))="","",INDIRECT(VLOOKUP(B155,B$8:C$38,2,FALSE)&amp;(10*A155-1)))</f>
        <v>46077</v>
      </c>
      <c r="E155" s="17" t="str">
        <f t="shared" ca="1" si="33"/>
        <v>火</v>
      </c>
      <c r="F155" s="17" t="str" cm="1">
        <f t="array" aca="1" ref="F155" ca="1">IF(E155="","",IF(INDIRECT(VLOOKUP(B155,B$8:C$38,2,FALSE)&amp;(10*A155+3))="","",INDIRECT(VLOOKUP(B155,B$8:C$38,2,FALSE)&amp;(10*A155+3))))</f>
        <v/>
      </c>
      <c r="G155" s="17" t="str" cm="1">
        <f t="array" aca="1" ref="G155" ca="1">IF(E155="","",IF(INDIRECT(VLOOKUP(B155,B$8:C$38,2,FALSE)&amp;(10*A155+5))="","",INDIRECT(VLOOKUP(B155,B$8:C$38,2,FALSE)&amp;(10*A155+5))))</f>
        <v/>
      </c>
      <c r="H155" s="17" t="str" cm="1">
        <f t="array" aca="1" ref="H155" ca="1">IF(G155="","",IF(G155="●","振替後",IF(G155="▲","振替前",IF(G155="○","休日",IF(G155="外","非対象期間",IF(INDIRECT(VLOOKUP(B155,B$8:C$38,2,FALSE)&amp;(10*A155+5))="","",INDIRECT(VLOOKUP(B155,B$8:C$38,2,FALSE)&amp;(10*A155+5))))))))</f>
        <v/>
      </c>
      <c r="J155" s="69"/>
      <c r="K155" s="212" t="s">
        <v>84</v>
      </c>
      <c r="L155" s="194"/>
      <c r="M155" s="194"/>
      <c r="N155" s="194"/>
      <c r="O155" s="194"/>
      <c r="P155" s="194"/>
      <c r="Q155" s="194"/>
      <c r="R155" s="194"/>
      <c r="S155" s="194"/>
      <c r="T155" s="194"/>
      <c r="U155" s="194"/>
      <c r="V155" s="194"/>
      <c r="W155" s="194"/>
      <c r="X155" s="194"/>
      <c r="Y155" s="194"/>
      <c r="Z155" s="194"/>
      <c r="AA155" s="194"/>
      <c r="AB155" s="194"/>
      <c r="AC155" s="194"/>
      <c r="AD155" s="194"/>
      <c r="AE155" s="194"/>
      <c r="AF155" s="194"/>
      <c r="AG155" s="194"/>
      <c r="AH155" s="194"/>
      <c r="AI155" s="194"/>
      <c r="AJ155" s="194"/>
      <c r="AK155" s="194"/>
      <c r="AL155" s="194"/>
      <c r="AM155" s="194"/>
      <c r="AN155" s="194"/>
      <c r="AO155" s="194"/>
      <c r="AP155" s="196"/>
      <c r="AQ155" s="118">
        <f ca="1">IF(BR150=7,COUNTIF(OFFSET($L155,0,0,1,$BR150),"○")+COUNTIF(OFFSET($L155,0,$BR150,1,7),"●"),COUNTIF(OFFSET($L155,0,0,1,$BR150),"○")+COUNTIF(OFFSET($L155,-10,DAY(EOMONTH(L148-1,0))-7+BR150,1,7-$BR150),"○")+COUNTIF(OFFSET(L155,0,BR150,1,7),"●"))</f>
        <v>0</v>
      </c>
      <c r="AR155" s="119">
        <f ca="1">COUNTIF(OFFSET($L155,0,$BR150,1,7),"○")+COUNTIF(OFFSET($L155,0,$BR150+7,1,7),"●")</f>
        <v>0</v>
      </c>
      <c r="AS155" s="119">
        <f ca="1">COUNTIF(OFFSET($L155,0,$BR150+7,1,7),"○")+COUNTIF(OFFSET($L155,0,$BR150+14,1,7),"●")</f>
        <v>0</v>
      </c>
      <c r="AT155" s="119">
        <f ca="1">IF(BR155=3,COUNTIF(OFFSET($L155,0,$BR150+14,1,7),"○")+IFERROR(COUNTIF(OFFSET(L155,0,BR150+22,1,BR153),"●"),0)+COUNTIF(OFFSET(L155,10,0,1,7-BR153),"●"),COUNTIF(OFFSET($L155,0,$BR150+14,1,7),"○")+COUNTIF(OFFSET($L155,0,$BR150+21,1,7),"●"))</f>
        <v>0</v>
      </c>
      <c r="AU155" s="120" t="str">
        <f ca="1">IF((BR155+SIGN(BR150))&lt;5,"-",IF(BR153=0,COUNTIF(OFFSET(L155,0,BR150+21,1,7),"○")+COUNTIF(OFFSET(L155,10,0,1,7-BR153),"●"),COUNTIF(OFFSET(L155,0,BR150+21,1,7),"○")+COUNTIF(OFFSET(L155,0,BR150+28,1,BR153),"●")+COUNTIF(OFFSET(L155,10,1,7-BR153,),"●")))</f>
        <v>-</v>
      </c>
      <c r="AV155" s="198">
        <f>BJ150</f>
        <v>0</v>
      </c>
      <c r="AW155" s="200">
        <f>IF(BD150=0,"対象外",AV155/BD150)</f>
        <v>0</v>
      </c>
      <c r="AX155" s="202" t="str">
        <f ca="1">IF(BD150=0,"対象外",IF(AV155/BD150&gt;=0.285,"達成",IF(AV155&gt;=BP153,"達成※","未")))</f>
        <v>未</v>
      </c>
      <c r="AY155" s="204">
        <f>BK150</f>
        <v>0</v>
      </c>
      <c r="AZ155" s="206">
        <f>IFERROR(AY155/BG150,"")</f>
        <v>0</v>
      </c>
      <c r="BA155" s="241"/>
      <c r="BB155" s="243"/>
      <c r="BC155" s="238"/>
      <c r="BD155" s="210"/>
      <c r="BE155" s="222"/>
      <c r="BF155" s="210"/>
      <c r="BG155" s="222"/>
      <c r="BH155" s="222"/>
      <c r="BI155" s="222"/>
      <c r="BJ155" s="222"/>
      <c r="BK155" s="222"/>
      <c r="BL155" s="173"/>
      <c r="BM155" s="228"/>
      <c r="BN155" s="228"/>
      <c r="BO155" s="173"/>
      <c r="BP155" s="228"/>
      <c r="BQ155" s="37" t="s">
        <v>100</v>
      </c>
      <c r="BR155" s="104">
        <f>ROUNDDOWN((BR152-BR150)/7,0)</f>
        <v>3</v>
      </c>
      <c r="BS155" s="173"/>
      <c r="BT155" s="173"/>
    </row>
    <row r="156" spans="1:74" s="4" customFormat="1" ht="29.1" customHeight="1" thickBot="1">
      <c r="A156" s="17">
        <f t="shared" si="34"/>
        <v>5</v>
      </c>
      <c r="B156" s="17">
        <f t="shared" si="35"/>
        <v>25</v>
      </c>
      <c r="D156" s="89" cm="1">
        <f t="array" aca="1" ref="D156" ca="1">IF(INDIRECT(VLOOKUP(B156,B$8:C$38,2,FALSE)&amp;(10*A156-1))="","",INDIRECT(VLOOKUP(B156,B$8:C$38,2,FALSE)&amp;(10*A156-1)))</f>
        <v>46078</v>
      </c>
      <c r="E156" s="17" t="str">
        <f t="shared" ca="1" si="33"/>
        <v>水</v>
      </c>
      <c r="F156" s="17" t="str" cm="1">
        <f t="array" aca="1" ref="F156" ca="1">IF(E156="","",IF(INDIRECT(VLOOKUP(B156,B$8:C$38,2,FALSE)&amp;(10*A156+3))="","",INDIRECT(VLOOKUP(B156,B$8:C$38,2,FALSE)&amp;(10*A156+3))))</f>
        <v/>
      </c>
      <c r="G156" s="17" t="str" cm="1">
        <f t="array" aca="1" ref="G156" ca="1">IF(E156="","",IF(INDIRECT(VLOOKUP(B156,B$8:C$38,2,FALSE)&amp;(10*A156+5))="","",INDIRECT(VLOOKUP(B156,B$8:C$38,2,FALSE)&amp;(10*A156+5))))</f>
        <v/>
      </c>
      <c r="H156" s="17" t="str" cm="1">
        <f t="array" aca="1" ref="H156" ca="1">IF(G156="","",IF(G156="●","振替後",IF(G156="▲","振替前",IF(G156="○","休日",IF(G156="外","非対象期間",IF(INDIRECT(VLOOKUP(B156,B$8:C$38,2,FALSE)&amp;(10*A156+5))="","",INDIRECT(VLOOKUP(B156,B$8:C$38,2,FALSE)&amp;(10*A156+5))))))))</f>
        <v/>
      </c>
      <c r="J156" s="69"/>
      <c r="K156" s="213"/>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5"/>
      <c r="AN156" s="195"/>
      <c r="AO156" s="195"/>
      <c r="AP156" s="197"/>
      <c r="AQ156" s="123" t="str">
        <f ca="1">IF(BR150=1,
IF((2-COUNTIF(OFFSET(L155,0,0,1,1),"外")-COUNTIF(OFFSET(L155,-10,BR142-1),"外"))&lt;=AQ155,"達成","未"),
IF((2-COUNTIF(OFFSET(L155,0,MAX(5-WEEKDAY(L148,3),0),1,2),"外"))&lt;=AQ155,"達成","未"))</f>
        <v>未</v>
      </c>
      <c r="AR156" s="124" t="str">
        <f ca="1">IF((2-COUNTIF(OFFSET($L155,0,$BR150+5,1,2),"外"))&lt;=AR155,"達成","未")</f>
        <v>未</v>
      </c>
      <c r="AS156" s="124" t="str">
        <f ca="1">IF((2-COUNTIF(OFFSET($L155,0,$BR150+12,1,2),"外"))&lt;=AS155,"達成","未")</f>
        <v>未</v>
      </c>
      <c r="AT156" s="124" t="str">
        <f ca="1">IF((2-COUNTIF(OFFSET($L155,0,$BR150+19,1,2),"外"))&lt;=AT155,"達成","未")</f>
        <v>未</v>
      </c>
      <c r="AU156" s="125" t="str">
        <f ca="1">IF((BR155+SIGN(BR150))&lt;5,"-",IF((2-COUNTIF(OFFSET($L155,0,$BR150+26,1,2),"外"))&lt;=AU155,"達成","未"))</f>
        <v>-</v>
      </c>
      <c r="AV156" s="199"/>
      <c r="AW156" s="201"/>
      <c r="AX156" s="203"/>
      <c r="AY156" s="205"/>
      <c r="AZ156" s="207"/>
      <c r="BA156" s="38"/>
      <c r="BB156" s="38"/>
      <c r="BC156" s="107"/>
      <c r="BD156" s="107"/>
      <c r="BE156" s="107"/>
      <c r="BF156" s="107"/>
      <c r="BG156" s="107"/>
      <c r="BH156" s="107"/>
      <c r="BI156" s="107"/>
      <c r="BJ156" s="107"/>
      <c r="BK156" s="107"/>
      <c r="BL156" s="46"/>
      <c r="BM156" s="46"/>
      <c r="BN156" s="46"/>
      <c r="BO156" s="46"/>
      <c r="BP156" s="46"/>
      <c r="BQ156" s="46"/>
      <c r="BR156" s="34"/>
      <c r="BS156" s="46"/>
      <c r="BT156" s="2"/>
    </row>
    <row r="157" spans="1:74" ht="14.25" thickBot="1">
      <c r="A157" s="17">
        <f t="shared" si="34"/>
        <v>5</v>
      </c>
      <c r="B157" s="17">
        <f t="shared" si="35"/>
        <v>26</v>
      </c>
      <c r="D157" s="89" cm="1">
        <f t="array" aca="1" ref="D157" ca="1">IF(INDIRECT(VLOOKUP(B157,B$8:C$38,2,FALSE)&amp;(10*A157-1))="","",INDIRECT(VLOOKUP(B157,B$8:C$38,2,FALSE)&amp;(10*A157-1)))</f>
        <v>46079</v>
      </c>
      <c r="E157" s="17" t="str">
        <f t="shared" ca="1" si="33"/>
        <v>木</v>
      </c>
      <c r="F157" s="17" t="str" cm="1">
        <f t="array" aca="1" ref="F157" ca="1">IF(E157="","",IF(INDIRECT(VLOOKUP(B157,B$8:C$38,2,FALSE)&amp;(10*A157+3))="","",INDIRECT(VLOOKUP(B157,B$8:C$38,2,FALSE)&amp;(10*A157+3))))</f>
        <v/>
      </c>
      <c r="G157" s="17" t="str" cm="1">
        <f t="array" aca="1" ref="G157" ca="1">IF(E157="","",IF(INDIRECT(VLOOKUP(B157,B$8:C$38,2,FALSE)&amp;(10*A157+5))="","",INDIRECT(VLOOKUP(B157,B$8:C$38,2,FALSE)&amp;(10*A157+5))))</f>
        <v/>
      </c>
      <c r="H157" s="17" t="str" cm="1">
        <f t="array" aca="1" ref="H157" ca="1">IF(G157="","",IF(G157="●","振替後",IF(G157="▲","振替前",IF(G157="○","休日",IF(G157="外","非対象期間",IF(INDIRECT(VLOOKUP(B157,B$8:C$38,2,FALSE)&amp;(10*A157+5))="","",INDIRECT(VLOOKUP(B157,B$8:C$38,2,FALSE)&amp;(10*A157+5))))))))</f>
        <v/>
      </c>
      <c r="J157" s="52"/>
      <c r="K157" s="53"/>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BI157" s="7"/>
      <c r="BJ157" s="7"/>
      <c r="BK157" s="7"/>
      <c r="BL157" s="2"/>
    </row>
    <row r="158" spans="1:74" ht="13.5" customHeight="1">
      <c r="A158" s="17">
        <f t="shared" si="34"/>
        <v>5</v>
      </c>
      <c r="B158" s="17">
        <f t="shared" si="35"/>
        <v>27</v>
      </c>
      <c r="D158" s="89" cm="1">
        <f t="array" aca="1" ref="D158" ca="1">IF(INDIRECT(VLOOKUP(B158,B$8:C$38,2,FALSE)&amp;(10*A158-1))="","",INDIRECT(VLOOKUP(B158,B$8:C$38,2,FALSE)&amp;(10*A158-1)))</f>
        <v>46080</v>
      </c>
      <c r="E158" s="17" t="str">
        <f t="shared" ca="1" si="33"/>
        <v>金</v>
      </c>
      <c r="F158" s="17" t="str" cm="1">
        <f t="array" aca="1" ref="F158" ca="1">IF(E158="","",IF(INDIRECT(VLOOKUP(B158,B$8:C$38,2,FALSE)&amp;(10*A158+3))="","",INDIRECT(VLOOKUP(B158,B$8:C$38,2,FALSE)&amp;(10*A158+3))))</f>
        <v/>
      </c>
      <c r="G158" s="17" t="str" cm="1">
        <f t="array" aca="1" ref="G158" ca="1">IF(E158="","",IF(INDIRECT(VLOOKUP(B158,B$8:C$38,2,FALSE)&amp;(10*A158+5))="","",INDIRECT(VLOOKUP(B158,B$8:C$38,2,FALSE)&amp;(10*A158+5))))</f>
        <v/>
      </c>
      <c r="H158" s="17" t="str" cm="1">
        <f t="array" aca="1" ref="H158" ca="1">IF(G158="","",IF(G158="●","振替後",IF(G158="▲","振替前",IF(G158="○","休日",IF(G158="外","非対象期間",IF(INDIRECT(VLOOKUP(B158,B$8:C$38,2,FALSE)&amp;(10*A158+5))="","",INDIRECT(VLOOKUP(B158,B$8:C$38,2,FALSE)&amp;(10*A158+5))))))))</f>
        <v/>
      </c>
      <c r="J158" s="52"/>
      <c r="K158" s="66" t="s">
        <v>0</v>
      </c>
      <c r="L158" s="258">
        <f>DATE(YEAR(L148),MONTH(L148)+1,DAY(L148))</f>
        <v>46388</v>
      </c>
      <c r="M158" s="258"/>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9"/>
      <c r="AQ158" s="270" t="s">
        <v>136</v>
      </c>
      <c r="AR158" s="271"/>
      <c r="AS158" s="271"/>
      <c r="AT158" s="271"/>
      <c r="AU158" s="272"/>
      <c r="AV158" s="260" t="s">
        <v>50</v>
      </c>
      <c r="AW158" s="261"/>
      <c r="AX158" s="262"/>
      <c r="AY158" s="266" t="s">
        <v>11</v>
      </c>
      <c r="AZ158" s="267"/>
      <c r="BA158" s="250" t="s">
        <v>102</v>
      </c>
      <c r="BB158" s="253" t="s">
        <v>103</v>
      </c>
      <c r="BC158" s="256" t="s">
        <v>15</v>
      </c>
      <c r="BD158" s="208" t="s">
        <v>104</v>
      </c>
      <c r="BE158" s="247" t="s">
        <v>105</v>
      </c>
      <c r="BF158" s="208" t="s">
        <v>107</v>
      </c>
      <c r="BG158" s="247" t="s">
        <v>106</v>
      </c>
      <c r="BH158" s="208" t="s">
        <v>80</v>
      </c>
      <c r="BI158" s="208" t="s">
        <v>81</v>
      </c>
      <c r="BJ158" s="102" t="s">
        <v>82</v>
      </c>
      <c r="BK158" s="102" t="s">
        <v>83</v>
      </c>
      <c r="BL158" s="222" t="s">
        <v>52</v>
      </c>
      <c r="BM158" s="247" t="s">
        <v>108</v>
      </c>
      <c r="BN158" s="247" t="s">
        <v>109</v>
      </c>
      <c r="BO158" s="222" t="s">
        <v>110</v>
      </c>
      <c r="BP158" s="222" t="s">
        <v>111</v>
      </c>
      <c r="BQ158" s="105"/>
      <c r="BR158" s="245" t="s">
        <v>92</v>
      </c>
      <c r="BS158" s="222" t="s">
        <v>61</v>
      </c>
      <c r="BT158" s="173" t="s">
        <v>142</v>
      </c>
    </row>
    <row r="159" spans="1:74" ht="12.95" customHeight="1">
      <c r="A159" s="17">
        <f t="shared" si="34"/>
        <v>5</v>
      </c>
      <c r="B159" s="17">
        <f t="shared" si="35"/>
        <v>28</v>
      </c>
      <c r="D159" s="89" cm="1">
        <f t="array" aca="1" ref="D159" ca="1">IF(INDIRECT(VLOOKUP(B159,B$8:C$38,2,FALSE)&amp;(10*A159-1))="","",INDIRECT(VLOOKUP(B159,B$8:C$38,2,FALSE)&amp;(10*A159-1)))</f>
        <v>46081</v>
      </c>
      <c r="E159" s="17" t="str">
        <f t="shared" ca="1" si="33"/>
        <v>土</v>
      </c>
      <c r="F159" s="17" t="str" cm="1">
        <f t="array" aca="1" ref="F159" ca="1">IF(E159="","",IF(INDIRECT(VLOOKUP(B159,B$8:C$38,2,FALSE)&amp;(10*A159+3))="","",INDIRECT(VLOOKUP(B159,B$8:C$38,2,FALSE)&amp;(10*A159+3))))</f>
        <v/>
      </c>
      <c r="G159" s="17" t="str" cm="1">
        <f t="array" aca="1" ref="G159" ca="1">IF(E159="","",IF(INDIRECT(VLOOKUP(B159,B$8:C$38,2,FALSE)&amp;(10*A159+5))="","",INDIRECT(VLOOKUP(B159,B$8:C$38,2,FALSE)&amp;(10*A159+5))))</f>
        <v/>
      </c>
      <c r="H159" s="17" t="str" cm="1">
        <f t="array" aca="1" ref="H159" ca="1">IF(G159="","",IF(G159="●","振替後",IF(G159="▲","振替前",IF(G159="○","休日",IF(G159="外","非対象期間",IF(INDIRECT(VLOOKUP(B159,B$8:C$38,2,FALSE)&amp;(10*A159+5))="","",INDIRECT(VLOOKUP(B159,B$8:C$38,2,FALSE)&amp;(10*A159+5))))))))</f>
        <v/>
      </c>
      <c r="J159" s="52"/>
      <c r="K159" s="67" t="s">
        <v>1</v>
      </c>
      <c r="L159" s="126">
        <f>DATE(YEAR(L158),MONTH(L158),DAY(L158))</f>
        <v>46388</v>
      </c>
      <c r="M159" s="126">
        <f>IF(MONTH(DATE(YEAR(L159),MONTH(L159),DAY(L159)+1))=MONTH($L158),DATE(YEAR(L159),MONTH(L159),DAY(L159)+1),"")</f>
        <v>46389</v>
      </c>
      <c r="N159" s="126">
        <f t="shared" ref="N159:AP159" si="40">IF(MONTH(DATE(YEAR(M159),MONTH(M159),DAY(M159)+1))=MONTH($L158),DATE(YEAR(M159),MONTH(M159),DAY(M159)+1),"")</f>
        <v>46390</v>
      </c>
      <c r="O159" s="126">
        <f t="shared" si="40"/>
        <v>46391</v>
      </c>
      <c r="P159" s="126">
        <f t="shared" si="40"/>
        <v>46392</v>
      </c>
      <c r="Q159" s="126">
        <f t="shared" si="40"/>
        <v>46393</v>
      </c>
      <c r="R159" s="126">
        <f t="shared" si="40"/>
        <v>46394</v>
      </c>
      <c r="S159" s="126">
        <f t="shared" si="40"/>
        <v>46395</v>
      </c>
      <c r="T159" s="126">
        <f t="shared" si="40"/>
        <v>46396</v>
      </c>
      <c r="U159" s="126">
        <f t="shared" si="40"/>
        <v>46397</v>
      </c>
      <c r="V159" s="126">
        <f t="shared" si="40"/>
        <v>46398</v>
      </c>
      <c r="W159" s="126">
        <f t="shared" si="40"/>
        <v>46399</v>
      </c>
      <c r="X159" s="126">
        <f t="shared" si="40"/>
        <v>46400</v>
      </c>
      <c r="Y159" s="126">
        <f t="shared" si="40"/>
        <v>46401</v>
      </c>
      <c r="Z159" s="126">
        <f t="shared" si="40"/>
        <v>46402</v>
      </c>
      <c r="AA159" s="126">
        <f t="shared" si="40"/>
        <v>46403</v>
      </c>
      <c r="AB159" s="126">
        <f t="shared" si="40"/>
        <v>46404</v>
      </c>
      <c r="AC159" s="126">
        <f t="shared" si="40"/>
        <v>46405</v>
      </c>
      <c r="AD159" s="126">
        <f t="shared" si="40"/>
        <v>46406</v>
      </c>
      <c r="AE159" s="126">
        <f t="shared" si="40"/>
        <v>46407</v>
      </c>
      <c r="AF159" s="126">
        <f t="shared" si="40"/>
        <v>46408</v>
      </c>
      <c r="AG159" s="126">
        <f t="shared" si="40"/>
        <v>46409</v>
      </c>
      <c r="AH159" s="126">
        <f t="shared" si="40"/>
        <v>46410</v>
      </c>
      <c r="AI159" s="126">
        <f t="shared" si="40"/>
        <v>46411</v>
      </c>
      <c r="AJ159" s="126">
        <f t="shared" si="40"/>
        <v>46412</v>
      </c>
      <c r="AK159" s="126">
        <f t="shared" si="40"/>
        <v>46413</v>
      </c>
      <c r="AL159" s="126">
        <f t="shared" si="40"/>
        <v>46414</v>
      </c>
      <c r="AM159" s="126">
        <f t="shared" si="40"/>
        <v>46415</v>
      </c>
      <c r="AN159" s="126">
        <f t="shared" si="40"/>
        <v>46416</v>
      </c>
      <c r="AO159" s="126">
        <f t="shared" si="40"/>
        <v>46417</v>
      </c>
      <c r="AP159" s="127">
        <f t="shared" si="40"/>
        <v>46418</v>
      </c>
      <c r="AQ159" s="273"/>
      <c r="AR159" s="274"/>
      <c r="AS159" s="274"/>
      <c r="AT159" s="274"/>
      <c r="AU159" s="275"/>
      <c r="AV159" s="263"/>
      <c r="AW159" s="264"/>
      <c r="AX159" s="265"/>
      <c r="AY159" s="268"/>
      <c r="AZ159" s="269"/>
      <c r="BA159" s="251"/>
      <c r="BB159" s="254"/>
      <c r="BC159" s="257"/>
      <c r="BD159" s="210"/>
      <c r="BE159" s="248"/>
      <c r="BF159" s="210"/>
      <c r="BG159" s="248"/>
      <c r="BH159" s="210"/>
      <c r="BI159" s="210"/>
      <c r="BJ159" s="103" t="s">
        <v>78</v>
      </c>
      <c r="BK159" s="103" t="s">
        <v>79</v>
      </c>
      <c r="BL159" s="222"/>
      <c r="BM159" s="249"/>
      <c r="BN159" s="249"/>
      <c r="BO159" s="173"/>
      <c r="BP159" s="173"/>
      <c r="BQ159" s="106"/>
      <c r="BR159" s="246"/>
      <c r="BS159" s="222"/>
      <c r="BT159" s="173"/>
    </row>
    <row r="160" spans="1:74" ht="13.5" customHeight="1">
      <c r="A160" s="17">
        <f t="shared" si="34"/>
        <v>5</v>
      </c>
      <c r="B160" s="17">
        <f t="shared" si="35"/>
        <v>29</v>
      </c>
      <c r="D160" s="89" t="str" cm="1">
        <f t="array" aca="1" ref="D160" ca="1">IF(INDIRECT(VLOOKUP(B160,B$8:C$38,2,FALSE)&amp;(10*A160-1))="","",INDIRECT(VLOOKUP(B160,B$8:C$38,2,FALSE)&amp;(10*A160-1)))</f>
        <v/>
      </c>
      <c r="E160" s="17" t="str">
        <f t="shared" ca="1" si="33"/>
        <v/>
      </c>
      <c r="F160" s="17" t="str" cm="1">
        <f t="array" aca="1" ref="F160" ca="1">IF(E160="","",IF(INDIRECT(VLOOKUP(B160,B$8:C$38,2,FALSE)&amp;(10*A160+3))="","",INDIRECT(VLOOKUP(B160,B$8:C$38,2,FALSE)&amp;(10*A160+3))))</f>
        <v/>
      </c>
      <c r="G160" s="17" t="str" cm="1">
        <f t="array" aca="1" ref="G160" ca="1">IF(E160="","",IF(INDIRECT(VLOOKUP(B160,B$8:C$38,2,FALSE)&amp;(10*A160+5))="","",INDIRECT(VLOOKUP(B160,B$8:C$38,2,FALSE)&amp;(10*A160+5))))</f>
        <v/>
      </c>
      <c r="H160" s="17" t="str" cm="1">
        <f t="array" aca="1" ref="H160" ca="1">IF(G160="","",IF(G160="●","振替後",IF(G160="▲","振替前",IF(G160="○","休日",IF(G160="外","非対象期間",IF(INDIRECT(VLOOKUP(B160,B$8:C$38,2,FALSE)&amp;(10*A160+5))="","",INDIRECT(VLOOKUP(B160,B$8:C$38,2,FALSE)&amp;(10*A160+5))))))))</f>
        <v/>
      </c>
      <c r="J160" s="52"/>
      <c r="K160" s="67" t="s">
        <v>2</v>
      </c>
      <c r="L160" s="128" t="str">
        <f t="shared" ref="L160:AP160" si="41">TEXT(L159,"aaa")</f>
        <v>金</v>
      </c>
      <c r="M160" s="128" t="str">
        <f t="shared" si="41"/>
        <v>土</v>
      </c>
      <c r="N160" s="128" t="str">
        <f t="shared" si="41"/>
        <v>日</v>
      </c>
      <c r="O160" s="128" t="str">
        <f t="shared" si="41"/>
        <v>月</v>
      </c>
      <c r="P160" s="128" t="str">
        <f t="shared" si="41"/>
        <v>火</v>
      </c>
      <c r="Q160" s="128" t="str">
        <f t="shared" si="41"/>
        <v>水</v>
      </c>
      <c r="R160" s="128" t="str">
        <f t="shared" si="41"/>
        <v>木</v>
      </c>
      <c r="S160" s="128" t="str">
        <f t="shared" si="41"/>
        <v>金</v>
      </c>
      <c r="T160" s="128" t="str">
        <f t="shared" si="41"/>
        <v>土</v>
      </c>
      <c r="U160" s="128" t="str">
        <f t="shared" si="41"/>
        <v>日</v>
      </c>
      <c r="V160" s="128" t="str">
        <f t="shared" si="41"/>
        <v>月</v>
      </c>
      <c r="W160" s="128" t="str">
        <f t="shared" si="41"/>
        <v>火</v>
      </c>
      <c r="X160" s="128" t="str">
        <f t="shared" si="41"/>
        <v>水</v>
      </c>
      <c r="Y160" s="128" t="str">
        <f t="shared" si="41"/>
        <v>木</v>
      </c>
      <c r="Z160" s="128" t="str">
        <f t="shared" si="41"/>
        <v>金</v>
      </c>
      <c r="AA160" s="128" t="str">
        <f t="shared" si="41"/>
        <v>土</v>
      </c>
      <c r="AB160" s="128" t="str">
        <f t="shared" si="41"/>
        <v>日</v>
      </c>
      <c r="AC160" s="128" t="str">
        <f t="shared" si="41"/>
        <v>月</v>
      </c>
      <c r="AD160" s="128" t="str">
        <f t="shared" si="41"/>
        <v>火</v>
      </c>
      <c r="AE160" s="128" t="str">
        <f t="shared" si="41"/>
        <v>水</v>
      </c>
      <c r="AF160" s="128" t="str">
        <f t="shared" si="41"/>
        <v>木</v>
      </c>
      <c r="AG160" s="128" t="str">
        <f t="shared" si="41"/>
        <v>金</v>
      </c>
      <c r="AH160" s="128" t="str">
        <f t="shared" si="41"/>
        <v>土</v>
      </c>
      <c r="AI160" s="128" t="str">
        <f t="shared" si="41"/>
        <v>日</v>
      </c>
      <c r="AJ160" s="128" t="str">
        <f t="shared" si="41"/>
        <v>月</v>
      </c>
      <c r="AK160" s="128" t="str">
        <f t="shared" si="41"/>
        <v>火</v>
      </c>
      <c r="AL160" s="128" t="str">
        <f t="shared" si="41"/>
        <v>水</v>
      </c>
      <c r="AM160" s="128" t="str">
        <f t="shared" si="41"/>
        <v>木</v>
      </c>
      <c r="AN160" s="128" t="str">
        <f t="shared" si="41"/>
        <v>金</v>
      </c>
      <c r="AO160" s="128" t="str">
        <f t="shared" si="41"/>
        <v>土</v>
      </c>
      <c r="AP160" s="129" t="str">
        <f t="shared" si="41"/>
        <v>日</v>
      </c>
      <c r="AQ160" s="287" t="s">
        <v>137</v>
      </c>
      <c r="AR160" s="289" t="s">
        <v>138</v>
      </c>
      <c r="AS160" s="289" t="s">
        <v>139</v>
      </c>
      <c r="AT160" s="289" t="s">
        <v>140</v>
      </c>
      <c r="AU160" s="304" t="s">
        <v>141</v>
      </c>
      <c r="AV160" s="229" t="s">
        <v>44</v>
      </c>
      <c r="AW160" s="230" t="s">
        <v>12</v>
      </c>
      <c r="AX160" s="231" t="s">
        <v>51</v>
      </c>
      <c r="AY160" s="232" t="s">
        <v>44</v>
      </c>
      <c r="AZ160" s="235" t="s">
        <v>13</v>
      </c>
      <c r="BA160" s="252"/>
      <c r="BB160" s="255"/>
      <c r="BC160" s="238">
        <f>COUNT(L159:AP159)</f>
        <v>31</v>
      </c>
      <c r="BD160" s="208">
        <f>BC160-BA162</f>
        <v>31</v>
      </c>
      <c r="BE160" s="222">
        <f>SUM(BD$8:BD163)</f>
        <v>432</v>
      </c>
      <c r="BF160" s="208">
        <f>BC160-BA164</f>
        <v>31</v>
      </c>
      <c r="BG160" s="222">
        <f>SUM(BF$8:BF163)</f>
        <v>432</v>
      </c>
      <c r="BH160" s="222">
        <f>COUNTIF(L163:AP163,"○")+COUNTIF(L163:AP163,"●")</f>
        <v>0</v>
      </c>
      <c r="BI160" s="222">
        <f>SUM(BH$9:BH164)</f>
        <v>0</v>
      </c>
      <c r="BJ160" s="222">
        <f>COUNTIF(L165:AP165,"○")+COUNTIF(L165:AP165,"●")</f>
        <v>0</v>
      </c>
      <c r="BK160" s="222">
        <f>SUM(BJ$10:BJ165)</f>
        <v>0</v>
      </c>
      <c r="BL160" s="173">
        <f>COUNTIF(L160:AP160,"土")+COUNTIF(L160:AP160,"日")</f>
        <v>10</v>
      </c>
      <c r="BM160" s="248"/>
      <c r="BN160" s="248"/>
      <c r="BO160" s="173" t="str">
        <f ca="1">IF(OR(BM161/BD160&lt;0.285,BM161=0),"特例","特例なし")</f>
        <v>特例なし</v>
      </c>
      <c r="BP160" s="173" t="str">
        <f ca="1">IF(OR(BN161/BF160&lt;0.285,BN161=0),"特例","特例なし")</f>
        <v>特例なし</v>
      </c>
      <c r="BQ160" s="223" t="s">
        <v>97</v>
      </c>
      <c r="BR160" s="225">
        <f>ABS(IF(WEEKDAY(L158,3)=0,7,WEEKDAY(L158,3)-7))</f>
        <v>3</v>
      </c>
      <c r="BS160" s="173">
        <f ca="1">IF($AX$340="計画",IF(BD160=0,1,IF(AX163="達成",1,IF(AX163="達成※",1,0))),IF(BF160=0,1,IF(AX165="達成",1,IF(AX165="達成※",1,0))))</f>
        <v>0</v>
      </c>
      <c r="BT160" s="173">
        <f ca="1">IF($AX$340="計画",IF(COUNTIF(AQ164:AU164,"未")=0,1,0),IF(COUNTIF(AQ166:AU166,"未")=0,1,0))</f>
        <v>0</v>
      </c>
    </row>
    <row r="161" spans="1:74" ht="33.950000000000003" customHeight="1">
      <c r="A161" s="17">
        <f t="shared" si="34"/>
        <v>5</v>
      </c>
      <c r="B161" s="17">
        <f t="shared" si="35"/>
        <v>30</v>
      </c>
      <c r="D161" s="89" t="e" cm="1">
        <f t="array" aca="1" ref="D161" ca="1">IF(INDIRECT(VLOOKUP(B161,B$8:C$38,2,FALSE)&amp;(10*A161-1))="","",INDIRECT(VLOOKUP(B161,B$8:C$38,2,FALSE)&amp;(10*A161-1)))</f>
        <v>#VALUE!</v>
      </c>
      <c r="E161" s="17" t="e">
        <f t="shared" ca="1" si="33"/>
        <v>#VALUE!</v>
      </c>
      <c r="F161" s="17" t="e" cm="1">
        <f t="array" aca="1" ref="F161" ca="1">IF(E161="","",IF(INDIRECT(VLOOKUP(B161,B$8:C$38,2,FALSE)&amp;(10*A161+3))="","",INDIRECT(VLOOKUP(B161,B$8:C$38,2,FALSE)&amp;(10*A161+3))))</f>
        <v>#VALUE!</v>
      </c>
      <c r="G161" s="17" t="e" cm="1">
        <f t="array" aca="1" ref="G161" ca="1">IF(E161="","",IF(INDIRECT(VLOOKUP(B161,B$8:C$38,2,FALSE)&amp;(10*A161+5))="","",INDIRECT(VLOOKUP(B161,B$8:C$38,2,FALSE)&amp;(10*A161+5))))</f>
        <v>#VALUE!</v>
      </c>
      <c r="H161" s="17" t="e" cm="1">
        <f t="array" aca="1" ref="H161" ca="1">IF(G161="","",IF(G161="●","振替後",IF(G161="▲","振替前",IF(G161="○","休日",IF(G161="外","非対象期間",IF(INDIRECT(VLOOKUP(B161,B$8:C$38,2,FALSE)&amp;(10*A161+5))="","",INDIRECT(VLOOKUP(B161,B$8:C$38,2,FALSE)&amp;(10*A161+5))))))))</f>
        <v>#VALUE!</v>
      </c>
      <c r="J161" s="52"/>
      <c r="K161" s="220" t="s">
        <v>3</v>
      </c>
      <c r="L161" s="218" t="str">
        <f>IFERROR(VLOOKUP(L159,祝日一覧!$A:$C,3,FALSE),"")</f>
        <v>元日</v>
      </c>
      <c r="M161" s="218" t="str">
        <f>IFERROR(VLOOKUP(M159,祝日一覧!$A:$C,3,FALSE),"")</f>
        <v>年末年始休暇</v>
      </c>
      <c r="N161" s="218" t="str">
        <f>IFERROR(VLOOKUP(N159,祝日一覧!$A:$C,3,FALSE),"")</f>
        <v>年末年始休暇</v>
      </c>
      <c r="O161" s="218" t="str">
        <f>IFERROR(VLOOKUP(O159,祝日一覧!$A:$C,3,FALSE),"")</f>
        <v/>
      </c>
      <c r="P161" s="218" t="str">
        <f>IFERROR(VLOOKUP(P159,祝日一覧!$A:$C,3,FALSE),"")</f>
        <v/>
      </c>
      <c r="Q161" s="218" t="str">
        <f>IFERROR(VLOOKUP(Q159,祝日一覧!$A:$C,3,FALSE),"")</f>
        <v/>
      </c>
      <c r="R161" s="218" t="str">
        <f>IFERROR(VLOOKUP(R159,祝日一覧!$A:$C,3,FALSE),"")</f>
        <v/>
      </c>
      <c r="S161" s="218" t="str">
        <f>IFERROR(VLOOKUP(S159,祝日一覧!$A:$C,3,FALSE),"")</f>
        <v/>
      </c>
      <c r="T161" s="218" t="str">
        <f>IFERROR(VLOOKUP(T159,祝日一覧!$A:$C,3,FALSE),"")</f>
        <v/>
      </c>
      <c r="U161" s="218" t="str">
        <f>IFERROR(VLOOKUP(U159,祝日一覧!$A:$C,3,FALSE),"")</f>
        <v/>
      </c>
      <c r="V161" s="218" t="str">
        <f>IFERROR(VLOOKUP(V159,祝日一覧!$A:$C,3,FALSE),"")</f>
        <v>成人の日</v>
      </c>
      <c r="W161" s="218" t="str">
        <f>IFERROR(VLOOKUP(W159,祝日一覧!$A:$C,3,FALSE),"")</f>
        <v/>
      </c>
      <c r="X161" s="218" t="str">
        <f>IFERROR(VLOOKUP(X159,祝日一覧!$A:$C,3,FALSE),"")</f>
        <v/>
      </c>
      <c r="Y161" s="218" t="str">
        <f>IFERROR(VLOOKUP(Y159,祝日一覧!$A:$C,3,FALSE),"")</f>
        <v/>
      </c>
      <c r="Z161" s="218" t="str">
        <f>IFERROR(VLOOKUP(Z159,祝日一覧!$A:$C,3,FALSE),"")</f>
        <v/>
      </c>
      <c r="AA161" s="218" t="str">
        <f>IFERROR(VLOOKUP(AA159,祝日一覧!$A:$C,3,FALSE),"")</f>
        <v/>
      </c>
      <c r="AB161" s="218" t="str">
        <f>IFERROR(VLOOKUP(AB159,祝日一覧!$A:$C,3,FALSE),"")</f>
        <v/>
      </c>
      <c r="AC161" s="218" t="str">
        <f>IFERROR(VLOOKUP(AC159,祝日一覧!$A:$C,3,FALSE),"")</f>
        <v/>
      </c>
      <c r="AD161" s="218" t="str">
        <f>IFERROR(VLOOKUP(AD159,祝日一覧!$A:$C,3,FALSE),"")</f>
        <v/>
      </c>
      <c r="AE161" s="218" t="str">
        <f>IFERROR(VLOOKUP(AE159,祝日一覧!$A:$C,3,FALSE),"")</f>
        <v/>
      </c>
      <c r="AF161" s="218" t="str">
        <f>IFERROR(VLOOKUP(AF159,祝日一覧!$A:$C,3,FALSE),"")</f>
        <v/>
      </c>
      <c r="AG161" s="218" t="str">
        <f>IFERROR(VLOOKUP(AG159,祝日一覧!$A:$C,3,FALSE),"")</f>
        <v/>
      </c>
      <c r="AH161" s="218" t="str">
        <f>IFERROR(VLOOKUP(AH159,祝日一覧!$A:$C,3,FALSE),"")</f>
        <v/>
      </c>
      <c r="AI161" s="218" t="str">
        <f>IFERROR(VLOOKUP(AI159,祝日一覧!$A:$C,3,FALSE),"")</f>
        <v/>
      </c>
      <c r="AJ161" s="218" t="str">
        <f>IFERROR(VLOOKUP(AJ159,祝日一覧!$A:$C,3,FALSE),"")</f>
        <v/>
      </c>
      <c r="AK161" s="218" t="str">
        <f>IFERROR(VLOOKUP(AK159,祝日一覧!$A:$C,3,FALSE),"")</f>
        <v/>
      </c>
      <c r="AL161" s="218" t="str">
        <f>IFERROR(VLOOKUP(AL159,祝日一覧!$A:$C,3,FALSE),"")</f>
        <v/>
      </c>
      <c r="AM161" s="218" t="str">
        <f>IFERROR(VLOOKUP(AM159,祝日一覧!$A:$C,3,FALSE),"")</f>
        <v/>
      </c>
      <c r="AN161" s="218" t="str">
        <f>IFERROR(VLOOKUP(AN159,祝日一覧!$A:$C,3,FALSE),"")</f>
        <v/>
      </c>
      <c r="AO161" s="218" t="str">
        <f>IFERROR(VLOOKUP(AO159,祝日一覧!$A:$C,3,FALSE),"")</f>
        <v/>
      </c>
      <c r="AP161" s="219" t="str">
        <f>IFERROR(VLOOKUP(AP159,祝日一覧!$A:$C,3,FALSE),"")</f>
        <v/>
      </c>
      <c r="AQ161" s="288"/>
      <c r="AR161" s="290"/>
      <c r="AS161" s="290"/>
      <c r="AT161" s="290"/>
      <c r="AU161" s="305"/>
      <c r="AV161" s="229"/>
      <c r="AW161" s="230"/>
      <c r="AX161" s="231"/>
      <c r="AY161" s="233"/>
      <c r="AZ161" s="236"/>
      <c r="BA161" s="41" t="s">
        <v>85</v>
      </c>
      <c r="BB161" s="42" t="s">
        <v>85</v>
      </c>
      <c r="BC161" s="238"/>
      <c r="BD161" s="209"/>
      <c r="BE161" s="222"/>
      <c r="BF161" s="209"/>
      <c r="BG161" s="222"/>
      <c r="BH161" s="222"/>
      <c r="BI161" s="222"/>
      <c r="BJ161" s="222"/>
      <c r="BK161" s="222"/>
      <c r="BL161" s="173"/>
      <c r="BM161" s="226">
        <f ca="1">BL160-BB162</f>
        <v>10</v>
      </c>
      <c r="BN161" s="226">
        <f ca="1">BL160-BB164</f>
        <v>10</v>
      </c>
      <c r="BO161" s="173"/>
      <c r="BP161" s="173"/>
      <c r="BQ161" s="224"/>
      <c r="BR161" s="225">
        <f>WEEKDAY(L157,3)</f>
        <v>5</v>
      </c>
      <c r="BS161" s="173"/>
      <c r="BT161" s="173"/>
      <c r="BU161" s="24"/>
    </row>
    <row r="162" spans="1:74" s="3" customFormat="1" ht="53.1" customHeight="1">
      <c r="A162" s="17">
        <f t="shared" si="34"/>
        <v>5</v>
      </c>
      <c r="B162" s="17">
        <f t="shared" si="35"/>
        <v>31</v>
      </c>
      <c r="C162" s="88"/>
      <c r="D162" s="89" t="e" cm="1">
        <f t="array" aca="1" ref="D162" ca="1">IF(INDIRECT(VLOOKUP(B162,B$8:C$38,2,FALSE)&amp;(10*A162-1))="","",INDIRECT(VLOOKUP(B162,B$8:C$38,2,FALSE)&amp;(10*A162-1)))</f>
        <v>#VALUE!</v>
      </c>
      <c r="E162" s="17" t="e">
        <f t="shared" ca="1" si="33"/>
        <v>#VALUE!</v>
      </c>
      <c r="F162" s="17" t="e" cm="1">
        <f t="array" aca="1" ref="F162" ca="1">IF(E162="","",IF(INDIRECT(VLOOKUP(B162,B$8:C$38,2,FALSE)&amp;(10*A162+3))="","",INDIRECT(VLOOKUP(B162,B$8:C$38,2,FALSE)&amp;(10*A162+3))))</f>
        <v>#VALUE!</v>
      </c>
      <c r="G162" s="17" t="e" cm="1">
        <f t="array" aca="1" ref="G162" ca="1">IF(E162="","",IF(INDIRECT(VLOOKUP(B162,B$8:C$38,2,FALSE)&amp;(10*A162+5))="","",INDIRECT(VLOOKUP(B162,B$8:C$38,2,FALSE)&amp;(10*A162+5))))</f>
        <v>#VALUE!</v>
      </c>
      <c r="H162" s="17" t="e" cm="1">
        <f t="array" aca="1" ref="H162" ca="1">IF(G162="","",IF(G162="●","振替後",IF(G162="▲","振替前",IF(G162="○","休日",IF(G162="外","非対象期間",IF(INDIRECT(VLOOKUP(B162,B$8:C$38,2,FALSE)&amp;(10*A162+5))="","",INDIRECT(VLOOKUP(B162,B$8:C$38,2,FALSE)&amp;(10*A162+5))))))))</f>
        <v>#VALUE!</v>
      </c>
      <c r="J162" s="68"/>
      <c r="K162" s="221"/>
      <c r="L162" s="218"/>
      <c r="M162" s="218"/>
      <c r="N162" s="218"/>
      <c r="O162" s="218"/>
      <c r="P162" s="218"/>
      <c r="Q162" s="218"/>
      <c r="R162" s="218"/>
      <c r="S162" s="218"/>
      <c r="T162" s="218"/>
      <c r="U162" s="218"/>
      <c r="V162" s="218"/>
      <c r="W162" s="218"/>
      <c r="X162" s="218"/>
      <c r="Y162" s="218"/>
      <c r="Z162" s="218"/>
      <c r="AA162" s="218"/>
      <c r="AB162" s="218"/>
      <c r="AC162" s="218"/>
      <c r="AD162" s="218"/>
      <c r="AE162" s="218"/>
      <c r="AF162" s="218"/>
      <c r="AG162" s="218"/>
      <c r="AH162" s="218"/>
      <c r="AI162" s="218"/>
      <c r="AJ162" s="218"/>
      <c r="AK162" s="218"/>
      <c r="AL162" s="218"/>
      <c r="AM162" s="218"/>
      <c r="AN162" s="218"/>
      <c r="AO162" s="218"/>
      <c r="AP162" s="219"/>
      <c r="AQ162" s="108" t="str">
        <f>IF($BR160=7,DBCS(1&amp;"日～"&amp;7&amp;"日"),DBCS("前"&amp;DAY(EOMONTH($L158-1,0))-6+$BR160&amp;"日～"&amp;$BR160&amp;"日"))</f>
        <v>前２８日～３日</v>
      </c>
      <c r="AR162" s="109" t="str">
        <f>DBCS($BR160+1&amp;"日～"&amp;$BR160+7&amp;"日")</f>
        <v>４日～１０日</v>
      </c>
      <c r="AS162" s="109" t="str">
        <f>DBCS($BR160+8&amp;"日～"&amp;$BR160+14&amp;"日")</f>
        <v>１１日～１７日</v>
      </c>
      <c r="AT162" s="109" t="str">
        <f>DBCS($BR160+15&amp;"日～"&amp;$BR160+21&amp;"日")</f>
        <v>１８日～２４日</v>
      </c>
      <c r="AU162" s="110" t="str">
        <f>IF(AND(BR160=7,BR163=0),"-",IF($BR165=3,"-",DBCS($BR160+22&amp;"日～"&amp;$BR160+28&amp;"日")))</f>
        <v>２５日～３１日</v>
      </c>
      <c r="AV162" s="229"/>
      <c r="AW162" s="230"/>
      <c r="AX162" s="231"/>
      <c r="AY162" s="234"/>
      <c r="AZ162" s="237"/>
      <c r="BA162" s="41">
        <f>COUNTIF(L163:AP164,"外")</f>
        <v>0</v>
      </c>
      <c r="BB162" s="42">
        <f ca="1">COUNTIF(OFFSET(L163,0,MAX(5-WEEKDAY(L158,3),0),1,MIN(7-WEEKDAY(L158,3),2)),"外")+COUNTIF(OFFSET(L163,0,MAX(5-WEEKDAY(L158,3),0)+7,1,2),"外")+COUNTIF(OFFSET(L163,0,MAX(5-WEEKDAY(L158,3),0)+14,1,2),"外")+COUNTIF(OFFSET(L163,0,MAX(5-WEEKDAY(L158,3),0)+21,1,2),"外")+IF(BR162-BR160&lt;27,0,COUNTIF(OFFSET(L163,0,BR160+26,1,MIN(7-BR163,2)),"外"))</f>
        <v>0</v>
      </c>
      <c r="BC162" s="238"/>
      <c r="BD162" s="209"/>
      <c r="BE162" s="222"/>
      <c r="BF162" s="209"/>
      <c r="BG162" s="222"/>
      <c r="BH162" s="222"/>
      <c r="BI162" s="222"/>
      <c r="BJ162" s="222"/>
      <c r="BK162" s="222"/>
      <c r="BL162" s="173"/>
      <c r="BM162" s="227"/>
      <c r="BN162" s="227"/>
      <c r="BO162" s="173"/>
      <c r="BP162" s="173"/>
      <c r="BQ162" s="35" t="s">
        <v>98</v>
      </c>
      <c r="BR162" s="31">
        <f>DAY(EOMONTH(L158,0))</f>
        <v>31</v>
      </c>
      <c r="BS162" s="173"/>
      <c r="BT162" s="173"/>
      <c r="BU162" s="29"/>
      <c r="BV162" s="30"/>
    </row>
    <row r="163" spans="1:74" s="4" customFormat="1" ht="29.1" customHeight="1">
      <c r="A163" s="17">
        <f t="shared" si="34"/>
        <v>6</v>
      </c>
      <c r="B163" s="17">
        <f t="shared" si="35"/>
        <v>1</v>
      </c>
      <c r="D163" s="89" cm="1">
        <f t="array" aca="1" ref="D163" ca="1">IF(INDIRECT(VLOOKUP(B163,B$8:C$38,2,FALSE)&amp;(10*A163-1))="","",INDIRECT(VLOOKUP(B163,B$8:C$38,2,FALSE)&amp;(10*A163-1)))</f>
        <v>46082</v>
      </c>
      <c r="E163" s="17" t="str">
        <f t="shared" ca="1" si="33"/>
        <v>日</v>
      </c>
      <c r="F163" s="17" t="str" cm="1">
        <f t="array" aca="1" ref="F163" ca="1">IF(E163="","",IF(INDIRECT(VLOOKUP(B163,B$8:C$38,2,FALSE)&amp;(10*A163+3))="","",INDIRECT(VLOOKUP(B163,B$8:C$38,2,FALSE)&amp;(10*A163+3))))</f>
        <v/>
      </c>
      <c r="G163" s="17" t="str" cm="1">
        <f t="array" aca="1" ref="G163" ca="1">IF(E163="","",IF(INDIRECT(VLOOKUP(B163,B$8:C$38,2,FALSE)&amp;(10*A163+5))="","",INDIRECT(VLOOKUP(B163,B$8:C$38,2,FALSE)&amp;(10*A163+5))))</f>
        <v/>
      </c>
      <c r="H163" s="17" t="str" cm="1">
        <f t="array" aca="1" ref="H163" ca="1">IF(G163="","",IF(G163="●","振替後",IF(G163="▲","振替前",IF(G163="○","休日",IF(G163="外","非対象期間",IF(INDIRECT(VLOOKUP(B163,B$8:C$38,2,FALSE)&amp;(10*A163+5))="","",INDIRECT(VLOOKUP(B163,B$8:C$38,2,FALSE)&amp;(10*A163+5))))))))</f>
        <v/>
      </c>
      <c r="J163" s="69"/>
      <c r="K163" s="212" t="s">
        <v>88</v>
      </c>
      <c r="L163" s="194"/>
      <c r="M163" s="194"/>
      <c r="N163" s="194"/>
      <c r="O163" s="194"/>
      <c r="P163" s="194"/>
      <c r="Q163" s="194"/>
      <c r="R163" s="194"/>
      <c r="S163" s="194"/>
      <c r="T163" s="194"/>
      <c r="U163" s="194"/>
      <c r="V163" s="194"/>
      <c r="W163" s="194"/>
      <c r="X163" s="194"/>
      <c r="Y163" s="194"/>
      <c r="Z163" s="194"/>
      <c r="AA163" s="194"/>
      <c r="AB163" s="194"/>
      <c r="AC163" s="194"/>
      <c r="AD163" s="194"/>
      <c r="AE163" s="194"/>
      <c r="AF163" s="194"/>
      <c r="AG163" s="194"/>
      <c r="AH163" s="194"/>
      <c r="AI163" s="194"/>
      <c r="AJ163" s="194"/>
      <c r="AK163" s="194"/>
      <c r="AL163" s="194"/>
      <c r="AM163" s="194"/>
      <c r="AN163" s="194"/>
      <c r="AO163" s="194"/>
      <c r="AP163" s="196"/>
      <c r="AQ163" s="111">
        <f ca="1">IF(BR160=7,COUNTIF(OFFSET($L163,0,0,1,$BR160),"○")+COUNTIF(OFFSET($L163,0,$BR160,1,7),"●"),COUNTIF(OFFSET($L163,0,0,1,$BR160),"○")+COUNTIF(OFFSET($L163,-10,DAY(EOMONTH(L158-1,0))-7+BR160,1,7-$BR160),"○")+COUNTIF(OFFSET(L163,0,BR160,1,7),"●"))</f>
        <v>0</v>
      </c>
      <c r="AR163" s="112">
        <f ca="1">COUNTIF(OFFSET($L163,0,$BR160,1,7),"○")+COUNTIF(OFFSET($L163,0,$BR160+7,1,7),"●")</f>
        <v>0</v>
      </c>
      <c r="AS163" s="112">
        <f ca="1">COUNTIF(OFFSET($L163,0,$BR160+7,1,7),"○")+COUNTIF(OFFSET($L163,0,$BR160+14,1,7),"●")</f>
        <v>0</v>
      </c>
      <c r="AT163" s="112">
        <f ca="1">IF(BR165=3,COUNTIF(OFFSET($L163,0,$BR160+14,1,7),"○")+IFERROR(COUNTIF(OFFSET(L163,0,BR160+22,1,BR163),"●"),0)+COUNTIF(OFFSET(L163,10,0,1,7-BR163),"●"),COUNTIF(OFFSET($L163,0,$BR160+14,1,7),"○")+COUNTIF(OFFSET($L163,0,$BR160+21,1,7),"●"))</f>
        <v>0</v>
      </c>
      <c r="AU163" s="113">
        <f ca="1">IF((BR165+SIGN(BR160))&lt;5,"-",IF(BR163=0,COUNTIF(OFFSET(L163,0,BR160+21,1,7),"○")+COUNTIF(OFFSET(L163,10,0,1,7-BR163),"●"),COUNTIF(OFFSET(L163,0,BR160+21,1,7),"○")+COUNTIF(OFFSET(L163,0,BR160+28,1,BR163),"●")+COUNTIF(OFFSET(L163,10,1,7-BR163,),"●")))</f>
        <v>0</v>
      </c>
      <c r="AV163" s="198">
        <f>BH160</f>
        <v>0</v>
      </c>
      <c r="AW163" s="200">
        <f>IF(BD160=0,"対象外",AV163/BD160)</f>
        <v>0</v>
      </c>
      <c r="AX163" s="202" t="str">
        <f ca="1">IF(BD160=0,"対象外",IF(AV163/BD160&gt;=0.285,"達成",IF(AV163&gt;=BO163,"達成※","未")))</f>
        <v>未</v>
      </c>
      <c r="AY163" s="204">
        <f>BI160</f>
        <v>0</v>
      </c>
      <c r="AZ163" s="206">
        <f>IFERROR(AY163/BE160,"")</f>
        <v>0</v>
      </c>
      <c r="BA163" s="41" t="s">
        <v>86</v>
      </c>
      <c r="BB163" s="42" t="s">
        <v>86</v>
      </c>
      <c r="BC163" s="238"/>
      <c r="BD163" s="209"/>
      <c r="BE163" s="222"/>
      <c r="BF163" s="209"/>
      <c r="BG163" s="222"/>
      <c r="BH163" s="222"/>
      <c r="BI163" s="222"/>
      <c r="BJ163" s="222"/>
      <c r="BK163" s="222"/>
      <c r="BL163" s="173"/>
      <c r="BM163" s="227"/>
      <c r="BN163" s="227"/>
      <c r="BO163" s="173" t="str">
        <f ca="1">IF(OR(BM161/BD160&lt;0.285,BM161=0),BM161,"-")</f>
        <v>-</v>
      </c>
      <c r="BP163" s="226" t="str">
        <f ca="1">IF(OR(BN161/BF160&lt;0.285,BN161=0),BN161,"-")</f>
        <v>-</v>
      </c>
      <c r="BQ163" s="36" t="s">
        <v>99</v>
      </c>
      <c r="BR163" s="33">
        <f>MOD(BR162-BR160,7)</f>
        <v>0</v>
      </c>
      <c r="BS163" s="173"/>
      <c r="BT163" s="173"/>
    </row>
    <row r="164" spans="1:74" s="4" customFormat="1" ht="29.1" customHeight="1">
      <c r="A164" s="17">
        <f t="shared" si="34"/>
        <v>6</v>
      </c>
      <c r="B164" s="17">
        <f t="shared" si="35"/>
        <v>2</v>
      </c>
      <c r="D164" s="89" cm="1">
        <f t="array" aca="1" ref="D164" ca="1">IF(INDIRECT(VLOOKUP(B164,B$8:C$38,2,FALSE)&amp;(10*A164-1))="","",INDIRECT(VLOOKUP(B164,B$8:C$38,2,FALSE)&amp;(10*A164-1)))</f>
        <v>46083</v>
      </c>
      <c r="E164" s="17" t="str">
        <f t="shared" ca="1" si="33"/>
        <v>月</v>
      </c>
      <c r="F164" s="17" t="str" cm="1">
        <f t="array" aca="1" ref="F164" ca="1">IF(E164="","",IF(INDIRECT(VLOOKUP(B164,B$8:C$38,2,FALSE)&amp;(10*A164+3))="","",INDIRECT(VLOOKUP(B164,B$8:C$38,2,FALSE)&amp;(10*A164+3))))</f>
        <v>外</v>
      </c>
      <c r="G164" s="17" t="str" cm="1">
        <f t="array" aca="1" ref="G164" ca="1">IF(E164="","",IF(INDIRECT(VLOOKUP(B164,B$8:C$38,2,FALSE)&amp;(10*A164+5))="","",INDIRECT(VLOOKUP(B164,B$8:C$38,2,FALSE)&amp;(10*A164+5))))</f>
        <v>外</v>
      </c>
      <c r="H164" s="17" t="str" cm="1">
        <f t="array" aca="1" ref="H164" ca="1">IF(G164="","",IF(G164="●","振替後",IF(G164="▲","振替前",IF(G164="○","休日",IF(G164="外","非対象期間",IF(INDIRECT(VLOOKUP(B164,B$8:C$38,2,FALSE)&amp;(10*A164+5))="","",INDIRECT(VLOOKUP(B164,B$8:C$38,2,FALSE)&amp;(10*A164+5))))))))</f>
        <v>非対象期間</v>
      </c>
      <c r="J164" s="69"/>
      <c r="K164" s="24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c r="AK164" s="194"/>
      <c r="AL164" s="194"/>
      <c r="AM164" s="194"/>
      <c r="AN164" s="194"/>
      <c r="AO164" s="194"/>
      <c r="AP164" s="196"/>
      <c r="AQ164" s="114" t="str">
        <f ca="1">IF(BR160=1,
IF((2-COUNTIF(OFFSET(L163,0,0,1,1),"外")-COUNTIF(OFFSET(L163,-10,BR152-1),"外"))&lt;=AQ163,"達成","未"),
IF((2-COUNTIF(OFFSET(L163,0,MAX(5-WEEKDAY(L158,3),0),1,2),"外"))&lt;=AQ163,"達成","未"))</f>
        <v>未</v>
      </c>
      <c r="AR164" s="112" t="str">
        <f ca="1">IF((2-COUNTIF(OFFSET($L163,0,$BR160+5,1,2),"外"))&lt;=AR163,"達成","未")</f>
        <v>未</v>
      </c>
      <c r="AS164" s="112" t="str">
        <f ca="1">IF((2-COUNTIF(OFFSET($L163,0,$BR160+12,1,2),"外"))&lt;=AS163,"達成","未")</f>
        <v>未</v>
      </c>
      <c r="AT164" s="112" t="str">
        <f ca="1">IF((2-COUNTIF(OFFSET($L163,0,$BR160+19,1,2),"外"))&lt;=AT163,"達成","未")</f>
        <v>未</v>
      </c>
      <c r="AU164" s="113" t="str">
        <f ca="1">IF((BR165+SIGN(BR160))&lt;5,"-",IF((2-COUNTIF(OFFSET($L163,0,$BR160+26,1,2),"外"))&lt;=AU163,"達成","未"))</f>
        <v>未</v>
      </c>
      <c r="AV164" s="214"/>
      <c r="AW164" s="215"/>
      <c r="AX164" s="216"/>
      <c r="AY164" s="217"/>
      <c r="AZ164" s="239"/>
      <c r="BA164" s="240">
        <f>COUNTIF(L165:AP166,"外")</f>
        <v>0</v>
      </c>
      <c r="BB164" s="242">
        <f ca="1">COUNTIF(OFFSET(L165,0,MAX(5-WEEKDAY(L158,3),0),1,MIN(7-WEEKDAY(L158,3),2)),"外")+COUNTIF(OFFSET(L165,0,MAX(5-WEEKDAY(L158,3),0)+7,1,2),"外")+COUNTIF(OFFSET(L165,0,MAX(5-WEEKDAY(L158,3),0)+14,1,2),"外")+COUNTIF(OFFSET(L165,0,MAX(5-WEEKDAY(L158,3),0)+21,1,2),"外")+IF(BR162-BR160&lt;27,0,COUNTIF(OFFSET(L165,0,BR160+26,1,MIN(7-BR163,2)),"外"))</f>
        <v>0</v>
      </c>
      <c r="BC164" s="238"/>
      <c r="BD164" s="209"/>
      <c r="BE164" s="222"/>
      <c r="BF164" s="209"/>
      <c r="BG164" s="222"/>
      <c r="BH164" s="222"/>
      <c r="BI164" s="222"/>
      <c r="BJ164" s="222"/>
      <c r="BK164" s="222"/>
      <c r="BL164" s="173"/>
      <c r="BM164" s="227"/>
      <c r="BN164" s="227"/>
      <c r="BO164" s="173"/>
      <c r="BP164" s="227"/>
      <c r="BQ164" s="101" t="s">
        <v>101</v>
      </c>
      <c r="BR164" s="33">
        <f>SIGN(BR160)+SIGN(BR163)+BR165</f>
        <v>5</v>
      </c>
      <c r="BS164" s="173"/>
      <c r="BT164" s="173"/>
    </row>
    <row r="165" spans="1:74" s="4" customFormat="1" ht="29.1" customHeight="1">
      <c r="A165" s="17">
        <f t="shared" si="34"/>
        <v>6</v>
      </c>
      <c r="B165" s="17">
        <f t="shared" si="35"/>
        <v>3</v>
      </c>
      <c r="D165" s="89" cm="1">
        <f t="array" aca="1" ref="D165" ca="1">IF(INDIRECT(VLOOKUP(B165,B$8:C$38,2,FALSE)&amp;(10*A165-1))="","",INDIRECT(VLOOKUP(B165,B$8:C$38,2,FALSE)&amp;(10*A165-1)))</f>
        <v>46084</v>
      </c>
      <c r="E165" s="17" t="str">
        <f t="shared" ca="1" si="33"/>
        <v>火</v>
      </c>
      <c r="F165" s="17" t="str" cm="1">
        <f t="array" aca="1" ref="F165" ca="1">IF(E165="","",IF(INDIRECT(VLOOKUP(B165,B$8:C$38,2,FALSE)&amp;(10*A165+3))="","",INDIRECT(VLOOKUP(B165,B$8:C$38,2,FALSE)&amp;(10*A165+3))))</f>
        <v>外</v>
      </c>
      <c r="G165" s="17" t="str" cm="1">
        <f t="array" aca="1" ref="G165" ca="1">IF(E165="","",IF(INDIRECT(VLOOKUP(B165,B$8:C$38,2,FALSE)&amp;(10*A165+5))="","",INDIRECT(VLOOKUP(B165,B$8:C$38,2,FALSE)&amp;(10*A165+5))))</f>
        <v>外</v>
      </c>
      <c r="H165" s="17" t="str" cm="1">
        <f t="array" aca="1" ref="H165" ca="1">IF(G165="","",IF(G165="●","振替後",IF(G165="▲","振替前",IF(G165="○","休日",IF(G165="外","非対象期間",IF(INDIRECT(VLOOKUP(B165,B$8:C$38,2,FALSE)&amp;(10*A165+5))="","",INDIRECT(VLOOKUP(B165,B$8:C$38,2,FALSE)&amp;(10*A165+5))))))))</f>
        <v>非対象期間</v>
      </c>
      <c r="J165" s="69"/>
      <c r="K165" s="212" t="s">
        <v>84</v>
      </c>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c r="AK165" s="194"/>
      <c r="AL165" s="194"/>
      <c r="AM165" s="194"/>
      <c r="AN165" s="194"/>
      <c r="AO165" s="194"/>
      <c r="AP165" s="196"/>
      <c r="AQ165" s="118">
        <f ca="1">IF(BR160=7,COUNTIF(OFFSET($L165,0,0,1,$BR160),"○")+COUNTIF(OFFSET($L165,0,$BR160,1,7),"●"),COUNTIF(OFFSET($L165,0,0,1,$BR160),"○")+COUNTIF(OFFSET($L165,-10,DAY(EOMONTH(L158-1,0))-7+BR160,1,7-$BR160),"○")+COUNTIF(OFFSET(L165,0,BR160,1,7),"●"))</f>
        <v>0</v>
      </c>
      <c r="AR165" s="119">
        <f ca="1">COUNTIF(OFFSET($L165,0,$BR160,1,7),"○")+COUNTIF(OFFSET($L165,0,$BR160+7,1,7),"●")</f>
        <v>0</v>
      </c>
      <c r="AS165" s="119">
        <f ca="1">COUNTIF(OFFSET($L165,0,$BR160+7,1,7),"○")+COUNTIF(OFFSET($L165,0,$BR160+14,1,7),"●")</f>
        <v>0</v>
      </c>
      <c r="AT165" s="119">
        <f ca="1">IF(BR165=3,COUNTIF(OFFSET($L165,0,$BR160+14,1,7),"○")+IFERROR(COUNTIF(OFFSET(L165,0,BR160+22,1,BR163),"●"),0)+COUNTIF(OFFSET(L165,10,0,1,7-BR163),"●"),COUNTIF(OFFSET($L165,0,$BR160+14,1,7),"○")+COUNTIF(OFFSET($L165,0,$BR160+21,1,7),"●"))</f>
        <v>0</v>
      </c>
      <c r="AU165" s="118">
        <f ca="1">IF((BR165+SIGN(BR160))&lt;5,"-",IF(BR163=0,COUNTIF(OFFSET(L165,0,BR160+21,1,7),"○")+COUNTIF(OFFSET(L165,10,0,1,7-BR163),"●"),COUNTIF(OFFSET(L165,0,BR160+21,1,7),"○")+COUNTIF(OFFSET(L165,0,BR160+28,1,BR163),"●")+COUNTIF(OFFSET(L165,10,1,7-BR163,),"●")))</f>
        <v>0</v>
      </c>
      <c r="AV165" s="198">
        <f>BJ160</f>
        <v>0</v>
      </c>
      <c r="AW165" s="200">
        <f>IF(BD160=0,"対象外",AV165/BD160)</f>
        <v>0</v>
      </c>
      <c r="AX165" s="202" t="str">
        <f ca="1">IF(BD160=0,"対象外",IF(AV165/BD160&gt;=0.285,"達成",IF(AV165&gt;=BP163,"達成※","未")))</f>
        <v>未</v>
      </c>
      <c r="AY165" s="204">
        <f>BK160</f>
        <v>0</v>
      </c>
      <c r="AZ165" s="206">
        <f>IFERROR(AY165/BG160,"")</f>
        <v>0</v>
      </c>
      <c r="BA165" s="241"/>
      <c r="BB165" s="243"/>
      <c r="BC165" s="238"/>
      <c r="BD165" s="210"/>
      <c r="BE165" s="222"/>
      <c r="BF165" s="210"/>
      <c r="BG165" s="222"/>
      <c r="BH165" s="222"/>
      <c r="BI165" s="222"/>
      <c r="BJ165" s="222"/>
      <c r="BK165" s="222"/>
      <c r="BL165" s="173"/>
      <c r="BM165" s="228"/>
      <c r="BN165" s="228"/>
      <c r="BO165" s="173"/>
      <c r="BP165" s="228"/>
      <c r="BQ165" s="37" t="s">
        <v>100</v>
      </c>
      <c r="BR165" s="104">
        <f>ROUNDDOWN((BR162-BR160)/7,0)</f>
        <v>4</v>
      </c>
      <c r="BS165" s="173"/>
      <c r="BT165" s="173"/>
    </row>
    <row r="166" spans="1:74" s="4" customFormat="1" ht="29.1" customHeight="1" thickBot="1">
      <c r="A166" s="17">
        <f t="shared" si="34"/>
        <v>6</v>
      </c>
      <c r="B166" s="17">
        <f t="shared" si="35"/>
        <v>4</v>
      </c>
      <c r="D166" s="89" cm="1">
        <f t="array" aca="1" ref="D166" ca="1">IF(INDIRECT(VLOOKUP(B166,B$8:C$38,2,FALSE)&amp;(10*A166-1))="","",INDIRECT(VLOOKUP(B166,B$8:C$38,2,FALSE)&amp;(10*A166-1)))</f>
        <v>46085</v>
      </c>
      <c r="E166" s="17" t="str">
        <f t="shared" ca="1" si="33"/>
        <v>水</v>
      </c>
      <c r="F166" s="17" t="str" cm="1">
        <f t="array" aca="1" ref="F166" ca="1">IF(E166="","",IF(INDIRECT(VLOOKUP(B166,B$8:C$38,2,FALSE)&amp;(10*A166+3))="","",INDIRECT(VLOOKUP(B166,B$8:C$38,2,FALSE)&amp;(10*A166+3))))</f>
        <v>外</v>
      </c>
      <c r="G166" s="17" t="str" cm="1">
        <f t="array" aca="1" ref="G166" ca="1">IF(E166="","",IF(INDIRECT(VLOOKUP(B166,B$8:C$38,2,FALSE)&amp;(10*A166+5))="","",INDIRECT(VLOOKUP(B166,B$8:C$38,2,FALSE)&amp;(10*A166+5))))</f>
        <v>外</v>
      </c>
      <c r="H166" s="17" t="str" cm="1">
        <f t="array" aca="1" ref="H166" ca="1">IF(G166="","",IF(G166="●","振替後",IF(G166="▲","振替前",IF(G166="○","休日",IF(G166="外","非対象期間",IF(INDIRECT(VLOOKUP(B166,B$8:C$38,2,FALSE)&amp;(10*A166+5))="","",INDIRECT(VLOOKUP(B166,B$8:C$38,2,FALSE)&amp;(10*A166+5))))))))</f>
        <v>非対象期間</v>
      </c>
      <c r="J166" s="69"/>
      <c r="K166" s="213"/>
      <c r="L166" s="195"/>
      <c r="M166" s="195"/>
      <c r="N166" s="195"/>
      <c r="O166" s="195"/>
      <c r="P166" s="195"/>
      <c r="Q166" s="195"/>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195"/>
      <c r="AN166" s="195"/>
      <c r="AO166" s="195"/>
      <c r="AP166" s="197"/>
      <c r="AQ166" s="123" t="str">
        <f ca="1">IF(BR160=1,
IF((2-COUNTIF(OFFSET(L165,0,0,1,1),"外")-COUNTIF(OFFSET(L165,-10,BR152-1),"外"))&lt;=AQ165,"達成","未"),
IF((2-COUNTIF(OFFSET(L165,0,MAX(5-WEEKDAY(L158,3),0),1,2),"外"))&lt;=AQ165,"達成","未"))</f>
        <v>未</v>
      </c>
      <c r="AR166" s="124" t="str">
        <f ca="1">IF((2-COUNTIF(OFFSET($L165,0,$BR160+5,1,2),"外"))&lt;=AR165,"達成","未")</f>
        <v>未</v>
      </c>
      <c r="AS166" s="124" t="str">
        <f ca="1">IF((2-COUNTIF(OFFSET($L165,0,$BR160+12,1,2),"外"))&lt;=AS165,"達成","未")</f>
        <v>未</v>
      </c>
      <c r="AT166" s="124" t="str">
        <f ca="1">IF((2-COUNTIF(OFFSET($L165,0,$BR160+19,1,2),"外"))&lt;=AT165,"達成","未")</f>
        <v>未</v>
      </c>
      <c r="AU166" s="123" t="str">
        <f ca="1">IF((BR165+SIGN(BR160))&lt;5,"-",IF((2-COUNTIF(OFFSET($L165,0,$BR160+26,1,2),"外"))&lt;=AU165,"達成","未"))</f>
        <v>未</v>
      </c>
      <c r="AV166" s="199"/>
      <c r="AW166" s="201"/>
      <c r="AX166" s="203"/>
      <c r="AY166" s="205"/>
      <c r="AZ166" s="207"/>
      <c r="BA166" s="38"/>
      <c r="BB166" s="38"/>
      <c r="BC166" s="107"/>
      <c r="BD166" s="107"/>
      <c r="BE166" s="107"/>
      <c r="BF166" s="107"/>
      <c r="BG166" s="107"/>
      <c r="BH166" s="107"/>
      <c r="BI166" s="107"/>
      <c r="BJ166" s="107"/>
      <c r="BK166" s="107"/>
      <c r="BL166" s="46"/>
      <c r="BM166" s="46"/>
      <c r="BN166" s="46"/>
      <c r="BO166" s="46"/>
      <c r="BP166" s="46"/>
      <c r="BQ166" s="46"/>
      <c r="BR166" s="34"/>
      <c r="BS166" s="46"/>
      <c r="BT166" s="2"/>
    </row>
    <row r="167" spans="1:74" ht="14.25" thickBot="1">
      <c r="A167" s="17">
        <f t="shared" si="34"/>
        <v>6</v>
      </c>
      <c r="B167" s="17">
        <f t="shared" si="35"/>
        <v>5</v>
      </c>
      <c r="D167" s="89" cm="1">
        <f t="array" aca="1" ref="D167" ca="1">IF(INDIRECT(VLOOKUP(B167,B$8:C$38,2,FALSE)&amp;(10*A167-1))="","",INDIRECT(VLOOKUP(B167,B$8:C$38,2,FALSE)&amp;(10*A167-1)))</f>
        <v>46086</v>
      </c>
      <c r="E167" s="17" t="str">
        <f t="shared" ca="1" si="33"/>
        <v>木</v>
      </c>
      <c r="F167" s="17" t="str" cm="1">
        <f t="array" aca="1" ref="F167" ca="1">IF(E167="","",IF(INDIRECT(VLOOKUP(B167,B$8:C$38,2,FALSE)&amp;(10*A167+3))="","",INDIRECT(VLOOKUP(B167,B$8:C$38,2,FALSE)&amp;(10*A167+3))))</f>
        <v>外</v>
      </c>
      <c r="G167" s="17" t="str" cm="1">
        <f t="array" aca="1" ref="G167" ca="1">IF(E167="","",IF(INDIRECT(VLOOKUP(B167,B$8:C$38,2,FALSE)&amp;(10*A167+5))="","",INDIRECT(VLOOKUP(B167,B$8:C$38,2,FALSE)&amp;(10*A167+5))))</f>
        <v>外</v>
      </c>
      <c r="H167" s="17" t="str" cm="1">
        <f t="array" aca="1" ref="H167" ca="1">IF(G167="","",IF(G167="●","振替後",IF(G167="▲","振替前",IF(G167="○","休日",IF(G167="外","非対象期間",IF(INDIRECT(VLOOKUP(B167,B$8:C$38,2,FALSE)&amp;(10*A167+5))="","",INDIRECT(VLOOKUP(B167,B$8:C$38,2,FALSE)&amp;(10*A167+5))))))))</f>
        <v>非対象期間</v>
      </c>
      <c r="J167" s="52"/>
      <c r="K167" s="53"/>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BI167" s="7"/>
      <c r="BJ167" s="7"/>
      <c r="BK167" s="7"/>
      <c r="BL167" s="2"/>
    </row>
    <row r="168" spans="1:74" ht="13.5" customHeight="1">
      <c r="A168" s="17">
        <f t="shared" si="34"/>
        <v>6</v>
      </c>
      <c r="B168" s="17">
        <f t="shared" si="35"/>
        <v>6</v>
      </c>
      <c r="D168" s="89" cm="1">
        <f t="array" aca="1" ref="D168" ca="1">IF(INDIRECT(VLOOKUP(B168,B$8:C$38,2,FALSE)&amp;(10*A168-1))="","",INDIRECT(VLOOKUP(B168,B$8:C$38,2,FALSE)&amp;(10*A168-1)))</f>
        <v>46087</v>
      </c>
      <c r="E168" s="17" t="str">
        <f t="shared" ca="1" si="33"/>
        <v>金</v>
      </c>
      <c r="F168" s="17" t="str" cm="1">
        <f t="array" aca="1" ref="F168" ca="1">IF(E168="","",IF(INDIRECT(VLOOKUP(B168,B$8:C$38,2,FALSE)&amp;(10*A168+3))="","",INDIRECT(VLOOKUP(B168,B$8:C$38,2,FALSE)&amp;(10*A168+3))))</f>
        <v>外</v>
      </c>
      <c r="G168" s="17" t="str" cm="1">
        <f t="array" aca="1" ref="G168" ca="1">IF(E168="","",IF(INDIRECT(VLOOKUP(B168,B$8:C$38,2,FALSE)&amp;(10*A168+5))="","",INDIRECT(VLOOKUP(B168,B$8:C$38,2,FALSE)&amp;(10*A168+5))))</f>
        <v>外</v>
      </c>
      <c r="H168" s="17" t="str" cm="1">
        <f t="array" aca="1" ref="H168" ca="1">IF(G168="","",IF(G168="●","振替後",IF(G168="▲","振替前",IF(G168="○","休日",IF(G168="外","非対象期間",IF(INDIRECT(VLOOKUP(B168,B$8:C$38,2,FALSE)&amp;(10*A168+5))="","",INDIRECT(VLOOKUP(B168,B$8:C$38,2,FALSE)&amp;(10*A168+5))))))))</f>
        <v>非対象期間</v>
      </c>
      <c r="J168" s="52"/>
      <c r="K168" s="66" t="s">
        <v>0</v>
      </c>
      <c r="L168" s="258">
        <f>DATE(YEAR(L158),MONTH(L158)+1,DAY(L158))</f>
        <v>46419</v>
      </c>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9"/>
      <c r="AQ168" s="270" t="s">
        <v>136</v>
      </c>
      <c r="AR168" s="271"/>
      <c r="AS168" s="271"/>
      <c r="AT168" s="271"/>
      <c r="AU168" s="272"/>
      <c r="AV168" s="260" t="s">
        <v>50</v>
      </c>
      <c r="AW168" s="261"/>
      <c r="AX168" s="262"/>
      <c r="AY168" s="266" t="s">
        <v>11</v>
      </c>
      <c r="AZ168" s="267"/>
      <c r="BA168" s="250" t="s">
        <v>102</v>
      </c>
      <c r="BB168" s="253" t="s">
        <v>103</v>
      </c>
      <c r="BC168" s="256" t="s">
        <v>15</v>
      </c>
      <c r="BD168" s="208" t="s">
        <v>104</v>
      </c>
      <c r="BE168" s="247" t="s">
        <v>105</v>
      </c>
      <c r="BF168" s="208" t="s">
        <v>107</v>
      </c>
      <c r="BG168" s="247" t="s">
        <v>106</v>
      </c>
      <c r="BH168" s="208" t="s">
        <v>80</v>
      </c>
      <c r="BI168" s="208" t="s">
        <v>81</v>
      </c>
      <c r="BJ168" s="102" t="s">
        <v>82</v>
      </c>
      <c r="BK168" s="102" t="s">
        <v>83</v>
      </c>
      <c r="BL168" s="222" t="s">
        <v>52</v>
      </c>
      <c r="BM168" s="247" t="s">
        <v>108</v>
      </c>
      <c r="BN168" s="247" t="s">
        <v>109</v>
      </c>
      <c r="BO168" s="222" t="s">
        <v>110</v>
      </c>
      <c r="BP168" s="222" t="s">
        <v>111</v>
      </c>
      <c r="BQ168" s="105"/>
      <c r="BR168" s="245" t="s">
        <v>92</v>
      </c>
      <c r="BS168" s="222" t="s">
        <v>61</v>
      </c>
      <c r="BT168" s="173" t="s">
        <v>142</v>
      </c>
    </row>
    <row r="169" spans="1:74" ht="12.95" customHeight="1">
      <c r="A169" s="17">
        <f t="shared" si="34"/>
        <v>6</v>
      </c>
      <c r="B169" s="17">
        <f t="shared" si="35"/>
        <v>7</v>
      </c>
      <c r="D169" s="89" cm="1">
        <f t="array" aca="1" ref="D169" ca="1">IF(INDIRECT(VLOOKUP(B169,B$8:C$38,2,FALSE)&amp;(10*A169-1))="","",INDIRECT(VLOOKUP(B169,B$8:C$38,2,FALSE)&amp;(10*A169-1)))</f>
        <v>46088</v>
      </c>
      <c r="E169" s="17" t="str">
        <f t="shared" ca="1" si="33"/>
        <v>土</v>
      </c>
      <c r="F169" s="17" t="str" cm="1">
        <f t="array" aca="1" ref="F169" ca="1">IF(E169="","",IF(INDIRECT(VLOOKUP(B169,B$8:C$38,2,FALSE)&amp;(10*A169+3))="","",INDIRECT(VLOOKUP(B169,B$8:C$38,2,FALSE)&amp;(10*A169+3))))</f>
        <v>外</v>
      </c>
      <c r="G169" s="17" t="str" cm="1">
        <f t="array" aca="1" ref="G169" ca="1">IF(E169="","",IF(INDIRECT(VLOOKUP(B169,B$8:C$38,2,FALSE)&amp;(10*A169+5))="","",INDIRECT(VLOOKUP(B169,B$8:C$38,2,FALSE)&amp;(10*A169+5))))</f>
        <v>外</v>
      </c>
      <c r="H169" s="17" t="str" cm="1">
        <f t="array" aca="1" ref="H169" ca="1">IF(G169="","",IF(G169="●","振替後",IF(G169="▲","振替前",IF(G169="○","休日",IF(G169="外","非対象期間",IF(INDIRECT(VLOOKUP(B169,B$8:C$38,2,FALSE)&amp;(10*A169+5))="","",INDIRECT(VLOOKUP(B169,B$8:C$38,2,FALSE)&amp;(10*A169+5))))))))</f>
        <v>非対象期間</v>
      </c>
      <c r="J169" s="52"/>
      <c r="K169" s="67" t="s">
        <v>1</v>
      </c>
      <c r="L169" s="126">
        <f>DATE(YEAR(L168),MONTH(L168),DAY(L168))</f>
        <v>46419</v>
      </c>
      <c r="M169" s="126">
        <f>IF(MONTH(DATE(YEAR(L169),MONTH(L169),DAY(L169)+1))=MONTH($L168),DATE(YEAR(L169),MONTH(L169),DAY(L169)+1),"")</f>
        <v>46420</v>
      </c>
      <c r="N169" s="126">
        <f t="shared" ref="N169:AP169" si="42">IF(MONTH(DATE(YEAR(M169),MONTH(M169),DAY(M169)+1))=MONTH($L168),DATE(YEAR(M169),MONTH(M169),DAY(M169)+1),"")</f>
        <v>46421</v>
      </c>
      <c r="O169" s="126">
        <f t="shared" si="42"/>
        <v>46422</v>
      </c>
      <c r="P169" s="126">
        <f t="shared" si="42"/>
        <v>46423</v>
      </c>
      <c r="Q169" s="126">
        <f t="shared" si="42"/>
        <v>46424</v>
      </c>
      <c r="R169" s="126">
        <f t="shared" si="42"/>
        <v>46425</v>
      </c>
      <c r="S169" s="126">
        <f t="shared" si="42"/>
        <v>46426</v>
      </c>
      <c r="T169" s="126">
        <f t="shared" si="42"/>
        <v>46427</v>
      </c>
      <c r="U169" s="126">
        <f t="shared" si="42"/>
        <v>46428</v>
      </c>
      <c r="V169" s="126">
        <f t="shared" si="42"/>
        <v>46429</v>
      </c>
      <c r="W169" s="126">
        <f t="shared" si="42"/>
        <v>46430</v>
      </c>
      <c r="X169" s="126">
        <f t="shared" si="42"/>
        <v>46431</v>
      </c>
      <c r="Y169" s="126">
        <f t="shared" si="42"/>
        <v>46432</v>
      </c>
      <c r="Z169" s="126">
        <f t="shared" si="42"/>
        <v>46433</v>
      </c>
      <c r="AA169" s="126">
        <f t="shared" si="42"/>
        <v>46434</v>
      </c>
      <c r="AB169" s="126">
        <f t="shared" si="42"/>
        <v>46435</v>
      </c>
      <c r="AC169" s="126">
        <f t="shared" si="42"/>
        <v>46436</v>
      </c>
      <c r="AD169" s="126">
        <f t="shared" si="42"/>
        <v>46437</v>
      </c>
      <c r="AE169" s="126">
        <f t="shared" si="42"/>
        <v>46438</v>
      </c>
      <c r="AF169" s="126">
        <f t="shared" si="42"/>
        <v>46439</v>
      </c>
      <c r="AG169" s="126">
        <f t="shared" si="42"/>
        <v>46440</v>
      </c>
      <c r="AH169" s="126">
        <f t="shared" si="42"/>
        <v>46441</v>
      </c>
      <c r="AI169" s="126">
        <f t="shared" si="42"/>
        <v>46442</v>
      </c>
      <c r="AJ169" s="126">
        <f t="shared" si="42"/>
        <v>46443</v>
      </c>
      <c r="AK169" s="126">
        <f t="shared" si="42"/>
        <v>46444</v>
      </c>
      <c r="AL169" s="126">
        <f t="shared" si="42"/>
        <v>46445</v>
      </c>
      <c r="AM169" s="126">
        <f t="shared" si="42"/>
        <v>46446</v>
      </c>
      <c r="AN169" s="126" t="str">
        <f t="shared" si="42"/>
        <v/>
      </c>
      <c r="AO169" s="126" t="e">
        <f t="shared" si="42"/>
        <v>#VALUE!</v>
      </c>
      <c r="AP169" s="127" t="e">
        <f t="shared" si="42"/>
        <v>#VALUE!</v>
      </c>
      <c r="AQ169" s="273"/>
      <c r="AR169" s="274"/>
      <c r="AS169" s="274"/>
      <c r="AT169" s="274"/>
      <c r="AU169" s="275"/>
      <c r="AV169" s="263"/>
      <c r="AW169" s="264"/>
      <c r="AX169" s="265"/>
      <c r="AY169" s="268"/>
      <c r="AZ169" s="269"/>
      <c r="BA169" s="251"/>
      <c r="BB169" s="254"/>
      <c r="BC169" s="257"/>
      <c r="BD169" s="210"/>
      <c r="BE169" s="248"/>
      <c r="BF169" s="210"/>
      <c r="BG169" s="248"/>
      <c r="BH169" s="210"/>
      <c r="BI169" s="210"/>
      <c r="BJ169" s="103" t="s">
        <v>78</v>
      </c>
      <c r="BK169" s="103" t="s">
        <v>79</v>
      </c>
      <c r="BL169" s="222"/>
      <c r="BM169" s="249"/>
      <c r="BN169" s="249"/>
      <c r="BO169" s="173"/>
      <c r="BP169" s="173"/>
      <c r="BQ169" s="106"/>
      <c r="BR169" s="246"/>
      <c r="BS169" s="222"/>
      <c r="BT169" s="173"/>
    </row>
    <row r="170" spans="1:74" ht="13.5" customHeight="1">
      <c r="A170" s="17">
        <f t="shared" si="34"/>
        <v>6</v>
      </c>
      <c r="B170" s="17">
        <f t="shared" si="35"/>
        <v>8</v>
      </c>
      <c r="D170" s="89" cm="1">
        <f t="array" aca="1" ref="D170" ca="1">IF(INDIRECT(VLOOKUP(B170,B$8:C$38,2,FALSE)&amp;(10*A170-1))="","",INDIRECT(VLOOKUP(B170,B$8:C$38,2,FALSE)&amp;(10*A170-1)))</f>
        <v>46089</v>
      </c>
      <c r="E170" s="17" t="str">
        <f t="shared" ca="1" si="33"/>
        <v>日</v>
      </c>
      <c r="F170" s="17" t="str" cm="1">
        <f t="array" aca="1" ref="F170" ca="1">IF(E170="","",IF(INDIRECT(VLOOKUP(B170,B$8:C$38,2,FALSE)&amp;(10*A170+3))="","",INDIRECT(VLOOKUP(B170,B$8:C$38,2,FALSE)&amp;(10*A170+3))))</f>
        <v>外</v>
      </c>
      <c r="G170" s="17" t="str" cm="1">
        <f t="array" aca="1" ref="G170" ca="1">IF(E170="","",IF(INDIRECT(VLOOKUP(B170,B$8:C$38,2,FALSE)&amp;(10*A170+5))="","",INDIRECT(VLOOKUP(B170,B$8:C$38,2,FALSE)&amp;(10*A170+5))))</f>
        <v>外</v>
      </c>
      <c r="H170" s="17" t="str" cm="1">
        <f t="array" aca="1" ref="H170" ca="1">IF(G170="","",IF(G170="●","振替後",IF(G170="▲","振替前",IF(G170="○","休日",IF(G170="外","非対象期間",IF(INDIRECT(VLOOKUP(B170,B$8:C$38,2,FALSE)&amp;(10*A170+5))="","",INDIRECT(VLOOKUP(B170,B$8:C$38,2,FALSE)&amp;(10*A170+5))))))))</f>
        <v>非対象期間</v>
      </c>
      <c r="J170" s="52"/>
      <c r="K170" s="67" t="s">
        <v>2</v>
      </c>
      <c r="L170" s="128" t="str">
        <f t="shared" ref="L170:AP170" si="43">TEXT(L169,"aaa")</f>
        <v>月</v>
      </c>
      <c r="M170" s="128" t="str">
        <f t="shared" si="43"/>
        <v>火</v>
      </c>
      <c r="N170" s="128" t="str">
        <f t="shared" si="43"/>
        <v>水</v>
      </c>
      <c r="O170" s="128" t="str">
        <f t="shared" si="43"/>
        <v>木</v>
      </c>
      <c r="P170" s="128" t="str">
        <f t="shared" si="43"/>
        <v>金</v>
      </c>
      <c r="Q170" s="128" t="str">
        <f t="shared" si="43"/>
        <v>土</v>
      </c>
      <c r="R170" s="128" t="str">
        <f t="shared" si="43"/>
        <v>日</v>
      </c>
      <c r="S170" s="128" t="str">
        <f t="shared" si="43"/>
        <v>月</v>
      </c>
      <c r="T170" s="128" t="str">
        <f t="shared" si="43"/>
        <v>火</v>
      </c>
      <c r="U170" s="128" t="str">
        <f t="shared" si="43"/>
        <v>水</v>
      </c>
      <c r="V170" s="128" t="str">
        <f t="shared" si="43"/>
        <v>木</v>
      </c>
      <c r="W170" s="128" t="str">
        <f t="shared" si="43"/>
        <v>金</v>
      </c>
      <c r="X170" s="128" t="str">
        <f t="shared" si="43"/>
        <v>土</v>
      </c>
      <c r="Y170" s="128" t="str">
        <f t="shared" si="43"/>
        <v>日</v>
      </c>
      <c r="Z170" s="128" t="str">
        <f t="shared" si="43"/>
        <v>月</v>
      </c>
      <c r="AA170" s="128" t="str">
        <f t="shared" si="43"/>
        <v>火</v>
      </c>
      <c r="AB170" s="128" t="str">
        <f t="shared" si="43"/>
        <v>水</v>
      </c>
      <c r="AC170" s="128" t="str">
        <f t="shared" si="43"/>
        <v>木</v>
      </c>
      <c r="AD170" s="128" t="str">
        <f t="shared" si="43"/>
        <v>金</v>
      </c>
      <c r="AE170" s="128" t="str">
        <f t="shared" si="43"/>
        <v>土</v>
      </c>
      <c r="AF170" s="128" t="str">
        <f t="shared" si="43"/>
        <v>日</v>
      </c>
      <c r="AG170" s="128" t="str">
        <f t="shared" si="43"/>
        <v>月</v>
      </c>
      <c r="AH170" s="128" t="str">
        <f t="shared" si="43"/>
        <v>火</v>
      </c>
      <c r="AI170" s="128" t="str">
        <f t="shared" si="43"/>
        <v>水</v>
      </c>
      <c r="AJ170" s="128" t="str">
        <f t="shared" si="43"/>
        <v>木</v>
      </c>
      <c r="AK170" s="128" t="str">
        <f t="shared" si="43"/>
        <v>金</v>
      </c>
      <c r="AL170" s="128" t="str">
        <f t="shared" si="43"/>
        <v>土</v>
      </c>
      <c r="AM170" s="128" t="str">
        <f t="shared" si="43"/>
        <v>日</v>
      </c>
      <c r="AN170" s="128" t="str">
        <f t="shared" si="43"/>
        <v/>
      </c>
      <c r="AO170" s="128" t="e">
        <f t="shared" si="43"/>
        <v>#VALUE!</v>
      </c>
      <c r="AP170" s="129" t="e">
        <f t="shared" si="43"/>
        <v>#VALUE!</v>
      </c>
      <c r="AQ170" s="287" t="s">
        <v>137</v>
      </c>
      <c r="AR170" s="289" t="s">
        <v>138</v>
      </c>
      <c r="AS170" s="289" t="s">
        <v>139</v>
      </c>
      <c r="AT170" s="289" t="s">
        <v>140</v>
      </c>
      <c r="AU170" s="304" t="s">
        <v>141</v>
      </c>
      <c r="AV170" s="229" t="s">
        <v>44</v>
      </c>
      <c r="AW170" s="230" t="s">
        <v>12</v>
      </c>
      <c r="AX170" s="231" t="s">
        <v>51</v>
      </c>
      <c r="AY170" s="232" t="s">
        <v>44</v>
      </c>
      <c r="AZ170" s="235" t="s">
        <v>13</v>
      </c>
      <c r="BA170" s="252"/>
      <c r="BB170" s="255"/>
      <c r="BC170" s="238">
        <f>COUNT(L169:AP169)</f>
        <v>28</v>
      </c>
      <c r="BD170" s="208">
        <f>BC170-BA172</f>
        <v>28</v>
      </c>
      <c r="BE170" s="222">
        <f>SUM(BD$8:BD173)</f>
        <v>460</v>
      </c>
      <c r="BF170" s="208">
        <f>BC170-BA174</f>
        <v>28</v>
      </c>
      <c r="BG170" s="222">
        <f>SUM(BF$8:BF173)</f>
        <v>460</v>
      </c>
      <c r="BH170" s="222">
        <f>COUNTIF(L173:AP173,"○")+COUNTIF(L173:AP173,"●")</f>
        <v>0</v>
      </c>
      <c r="BI170" s="222">
        <f>SUM(BH$9:BH174)</f>
        <v>0</v>
      </c>
      <c r="BJ170" s="222">
        <f>COUNTIF(L175:AP175,"○")+COUNTIF(L175:AP175,"●")</f>
        <v>0</v>
      </c>
      <c r="BK170" s="222">
        <f>SUM(BJ$10:BJ175)</f>
        <v>0</v>
      </c>
      <c r="BL170" s="173">
        <f>COUNTIF(L170:AP170,"土")+COUNTIF(L170:AP170,"日")</f>
        <v>8</v>
      </c>
      <c r="BM170" s="248"/>
      <c r="BN170" s="248"/>
      <c r="BO170" s="173" t="str">
        <f ca="1">IF(OR(BM171/BD170&lt;0.285,BM171=0),"特例","特例なし")</f>
        <v>特例なし</v>
      </c>
      <c r="BP170" s="173" t="str">
        <f ca="1">IF(OR(BN171/BF170&lt;0.285,BN171=0),"特例","特例なし")</f>
        <v>特例なし</v>
      </c>
      <c r="BQ170" s="223" t="s">
        <v>97</v>
      </c>
      <c r="BR170" s="225">
        <f>ABS(IF(WEEKDAY(L168,3)=0,7,WEEKDAY(L168,3)-7))</f>
        <v>7</v>
      </c>
      <c r="BS170" s="173">
        <f ca="1">IF($AX$340="計画",IF(BD170=0,1,IF(AX173="達成",1,IF(AX173="達成※",1,0))),IF(BF170=0,1,IF(AX175="達成",1,IF(AX175="達成※",1,0))))</f>
        <v>0</v>
      </c>
      <c r="BT170" s="173">
        <f ca="1">IF($AX$340="計画",IF(COUNTIF(AQ174:AU174,"未")=0,1,0),IF(COUNTIF(AQ176:AU176,"未")=0,1,0))</f>
        <v>0</v>
      </c>
    </row>
    <row r="171" spans="1:74" ht="33.950000000000003" customHeight="1">
      <c r="A171" s="17">
        <f t="shared" si="34"/>
        <v>6</v>
      </c>
      <c r="B171" s="17">
        <f t="shared" si="35"/>
        <v>9</v>
      </c>
      <c r="D171" s="89" cm="1">
        <f t="array" aca="1" ref="D171" ca="1">IF(INDIRECT(VLOOKUP(B171,B$8:C$38,2,FALSE)&amp;(10*A171-1))="","",INDIRECT(VLOOKUP(B171,B$8:C$38,2,FALSE)&amp;(10*A171-1)))</f>
        <v>46090</v>
      </c>
      <c r="E171" s="17" t="str">
        <f t="shared" ca="1" si="33"/>
        <v>月</v>
      </c>
      <c r="F171" s="17" t="str" cm="1">
        <f t="array" aca="1" ref="F171" ca="1">IF(E171="","",IF(INDIRECT(VLOOKUP(B171,B$8:C$38,2,FALSE)&amp;(10*A171+3))="","",INDIRECT(VLOOKUP(B171,B$8:C$38,2,FALSE)&amp;(10*A171+3))))</f>
        <v>外</v>
      </c>
      <c r="G171" s="17" t="str" cm="1">
        <f t="array" aca="1" ref="G171" ca="1">IF(E171="","",IF(INDIRECT(VLOOKUP(B171,B$8:C$38,2,FALSE)&amp;(10*A171+5))="","",INDIRECT(VLOOKUP(B171,B$8:C$38,2,FALSE)&amp;(10*A171+5))))</f>
        <v>外</v>
      </c>
      <c r="H171" s="17" t="str" cm="1">
        <f t="array" aca="1" ref="H171" ca="1">IF(G171="","",IF(G171="●","振替後",IF(G171="▲","振替前",IF(G171="○","休日",IF(G171="外","非対象期間",IF(INDIRECT(VLOOKUP(B171,B$8:C$38,2,FALSE)&amp;(10*A171+5))="","",INDIRECT(VLOOKUP(B171,B$8:C$38,2,FALSE)&amp;(10*A171+5))))))))</f>
        <v>非対象期間</v>
      </c>
      <c r="J171" s="52"/>
      <c r="K171" s="220" t="s">
        <v>3</v>
      </c>
      <c r="L171" s="218" t="str">
        <f>IFERROR(VLOOKUP(L169,祝日一覧!$A:$C,3,FALSE),"")</f>
        <v/>
      </c>
      <c r="M171" s="218" t="str">
        <f>IFERROR(VLOOKUP(M169,祝日一覧!$A:$C,3,FALSE),"")</f>
        <v/>
      </c>
      <c r="N171" s="218" t="str">
        <f>IFERROR(VLOOKUP(N169,祝日一覧!$A:$C,3,FALSE),"")</f>
        <v/>
      </c>
      <c r="O171" s="218" t="str">
        <f>IFERROR(VLOOKUP(O169,祝日一覧!$A:$C,3,FALSE),"")</f>
        <v/>
      </c>
      <c r="P171" s="218" t="str">
        <f>IFERROR(VLOOKUP(P169,祝日一覧!$A:$C,3,FALSE),"")</f>
        <v/>
      </c>
      <c r="Q171" s="218" t="str">
        <f>IFERROR(VLOOKUP(Q169,祝日一覧!$A:$C,3,FALSE),"")</f>
        <v/>
      </c>
      <c r="R171" s="218" t="str">
        <f>IFERROR(VLOOKUP(R169,祝日一覧!$A:$C,3,FALSE),"")</f>
        <v/>
      </c>
      <c r="S171" s="218" t="str">
        <f>IFERROR(VLOOKUP(S169,祝日一覧!$A:$C,3,FALSE),"")</f>
        <v/>
      </c>
      <c r="T171" s="218" t="str">
        <f>IFERROR(VLOOKUP(T169,祝日一覧!$A:$C,3,FALSE),"")</f>
        <v/>
      </c>
      <c r="U171" s="218" t="str">
        <f>IFERROR(VLOOKUP(U169,祝日一覧!$A:$C,3,FALSE),"")</f>
        <v/>
      </c>
      <c r="V171" s="218" t="str">
        <f>IFERROR(VLOOKUP(V169,祝日一覧!$A:$C,3,FALSE),"")</f>
        <v>建国記念の日</v>
      </c>
      <c r="W171" s="218" t="str">
        <f>IFERROR(VLOOKUP(W169,祝日一覧!$A:$C,3,FALSE),"")</f>
        <v/>
      </c>
      <c r="X171" s="218" t="str">
        <f>IFERROR(VLOOKUP(X169,祝日一覧!$A:$C,3,FALSE),"")</f>
        <v/>
      </c>
      <c r="Y171" s="218" t="str">
        <f>IFERROR(VLOOKUP(Y169,祝日一覧!$A:$C,3,FALSE),"")</f>
        <v/>
      </c>
      <c r="Z171" s="218" t="str">
        <f>IFERROR(VLOOKUP(Z169,祝日一覧!$A:$C,3,FALSE),"")</f>
        <v/>
      </c>
      <c r="AA171" s="218" t="str">
        <f>IFERROR(VLOOKUP(AA169,祝日一覧!$A:$C,3,FALSE),"")</f>
        <v/>
      </c>
      <c r="AB171" s="218" t="str">
        <f>IFERROR(VLOOKUP(AB169,祝日一覧!$A:$C,3,FALSE),"")</f>
        <v/>
      </c>
      <c r="AC171" s="218" t="str">
        <f>IFERROR(VLOOKUP(AC169,祝日一覧!$A:$C,3,FALSE),"")</f>
        <v/>
      </c>
      <c r="AD171" s="218" t="str">
        <f>IFERROR(VLOOKUP(AD169,祝日一覧!$A:$C,3,FALSE),"")</f>
        <v/>
      </c>
      <c r="AE171" s="218" t="str">
        <f>IFERROR(VLOOKUP(AE169,祝日一覧!$A:$C,3,FALSE),"")</f>
        <v/>
      </c>
      <c r="AF171" s="218" t="str">
        <f>IFERROR(VLOOKUP(AF169,祝日一覧!$A:$C,3,FALSE),"")</f>
        <v/>
      </c>
      <c r="AG171" s="218" t="str">
        <f>IFERROR(VLOOKUP(AG169,祝日一覧!$A:$C,3,FALSE),"")</f>
        <v/>
      </c>
      <c r="AH171" s="218" t="str">
        <f>IFERROR(VLOOKUP(AH169,祝日一覧!$A:$C,3,FALSE),"")</f>
        <v>天皇誕生日</v>
      </c>
      <c r="AI171" s="218" t="str">
        <f>IFERROR(VLOOKUP(AI169,祝日一覧!$A:$C,3,FALSE),"")</f>
        <v/>
      </c>
      <c r="AJ171" s="218" t="str">
        <f>IFERROR(VLOOKUP(AJ169,祝日一覧!$A:$C,3,FALSE),"")</f>
        <v/>
      </c>
      <c r="AK171" s="218" t="str">
        <f>IFERROR(VLOOKUP(AK169,祝日一覧!$A:$C,3,FALSE),"")</f>
        <v/>
      </c>
      <c r="AL171" s="218" t="str">
        <f>IFERROR(VLOOKUP(AL169,祝日一覧!$A:$C,3,FALSE),"")</f>
        <v/>
      </c>
      <c r="AM171" s="218" t="str">
        <f>IFERROR(VLOOKUP(AM169,祝日一覧!$A:$C,3,FALSE),"")</f>
        <v/>
      </c>
      <c r="AN171" s="218" t="str">
        <f>IFERROR(VLOOKUP(AN169,祝日一覧!$A:$C,3,FALSE),"")</f>
        <v/>
      </c>
      <c r="AO171" s="218" t="str">
        <f>IFERROR(VLOOKUP(AO169,祝日一覧!$A:$C,3,FALSE),"")</f>
        <v/>
      </c>
      <c r="AP171" s="219" t="str">
        <f>IFERROR(VLOOKUP(AP169,祝日一覧!$A:$C,3,FALSE),"")</f>
        <v/>
      </c>
      <c r="AQ171" s="288"/>
      <c r="AR171" s="290"/>
      <c r="AS171" s="290"/>
      <c r="AT171" s="290"/>
      <c r="AU171" s="305"/>
      <c r="AV171" s="229"/>
      <c r="AW171" s="230"/>
      <c r="AX171" s="231"/>
      <c r="AY171" s="233"/>
      <c r="AZ171" s="236"/>
      <c r="BA171" s="41" t="s">
        <v>85</v>
      </c>
      <c r="BB171" s="42" t="s">
        <v>85</v>
      </c>
      <c r="BC171" s="238"/>
      <c r="BD171" s="209"/>
      <c r="BE171" s="222"/>
      <c r="BF171" s="209"/>
      <c r="BG171" s="222"/>
      <c r="BH171" s="222"/>
      <c r="BI171" s="222"/>
      <c r="BJ171" s="222"/>
      <c r="BK171" s="222"/>
      <c r="BL171" s="173"/>
      <c r="BM171" s="226">
        <f ca="1">BL170-BB172</f>
        <v>8</v>
      </c>
      <c r="BN171" s="226">
        <f ca="1">BL170-BB174</f>
        <v>8</v>
      </c>
      <c r="BO171" s="173"/>
      <c r="BP171" s="173"/>
      <c r="BQ171" s="224"/>
      <c r="BR171" s="225">
        <f>WEEKDAY(L167,3)</f>
        <v>5</v>
      </c>
      <c r="BS171" s="173"/>
      <c r="BT171" s="173"/>
      <c r="BU171" s="24"/>
    </row>
    <row r="172" spans="1:74" s="3" customFormat="1" ht="53.1" customHeight="1">
      <c r="A172" s="17">
        <f t="shared" si="34"/>
        <v>6</v>
      </c>
      <c r="B172" s="17">
        <f t="shared" si="35"/>
        <v>10</v>
      </c>
      <c r="C172" s="88"/>
      <c r="D172" s="89" cm="1">
        <f t="array" aca="1" ref="D172" ca="1">IF(INDIRECT(VLOOKUP(B172,B$8:C$38,2,FALSE)&amp;(10*A172-1))="","",INDIRECT(VLOOKUP(B172,B$8:C$38,2,FALSE)&amp;(10*A172-1)))</f>
        <v>46091</v>
      </c>
      <c r="E172" s="17" t="str">
        <f t="shared" ca="1" si="33"/>
        <v>火</v>
      </c>
      <c r="F172" s="17" t="str" cm="1">
        <f t="array" aca="1" ref="F172" ca="1">IF(E172="","",IF(INDIRECT(VLOOKUP(B172,B$8:C$38,2,FALSE)&amp;(10*A172+3))="","",INDIRECT(VLOOKUP(B172,B$8:C$38,2,FALSE)&amp;(10*A172+3))))</f>
        <v>外</v>
      </c>
      <c r="G172" s="17" t="str" cm="1">
        <f t="array" aca="1" ref="G172" ca="1">IF(E172="","",IF(INDIRECT(VLOOKUP(B172,B$8:C$38,2,FALSE)&amp;(10*A172+5))="","",INDIRECT(VLOOKUP(B172,B$8:C$38,2,FALSE)&amp;(10*A172+5))))</f>
        <v>外</v>
      </c>
      <c r="H172" s="17" t="str" cm="1">
        <f t="array" aca="1" ref="H172" ca="1">IF(G172="","",IF(G172="●","振替後",IF(G172="▲","振替前",IF(G172="○","休日",IF(G172="外","非対象期間",IF(INDIRECT(VLOOKUP(B172,B$8:C$38,2,FALSE)&amp;(10*A172+5))="","",INDIRECT(VLOOKUP(B172,B$8:C$38,2,FALSE)&amp;(10*A172+5))))))))</f>
        <v>非対象期間</v>
      </c>
      <c r="J172" s="68"/>
      <c r="K172" s="221"/>
      <c r="L172" s="218"/>
      <c r="M172" s="218"/>
      <c r="N172" s="218"/>
      <c r="O172" s="218"/>
      <c r="P172" s="218"/>
      <c r="Q172" s="218"/>
      <c r="R172" s="218"/>
      <c r="S172" s="218"/>
      <c r="T172" s="218"/>
      <c r="U172" s="218"/>
      <c r="V172" s="218"/>
      <c r="W172" s="218"/>
      <c r="X172" s="218"/>
      <c r="Y172" s="218"/>
      <c r="Z172" s="218"/>
      <c r="AA172" s="218"/>
      <c r="AB172" s="218"/>
      <c r="AC172" s="218"/>
      <c r="AD172" s="218"/>
      <c r="AE172" s="218"/>
      <c r="AF172" s="218"/>
      <c r="AG172" s="218"/>
      <c r="AH172" s="218"/>
      <c r="AI172" s="218"/>
      <c r="AJ172" s="218"/>
      <c r="AK172" s="218"/>
      <c r="AL172" s="218"/>
      <c r="AM172" s="218"/>
      <c r="AN172" s="218"/>
      <c r="AO172" s="218"/>
      <c r="AP172" s="219"/>
      <c r="AQ172" s="108" t="str">
        <f>IF($BR170=7,DBCS(1&amp;"日～"&amp;7&amp;"日"),DBCS("前"&amp;DAY(EOMONTH($L168-1,0))-6+$BR170&amp;"日～"&amp;$BR170&amp;"日"))</f>
        <v>１日～７日</v>
      </c>
      <c r="AR172" s="109" t="str">
        <f>DBCS($BR170+1&amp;"日～"&amp;$BR170+7&amp;"日")</f>
        <v>８日～１４日</v>
      </c>
      <c r="AS172" s="109" t="str">
        <f>DBCS($BR170+8&amp;"日～"&amp;$BR170+14&amp;"日")</f>
        <v>１５日～２１日</v>
      </c>
      <c r="AT172" s="109" t="str">
        <f>DBCS($BR170+15&amp;"日～"&amp;$BR170+21&amp;"日")</f>
        <v>２２日～２８日</v>
      </c>
      <c r="AU172" s="110" t="str">
        <f>IF(AND(BR170=7,BR173=0),"-",IF($BR175=3,"-",DBCS($BR170+22&amp;"日～"&amp;$BR170+28&amp;"日")))</f>
        <v>-</v>
      </c>
      <c r="AV172" s="229"/>
      <c r="AW172" s="230"/>
      <c r="AX172" s="231"/>
      <c r="AY172" s="234"/>
      <c r="AZ172" s="237"/>
      <c r="BA172" s="41">
        <f>COUNTIF(L173:AP174,"外")</f>
        <v>0</v>
      </c>
      <c r="BB172" s="42">
        <f ca="1">COUNTIF(OFFSET(L173,0,MAX(5-WEEKDAY(L168,3),0),1,MIN(7-WEEKDAY(L168,3),2)),"外")+COUNTIF(OFFSET(L173,0,MAX(5-WEEKDAY(L168,3),0)+7,1,2),"外")+COUNTIF(OFFSET(L173,0,MAX(5-WEEKDAY(L168,3),0)+14,1,2),"外")+COUNTIF(OFFSET(L173,0,MAX(5-WEEKDAY(L168,3),0)+21,1,2),"外")+IF(BR172-BR170&lt;27,0,COUNTIF(OFFSET(L173,0,BR170+26,1,MIN(7-BR173,2)),"外"))</f>
        <v>0</v>
      </c>
      <c r="BC172" s="238"/>
      <c r="BD172" s="209"/>
      <c r="BE172" s="222"/>
      <c r="BF172" s="209"/>
      <c r="BG172" s="222"/>
      <c r="BH172" s="222"/>
      <c r="BI172" s="222"/>
      <c r="BJ172" s="222"/>
      <c r="BK172" s="222"/>
      <c r="BL172" s="173"/>
      <c r="BM172" s="227"/>
      <c r="BN172" s="227"/>
      <c r="BO172" s="173"/>
      <c r="BP172" s="173"/>
      <c r="BQ172" s="35" t="s">
        <v>98</v>
      </c>
      <c r="BR172" s="31">
        <f>DAY(EOMONTH(L168,0))</f>
        <v>28</v>
      </c>
      <c r="BS172" s="173"/>
      <c r="BT172" s="173"/>
      <c r="BU172" s="29"/>
      <c r="BV172" s="30"/>
    </row>
    <row r="173" spans="1:74" s="4" customFormat="1" ht="29.1" customHeight="1">
      <c r="A173" s="17">
        <f t="shared" si="34"/>
        <v>6</v>
      </c>
      <c r="B173" s="17">
        <f t="shared" si="35"/>
        <v>11</v>
      </c>
      <c r="D173" s="89" cm="1">
        <f t="array" aca="1" ref="D173" ca="1">IF(INDIRECT(VLOOKUP(B173,B$8:C$38,2,FALSE)&amp;(10*A173-1))="","",INDIRECT(VLOOKUP(B173,B$8:C$38,2,FALSE)&amp;(10*A173-1)))</f>
        <v>46092</v>
      </c>
      <c r="E173" s="17" t="str">
        <f t="shared" ca="1" si="33"/>
        <v>水</v>
      </c>
      <c r="F173" s="17" t="str" cm="1">
        <f t="array" aca="1" ref="F173" ca="1">IF(E173="","",IF(INDIRECT(VLOOKUP(B173,B$8:C$38,2,FALSE)&amp;(10*A173+3))="","",INDIRECT(VLOOKUP(B173,B$8:C$38,2,FALSE)&amp;(10*A173+3))))</f>
        <v>外</v>
      </c>
      <c r="G173" s="17" t="str" cm="1">
        <f t="array" aca="1" ref="G173" ca="1">IF(E173="","",IF(INDIRECT(VLOOKUP(B173,B$8:C$38,2,FALSE)&amp;(10*A173+5))="","",INDIRECT(VLOOKUP(B173,B$8:C$38,2,FALSE)&amp;(10*A173+5))))</f>
        <v>外</v>
      </c>
      <c r="H173" s="17" t="str" cm="1">
        <f t="array" aca="1" ref="H173" ca="1">IF(G173="","",IF(G173="●","振替後",IF(G173="▲","振替前",IF(G173="○","休日",IF(G173="外","非対象期間",IF(INDIRECT(VLOOKUP(B173,B$8:C$38,2,FALSE)&amp;(10*A173+5))="","",INDIRECT(VLOOKUP(B173,B$8:C$38,2,FALSE)&amp;(10*A173+5))))))))</f>
        <v>非対象期間</v>
      </c>
      <c r="J173" s="69"/>
      <c r="K173" s="212" t="s">
        <v>88</v>
      </c>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c r="AK173" s="194"/>
      <c r="AL173" s="194"/>
      <c r="AM173" s="194"/>
      <c r="AN173" s="194"/>
      <c r="AO173" s="194"/>
      <c r="AP173" s="196"/>
      <c r="AQ173" s="111">
        <f ca="1">IF(BR170=7,COUNTIF(OFFSET($L173,0,0,1,$BR170),"○")+COUNTIF(OFFSET($L173,0,$BR170,1,7),"●"),COUNTIF(OFFSET($L173,0,0,1,$BR170),"○")+COUNTIF(OFFSET($L173,-10,DAY(EOMONTH(L168-1,0))-7+BR170,1,7-$BR170),"○")+COUNTIF(OFFSET(L173,0,BR170,1,7),"●"))</f>
        <v>0</v>
      </c>
      <c r="AR173" s="112">
        <f ca="1">COUNTIF(OFFSET($L173,0,$BR170,1,7),"○")+COUNTIF(OFFSET($L173,0,$BR170+7,1,7),"●")</f>
        <v>0</v>
      </c>
      <c r="AS173" s="112">
        <f ca="1">COUNTIF(OFFSET($L173,0,$BR170+7,1,7),"○")+COUNTIF(OFFSET($L173,0,$BR170+14,1,7),"●")</f>
        <v>0</v>
      </c>
      <c r="AT173" s="112">
        <f ca="1">IF(BR175=3,COUNTIF(OFFSET($L173,0,$BR170+14,1,7),"○")+IFERROR(COUNTIF(OFFSET(L173,0,BR170+22,1,BR173),"●"),0)+COUNTIF(OFFSET(L173,10,0,1,7-BR173),"●"),COUNTIF(OFFSET($L173,0,$BR170+14,1,7),"○")+COUNTIF(OFFSET($L173,0,$BR170+21,1,7),"●"))</f>
        <v>0</v>
      </c>
      <c r="AU173" s="113" t="str">
        <f ca="1">IF((BR175+SIGN(BR170))&lt;5,"-",IF(BR173=0,COUNTIF(OFFSET(L173,0,BR170+21,1,7),"○")+COUNTIF(OFFSET(L173,10,0,1,7-BR173),"●"),COUNTIF(OFFSET(L173,0,BR170+21,1,7),"○")+COUNTIF(OFFSET(L173,0,BR170+28,1,BR173),"●")+COUNTIF(OFFSET(L173,10,1,7-BR173,),"●")))</f>
        <v>-</v>
      </c>
      <c r="AV173" s="198">
        <f>BH170</f>
        <v>0</v>
      </c>
      <c r="AW173" s="200">
        <f>IF(BD170=0,"対象外",AV173/BD170)</f>
        <v>0</v>
      </c>
      <c r="AX173" s="202" t="str">
        <f ca="1">IF(BD170=0,"対象外",IF(AV173/BD170&gt;=0.285,"達成",IF(AV173&gt;=BO173,"達成※","未")))</f>
        <v>未</v>
      </c>
      <c r="AY173" s="204">
        <f>BI170</f>
        <v>0</v>
      </c>
      <c r="AZ173" s="206">
        <f>IFERROR(AY173/BE170,"")</f>
        <v>0</v>
      </c>
      <c r="BA173" s="41" t="s">
        <v>86</v>
      </c>
      <c r="BB173" s="42" t="s">
        <v>86</v>
      </c>
      <c r="BC173" s="238"/>
      <c r="BD173" s="209"/>
      <c r="BE173" s="222"/>
      <c r="BF173" s="209"/>
      <c r="BG173" s="222"/>
      <c r="BH173" s="222"/>
      <c r="BI173" s="222"/>
      <c r="BJ173" s="222"/>
      <c r="BK173" s="222"/>
      <c r="BL173" s="173"/>
      <c r="BM173" s="227"/>
      <c r="BN173" s="227"/>
      <c r="BO173" s="173" t="str">
        <f ca="1">IF(OR(BM171/BD170&lt;0.285,BM171=0),BM171,"-")</f>
        <v>-</v>
      </c>
      <c r="BP173" s="226" t="str">
        <f ca="1">IF(OR(BN171/BF170&lt;0.285,BN171=0),BN171,"-")</f>
        <v>-</v>
      </c>
      <c r="BQ173" s="36" t="s">
        <v>99</v>
      </c>
      <c r="BR173" s="33">
        <f>MOD(BR172-BR170,7)</f>
        <v>0</v>
      </c>
      <c r="BS173" s="173"/>
      <c r="BT173" s="173"/>
    </row>
    <row r="174" spans="1:74" s="4" customFormat="1" ht="29.1" customHeight="1">
      <c r="A174" s="17">
        <f t="shared" si="34"/>
        <v>6</v>
      </c>
      <c r="B174" s="17">
        <f t="shared" si="35"/>
        <v>12</v>
      </c>
      <c r="D174" s="89" cm="1">
        <f t="array" aca="1" ref="D174" ca="1">IF(INDIRECT(VLOOKUP(B174,B$8:C$38,2,FALSE)&amp;(10*A174-1))="","",INDIRECT(VLOOKUP(B174,B$8:C$38,2,FALSE)&amp;(10*A174-1)))</f>
        <v>46093</v>
      </c>
      <c r="E174" s="17" t="str">
        <f t="shared" ca="1" si="33"/>
        <v>木</v>
      </c>
      <c r="F174" s="17" t="str" cm="1">
        <f t="array" aca="1" ref="F174" ca="1">IF(E174="","",IF(INDIRECT(VLOOKUP(B174,B$8:C$38,2,FALSE)&amp;(10*A174+3))="","",INDIRECT(VLOOKUP(B174,B$8:C$38,2,FALSE)&amp;(10*A174+3))))</f>
        <v>外</v>
      </c>
      <c r="G174" s="17" t="str" cm="1">
        <f t="array" aca="1" ref="G174" ca="1">IF(E174="","",IF(INDIRECT(VLOOKUP(B174,B$8:C$38,2,FALSE)&amp;(10*A174+5))="","",INDIRECT(VLOOKUP(B174,B$8:C$38,2,FALSE)&amp;(10*A174+5))))</f>
        <v>外</v>
      </c>
      <c r="H174" s="17" t="str" cm="1">
        <f t="array" aca="1" ref="H174" ca="1">IF(G174="","",IF(G174="●","振替後",IF(G174="▲","振替前",IF(G174="○","休日",IF(G174="外","非対象期間",IF(INDIRECT(VLOOKUP(B174,B$8:C$38,2,FALSE)&amp;(10*A174+5))="","",INDIRECT(VLOOKUP(B174,B$8:C$38,2,FALSE)&amp;(10*A174+5))))))))</f>
        <v>非対象期間</v>
      </c>
      <c r="J174" s="69"/>
      <c r="K174" s="24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c r="AK174" s="194"/>
      <c r="AL174" s="194"/>
      <c r="AM174" s="194"/>
      <c r="AN174" s="194"/>
      <c r="AO174" s="194"/>
      <c r="AP174" s="196"/>
      <c r="AQ174" s="114" t="str">
        <f ca="1">IF(BR170=1,
IF((2-COUNTIF(OFFSET(L173,0,0,1,1),"外")-COUNTIF(OFFSET(L173,-10,BR162-1),"外"))&lt;=AQ173,"達成","未"),
IF((2-COUNTIF(OFFSET(L173,0,MAX(5-WEEKDAY(L168,3),0),1,2),"外"))&lt;=AQ173,"達成","未"))</f>
        <v>未</v>
      </c>
      <c r="AR174" s="112" t="str">
        <f ca="1">IF((2-COUNTIF(OFFSET($L173,0,$BR170+5,1,2),"外"))&lt;=AR173,"達成","未")</f>
        <v>未</v>
      </c>
      <c r="AS174" s="112" t="str">
        <f ca="1">IF((2-COUNTIF(OFFSET($L173,0,$BR170+12,1,2),"外"))&lt;=AS173,"達成","未")</f>
        <v>未</v>
      </c>
      <c r="AT174" s="112" t="str">
        <f ca="1">IF((2-COUNTIF(OFFSET($L173,0,$BR170+19,1,2),"外"))&lt;=AT173,"達成","未")</f>
        <v>未</v>
      </c>
      <c r="AU174" s="113" t="str">
        <f ca="1">IF((BR175+SIGN(BR170))&lt;5,"-",IF((2-COUNTIF(OFFSET($L173,0,$BR170+26,1,2),"外"))&lt;=AU173,"達成","未"))</f>
        <v>-</v>
      </c>
      <c r="AV174" s="214"/>
      <c r="AW174" s="215"/>
      <c r="AX174" s="216"/>
      <c r="AY174" s="217"/>
      <c r="AZ174" s="239"/>
      <c r="BA174" s="240">
        <f>COUNTIF(L175:AP176,"外")</f>
        <v>0</v>
      </c>
      <c r="BB174" s="242">
        <f ca="1">COUNTIF(OFFSET(L175,0,MAX(5-WEEKDAY(L168,3),0),1,MIN(7-WEEKDAY(L168,3),2)),"外")+COUNTIF(OFFSET(L175,0,MAX(5-WEEKDAY(L168,3),0)+7,1,2),"外")+COUNTIF(OFFSET(L175,0,MAX(5-WEEKDAY(L168,3),0)+14,1,2),"外")+COUNTIF(OFFSET(L175,0,MAX(5-WEEKDAY(L168,3),0)+21,1,2),"外")+IF(BR172-BR170&lt;27,0,COUNTIF(OFFSET(L175,0,BR170+26,1,MIN(7-BR173,2)),"外"))</f>
        <v>0</v>
      </c>
      <c r="BC174" s="238"/>
      <c r="BD174" s="209"/>
      <c r="BE174" s="222"/>
      <c r="BF174" s="209"/>
      <c r="BG174" s="222"/>
      <c r="BH174" s="222"/>
      <c r="BI174" s="222"/>
      <c r="BJ174" s="222"/>
      <c r="BK174" s="222"/>
      <c r="BL174" s="173"/>
      <c r="BM174" s="227"/>
      <c r="BN174" s="227"/>
      <c r="BO174" s="173"/>
      <c r="BP174" s="227"/>
      <c r="BQ174" s="101" t="s">
        <v>101</v>
      </c>
      <c r="BR174" s="33">
        <f>SIGN(BR170)+SIGN(BR173)+BR175</f>
        <v>4</v>
      </c>
      <c r="BS174" s="173"/>
      <c r="BT174" s="173"/>
    </row>
    <row r="175" spans="1:74" s="4" customFormat="1" ht="29.1" customHeight="1">
      <c r="A175" s="17">
        <f t="shared" si="34"/>
        <v>6</v>
      </c>
      <c r="B175" s="17">
        <f t="shared" si="35"/>
        <v>13</v>
      </c>
      <c r="D175" s="89" cm="1">
        <f t="array" aca="1" ref="D175" ca="1">IF(INDIRECT(VLOOKUP(B175,B$8:C$38,2,FALSE)&amp;(10*A175-1))="","",INDIRECT(VLOOKUP(B175,B$8:C$38,2,FALSE)&amp;(10*A175-1)))</f>
        <v>46094</v>
      </c>
      <c r="E175" s="17" t="str">
        <f t="shared" ca="1" si="33"/>
        <v>金</v>
      </c>
      <c r="F175" s="17" t="str" cm="1">
        <f t="array" aca="1" ref="F175" ca="1">IF(E175="","",IF(INDIRECT(VLOOKUP(B175,B$8:C$38,2,FALSE)&amp;(10*A175+3))="","",INDIRECT(VLOOKUP(B175,B$8:C$38,2,FALSE)&amp;(10*A175+3))))</f>
        <v>外</v>
      </c>
      <c r="G175" s="17" t="str" cm="1">
        <f t="array" aca="1" ref="G175" ca="1">IF(E175="","",IF(INDIRECT(VLOOKUP(B175,B$8:C$38,2,FALSE)&amp;(10*A175+5))="","",INDIRECT(VLOOKUP(B175,B$8:C$38,2,FALSE)&amp;(10*A175+5))))</f>
        <v>外</v>
      </c>
      <c r="H175" s="17" t="str" cm="1">
        <f t="array" aca="1" ref="H175" ca="1">IF(G175="","",IF(G175="●","振替後",IF(G175="▲","振替前",IF(G175="○","休日",IF(G175="外","非対象期間",IF(INDIRECT(VLOOKUP(B175,B$8:C$38,2,FALSE)&amp;(10*A175+5))="","",INDIRECT(VLOOKUP(B175,B$8:C$38,2,FALSE)&amp;(10*A175+5))))))))</f>
        <v>非対象期間</v>
      </c>
      <c r="J175" s="69"/>
      <c r="K175" s="212" t="s">
        <v>84</v>
      </c>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c r="AK175" s="194"/>
      <c r="AL175" s="194"/>
      <c r="AM175" s="194"/>
      <c r="AN175" s="194"/>
      <c r="AO175" s="194"/>
      <c r="AP175" s="196"/>
      <c r="AQ175" s="118">
        <f ca="1">IF(BR170=7,COUNTIF(OFFSET($L175,0,0,1,$BR170),"○")+COUNTIF(OFFSET($L175,0,$BR170,1,7),"●"),COUNTIF(OFFSET($L175,0,0,1,$BR170),"○")+COUNTIF(OFFSET($L175,-10,DAY(EOMONTH(L168-1,0))-7+BR170,1,7-$BR170),"○")+COUNTIF(OFFSET(L175,0,BR170,1,7),"●"))</f>
        <v>0</v>
      </c>
      <c r="AR175" s="119">
        <f ca="1">COUNTIF(OFFSET($L175,0,$BR170,1,7),"○")+COUNTIF(OFFSET($L175,0,$BR170+7,1,7),"●")</f>
        <v>0</v>
      </c>
      <c r="AS175" s="119">
        <f ca="1">COUNTIF(OFFSET($L175,0,$BR170+7,1,7),"○")+COUNTIF(OFFSET($L175,0,$BR170+14,1,7),"●")</f>
        <v>0</v>
      </c>
      <c r="AT175" s="119">
        <f ca="1">IF(BR175=3,COUNTIF(OFFSET($L175,0,$BR170+14,1,7),"○")+IFERROR(COUNTIF(OFFSET(L175,0,BR170+22,1,BR173),"●"),0)+COUNTIF(OFFSET(L175,10,0,1,7-BR173),"●"),COUNTIF(OFFSET($L175,0,$BR170+14,1,7),"○")+COUNTIF(OFFSET($L175,0,$BR170+21,1,7),"●"))</f>
        <v>0</v>
      </c>
      <c r="AU175" s="120" t="str">
        <f ca="1">IF((BR175+SIGN(BR170))&lt;5,"-",IF(BR173=0,COUNTIF(OFFSET(L175,0,BR170+21,1,7),"○")+COUNTIF(OFFSET(L175,10,0,1,7-BR173),"●"),COUNTIF(OFFSET(L175,0,BR170+21,1,7),"○")+COUNTIF(OFFSET(L175,0,BR170+28,1,BR173),"●")+COUNTIF(OFFSET(L175,10,1,7-BR173,),"●")))</f>
        <v>-</v>
      </c>
      <c r="AV175" s="198">
        <f>BJ170</f>
        <v>0</v>
      </c>
      <c r="AW175" s="200">
        <f>IF(BD170=0,"対象外",AV175/BD170)</f>
        <v>0</v>
      </c>
      <c r="AX175" s="202" t="str">
        <f ca="1">IF(BD170=0,"対象外",IF(AV175/BD170&gt;=0.285,"達成",IF(AV175&gt;=BP173,"達成※","未")))</f>
        <v>未</v>
      </c>
      <c r="AY175" s="204">
        <f>BK170</f>
        <v>0</v>
      </c>
      <c r="AZ175" s="206">
        <f>IFERROR(AY175/BG170,"")</f>
        <v>0</v>
      </c>
      <c r="BA175" s="241"/>
      <c r="BB175" s="243"/>
      <c r="BC175" s="238"/>
      <c r="BD175" s="210"/>
      <c r="BE175" s="222"/>
      <c r="BF175" s="210"/>
      <c r="BG175" s="222"/>
      <c r="BH175" s="222"/>
      <c r="BI175" s="222"/>
      <c r="BJ175" s="222"/>
      <c r="BK175" s="222"/>
      <c r="BL175" s="173"/>
      <c r="BM175" s="228"/>
      <c r="BN175" s="228"/>
      <c r="BO175" s="173"/>
      <c r="BP175" s="228"/>
      <c r="BQ175" s="37" t="s">
        <v>100</v>
      </c>
      <c r="BR175" s="104">
        <f>ROUNDDOWN((BR172-BR170)/7,0)</f>
        <v>3</v>
      </c>
      <c r="BS175" s="173"/>
      <c r="BT175" s="173"/>
    </row>
    <row r="176" spans="1:74" s="4" customFormat="1" ht="29.1" customHeight="1" thickBot="1">
      <c r="A176" s="17">
        <f t="shared" si="34"/>
        <v>6</v>
      </c>
      <c r="B176" s="17">
        <f t="shared" si="35"/>
        <v>14</v>
      </c>
      <c r="D176" s="89" cm="1">
        <f t="array" aca="1" ref="D176" ca="1">IF(INDIRECT(VLOOKUP(B176,B$8:C$38,2,FALSE)&amp;(10*A176-1))="","",INDIRECT(VLOOKUP(B176,B$8:C$38,2,FALSE)&amp;(10*A176-1)))</f>
        <v>46095</v>
      </c>
      <c r="E176" s="17" t="str">
        <f t="shared" ca="1" si="33"/>
        <v>土</v>
      </c>
      <c r="F176" s="17" t="str" cm="1">
        <f t="array" aca="1" ref="F176" ca="1">IF(E176="","",IF(INDIRECT(VLOOKUP(B176,B$8:C$38,2,FALSE)&amp;(10*A176+3))="","",INDIRECT(VLOOKUP(B176,B$8:C$38,2,FALSE)&amp;(10*A176+3))))</f>
        <v>外</v>
      </c>
      <c r="G176" s="17" t="str" cm="1">
        <f t="array" aca="1" ref="G176" ca="1">IF(E176="","",IF(INDIRECT(VLOOKUP(B176,B$8:C$38,2,FALSE)&amp;(10*A176+5))="","",INDIRECT(VLOOKUP(B176,B$8:C$38,2,FALSE)&amp;(10*A176+5))))</f>
        <v>外</v>
      </c>
      <c r="H176" s="17" t="str" cm="1">
        <f t="array" aca="1" ref="H176" ca="1">IF(G176="","",IF(G176="●","振替後",IF(G176="▲","振替前",IF(G176="○","休日",IF(G176="外","非対象期間",IF(INDIRECT(VLOOKUP(B176,B$8:C$38,2,FALSE)&amp;(10*A176+5))="","",INDIRECT(VLOOKUP(B176,B$8:C$38,2,FALSE)&amp;(10*A176+5))))))))</f>
        <v>非対象期間</v>
      </c>
      <c r="J176" s="69"/>
      <c r="K176" s="213"/>
      <c r="L176" s="195"/>
      <c r="M176" s="195"/>
      <c r="N176" s="195"/>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195"/>
      <c r="AN176" s="195"/>
      <c r="AO176" s="195"/>
      <c r="AP176" s="197"/>
      <c r="AQ176" s="123" t="str">
        <f ca="1">IF(BR170=1,
IF((2-COUNTIF(OFFSET(L175,0,0,1,1),"外")-COUNTIF(OFFSET(L175,-10,BR162-1),"外"))&lt;=AQ175,"達成","未"),
IF((2-COUNTIF(OFFSET(L175,0,MAX(5-WEEKDAY(L168,3),0),1,2),"外"))&lt;=AQ175,"達成","未"))</f>
        <v>未</v>
      </c>
      <c r="AR176" s="124" t="str">
        <f ca="1">IF((2-COUNTIF(OFFSET($L175,0,$BR170+5,1,2),"外"))&lt;=AR175,"達成","未")</f>
        <v>未</v>
      </c>
      <c r="AS176" s="124" t="str">
        <f ca="1">IF((2-COUNTIF(OFFSET($L175,0,$BR170+12,1,2),"外"))&lt;=AS175,"達成","未")</f>
        <v>未</v>
      </c>
      <c r="AT176" s="124" t="str">
        <f ca="1">IF((2-COUNTIF(OFFSET($L175,0,$BR170+19,1,2),"外"))&lt;=AT175,"達成","未")</f>
        <v>未</v>
      </c>
      <c r="AU176" s="125" t="str">
        <f ca="1">IF((BR175+SIGN(BR170))&lt;5,"-",IF((2-COUNTIF(OFFSET($L175,0,$BR170+26,1,2),"外"))&lt;=AU175,"達成","未"))</f>
        <v>-</v>
      </c>
      <c r="AV176" s="199"/>
      <c r="AW176" s="201"/>
      <c r="AX176" s="203"/>
      <c r="AY176" s="205"/>
      <c r="AZ176" s="207"/>
      <c r="BA176" s="38"/>
      <c r="BB176" s="38"/>
      <c r="BC176" s="107"/>
      <c r="BD176" s="107"/>
      <c r="BE176" s="107"/>
      <c r="BF176" s="107"/>
      <c r="BG176" s="107"/>
      <c r="BH176" s="107"/>
      <c r="BI176" s="107"/>
      <c r="BJ176" s="107"/>
      <c r="BK176" s="107"/>
      <c r="BL176" s="46"/>
      <c r="BM176" s="46"/>
      <c r="BN176" s="46"/>
      <c r="BO176" s="46"/>
      <c r="BP176" s="46"/>
      <c r="BQ176" s="46"/>
      <c r="BR176" s="34"/>
      <c r="BS176" s="46"/>
      <c r="BT176" s="2"/>
    </row>
    <row r="177" spans="1:74" ht="14.25" thickBot="1">
      <c r="A177" s="17">
        <f t="shared" si="34"/>
        <v>6</v>
      </c>
      <c r="B177" s="17">
        <f t="shared" si="35"/>
        <v>15</v>
      </c>
      <c r="D177" s="89" cm="1">
        <f t="array" aca="1" ref="D177" ca="1">IF(INDIRECT(VLOOKUP(B177,B$8:C$38,2,FALSE)&amp;(10*A177-1))="","",INDIRECT(VLOOKUP(B177,B$8:C$38,2,FALSE)&amp;(10*A177-1)))</f>
        <v>46096</v>
      </c>
      <c r="E177" s="17" t="str">
        <f t="shared" ca="1" si="33"/>
        <v>日</v>
      </c>
      <c r="F177" s="17" t="str" cm="1">
        <f t="array" aca="1" ref="F177" ca="1">IF(E177="","",IF(INDIRECT(VLOOKUP(B177,B$8:C$38,2,FALSE)&amp;(10*A177+3))="","",INDIRECT(VLOOKUP(B177,B$8:C$38,2,FALSE)&amp;(10*A177+3))))</f>
        <v>外</v>
      </c>
      <c r="G177" s="17" t="str" cm="1">
        <f t="array" aca="1" ref="G177" ca="1">IF(E177="","",IF(INDIRECT(VLOOKUP(B177,B$8:C$38,2,FALSE)&amp;(10*A177+5))="","",INDIRECT(VLOOKUP(B177,B$8:C$38,2,FALSE)&amp;(10*A177+5))))</f>
        <v>外</v>
      </c>
      <c r="H177" s="17" t="str" cm="1">
        <f t="array" aca="1" ref="H177" ca="1">IF(G177="","",IF(G177="●","振替後",IF(G177="▲","振替前",IF(G177="○","休日",IF(G177="外","非対象期間",IF(INDIRECT(VLOOKUP(B177,B$8:C$38,2,FALSE)&amp;(10*A177+5))="","",INDIRECT(VLOOKUP(B177,B$8:C$38,2,FALSE)&amp;(10*A177+5))))))))</f>
        <v>非対象期間</v>
      </c>
      <c r="J177" s="52"/>
      <c r="K177" s="53"/>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BI177" s="7"/>
      <c r="BJ177" s="7"/>
      <c r="BK177" s="7"/>
      <c r="BL177" s="2"/>
    </row>
    <row r="178" spans="1:74" ht="13.5" customHeight="1">
      <c r="A178" s="17">
        <f t="shared" si="34"/>
        <v>6</v>
      </c>
      <c r="B178" s="17">
        <f t="shared" si="35"/>
        <v>16</v>
      </c>
      <c r="D178" s="89" cm="1">
        <f t="array" aca="1" ref="D178" ca="1">IF(INDIRECT(VLOOKUP(B178,B$8:C$38,2,FALSE)&amp;(10*A178-1))="","",INDIRECT(VLOOKUP(B178,B$8:C$38,2,FALSE)&amp;(10*A178-1)))</f>
        <v>46097</v>
      </c>
      <c r="E178" s="17" t="str">
        <f t="shared" ca="1" si="33"/>
        <v>月</v>
      </c>
      <c r="F178" s="17" t="str" cm="1">
        <f t="array" aca="1" ref="F178" ca="1">IF(E178="","",IF(INDIRECT(VLOOKUP(B178,B$8:C$38,2,FALSE)&amp;(10*A178+3))="","",INDIRECT(VLOOKUP(B178,B$8:C$38,2,FALSE)&amp;(10*A178+3))))</f>
        <v>外</v>
      </c>
      <c r="G178" s="17" t="str" cm="1">
        <f t="array" aca="1" ref="G178" ca="1">IF(E178="","",IF(INDIRECT(VLOOKUP(B178,B$8:C$38,2,FALSE)&amp;(10*A178+5))="","",INDIRECT(VLOOKUP(B178,B$8:C$38,2,FALSE)&amp;(10*A178+5))))</f>
        <v>外</v>
      </c>
      <c r="H178" s="17" t="str" cm="1">
        <f t="array" aca="1" ref="H178" ca="1">IF(G178="","",IF(G178="●","振替後",IF(G178="▲","振替前",IF(G178="○","休日",IF(G178="外","非対象期間",IF(INDIRECT(VLOOKUP(B178,B$8:C$38,2,FALSE)&amp;(10*A178+5))="","",INDIRECT(VLOOKUP(B178,B$8:C$38,2,FALSE)&amp;(10*A178+5))))))))</f>
        <v>非対象期間</v>
      </c>
      <c r="J178" s="52"/>
      <c r="K178" s="66" t="s">
        <v>0</v>
      </c>
      <c r="L178" s="258">
        <f>DATE(YEAR(L168),MONTH(L168)+1,DAY(L168))</f>
        <v>46447</v>
      </c>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258"/>
      <c r="AL178" s="258"/>
      <c r="AM178" s="258"/>
      <c r="AN178" s="258"/>
      <c r="AO178" s="258"/>
      <c r="AP178" s="259"/>
      <c r="AQ178" s="270" t="s">
        <v>136</v>
      </c>
      <c r="AR178" s="271"/>
      <c r="AS178" s="271"/>
      <c r="AT178" s="271"/>
      <c r="AU178" s="272"/>
      <c r="AV178" s="260" t="s">
        <v>50</v>
      </c>
      <c r="AW178" s="261"/>
      <c r="AX178" s="262"/>
      <c r="AY178" s="266" t="s">
        <v>11</v>
      </c>
      <c r="AZ178" s="267"/>
      <c r="BA178" s="250" t="s">
        <v>102</v>
      </c>
      <c r="BB178" s="253" t="s">
        <v>103</v>
      </c>
      <c r="BC178" s="256" t="s">
        <v>15</v>
      </c>
      <c r="BD178" s="208" t="s">
        <v>104</v>
      </c>
      <c r="BE178" s="247" t="s">
        <v>105</v>
      </c>
      <c r="BF178" s="208" t="s">
        <v>107</v>
      </c>
      <c r="BG178" s="247" t="s">
        <v>106</v>
      </c>
      <c r="BH178" s="208" t="s">
        <v>80</v>
      </c>
      <c r="BI178" s="208" t="s">
        <v>81</v>
      </c>
      <c r="BJ178" s="102" t="s">
        <v>82</v>
      </c>
      <c r="BK178" s="102" t="s">
        <v>83</v>
      </c>
      <c r="BL178" s="222" t="s">
        <v>52</v>
      </c>
      <c r="BM178" s="247" t="s">
        <v>108</v>
      </c>
      <c r="BN178" s="247" t="s">
        <v>109</v>
      </c>
      <c r="BO178" s="222" t="s">
        <v>110</v>
      </c>
      <c r="BP178" s="222" t="s">
        <v>111</v>
      </c>
      <c r="BQ178" s="105"/>
      <c r="BR178" s="245" t="s">
        <v>92</v>
      </c>
      <c r="BS178" s="222" t="s">
        <v>61</v>
      </c>
      <c r="BT178" s="173" t="s">
        <v>142</v>
      </c>
    </row>
    <row r="179" spans="1:74" ht="12.95" customHeight="1">
      <c r="A179" s="17">
        <f t="shared" si="34"/>
        <v>6</v>
      </c>
      <c r="B179" s="17">
        <f t="shared" si="35"/>
        <v>17</v>
      </c>
      <c r="D179" s="89" cm="1">
        <f t="array" aca="1" ref="D179" ca="1">IF(INDIRECT(VLOOKUP(B179,B$8:C$38,2,FALSE)&amp;(10*A179-1))="","",INDIRECT(VLOOKUP(B179,B$8:C$38,2,FALSE)&amp;(10*A179-1)))</f>
        <v>46098</v>
      </c>
      <c r="E179" s="17" t="str">
        <f t="shared" ca="1" si="33"/>
        <v>火</v>
      </c>
      <c r="F179" s="17" t="str" cm="1">
        <f t="array" aca="1" ref="F179" ca="1">IF(E179="","",IF(INDIRECT(VLOOKUP(B179,B$8:C$38,2,FALSE)&amp;(10*A179+3))="","",INDIRECT(VLOOKUP(B179,B$8:C$38,2,FALSE)&amp;(10*A179+3))))</f>
        <v>外</v>
      </c>
      <c r="G179" s="17" t="str" cm="1">
        <f t="array" aca="1" ref="G179" ca="1">IF(E179="","",IF(INDIRECT(VLOOKUP(B179,B$8:C$38,2,FALSE)&amp;(10*A179+5))="","",INDIRECT(VLOOKUP(B179,B$8:C$38,2,FALSE)&amp;(10*A179+5))))</f>
        <v>外</v>
      </c>
      <c r="H179" s="17" t="str" cm="1">
        <f t="array" aca="1" ref="H179" ca="1">IF(G179="","",IF(G179="●","振替後",IF(G179="▲","振替前",IF(G179="○","休日",IF(G179="外","非対象期間",IF(INDIRECT(VLOOKUP(B179,B$8:C$38,2,FALSE)&amp;(10*A179+5))="","",INDIRECT(VLOOKUP(B179,B$8:C$38,2,FALSE)&amp;(10*A179+5))))))))</f>
        <v>非対象期間</v>
      </c>
      <c r="J179" s="52"/>
      <c r="K179" s="67" t="s">
        <v>1</v>
      </c>
      <c r="L179" s="126">
        <f>DATE(YEAR(L178),MONTH(L178),DAY(L178))</f>
        <v>46447</v>
      </c>
      <c r="M179" s="126">
        <f>IF(MONTH(DATE(YEAR(L179),MONTH(L179),DAY(L179)+1))=MONTH($L178),DATE(YEAR(L179),MONTH(L179),DAY(L179)+1),"")</f>
        <v>46448</v>
      </c>
      <c r="N179" s="126">
        <f t="shared" ref="N179:AP179" si="44">IF(MONTH(DATE(YEAR(M179),MONTH(M179),DAY(M179)+1))=MONTH($L178),DATE(YEAR(M179),MONTH(M179),DAY(M179)+1),"")</f>
        <v>46449</v>
      </c>
      <c r="O179" s="126">
        <f t="shared" si="44"/>
        <v>46450</v>
      </c>
      <c r="P179" s="126">
        <f t="shared" si="44"/>
        <v>46451</v>
      </c>
      <c r="Q179" s="126">
        <f t="shared" si="44"/>
        <v>46452</v>
      </c>
      <c r="R179" s="126">
        <f t="shared" si="44"/>
        <v>46453</v>
      </c>
      <c r="S179" s="126">
        <f t="shared" si="44"/>
        <v>46454</v>
      </c>
      <c r="T179" s="126">
        <f t="shared" si="44"/>
        <v>46455</v>
      </c>
      <c r="U179" s="126">
        <f t="shared" si="44"/>
        <v>46456</v>
      </c>
      <c r="V179" s="126">
        <f t="shared" si="44"/>
        <v>46457</v>
      </c>
      <c r="W179" s="126">
        <f t="shared" si="44"/>
        <v>46458</v>
      </c>
      <c r="X179" s="126">
        <f t="shared" si="44"/>
        <v>46459</v>
      </c>
      <c r="Y179" s="126">
        <f t="shared" si="44"/>
        <v>46460</v>
      </c>
      <c r="Z179" s="126">
        <f t="shared" si="44"/>
        <v>46461</v>
      </c>
      <c r="AA179" s="126">
        <f t="shared" si="44"/>
        <v>46462</v>
      </c>
      <c r="AB179" s="126">
        <f t="shared" si="44"/>
        <v>46463</v>
      </c>
      <c r="AC179" s="126">
        <f t="shared" si="44"/>
        <v>46464</v>
      </c>
      <c r="AD179" s="126">
        <f t="shared" si="44"/>
        <v>46465</v>
      </c>
      <c r="AE179" s="126">
        <f t="shared" si="44"/>
        <v>46466</v>
      </c>
      <c r="AF179" s="126">
        <f t="shared" si="44"/>
        <v>46467</v>
      </c>
      <c r="AG179" s="126">
        <f t="shared" si="44"/>
        <v>46468</v>
      </c>
      <c r="AH179" s="126">
        <f t="shared" si="44"/>
        <v>46469</v>
      </c>
      <c r="AI179" s="126">
        <f t="shared" si="44"/>
        <v>46470</v>
      </c>
      <c r="AJ179" s="126">
        <f t="shared" si="44"/>
        <v>46471</v>
      </c>
      <c r="AK179" s="126">
        <f t="shared" si="44"/>
        <v>46472</v>
      </c>
      <c r="AL179" s="126">
        <f t="shared" si="44"/>
        <v>46473</v>
      </c>
      <c r="AM179" s="126">
        <f t="shared" si="44"/>
        <v>46474</v>
      </c>
      <c r="AN179" s="126">
        <f t="shared" si="44"/>
        <v>46475</v>
      </c>
      <c r="AO179" s="126">
        <f t="shared" si="44"/>
        <v>46476</v>
      </c>
      <c r="AP179" s="127">
        <f t="shared" si="44"/>
        <v>46477</v>
      </c>
      <c r="AQ179" s="273"/>
      <c r="AR179" s="274"/>
      <c r="AS179" s="274"/>
      <c r="AT179" s="274"/>
      <c r="AU179" s="275"/>
      <c r="AV179" s="263"/>
      <c r="AW179" s="264"/>
      <c r="AX179" s="265"/>
      <c r="AY179" s="268"/>
      <c r="AZ179" s="269"/>
      <c r="BA179" s="251"/>
      <c r="BB179" s="254"/>
      <c r="BC179" s="257"/>
      <c r="BD179" s="210"/>
      <c r="BE179" s="248"/>
      <c r="BF179" s="210"/>
      <c r="BG179" s="248"/>
      <c r="BH179" s="210"/>
      <c r="BI179" s="210"/>
      <c r="BJ179" s="103" t="s">
        <v>78</v>
      </c>
      <c r="BK179" s="103" t="s">
        <v>79</v>
      </c>
      <c r="BL179" s="222"/>
      <c r="BM179" s="249"/>
      <c r="BN179" s="249"/>
      <c r="BO179" s="173"/>
      <c r="BP179" s="173"/>
      <c r="BQ179" s="106"/>
      <c r="BR179" s="246"/>
      <c r="BS179" s="222"/>
      <c r="BT179" s="173"/>
    </row>
    <row r="180" spans="1:74" ht="13.5" customHeight="1">
      <c r="A180" s="17">
        <f t="shared" si="34"/>
        <v>6</v>
      </c>
      <c r="B180" s="17">
        <f t="shared" si="35"/>
        <v>18</v>
      </c>
      <c r="D180" s="89" cm="1">
        <f t="array" aca="1" ref="D180" ca="1">IF(INDIRECT(VLOOKUP(B180,B$8:C$38,2,FALSE)&amp;(10*A180-1))="","",INDIRECT(VLOOKUP(B180,B$8:C$38,2,FALSE)&amp;(10*A180-1)))</f>
        <v>46099</v>
      </c>
      <c r="E180" s="17" t="str">
        <f t="shared" ca="1" si="33"/>
        <v>水</v>
      </c>
      <c r="F180" s="17" t="str" cm="1">
        <f t="array" aca="1" ref="F180" ca="1">IF(E180="","",IF(INDIRECT(VLOOKUP(B180,B$8:C$38,2,FALSE)&amp;(10*A180+3))="","",INDIRECT(VLOOKUP(B180,B$8:C$38,2,FALSE)&amp;(10*A180+3))))</f>
        <v>外</v>
      </c>
      <c r="G180" s="17" t="str" cm="1">
        <f t="array" aca="1" ref="G180" ca="1">IF(E180="","",IF(INDIRECT(VLOOKUP(B180,B$8:C$38,2,FALSE)&amp;(10*A180+5))="","",INDIRECT(VLOOKUP(B180,B$8:C$38,2,FALSE)&amp;(10*A180+5))))</f>
        <v>外</v>
      </c>
      <c r="H180" s="17" t="str" cm="1">
        <f t="array" aca="1" ref="H180" ca="1">IF(G180="","",IF(G180="●","振替後",IF(G180="▲","振替前",IF(G180="○","休日",IF(G180="外","非対象期間",IF(INDIRECT(VLOOKUP(B180,B$8:C$38,2,FALSE)&amp;(10*A180+5))="","",INDIRECT(VLOOKUP(B180,B$8:C$38,2,FALSE)&amp;(10*A180+5))))))))</f>
        <v>非対象期間</v>
      </c>
      <c r="J180" s="52"/>
      <c r="K180" s="67" t="s">
        <v>2</v>
      </c>
      <c r="L180" s="128" t="str">
        <f t="shared" ref="L180:AP180" si="45">TEXT(L179,"aaa")</f>
        <v>月</v>
      </c>
      <c r="M180" s="128" t="str">
        <f t="shared" si="45"/>
        <v>火</v>
      </c>
      <c r="N180" s="128" t="str">
        <f t="shared" si="45"/>
        <v>水</v>
      </c>
      <c r="O180" s="128" t="str">
        <f t="shared" si="45"/>
        <v>木</v>
      </c>
      <c r="P180" s="128" t="str">
        <f t="shared" si="45"/>
        <v>金</v>
      </c>
      <c r="Q180" s="128" t="str">
        <f t="shared" si="45"/>
        <v>土</v>
      </c>
      <c r="R180" s="128" t="str">
        <f t="shared" si="45"/>
        <v>日</v>
      </c>
      <c r="S180" s="128" t="str">
        <f t="shared" si="45"/>
        <v>月</v>
      </c>
      <c r="T180" s="128" t="str">
        <f t="shared" si="45"/>
        <v>火</v>
      </c>
      <c r="U180" s="128" t="str">
        <f t="shared" si="45"/>
        <v>水</v>
      </c>
      <c r="V180" s="128" t="str">
        <f t="shared" si="45"/>
        <v>木</v>
      </c>
      <c r="W180" s="128" t="str">
        <f t="shared" si="45"/>
        <v>金</v>
      </c>
      <c r="X180" s="128" t="str">
        <f t="shared" si="45"/>
        <v>土</v>
      </c>
      <c r="Y180" s="128" t="str">
        <f t="shared" si="45"/>
        <v>日</v>
      </c>
      <c r="Z180" s="128" t="str">
        <f t="shared" si="45"/>
        <v>月</v>
      </c>
      <c r="AA180" s="128" t="str">
        <f t="shared" si="45"/>
        <v>火</v>
      </c>
      <c r="AB180" s="128" t="str">
        <f t="shared" si="45"/>
        <v>水</v>
      </c>
      <c r="AC180" s="128" t="str">
        <f t="shared" si="45"/>
        <v>木</v>
      </c>
      <c r="AD180" s="128" t="str">
        <f t="shared" si="45"/>
        <v>金</v>
      </c>
      <c r="AE180" s="128" t="str">
        <f t="shared" si="45"/>
        <v>土</v>
      </c>
      <c r="AF180" s="128" t="str">
        <f t="shared" si="45"/>
        <v>日</v>
      </c>
      <c r="AG180" s="128" t="str">
        <f t="shared" si="45"/>
        <v>月</v>
      </c>
      <c r="AH180" s="128" t="str">
        <f t="shared" si="45"/>
        <v>火</v>
      </c>
      <c r="AI180" s="128" t="str">
        <f t="shared" si="45"/>
        <v>水</v>
      </c>
      <c r="AJ180" s="128" t="str">
        <f t="shared" si="45"/>
        <v>木</v>
      </c>
      <c r="AK180" s="128" t="str">
        <f t="shared" si="45"/>
        <v>金</v>
      </c>
      <c r="AL180" s="128" t="str">
        <f t="shared" si="45"/>
        <v>土</v>
      </c>
      <c r="AM180" s="128" t="str">
        <f t="shared" si="45"/>
        <v>日</v>
      </c>
      <c r="AN180" s="128" t="str">
        <f t="shared" si="45"/>
        <v>月</v>
      </c>
      <c r="AO180" s="128" t="str">
        <f t="shared" si="45"/>
        <v>火</v>
      </c>
      <c r="AP180" s="129" t="str">
        <f t="shared" si="45"/>
        <v>水</v>
      </c>
      <c r="AQ180" s="287" t="s">
        <v>137</v>
      </c>
      <c r="AR180" s="289" t="s">
        <v>138</v>
      </c>
      <c r="AS180" s="289" t="s">
        <v>139</v>
      </c>
      <c r="AT180" s="289" t="s">
        <v>140</v>
      </c>
      <c r="AU180" s="304" t="s">
        <v>141</v>
      </c>
      <c r="AV180" s="229" t="s">
        <v>44</v>
      </c>
      <c r="AW180" s="230" t="s">
        <v>12</v>
      </c>
      <c r="AX180" s="231" t="s">
        <v>51</v>
      </c>
      <c r="AY180" s="232" t="s">
        <v>44</v>
      </c>
      <c r="AZ180" s="235" t="s">
        <v>13</v>
      </c>
      <c r="BA180" s="252"/>
      <c r="BB180" s="255"/>
      <c r="BC180" s="238">
        <f>COUNT(L179:AP179)</f>
        <v>31</v>
      </c>
      <c r="BD180" s="208">
        <f>BC180-BA182</f>
        <v>31</v>
      </c>
      <c r="BE180" s="222">
        <f>SUM(BD$8:BD183)</f>
        <v>491</v>
      </c>
      <c r="BF180" s="208">
        <f>BC180-BA184</f>
        <v>31</v>
      </c>
      <c r="BG180" s="222">
        <f>SUM(BF$8:BF183)</f>
        <v>491</v>
      </c>
      <c r="BH180" s="222">
        <f>COUNTIF(L183:AP183,"○")+COUNTIF(L183:AP183,"●")</f>
        <v>0</v>
      </c>
      <c r="BI180" s="222">
        <f>SUM(BH$9:BH184)</f>
        <v>0</v>
      </c>
      <c r="BJ180" s="222">
        <f>COUNTIF(L185:AP185,"○")+COUNTIF(L185:AP185,"●")</f>
        <v>0</v>
      </c>
      <c r="BK180" s="222">
        <f>SUM(BJ$10:BJ185)</f>
        <v>0</v>
      </c>
      <c r="BL180" s="173">
        <f>COUNTIF(L180:AP180,"土")+COUNTIF(L180:AP180,"日")</f>
        <v>8</v>
      </c>
      <c r="BM180" s="248"/>
      <c r="BN180" s="248"/>
      <c r="BO180" s="173" t="str">
        <f ca="1">IF(OR(BM181/BD180&lt;0.285,BM181=0),"特例","特例なし")</f>
        <v>特例</v>
      </c>
      <c r="BP180" s="173" t="str">
        <f ca="1">IF(OR(BN181/BF180&lt;0.285,BN181=0),"特例","特例なし")</f>
        <v>特例</v>
      </c>
      <c r="BQ180" s="223" t="s">
        <v>97</v>
      </c>
      <c r="BR180" s="225">
        <f>ABS(IF(WEEKDAY(L178,3)=0,7,WEEKDAY(L178,3)-7))</f>
        <v>7</v>
      </c>
      <c r="BS180" s="173">
        <f ca="1">IF($AX$340="計画",IF(BD180=0,1,IF(AX183="達成",1,IF(AX183="達成※",1,0))),IF(BF180=0,1,IF(AX185="達成",1,IF(AX185="達成※",1,0))))</f>
        <v>0</v>
      </c>
      <c r="BT180" s="173">
        <f ca="1">IF($AX$340="計画",IF(COUNTIF(AQ184:AU184,"未")=0,1,0),IF(COUNTIF(AQ186:AU186,"未")=0,1,0))</f>
        <v>0</v>
      </c>
    </row>
    <row r="181" spans="1:74" ht="33.950000000000003" customHeight="1">
      <c r="A181" s="17">
        <f t="shared" si="34"/>
        <v>6</v>
      </c>
      <c r="B181" s="17">
        <f t="shared" si="35"/>
        <v>19</v>
      </c>
      <c r="D181" s="89" cm="1">
        <f t="array" aca="1" ref="D181" ca="1">IF(INDIRECT(VLOOKUP(B181,B$8:C$38,2,FALSE)&amp;(10*A181-1))="","",INDIRECT(VLOOKUP(B181,B$8:C$38,2,FALSE)&amp;(10*A181-1)))</f>
        <v>46100</v>
      </c>
      <c r="E181" s="17" t="str">
        <f t="shared" ca="1" si="33"/>
        <v>木</v>
      </c>
      <c r="F181" s="17" t="str" cm="1">
        <f t="array" aca="1" ref="F181" ca="1">IF(E181="","",IF(INDIRECT(VLOOKUP(B181,B$8:C$38,2,FALSE)&amp;(10*A181+3))="","",INDIRECT(VLOOKUP(B181,B$8:C$38,2,FALSE)&amp;(10*A181+3))))</f>
        <v>外</v>
      </c>
      <c r="G181" s="17" t="str" cm="1">
        <f t="array" aca="1" ref="G181" ca="1">IF(E181="","",IF(INDIRECT(VLOOKUP(B181,B$8:C$38,2,FALSE)&amp;(10*A181+5))="","",INDIRECT(VLOOKUP(B181,B$8:C$38,2,FALSE)&amp;(10*A181+5))))</f>
        <v>外</v>
      </c>
      <c r="H181" s="17" t="str" cm="1">
        <f t="array" aca="1" ref="H181" ca="1">IF(G181="","",IF(G181="●","振替後",IF(G181="▲","振替前",IF(G181="○","休日",IF(G181="外","非対象期間",IF(INDIRECT(VLOOKUP(B181,B$8:C$38,2,FALSE)&amp;(10*A181+5))="","",INDIRECT(VLOOKUP(B181,B$8:C$38,2,FALSE)&amp;(10*A181+5))))))))</f>
        <v>非対象期間</v>
      </c>
      <c r="J181" s="52"/>
      <c r="K181" s="220" t="s">
        <v>3</v>
      </c>
      <c r="L181" s="218" t="str">
        <f>IFERROR(VLOOKUP(L179,祝日一覧!$A:$C,3,FALSE),"")</f>
        <v/>
      </c>
      <c r="M181" s="218" t="str">
        <f>IFERROR(VLOOKUP(M179,祝日一覧!$A:$C,3,FALSE),"")</f>
        <v/>
      </c>
      <c r="N181" s="218" t="str">
        <f>IFERROR(VLOOKUP(N179,祝日一覧!$A:$C,3,FALSE),"")</f>
        <v/>
      </c>
      <c r="O181" s="218" t="str">
        <f>IFERROR(VLOOKUP(O179,祝日一覧!$A:$C,3,FALSE),"")</f>
        <v/>
      </c>
      <c r="P181" s="218" t="str">
        <f>IFERROR(VLOOKUP(P179,祝日一覧!$A:$C,3,FALSE),"")</f>
        <v/>
      </c>
      <c r="Q181" s="218" t="str">
        <f>IFERROR(VLOOKUP(Q179,祝日一覧!$A:$C,3,FALSE),"")</f>
        <v/>
      </c>
      <c r="R181" s="218" t="str">
        <f>IFERROR(VLOOKUP(R179,祝日一覧!$A:$C,3,FALSE),"")</f>
        <v/>
      </c>
      <c r="S181" s="218" t="str">
        <f>IFERROR(VLOOKUP(S179,祝日一覧!$A:$C,3,FALSE),"")</f>
        <v/>
      </c>
      <c r="T181" s="218" t="str">
        <f>IFERROR(VLOOKUP(T179,祝日一覧!$A:$C,3,FALSE),"")</f>
        <v/>
      </c>
      <c r="U181" s="218" t="str">
        <f>IFERROR(VLOOKUP(U179,祝日一覧!$A:$C,3,FALSE),"")</f>
        <v/>
      </c>
      <c r="V181" s="218" t="str">
        <f>IFERROR(VLOOKUP(V179,祝日一覧!$A:$C,3,FALSE),"")</f>
        <v/>
      </c>
      <c r="W181" s="218" t="str">
        <f>IFERROR(VLOOKUP(W179,祝日一覧!$A:$C,3,FALSE),"")</f>
        <v/>
      </c>
      <c r="X181" s="218" t="str">
        <f>IFERROR(VLOOKUP(X179,祝日一覧!$A:$C,3,FALSE),"")</f>
        <v/>
      </c>
      <c r="Y181" s="218" t="str">
        <f>IFERROR(VLOOKUP(Y179,祝日一覧!$A:$C,3,FALSE),"")</f>
        <v/>
      </c>
      <c r="Z181" s="218" t="str">
        <f>IFERROR(VLOOKUP(Z179,祝日一覧!$A:$C,3,FALSE),"")</f>
        <v/>
      </c>
      <c r="AA181" s="218" t="str">
        <f>IFERROR(VLOOKUP(AA179,祝日一覧!$A:$C,3,FALSE),"")</f>
        <v/>
      </c>
      <c r="AB181" s="218" t="str">
        <f>IFERROR(VLOOKUP(AB179,祝日一覧!$A:$C,3,FALSE),"")</f>
        <v/>
      </c>
      <c r="AC181" s="218" t="str">
        <f>IFERROR(VLOOKUP(AC179,祝日一覧!$A:$C,3,FALSE),"")</f>
        <v/>
      </c>
      <c r="AD181" s="218" t="str">
        <f>IFERROR(VLOOKUP(AD179,祝日一覧!$A:$C,3,FALSE),"")</f>
        <v/>
      </c>
      <c r="AE181" s="218" t="str">
        <f>IFERROR(VLOOKUP(AE179,祝日一覧!$A:$C,3,FALSE),"")</f>
        <v/>
      </c>
      <c r="AF181" s="218" t="str">
        <f>IFERROR(VLOOKUP(AF179,祝日一覧!$A:$C,3,FALSE),"")</f>
        <v>春分の日</v>
      </c>
      <c r="AG181" s="218" t="str">
        <f>IFERROR(VLOOKUP(AG179,祝日一覧!$A:$C,3,FALSE),"")</f>
        <v>振替休日</v>
      </c>
      <c r="AH181" s="218" t="str">
        <f>IFERROR(VLOOKUP(AH179,祝日一覧!$A:$C,3,FALSE),"")</f>
        <v/>
      </c>
      <c r="AI181" s="218" t="str">
        <f>IFERROR(VLOOKUP(AI179,祝日一覧!$A:$C,3,FALSE),"")</f>
        <v/>
      </c>
      <c r="AJ181" s="218" t="str">
        <f>IFERROR(VLOOKUP(AJ179,祝日一覧!$A:$C,3,FALSE),"")</f>
        <v/>
      </c>
      <c r="AK181" s="218" t="str">
        <f>IFERROR(VLOOKUP(AK179,祝日一覧!$A:$C,3,FALSE),"")</f>
        <v/>
      </c>
      <c r="AL181" s="218" t="str">
        <f>IFERROR(VLOOKUP(AL179,祝日一覧!$A:$C,3,FALSE),"")</f>
        <v/>
      </c>
      <c r="AM181" s="218" t="str">
        <f>IFERROR(VLOOKUP(AM179,祝日一覧!$A:$C,3,FALSE),"")</f>
        <v/>
      </c>
      <c r="AN181" s="218" t="str">
        <f>IFERROR(VLOOKUP(AN179,祝日一覧!$A:$C,3,FALSE),"")</f>
        <v/>
      </c>
      <c r="AO181" s="218" t="str">
        <f>IFERROR(VLOOKUP(AO179,祝日一覧!$A:$C,3,FALSE),"")</f>
        <v/>
      </c>
      <c r="AP181" s="219" t="str">
        <f>IFERROR(VLOOKUP(AP179,祝日一覧!$A:$C,3,FALSE),"")</f>
        <v/>
      </c>
      <c r="AQ181" s="288"/>
      <c r="AR181" s="290"/>
      <c r="AS181" s="290"/>
      <c r="AT181" s="290"/>
      <c r="AU181" s="305"/>
      <c r="AV181" s="229"/>
      <c r="AW181" s="230"/>
      <c r="AX181" s="231"/>
      <c r="AY181" s="233"/>
      <c r="AZ181" s="236"/>
      <c r="BA181" s="41" t="s">
        <v>85</v>
      </c>
      <c r="BB181" s="42" t="s">
        <v>85</v>
      </c>
      <c r="BC181" s="238"/>
      <c r="BD181" s="209"/>
      <c r="BE181" s="222"/>
      <c r="BF181" s="209"/>
      <c r="BG181" s="222"/>
      <c r="BH181" s="222"/>
      <c r="BI181" s="222"/>
      <c r="BJ181" s="222"/>
      <c r="BK181" s="222"/>
      <c r="BL181" s="173"/>
      <c r="BM181" s="226">
        <f ca="1">BL180-BB182</f>
        <v>8</v>
      </c>
      <c r="BN181" s="226">
        <f ca="1">BL180-BB184</f>
        <v>8</v>
      </c>
      <c r="BO181" s="173"/>
      <c r="BP181" s="173"/>
      <c r="BQ181" s="224"/>
      <c r="BR181" s="225">
        <f>WEEKDAY(L177,3)</f>
        <v>5</v>
      </c>
      <c r="BS181" s="173"/>
      <c r="BT181" s="173"/>
      <c r="BU181" s="24"/>
    </row>
    <row r="182" spans="1:74" s="3" customFormat="1" ht="53.1" customHeight="1">
      <c r="A182" s="17">
        <f t="shared" si="34"/>
        <v>6</v>
      </c>
      <c r="B182" s="17">
        <f t="shared" si="35"/>
        <v>20</v>
      </c>
      <c r="C182" s="88"/>
      <c r="D182" s="89" cm="1">
        <f t="array" aca="1" ref="D182" ca="1">IF(INDIRECT(VLOOKUP(B182,B$8:C$38,2,FALSE)&amp;(10*A182-1))="","",INDIRECT(VLOOKUP(B182,B$8:C$38,2,FALSE)&amp;(10*A182-1)))</f>
        <v>46101</v>
      </c>
      <c r="E182" s="17" t="str">
        <f t="shared" ca="1" si="33"/>
        <v>金</v>
      </c>
      <c r="F182" s="17" t="str" cm="1">
        <f t="array" aca="1" ref="F182" ca="1">IF(E182="","",IF(INDIRECT(VLOOKUP(B182,B$8:C$38,2,FALSE)&amp;(10*A182+3))="","",INDIRECT(VLOOKUP(B182,B$8:C$38,2,FALSE)&amp;(10*A182+3))))</f>
        <v>外</v>
      </c>
      <c r="G182" s="17" t="str" cm="1">
        <f t="array" aca="1" ref="G182" ca="1">IF(E182="","",IF(INDIRECT(VLOOKUP(B182,B$8:C$38,2,FALSE)&amp;(10*A182+5))="","",INDIRECT(VLOOKUP(B182,B$8:C$38,2,FALSE)&amp;(10*A182+5))))</f>
        <v>外</v>
      </c>
      <c r="H182" s="17" t="str" cm="1">
        <f t="array" aca="1" ref="H182" ca="1">IF(G182="","",IF(G182="●","振替後",IF(G182="▲","振替前",IF(G182="○","休日",IF(G182="外","非対象期間",IF(INDIRECT(VLOOKUP(B182,B$8:C$38,2,FALSE)&amp;(10*A182+5))="","",INDIRECT(VLOOKUP(B182,B$8:C$38,2,FALSE)&amp;(10*A182+5))))))))</f>
        <v>非対象期間</v>
      </c>
      <c r="J182" s="68"/>
      <c r="K182" s="221"/>
      <c r="L182" s="218"/>
      <c r="M182" s="218"/>
      <c r="N182" s="218"/>
      <c r="O182" s="218"/>
      <c r="P182" s="218"/>
      <c r="Q182" s="218"/>
      <c r="R182" s="218"/>
      <c r="S182" s="218"/>
      <c r="T182" s="218"/>
      <c r="U182" s="218"/>
      <c r="V182" s="218"/>
      <c r="W182" s="218"/>
      <c r="X182" s="218"/>
      <c r="Y182" s="218"/>
      <c r="Z182" s="218"/>
      <c r="AA182" s="218"/>
      <c r="AB182" s="218"/>
      <c r="AC182" s="218"/>
      <c r="AD182" s="218"/>
      <c r="AE182" s="218"/>
      <c r="AF182" s="218"/>
      <c r="AG182" s="218"/>
      <c r="AH182" s="218"/>
      <c r="AI182" s="218"/>
      <c r="AJ182" s="218"/>
      <c r="AK182" s="218"/>
      <c r="AL182" s="218"/>
      <c r="AM182" s="218"/>
      <c r="AN182" s="218"/>
      <c r="AO182" s="218"/>
      <c r="AP182" s="219"/>
      <c r="AQ182" s="108" t="str">
        <f>IF($BR180=7,DBCS(1&amp;"日～"&amp;7&amp;"日"),DBCS("前"&amp;DAY(EOMONTH($L178-1,0))-6+$BR180&amp;"日～"&amp;$BR180&amp;"日"))</f>
        <v>１日～７日</v>
      </c>
      <c r="AR182" s="109" t="str">
        <f>DBCS($BR180+1&amp;"日～"&amp;$BR180+7&amp;"日")</f>
        <v>８日～１４日</v>
      </c>
      <c r="AS182" s="109" t="str">
        <f>DBCS($BR180+8&amp;"日～"&amp;$BR180+14&amp;"日")</f>
        <v>１５日～２１日</v>
      </c>
      <c r="AT182" s="109" t="str">
        <f>DBCS($BR180+15&amp;"日～"&amp;$BR180+21&amp;"日")</f>
        <v>２２日～２８日</v>
      </c>
      <c r="AU182" s="110" t="str">
        <f>IF(AND(BR180=7,BR183=0),"-",IF($BR185=3,"-",DBCS($BR180+22&amp;"日～"&amp;$BR180+28&amp;"日")))</f>
        <v>-</v>
      </c>
      <c r="AV182" s="229"/>
      <c r="AW182" s="230"/>
      <c r="AX182" s="231"/>
      <c r="AY182" s="234"/>
      <c r="AZ182" s="237"/>
      <c r="BA182" s="41">
        <f>COUNTIF(L183:AP184,"外")</f>
        <v>0</v>
      </c>
      <c r="BB182" s="42">
        <f ca="1">COUNTIF(OFFSET(L183,0,MAX(5-WEEKDAY(L178,3),0),1,MIN(7-WEEKDAY(L178,3),2)),"外")+COUNTIF(OFFSET(L183,0,MAX(5-WEEKDAY(L178,3),0)+7,1,2),"外")+COUNTIF(OFFSET(L183,0,MAX(5-WEEKDAY(L178,3),0)+14,1,2),"外")+COUNTIF(OFFSET(L183,0,MAX(5-WEEKDAY(L178,3),0)+21,1,2),"外")+IF(BR182-BR180&lt;27,0,COUNTIF(OFFSET(L183,0,BR180+26,1,MIN(7-BR183,2)),"外"))</f>
        <v>0</v>
      </c>
      <c r="BC182" s="238"/>
      <c r="BD182" s="209"/>
      <c r="BE182" s="222"/>
      <c r="BF182" s="209"/>
      <c r="BG182" s="222"/>
      <c r="BH182" s="222"/>
      <c r="BI182" s="222"/>
      <c r="BJ182" s="222"/>
      <c r="BK182" s="222"/>
      <c r="BL182" s="173"/>
      <c r="BM182" s="227"/>
      <c r="BN182" s="227"/>
      <c r="BO182" s="173"/>
      <c r="BP182" s="173"/>
      <c r="BQ182" s="35" t="s">
        <v>98</v>
      </c>
      <c r="BR182" s="31">
        <f>DAY(EOMONTH(L178,0))</f>
        <v>31</v>
      </c>
      <c r="BS182" s="173"/>
      <c r="BT182" s="173"/>
      <c r="BU182" s="29"/>
      <c r="BV182" s="30"/>
    </row>
    <row r="183" spans="1:74" s="4" customFormat="1" ht="29.1" customHeight="1">
      <c r="A183" s="17">
        <f t="shared" si="34"/>
        <v>6</v>
      </c>
      <c r="B183" s="17">
        <f t="shared" si="35"/>
        <v>21</v>
      </c>
      <c r="D183" s="89" cm="1">
        <f t="array" aca="1" ref="D183" ca="1">IF(INDIRECT(VLOOKUP(B183,B$8:C$38,2,FALSE)&amp;(10*A183-1))="","",INDIRECT(VLOOKUP(B183,B$8:C$38,2,FALSE)&amp;(10*A183-1)))</f>
        <v>46102</v>
      </c>
      <c r="E183" s="17" t="str">
        <f t="shared" ca="1" si="33"/>
        <v>土</v>
      </c>
      <c r="F183" s="17" t="str" cm="1">
        <f t="array" aca="1" ref="F183" ca="1">IF(E183="","",IF(INDIRECT(VLOOKUP(B183,B$8:C$38,2,FALSE)&amp;(10*A183+3))="","",INDIRECT(VLOOKUP(B183,B$8:C$38,2,FALSE)&amp;(10*A183+3))))</f>
        <v>外</v>
      </c>
      <c r="G183" s="17" t="str" cm="1">
        <f t="array" aca="1" ref="G183" ca="1">IF(E183="","",IF(INDIRECT(VLOOKUP(B183,B$8:C$38,2,FALSE)&amp;(10*A183+5))="","",INDIRECT(VLOOKUP(B183,B$8:C$38,2,FALSE)&amp;(10*A183+5))))</f>
        <v>外</v>
      </c>
      <c r="H183" s="17" t="str" cm="1">
        <f t="array" aca="1" ref="H183" ca="1">IF(G183="","",IF(G183="●","振替後",IF(G183="▲","振替前",IF(G183="○","休日",IF(G183="外","非対象期間",IF(INDIRECT(VLOOKUP(B183,B$8:C$38,2,FALSE)&amp;(10*A183+5))="","",INDIRECT(VLOOKUP(B183,B$8:C$38,2,FALSE)&amp;(10*A183+5))))))))</f>
        <v>非対象期間</v>
      </c>
      <c r="J183" s="69"/>
      <c r="K183" s="212" t="s">
        <v>88</v>
      </c>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c r="AK183" s="194"/>
      <c r="AL183" s="194"/>
      <c r="AM183" s="194"/>
      <c r="AN183" s="194"/>
      <c r="AO183" s="194"/>
      <c r="AP183" s="196"/>
      <c r="AQ183" s="111">
        <f ca="1">IF(BR180=7,COUNTIF(OFFSET($L183,0,0,1,$BR180),"○")+COUNTIF(OFFSET($L183,0,$BR180,1,7),"●"),COUNTIF(OFFSET($L183,0,0,1,$BR180),"○")+COUNTIF(OFFSET($L183,-10,DAY(EOMONTH(L178-1,0))-7+BR180,1,7-$BR180),"○")+COUNTIF(OFFSET(L183,0,BR180,1,7),"●"))</f>
        <v>0</v>
      </c>
      <c r="AR183" s="112">
        <f ca="1">COUNTIF(OFFSET($L183,0,$BR180,1,7),"○")+COUNTIF(OFFSET($L183,0,$BR180+7,1,7),"●")</f>
        <v>0</v>
      </c>
      <c r="AS183" s="112">
        <f ca="1">COUNTIF(OFFSET($L183,0,$BR180+7,1,7),"○")+COUNTIF(OFFSET($L183,0,$BR180+14,1,7),"●")</f>
        <v>0</v>
      </c>
      <c r="AT183" s="112">
        <f ca="1">IF(BR185=3,COUNTIF(OFFSET($L183,0,$BR180+14,1,7),"○")+IFERROR(COUNTIF(OFFSET(L183,0,BR180+22,1,BR183),"●"),0)+COUNTIF(OFFSET(L183,10,0,1,7-BR183),"●"),COUNTIF(OFFSET($L183,0,$BR180+14,1,7),"○")+COUNTIF(OFFSET($L183,0,$BR180+21,1,7),"●"))</f>
        <v>0</v>
      </c>
      <c r="AU183" s="113" t="str">
        <f ca="1">IF((BR185+SIGN(BR180))&lt;5,"-",IF(BR183=0,COUNTIF(OFFSET(L183,0,BR180+21,1,7),"○")+COUNTIF(OFFSET(L183,10,0,1,7-BR183),"●"),COUNTIF(OFFSET(L183,0,BR180+21,1,7),"○")+COUNTIF(OFFSET(L183,0,BR180+28,1,BR183),"●")+COUNTIF(OFFSET(L183,10,1,7-BR183,),"●")))</f>
        <v>-</v>
      </c>
      <c r="AV183" s="198">
        <f>BH180</f>
        <v>0</v>
      </c>
      <c r="AW183" s="200">
        <f>IF(BD180=0,"対象外",AV183/BD180)</f>
        <v>0</v>
      </c>
      <c r="AX183" s="202" t="str">
        <f ca="1">IF(BD180=0,"対象外",IF(AV183/BD180&gt;=0.285,"達成",IF(AV183&gt;=BO183,"達成※","未")))</f>
        <v>未</v>
      </c>
      <c r="AY183" s="204">
        <f>BI180</f>
        <v>0</v>
      </c>
      <c r="AZ183" s="206">
        <f>IFERROR(AY183/BE180,"")</f>
        <v>0</v>
      </c>
      <c r="BA183" s="41" t="s">
        <v>86</v>
      </c>
      <c r="BB183" s="42" t="s">
        <v>86</v>
      </c>
      <c r="BC183" s="238"/>
      <c r="BD183" s="209"/>
      <c r="BE183" s="222"/>
      <c r="BF183" s="209"/>
      <c r="BG183" s="222"/>
      <c r="BH183" s="222"/>
      <c r="BI183" s="222"/>
      <c r="BJ183" s="222"/>
      <c r="BK183" s="222"/>
      <c r="BL183" s="173"/>
      <c r="BM183" s="227"/>
      <c r="BN183" s="227"/>
      <c r="BO183" s="173">
        <f ca="1">IF(OR(BM181/BD180&lt;0.285,BM181=0),BM181,"-")</f>
        <v>8</v>
      </c>
      <c r="BP183" s="226">
        <f ca="1">IF(OR(BN181/BF180&lt;0.285,BN181=0),BN181,"-")</f>
        <v>8</v>
      </c>
      <c r="BQ183" s="36" t="s">
        <v>99</v>
      </c>
      <c r="BR183" s="33">
        <f>MOD(BR182-BR180,7)</f>
        <v>3</v>
      </c>
      <c r="BS183" s="173"/>
      <c r="BT183" s="173"/>
    </row>
    <row r="184" spans="1:74" s="4" customFormat="1" ht="29.1" customHeight="1">
      <c r="A184" s="17">
        <f t="shared" si="34"/>
        <v>6</v>
      </c>
      <c r="B184" s="17">
        <f t="shared" si="35"/>
        <v>22</v>
      </c>
      <c r="D184" s="89" cm="1">
        <f t="array" aca="1" ref="D184" ca="1">IF(INDIRECT(VLOOKUP(B184,B$8:C$38,2,FALSE)&amp;(10*A184-1))="","",INDIRECT(VLOOKUP(B184,B$8:C$38,2,FALSE)&amp;(10*A184-1)))</f>
        <v>46103</v>
      </c>
      <c r="E184" s="17" t="str">
        <f t="shared" ca="1" si="33"/>
        <v>日</v>
      </c>
      <c r="F184" s="17" t="str" cm="1">
        <f t="array" aca="1" ref="F184" ca="1">IF(E184="","",IF(INDIRECT(VLOOKUP(B184,B$8:C$38,2,FALSE)&amp;(10*A184+3))="","",INDIRECT(VLOOKUP(B184,B$8:C$38,2,FALSE)&amp;(10*A184+3))))</f>
        <v>外</v>
      </c>
      <c r="G184" s="17" t="str" cm="1">
        <f t="array" aca="1" ref="G184" ca="1">IF(E184="","",IF(INDIRECT(VLOOKUP(B184,B$8:C$38,2,FALSE)&amp;(10*A184+5))="","",INDIRECT(VLOOKUP(B184,B$8:C$38,2,FALSE)&amp;(10*A184+5))))</f>
        <v>外</v>
      </c>
      <c r="H184" s="17" t="str" cm="1">
        <f t="array" aca="1" ref="H184" ca="1">IF(G184="","",IF(G184="●","振替後",IF(G184="▲","振替前",IF(G184="○","休日",IF(G184="外","非対象期間",IF(INDIRECT(VLOOKUP(B184,B$8:C$38,2,FALSE)&amp;(10*A184+5))="","",INDIRECT(VLOOKUP(B184,B$8:C$38,2,FALSE)&amp;(10*A184+5))))))))</f>
        <v>非対象期間</v>
      </c>
      <c r="J184" s="69"/>
      <c r="K184" s="24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c r="AK184" s="194"/>
      <c r="AL184" s="194"/>
      <c r="AM184" s="194"/>
      <c r="AN184" s="194"/>
      <c r="AO184" s="194"/>
      <c r="AP184" s="196"/>
      <c r="AQ184" s="114" t="str">
        <f ca="1">IF(BR180=1,
IF((2-COUNTIF(OFFSET(L183,0,0,1,1),"外")-COUNTIF(OFFSET(L183,-10,BR172-1),"外"))&lt;=AQ183,"達成","未"),
IF((2-COUNTIF(OFFSET(L183,0,MAX(5-WEEKDAY(L178,3),0),1,2),"外"))&lt;=AQ183,"達成","未"))</f>
        <v>未</v>
      </c>
      <c r="AR184" s="112" t="str">
        <f ca="1">IF((2-COUNTIF(OFFSET($L183,0,$BR180+5,1,2),"外"))&lt;=AR183,"達成","未")</f>
        <v>未</v>
      </c>
      <c r="AS184" s="112" t="str">
        <f ca="1">IF((2-COUNTIF(OFFSET($L183,0,$BR180+12,1,2),"外"))&lt;=AS183,"達成","未")</f>
        <v>未</v>
      </c>
      <c r="AT184" s="112" t="str">
        <f ca="1">IF((2-COUNTIF(OFFSET($L183,0,$BR180+19,1,2),"外"))&lt;=AT183,"達成","未")</f>
        <v>未</v>
      </c>
      <c r="AU184" s="113" t="str">
        <f ca="1">IF((BR185+SIGN(BR180))&lt;5,"-",IF((2-COUNTIF(OFFSET($L183,0,$BR180+26,1,2),"外"))&lt;=AU183,"達成","未"))</f>
        <v>-</v>
      </c>
      <c r="AV184" s="214"/>
      <c r="AW184" s="215"/>
      <c r="AX184" s="216"/>
      <c r="AY184" s="217"/>
      <c r="AZ184" s="239"/>
      <c r="BA184" s="240">
        <f>COUNTIF(L185:AP186,"外")</f>
        <v>0</v>
      </c>
      <c r="BB184" s="242">
        <f ca="1">COUNTIF(OFFSET(L185,0,MAX(5-WEEKDAY(L178,3),0),1,MIN(7-WEEKDAY(L178,3),2)),"外")+COUNTIF(OFFSET(L185,0,MAX(5-WEEKDAY(L178,3),0)+7,1,2),"外")+COUNTIF(OFFSET(L185,0,MAX(5-WEEKDAY(L178,3),0)+14,1,2),"外")+COUNTIF(OFFSET(L185,0,MAX(5-WEEKDAY(L178,3),0)+21,1,2),"外")+IF(BR182-BR180&lt;27,0,COUNTIF(OFFSET(L185,0,BR180+26,1,MIN(7-BR183,2)),"外"))</f>
        <v>0</v>
      </c>
      <c r="BC184" s="238"/>
      <c r="BD184" s="209"/>
      <c r="BE184" s="222"/>
      <c r="BF184" s="209"/>
      <c r="BG184" s="222"/>
      <c r="BH184" s="222"/>
      <c r="BI184" s="222"/>
      <c r="BJ184" s="222"/>
      <c r="BK184" s="222"/>
      <c r="BL184" s="173"/>
      <c r="BM184" s="227"/>
      <c r="BN184" s="227"/>
      <c r="BO184" s="173"/>
      <c r="BP184" s="227"/>
      <c r="BQ184" s="101" t="s">
        <v>101</v>
      </c>
      <c r="BR184" s="33">
        <f>SIGN(BR180)+SIGN(BR183)+BR185</f>
        <v>5</v>
      </c>
      <c r="BS184" s="173"/>
      <c r="BT184" s="173"/>
    </row>
    <row r="185" spans="1:74" s="4" customFormat="1" ht="29.1" customHeight="1">
      <c r="A185" s="17">
        <f t="shared" si="34"/>
        <v>6</v>
      </c>
      <c r="B185" s="17">
        <f t="shared" si="35"/>
        <v>23</v>
      </c>
      <c r="D185" s="89" cm="1">
        <f t="array" aca="1" ref="D185" ca="1">IF(INDIRECT(VLOOKUP(B185,B$8:C$38,2,FALSE)&amp;(10*A185-1))="","",INDIRECT(VLOOKUP(B185,B$8:C$38,2,FALSE)&amp;(10*A185-1)))</f>
        <v>46104</v>
      </c>
      <c r="E185" s="17" t="str">
        <f t="shared" ca="1" si="33"/>
        <v>月</v>
      </c>
      <c r="F185" s="17" t="str" cm="1">
        <f t="array" aca="1" ref="F185" ca="1">IF(E185="","",IF(INDIRECT(VLOOKUP(B185,B$8:C$38,2,FALSE)&amp;(10*A185+3))="","",INDIRECT(VLOOKUP(B185,B$8:C$38,2,FALSE)&amp;(10*A185+3))))</f>
        <v>外</v>
      </c>
      <c r="G185" s="17" t="str" cm="1">
        <f t="array" aca="1" ref="G185" ca="1">IF(E185="","",IF(INDIRECT(VLOOKUP(B185,B$8:C$38,2,FALSE)&amp;(10*A185+5))="","",INDIRECT(VLOOKUP(B185,B$8:C$38,2,FALSE)&amp;(10*A185+5))))</f>
        <v>外</v>
      </c>
      <c r="H185" s="17" t="str" cm="1">
        <f t="array" aca="1" ref="H185" ca="1">IF(G185="","",IF(G185="●","振替後",IF(G185="▲","振替前",IF(G185="○","休日",IF(G185="外","非対象期間",IF(INDIRECT(VLOOKUP(B185,B$8:C$38,2,FALSE)&amp;(10*A185+5))="","",INDIRECT(VLOOKUP(B185,B$8:C$38,2,FALSE)&amp;(10*A185+5))))))))</f>
        <v>非対象期間</v>
      </c>
      <c r="J185" s="69"/>
      <c r="K185" s="212" t="s">
        <v>84</v>
      </c>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c r="AK185" s="194"/>
      <c r="AL185" s="194"/>
      <c r="AM185" s="194"/>
      <c r="AN185" s="194"/>
      <c r="AO185" s="194"/>
      <c r="AP185" s="196"/>
      <c r="AQ185" s="118">
        <f ca="1">IF(BR180=7,COUNTIF(OFFSET($L185,0,0,1,$BR180),"○")+COUNTIF(OFFSET($L185,0,$BR180,1,7),"●"),COUNTIF(OFFSET($L185,0,0,1,$BR180),"○")+COUNTIF(OFFSET($L185,-10,DAY(EOMONTH(L178-1,0))-7+BR180,1,7-$BR180),"○")+COUNTIF(OFFSET(L185,0,BR180,1,7),"●"))</f>
        <v>0</v>
      </c>
      <c r="AR185" s="119">
        <f ca="1">COUNTIF(OFFSET($L185,0,$BR180,1,7),"○")+COUNTIF(OFFSET($L185,0,$BR180+7,1,7),"●")</f>
        <v>0</v>
      </c>
      <c r="AS185" s="119">
        <f ca="1">COUNTIF(OFFSET($L185,0,$BR180+7,1,7),"○")+COUNTIF(OFFSET($L185,0,$BR180+14,1,7),"●")</f>
        <v>0</v>
      </c>
      <c r="AT185" s="119">
        <f ca="1">IF(BR185=3,COUNTIF(OFFSET($L185,0,$BR180+14,1,7),"○")+IFERROR(COUNTIF(OFFSET(L185,0,BR180+22,1,BR183),"●"),0)+COUNTIF(OFFSET(L185,10,0,1,7-BR183),"●"),COUNTIF(OFFSET($L185,0,$BR180+14,1,7),"○")+COUNTIF(OFFSET($L185,0,$BR180+21,1,7),"●"))</f>
        <v>0</v>
      </c>
      <c r="AU185" s="120" t="str">
        <f ca="1">IF((BR185+SIGN(BR180))&lt;5,"-",IF(BR183=0,COUNTIF(OFFSET(L185,0,BR180+21,1,7),"○")+COUNTIF(OFFSET(L185,10,0,1,7-BR183),"●"),COUNTIF(OFFSET(L185,0,BR180+21,1,7),"○")+COUNTIF(OFFSET(L185,0,BR180+28,1,BR183),"●")+COUNTIF(OFFSET(L185,10,1,7-BR183,),"●")))</f>
        <v>-</v>
      </c>
      <c r="AV185" s="198">
        <f>BJ180</f>
        <v>0</v>
      </c>
      <c r="AW185" s="200">
        <f>IF(BD180=0,"対象外",AV185/BD180)</f>
        <v>0</v>
      </c>
      <c r="AX185" s="202" t="str">
        <f ca="1">IF(BD180=0,"対象外",IF(AV185/BD180&gt;=0.285,"達成",IF(AV185&gt;=BP183,"達成※","未")))</f>
        <v>未</v>
      </c>
      <c r="AY185" s="204">
        <f>BK180</f>
        <v>0</v>
      </c>
      <c r="AZ185" s="206">
        <f>IFERROR(AY185/BG180,"")</f>
        <v>0</v>
      </c>
      <c r="BA185" s="241"/>
      <c r="BB185" s="243"/>
      <c r="BC185" s="238"/>
      <c r="BD185" s="210"/>
      <c r="BE185" s="222"/>
      <c r="BF185" s="210"/>
      <c r="BG185" s="222"/>
      <c r="BH185" s="222"/>
      <c r="BI185" s="222"/>
      <c r="BJ185" s="222"/>
      <c r="BK185" s="222"/>
      <c r="BL185" s="173"/>
      <c r="BM185" s="228"/>
      <c r="BN185" s="228"/>
      <c r="BO185" s="173"/>
      <c r="BP185" s="228"/>
      <c r="BQ185" s="37" t="s">
        <v>100</v>
      </c>
      <c r="BR185" s="104">
        <f>ROUNDDOWN((BR182-BR180)/7,0)</f>
        <v>3</v>
      </c>
      <c r="BS185" s="173"/>
      <c r="BT185" s="173"/>
    </row>
    <row r="186" spans="1:74" s="4" customFormat="1" ht="29.1" customHeight="1" thickBot="1">
      <c r="A186" s="17">
        <f t="shared" si="34"/>
        <v>6</v>
      </c>
      <c r="B186" s="17">
        <f t="shared" si="35"/>
        <v>24</v>
      </c>
      <c r="D186" s="89" cm="1">
        <f t="array" aca="1" ref="D186" ca="1">IF(INDIRECT(VLOOKUP(B186,B$8:C$38,2,FALSE)&amp;(10*A186-1))="","",INDIRECT(VLOOKUP(B186,B$8:C$38,2,FALSE)&amp;(10*A186-1)))</f>
        <v>46105</v>
      </c>
      <c r="E186" s="17" t="str">
        <f t="shared" ca="1" si="33"/>
        <v>火</v>
      </c>
      <c r="F186" s="17" t="str" cm="1">
        <f t="array" aca="1" ref="F186" ca="1">IF(E186="","",IF(INDIRECT(VLOOKUP(B186,B$8:C$38,2,FALSE)&amp;(10*A186+3))="","",INDIRECT(VLOOKUP(B186,B$8:C$38,2,FALSE)&amp;(10*A186+3))))</f>
        <v>外</v>
      </c>
      <c r="G186" s="17" t="str" cm="1">
        <f t="array" aca="1" ref="G186" ca="1">IF(E186="","",IF(INDIRECT(VLOOKUP(B186,B$8:C$38,2,FALSE)&amp;(10*A186+5))="","",INDIRECT(VLOOKUP(B186,B$8:C$38,2,FALSE)&amp;(10*A186+5))))</f>
        <v>外</v>
      </c>
      <c r="H186" s="17" t="str" cm="1">
        <f t="array" aca="1" ref="H186" ca="1">IF(G186="","",IF(G186="●","振替後",IF(G186="▲","振替前",IF(G186="○","休日",IF(G186="外","非対象期間",IF(INDIRECT(VLOOKUP(B186,B$8:C$38,2,FALSE)&amp;(10*A186+5))="","",INDIRECT(VLOOKUP(B186,B$8:C$38,2,FALSE)&amp;(10*A186+5))))))))</f>
        <v>非対象期間</v>
      </c>
      <c r="J186" s="69"/>
      <c r="K186" s="213"/>
      <c r="L186" s="195"/>
      <c r="M186" s="195"/>
      <c r="N186" s="195"/>
      <c r="O186" s="195"/>
      <c r="P186" s="195"/>
      <c r="Q186" s="195"/>
      <c r="R186" s="195"/>
      <c r="S186" s="195"/>
      <c r="T186" s="195"/>
      <c r="U186" s="195"/>
      <c r="V186" s="195"/>
      <c r="W186" s="195"/>
      <c r="X186" s="195"/>
      <c r="Y186" s="195"/>
      <c r="Z186" s="195"/>
      <c r="AA186" s="195"/>
      <c r="AB186" s="195"/>
      <c r="AC186" s="195"/>
      <c r="AD186" s="195"/>
      <c r="AE186" s="195"/>
      <c r="AF186" s="195"/>
      <c r="AG186" s="195"/>
      <c r="AH186" s="195"/>
      <c r="AI186" s="195"/>
      <c r="AJ186" s="195"/>
      <c r="AK186" s="195"/>
      <c r="AL186" s="195"/>
      <c r="AM186" s="195"/>
      <c r="AN186" s="195"/>
      <c r="AO186" s="195"/>
      <c r="AP186" s="197"/>
      <c r="AQ186" s="123" t="str">
        <f ca="1">IF(BR180=1,
IF((2-COUNTIF(OFFSET(L185,0,0,1,1),"外")-COUNTIF(OFFSET(L185,-10,BR172-1),"外"))&lt;=AQ185,"達成","未"),
IF((2-COUNTIF(OFFSET(L185,0,MAX(5-WEEKDAY(L178,3),0),1,2),"外"))&lt;=AQ185,"達成","未"))</f>
        <v>未</v>
      </c>
      <c r="AR186" s="124" t="str">
        <f ca="1">IF((2-COUNTIF(OFFSET($L185,0,$BR180+5,1,2),"外"))&lt;=AR185,"達成","未")</f>
        <v>未</v>
      </c>
      <c r="AS186" s="124" t="str">
        <f ca="1">IF((2-COUNTIF(OFFSET($L185,0,$BR180+12,1,2),"外"))&lt;=AS185,"達成","未")</f>
        <v>未</v>
      </c>
      <c r="AT186" s="124" t="str">
        <f ca="1">IF((2-COUNTIF(OFFSET($L185,0,$BR180+19,1,2),"外"))&lt;=AT185,"達成","未")</f>
        <v>未</v>
      </c>
      <c r="AU186" s="125" t="str">
        <f ca="1">IF((BR185+SIGN(BR180))&lt;5,"-",IF((2-COUNTIF(OFFSET($L185,0,$BR180+26,1,2),"外"))&lt;=AU185,"達成","未"))</f>
        <v>-</v>
      </c>
      <c r="AV186" s="199"/>
      <c r="AW186" s="201"/>
      <c r="AX186" s="203"/>
      <c r="AY186" s="205"/>
      <c r="AZ186" s="207"/>
      <c r="BA186" s="38"/>
      <c r="BB186" s="38"/>
      <c r="BC186" s="107"/>
      <c r="BD186" s="107"/>
      <c r="BE186" s="107"/>
      <c r="BF186" s="107"/>
      <c r="BG186" s="107"/>
      <c r="BH186" s="107"/>
      <c r="BI186" s="107"/>
      <c r="BJ186" s="107"/>
      <c r="BK186" s="107"/>
      <c r="BL186" s="46"/>
      <c r="BM186" s="46"/>
      <c r="BN186" s="46"/>
      <c r="BO186" s="46"/>
      <c r="BP186" s="46"/>
      <c r="BQ186" s="46"/>
      <c r="BR186" s="34"/>
      <c r="BS186" s="46"/>
      <c r="BT186" s="2"/>
    </row>
    <row r="187" spans="1:74" ht="14.25" thickBot="1">
      <c r="A187" s="17">
        <f t="shared" si="34"/>
        <v>6</v>
      </c>
      <c r="B187" s="17">
        <f t="shared" si="35"/>
        <v>25</v>
      </c>
      <c r="D187" s="89" cm="1">
        <f t="array" aca="1" ref="D187" ca="1">IF(INDIRECT(VLOOKUP(B187,B$8:C$38,2,FALSE)&amp;(10*A187-1))="","",INDIRECT(VLOOKUP(B187,B$8:C$38,2,FALSE)&amp;(10*A187-1)))</f>
        <v>46106</v>
      </c>
      <c r="E187" s="17" t="str">
        <f t="shared" ca="1" si="33"/>
        <v>水</v>
      </c>
      <c r="F187" s="17" t="str" cm="1">
        <f t="array" aca="1" ref="F187" ca="1">IF(E187="","",IF(INDIRECT(VLOOKUP(B187,B$8:C$38,2,FALSE)&amp;(10*A187+3))="","",INDIRECT(VLOOKUP(B187,B$8:C$38,2,FALSE)&amp;(10*A187+3))))</f>
        <v>外</v>
      </c>
      <c r="G187" s="17" t="str" cm="1">
        <f t="array" aca="1" ref="G187" ca="1">IF(E187="","",IF(INDIRECT(VLOOKUP(B187,B$8:C$38,2,FALSE)&amp;(10*A187+5))="","",INDIRECT(VLOOKUP(B187,B$8:C$38,2,FALSE)&amp;(10*A187+5))))</f>
        <v>外</v>
      </c>
      <c r="H187" s="17" t="str" cm="1">
        <f t="array" aca="1" ref="H187" ca="1">IF(G187="","",IF(G187="●","振替後",IF(G187="▲","振替前",IF(G187="○","休日",IF(G187="外","非対象期間",IF(INDIRECT(VLOOKUP(B187,B$8:C$38,2,FALSE)&amp;(10*A187+5))="","",INDIRECT(VLOOKUP(B187,B$8:C$38,2,FALSE)&amp;(10*A187+5))))))))</f>
        <v>非対象期間</v>
      </c>
      <c r="J187" s="52"/>
      <c r="K187" s="53"/>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BI187" s="7"/>
      <c r="BJ187" s="7"/>
      <c r="BK187" s="7"/>
      <c r="BL187" s="2"/>
    </row>
    <row r="188" spans="1:74" ht="13.5" customHeight="1">
      <c r="A188" s="17">
        <f t="shared" si="34"/>
        <v>6</v>
      </c>
      <c r="B188" s="17">
        <f t="shared" si="35"/>
        <v>26</v>
      </c>
      <c r="D188" s="89" cm="1">
        <f t="array" aca="1" ref="D188" ca="1">IF(INDIRECT(VLOOKUP(B188,B$8:C$38,2,FALSE)&amp;(10*A188-1))="","",INDIRECT(VLOOKUP(B188,B$8:C$38,2,FALSE)&amp;(10*A188-1)))</f>
        <v>46107</v>
      </c>
      <c r="E188" s="17" t="str">
        <f t="shared" ca="1" si="33"/>
        <v>木</v>
      </c>
      <c r="F188" s="17" t="str" cm="1">
        <f t="array" aca="1" ref="F188" ca="1">IF(E188="","",IF(INDIRECT(VLOOKUP(B188,B$8:C$38,2,FALSE)&amp;(10*A188+3))="","",INDIRECT(VLOOKUP(B188,B$8:C$38,2,FALSE)&amp;(10*A188+3))))</f>
        <v>外</v>
      </c>
      <c r="G188" s="17" t="str" cm="1">
        <f t="array" aca="1" ref="G188" ca="1">IF(E188="","",IF(INDIRECT(VLOOKUP(B188,B$8:C$38,2,FALSE)&amp;(10*A188+5))="","",INDIRECT(VLOOKUP(B188,B$8:C$38,2,FALSE)&amp;(10*A188+5))))</f>
        <v>外</v>
      </c>
      <c r="H188" s="17" t="str" cm="1">
        <f t="array" aca="1" ref="H188" ca="1">IF(G188="","",IF(G188="●","振替後",IF(G188="▲","振替前",IF(G188="○","休日",IF(G188="外","非対象期間",IF(INDIRECT(VLOOKUP(B188,B$8:C$38,2,FALSE)&amp;(10*A188+5))="","",INDIRECT(VLOOKUP(B188,B$8:C$38,2,FALSE)&amp;(10*A188+5))))))))</f>
        <v>非対象期間</v>
      </c>
      <c r="J188" s="52"/>
      <c r="K188" s="66" t="s">
        <v>0</v>
      </c>
      <c r="L188" s="258">
        <f>DATE(YEAR(L178),MONTH(L178)+1,DAY(L178))</f>
        <v>46478</v>
      </c>
      <c r="M188" s="258"/>
      <c r="N188" s="258"/>
      <c r="O188" s="258"/>
      <c r="P188" s="258"/>
      <c r="Q188" s="258"/>
      <c r="R188" s="258"/>
      <c r="S188" s="258"/>
      <c r="T188" s="258"/>
      <c r="U188" s="258"/>
      <c r="V188" s="258"/>
      <c r="W188" s="258"/>
      <c r="X188" s="258"/>
      <c r="Y188" s="258"/>
      <c r="Z188" s="258"/>
      <c r="AA188" s="258"/>
      <c r="AB188" s="258"/>
      <c r="AC188" s="258"/>
      <c r="AD188" s="258"/>
      <c r="AE188" s="258"/>
      <c r="AF188" s="258"/>
      <c r="AG188" s="258"/>
      <c r="AH188" s="258"/>
      <c r="AI188" s="258"/>
      <c r="AJ188" s="258"/>
      <c r="AK188" s="258"/>
      <c r="AL188" s="258"/>
      <c r="AM188" s="258"/>
      <c r="AN188" s="258"/>
      <c r="AO188" s="258"/>
      <c r="AP188" s="259"/>
      <c r="AQ188" s="270" t="s">
        <v>136</v>
      </c>
      <c r="AR188" s="271"/>
      <c r="AS188" s="271"/>
      <c r="AT188" s="271"/>
      <c r="AU188" s="272"/>
      <c r="AV188" s="260" t="s">
        <v>50</v>
      </c>
      <c r="AW188" s="261"/>
      <c r="AX188" s="262"/>
      <c r="AY188" s="266" t="s">
        <v>11</v>
      </c>
      <c r="AZ188" s="267"/>
      <c r="BA188" s="250" t="s">
        <v>102</v>
      </c>
      <c r="BB188" s="253" t="s">
        <v>103</v>
      </c>
      <c r="BC188" s="256" t="s">
        <v>15</v>
      </c>
      <c r="BD188" s="208" t="s">
        <v>104</v>
      </c>
      <c r="BE188" s="247" t="s">
        <v>105</v>
      </c>
      <c r="BF188" s="208" t="s">
        <v>107</v>
      </c>
      <c r="BG188" s="247" t="s">
        <v>106</v>
      </c>
      <c r="BH188" s="208" t="s">
        <v>80</v>
      </c>
      <c r="BI188" s="208" t="s">
        <v>81</v>
      </c>
      <c r="BJ188" s="102" t="s">
        <v>82</v>
      </c>
      <c r="BK188" s="102" t="s">
        <v>83</v>
      </c>
      <c r="BL188" s="222" t="s">
        <v>52</v>
      </c>
      <c r="BM188" s="247" t="s">
        <v>108</v>
      </c>
      <c r="BN188" s="247" t="s">
        <v>109</v>
      </c>
      <c r="BO188" s="222" t="s">
        <v>110</v>
      </c>
      <c r="BP188" s="222" t="s">
        <v>111</v>
      </c>
      <c r="BQ188" s="105"/>
      <c r="BR188" s="245" t="s">
        <v>92</v>
      </c>
      <c r="BS188" s="222" t="s">
        <v>61</v>
      </c>
      <c r="BT188" s="173" t="s">
        <v>142</v>
      </c>
    </row>
    <row r="189" spans="1:74" ht="12.95" customHeight="1">
      <c r="A189" s="17">
        <f t="shared" si="34"/>
        <v>6</v>
      </c>
      <c r="B189" s="17">
        <f t="shared" si="35"/>
        <v>27</v>
      </c>
      <c r="D189" s="89" cm="1">
        <f t="array" aca="1" ref="D189" ca="1">IF(INDIRECT(VLOOKUP(B189,B$8:C$38,2,FALSE)&amp;(10*A189-1))="","",INDIRECT(VLOOKUP(B189,B$8:C$38,2,FALSE)&amp;(10*A189-1)))</f>
        <v>46108</v>
      </c>
      <c r="E189" s="17" t="str">
        <f t="shared" ca="1" si="33"/>
        <v>金</v>
      </c>
      <c r="F189" s="17" t="str" cm="1">
        <f t="array" aca="1" ref="F189" ca="1">IF(E189="","",IF(INDIRECT(VLOOKUP(B189,B$8:C$38,2,FALSE)&amp;(10*A189+3))="","",INDIRECT(VLOOKUP(B189,B$8:C$38,2,FALSE)&amp;(10*A189+3))))</f>
        <v>外</v>
      </c>
      <c r="G189" s="17" t="str" cm="1">
        <f t="array" aca="1" ref="G189" ca="1">IF(E189="","",IF(INDIRECT(VLOOKUP(B189,B$8:C$38,2,FALSE)&amp;(10*A189+5))="","",INDIRECT(VLOOKUP(B189,B$8:C$38,2,FALSE)&amp;(10*A189+5))))</f>
        <v>外</v>
      </c>
      <c r="H189" s="17" t="str" cm="1">
        <f t="array" aca="1" ref="H189" ca="1">IF(G189="","",IF(G189="●","振替後",IF(G189="▲","振替前",IF(G189="○","休日",IF(G189="外","非対象期間",IF(INDIRECT(VLOOKUP(B189,B$8:C$38,2,FALSE)&amp;(10*A189+5))="","",INDIRECT(VLOOKUP(B189,B$8:C$38,2,FALSE)&amp;(10*A189+5))))))))</f>
        <v>非対象期間</v>
      </c>
      <c r="J189" s="52"/>
      <c r="K189" s="67" t="s">
        <v>1</v>
      </c>
      <c r="L189" s="126">
        <f>DATE(YEAR(L188),MONTH(L188),DAY(L188))</f>
        <v>46478</v>
      </c>
      <c r="M189" s="126">
        <f>IF(MONTH(DATE(YEAR(L189),MONTH(L189),DAY(L189)+1))=MONTH($L188),DATE(YEAR(L189),MONTH(L189),DAY(L189)+1),"")</f>
        <v>46479</v>
      </c>
      <c r="N189" s="126">
        <f t="shared" ref="N189:AP189" si="46">IF(MONTH(DATE(YEAR(M189),MONTH(M189),DAY(M189)+1))=MONTH($L188),DATE(YEAR(M189),MONTH(M189),DAY(M189)+1),"")</f>
        <v>46480</v>
      </c>
      <c r="O189" s="126">
        <f t="shared" si="46"/>
        <v>46481</v>
      </c>
      <c r="P189" s="126">
        <f t="shared" si="46"/>
        <v>46482</v>
      </c>
      <c r="Q189" s="126">
        <f t="shared" si="46"/>
        <v>46483</v>
      </c>
      <c r="R189" s="126">
        <f t="shared" si="46"/>
        <v>46484</v>
      </c>
      <c r="S189" s="126">
        <f t="shared" si="46"/>
        <v>46485</v>
      </c>
      <c r="T189" s="126">
        <f t="shared" si="46"/>
        <v>46486</v>
      </c>
      <c r="U189" s="126">
        <f t="shared" si="46"/>
        <v>46487</v>
      </c>
      <c r="V189" s="126">
        <f t="shared" si="46"/>
        <v>46488</v>
      </c>
      <c r="W189" s="126">
        <f t="shared" si="46"/>
        <v>46489</v>
      </c>
      <c r="X189" s="126">
        <f t="shared" si="46"/>
        <v>46490</v>
      </c>
      <c r="Y189" s="126">
        <f t="shared" si="46"/>
        <v>46491</v>
      </c>
      <c r="Z189" s="126">
        <f t="shared" si="46"/>
        <v>46492</v>
      </c>
      <c r="AA189" s="126">
        <f t="shared" si="46"/>
        <v>46493</v>
      </c>
      <c r="AB189" s="126">
        <f t="shared" si="46"/>
        <v>46494</v>
      </c>
      <c r="AC189" s="126">
        <f t="shared" si="46"/>
        <v>46495</v>
      </c>
      <c r="AD189" s="126">
        <f t="shared" si="46"/>
        <v>46496</v>
      </c>
      <c r="AE189" s="126">
        <f t="shared" si="46"/>
        <v>46497</v>
      </c>
      <c r="AF189" s="126">
        <f t="shared" si="46"/>
        <v>46498</v>
      </c>
      <c r="AG189" s="126">
        <f t="shared" si="46"/>
        <v>46499</v>
      </c>
      <c r="AH189" s="126">
        <f t="shared" si="46"/>
        <v>46500</v>
      </c>
      <c r="AI189" s="126">
        <f t="shared" si="46"/>
        <v>46501</v>
      </c>
      <c r="AJ189" s="126">
        <f t="shared" si="46"/>
        <v>46502</v>
      </c>
      <c r="AK189" s="126">
        <f t="shared" si="46"/>
        <v>46503</v>
      </c>
      <c r="AL189" s="126">
        <f t="shared" si="46"/>
        <v>46504</v>
      </c>
      <c r="AM189" s="126">
        <f t="shared" si="46"/>
        <v>46505</v>
      </c>
      <c r="AN189" s="126">
        <f t="shared" si="46"/>
        <v>46506</v>
      </c>
      <c r="AO189" s="126">
        <f t="shared" si="46"/>
        <v>46507</v>
      </c>
      <c r="AP189" s="127" t="str">
        <f t="shared" si="46"/>
        <v/>
      </c>
      <c r="AQ189" s="273"/>
      <c r="AR189" s="274"/>
      <c r="AS189" s="274"/>
      <c r="AT189" s="274"/>
      <c r="AU189" s="275"/>
      <c r="AV189" s="263"/>
      <c r="AW189" s="264"/>
      <c r="AX189" s="265"/>
      <c r="AY189" s="268"/>
      <c r="AZ189" s="269"/>
      <c r="BA189" s="251"/>
      <c r="BB189" s="254"/>
      <c r="BC189" s="257"/>
      <c r="BD189" s="210"/>
      <c r="BE189" s="248"/>
      <c r="BF189" s="210"/>
      <c r="BG189" s="248"/>
      <c r="BH189" s="210"/>
      <c r="BI189" s="210"/>
      <c r="BJ189" s="103" t="s">
        <v>78</v>
      </c>
      <c r="BK189" s="103" t="s">
        <v>79</v>
      </c>
      <c r="BL189" s="222"/>
      <c r="BM189" s="249"/>
      <c r="BN189" s="249"/>
      <c r="BO189" s="173"/>
      <c r="BP189" s="173"/>
      <c r="BQ189" s="106"/>
      <c r="BR189" s="246"/>
      <c r="BS189" s="222"/>
      <c r="BT189" s="173"/>
    </row>
    <row r="190" spans="1:74" ht="13.5" customHeight="1">
      <c r="A190" s="17">
        <f t="shared" si="34"/>
        <v>6</v>
      </c>
      <c r="B190" s="17">
        <f t="shared" si="35"/>
        <v>28</v>
      </c>
      <c r="D190" s="89" cm="1">
        <f t="array" aca="1" ref="D190" ca="1">IF(INDIRECT(VLOOKUP(B190,B$8:C$38,2,FALSE)&amp;(10*A190-1))="","",INDIRECT(VLOOKUP(B190,B$8:C$38,2,FALSE)&amp;(10*A190-1)))</f>
        <v>46109</v>
      </c>
      <c r="E190" s="17" t="str">
        <f t="shared" ca="1" si="33"/>
        <v>土</v>
      </c>
      <c r="F190" s="17" t="str" cm="1">
        <f t="array" aca="1" ref="F190" ca="1">IF(E190="","",IF(INDIRECT(VLOOKUP(B190,B$8:C$38,2,FALSE)&amp;(10*A190+3))="","",INDIRECT(VLOOKUP(B190,B$8:C$38,2,FALSE)&amp;(10*A190+3))))</f>
        <v>外</v>
      </c>
      <c r="G190" s="17" t="str" cm="1">
        <f t="array" aca="1" ref="G190" ca="1">IF(E190="","",IF(INDIRECT(VLOOKUP(B190,B$8:C$38,2,FALSE)&amp;(10*A190+5))="","",INDIRECT(VLOOKUP(B190,B$8:C$38,2,FALSE)&amp;(10*A190+5))))</f>
        <v>外</v>
      </c>
      <c r="H190" s="17" t="str" cm="1">
        <f t="array" aca="1" ref="H190" ca="1">IF(G190="","",IF(G190="●","振替後",IF(G190="▲","振替前",IF(G190="○","休日",IF(G190="外","非対象期間",IF(INDIRECT(VLOOKUP(B190,B$8:C$38,2,FALSE)&amp;(10*A190+5))="","",INDIRECT(VLOOKUP(B190,B$8:C$38,2,FALSE)&amp;(10*A190+5))))))))</f>
        <v>非対象期間</v>
      </c>
      <c r="J190" s="52"/>
      <c r="K190" s="67" t="s">
        <v>2</v>
      </c>
      <c r="L190" s="128" t="str">
        <f t="shared" ref="L190:AP190" si="47">TEXT(L189,"aaa")</f>
        <v>木</v>
      </c>
      <c r="M190" s="128" t="str">
        <f t="shared" si="47"/>
        <v>金</v>
      </c>
      <c r="N190" s="128" t="str">
        <f t="shared" si="47"/>
        <v>土</v>
      </c>
      <c r="O190" s="128" t="str">
        <f t="shared" si="47"/>
        <v>日</v>
      </c>
      <c r="P190" s="128" t="str">
        <f t="shared" si="47"/>
        <v>月</v>
      </c>
      <c r="Q190" s="128" t="str">
        <f t="shared" si="47"/>
        <v>火</v>
      </c>
      <c r="R190" s="128" t="str">
        <f t="shared" si="47"/>
        <v>水</v>
      </c>
      <c r="S190" s="128" t="str">
        <f t="shared" si="47"/>
        <v>木</v>
      </c>
      <c r="T190" s="128" t="str">
        <f t="shared" si="47"/>
        <v>金</v>
      </c>
      <c r="U190" s="128" t="str">
        <f t="shared" si="47"/>
        <v>土</v>
      </c>
      <c r="V190" s="128" t="str">
        <f t="shared" si="47"/>
        <v>日</v>
      </c>
      <c r="W190" s="128" t="str">
        <f t="shared" si="47"/>
        <v>月</v>
      </c>
      <c r="X190" s="128" t="str">
        <f t="shared" si="47"/>
        <v>火</v>
      </c>
      <c r="Y190" s="128" t="str">
        <f t="shared" si="47"/>
        <v>水</v>
      </c>
      <c r="Z190" s="128" t="str">
        <f t="shared" si="47"/>
        <v>木</v>
      </c>
      <c r="AA190" s="128" t="str">
        <f t="shared" si="47"/>
        <v>金</v>
      </c>
      <c r="AB190" s="128" t="str">
        <f t="shared" si="47"/>
        <v>土</v>
      </c>
      <c r="AC190" s="128" t="str">
        <f t="shared" si="47"/>
        <v>日</v>
      </c>
      <c r="AD190" s="128" t="str">
        <f t="shared" si="47"/>
        <v>月</v>
      </c>
      <c r="AE190" s="128" t="str">
        <f t="shared" si="47"/>
        <v>火</v>
      </c>
      <c r="AF190" s="128" t="str">
        <f t="shared" si="47"/>
        <v>水</v>
      </c>
      <c r="AG190" s="128" t="str">
        <f t="shared" si="47"/>
        <v>木</v>
      </c>
      <c r="AH190" s="128" t="str">
        <f t="shared" si="47"/>
        <v>金</v>
      </c>
      <c r="AI190" s="128" t="str">
        <f t="shared" si="47"/>
        <v>土</v>
      </c>
      <c r="AJ190" s="128" t="str">
        <f t="shared" si="47"/>
        <v>日</v>
      </c>
      <c r="AK190" s="128" t="str">
        <f t="shared" si="47"/>
        <v>月</v>
      </c>
      <c r="AL190" s="128" t="str">
        <f t="shared" si="47"/>
        <v>火</v>
      </c>
      <c r="AM190" s="128" t="str">
        <f t="shared" si="47"/>
        <v>水</v>
      </c>
      <c r="AN190" s="128" t="str">
        <f t="shared" si="47"/>
        <v>木</v>
      </c>
      <c r="AO190" s="128" t="str">
        <f t="shared" si="47"/>
        <v>金</v>
      </c>
      <c r="AP190" s="129" t="str">
        <f t="shared" si="47"/>
        <v/>
      </c>
      <c r="AQ190" s="287" t="s">
        <v>137</v>
      </c>
      <c r="AR190" s="289" t="s">
        <v>138</v>
      </c>
      <c r="AS190" s="289" t="s">
        <v>139</v>
      </c>
      <c r="AT190" s="289" t="s">
        <v>140</v>
      </c>
      <c r="AU190" s="304" t="s">
        <v>141</v>
      </c>
      <c r="AV190" s="229" t="s">
        <v>44</v>
      </c>
      <c r="AW190" s="230" t="s">
        <v>12</v>
      </c>
      <c r="AX190" s="231" t="s">
        <v>51</v>
      </c>
      <c r="AY190" s="232" t="s">
        <v>44</v>
      </c>
      <c r="AZ190" s="235" t="s">
        <v>13</v>
      </c>
      <c r="BA190" s="252"/>
      <c r="BB190" s="255"/>
      <c r="BC190" s="238">
        <f>COUNT(L189:AP189)</f>
        <v>30</v>
      </c>
      <c r="BD190" s="208">
        <f>BC190-BA192</f>
        <v>30</v>
      </c>
      <c r="BE190" s="222">
        <f>SUM(BD$8:BD193)</f>
        <v>521</v>
      </c>
      <c r="BF190" s="208">
        <f>BC190-BA194</f>
        <v>30</v>
      </c>
      <c r="BG190" s="222">
        <f>SUM(BF$8:BF193)</f>
        <v>521</v>
      </c>
      <c r="BH190" s="222">
        <f>COUNTIF(L193:AP193,"○")+COUNTIF(L193:AP193,"●")</f>
        <v>0</v>
      </c>
      <c r="BI190" s="222">
        <f>SUM(BH$9:BH194)</f>
        <v>0</v>
      </c>
      <c r="BJ190" s="222">
        <f>COUNTIF(L195:AP195,"○")+COUNTIF(L195:AP195,"●")</f>
        <v>0</v>
      </c>
      <c r="BK190" s="222">
        <f>SUM(BJ$10:BJ195)</f>
        <v>0</v>
      </c>
      <c r="BL190" s="173">
        <f>COUNTIF(L190:AP190,"土")+COUNTIF(L190:AP190,"日")</f>
        <v>8</v>
      </c>
      <c r="BM190" s="248"/>
      <c r="BN190" s="248"/>
      <c r="BO190" s="173" t="str">
        <f ca="1">IF(OR(BM191/BD190&lt;0.285,BM191=0),"特例","特例なし")</f>
        <v>特例</v>
      </c>
      <c r="BP190" s="173" t="str">
        <f ca="1">IF(OR(BN191/BF190&lt;0.285,BN191=0),"特例","特例なし")</f>
        <v>特例</v>
      </c>
      <c r="BQ190" s="223" t="s">
        <v>97</v>
      </c>
      <c r="BR190" s="225">
        <f>ABS(IF(WEEKDAY(L188,3)=0,7,WEEKDAY(L188,3)-7))</f>
        <v>4</v>
      </c>
      <c r="BS190" s="173">
        <f ca="1">IF($AX$340="計画",IF(BD190=0,1,IF(AX193="達成",1,IF(AX193="達成※",1,0))),IF(BF190=0,1,IF(AX195="達成",1,IF(AX195="達成※",1,0))))</f>
        <v>0</v>
      </c>
      <c r="BT190" s="173">
        <f ca="1">IF($AX$340="計画",IF(COUNTIF(AQ194:AU194,"未")=0,1,0),IF(COUNTIF(AQ196:AU196,"未")=0,1,0))</f>
        <v>0</v>
      </c>
    </row>
    <row r="191" spans="1:74" ht="33.950000000000003" customHeight="1">
      <c r="A191" s="17">
        <f t="shared" si="34"/>
        <v>6</v>
      </c>
      <c r="B191" s="17">
        <f t="shared" si="35"/>
        <v>29</v>
      </c>
      <c r="D191" s="89" cm="1">
        <f t="array" aca="1" ref="D191" ca="1">IF(INDIRECT(VLOOKUP(B191,B$8:C$38,2,FALSE)&amp;(10*A191-1))="","",INDIRECT(VLOOKUP(B191,B$8:C$38,2,FALSE)&amp;(10*A191-1)))</f>
        <v>46110</v>
      </c>
      <c r="E191" s="17" t="str">
        <f t="shared" ca="1" si="33"/>
        <v>日</v>
      </c>
      <c r="F191" s="17" t="str" cm="1">
        <f t="array" aca="1" ref="F191" ca="1">IF(E191="","",IF(INDIRECT(VLOOKUP(B191,B$8:C$38,2,FALSE)&amp;(10*A191+3))="","",INDIRECT(VLOOKUP(B191,B$8:C$38,2,FALSE)&amp;(10*A191+3))))</f>
        <v>外</v>
      </c>
      <c r="G191" s="17" t="str" cm="1">
        <f t="array" aca="1" ref="G191" ca="1">IF(E191="","",IF(INDIRECT(VLOOKUP(B191,B$8:C$38,2,FALSE)&amp;(10*A191+5))="","",INDIRECT(VLOOKUP(B191,B$8:C$38,2,FALSE)&amp;(10*A191+5))))</f>
        <v>外</v>
      </c>
      <c r="H191" s="17" t="str" cm="1">
        <f t="array" aca="1" ref="H191" ca="1">IF(G191="","",IF(G191="●","振替後",IF(G191="▲","振替前",IF(G191="○","休日",IF(G191="外","非対象期間",IF(INDIRECT(VLOOKUP(B191,B$8:C$38,2,FALSE)&amp;(10*A191+5))="","",INDIRECT(VLOOKUP(B191,B$8:C$38,2,FALSE)&amp;(10*A191+5))))))))</f>
        <v>非対象期間</v>
      </c>
      <c r="J191" s="52"/>
      <c r="K191" s="220" t="s">
        <v>3</v>
      </c>
      <c r="L191" s="218" t="str">
        <f>IFERROR(VLOOKUP(L189,祝日一覧!$A:$C,3,FALSE),"")</f>
        <v/>
      </c>
      <c r="M191" s="218" t="str">
        <f>IFERROR(VLOOKUP(M189,祝日一覧!$A:$C,3,FALSE),"")</f>
        <v/>
      </c>
      <c r="N191" s="218" t="str">
        <f>IFERROR(VLOOKUP(N189,祝日一覧!$A:$C,3,FALSE),"")</f>
        <v/>
      </c>
      <c r="O191" s="218" t="str">
        <f>IFERROR(VLOOKUP(O189,祝日一覧!$A:$C,3,FALSE),"")</f>
        <v/>
      </c>
      <c r="P191" s="218" t="str">
        <f>IFERROR(VLOOKUP(P189,祝日一覧!$A:$C,3,FALSE),"")</f>
        <v/>
      </c>
      <c r="Q191" s="218" t="str">
        <f>IFERROR(VLOOKUP(Q189,祝日一覧!$A:$C,3,FALSE),"")</f>
        <v/>
      </c>
      <c r="R191" s="218" t="str">
        <f>IFERROR(VLOOKUP(R189,祝日一覧!$A:$C,3,FALSE),"")</f>
        <v/>
      </c>
      <c r="S191" s="218" t="str">
        <f>IFERROR(VLOOKUP(S189,祝日一覧!$A:$C,3,FALSE),"")</f>
        <v/>
      </c>
      <c r="T191" s="218" t="str">
        <f>IFERROR(VLOOKUP(T189,祝日一覧!$A:$C,3,FALSE),"")</f>
        <v/>
      </c>
      <c r="U191" s="218" t="str">
        <f>IFERROR(VLOOKUP(U189,祝日一覧!$A:$C,3,FALSE),"")</f>
        <v/>
      </c>
      <c r="V191" s="218" t="str">
        <f>IFERROR(VLOOKUP(V189,祝日一覧!$A:$C,3,FALSE),"")</f>
        <v/>
      </c>
      <c r="W191" s="218" t="str">
        <f>IFERROR(VLOOKUP(W189,祝日一覧!$A:$C,3,FALSE),"")</f>
        <v/>
      </c>
      <c r="X191" s="218" t="str">
        <f>IFERROR(VLOOKUP(X189,祝日一覧!$A:$C,3,FALSE),"")</f>
        <v/>
      </c>
      <c r="Y191" s="218" t="str">
        <f>IFERROR(VLOOKUP(Y189,祝日一覧!$A:$C,3,FALSE),"")</f>
        <v/>
      </c>
      <c r="Z191" s="218" t="str">
        <f>IFERROR(VLOOKUP(Z189,祝日一覧!$A:$C,3,FALSE),"")</f>
        <v/>
      </c>
      <c r="AA191" s="218" t="str">
        <f>IFERROR(VLOOKUP(AA189,祝日一覧!$A:$C,3,FALSE),"")</f>
        <v/>
      </c>
      <c r="AB191" s="218" t="str">
        <f>IFERROR(VLOOKUP(AB189,祝日一覧!$A:$C,3,FALSE),"")</f>
        <v/>
      </c>
      <c r="AC191" s="218" t="str">
        <f>IFERROR(VLOOKUP(AC189,祝日一覧!$A:$C,3,FALSE),"")</f>
        <v/>
      </c>
      <c r="AD191" s="218" t="str">
        <f>IFERROR(VLOOKUP(AD189,祝日一覧!$A:$C,3,FALSE),"")</f>
        <v/>
      </c>
      <c r="AE191" s="218" t="str">
        <f>IFERROR(VLOOKUP(AE189,祝日一覧!$A:$C,3,FALSE),"")</f>
        <v/>
      </c>
      <c r="AF191" s="218" t="str">
        <f>IFERROR(VLOOKUP(AF189,祝日一覧!$A:$C,3,FALSE),"")</f>
        <v/>
      </c>
      <c r="AG191" s="218" t="str">
        <f>IFERROR(VLOOKUP(AG189,祝日一覧!$A:$C,3,FALSE),"")</f>
        <v/>
      </c>
      <c r="AH191" s="218" t="str">
        <f>IFERROR(VLOOKUP(AH189,祝日一覧!$A:$C,3,FALSE),"")</f>
        <v/>
      </c>
      <c r="AI191" s="218" t="str">
        <f>IFERROR(VLOOKUP(AI189,祝日一覧!$A:$C,3,FALSE),"")</f>
        <v/>
      </c>
      <c r="AJ191" s="218" t="str">
        <f>IFERROR(VLOOKUP(AJ189,祝日一覧!$A:$C,3,FALSE),"")</f>
        <v/>
      </c>
      <c r="AK191" s="218" t="str">
        <f>IFERROR(VLOOKUP(AK189,祝日一覧!$A:$C,3,FALSE),"")</f>
        <v/>
      </c>
      <c r="AL191" s="218" t="str">
        <f>IFERROR(VLOOKUP(AL189,祝日一覧!$A:$C,3,FALSE),"")</f>
        <v/>
      </c>
      <c r="AM191" s="218" t="str">
        <f>IFERROR(VLOOKUP(AM189,祝日一覧!$A:$C,3,FALSE),"")</f>
        <v/>
      </c>
      <c r="AN191" s="218" t="str">
        <f>IFERROR(VLOOKUP(AN189,祝日一覧!$A:$C,3,FALSE),"")</f>
        <v>昭和の日</v>
      </c>
      <c r="AO191" s="218" t="str">
        <f>IFERROR(VLOOKUP(AO189,祝日一覧!$A:$C,3,FALSE),"")</f>
        <v/>
      </c>
      <c r="AP191" s="219" t="str">
        <f>IFERROR(VLOOKUP(AP189,祝日一覧!$A:$C,3,FALSE),"")</f>
        <v/>
      </c>
      <c r="AQ191" s="288"/>
      <c r="AR191" s="290"/>
      <c r="AS191" s="290"/>
      <c r="AT191" s="290"/>
      <c r="AU191" s="305"/>
      <c r="AV191" s="229"/>
      <c r="AW191" s="230"/>
      <c r="AX191" s="231"/>
      <c r="AY191" s="233"/>
      <c r="AZ191" s="236"/>
      <c r="BA191" s="41" t="s">
        <v>85</v>
      </c>
      <c r="BB191" s="42" t="s">
        <v>85</v>
      </c>
      <c r="BC191" s="238"/>
      <c r="BD191" s="209"/>
      <c r="BE191" s="222"/>
      <c r="BF191" s="209"/>
      <c r="BG191" s="222"/>
      <c r="BH191" s="222"/>
      <c r="BI191" s="222"/>
      <c r="BJ191" s="222"/>
      <c r="BK191" s="222"/>
      <c r="BL191" s="173"/>
      <c r="BM191" s="226">
        <f ca="1">BL190-BB192</f>
        <v>8</v>
      </c>
      <c r="BN191" s="226">
        <f ca="1">BL190-BB194</f>
        <v>8</v>
      </c>
      <c r="BO191" s="173"/>
      <c r="BP191" s="173"/>
      <c r="BQ191" s="224"/>
      <c r="BR191" s="225">
        <f>WEEKDAY(L187,3)</f>
        <v>5</v>
      </c>
      <c r="BS191" s="173"/>
      <c r="BT191" s="173"/>
      <c r="BU191" s="24"/>
    </row>
    <row r="192" spans="1:74" s="3" customFormat="1" ht="53.1" customHeight="1">
      <c r="A192" s="17">
        <f t="shared" si="34"/>
        <v>6</v>
      </c>
      <c r="B192" s="17">
        <f t="shared" si="35"/>
        <v>30</v>
      </c>
      <c r="C192" s="88"/>
      <c r="D192" s="89" cm="1">
        <f t="array" aca="1" ref="D192" ca="1">IF(INDIRECT(VLOOKUP(B192,B$8:C$38,2,FALSE)&amp;(10*A192-1))="","",INDIRECT(VLOOKUP(B192,B$8:C$38,2,FALSE)&amp;(10*A192-1)))</f>
        <v>46111</v>
      </c>
      <c r="E192" s="17" t="str">
        <f t="shared" ca="1" si="33"/>
        <v>月</v>
      </c>
      <c r="F192" s="17" t="str" cm="1">
        <f t="array" aca="1" ref="F192" ca="1">IF(E192="","",IF(INDIRECT(VLOOKUP(B192,B$8:C$38,2,FALSE)&amp;(10*A192+3))="","",INDIRECT(VLOOKUP(B192,B$8:C$38,2,FALSE)&amp;(10*A192+3))))</f>
        <v>外</v>
      </c>
      <c r="G192" s="17" t="str" cm="1">
        <f t="array" aca="1" ref="G192" ca="1">IF(E192="","",IF(INDIRECT(VLOOKUP(B192,B$8:C$38,2,FALSE)&amp;(10*A192+5))="","",INDIRECT(VLOOKUP(B192,B$8:C$38,2,FALSE)&amp;(10*A192+5))))</f>
        <v>外</v>
      </c>
      <c r="H192" s="17" t="str" cm="1">
        <f t="array" aca="1" ref="H192" ca="1">IF(G192="","",IF(G192="●","振替後",IF(G192="▲","振替前",IF(G192="○","休日",IF(G192="外","非対象期間",IF(INDIRECT(VLOOKUP(B192,B$8:C$38,2,FALSE)&amp;(10*A192+5))="","",INDIRECT(VLOOKUP(B192,B$8:C$38,2,FALSE)&amp;(10*A192+5))))))))</f>
        <v>非対象期間</v>
      </c>
      <c r="J192" s="68"/>
      <c r="K192" s="221"/>
      <c r="L192" s="218"/>
      <c r="M192" s="218"/>
      <c r="N192" s="218"/>
      <c r="O192" s="218"/>
      <c r="P192" s="218"/>
      <c r="Q192" s="218"/>
      <c r="R192" s="218"/>
      <c r="S192" s="218"/>
      <c r="T192" s="218"/>
      <c r="U192" s="218"/>
      <c r="V192" s="218"/>
      <c r="W192" s="218"/>
      <c r="X192" s="218"/>
      <c r="Y192" s="218"/>
      <c r="Z192" s="218"/>
      <c r="AA192" s="218"/>
      <c r="AB192" s="218"/>
      <c r="AC192" s="218"/>
      <c r="AD192" s="218"/>
      <c r="AE192" s="218"/>
      <c r="AF192" s="218"/>
      <c r="AG192" s="218"/>
      <c r="AH192" s="218"/>
      <c r="AI192" s="218"/>
      <c r="AJ192" s="218"/>
      <c r="AK192" s="218"/>
      <c r="AL192" s="218"/>
      <c r="AM192" s="218"/>
      <c r="AN192" s="218"/>
      <c r="AO192" s="218"/>
      <c r="AP192" s="219"/>
      <c r="AQ192" s="108" t="str">
        <f>IF($BR190=7,DBCS(1&amp;"日～"&amp;7&amp;"日"),DBCS("前"&amp;DAY(EOMONTH($L188-1,0))-6+$BR190&amp;"日～"&amp;$BR190&amp;"日"))</f>
        <v>前２９日～４日</v>
      </c>
      <c r="AR192" s="109" t="str">
        <f>DBCS($BR190+1&amp;"日～"&amp;$BR190+7&amp;"日")</f>
        <v>５日～１１日</v>
      </c>
      <c r="AS192" s="109" t="str">
        <f>DBCS($BR190+8&amp;"日～"&amp;$BR190+14&amp;"日")</f>
        <v>１２日～１８日</v>
      </c>
      <c r="AT192" s="109" t="str">
        <f>DBCS($BR190+15&amp;"日～"&amp;$BR190+21&amp;"日")</f>
        <v>１９日～２５日</v>
      </c>
      <c r="AU192" s="110" t="str">
        <f>IF(AND(BR190=7,BR193=0),"-",IF($BR195=3,"-",DBCS($BR190+22&amp;"日～"&amp;$BR190+28&amp;"日")))</f>
        <v>-</v>
      </c>
      <c r="AV192" s="229"/>
      <c r="AW192" s="230"/>
      <c r="AX192" s="231"/>
      <c r="AY192" s="234"/>
      <c r="AZ192" s="237"/>
      <c r="BA192" s="41">
        <f>COUNTIF(L193:AP194,"外")</f>
        <v>0</v>
      </c>
      <c r="BB192" s="42">
        <f ca="1">COUNTIF(OFFSET(L193,0,MAX(5-WEEKDAY(L188,3),0),1,MIN(7-WEEKDAY(L188,3),2)),"外")+COUNTIF(OFFSET(L193,0,MAX(5-WEEKDAY(L188,3),0)+7,1,2),"外")+COUNTIF(OFFSET(L193,0,MAX(5-WEEKDAY(L188,3),0)+14,1,2),"外")+COUNTIF(OFFSET(L193,0,MAX(5-WEEKDAY(L188,3),0)+21,1,2),"外")+IF(BR192-BR190&lt;27,0,COUNTIF(OFFSET(L193,0,BR190+26,1,MIN(7-BR193,2)),"外"))</f>
        <v>0</v>
      </c>
      <c r="BC192" s="238"/>
      <c r="BD192" s="209"/>
      <c r="BE192" s="222"/>
      <c r="BF192" s="209"/>
      <c r="BG192" s="222"/>
      <c r="BH192" s="222"/>
      <c r="BI192" s="222"/>
      <c r="BJ192" s="222"/>
      <c r="BK192" s="222"/>
      <c r="BL192" s="173"/>
      <c r="BM192" s="227"/>
      <c r="BN192" s="227"/>
      <c r="BO192" s="173"/>
      <c r="BP192" s="173"/>
      <c r="BQ192" s="35" t="s">
        <v>98</v>
      </c>
      <c r="BR192" s="31">
        <f>DAY(EOMONTH(L188,0))</f>
        <v>30</v>
      </c>
      <c r="BS192" s="173"/>
      <c r="BT192" s="173"/>
      <c r="BU192" s="29"/>
      <c r="BV192" s="30"/>
    </row>
    <row r="193" spans="1:74" s="4" customFormat="1" ht="29.1" customHeight="1">
      <c r="A193" s="17">
        <f t="shared" si="34"/>
        <v>6</v>
      </c>
      <c r="B193" s="17">
        <f t="shared" si="35"/>
        <v>31</v>
      </c>
      <c r="D193" s="89" cm="1">
        <f t="array" aca="1" ref="D193" ca="1">IF(INDIRECT(VLOOKUP(B193,B$8:C$38,2,FALSE)&amp;(10*A193-1))="","",INDIRECT(VLOOKUP(B193,B$8:C$38,2,FALSE)&amp;(10*A193-1)))</f>
        <v>46112</v>
      </c>
      <c r="E193" s="17" t="str">
        <f t="shared" ca="1" si="33"/>
        <v>火</v>
      </c>
      <c r="F193" s="17" t="str" cm="1">
        <f t="array" aca="1" ref="F193" ca="1">IF(E193="","",IF(INDIRECT(VLOOKUP(B193,B$8:C$38,2,FALSE)&amp;(10*A193+3))="","",INDIRECT(VLOOKUP(B193,B$8:C$38,2,FALSE)&amp;(10*A193+3))))</f>
        <v>外</v>
      </c>
      <c r="G193" s="17" t="str" cm="1">
        <f t="array" aca="1" ref="G193" ca="1">IF(E193="","",IF(INDIRECT(VLOOKUP(B193,B$8:C$38,2,FALSE)&amp;(10*A193+5))="","",INDIRECT(VLOOKUP(B193,B$8:C$38,2,FALSE)&amp;(10*A193+5))))</f>
        <v>外</v>
      </c>
      <c r="H193" s="17" t="str" cm="1">
        <f t="array" aca="1" ref="H193" ca="1">IF(G193="","",IF(G193="●","振替後",IF(G193="▲","振替前",IF(G193="○","休日",IF(G193="外","非対象期間",IF(INDIRECT(VLOOKUP(B193,B$8:C$38,2,FALSE)&amp;(10*A193+5))="","",INDIRECT(VLOOKUP(B193,B$8:C$38,2,FALSE)&amp;(10*A193+5))))))))</f>
        <v>非対象期間</v>
      </c>
      <c r="J193" s="69"/>
      <c r="K193" s="212" t="s">
        <v>88</v>
      </c>
      <c r="L193" s="194"/>
      <c r="M193" s="194"/>
      <c r="N193" s="194"/>
      <c r="O193" s="194"/>
      <c r="P193" s="194"/>
      <c r="Q193" s="194"/>
      <c r="R193" s="194"/>
      <c r="S193" s="194"/>
      <c r="T193" s="194"/>
      <c r="U193" s="194"/>
      <c r="V193" s="194"/>
      <c r="W193" s="194"/>
      <c r="X193" s="194"/>
      <c r="Y193" s="194"/>
      <c r="Z193" s="194"/>
      <c r="AA193" s="194"/>
      <c r="AB193" s="194"/>
      <c r="AC193" s="194"/>
      <c r="AD193" s="194"/>
      <c r="AE193" s="194"/>
      <c r="AF193" s="194"/>
      <c r="AG193" s="194"/>
      <c r="AH193" s="194"/>
      <c r="AI193" s="194"/>
      <c r="AJ193" s="194"/>
      <c r="AK193" s="194"/>
      <c r="AL193" s="194"/>
      <c r="AM193" s="194"/>
      <c r="AN193" s="194"/>
      <c r="AO193" s="194"/>
      <c r="AP193" s="196"/>
      <c r="AQ193" s="111">
        <f ca="1">IF(BR190=7,COUNTIF(OFFSET($L193,0,0,1,$BR190),"○")+COUNTIF(OFFSET($L193,0,$BR190,1,7),"●"),COUNTIF(OFFSET($L193,0,0,1,$BR190),"○")+COUNTIF(OFFSET($L193,-10,DAY(EOMONTH(L188-1,0))-7+BR190,1,7-$BR190),"○")+COUNTIF(OFFSET(L193,0,BR190,1,7),"●"))</f>
        <v>0</v>
      </c>
      <c r="AR193" s="112">
        <f ca="1">COUNTIF(OFFSET($L193,0,$BR190,1,7),"○")+COUNTIF(OFFSET($L193,0,$BR190+7,1,7),"●")</f>
        <v>0</v>
      </c>
      <c r="AS193" s="112">
        <f ca="1">COUNTIF(OFFSET($L193,0,$BR190+7,1,7),"○")+COUNTIF(OFFSET($L193,0,$BR190+14,1,7),"●")</f>
        <v>0</v>
      </c>
      <c r="AT193" s="112">
        <f ca="1">IF(BR195=3,COUNTIF(OFFSET($L193,0,$BR190+14,1,7),"○")+IFERROR(COUNTIF(OFFSET(L193,0,BR190+22,1,BR193),"●"),0)+COUNTIF(OFFSET(L193,10,0,1,7-BR193),"●"),COUNTIF(OFFSET($L193,0,$BR190+14,1,7),"○")+COUNTIF(OFFSET($L193,0,$BR190+21,1,7),"●"))</f>
        <v>0</v>
      </c>
      <c r="AU193" s="113" t="str">
        <f ca="1">IF((BR195+SIGN(BR190))&lt;5,"-",IF(BR193=0,COUNTIF(OFFSET(L193,0,BR190+21,1,7),"○")+COUNTIF(OFFSET(L193,10,0,1,7-BR193),"●"),COUNTIF(OFFSET(L193,0,BR190+21,1,7),"○")+COUNTIF(OFFSET(L193,0,BR190+28,1,BR193),"●")+COUNTIF(OFFSET(L193,10,1,7-BR193,),"●")))</f>
        <v>-</v>
      </c>
      <c r="AV193" s="198">
        <f>BH190</f>
        <v>0</v>
      </c>
      <c r="AW193" s="200">
        <f>IF(BD190=0,"対象外",AV193/BD190)</f>
        <v>0</v>
      </c>
      <c r="AX193" s="202" t="str">
        <f ca="1">IF(BD190=0,"対象外",IF(AV193/BD190&gt;=0.285,"達成",IF(AV193&gt;=BO193,"達成※","未")))</f>
        <v>未</v>
      </c>
      <c r="AY193" s="204">
        <f>BI190</f>
        <v>0</v>
      </c>
      <c r="AZ193" s="206">
        <f>IFERROR(AY193/BE190,"")</f>
        <v>0</v>
      </c>
      <c r="BA193" s="41" t="s">
        <v>86</v>
      </c>
      <c r="BB193" s="42" t="s">
        <v>86</v>
      </c>
      <c r="BC193" s="238"/>
      <c r="BD193" s="209"/>
      <c r="BE193" s="222"/>
      <c r="BF193" s="209"/>
      <c r="BG193" s="222"/>
      <c r="BH193" s="222"/>
      <c r="BI193" s="222"/>
      <c r="BJ193" s="222"/>
      <c r="BK193" s="222"/>
      <c r="BL193" s="173"/>
      <c r="BM193" s="227"/>
      <c r="BN193" s="227"/>
      <c r="BO193" s="173">
        <f ca="1">IF(OR(BM191/BD190&lt;0.285,BM191=0),BM191,"-")</f>
        <v>8</v>
      </c>
      <c r="BP193" s="226">
        <f ca="1">IF(OR(BN191/BF190&lt;0.285,BN191=0),BN191,"-")</f>
        <v>8</v>
      </c>
      <c r="BQ193" s="36" t="s">
        <v>99</v>
      </c>
      <c r="BR193" s="33">
        <f>MOD(BR192-BR190,7)</f>
        <v>5</v>
      </c>
      <c r="BS193" s="173"/>
      <c r="BT193" s="173"/>
    </row>
    <row r="194" spans="1:74" s="4" customFormat="1" ht="29.1" customHeight="1">
      <c r="A194" s="17">
        <f t="shared" si="34"/>
        <v>7</v>
      </c>
      <c r="B194" s="17">
        <f t="shared" si="35"/>
        <v>1</v>
      </c>
      <c r="D194" s="89" cm="1">
        <f t="array" aca="1" ref="D194" ca="1">IF(INDIRECT(VLOOKUP(B194,B$8:C$38,2,FALSE)&amp;(10*A194-1))="","",INDIRECT(VLOOKUP(B194,B$8:C$38,2,FALSE)&amp;(10*A194-1)))</f>
        <v>46113</v>
      </c>
      <c r="E194" s="17" t="str">
        <f t="shared" ca="1" si="33"/>
        <v>水</v>
      </c>
      <c r="F194" s="17" t="str" cm="1">
        <f t="array" aca="1" ref="F194" ca="1">IF(E194="","",IF(INDIRECT(VLOOKUP(B194,B$8:C$38,2,FALSE)&amp;(10*A194+3))="","",INDIRECT(VLOOKUP(B194,B$8:C$38,2,FALSE)&amp;(10*A194+3))))</f>
        <v/>
      </c>
      <c r="G194" s="17" t="str" cm="1">
        <f t="array" aca="1" ref="G194" ca="1">IF(E194="","",IF(INDIRECT(VLOOKUP(B194,B$8:C$38,2,FALSE)&amp;(10*A194+5))="","",INDIRECT(VLOOKUP(B194,B$8:C$38,2,FALSE)&amp;(10*A194+5))))</f>
        <v/>
      </c>
      <c r="H194" s="17" t="str" cm="1">
        <f t="array" aca="1" ref="H194" ca="1">IF(G194="","",IF(G194="●","振替後",IF(G194="▲","振替前",IF(G194="○","休日",IF(G194="外","非対象期間",IF(INDIRECT(VLOOKUP(B194,B$8:C$38,2,FALSE)&amp;(10*A194+5))="","",INDIRECT(VLOOKUP(B194,B$8:C$38,2,FALSE)&amp;(10*A194+5))))))))</f>
        <v/>
      </c>
      <c r="J194" s="69"/>
      <c r="K194" s="244"/>
      <c r="L194" s="194"/>
      <c r="M194" s="194"/>
      <c r="N194" s="194"/>
      <c r="O194" s="194"/>
      <c r="P194" s="194"/>
      <c r="Q194" s="194"/>
      <c r="R194" s="194"/>
      <c r="S194" s="194"/>
      <c r="T194" s="194"/>
      <c r="U194" s="194"/>
      <c r="V194" s="194"/>
      <c r="W194" s="194"/>
      <c r="X194" s="194"/>
      <c r="Y194" s="194"/>
      <c r="Z194" s="194"/>
      <c r="AA194" s="194"/>
      <c r="AB194" s="194"/>
      <c r="AC194" s="194"/>
      <c r="AD194" s="194"/>
      <c r="AE194" s="194"/>
      <c r="AF194" s="194"/>
      <c r="AG194" s="194"/>
      <c r="AH194" s="194"/>
      <c r="AI194" s="194"/>
      <c r="AJ194" s="194"/>
      <c r="AK194" s="194"/>
      <c r="AL194" s="194"/>
      <c r="AM194" s="194"/>
      <c r="AN194" s="194"/>
      <c r="AO194" s="194"/>
      <c r="AP194" s="196"/>
      <c r="AQ194" s="114" t="str">
        <f ca="1">IF(BR190=1,
IF((2-COUNTIF(OFFSET(L193,0,0,1,1),"外")-COUNTIF(OFFSET(L193,-10,BR182-1),"外"))&lt;=AQ193,"達成","未"),
IF((2-COUNTIF(OFFSET(L193,0,MAX(5-WEEKDAY(L188,3),0),1,2),"外"))&lt;=AQ193,"達成","未"))</f>
        <v>未</v>
      </c>
      <c r="AR194" s="112" t="str">
        <f ca="1">IF((2-COUNTIF(OFFSET($L193,0,$BR190+5,1,2),"外"))&lt;=AR193,"達成","未")</f>
        <v>未</v>
      </c>
      <c r="AS194" s="112" t="str">
        <f ca="1">IF((2-COUNTIF(OFFSET($L193,0,$BR190+12,1,2),"外"))&lt;=AS193,"達成","未")</f>
        <v>未</v>
      </c>
      <c r="AT194" s="112" t="str">
        <f ca="1">IF((2-COUNTIF(OFFSET($L193,0,$BR190+19,1,2),"外"))&lt;=AT193,"達成","未")</f>
        <v>未</v>
      </c>
      <c r="AU194" s="113" t="str">
        <f ca="1">IF((BR195+SIGN(BR190))&lt;5,"-",IF((2-COUNTIF(OFFSET($L193,0,$BR190+26,1,2),"外"))&lt;=AU193,"達成","未"))</f>
        <v>-</v>
      </c>
      <c r="AV194" s="214"/>
      <c r="AW194" s="215"/>
      <c r="AX194" s="216"/>
      <c r="AY194" s="217"/>
      <c r="AZ194" s="239"/>
      <c r="BA194" s="240">
        <f>COUNTIF(L195:AP196,"外")</f>
        <v>0</v>
      </c>
      <c r="BB194" s="242">
        <f ca="1">COUNTIF(OFFSET(L195,0,MAX(5-WEEKDAY(L188,3),0),1,MIN(7-WEEKDAY(L188,3),2)),"外")+COUNTIF(OFFSET(L195,0,MAX(5-WEEKDAY(L188,3),0)+7,1,2),"外")+COUNTIF(OFFSET(L195,0,MAX(5-WEEKDAY(L188,3),0)+14,1,2),"外")+COUNTIF(OFFSET(L195,0,MAX(5-WEEKDAY(L188,3),0)+21,1,2),"外")+IF(BR192-BR190&lt;27,0,COUNTIF(OFFSET(L195,0,BR190+26,1,MIN(7-BR193,2)),"外"))</f>
        <v>0</v>
      </c>
      <c r="BC194" s="238"/>
      <c r="BD194" s="209"/>
      <c r="BE194" s="222"/>
      <c r="BF194" s="209"/>
      <c r="BG194" s="222"/>
      <c r="BH194" s="222"/>
      <c r="BI194" s="222"/>
      <c r="BJ194" s="222"/>
      <c r="BK194" s="222"/>
      <c r="BL194" s="173"/>
      <c r="BM194" s="227"/>
      <c r="BN194" s="227"/>
      <c r="BO194" s="173"/>
      <c r="BP194" s="227"/>
      <c r="BQ194" s="101" t="s">
        <v>101</v>
      </c>
      <c r="BR194" s="33">
        <f>SIGN(BR190)+SIGN(BR193)+BR195</f>
        <v>5</v>
      </c>
      <c r="BS194" s="173"/>
      <c r="BT194" s="173"/>
    </row>
    <row r="195" spans="1:74" s="4" customFormat="1" ht="29.1" customHeight="1">
      <c r="A195" s="17">
        <f t="shared" si="34"/>
        <v>7</v>
      </c>
      <c r="B195" s="17">
        <f t="shared" si="35"/>
        <v>2</v>
      </c>
      <c r="D195" s="89" cm="1">
        <f t="array" aca="1" ref="D195" ca="1">IF(INDIRECT(VLOOKUP(B195,B$8:C$38,2,FALSE)&amp;(10*A195-1))="","",INDIRECT(VLOOKUP(B195,B$8:C$38,2,FALSE)&amp;(10*A195-1)))</f>
        <v>46114</v>
      </c>
      <c r="E195" s="17" t="str">
        <f t="shared" ca="1" si="33"/>
        <v>木</v>
      </c>
      <c r="F195" s="17" t="str" cm="1">
        <f t="array" aca="1" ref="F195" ca="1">IF(E195="","",IF(INDIRECT(VLOOKUP(B195,B$8:C$38,2,FALSE)&amp;(10*A195+3))="","",INDIRECT(VLOOKUP(B195,B$8:C$38,2,FALSE)&amp;(10*A195+3))))</f>
        <v/>
      </c>
      <c r="G195" s="17" t="str" cm="1">
        <f t="array" aca="1" ref="G195" ca="1">IF(E195="","",IF(INDIRECT(VLOOKUP(B195,B$8:C$38,2,FALSE)&amp;(10*A195+5))="","",INDIRECT(VLOOKUP(B195,B$8:C$38,2,FALSE)&amp;(10*A195+5))))</f>
        <v/>
      </c>
      <c r="H195" s="17" t="str" cm="1">
        <f t="array" aca="1" ref="H195" ca="1">IF(G195="","",IF(G195="●","振替後",IF(G195="▲","振替前",IF(G195="○","休日",IF(G195="外","非対象期間",IF(INDIRECT(VLOOKUP(B195,B$8:C$38,2,FALSE)&amp;(10*A195+5))="","",INDIRECT(VLOOKUP(B195,B$8:C$38,2,FALSE)&amp;(10*A195+5))))))))</f>
        <v/>
      </c>
      <c r="J195" s="69"/>
      <c r="K195" s="212" t="s">
        <v>84</v>
      </c>
      <c r="L195" s="194"/>
      <c r="M195" s="194"/>
      <c r="N195" s="194"/>
      <c r="O195" s="194"/>
      <c r="P195" s="194"/>
      <c r="Q195" s="194"/>
      <c r="R195" s="194"/>
      <c r="S195" s="194"/>
      <c r="T195" s="194"/>
      <c r="U195" s="194"/>
      <c r="V195" s="194"/>
      <c r="W195" s="194"/>
      <c r="X195" s="194"/>
      <c r="Y195" s="194"/>
      <c r="Z195" s="194"/>
      <c r="AA195" s="194"/>
      <c r="AB195" s="194"/>
      <c r="AC195" s="194"/>
      <c r="AD195" s="194"/>
      <c r="AE195" s="194"/>
      <c r="AF195" s="194"/>
      <c r="AG195" s="194"/>
      <c r="AH195" s="194"/>
      <c r="AI195" s="194"/>
      <c r="AJ195" s="194"/>
      <c r="AK195" s="194"/>
      <c r="AL195" s="194"/>
      <c r="AM195" s="194"/>
      <c r="AN195" s="194"/>
      <c r="AO195" s="194"/>
      <c r="AP195" s="196"/>
      <c r="AQ195" s="118">
        <f ca="1">IF(BR190=7,COUNTIF(OFFSET($L195,0,0,1,$BR190),"○")+COUNTIF(OFFSET($L195,0,$BR190,1,7),"●"),COUNTIF(OFFSET($L195,0,0,1,$BR190),"○")+COUNTIF(OFFSET($L195,-10,DAY(EOMONTH(L188-1,0))-7+BR190,1,7-$BR190),"○")+COUNTIF(OFFSET(L195,0,BR190,1,7),"●"))</f>
        <v>0</v>
      </c>
      <c r="AR195" s="119">
        <f ca="1">COUNTIF(OFFSET($L195,0,$BR190,1,7),"○")+COUNTIF(OFFSET($L195,0,$BR190+7,1,7),"●")</f>
        <v>0</v>
      </c>
      <c r="AS195" s="119">
        <f ca="1">COUNTIF(OFFSET($L195,0,$BR190+7,1,7),"○")+COUNTIF(OFFSET($L195,0,$BR190+14,1,7),"●")</f>
        <v>0</v>
      </c>
      <c r="AT195" s="119">
        <f ca="1">IF(BR195=3,COUNTIF(OFFSET($L195,0,$BR190+14,1,7),"○")+IFERROR(COUNTIF(OFFSET(L195,0,BR190+22,1,BR193),"●"),0)+COUNTIF(OFFSET(L195,10,0,1,7-BR193),"●"),COUNTIF(OFFSET($L195,0,$BR190+14,1,7),"○")+COUNTIF(OFFSET($L195,0,$BR190+21,1,7),"●"))</f>
        <v>0</v>
      </c>
      <c r="AU195" s="120" t="str">
        <f ca="1">IF((BR195+SIGN(BR190))&lt;5,"-",IF(BR193=0,COUNTIF(OFFSET(L195,0,BR190+21,1,7),"○")+COUNTIF(OFFSET(L195,10,0,1,7-BR193),"●"),COUNTIF(OFFSET(L195,0,BR190+21,1,7),"○")+COUNTIF(OFFSET(L195,0,BR190+28,1,BR193),"●")+COUNTIF(OFFSET(L195,10,1,7-BR193,),"●")))</f>
        <v>-</v>
      </c>
      <c r="AV195" s="198">
        <f>BJ190</f>
        <v>0</v>
      </c>
      <c r="AW195" s="200">
        <f>IF(BD190=0,"対象外",AV195/BD190)</f>
        <v>0</v>
      </c>
      <c r="AX195" s="202" t="str">
        <f ca="1">IF(BD190=0,"対象外",IF(AV195/BD190&gt;=0.285,"達成",IF(AV195&gt;=BP193,"達成※","未")))</f>
        <v>未</v>
      </c>
      <c r="AY195" s="204">
        <f>BK190</f>
        <v>0</v>
      </c>
      <c r="AZ195" s="206">
        <f>IFERROR(AY195/BG190,"")</f>
        <v>0</v>
      </c>
      <c r="BA195" s="241"/>
      <c r="BB195" s="243"/>
      <c r="BC195" s="238"/>
      <c r="BD195" s="210"/>
      <c r="BE195" s="222"/>
      <c r="BF195" s="210"/>
      <c r="BG195" s="222"/>
      <c r="BH195" s="222"/>
      <c r="BI195" s="222"/>
      <c r="BJ195" s="222"/>
      <c r="BK195" s="222"/>
      <c r="BL195" s="173"/>
      <c r="BM195" s="228"/>
      <c r="BN195" s="228"/>
      <c r="BO195" s="173"/>
      <c r="BP195" s="228"/>
      <c r="BQ195" s="37" t="s">
        <v>100</v>
      </c>
      <c r="BR195" s="104">
        <f>ROUNDDOWN((BR192-BR190)/7,0)</f>
        <v>3</v>
      </c>
      <c r="BS195" s="173"/>
      <c r="BT195" s="173"/>
    </row>
    <row r="196" spans="1:74" s="4" customFormat="1" ht="29.1" customHeight="1" thickBot="1">
      <c r="A196" s="17">
        <f t="shared" si="34"/>
        <v>7</v>
      </c>
      <c r="B196" s="17">
        <f t="shared" si="35"/>
        <v>3</v>
      </c>
      <c r="D196" s="89" cm="1">
        <f t="array" aca="1" ref="D196" ca="1">IF(INDIRECT(VLOOKUP(B196,B$8:C$38,2,FALSE)&amp;(10*A196-1))="","",INDIRECT(VLOOKUP(B196,B$8:C$38,2,FALSE)&amp;(10*A196-1)))</f>
        <v>46115</v>
      </c>
      <c r="E196" s="17" t="str">
        <f t="shared" ca="1" si="33"/>
        <v>金</v>
      </c>
      <c r="F196" s="17" t="str" cm="1">
        <f t="array" aca="1" ref="F196" ca="1">IF(E196="","",IF(INDIRECT(VLOOKUP(B196,B$8:C$38,2,FALSE)&amp;(10*A196+3))="","",INDIRECT(VLOOKUP(B196,B$8:C$38,2,FALSE)&amp;(10*A196+3))))</f>
        <v/>
      </c>
      <c r="G196" s="17" t="str" cm="1">
        <f t="array" aca="1" ref="G196" ca="1">IF(E196="","",IF(INDIRECT(VLOOKUP(B196,B$8:C$38,2,FALSE)&amp;(10*A196+5))="","",INDIRECT(VLOOKUP(B196,B$8:C$38,2,FALSE)&amp;(10*A196+5))))</f>
        <v/>
      </c>
      <c r="H196" s="17" t="str" cm="1">
        <f t="array" aca="1" ref="H196" ca="1">IF(G196="","",IF(G196="●","振替後",IF(G196="▲","振替前",IF(G196="○","休日",IF(G196="外","非対象期間",IF(INDIRECT(VLOOKUP(B196,B$8:C$38,2,FALSE)&amp;(10*A196+5))="","",INDIRECT(VLOOKUP(B196,B$8:C$38,2,FALSE)&amp;(10*A196+5))))))))</f>
        <v/>
      </c>
      <c r="J196" s="69"/>
      <c r="K196" s="213"/>
      <c r="L196" s="195"/>
      <c r="M196" s="195"/>
      <c r="N196" s="195"/>
      <c r="O196" s="195"/>
      <c r="P196" s="195"/>
      <c r="Q196" s="195"/>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195"/>
      <c r="AN196" s="195"/>
      <c r="AO196" s="195"/>
      <c r="AP196" s="197"/>
      <c r="AQ196" s="123" t="str">
        <f ca="1">IF(BR190=1,
IF((2-COUNTIF(OFFSET(L195,0,0,1,1),"外")-COUNTIF(OFFSET(L195,-10,BR182-1),"外"))&lt;=AQ195,"達成","未"),
IF((2-COUNTIF(OFFSET(L195,0,MAX(5-WEEKDAY(L188,3),0),1,2),"外"))&lt;=AQ195,"達成","未"))</f>
        <v>未</v>
      </c>
      <c r="AR196" s="124" t="str">
        <f ca="1">IF((2-COUNTIF(OFFSET($L195,0,$BR190+5,1,2),"外"))&lt;=AR195,"達成","未")</f>
        <v>未</v>
      </c>
      <c r="AS196" s="124" t="str">
        <f ca="1">IF((2-COUNTIF(OFFSET($L195,0,$BR190+12,1,2),"外"))&lt;=AS195,"達成","未")</f>
        <v>未</v>
      </c>
      <c r="AT196" s="124" t="str">
        <f ca="1">IF((2-COUNTIF(OFFSET($L195,0,$BR190+19,1,2),"外"))&lt;=AT195,"達成","未")</f>
        <v>未</v>
      </c>
      <c r="AU196" s="125" t="str">
        <f ca="1">IF((BR195+SIGN(BR190))&lt;5,"-",IF((2-COUNTIF(OFFSET($L195,0,$BR190+26,1,2),"外"))&lt;=AU195,"達成","未"))</f>
        <v>-</v>
      </c>
      <c r="AV196" s="199"/>
      <c r="AW196" s="201"/>
      <c r="AX196" s="203"/>
      <c r="AY196" s="205"/>
      <c r="AZ196" s="207"/>
      <c r="BA196" s="38"/>
      <c r="BB196" s="38"/>
      <c r="BC196" s="107"/>
      <c r="BD196" s="107"/>
      <c r="BE196" s="107"/>
      <c r="BF196" s="107"/>
      <c r="BG196" s="107"/>
      <c r="BH196" s="107"/>
      <c r="BI196" s="107"/>
      <c r="BJ196" s="107"/>
      <c r="BK196" s="107"/>
      <c r="BL196" s="46"/>
      <c r="BM196" s="46"/>
      <c r="BN196" s="46"/>
      <c r="BO196" s="46"/>
      <c r="BP196" s="46"/>
      <c r="BQ196" s="46"/>
      <c r="BR196" s="34"/>
      <c r="BS196" s="46"/>
      <c r="BT196" s="2"/>
    </row>
    <row r="197" spans="1:74" ht="14.25" thickBot="1">
      <c r="A197" s="17">
        <f t="shared" si="34"/>
        <v>7</v>
      </c>
      <c r="B197" s="17">
        <f t="shared" si="35"/>
        <v>4</v>
      </c>
      <c r="D197" s="89" cm="1">
        <f t="array" aca="1" ref="D197" ca="1">IF(INDIRECT(VLOOKUP(B197,B$8:C$38,2,FALSE)&amp;(10*A197-1))="","",INDIRECT(VLOOKUP(B197,B$8:C$38,2,FALSE)&amp;(10*A197-1)))</f>
        <v>46116</v>
      </c>
      <c r="E197" s="17" t="str">
        <f t="shared" ca="1" si="33"/>
        <v>土</v>
      </c>
      <c r="F197" s="17" t="str" cm="1">
        <f t="array" aca="1" ref="F197" ca="1">IF(E197="","",IF(INDIRECT(VLOOKUP(B197,B$8:C$38,2,FALSE)&amp;(10*A197+3))="","",INDIRECT(VLOOKUP(B197,B$8:C$38,2,FALSE)&amp;(10*A197+3))))</f>
        <v/>
      </c>
      <c r="G197" s="17" t="str" cm="1">
        <f t="array" aca="1" ref="G197" ca="1">IF(E197="","",IF(INDIRECT(VLOOKUP(B197,B$8:C$38,2,FALSE)&amp;(10*A197+5))="","",INDIRECT(VLOOKUP(B197,B$8:C$38,2,FALSE)&amp;(10*A197+5))))</f>
        <v/>
      </c>
      <c r="H197" s="17" t="str" cm="1">
        <f t="array" aca="1" ref="H197" ca="1">IF(G197="","",IF(G197="●","振替後",IF(G197="▲","振替前",IF(G197="○","休日",IF(G197="外","非対象期間",IF(INDIRECT(VLOOKUP(B197,B$8:C$38,2,FALSE)&amp;(10*A197+5))="","",INDIRECT(VLOOKUP(B197,B$8:C$38,2,FALSE)&amp;(10*A197+5))))))))</f>
        <v/>
      </c>
      <c r="J197" s="52"/>
      <c r="K197" s="53"/>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BI197" s="7"/>
      <c r="BJ197" s="7"/>
      <c r="BK197" s="7"/>
      <c r="BL197" s="2"/>
    </row>
    <row r="198" spans="1:74" ht="13.5" customHeight="1">
      <c r="A198" s="17">
        <f t="shared" si="34"/>
        <v>7</v>
      </c>
      <c r="B198" s="17">
        <f t="shared" si="35"/>
        <v>5</v>
      </c>
      <c r="D198" s="89" cm="1">
        <f t="array" aca="1" ref="D198" ca="1">IF(INDIRECT(VLOOKUP(B198,B$8:C$38,2,FALSE)&amp;(10*A198-1))="","",INDIRECT(VLOOKUP(B198,B$8:C$38,2,FALSE)&amp;(10*A198-1)))</f>
        <v>46117</v>
      </c>
      <c r="E198" s="17" t="str">
        <f t="shared" ca="1" si="33"/>
        <v>日</v>
      </c>
      <c r="F198" s="17" t="str" cm="1">
        <f t="array" aca="1" ref="F198" ca="1">IF(E198="","",IF(INDIRECT(VLOOKUP(B198,B$8:C$38,2,FALSE)&amp;(10*A198+3))="","",INDIRECT(VLOOKUP(B198,B$8:C$38,2,FALSE)&amp;(10*A198+3))))</f>
        <v/>
      </c>
      <c r="G198" s="17" t="str" cm="1">
        <f t="array" aca="1" ref="G198" ca="1">IF(E198="","",IF(INDIRECT(VLOOKUP(B198,B$8:C$38,2,FALSE)&amp;(10*A198+5))="","",INDIRECT(VLOOKUP(B198,B$8:C$38,2,FALSE)&amp;(10*A198+5))))</f>
        <v/>
      </c>
      <c r="H198" s="17" t="str" cm="1">
        <f t="array" aca="1" ref="H198" ca="1">IF(G198="","",IF(G198="●","振替後",IF(G198="▲","振替前",IF(G198="○","休日",IF(G198="外","非対象期間",IF(INDIRECT(VLOOKUP(B198,B$8:C$38,2,FALSE)&amp;(10*A198+5))="","",INDIRECT(VLOOKUP(B198,B$8:C$38,2,FALSE)&amp;(10*A198+5))))))))</f>
        <v/>
      </c>
      <c r="J198" s="52"/>
      <c r="K198" s="66" t="s">
        <v>0</v>
      </c>
      <c r="L198" s="258">
        <f>DATE(YEAR(L188),MONTH(L188)+1,DAY(L188))</f>
        <v>46508</v>
      </c>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258"/>
      <c r="AM198" s="258"/>
      <c r="AN198" s="258"/>
      <c r="AO198" s="258"/>
      <c r="AP198" s="259"/>
      <c r="AQ198" s="270" t="s">
        <v>136</v>
      </c>
      <c r="AR198" s="271"/>
      <c r="AS198" s="271"/>
      <c r="AT198" s="271"/>
      <c r="AU198" s="272"/>
      <c r="AV198" s="260" t="s">
        <v>50</v>
      </c>
      <c r="AW198" s="261"/>
      <c r="AX198" s="262"/>
      <c r="AY198" s="266" t="s">
        <v>11</v>
      </c>
      <c r="AZ198" s="267"/>
      <c r="BA198" s="250" t="s">
        <v>102</v>
      </c>
      <c r="BB198" s="253" t="s">
        <v>103</v>
      </c>
      <c r="BC198" s="256" t="s">
        <v>15</v>
      </c>
      <c r="BD198" s="208" t="s">
        <v>104</v>
      </c>
      <c r="BE198" s="247" t="s">
        <v>105</v>
      </c>
      <c r="BF198" s="208" t="s">
        <v>107</v>
      </c>
      <c r="BG198" s="247" t="s">
        <v>106</v>
      </c>
      <c r="BH198" s="208" t="s">
        <v>80</v>
      </c>
      <c r="BI198" s="208" t="s">
        <v>81</v>
      </c>
      <c r="BJ198" s="102" t="s">
        <v>82</v>
      </c>
      <c r="BK198" s="102" t="s">
        <v>83</v>
      </c>
      <c r="BL198" s="222" t="s">
        <v>52</v>
      </c>
      <c r="BM198" s="247" t="s">
        <v>108</v>
      </c>
      <c r="BN198" s="247" t="s">
        <v>109</v>
      </c>
      <c r="BO198" s="222" t="s">
        <v>110</v>
      </c>
      <c r="BP198" s="222" t="s">
        <v>111</v>
      </c>
      <c r="BQ198" s="105"/>
      <c r="BR198" s="245" t="s">
        <v>92</v>
      </c>
      <c r="BS198" s="222" t="s">
        <v>61</v>
      </c>
      <c r="BT198" s="173" t="s">
        <v>142</v>
      </c>
    </row>
    <row r="199" spans="1:74" ht="12.95" customHeight="1">
      <c r="A199" s="17">
        <f t="shared" si="34"/>
        <v>7</v>
      </c>
      <c r="B199" s="17">
        <f t="shared" si="35"/>
        <v>6</v>
      </c>
      <c r="D199" s="89" cm="1">
        <f t="array" aca="1" ref="D199" ca="1">IF(INDIRECT(VLOOKUP(B199,B$8:C$38,2,FALSE)&amp;(10*A199-1))="","",INDIRECT(VLOOKUP(B199,B$8:C$38,2,FALSE)&amp;(10*A199-1)))</f>
        <v>46118</v>
      </c>
      <c r="E199" s="17" t="str">
        <f t="shared" ca="1" si="33"/>
        <v>月</v>
      </c>
      <c r="F199" s="17" t="str" cm="1">
        <f t="array" aca="1" ref="F199" ca="1">IF(E199="","",IF(INDIRECT(VLOOKUP(B199,B$8:C$38,2,FALSE)&amp;(10*A199+3))="","",INDIRECT(VLOOKUP(B199,B$8:C$38,2,FALSE)&amp;(10*A199+3))))</f>
        <v/>
      </c>
      <c r="G199" s="17" t="str" cm="1">
        <f t="array" aca="1" ref="G199" ca="1">IF(E199="","",IF(INDIRECT(VLOOKUP(B199,B$8:C$38,2,FALSE)&amp;(10*A199+5))="","",INDIRECT(VLOOKUP(B199,B$8:C$38,2,FALSE)&amp;(10*A199+5))))</f>
        <v/>
      </c>
      <c r="H199" s="17" t="str" cm="1">
        <f t="array" aca="1" ref="H199" ca="1">IF(G199="","",IF(G199="●","振替後",IF(G199="▲","振替前",IF(G199="○","休日",IF(G199="外","非対象期間",IF(INDIRECT(VLOOKUP(B199,B$8:C$38,2,FALSE)&amp;(10*A199+5))="","",INDIRECT(VLOOKUP(B199,B$8:C$38,2,FALSE)&amp;(10*A199+5))))))))</f>
        <v/>
      </c>
      <c r="J199" s="52"/>
      <c r="K199" s="67" t="s">
        <v>1</v>
      </c>
      <c r="L199" s="126">
        <f>DATE(YEAR(L198),MONTH(L198),DAY(L198))</f>
        <v>46508</v>
      </c>
      <c r="M199" s="126">
        <f>IF(MONTH(DATE(YEAR(L199),MONTH(L199),DAY(L199)+1))=MONTH($L198),DATE(YEAR(L199),MONTH(L199),DAY(L199)+1),"")</f>
        <v>46509</v>
      </c>
      <c r="N199" s="126">
        <f t="shared" ref="N199:AP199" si="48">IF(MONTH(DATE(YEAR(M199),MONTH(M199),DAY(M199)+1))=MONTH($L198),DATE(YEAR(M199),MONTH(M199),DAY(M199)+1),"")</f>
        <v>46510</v>
      </c>
      <c r="O199" s="126">
        <f t="shared" si="48"/>
        <v>46511</v>
      </c>
      <c r="P199" s="126">
        <f t="shared" si="48"/>
        <v>46512</v>
      </c>
      <c r="Q199" s="126">
        <f t="shared" si="48"/>
        <v>46513</v>
      </c>
      <c r="R199" s="126">
        <f t="shared" si="48"/>
        <v>46514</v>
      </c>
      <c r="S199" s="126">
        <f t="shared" si="48"/>
        <v>46515</v>
      </c>
      <c r="T199" s="126">
        <f t="shared" si="48"/>
        <v>46516</v>
      </c>
      <c r="U199" s="126">
        <f t="shared" si="48"/>
        <v>46517</v>
      </c>
      <c r="V199" s="126">
        <f t="shared" si="48"/>
        <v>46518</v>
      </c>
      <c r="W199" s="126">
        <f t="shared" si="48"/>
        <v>46519</v>
      </c>
      <c r="X199" s="126">
        <f t="shared" si="48"/>
        <v>46520</v>
      </c>
      <c r="Y199" s="126">
        <f t="shared" si="48"/>
        <v>46521</v>
      </c>
      <c r="Z199" s="126">
        <f t="shared" si="48"/>
        <v>46522</v>
      </c>
      <c r="AA199" s="126">
        <f t="shared" si="48"/>
        <v>46523</v>
      </c>
      <c r="AB199" s="126">
        <f t="shared" si="48"/>
        <v>46524</v>
      </c>
      <c r="AC199" s="126">
        <f t="shared" si="48"/>
        <v>46525</v>
      </c>
      <c r="AD199" s="126">
        <f t="shared" si="48"/>
        <v>46526</v>
      </c>
      <c r="AE199" s="126">
        <f t="shared" si="48"/>
        <v>46527</v>
      </c>
      <c r="AF199" s="126">
        <f t="shared" si="48"/>
        <v>46528</v>
      </c>
      <c r="AG199" s="126">
        <f t="shared" si="48"/>
        <v>46529</v>
      </c>
      <c r="AH199" s="126">
        <f t="shared" si="48"/>
        <v>46530</v>
      </c>
      <c r="AI199" s="126">
        <f t="shared" si="48"/>
        <v>46531</v>
      </c>
      <c r="AJ199" s="126">
        <f t="shared" si="48"/>
        <v>46532</v>
      </c>
      <c r="AK199" s="126">
        <f t="shared" si="48"/>
        <v>46533</v>
      </c>
      <c r="AL199" s="126">
        <f t="shared" si="48"/>
        <v>46534</v>
      </c>
      <c r="AM199" s="126">
        <f t="shared" si="48"/>
        <v>46535</v>
      </c>
      <c r="AN199" s="126">
        <f t="shared" si="48"/>
        <v>46536</v>
      </c>
      <c r="AO199" s="126">
        <f t="shared" si="48"/>
        <v>46537</v>
      </c>
      <c r="AP199" s="127">
        <f t="shared" si="48"/>
        <v>46538</v>
      </c>
      <c r="AQ199" s="273"/>
      <c r="AR199" s="274"/>
      <c r="AS199" s="274"/>
      <c r="AT199" s="274"/>
      <c r="AU199" s="275"/>
      <c r="AV199" s="263"/>
      <c r="AW199" s="264"/>
      <c r="AX199" s="265"/>
      <c r="AY199" s="268"/>
      <c r="AZ199" s="269"/>
      <c r="BA199" s="251"/>
      <c r="BB199" s="254"/>
      <c r="BC199" s="257"/>
      <c r="BD199" s="210"/>
      <c r="BE199" s="248"/>
      <c r="BF199" s="210"/>
      <c r="BG199" s="248"/>
      <c r="BH199" s="210"/>
      <c r="BI199" s="210"/>
      <c r="BJ199" s="103" t="s">
        <v>78</v>
      </c>
      <c r="BK199" s="103" t="s">
        <v>79</v>
      </c>
      <c r="BL199" s="222"/>
      <c r="BM199" s="249"/>
      <c r="BN199" s="249"/>
      <c r="BO199" s="173"/>
      <c r="BP199" s="173"/>
      <c r="BQ199" s="106"/>
      <c r="BR199" s="246"/>
      <c r="BS199" s="222"/>
      <c r="BT199" s="173"/>
    </row>
    <row r="200" spans="1:74" ht="13.5" customHeight="1">
      <c r="A200" s="17">
        <f t="shared" si="34"/>
        <v>7</v>
      </c>
      <c r="B200" s="17">
        <f t="shared" si="35"/>
        <v>7</v>
      </c>
      <c r="D200" s="89" cm="1">
        <f t="array" aca="1" ref="D200" ca="1">IF(INDIRECT(VLOOKUP(B200,B$8:C$38,2,FALSE)&amp;(10*A200-1))="","",INDIRECT(VLOOKUP(B200,B$8:C$38,2,FALSE)&amp;(10*A200-1)))</f>
        <v>46119</v>
      </c>
      <c r="E200" s="17" t="str">
        <f t="shared" ca="1" si="33"/>
        <v>火</v>
      </c>
      <c r="F200" s="17" t="str" cm="1">
        <f t="array" aca="1" ref="F200" ca="1">IF(E200="","",IF(INDIRECT(VLOOKUP(B200,B$8:C$38,2,FALSE)&amp;(10*A200+3))="","",INDIRECT(VLOOKUP(B200,B$8:C$38,2,FALSE)&amp;(10*A200+3))))</f>
        <v/>
      </c>
      <c r="G200" s="17" t="str" cm="1">
        <f t="array" aca="1" ref="G200" ca="1">IF(E200="","",IF(INDIRECT(VLOOKUP(B200,B$8:C$38,2,FALSE)&amp;(10*A200+5))="","",INDIRECT(VLOOKUP(B200,B$8:C$38,2,FALSE)&amp;(10*A200+5))))</f>
        <v/>
      </c>
      <c r="H200" s="17" t="str" cm="1">
        <f t="array" aca="1" ref="H200" ca="1">IF(G200="","",IF(G200="●","振替後",IF(G200="▲","振替前",IF(G200="○","休日",IF(G200="外","非対象期間",IF(INDIRECT(VLOOKUP(B200,B$8:C$38,2,FALSE)&amp;(10*A200+5))="","",INDIRECT(VLOOKUP(B200,B$8:C$38,2,FALSE)&amp;(10*A200+5))))))))</f>
        <v/>
      </c>
      <c r="J200" s="52"/>
      <c r="K200" s="67" t="s">
        <v>2</v>
      </c>
      <c r="L200" s="128" t="str">
        <f t="shared" ref="L200:AP200" si="49">TEXT(L199,"aaa")</f>
        <v>土</v>
      </c>
      <c r="M200" s="128" t="str">
        <f t="shared" si="49"/>
        <v>日</v>
      </c>
      <c r="N200" s="128" t="str">
        <f t="shared" si="49"/>
        <v>月</v>
      </c>
      <c r="O200" s="128" t="str">
        <f t="shared" si="49"/>
        <v>火</v>
      </c>
      <c r="P200" s="128" t="str">
        <f t="shared" si="49"/>
        <v>水</v>
      </c>
      <c r="Q200" s="128" t="str">
        <f t="shared" si="49"/>
        <v>木</v>
      </c>
      <c r="R200" s="128" t="str">
        <f t="shared" si="49"/>
        <v>金</v>
      </c>
      <c r="S200" s="128" t="str">
        <f t="shared" si="49"/>
        <v>土</v>
      </c>
      <c r="T200" s="128" t="str">
        <f t="shared" si="49"/>
        <v>日</v>
      </c>
      <c r="U200" s="128" t="str">
        <f t="shared" si="49"/>
        <v>月</v>
      </c>
      <c r="V200" s="128" t="str">
        <f t="shared" si="49"/>
        <v>火</v>
      </c>
      <c r="W200" s="128" t="str">
        <f t="shared" si="49"/>
        <v>水</v>
      </c>
      <c r="X200" s="128" t="str">
        <f t="shared" si="49"/>
        <v>木</v>
      </c>
      <c r="Y200" s="128" t="str">
        <f t="shared" si="49"/>
        <v>金</v>
      </c>
      <c r="Z200" s="128" t="str">
        <f t="shared" si="49"/>
        <v>土</v>
      </c>
      <c r="AA200" s="128" t="str">
        <f t="shared" si="49"/>
        <v>日</v>
      </c>
      <c r="AB200" s="128" t="str">
        <f t="shared" si="49"/>
        <v>月</v>
      </c>
      <c r="AC200" s="128" t="str">
        <f t="shared" si="49"/>
        <v>火</v>
      </c>
      <c r="AD200" s="128" t="str">
        <f t="shared" si="49"/>
        <v>水</v>
      </c>
      <c r="AE200" s="128" t="str">
        <f t="shared" si="49"/>
        <v>木</v>
      </c>
      <c r="AF200" s="128" t="str">
        <f t="shared" si="49"/>
        <v>金</v>
      </c>
      <c r="AG200" s="128" t="str">
        <f t="shared" si="49"/>
        <v>土</v>
      </c>
      <c r="AH200" s="128" t="str">
        <f t="shared" si="49"/>
        <v>日</v>
      </c>
      <c r="AI200" s="128" t="str">
        <f t="shared" si="49"/>
        <v>月</v>
      </c>
      <c r="AJ200" s="128" t="str">
        <f t="shared" si="49"/>
        <v>火</v>
      </c>
      <c r="AK200" s="128" t="str">
        <f t="shared" si="49"/>
        <v>水</v>
      </c>
      <c r="AL200" s="128" t="str">
        <f t="shared" si="49"/>
        <v>木</v>
      </c>
      <c r="AM200" s="128" t="str">
        <f t="shared" si="49"/>
        <v>金</v>
      </c>
      <c r="AN200" s="128" t="str">
        <f t="shared" si="49"/>
        <v>土</v>
      </c>
      <c r="AO200" s="128" t="str">
        <f t="shared" si="49"/>
        <v>日</v>
      </c>
      <c r="AP200" s="129" t="str">
        <f t="shared" si="49"/>
        <v>月</v>
      </c>
      <c r="AQ200" s="287" t="s">
        <v>137</v>
      </c>
      <c r="AR200" s="289" t="s">
        <v>138</v>
      </c>
      <c r="AS200" s="289" t="s">
        <v>139</v>
      </c>
      <c r="AT200" s="289" t="s">
        <v>140</v>
      </c>
      <c r="AU200" s="304" t="s">
        <v>141</v>
      </c>
      <c r="AV200" s="229" t="s">
        <v>44</v>
      </c>
      <c r="AW200" s="230" t="s">
        <v>12</v>
      </c>
      <c r="AX200" s="231" t="s">
        <v>51</v>
      </c>
      <c r="AY200" s="232" t="s">
        <v>44</v>
      </c>
      <c r="AZ200" s="235" t="s">
        <v>13</v>
      </c>
      <c r="BA200" s="252"/>
      <c r="BB200" s="255"/>
      <c r="BC200" s="238">
        <f>COUNT(L199:AP199)</f>
        <v>31</v>
      </c>
      <c r="BD200" s="208">
        <f>BC200-BA202</f>
        <v>31</v>
      </c>
      <c r="BE200" s="222">
        <f>SUM(BD$8:BD203)</f>
        <v>552</v>
      </c>
      <c r="BF200" s="208">
        <f>BC200-BA204</f>
        <v>31</v>
      </c>
      <c r="BG200" s="222">
        <f>SUM(BF$8:BF203)</f>
        <v>552</v>
      </c>
      <c r="BH200" s="222">
        <f>COUNTIF(L203:AP203,"○")+COUNTIF(L203:AP203,"●")</f>
        <v>0</v>
      </c>
      <c r="BI200" s="222">
        <f>SUM(BH$9:BH204)</f>
        <v>0</v>
      </c>
      <c r="BJ200" s="222">
        <f>COUNTIF(L205:AP205,"○")+COUNTIF(L205:AP205,"●")</f>
        <v>0</v>
      </c>
      <c r="BK200" s="222">
        <f>SUM(BJ$10:BJ205)</f>
        <v>0</v>
      </c>
      <c r="BL200" s="173">
        <f>COUNTIF(L200:AP200,"土")+COUNTIF(L200:AP200,"日")</f>
        <v>10</v>
      </c>
      <c r="BM200" s="248"/>
      <c r="BN200" s="248"/>
      <c r="BO200" s="173" t="str">
        <f ca="1">IF(OR(BM201/BD200&lt;0.285,BM201=0),"特例","特例なし")</f>
        <v>特例なし</v>
      </c>
      <c r="BP200" s="173" t="str">
        <f ca="1">IF(OR(BN201/BF200&lt;0.285,BN201=0),"特例","特例なし")</f>
        <v>特例なし</v>
      </c>
      <c r="BQ200" s="223" t="s">
        <v>97</v>
      </c>
      <c r="BR200" s="225">
        <f>ABS(IF(WEEKDAY(L198,3)=0,7,WEEKDAY(L198,3)-7))</f>
        <v>2</v>
      </c>
      <c r="BS200" s="173">
        <f ca="1">IF($AX$340="計画",IF(BD200=0,1,IF(AX203="達成",1,IF(AX203="達成※",1,0))),IF(BF200=0,1,IF(AX205="達成",1,IF(AX205="達成※",1,0))))</f>
        <v>0</v>
      </c>
      <c r="BT200" s="173">
        <f ca="1">IF($AX$340="計画",IF(COUNTIF(AQ204:AU204,"未")=0,1,0),IF(COUNTIF(AQ206:AU206,"未")=0,1,0))</f>
        <v>0</v>
      </c>
    </row>
    <row r="201" spans="1:74" ht="33.950000000000003" customHeight="1">
      <c r="A201" s="17">
        <f t="shared" si="34"/>
        <v>7</v>
      </c>
      <c r="B201" s="17">
        <f t="shared" si="35"/>
        <v>8</v>
      </c>
      <c r="D201" s="89" cm="1">
        <f t="array" aca="1" ref="D201" ca="1">IF(INDIRECT(VLOOKUP(B201,B$8:C$38,2,FALSE)&amp;(10*A201-1))="","",INDIRECT(VLOOKUP(B201,B$8:C$38,2,FALSE)&amp;(10*A201-1)))</f>
        <v>46120</v>
      </c>
      <c r="E201" s="17" t="str">
        <f t="shared" ref="E201:E264" ca="1" si="50">TEXT(D201,"aaa")</f>
        <v>水</v>
      </c>
      <c r="F201" s="17" t="str" cm="1">
        <f t="array" aca="1" ref="F201" ca="1">IF(E201="","",IF(INDIRECT(VLOOKUP(B201,B$8:C$38,2,FALSE)&amp;(10*A201+3))="","",INDIRECT(VLOOKUP(B201,B$8:C$38,2,FALSE)&amp;(10*A201+3))))</f>
        <v/>
      </c>
      <c r="G201" s="17" t="str" cm="1">
        <f t="array" aca="1" ref="G201" ca="1">IF(E201="","",IF(INDIRECT(VLOOKUP(B201,B$8:C$38,2,FALSE)&amp;(10*A201+5))="","",INDIRECT(VLOOKUP(B201,B$8:C$38,2,FALSE)&amp;(10*A201+5))))</f>
        <v/>
      </c>
      <c r="H201" s="17" t="str" cm="1">
        <f t="array" aca="1" ref="H201" ca="1">IF(G201="","",IF(G201="●","振替後",IF(G201="▲","振替前",IF(G201="○","休日",IF(G201="外","非対象期間",IF(INDIRECT(VLOOKUP(B201,B$8:C$38,2,FALSE)&amp;(10*A201+5))="","",INDIRECT(VLOOKUP(B201,B$8:C$38,2,FALSE)&amp;(10*A201+5))))))))</f>
        <v/>
      </c>
      <c r="J201" s="52"/>
      <c r="K201" s="220" t="s">
        <v>3</v>
      </c>
      <c r="L201" s="218" t="str">
        <f>IFERROR(VLOOKUP(L199,祝日一覧!$A:$C,3,FALSE),"")</f>
        <v/>
      </c>
      <c r="M201" s="218" t="str">
        <f>IFERROR(VLOOKUP(M199,祝日一覧!$A:$C,3,FALSE),"")</f>
        <v/>
      </c>
      <c r="N201" s="218" t="str">
        <f>IFERROR(VLOOKUP(N199,祝日一覧!$A:$C,3,FALSE),"")</f>
        <v>憲法記念日</v>
      </c>
      <c r="O201" s="218" t="str">
        <f>IFERROR(VLOOKUP(O199,祝日一覧!$A:$C,3,FALSE),"")</f>
        <v>みどりの日</v>
      </c>
      <c r="P201" s="218" t="str">
        <f>IFERROR(VLOOKUP(P199,祝日一覧!$A:$C,3,FALSE),"")</f>
        <v>こどもの日</v>
      </c>
      <c r="Q201" s="218" t="str">
        <f>IFERROR(VLOOKUP(Q199,祝日一覧!$A:$C,3,FALSE),"")</f>
        <v/>
      </c>
      <c r="R201" s="218" t="str">
        <f>IFERROR(VLOOKUP(R199,祝日一覧!$A:$C,3,FALSE),"")</f>
        <v/>
      </c>
      <c r="S201" s="218" t="str">
        <f>IFERROR(VLOOKUP(S199,祝日一覧!$A:$C,3,FALSE),"")</f>
        <v/>
      </c>
      <c r="T201" s="218" t="str">
        <f>IFERROR(VLOOKUP(T199,祝日一覧!$A:$C,3,FALSE),"")</f>
        <v/>
      </c>
      <c r="U201" s="218" t="str">
        <f>IFERROR(VLOOKUP(U199,祝日一覧!$A:$C,3,FALSE),"")</f>
        <v/>
      </c>
      <c r="V201" s="218" t="str">
        <f>IFERROR(VLOOKUP(V199,祝日一覧!$A:$C,3,FALSE),"")</f>
        <v/>
      </c>
      <c r="W201" s="218" t="str">
        <f>IFERROR(VLOOKUP(W199,祝日一覧!$A:$C,3,FALSE),"")</f>
        <v/>
      </c>
      <c r="X201" s="218" t="str">
        <f>IFERROR(VLOOKUP(X199,祝日一覧!$A:$C,3,FALSE),"")</f>
        <v/>
      </c>
      <c r="Y201" s="218" t="str">
        <f>IFERROR(VLOOKUP(Y199,祝日一覧!$A:$C,3,FALSE),"")</f>
        <v/>
      </c>
      <c r="Z201" s="218" t="str">
        <f>IFERROR(VLOOKUP(Z199,祝日一覧!$A:$C,3,FALSE),"")</f>
        <v/>
      </c>
      <c r="AA201" s="218" t="str">
        <f>IFERROR(VLOOKUP(AA199,祝日一覧!$A:$C,3,FALSE),"")</f>
        <v/>
      </c>
      <c r="AB201" s="218" t="str">
        <f>IFERROR(VLOOKUP(AB199,祝日一覧!$A:$C,3,FALSE),"")</f>
        <v/>
      </c>
      <c r="AC201" s="218" t="str">
        <f>IFERROR(VLOOKUP(AC199,祝日一覧!$A:$C,3,FALSE),"")</f>
        <v/>
      </c>
      <c r="AD201" s="218" t="str">
        <f>IFERROR(VLOOKUP(AD199,祝日一覧!$A:$C,3,FALSE),"")</f>
        <v/>
      </c>
      <c r="AE201" s="218" t="str">
        <f>IFERROR(VLOOKUP(AE199,祝日一覧!$A:$C,3,FALSE),"")</f>
        <v/>
      </c>
      <c r="AF201" s="218" t="str">
        <f>IFERROR(VLOOKUP(AF199,祝日一覧!$A:$C,3,FALSE),"")</f>
        <v/>
      </c>
      <c r="AG201" s="218" t="str">
        <f>IFERROR(VLOOKUP(AG199,祝日一覧!$A:$C,3,FALSE),"")</f>
        <v/>
      </c>
      <c r="AH201" s="218" t="str">
        <f>IFERROR(VLOOKUP(AH199,祝日一覧!$A:$C,3,FALSE),"")</f>
        <v/>
      </c>
      <c r="AI201" s="218" t="str">
        <f>IFERROR(VLOOKUP(AI199,祝日一覧!$A:$C,3,FALSE),"")</f>
        <v/>
      </c>
      <c r="AJ201" s="218" t="str">
        <f>IFERROR(VLOOKUP(AJ199,祝日一覧!$A:$C,3,FALSE),"")</f>
        <v/>
      </c>
      <c r="AK201" s="218" t="str">
        <f>IFERROR(VLOOKUP(AK199,祝日一覧!$A:$C,3,FALSE),"")</f>
        <v/>
      </c>
      <c r="AL201" s="218" t="str">
        <f>IFERROR(VLOOKUP(AL199,祝日一覧!$A:$C,3,FALSE),"")</f>
        <v/>
      </c>
      <c r="AM201" s="218" t="str">
        <f>IFERROR(VLOOKUP(AM199,祝日一覧!$A:$C,3,FALSE),"")</f>
        <v/>
      </c>
      <c r="AN201" s="218" t="str">
        <f>IFERROR(VLOOKUP(AN199,祝日一覧!$A:$C,3,FALSE),"")</f>
        <v/>
      </c>
      <c r="AO201" s="218" t="str">
        <f>IFERROR(VLOOKUP(AO199,祝日一覧!$A:$C,3,FALSE),"")</f>
        <v/>
      </c>
      <c r="AP201" s="219" t="str">
        <f>IFERROR(VLOOKUP(AP199,祝日一覧!$A:$C,3,FALSE),"")</f>
        <v/>
      </c>
      <c r="AQ201" s="288"/>
      <c r="AR201" s="290"/>
      <c r="AS201" s="290"/>
      <c r="AT201" s="290"/>
      <c r="AU201" s="305"/>
      <c r="AV201" s="229"/>
      <c r="AW201" s="230"/>
      <c r="AX201" s="231"/>
      <c r="AY201" s="233"/>
      <c r="AZ201" s="236"/>
      <c r="BA201" s="41" t="s">
        <v>85</v>
      </c>
      <c r="BB201" s="42" t="s">
        <v>85</v>
      </c>
      <c r="BC201" s="238"/>
      <c r="BD201" s="209"/>
      <c r="BE201" s="222"/>
      <c r="BF201" s="209"/>
      <c r="BG201" s="222"/>
      <c r="BH201" s="222"/>
      <c r="BI201" s="222"/>
      <c r="BJ201" s="222"/>
      <c r="BK201" s="222"/>
      <c r="BL201" s="173"/>
      <c r="BM201" s="226">
        <f ca="1">BL200-BB202</f>
        <v>10</v>
      </c>
      <c r="BN201" s="226">
        <f ca="1">BL200-BB204</f>
        <v>10</v>
      </c>
      <c r="BO201" s="173"/>
      <c r="BP201" s="173"/>
      <c r="BQ201" s="224"/>
      <c r="BR201" s="225">
        <f>WEEKDAY(L197,3)</f>
        <v>5</v>
      </c>
      <c r="BS201" s="173"/>
      <c r="BT201" s="173"/>
      <c r="BU201" s="24"/>
    </row>
    <row r="202" spans="1:74" s="3" customFormat="1" ht="53.1" customHeight="1">
      <c r="A202" s="17">
        <f t="shared" ref="A202:A265" si="51">IF(B202=1,A201+1,A201)</f>
        <v>7</v>
      </c>
      <c r="B202" s="17">
        <f t="shared" ref="B202:B265" si="52">IF(B201=31,1,B201+1)</f>
        <v>9</v>
      </c>
      <c r="C202" s="88"/>
      <c r="D202" s="89" cm="1">
        <f t="array" aca="1" ref="D202" ca="1">IF(INDIRECT(VLOOKUP(B202,B$8:C$38,2,FALSE)&amp;(10*A202-1))="","",INDIRECT(VLOOKUP(B202,B$8:C$38,2,FALSE)&amp;(10*A202-1)))</f>
        <v>46121</v>
      </c>
      <c r="E202" s="17" t="str">
        <f t="shared" ca="1" si="50"/>
        <v>木</v>
      </c>
      <c r="F202" s="17" t="str" cm="1">
        <f t="array" aca="1" ref="F202" ca="1">IF(E202="","",IF(INDIRECT(VLOOKUP(B202,B$8:C$38,2,FALSE)&amp;(10*A202+3))="","",INDIRECT(VLOOKUP(B202,B$8:C$38,2,FALSE)&amp;(10*A202+3))))</f>
        <v/>
      </c>
      <c r="G202" s="17" t="str" cm="1">
        <f t="array" aca="1" ref="G202" ca="1">IF(E202="","",IF(INDIRECT(VLOOKUP(B202,B$8:C$38,2,FALSE)&amp;(10*A202+5))="","",INDIRECT(VLOOKUP(B202,B$8:C$38,2,FALSE)&amp;(10*A202+5))))</f>
        <v/>
      </c>
      <c r="H202" s="17" t="str" cm="1">
        <f t="array" aca="1" ref="H202" ca="1">IF(G202="","",IF(G202="●","振替後",IF(G202="▲","振替前",IF(G202="○","休日",IF(G202="外","非対象期間",IF(INDIRECT(VLOOKUP(B202,B$8:C$38,2,FALSE)&amp;(10*A202+5))="","",INDIRECT(VLOOKUP(B202,B$8:C$38,2,FALSE)&amp;(10*A202+5))))))))</f>
        <v/>
      </c>
      <c r="J202" s="68"/>
      <c r="K202" s="221"/>
      <c r="L202" s="218"/>
      <c r="M202" s="218"/>
      <c r="N202" s="218"/>
      <c r="O202" s="218"/>
      <c r="P202" s="218"/>
      <c r="Q202" s="218"/>
      <c r="R202" s="218"/>
      <c r="S202" s="218"/>
      <c r="T202" s="218"/>
      <c r="U202" s="218"/>
      <c r="V202" s="218"/>
      <c r="W202" s="218"/>
      <c r="X202" s="218"/>
      <c r="Y202" s="218"/>
      <c r="Z202" s="218"/>
      <c r="AA202" s="218"/>
      <c r="AB202" s="218"/>
      <c r="AC202" s="218"/>
      <c r="AD202" s="218"/>
      <c r="AE202" s="218"/>
      <c r="AF202" s="218"/>
      <c r="AG202" s="218"/>
      <c r="AH202" s="218"/>
      <c r="AI202" s="218"/>
      <c r="AJ202" s="218"/>
      <c r="AK202" s="218"/>
      <c r="AL202" s="218"/>
      <c r="AM202" s="218"/>
      <c r="AN202" s="218"/>
      <c r="AO202" s="218"/>
      <c r="AP202" s="219"/>
      <c r="AQ202" s="108" t="str">
        <f>IF($BR200=7,DBCS(1&amp;"日～"&amp;7&amp;"日"),DBCS("前"&amp;DAY(EOMONTH($L198-1,0))-6+$BR200&amp;"日～"&amp;$BR200&amp;"日"))</f>
        <v>前２６日～２日</v>
      </c>
      <c r="AR202" s="109" t="str">
        <f>DBCS($BR200+1&amp;"日～"&amp;$BR200+7&amp;"日")</f>
        <v>３日～９日</v>
      </c>
      <c r="AS202" s="109" t="str">
        <f>DBCS($BR200+8&amp;"日～"&amp;$BR200+14&amp;"日")</f>
        <v>１０日～１６日</v>
      </c>
      <c r="AT202" s="109" t="str">
        <f>DBCS($BR200+15&amp;"日～"&amp;$BR200+21&amp;"日")</f>
        <v>１７日～２３日</v>
      </c>
      <c r="AU202" s="110" t="str">
        <f>IF(AND(BR200=7,BR203=0),"-",IF($BR205=3,"-",DBCS($BR200+22&amp;"日～"&amp;$BR200+28&amp;"日")))</f>
        <v>２４日～３０日</v>
      </c>
      <c r="AV202" s="229"/>
      <c r="AW202" s="230"/>
      <c r="AX202" s="231"/>
      <c r="AY202" s="234"/>
      <c r="AZ202" s="237"/>
      <c r="BA202" s="41">
        <f>COUNTIF(L203:AP204,"外")</f>
        <v>0</v>
      </c>
      <c r="BB202" s="42">
        <f ca="1">COUNTIF(OFFSET(L203,0,MAX(5-WEEKDAY(L198,3),0),1,MIN(7-WEEKDAY(L198,3),2)),"外")+COUNTIF(OFFSET(L203,0,MAX(5-WEEKDAY(L198,3),0)+7,1,2),"外")+COUNTIF(OFFSET(L203,0,MAX(5-WEEKDAY(L198,3),0)+14,1,2),"外")+COUNTIF(OFFSET(L203,0,MAX(5-WEEKDAY(L198,3),0)+21,1,2),"外")+IF(BR202-BR200&lt;27,0,COUNTIF(OFFSET(L203,0,BR200+26,1,MIN(7-BR203,2)),"外"))</f>
        <v>0</v>
      </c>
      <c r="BC202" s="238"/>
      <c r="BD202" s="209"/>
      <c r="BE202" s="222"/>
      <c r="BF202" s="209"/>
      <c r="BG202" s="222"/>
      <c r="BH202" s="222"/>
      <c r="BI202" s="222"/>
      <c r="BJ202" s="222"/>
      <c r="BK202" s="222"/>
      <c r="BL202" s="173"/>
      <c r="BM202" s="227"/>
      <c r="BN202" s="227"/>
      <c r="BO202" s="173"/>
      <c r="BP202" s="173"/>
      <c r="BQ202" s="35" t="s">
        <v>98</v>
      </c>
      <c r="BR202" s="31">
        <f>DAY(EOMONTH(L198,0))</f>
        <v>31</v>
      </c>
      <c r="BS202" s="173"/>
      <c r="BT202" s="173"/>
      <c r="BU202" s="29"/>
      <c r="BV202" s="30"/>
    </row>
    <row r="203" spans="1:74" s="4" customFormat="1" ht="29.1" customHeight="1">
      <c r="A203" s="17">
        <f t="shared" si="51"/>
        <v>7</v>
      </c>
      <c r="B203" s="17">
        <f t="shared" si="52"/>
        <v>10</v>
      </c>
      <c r="D203" s="89" cm="1">
        <f t="array" aca="1" ref="D203" ca="1">IF(INDIRECT(VLOOKUP(B203,B$8:C$38,2,FALSE)&amp;(10*A203-1))="","",INDIRECT(VLOOKUP(B203,B$8:C$38,2,FALSE)&amp;(10*A203-1)))</f>
        <v>46122</v>
      </c>
      <c r="E203" s="17" t="str">
        <f t="shared" ca="1" si="50"/>
        <v>金</v>
      </c>
      <c r="F203" s="17" t="str" cm="1">
        <f t="array" aca="1" ref="F203" ca="1">IF(E203="","",IF(INDIRECT(VLOOKUP(B203,B$8:C$38,2,FALSE)&amp;(10*A203+3))="","",INDIRECT(VLOOKUP(B203,B$8:C$38,2,FALSE)&amp;(10*A203+3))))</f>
        <v/>
      </c>
      <c r="G203" s="17" t="str" cm="1">
        <f t="array" aca="1" ref="G203" ca="1">IF(E203="","",IF(INDIRECT(VLOOKUP(B203,B$8:C$38,2,FALSE)&amp;(10*A203+5))="","",INDIRECT(VLOOKUP(B203,B$8:C$38,2,FALSE)&amp;(10*A203+5))))</f>
        <v/>
      </c>
      <c r="H203" s="17" t="str" cm="1">
        <f t="array" aca="1" ref="H203" ca="1">IF(G203="","",IF(G203="●","振替後",IF(G203="▲","振替前",IF(G203="○","休日",IF(G203="外","非対象期間",IF(INDIRECT(VLOOKUP(B203,B$8:C$38,2,FALSE)&amp;(10*A203+5))="","",INDIRECT(VLOOKUP(B203,B$8:C$38,2,FALSE)&amp;(10*A203+5))))))))</f>
        <v/>
      </c>
      <c r="J203" s="69"/>
      <c r="K203" s="212" t="s">
        <v>88</v>
      </c>
      <c r="L203" s="194"/>
      <c r="M203" s="194"/>
      <c r="N203" s="194"/>
      <c r="O203" s="194"/>
      <c r="P203" s="194"/>
      <c r="Q203" s="194"/>
      <c r="R203" s="194"/>
      <c r="S203" s="194"/>
      <c r="T203" s="194"/>
      <c r="U203" s="194"/>
      <c r="V203" s="194"/>
      <c r="W203" s="194"/>
      <c r="X203" s="194"/>
      <c r="Y203" s="194"/>
      <c r="Z203" s="194"/>
      <c r="AA203" s="194"/>
      <c r="AB203" s="194"/>
      <c r="AC203" s="194"/>
      <c r="AD203" s="194"/>
      <c r="AE203" s="194"/>
      <c r="AF203" s="194"/>
      <c r="AG203" s="194"/>
      <c r="AH203" s="194"/>
      <c r="AI203" s="194"/>
      <c r="AJ203" s="194"/>
      <c r="AK203" s="194"/>
      <c r="AL203" s="194"/>
      <c r="AM203" s="194"/>
      <c r="AN203" s="194"/>
      <c r="AO203" s="194"/>
      <c r="AP203" s="196"/>
      <c r="AQ203" s="111">
        <f ca="1">IF(BR200=7,COUNTIF(OFFSET($L203,0,0,1,$BR200),"○")+COUNTIF(OFFSET($L203,0,$BR200,1,7),"●"),COUNTIF(OFFSET($L203,0,0,1,$BR200),"○")+COUNTIF(OFFSET($L203,-10,DAY(EOMONTH(L198-1,0))-7+BR200,1,7-$BR200),"○")+COUNTIF(OFFSET(L203,0,BR200,1,7),"●"))</f>
        <v>0</v>
      </c>
      <c r="AR203" s="112">
        <f ca="1">COUNTIF(OFFSET($L203,0,$BR200,1,7),"○")+COUNTIF(OFFSET($L203,0,$BR200+7,1,7),"●")</f>
        <v>0</v>
      </c>
      <c r="AS203" s="112">
        <f ca="1">COUNTIF(OFFSET($L203,0,$BR200+7,1,7),"○")+COUNTIF(OFFSET($L203,0,$BR200+14,1,7),"●")</f>
        <v>0</v>
      </c>
      <c r="AT203" s="112">
        <f ca="1">IF(BR205=3,COUNTIF(OFFSET($L203,0,$BR200+14,1,7),"○")+IFERROR(COUNTIF(OFFSET(L203,0,BR200+22,1,BR203),"●"),0)+COUNTIF(OFFSET(L203,10,0,1,7-BR203),"●"),COUNTIF(OFFSET($L203,0,$BR200+14,1,7),"○")+COUNTIF(OFFSET($L203,0,$BR200+21,1,7),"●"))</f>
        <v>0</v>
      </c>
      <c r="AU203" s="113">
        <f ca="1">IF((BR205+SIGN(BR200))&lt;5,"-",IF(BR203=0,COUNTIF(OFFSET(L203,0,BR200+21,1,7),"○")+COUNTIF(OFFSET(L203,10,0,1,7-BR203),"●"),COUNTIF(OFFSET(L203,0,BR200+21,1,7),"○")+COUNTIF(OFFSET(L203,0,BR200+28,1,BR203),"●")+COUNTIF(OFFSET(L203,10,1,7-BR203,),"●")))</f>
        <v>0</v>
      </c>
      <c r="AV203" s="198">
        <f>BH200</f>
        <v>0</v>
      </c>
      <c r="AW203" s="200">
        <f>IF(BD200=0,"対象外",AV203/BD200)</f>
        <v>0</v>
      </c>
      <c r="AX203" s="202" t="str">
        <f ca="1">IF(BD200=0,"対象外",IF(AV203/BD200&gt;=0.285,"達成",IF(AV203&gt;=BO203,"達成※","未")))</f>
        <v>未</v>
      </c>
      <c r="AY203" s="204">
        <f>BI200</f>
        <v>0</v>
      </c>
      <c r="AZ203" s="206">
        <f>IFERROR(AY203/BE200,"")</f>
        <v>0</v>
      </c>
      <c r="BA203" s="41" t="s">
        <v>86</v>
      </c>
      <c r="BB203" s="42" t="s">
        <v>86</v>
      </c>
      <c r="BC203" s="238"/>
      <c r="BD203" s="209"/>
      <c r="BE203" s="222"/>
      <c r="BF203" s="209"/>
      <c r="BG203" s="222"/>
      <c r="BH203" s="222"/>
      <c r="BI203" s="222"/>
      <c r="BJ203" s="222"/>
      <c r="BK203" s="222"/>
      <c r="BL203" s="173"/>
      <c r="BM203" s="227"/>
      <c r="BN203" s="227"/>
      <c r="BO203" s="173" t="str">
        <f ca="1">IF(OR(BM201/BD200&lt;0.285,BM201=0),BM201,"-")</f>
        <v>-</v>
      </c>
      <c r="BP203" s="226" t="str">
        <f ca="1">IF(OR(BN201/BF200&lt;0.285,BN201=0),BN201,"-")</f>
        <v>-</v>
      </c>
      <c r="BQ203" s="36" t="s">
        <v>99</v>
      </c>
      <c r="BR203" s="33">
        <f>MOD(BR202-BR200,7)</f>
        <v>1</v>
      </c>
      <c r="BS203" s="173"/>
      <c r="BT203" s="173"/>
    </row>
    <row r="204" spans="1:74" s="4" customFormat="1" ht="29.1" customHeight="1">
      <c r="A204" s="17">
        <f t="shared" si="51"/>
        <v>7</v>
      </c>
      <c r="B204" s="17">
        <f t="shared" si="52"/>
        <v>11</v>
      </c>
      <c r="D204" s="89" cm="1">
        <f t="array" aca="1" ref="D204" ca="1">IF(INDIRECT(VLOOKUP(B204,B$8:C$38,2,FALSE)&amp;(10*A204-1))="","",INDIRECT(VLOOKUP(B204,B$8:C$38,2,FALSE)&amp;(10*A204-1)))</f>
        <v>46123</v>
      </c>
      <c r="E204" s="17" t="str">
        <f t="shared" ca="1" si="50"/>
        <v>土</v>
      </c>
      <c r="F204" s="17" t="str" cm="1">
        <f t="array" aca="1" ref="F204" ca="1">IF(E204="","",IF(INDIRECT(VLOOKUP(B204,B$8:C$38,2,FALSE)&amp;(10*A204+3))="","",INDIRECT(VLOOKUP(B204,B$8:C$38,2,FALSE)&amp;(10*A204+3))))</f>
        <v/>
      </c>
      <c r="G204" s="17" t="str" cm="1">
        <f t="array" aca="1" ref="G204" ca="1">IF(E204="","",IF(INDIRECT(VLOOKUP(B204,B$8:C$38,2,FALSE)&amp;(10*A204+5))="","",INDIRECT(VLOOKUP(B204,B$8:C$38,2,FALSE)&amp;(10*A204+5))))</f>
        <v/>
      </c>
      <c r="H204" s="17" t="str" cm="1">
        <f t="array" aca="1" ref="H204" ca="1">IF(G204="","",IF(G204="●","振替後",IF(G204="▲","振替前",IF(G204="○","休日",IF(G204="外","非対象期間",IF(INDIRECT(VLOOKUP(B204,B$8:C$38,2,FALSE)&amp;(10*A204+5))="","",INDIRECT(VLOOKUP(B204,B$8:C$38,2,FALSE)&amp;(10*A204+5))))))))</f>
        <v/>
      </c>
      <c r="J204" s="69"/>
      <c r="K204" s="244"/>
      <c r="L204" s="194"/>
      <c r="M204" s="194"/>
      <c r="N204" s="194"/>
      <c r="O204" s="194"/>
      <c r="P204" s="194"/>
      <c r="Q204" s="194"/>
      <c r="R204" s="194"/>
      <c r="S204" s="194"/>
      <c r="T204" s="194"/>
      <c r="U204" s="194"/>
      <c r="V204" s="194"/>
      <c r="W204" s="194"/>
      <c r="X204" s="194"/>
      <c r="Y204" s="194"/>
      <c r="Z204" s="194"/>
      <c r="AA204" s="194"/>
      <c r="AB204" s="194"/>
      <c r="AC204" s="194"/>
      <c r="AD204" s="194"/>
      <c r="AE204" s="194"/>
      <c r="AF204" s="194"/>
      <c r="AG204" s="194"/>
      <c r="AH204" s="194"/>
      <c r="AI204" s="194"/>
      <c r="AJ204" s="194"/>
      <c r="AK204" s="194"/>
      <c r="AL204" s="194"/>
      <c r="AM204" s="194"/>
      <c r="AN204" s="194"/>
      <c r="AO204" s="194"/>
      <c r="AP204" s="196"/>
      <c r="AQ204" s="114" t="str">
        <f ca="1">IF(BR200=1,
IF((2-COUNTIF(OFFSET(L203,0,0,1,1),"外")-COUNTIF(OFFSET(L203,-10,BR192-1),"外"))&lt;=AQ203,"達成","未"),
IF((2-COUNTIF(OFFSET(L203,0,MAX(5-WEEKDAY(L198,3),0),1,2),"外"))&lt;=AQ203,"達成","未"))</f>
        <v>未</v>
      </c>
      <c r="AR204" s="112" t="str">
        <f ca="1">IF((2-COUNTIF(OFFSET($L203,0,$BR200+5,1,2),"外"))&lt;=AR203,"達成","未")</f>
        <v>未</v>
      </c>
      <c r="AS204" s="112" t="str">
        <f ca="1">IF((2-COUNTIF(OFFSET($L203,0,$BR200+12,1,2),"外"))&lt;=AS203,"達成","未")</f>
        <v>未</v>
      </c>
      <c r="AT204" s="112" t="str">
        <f ca="1">IF((2-COUNTIF(OFFSET($L203,0,$BR200+19,1,2),"外"))&lt;=AT203,"達成","未")</f>
        <v>未</v>
      </c>
      <c r="AU204" s="113" t="str">
        <f ca="1">IF((BR205+SIGN(BR200))&lt;5,"-",IF((2-COUNTIF(OFFSET($L203,0,$BR200+26,1,2),"外"))&lt;=AU203,"達成","未"))</f>
        <v>未</v>
      </c>
      <c r="AV204" s="214"/>
      <c r="AW204" s="215"/>
      <c r="AX204" s="216"/>
      <c r="AY204" s="217"/>
      <c r="AZ204" s="239"/>
      <c r="BA204" s="240">
        <f>COUNTIF(L205:AP206,"外")</f>
        <v>0</v>
      </c>
      <c r="BB204" s="242">
        <f ca="1">COUNTIF(OFFSET(L205,0,MAX(5-WEEKDAY(L198,3),0),1,MIN(7-WEEKDAY(L198,3),2)),"外")+COUNTIF(OFFSET(L205,0,MAX(5-WEEKDAY(L198,3),0)+7,1,2),"外")+COUNTIF(OFFSET(L205,0,MAX(5-WEEKDAY(L198,3),0)+14,1,2),"外")+COUNTIF(OFFSET(L205,0,MAX(5-WEEKDAY(L198,3),0)+21,1,2),"外")+IF(BR202-BR200&lt;27,0,COUNTIF(OFFSET(L205,0,BR200+26,1,MIN(7-BR203,2)),"外"))</f>
        <v>0</v>
      </c>
      <c r="BC204" s="238"/>
      <c r="BD204" s="209"/>
      <c r="BE204" s="222"/>
      <c r="BF204" s="209"/>
      <c r="BG204" s="222"/>
      <c r="BH204" s="222"/>
      <c r="BI204" s="222"/>
      <c r="BJ204" s="222"/>
      <c r="BK204" s="222"/>
      <c r="BL204" s="173"/>
      <c r="BM204" s="227"/>
      <c r="BN204" s="227"/>
      <c r="BO204" s="173"/>
      <c r="BP204" s="227"/>
      <c r="BQ204" s="101" t="s">
        <v>101</v>
      </c>
      <c r="BR204" s="33">
        <f>SIGN(BR200)+SIGN(BR203)+BR205</f>
        <v>6</v>
      </c>
      <c r="BS204" s="173"/>
      <c r="BT204" s="173"/>
    </row>
    <row r="205" spans="1:74" s="4" customFormat="1" ht="29.1" customHeight="1">
      <c r="A205" s="17">
        <f t="shared" si="51"/>
        <v>7</v>
      </c>
      <c r="B205" s="17">
        <f t="shared" si="52"/>
        <v>12</v>
      </c>
      <c r="D205" s="89" cm="1">
        <f t="array" aca="1" ref="D205" ca="1">IF(INDIRECT(VLOOKUP(B205,B$8:C$38,2,FALSE)&amp;(10*A205-1))="","",INDIRECT(VLOOKUP(B205,B$8:C$38,2,FALSE)&amp;(10*A205-1)))</f>
        <v>46124</v>
      </c>
      <c r="E205" s="17" t="str">
        <f t="shared" ca="1" si="50"/>
        <v>日</v>
      </c>
      <c r="F205" s="17" t="str" cm="1">
        <f t="array" aca="1" ref="F205" ca="1">IF(E205="","",IF(INDIRECT(VLOOKUP(B205,B$8:C$38,2,FALSE)&amp;(10*A205+3))="","",INDIRECT(VLOOKUP(B205,B$8:C$38,2,FALSE)&amp;(10*A205+3))))</f>
        <v/>
      </c>
      <c r="G205" s="17" t="str" cm="1">
        <f t="array" aca="1" ref="G205" ca="1">IF(E205="","",IF(INDIRECT(VLOOKUP(B205,B$8:C$38,2,FALSE)&amp;(10*A205+5))="","",INDIRECT(VLOOKUP(B205,B$8:C$38,2,FALSE)&amp;(10*A205+5))))</f>
        <v/>
      </c>
      <c r="H205" s="17" t="str" cm="1">
        <f t="array" aca="1" ref="H205" ca="1">IF(G205="","",IF(G205="●","振替後",IF(G205="▲","振替前",IF(G205="○","休日",IF(G205="外","非対象期間",IF(INDIRECT(VLOOKUP(B205,B$8:C$38,2,FALSE)&amp;(10*A205+5))="","",INDIRECT(VLOOKUP(B205,B$8:C$38,2,FALSE)&amp;(10*A205+5))))))))</f>
        <v/>
      </c>
      <c r="J205" s="69"/>
      <c r="K205" s="212" t="s">
        <v>84</v>
      </c>
      <c r="L205" s="194"/>
      <c r="M205" s="194"/>
      <c r="N205" s="194"/>
      <c r="O205" s="194"/>
      <c r="P205" s="194"/>
      <c r="Q205" s="194"/>
      <c r="R205" s="194"/>
      <c r="S205" s="194"/>
      <c r="T205" s="194"/>
      <c r="U205" s="194"/>
      <c r="V205" s="194"/>
      <c r="W205" s="194"/>
      <c r="X205" s="194"/>
      <c r="Y205" s="194"/>
      <c r="Z205" s="194"/>
      <c r="AA205" s="194"/>
      <c r="AB205" s="194"/>
      <c r="AC205" s="194"/>
      <c r="AD205" s="194"/>
      <c r="AE205" s="194"/>
      <c r="AF205" s="194"/>
      <c r="AG205" s="194"/>
      <c r="AH205" s="194"/>
      <c r="AI205" s="194"/>
      <c r="AJ205" s="194"/>
      <c r="AK205" s="194"/>
      <c r="AL205" s="194"/>
      <c r="AM205" s="194"/>
      <c r="AN205" s="194"/>
      <c r="AO205" s="194"/>
      <c r="AP205" s="196"/>
      <c r="AQ205" s="118">
        <f ca="1">IF(BR200=7,COUNTIF(OFFSET($L205,0,0,1,$BR200),"○")+COUNTIF(OFFSET($L205,0,$BR200,1,7),"●"),COUNTIF(OFFSET($L205,0,0,1,$BR200),"○")+COUNTIF(OFFSET($L205,-10,DAY(EOMONTH(L198-1,0))-7+BR200,1,7-$BR200),"○")+COUNTIF(OFFSET(L205,0,BR200,1,7),"●"))</f>
        <v>0</v>
      </c>
      <c r="AR205" s="119">
        <f ca="1">COUNTIF(OFFSET($L205,0,$BR200,1,7),"○")+COUNTIF(OFFSET($L205,0,$BR200+7,1,7),"●")</f>
        <v>0</v>
      </c>
      <c r="AS205" s="119">
        <f ca="1">COUNTIF(OFFSET($L205,0,$BR200+7,1,7),"○")+COUNTIF(OFFSET($L205,0,$BR200+14,1,7),"●")</f>
        <v>0</v>
      </c>
      <c r="AT205" s="119">
        <f ca="1">IF(BR205=3,COUNTIF(OFFSET($L205,0,$BR200+14,1,7),"○")+IFERROR(COUNTIF(OFFSET(L205,0,BR200+22,1,BR203),"●"),0)+COUNTIF(OFFSET(L205,10,0,1,7-BR203),"●"),COUNTIF(OFFSET($L205,0,$BR200+14,1,7),"○")+COUNTIF(OFFSET($L205,0,$BR200+21,1,7),"●"))</f>
        <v>0</v>
      </c>
      <c r="AU205" s="120">
        <f ca="1">IF((BR205+SIGN(BR200))&lt;5,"-",IF(BR203=0,COUNTIF(OFFSET(L205,0,BR200+21,1,7),"○")+COUNTIF(OFFSET(L205,10,0,1,7-BR203),"●"),COUNTIF(OFFSET(L205,0,BR200+21,1,7),"○")+COUNTIF(OFFSET(L205,0,BR200+28,1,BR203),"●")+COUNTIF(OFFSET(L205,10,1,7-BR203,),"●")))</f>
        <v>0</v>
      </c>
      <c r="AV205" s="198">
        <f>BJ200</f>
        <v>0</v>
      </c>
      <c r="AW205" s="200">
        <f>IF(BD200=0,"対象外",AV205/BD200)</f>
        <v>0</v>
      </c>
      <c r="AX205" s="202" t="str">
        <f ca="1">IF(BD200=0,"対象外",IF(AV205/BD200&gt;=0.285,"達成",IF(AV205&gt;=BP203,"達成※","未")))</f>
        <v>未</v>
      </c>
      <c r="AY205" s="204">
        <f>BK200</f>
        <v>0</v>
      </c>
      <c r="AZ205" s="206">
        <f>IFERROR(AY205/BG200,"")</f>
        <v>0</v>
      </c>
      <c r="BA205" s="241"/>
      <c r="BB205" s="243"/>
      <c r="BC205" s="238"/>
      <c r="BD205" s="210"/>
      <c r="BE205" s="222"/>
      <c r="BF205" s="210"/>
      <c r="BG205" s="222"/>
      <c r="BH205" s="222"/>
      <c r="BI205" s="222"/>
      <c r="BJ205" s="222"/>
      <c r="BK205" s="222"/>
      <c r="BL205" s="173"/>
      <c r="BM205" s="228"/>
      <c r="BN205" s="228"/>
      <c r="BO205" s="173"/>
      <c r="BP205" s="228"/>
      <c r="BQ205" s="37" t="s">
        <v>100</v>
      </c>
      <c r="BR205" s="104">
        <f>ROUNDDOWN((BR202-BR200)/7,0)</f>
        <v>4</v>
      </c>
      <c r="BS205" s="173"/>
      <c r="BT205" s="173"/>
    </row>
    <row r="206" spans="1:74" s="4" customFormat="1" ht="29.1" customHeight="1" thickBot="1">
      <c r="A206" s="17">
        <f t="shared" si="51"/>
        <v>7</v>
      </c>
      <c r="B206" s="17">
        <f t="shared" si="52"/>
        <v>13</v>
      </c>
      <c r="D206" s="89" cm="1">
        <f t="array" aca="1" ref="D206" ca="1">IF(INDIRECT(VLOOKUP(B206,B$8:C$38,2,FALSE)&amp;(10*A206-1))="","",INDIRECT(VLOOKUP(B206,B$8:C$38,2,FALSE)&amp;(10*A206-1)))</f>
        <v>46125</v>
      </c>
      <c r="E206" s="17" t="str">
        <f t="shared" ca="1" si="50"/>
        <v>月</v>
      </c>
      <c r="F206" s="17" t="str" cm="1">
        <f t="array" aca="1" ref="F206" ca="1">IF(E206="","",IF(INDIRECT(VLOOKUP(B206,B$8:C$38,2,FALSE)&amp;(10*A206+3))="","",INDIRECT(VLOOKUP(B206,B$8:C$38,2,FALSE)&amp;(10*A206+3))))</f>
        <v/>
      </c>
      <c r="G206" s="17" t="str" cm="1">
        <f t="array" aca="1" ref="G206" ca="1">IF(E206="","",IF(INDIRECT(VLOOKUP(B206,B$8:C$38,2,FALSE)&amp;(10*A206+5))="","",INDIRECT(VLOOKUP(B206,B$8:C$38,2,FALSE)&amp;(10*A206+5))))</f>
        <v/>
      </c>
      <c r="H206" s="17" t="str" cm="1">
        <f t="array" aca="1" ref="H206" ca="1">IF(G206="","",IF(G206="●","振替後",IF(G206="▲","振替前",IF(G206="○","休日",IF(G206="外","非対象期間",IF(INDIRECT(VLOOKUP(B206,B$8:C$38,2,FALSE)&amp;(10*A206+5))="","",INDIRECT(VLOOKUP(B206,B$8:C$38,2,FALSE)&amp;(10*A206+5))))))))</f>
        <v/>
      </c>
      <c r="J206" s="69"/>
      <c r="K206" s="213"/>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c r="AM206" s="195"/>
      <c r="AN206" s="195"/>
      <c r="AO206" s="195"/>
      <c r="AP206" s="197"/>
      <c r="AQ206" s="123" t="str">
        <f ca="1">IF(BR200=1,
IF((2-COUNTIF(OFFSET(L205,0,0,1,1),"外")-COUNTIF(OFFSET(L205,-10,BR192-1),"外"))&lt;=AQ205,"達成","未"),
IF((2-COUNTIF(OFFSET(L205,0,MAX(5-WEEKDAY(L198,3),0),1,2),"外"))&lt;=AQ205,"達成","未"))</f>
        <v>未</v>
      </c>
      <c r="AR206" s="124" t="str">
        <f ca="1">IF((2-COUNTIF(OFFSET($L205,0,$BR200+5,1,2),"外"))&lt;=AR205,"達成","未")</f>
        <v>未</v>
      </c>
      <c r="AS206" s="124" t="str">
        <f ca="1">IF((2-COUNTIF(OFFSET($L205,0,$BR200+12,1,2),"外"))&lt;=AS205,"達成","未")</f>
        <v>未</v>
      </c>
      <c r="AT206" s="124" t="str">
        <f ca="1">IF((2-COUNTIF(OFFSET($L205,0,$BR200+19,1,2),"外"))&lt;=AT205,"達成","未")</f>
        <v>未</v>
      </c>
      <c r="AU206" s="125" t="str">
        <f ca="1">IF((BR205+SIGN(BR200))&lt;5,"-",IF((2-COUNTIF(OFFSET($L205,0,$BR200+26,1,2),"外"))&lt;=AU205,"達成","未"))</f>
        <v>未</v>
      </c>
      <c r="AV206" s="199"/>
      <c r="AW206" s="201"/>
      <c r="AX206" s="203"/>
      <c r="AY206" s="205"/>
      <c r="AZ206" s="207"/>
      <c r="BA206" s="38"/>
      <c r="BB206" s="38"/>
      <c r="BC206" s="107"/>
      <c r="BD206" s="107"/>
      <c r="BE206" s="107"/>
      <c r="BF206" s="107"/>
      <c r="BG206" s="107"/>
      <c r="BH206" s="107"/>
      <c r="BI206" s="107"/>
      <c r="BJ206" s="107"/>
      <c r="BK206" s="107"/>
      <c r="BL206" s="46"/>
      <c r="BM206" s="46"/>
      <c r="BN206" s="46"/>
      <c r="BO206" s="46"/>
      <c r="BP206" s="46"/>
      <c r="BQ206" s="46"/>
      <c r="BR206" s="34"/>
      <c r="BS206" s="46"/>
      <c r="BT206" s="2"/>
    </row>
    <row r="207" spans="1:74" ht="14.25" thickBot="1">
      <c r="A207" s="17">
        <f t="shared" si="51"/>
        <v>7</v>
      </c>
      <c r="B207" s="17">
        <f t="shared" si="52"/>
        <v>14</v>
      </c>
      <c r="D207" s="89" cm="1">
        <f t="array" aca="1" ref="D207" ca="1">IF(INDIRECT(VLOOKUP(B207,B$8:C$38,2,FALSE)&amp;(10*A207-1))="","",INDIRECT(VLOOKUP(B207,B$8:C$38,2,FALSE)&amp;(10*A207-1)))</f>
        <v>46126</v>
      </c>
      <c r="E207" s="17" t="str">
        <f t="shared" ca="1" si="50"/>
        <v>火</v>
      </c>
      <c r="F207" s="17" t="str" cm="1">
        <f t="array" aca="1" ref="F207" ca="1">IF(E207="","",IF(INDIRECT(VLOOKUP(B207,B$8:C$38,2,FALSE)&amp;(10*A207+3))="","",INDIRECT(VLOOKUP(B207,B$8:C$38,2,FALSE)&amp;(10*A207+3))))</f>
        <v/>
      </c>
      <c r="G207" s="17" t="str" cm="1">
        <f t="array" aca="1" ref="G207" ca="1">IF(E207="","",IF(INDIRECT(VLOOKUP(B207,B$8:C$38,2,FALSE)&amp;(10*A207+5))="","",INDIRECT(VLOOKUP(B207,B$8:C$38,2,FALSE)&amp;(10*A207+5))))</f>
        <v/>
      </c>
      <c r="H207" s="17" t="str" cm="1">
        <f t="array" aca="1" ref="H207" ca="1">IF(G207="","",IF(G207="●","振替後",IF(G207="▲","振替前",IF(G207="○","休日",IF(G207="外","非対象期間",IF(INDIRECT(VLOOKUP(B207,B$8:C$38,2,FALSE)&amp;(10*A207+5))="","",INDIRECT(VLOOKUP(B207,B$8:C$38,2,FALSE)&amp;(10*A207+5))))))))</f>
        <v/>
      </c>
      <c r="J207" s="52"/>
      <c r="K207" s="53"/>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BI207" s="7"/>
      <c r="BJ207" s="7"/>
      <c r="BK207" s="7"/>
      <c r="BL207" s="2"/>
    </row>
    <row r="208" spans="1:74" ht="13.5" customHeight="1">
      <c r="A208" s="17">
        <f t="shared" si="51"/>
        <v>7</v>
      </c>
      <c r="B208" s="17">
        <f t="shared" si="52"/>
        <v>15</v>
      </c>
      <c r="D208" s="89" cm="1">
        <f t="array" aca="1" ref="D208" ca="1">IF(INDIRECT(VLOOKUP(B208,B$8:C$38,2,FALSE)&amp;(10*A208-1))="","",INDIRECT(VLOOKUP(B208,B$8:C$38,2,FALSE)&amp;(10*A208-1)))</f>
        <v>46127</v>
      </c>
      <c r="E208" s="17" t="str">
        <f t="shared" ca="1" si="50"/>
        <v>水</v>
      </c>
      <c r="F208" s="17" t="str" cm="1">
        <f t="array" aca="1" ref="F208" ca="1">IF(E208="","",IF(INDIRECT(VLOOKUP(B208,B$8:C$38,2,FALSE)&amp;(10*A208+3))="","",INDIRECT(VLOOKUP(B208,B$8:C$38,2,FALSE)&amp;(10*A208+3))))</f>
        <v/>
      </c>
      <c r="G208" s="17" t="str" cm="1">
        <f t="array" aca="1" ref="G208" ca="1">IF(E208="","",IF(INDIRECT(VLOOKUP(B208,B$8:C$38,2,FALSE)&amp;(10*A208+5))="","",INDIRECT(VLOOKUP(B208,B$8:C$38,2,FALSE)&amp;(10*A208+5))))</f>
        <v/>
      </c>
      <c r="H208" s="17" t="str" cm="1">
        <f t="array" aca="1" ref="H208" ca="1">IF(G208="","",IF(G208="●","振替後",IF(G208="▲","振替前",IF(G208="○","休日",IF(G208="外","非対象期間",IF(INDIRECT(VLOOKUP(B208,B$8:C$38,2,FALSE)&amp;(10*A208+5))="","",INDIRECT(VLOOKUP(B208,B$8:C$38,2,FALSE)&amp;(10*A208+5))))))))</f>
        <v/>
      </c>
      <c r="J208" s="52"/>
      <c r="K208" s="66" t="s">
        <v>0</v>
      </c>
      <c r="L208" s="258">
        <f>DATE(YEAR(L198),MONTH(L198)+1,DAY(L198))</f>
        <v>46539</v>
      </c>
      <c r="M208" s="258"/>
      <c r="N208" s="258"/>
      <c r="O208" s="258"/>
      <c r="P208" s="258"/>
      <c r="Q208" s="258"/>
      <c r="R208" s="258"/>
      <c r="S208" s="258"/>
      <c r="T208" s="258"/>
      <c r="U208" s="258"/>
      <c r="V208" s="258"/>
      <c r="W208" s="258"/>
      <c r="X208" s="258"/>
      <c r="Y208" s="258"/>
      <c r="Z208" s="258"/>
      <c r="AA208" s="258"/>
      <c r="AB208" s="258"/>
      <c r="AC208" s="258"/>
      <c r="AD208" s="258"/>
      <c r="AE208" s="258"/>
      <c r="AF208" s="258"/>
      <c r="AG208" s="258"/>
      <c r="AH208" s="258"/>
      <c r="AI208" s="258"/>
      <c r="AJ208" s="258"/>
      <c r="AK208" s="258"/>
      <c r="AL208" s="258"/>
      <c r="AM208" s="258"/>
      <c r="AN208" s="258"/>
      <c r="AO208" s="258"/>
      <c r="AP208" s="259"/>
      <c r="AQ208" s="270" t="s">
        <v>136</v>
      </c>
      <c r="AR208" s="271"/>
      <c r="AS208" s="271"/>
      <c r="AT208" s="271"/>
      <c r="AU208" s="272"/>
      <c r="AV208" s="260" t="s">
        <v>50</v>
      </c>
      <c r="AW208" s="261"/>
      <c r="AX208" s="262"/>
      <c r="AY208" s="266" t="s">
        <v>11</v>
      </c>
      <c r="AZ208" s="267"/>
      <c r="BA208" s="250" t="s">
        <v>102</v>
      </c>
      <c r="BB208" s="253" t="s">
        <v>103</v>
      </c>
      <c r="BC208" s="256" t="s">
        <v>15</v>
      </c>
      <c r="BD208" s="208" t="s">
        <v>104</v>
      </c>
      <c r="BE208" s="247" t="s">
        <v>105</v>
      </c>
      <c r="BF208" s="208" t="s">
        <v>107</v>
      </c>
      <c r="BG208" s="247" t="s">
        <v>106</v>
      </c>
      <c r="BH208" s="208" t="s">
        <v>80</v>
      </c>
      <c r="BI208" s="208" t="s">
        <v>81</v>
      </c>
      <c r="BJ208" s="102" t="s">
        <v>82</v>
      </c>
      <c r="BK208" s="102" t="s">
        <v>83</v>
      </c>
      <c r="BL208" s="222" t="s">
        <v>52</v>
      </c>
      <c r="BM208" s="247" t="s">
        <v>108</v>
      </c>
      <c r="BN208" s="247" t="s">
        <v>109</v>
      </c>
      <c r="BO208" s="222" t="s">
        <v>110</v>
      </c>
      <c r="BP208" s="222" t="s">
        <v>111</v>
      </c>
      <c r="BQ208" s="105"/>
      <c r="BR208" s="245" t="s">
        <v>92</v>
      </c>
      <c r="BS208" s="222" t="s">
        <v>61</v>
      </c>
      <c r="BT208" s="173" t="s">
        <v>142</v>
      </c>
    </row>
    <row r="209" spans="1:74" ht="12.95" customHeight="1">
      <c r="A209" s="17">
        <f t="shared" si="51"/>
        <v>7</v>
      </c>
      <c r="B209" s="17">
        <f t="shared" si="52"/>
        <v>16</v>
      </c>
      <c r="D209" s="89" cm="1">
        <f t="array" aca="1" ref="D209" ca="1">IF(INDIRECT(VLOOKUP(B209,B$8:C$38,2,FALSE)&amp;(10*A209-1))="","",INDIRECT(VLOOKUP(B209,B$8:C$38,2,FALSE)&amp;(10*A209-1)))</f>
        <v>46128</v>
      </c>
      <c r="E209" s="17" t="str">
        <f t="shared" ca="1" si="50"/>
        <v>木</v>
      </c>
      <c r="F209" s="17" t="str" cm="1">
        <f t="array" aca="1" ref="F209" ca="1">IF(E209="","",IF(INDIRECT(VLOOKUP(B209,B$8:C$38,2,FALSE)&amp;(10*A209+3))="","",INDIRECT(VLOOKUP(B209,B$8:C$38,2,FALSE)&amp;(10*A209+3))))</f>
        <v/>
      </c>
      <c r="G209" s="17" t="str" cm="1">
        <f t="array" aca="1" ref="G209" ca="1">IF(E209="","",IF(INDIRECT(VLOOKUP(B209,B$8:C$38,2,FALSE)&amp;(10*A209+5))="","",INDIRECT(VLOOKUP(B209,B$8:C$38,2,FALSE)&amp;(10*A209+5))))</f>
        <v/>
      </c>
      <c r="H209" s="17" t="str" cm="1">
        <f t="array" aca="1" ref="H209" ca="1">IF(G209="","",IF(G209="●","振替後",IF(G209="▲","振替前",IF(G209="○","休日",IF(G209="外","非対象期間",IF(INDIRECT(VLOOKUP(B209,B$8:C$38,2,FALSE)&amp;(10*A209+5))="","",INDIRECT(VLOOKUP(B209,B$8:C$38,2,FALSE)&amp;(10*A209+5))))))))</f>
        <v/>
      </c>
      <c r="J209" s="52"/>
      <c r="K209" s="67" t="s">
        <v>1</v>
      </c>
      <c r="L209" s="126">
        <f>DATE(YEAR(L208),MONTH(L208),DAY(L208))</f>
        <v>46539</v>
      </c>
      <c r="M209" s="126">
        <f>IF(MONTH(DATE(YEAR(L209),MONTH(L209),DAY(L209)+1))=MONTH($L208),DATE(YEAR(L209),MONTH(L209),DAY(L209)+1),"")</f>
        <v>46540</v>
      </c>
      <c r="N209" s="126">
        <f t="shared" ref="N209:AP209" si="53">IF(MONTH(DATE(YEAR(M209),MONTH(M209),DAY(M209)+1))=MONTH($L208),DATE(YEAR(M209),MONTH(M209),DAY(M209)+1),"")</f>
        <v>46541</v>
      </c>
      <c r="O209" s="126">
        <f t="shared" si="53"/>
        <v>46542</v>
      </c>
      <c r="P209" s="126">
        <f t="shared" si="53"/>
        <v>46543</v>
      </c>
      <c r="Q209" s="126">
        <f t="shared" si="53"/>
        <v>46544</v>
      </c>
      <c r="R209" s="126">
        <f t="shared" si="53"/>
        <v>46545</v>
      </c>
      <c r="S209" s="126">
        <f t="shared" si="53"/>
        <v>46546</v>
      </c>
      <c r="T209" s="126">
        <f t="shared" si="53"/>
        <v>46547</v>
      </c>
      <c r="U209" s="126">
        <f t="shared" si="53"/>
        <v>46548</v>
      </c>
      <c r="V209" s="126">
        <f t="shared" si="53"/>
        <v>46549</v>
      </c>
      <c r="W209" s="126">
        <f t="shared" si="53"/>
        <v>46550</v>
      </c>
      <c r="X209" s="126">
        <f t="shared" si="53"/>
        <v>46551</v>
      </c>
      <c r="Y209" s="126">
        <f t="shared" si="53"/>
        <v>46552</v>
      </c>
      <c r="Z209" s="126">
        <f t="shared" si="53"/>
        <v>46553</v>
      </c>
      <c r="AA209" s="126">
        <f t="shared" si="53"/>
        <v>46554</v>
      </c>
      <c r="AB209" s="126">
        <f t="shared" si="53"/>
        <v>46555</v>
      </c>
      <c r="AC209" s="126">
        <f t="shared" si="53"/>
        <v>46556</v>
      </c>
      <c r="AD209" s="126">
        <f t="shared" si="53"/>
        <v>46557</v>
      </c>
      <c r="AE209" s="126">
        <f t="shared" si="53"/>
        <v>46558</v>
      </c>
      <c r="AF209" s="126">
        <f t="shared" si="53"/>
        <v>46559</v>
      </c>
      <c r="AG209" s="126">
        <f t="shared" si="53"/>
        <v>46560</v>
      </c>
      <c r="AH209" s="126">
        <f t="shared" si="53"/>
        <v>46561</v>
      </c>
      <c r="AI209" s="126">
        <f t="shared" si="53"/>
        <v>46562</v>
      </c>
      <c r="AJ209" s="126">
        <f t="shared" si="53"/>
        <v>46563</v>
      </c>
      <c r="AK209" s="126">
        <f t="shared" si="53"/>
        <v>46564</v>
      </c>
      <c r="AL209" s="126">
        <f t="shared" si="53"/>
        <v>46565</v>
      </c>
      <c r="AM209" s="126">
        <f t="shared" si="53"/>
        <v>46566</v>
      </c>
      <c r="AN209" s="126">
        <f t="shared" si="53"/>
        <v>46567</v>
      </c>
      <c r="AO209" s="126">
        <f t="shared" si="53"/>
        <v>46568</v>
      </c>
      <c r="AP209" s="127" t="str">
        <f t="shared" si="53"/>
        <v/>
      </c>
      <c r="AQ209" s="273"/>
      <c r="AR209" s="274"/>
      <c r="AS209" s="274"/>
      <c r="AT209" s="274"/>
      <c r="AU209" s="275"/>
      <c r="AV209" s="263"/>
      <c r="AW209" s="264"/>
      <c r="AX209" s="265"/>
      <c r="AY209" s="268"/>
      <c r="AZ209" s="269"/>
      <c r="BA209" s="251"/>
      <c r="BB209" s="254"/>
      <c r="BC209" s="257"/>
      <c r="BD209" s="210"/>
      <c r="BE209" s="248"/>
      <c r="BF209" s="210"/>
      <c r="BG209" s="248"/>
      <c r="BH209" s="210"/>
      <c r="BI209" s="210"/>
      <c r="BJ209" s="103" t="s">
        <v>78</v>
      </c>
      <c r="BK209" s="103" t="s">
        <v>79</v>
      </c>
      <c r="BL209" s="222"/>
      <c r="BM209" s="249"/>
      <c r="BN209" s="249"/>
      <c r="BO209" s="173"/>
      <c r="BP209" s="173"/>
      <c r="BQ209" s="106"/>
      <c r="BR209" s="246"/>
      <c r="BS209" s="222"/>
      <c r="BT209" s="173"/>
    </row>
    <row r="210" spans="1:74" ht="13.5" customHeight="1">
      <c r="A210" s="17">
        <f t="shared" si="51"/>
        <v>7</v>
      </c>
      <c r="B210" s="17">
        <f t="shared" si="52"/>
        <v>17</v>
      </c>
      <c r="D210" s="89" cm="1">
        <f t="array" aca="1" ref="D210" ca="1">IF(INDIRECT(VLOOKUP(B210,B$8:C$38,2,FALSE)&amp;(10*A210-1))="","",INDIRECT(VLOOKUP(B210,B$8:C$38,2,FALSE)&amp;(10*A210-1)))</f>
        <v>46129</v>
      </c>
      <c r="E210" s="17" t="str">
        <f t="shared" ca="1" si="50"/>
        <v>金</v>
      </c>
      <c r="F210" s="17" t="str" cm="1">
        <f t="array" aca="1" ref="F210" ca="1">IF(E210="","",IF(INDIRECT(VLOOKUP(B210,B$8:C$38,2,FALSE)&amp;(10*A210+3))="","",INDIRECT(VLOOKUP(B210,B$8:C$38,2,FALSE)&amp;(10*A210+3))))</f>
        <v/>
      </c>
      <c r="G210" s="17" t="str" cm="1">
        <f t="array" aca="1" ref="G210" ca="1">IF(E210="","",IF(INDIRECT(VLOOKUP(B210,B$8:C$38,2,FALSE)&amp;(10*A210+5))="","",INDIRECT(VLOOKUP(B210,B$8:C$38,2,FALSE)&amp;(10*A210+5))))</f>
        <v/>
      </c>
      <c r="H210" s="17" t="str" cm="1">
        <f t="array" aca="1" ref="H210" ca="1">IF(G210="","",IF(G210="●","振替後",IF(G210="▲","振替前",IF(G210="○","休日",IF(G210="外","非対象期間",IF(INDIRECT(VLOOKUP(B210,B$8:C$38,2,FALSE)&amp;(10*A210+5))="","",INDIRECT(VLOOKUP(B210,B$8:C$38,2,FALSE)&amp;(10*A210+5))))))))</f>
        <v/>
      </c>
      <c r="J210" s="52"/>
      <c r="K210" s="67" t="s">
        <v>2</v>
      </c>
      <c r="L210" s="128" t="str">
        <f t="shared" ref="L210:AP210" si="54">TEXT(L209,"aaa")</f>
        <v>火</v>
      </c>
      <c r="M210" s="128" t="str">
        <f t="shared" si="54"/>
        <v>水</v>
      </c>
      <c r="N210" s="128" t="str">
        <f t="shared" si="54"/>
        <v>木</v>
      </c>
      <c r="O210" s="128" t="str">
        <f t="shared" si="54"/>
        <v>金</v>
      </c>
      <c r="P210" s="128" t="str">
        <f t="shared" si="54"/>
        <v>土</v>
      </c>
      <c r="Q210" s="128" t="str">
        <f t="shared" si="54"/>
        <v>日</v>
      </c>
      <c r="R210" s="128" t="str">
        <f t="shared" si="54"/>
        <v>月</v>
      </c>
      <c r="S210" s="128" t="str">
        <f t="shared" si="54"/>
        <v>火</v>
      </c>
      <c r="T210" s="128" t="str">
        <f t="shared" si="54"/>
        <v>水</v>
      </c>
      <c r="U210" s="128" t="str">
        <f t="shared" si="54"/>
        <v>木</v>
      </c>
      <c r="V210" s="128" t="str">
        <f t="shared" si="54"/>
        <v>金</v>
      </c>
      <c r="W210" s="128" t="str">
        <f t="shared" si="54"/>
        <v>土</v>
      </c>
      <c r="X210" s="128" t="str">
        <f t="shared" si="54"/>
        <v>日</v>
      </c>
      <c r="Y210" s="128" t="str">
        <f t="shared" si="54"/>
        <v>月</v>
      </c>
      <c r="Z210" s="128" t="str">
        <f t="shared" si="54"/>
        <v>火</v>
      </c>
      <c r="AA210" s="128" t="str">
        <f t="shared" si="54"/>
        <v>水</v>
      </c>
      <c r="AB210" s="128" t="str">
        <f t="shared" si="54"/>
        <v>木</v>
      </c>
      <c r="AC210" s="128" t="str">
        <f t="shared" si="54"/>
        <v>金</v>
      </c>
      <c r="AD210" s="128" t="str">
        <f t="shared" si="54"/>
        <v>土</v>
      </c>
      <c r="AE210" s="128" t="str">
        <f t="shared" si="54"/>
        <v>日</v>
      </c>
      <c r="AF210" s="128" t="str">
        <f t="shared" si="54"/>
        <v>月</v>
      </c>
      <c r="AG210" s="128" t="str">
        <f t="shared" si="54"/>
        <v>火</v>
      </c>
      <c r="AH210" s="128" t="str">
        <f t="shared" si="54"/>
        <v>水</v>
      </c>
      <c r="AI210" s="128" t="str">
        <f t="shared" si="54"/>
        <v>木</v>
      </c>
      <c r="AJ210" s="128" t="str">
        <f t="shared" si="54"/>
        <v>金</v>
      </c>
      <c r="AK210" s="128" t="str">
        <f t="shared" si="54"/>
        <v>土</v>
      </c>
      <c r="AL210" s="128" t="str">
        <f t="shared" si="54"/>
        <v>日</v>
      </c>
      <c r="AM210" s="128" t="str">
        <f t="shared" si="54"/>
        <v>月</v>
      </c>
      <c r="AN210" s="128" t="str">
        <f t="shared" si="54"/>
        <v>火</v>
      </c>
      <c r="AO210" s="128" t="str">
        <f t="shared" si="54"/>
        <v>水</v>
      </c>
      <c r="AP210" s="129" t="str">
        <f t="shared" si="54"/>
        <v/>
      </c>
      <c r="AQ210" s="287" t="s">
        <v>137</v>
      </c>
      <c r="AR210" s="289" t="s">
        <v>138</v>
      </c>
      <c r="AS210" s="289" t="s">
        <v>139</v>
      </c>
      <c r="AT210" s="289" t="s">
        <v>140</v>
      </c>
      <c r="AU210" s="304" t="s">
        <v>141</v>
      </c>
      <c r="AV210" s="229" t="s">
        <v>44</v>
      </c>
      <c r="AW210" s="230" t="s">
        <v>12</v>
      </c>
      <c r="AX210" s="231" t="s">
        <v>51</v>
      </c>
      <c r="AY210" s="232" t="s">
        <v>44</v>
      </c>
      <c r="AZ210" s="235" t="s">
        <v>13</v>
      </c>
      <c r="BA210" s="252"/>
      <c r="BB210" s="255"/>
      <c r="BC210" s="238">
        <f>COUNT(L209:AP209)</f>
        <v>30</v>
      </c>
      <c r="BD210" s="208">
        <f>BC210-BA212</f>
        <v>30</v>
      </c>
      <c r="BE210" s="222">
        <f>SUM(BD$8:BD213)</f>
        <v>582</v>
      </c>
      <c r="BF210" s="208">
        <f>BC210-BA214</f>
        <v>30</v>
      </c>
      <c r="BG210" s="222">
        <f>SUM(BF$8:BF213)</f>
        <v>582</v>
      </c>
      <c r="BH210" s="222">
        <f>COUNTIF(L213:AP213,"○")+COUNTIF(L213:AP213,"●")</f>
        <v>0</v>
      </c>
      <c r="BI210" s="222">
        <f>SUM(BH$9:BH214)</f>
        <v>0</v>
      </c>
      <c r="BJ210" s="222">
        <f>COUNTIF(L215:AP215,"○")+COUNTIF(L215:AP215,"●")</f>
        <v>0</v>
      </c>
      <c r="BK210" s="222">
        <f>SUM(BJ$10:BJ215)</f>
        <v>0</v>
      </c>
      <c r="BL210" s="173">
        <f>COUNTIF(L210:AP210,"土")+COUNTIF(L210:AP210,"日")</f>
        <v>8</v>
      </c>
      <c r="BM210" s="248"/>
      <c r="BN210" s="248"/>
      <c r="BO210" s="173" t="str">
        <f ca="1">IF(OR(BM211/BD210&lt;0.285,BM211=0),"特例","特例なし")</f>
        <v>特例</v>
      </c>
      <c r="BP210" s="173" t="str">
        <f ca="1">IF(OR(BN211/BF210&lt;0.285,BN211=0),"特例","特例なし")</f>
        <v>特例</v>
      </c>
      <c r="BQ210" s="223" t="s">
        <v>97</v>
      </c>
      <c r="BR210" s="225">
        <f>ABS(IF(WEEKDAY(L208,3)=0,7,WEEKDAY(L208,3)-7))</f>
        <v>6</v>
      </c>
      <c r="BS210" s="173">
        <f ca="1">IF($AX$340="計画",IF(BD210=0,1,IF(AX213="達成",1,IF(AX213="達成※",1,0))),IF(BF210=0,1,IF(AX215="達成",1,IF(AX215="達成※",1,0))))</f>
        <v>0</v>
      </c>
      <c r="BT210" s="173">
        <f ca="1">IF($AX$340="計画",IF(COUNTIF(AQ214:AU214,"未")=0,1,0),IF(COUNTIF(AQ216:AU216,"未")=0,1,0))</f>
        <v>0</v>
      </c>
    </row>
    <row r="211" spans="1:74" ht="33.950000000000003" customHeight="1">
      <c r="A211" s="17">
        <f t="shared" si="51"/>
        <v>7</v>
      </c>
      <c r="B211" s="17">
        <f t="shared" si="52"/>
        <v>18</v>
      </c>
      <c r="D211" s="89" cm="1">
        <f t="array" aca="1" ref="D211" ca="1">IF(INDIRECT(VLOOKUP(B211,B$8:C$38,2,FALSE)&amp;(10*A211-1))="","",INDIRECT(VLOOKUP(B211,B$8:C$38,2,FALSE)&amp;(10*A211-1)))</f>
        <v>46130</v>
      </c>
      <c r="E211" s="17" t="str">
        <f t="shared" ca="1" si="50"/>
        <v>土</v>
      </c>
      <c r="F211" s="17" t="str" cm="1">
        <f t="array" aca="1" ref="F211" ca="1">IF(E211="","",IF(INDIRECT(VLOOKUP(B211,B$8:C$38,2,FALSE)&amp;(10*A211+3))="","",INDIRECT(VLOOKUP(B211,B$8:C$38,2,FALSE)&amp;(10*A211+3))))</f>
        <v/>
      </c>
      <c r="G211" s="17" t="str" cm="1">
        <f t="array" aca="1" ref="G211" ca="1">IF(E211="","",IF(INDIRECT(VLOOKUP(B211,B$8:C$38,2,FALSE)&amp;(10*A211+5))="","",INDIRECT(VLOOKUP(B211,B$8:C$38,2,FALSE)&amp;(10*A211+5))))</f>
        <v/>
      </c>
      <c r="H211" s="17" t="str" cm="1">
        <f t="array" aca="1" ref="H211" ca="1">IF(G211="","",IF(G211="●","振替後",IF(G211="▲","振替前",IF(G211="○","休日",IF(G211="外","非対象期間",IF(INDIRECT(VLOOKUP(B211,B$8:C$38,2,FALSE)&amp;(10*A211+5))="","",INDIRECT(VLOOKUP(B211,B$8:C$38,2,FALSE)&amp;(10*A211+5))))))))</f>
        <v/>
      </c>
      <c r="J211" s="52"/>
      <c r="K211" s="220" t="s">
        <v>3</v>
      </c>
      <c r="L211" s="218" t="str">
        <f>IFERROR(VLOOKUP(L209,祝日一覧!$A:$C,3,FALSE),"")</f>
        <v/>
      </c>
      <c r="M211" s="218" t="str">
        <f>IFERROR(VLOOKUP(M209,祝日一覧!$A:$C,3,FALSE),"")</f>
        <v/>
      </c>
      <c r="N211" s="218" t="str">
        <f>IFERROR(VLOOKUP(N209,祝日一覧!$A:$C,3,FALSE),"")</f>
        <v/>
      </c>
      <c r="O211" s="218" t="str">
        <f>IFERROR(VLOOKUP(O209,祝日一覧!$A:$C,3,FALSE),"")</f>
        <v/>
      </c>
      <c r="P211" s="218" t="str">
        <f>IFERROR(VLOOKUP(P209,祝日一覧!$A:$C,3,FALSE),"")</f>
        <v/>
      </c>
      <c r="Q211" s="218" t="str">
        <f>IFERROR(VLOOKUP(Q209,祝日一覧!$A:$C,3,FALSE),"")</f>
        <v/>
      </c>
      <c r="R211" s="218" t="str">
        <f>IFERROR(VLOOKUP(R209,祝日一覧!$A:$C,3,FALSE),"")</f>
        <v/>
      </c>
      <c r="S211" s="218" t="str">
        <f>IFERROR(VLOOKUP(S209,祝日一覧!$A:$C,3,FALSE),"")</f>
        <v/>
      </c>
      <c r="T211" s="218" t="str">
        <f>IFERROR(VLOOKUP(T209,祝日一覧!$A:$C,3,FALSE),"")</f>
        <v/>
      </c>
      <c r="U211" s="218" t="str">
        <f>IFERROR(VLOOKUP(U209,祝日一覧!$A:$C,3,FALSE),"")</f>
        <v/>
      </c>
      <c r="V211" s="218" t="str">
        <f>IFERROR(VLOOKUP(V209,祝日一覧!$A:$C,3,FALSE),"")</f>
        <v/>
      </c>
      <c r="W211" s="218" t="str">
        <f>IFERROR(VLOOKUP(W209,祝日一覧!$A:$C,3,FALSE),"")</f>
        <v/>
      </c>
      <c r="X211" s="218" t="str">
        <f>IFERROR(VLOOKUP(X209,祝日一覧!$A:$C,3,FALSE),"")</f>
        <v/>
      </c>
      <c r="Y211" s="218" t="str">
        <f>IFERROR(VLOOKUP(Y209,祝日一覧!$A:$C,3,FALSE),"")</f>
        <v/>
      </c>
      <c r="Z211" s="218" t="str">
        <f>IFERROR(VLOOKUP(Z209,祝日一覧!$A:$C,3,FALSE),"")</f>
        <v/>
      </c>
      <c r="AA211" s="218" t="str">
        <f>IFERROR(VLOOKUP(AA209,祝日一覧!$A:$C,3,FALSE),"")</f>
        <v/>
      </c>
      <c r="AB211" s="218" t="str">
        <f>IFERROR(VLOOKUP(AB209,祝日一覧!$A:$C,3,FALSE),"")</f>
        <v/>
      </c>
      <c r="AC211" s="218" t="str">
        <f>IFERROR(VLOOKUP(AC209,祝日一覧!$A:$C,3,FALSE),"")</f>
        <v/>
      </c>
      <c r="AD211" s="218" t="str">
        <f>IFERROR(VLOOKUP(AD209,祝日一覧!$A:$C,3,FALSE),"")</f>
        <v/>
      </c>
      <c r="AE211" s="218" t="str">
        <f>IFERROR(VLOOKUP(AE209,祝日一覧!$A:$C,3,FALSE),"")</f>
        <v/>
      </c>
      <c r="AF211" s="218" t="str">
        <f>IFERROR(VLOOKUP(AF209,祝日一覧!$A:$C,3,FALSE),"")</f>
        <v/>
      </c>
      <c r="AG211" s="218" t="str">
        <f>IFERROR(VLOOKUP(AG209,祝日一覧!$A:$C,3,FALSE),"")</f>
        <v/>
      </c>
      <c r="AH211" s="218" t="str">
        <f>IFERROR(VLOOKUP(AH209,祝日一覧!$A:$C,3,FALSE),"")</f>
        <v/>
      </c>
      <c r="AI211" s="218" t="str">
        <f>IFERROR(VLOOKUP(AI209,祝日一覧!$A:$C,3,FALSE),"")</f>
        <v/>
      </c>
      <c r="AJ211" s="218" t="str">
        <f>IFERROR(VLOOKUP(AJ209,祝日一覧!$A:$C,3,FALSE),"")</f>
        <v/>
      </c>
      <c r="AK211" s="218" t="str">
        <f>IFERROR(VLOOKUP(AK209,祝日一覧!$A:$C,3,FALSE),"")</f>
        <v/>
      </c>
      <c r="AL211" s="218" t="str">
        <f>IFERROR(VLOOKUP(AL209,祝日一覧!$A:$C,3,FALSE),"")</f>
        <v/>
      </c>
      <c r="AM211" s="218" t="str">
        <f>IFERROR(VLOOKUP(AM209,祝日一覧!$A:$C,3,FALSE),"")</f>
        <v/>
      </c>
      <c r="AN211" s="218" t="str">
        <f>IFERROR(VLOOKUP(AN209,祝日一覧!$A:$C,3,FALSE),"")</f>
        <v/>
      </c>
      <c r="AO211" s="218" t="str">
        <f>IFERROR(VLOOKUP(AO209,祝日一覧!$A:$C,3,FALSE),"")</f>
        <v/>
      </c>
      <c r="AP211" s="219" t="str">
        <f>IFERROR(VLOOKUP(AP209,祝日一覧!$A:$C,3,FALSE),"")</f>
        <v/>
      </c>
      <c r="AQ211" s="288"/>
      <c r="AR211" s="290"/>
      <c r="AS211" s="290"/>
      <c r="AT211" s="290"/>
      <c r="AU211" s="305"/>
      <c r="AV211" s="229"/>
      <c r="AW211" s="230"/>
      <c r="AX211" s="231"/>
      <c r="AY211" s="233"/>
      <c r="AZ211" s="236"/>
      <c r="BA211" s="41" t="s">
        <v>85</v>
      </c>
      <c r="BB211" s="42" t="s">
        <v>85</v>
      </c>
      <c r="BC211" s="238"/>
      <c r="BD211" s="209"/>
      <c r="BE211" s="222"/>
      <c r="BF211" s="209"/>
      <c r="BG211" s="222"/>
      <c r="BH211" s="222"/>
      <c r="BI211" s="222"/>
      <c r="BJ211" s="222"/>
      <c r="BK211" s="222"/>
      <c r="BL211" s="173"/>
      <c r="BM211" s="226">
        <f ca="1">BL210-BB212</f>
        <v>8</v>
      </c>
      <c r="BN211" s="226">
        <f ca="1">BL210-BB214</f>
        <v>8</v>
      </c>
      <c r="BO211" s="173"/>
      <c r="BP211" s="173"/>
      <c r="BQ211" s="224"/>
      <c r="BR211" s="225">
        <f>WEEKDAY(L207,3)</f>
        <v>5</v>
      </c>
      <c r="BS211" s="173"/>
      <c r="BT211" s="173"/>
      <c r="BU211" s="24"/>
    </row>
    <row r="212" spans="1:74" s="3" customFormat="1" ht="53.1" customHeight="1">
      <c r="A212" s="17">
        <f t="shared" si="51"/>
        <v>7</v>
      </c>
      <c r="B212" s="17">
        <f t="shared" si="52"/>
        <v>19</v>
      </c>
      <c r="C212" s="88"/>
      <c r="D212" s="89" cm="1">
        <f t="array" aca="1" ref="D212" ca="1">IF(INDIRECT(VLOOKUP(B212,B$8:C$38,2,FALSE)&amp;(10*A212-1))="","",INDIRECT(VLOOKUP(B212,B$8:C$38,2,FALSE)&amp;(10*A212-1)))</f>
        <v>46131</v>
      </c>
      <c r="E212" s="17" t="str">
        <f t="shared" ca="1" si="50"/>
        <v>日</v>
      </c>
      <c r="F212" s="17" t="str" cm="1">
        <f t="array" aca="1" ref="F212" ca="1">IF(E212="","",IF(INDIRECT(VLOOKUP(B212,B$8:C$38,2,FALSE)&amp;(10*A212+3))="","",INDIRECT(VLOOKUP(B212,B$8:C$38,2,FALSE)&amp;(10*A212+3))))</f>
        <v/>
      </c>
      <c r="G212" s="17" t="str" cm="1">
        <f t="array" aca="1" ref="G212" ca="1">IF(E212="","",IF(INDIRECT(VLOOKUP(B212,B$8:C$38,2,FALSE)&amp;(10*A212+5))="","",INDIRECT(VLOOKUP(B212,B$8:C$38,2,FALSE)&amp;(10*A212+5))))</f>
        <v/>
      </c>
      <c r="H212" s="17" t="str" cm="1">
        <f t="array" aca="1" ref="H212" ca="1">IF(G212="","",IF(G212="●","振替後",IF(G212="▲","振替前",IF(G212="○","休日",IF(G212="外","非対象期間",IF(INDIRECT(VLOOKUP(B212,B$8:C$38,2,FALSE)&amp;(10*A212+5))="","",INDIRECT(VLOOKUP(B212,B$8:C$38,2,FALSE)&amp;(10*A212+5))))))))</f>
        <v/>
      </c>
      <c r="J212" s="68"/>
      <c r="K212" s="221"/>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c r="AL212" s="218"/>
      <c r="AM212" s="218"/>
      <c r="AN212" s="218"/>
      <c r="AO212" s="218"/>
      <c r="AP212" s="219"/>
      <c r="AQ212" s="108" t="str">
        <f>IF($BR210=7,DBCS(1&amp;"日～"&amp;7&amp;"日"),DBCS("前"&amp;DAY(EOMONTH($L208-1,0))-6+$BR210&amp;"日～"&amp;$BR210&amp;"日"))</f>
        <v>前３１日～６日</v>
      </c>
      <c r="AR212" s="109" t="str">
        <f>DBCS($BR210+1&amp;"日～"&amp;$BR210+7&amp;"日")</f>
        <v>７日～１３日</v>
      </c>
      <c r="AS212" s="109" t="str">
        <f>DBCS($BR210+8&amp;"日～"&amp;$BR210+14&amp;"日")</f>
        <v>１４日～２０日</v>
      </c>
      <c r="AT212" s="109" t="str">
        <f>DBCS($BR210+15&amp;"日～"&amp;$BR210+21&amp;"日")</f>
        <v>２１日～２７日</v>
      </c>
      <c r="AU212" s="110" t="str">
        <f>IF(AND(BR210=7,BR213=0),"-",IF($BR215=3,"-",DBCS($BR210+22&amp;"日～"&amp;$BR210+28&amp;"日")))</f>
        <v>-</v>
      </c>
      <c r="AV212" s="229"/>
      <c r="AW212" s="230"/>
      <c r="AX212" s="231"/>
      <c r="AY212" s="234"/>
      <c r="AZ212" s="237"/>
      <c r="BA212" s="41">
        <f>COUNTIF(L213:AP214,"外")</f>
        <v>0</v>
      </c>
      <c r="BB212" s="42">
        <f ca="1">COUNTIF(OFFSET(L213,0,MAX(5-WEEKDAY(L208,3),0),1,MIN(7-WEEKDAY(L208,3),2)),"外")+COUNTIF(OFFSET(L213,0,MAX(5-WEEKDAY(L208,3),0)+7,1,2),"外")+COUNTIF(OFFSET(L213,0,MAX(5-WEEKDAY(L208,3),0)+14,1,2),"外")+COUNTIF(OFFSET(L213,0,MAX(5-WEEKDAY(L208,3),0)+21,1,2),"外")+IF(BR212-BR210&lt;27,0,COUNTIF(OFFSET(L213,0,BR210+26,1,MIN(7-BR213,2)),"外"))</f>
        <v>0</v>
      </c>
      <c r="BC212" s="238"/>
      <c r="BD212" s="209"/>
      <c r="BE212" s="222"/>
      <c r="BF212" s="209"/>
      <c r="BG212" s="222"/>
      <c r="BH212" s="222"/>
      <c r="BI212" s="222"/>
      <c r="BJ212" s="222"/>
      <c r="BK212" s="222"/>
      <c r="BL212" s="173"/>
      <c r="BM212" s="227"/>
      <c r="BN212" s="227"/>
      <c r="BO212" s="173"/>
      <c r="BP212" s="173"/>
      <c r="BQ212" s="35" t="s">
        <v>98</v>
      </c>
      <c r="BR212" s="31">
        <f>DAY(EOMONTH(L208,0))</f>
        <v>30</v>
      </c>
      <c r="BS212" s="173"/>
      <c r="BT212" s="173"/>
      <c r="BU212" s="29"/>
      <c r="BV212" s="30"/>
    </row>
    <row r="213" spans="1:74" s="4" customFormat="1" ht="29.1" customHeight="1">
      <c r="A213" s="17">
        <f t="shared" si="51"/>
        <v>7</v>
      </c>
      <c r="B213" s="17">
        <f t="shared" si="52"/>
        <v>20</v>
      </c>
      <c r="D213" s="89" cm="1">
        <f t="array" aca="1" ref="D213" ca="1">IF(INDIRECT(VLOOKUP(B213,B$8:C$38,2,FALSE)&amp;(10*A213-1))="","",INDIRECT(VLOOKUP(B213,B$8:C$38,2,FALSE)&amp;(10*A213-1)))</f>
        <v>46132</v>
      </c>
      <c r="E213" s="17" t="str">
        <f t="shared" ca="1" si="50"/>
        <v>月</v>
      </c>
      <c r="F213" s="17" t="str" cm="1">
        <f t="array" aca="1" ref="F213" ca="1">IF(E213="","",IF(INDIRECT(VLOOKUP(B213,B$8:C$38,2,FALSE)&amp;(10*A213+3))="","",INDIRECT(VLOOKUP(B213,B$8:C$38,2,FALSE)&amp;(10*A213+3))))</f>
        <v/>
      </c>
      <c r="G213" s="17" t="str" cm="1">
        <f t="array" aca="1" ref="G213" ca="1">IF(E213="","",IF(INDIRECT(VLOOKUP(B213,B$8:C$38,2,FALSE)&amp;(10*A213+5))="","",INDIRECT(VLOOKUP(B213,B$8:C$38,2,FALSE)&amp;(10*A213+5))))</f>
        <v/>
      </c>
      <c r="H213" s="17" t="str" cm="1">
        <f t="array" aca="1" ref="H213" ca="1">IF(G213="","",IF(G213="●","振替後",IF(G213="▲","振替前",IF(G213="○","休日",IF(G213="外","非対象期間",IF(INDIRECT(VLOOKUP(B213,B$8:C$38,2,FALSE)&amp;(10*A213+5))="","",INDIRECT(VLOOKUP(B213,B$8:C$38,2,FALSE)&amp;(10*A213+5))))))))</f>
        <v/>
      </c>
      <c r="J213" s="69"/>
      <c r="K213" s="212" t="s">
        <v>88</v>
      </c>
      <c r="L213" s="194"/>
      <c r="M213" s="194"/>
      <c r="N213" s="194"/>
      <c r="O213" s="194"/>
      <c r="P213" s="194"/>
      <c r="Q213" s="194"/>
      <c r="R213" s="194"/>
      <c r="S213" s="194"/>
      <c r="T213" s="194"/>
      <c r="U213" s="194"/>
      <c r="V213" s="194"/>
      <c r="W213" s="194"/>
      <c r="X213" s="194"/>
      <c r="Y213" s="194"/>
      <c r="Z213" s="194"/>
      <c r="AA213" s="194"/>
      <c r="AB213" s="194"/>
      <c r="AC213" s="194"/>
      <c r="AD213" s="194"/>
      <c r="AE213" s="194"/>
      <c r="AF213" s="194"/>
      <c r="AG213" s="194"/>
      <c r="AH213" s="194"/>
      <c r="AI213" s="194"/>
      <c r="AJ213" s="194"/>
      <c r="AK213" s="194"/>
      <c r="AL213" s="194"/>
      <c r="AM213" s="194"/>
      <c r="AN213" s="194"/>
      <c r="AO213" s="194"/>
      <c r="AP213" s="196"/>
      <c r="AQ213" s="111">
        <f ca="1">IF(BR210=7,COUNTIF(OFFSET($L213,0,0,1,$BR210),"○")+COUNTIF(OFFSET($L213,0,$BR210,1,7),"●"),COUNTIF(OFFSET($L213,0,0,1,$BR210),"○")+COUNTIF(OFFSET($L213,-10,DAY(EOMONTH(L208-1,0))-7+BR210,1,7-$BR210),"○")+COUNTIF(OFFSET(L213,0,BR210,1,7),"●"))</f>
        <v>0</v>
      </c>
      <c r="AR213" s="112">
        <f ca="1">COUNTIF(OFFSET($L213,0,$BR210,1,7),"○")+COUNTIF(OFFSET($L213,0,$BR210+7,1,7),"●")</f>
        <v>0</v>
      </c>
      <c r="AS213" s="112">
        <f ca="1">COUNTIF(OFFSET($L213,0,$BR210+7,1,7),"○")+COUNTIF(OFFSET($L213,0,$BR210+14,1,7),"●")</f>
        <v>0</v>
      </c>
      <c r="AT213" s="112">
        <f ca="1">IF(BR215=3,COUNTIF(OFFSET($L213,0,$BR210+14,1,7),"○")+IFERROR(COUNTIF(OFFSET(L213,0,BR210+22,1,BR213),"●"),0)+COUNTIF(OFFSET(L213,10,0,1,7-BR213),"●"),COUNTIF(OFFSET($L213,0,$BR210+14,1,7),"○")+COUNTIF(OFFSET($L213,0,$BR210+21,1,7),"●"))</f>
        <v>0</v>
      </c>
      <c r="AU213" s="113" t="str">
        <f ca="1">IF((BR215+SIGN(BR210))&lt;5,"-",IF(BR213=0,COUNTIF(OFFSET(L213,0,BR210+21,1,7),"○")+COUNTIF(OFFSET(L213,10,0,1,7-BR213),"●"),COUNTIF(OFFSET(L213,0,BR210+21,1,7),"○")+COUNTIF(OFFSET(L213,0,BR210+28,1,BR213),"●")+COUNTIF(OFFSET(L213,10,1,7-BR213,),"●")))</f>
        <v>-</v>
      </c>
      <c r="AV213" s="198">
        <f>BH210</f>
        <v>0</v>
      </c>
      <c r="AW213" s="200">
        <f>IF(BD210=0,"対象外",AV213/BD210)</f>
        <v>0</v>
      </c>
      <c r="AX213" s="202" t="str">
        <f ca="1">IF(BD210=0,"対象外",IF(AV213/BD210&gt;=0.285,"達成",IF(AV213&gt;=BO213,"達成※","未")))</f>
        <v>未</v>
      </c>
      <c r="AY213" s="204">
        <f>BI210</f>
        <v>0</v>
      </c>
      <c r="AZ213" s="206">
        <f>IFERROR(AY213/BE210,"")</f>
        <v>0</v>
      </c>
      <c r="BA213" s="41" t="s">
        <v>86</v>
      </c>
      <c r="BB213" s="42" t="s">
        <v>86</v>
      </c>
      <c r="BC213" s="238"/>
      <c r="BD213" s="209"/>
      <c r="BE213" s="222"/>
      <c r="BF213" s="209"/>
      <c r="BG213" s="222"/>
      <c r="BH213" s="222"/>
      <c r="BI213" s="222"/>
      <c r="BJ213" s="222"/>
      <c r="BK213" s="222"/>
      <c r="BL213" s="173"/>
      <c r="BM213" s="227"/>
      <c r="BN213" s="227"/>
      <c r="BO213" s="173">
        <f ca="1">IF(OR(BM211/BD210&lt;0.285,BM211=0),BM211,"-")</f>
        <v>8</v>
      </c>
      <c r="BP213" s="226">
        <f ca="1">IF(OR(BN211/BF210&lt;0.285,BN211=0),BN211,"-")</f>
        <v>8</v>
      </c>
      <c r="BQ213" s="36" t="s">
        <v>99</v>
      </c>
      <c r="BR213" s="33">
        <f>MOD(BR212-BR210,7)</f>
        <v>3</v>
      </c>
      <c r="BS213" s="173"/>
      <c r="BT213" s="173"/>
    </row>
    <row r="214" spans="1:74" s="4" customFormat="1" ht="29.1" customHeight="1">
      <c r="A214" s="17">
        <f t="shared" si="51"/>
        <v>7</v>
      </c>
      <c r="B214" s="17">
        <f t="shared" si="52"/>
        <v>21</v>
      </c>
      <c r="D214" s="89" cm="1">
        <f t="array" aca="1" ref="D214" ca="1">IF(INDIRECT(VLOOKUP(B214,B$8:C$38,2,FALSE)&amp;(10*A214-1))="","",INDIRECT(VLOOKUP(B214,B$8:C$38,2,FALSE)&amp;(10*A214-1)))</f>
        <v>46133</v>
      </c>
      <c r="E214" s="17" t="str">
        <f t="shared" ca="1" si="50"/>
        <v>火</v>
      </c>
      <c r="F214" s="17" t="str" cm="1">
        <f t="array" aca="1" ref="F214" ca="1">IF(E214="","",IF(INDIRECT(VLOOKUP(B214,B$8:C$38,2,FALSE)&amp;(10*A214+3))="","",INDIRECT(VLOOKUP(B214,B$8:C$38,2,FALSE)&amp;(10*A214+3))))</f>
        <v/>
      </c>
      <c r="G214" s="17" t="str" cm="1">
        <f t="array" aca="1" ref="G214" ca="1">IF(E214="","",IF(INDIRECT(VLOOKUP(B214,B$8:C$38,2,FALSE)&amp;(10*A214+5))="","",INDIRECT(VLOOKUP(B214,B$8:C$38,2,FALSE)&amp;(10*A214+5))))</f>
        <v/>
      </c>
      <c r="H214" s="17" t="str" cm="1">
        <f t="array" aca="1" ref="H214" ca="1">IF(G214="","",IF(G214="●","振替後",IF(G214="▲","振替前",IF(G214="○","休日",IF(G214="外","非対象期間",IF(INDIRECT(VLOOKUP(B214,B$8:C$38,2,FALSE)&amp;(10*A214+5))="","",INDIRECT(VLOOKUP(B214,B$8:C$38,2,FALSE)&amp;(10*A214+5))))))))</f>
        <v/>
      </c>
      <c r="J214" s="69"/>
      <c r="K214" s="244"/>
      <c r="L214" s="194"/>
      <c r="M214" s="194"/>
      <c r="N214" s="194"/>
      <c r="O214" s="194"/>
      <c r="P214" s="194"/>
      <c r="Q214" s="194"/>
      <c r="R214" s="194"/>
      <c r="S214" s="194"/>
      <c r="T214" s="194"/>
      <c r="U214" s="194"/>
      <c r="V214" s="194"/>
      <c r="W214" s="194"/>
      <c r="X214" s="194"/>
      <c r="Y214" s="194"/>
      <c r="Z214" s="194"/>
      <c r="AA214" s="194"/>
      <c r="AB214" s="194"/>
      <c r="AC214" s="194"/>
      <c r="AD214" s="194"/>
      <c r="AE214" s="194"/>
      <c r="AF214" s="194"/>
      <c r="AG214" s="194"/>
      <c r="AH214" s="194"/>
      <c r="AI214" s="194"/>
      <c r="AJ214" s="194"/>
      <c r="AK214" s="194"/>
      <c r="AL214" s="194"/>
      <c r="AM214" s="194"/>
      <c r="AN214" s="194"/>
      <c r="AO214" s="194"/>
      <c r="AP214" s="196"/>
      <c r="AQ214" s="114" t="str">
        <f ca="1">IF(BR210=1,
IF((2-COUNTIF(OFFSET(L213,0,0,1,1),"外")-COUNTIF(OFFSET(L213,-10,BR202-1),"外"))&lt;=AQ213,"達成","未"),
IF((2-COUNTIF(OFFSET(L213,0,MAX(5-WEEKDAY(L208,3),0),1,2),"外"))&lt;=AQ213,"達成","未"))</f>
        <v>未</v>
      </c>
      <c r="AR214" s="112" t="str">
        <f ca="1">IF((2-COUNTIF(OFFSET($L213,0,$BR210+5,1,2),"外"))&lt;=AR213,"達成","未")</f>
        <v>未</v>
      </c>
      <c r="AS214" s="112" t="str">
        <f ca="1">IF((2-COUNTIF(OFFSET($L213,0,$BR210+12,1,2),"外"))&lt;=AS213,"達成","未")</f>
        <v>未</v>
      </c>
      <c r="AT214" s="112" t="str">
        <f ca="1">IF((2-COUNTIF(OFFSET($L213,0,$BR210+19,1,2),"外"))&lt;=AT213,"達成","未")</f>
        <v>未</v>
      </c>
      <c r="AU214" s="113" t="str">
        <f ca="1">IF((BR215+SIGN(BR210))&lt;5,"-",IF((2-COUNTIF(OFFSET($L213,0,$BR210+26,1,2),"外"))&lt;=AU213,"達成","未"))</f>
        <v>-</v>
      </c>
      <c r="AV214" s="214"/>
      <c r="AW214" s="215"/>
      <c r="AX214" s="216"/>
      <c r="AY214" s="217"/>
      <c r="AZ214" s="239"/>
      <c r="BA214" s="240">
        <f>COUNTIF(L215:AP216,"外")</f>
        <v>0</v>
      </c>
      <c r="BB214" s="242">
        <f ca="1">COUNTIF(OFFSET(L215,0,MAX(5-WEEKDAY(L208,3),0),1,MIN(7-WEEKDAY(L208,3),2)),"外")+COUNTIF(OFFSET(L215,0,MAX(5-WEEKDAY(L208,3),0)+7,1,2),"外")+COUNTIF(OFFSET(L215,0,MAX(5-WEEKDAY(L208,3),0)+14,1,2),"外")+COUNTIF(OFFSET(L215,0,MAX(5-WEEKDAY(L208,3),0)+21,1,2),"外")+IF(BR212-BR210&lt;27,0,COUNTIF(OFFSET(L215,0,BR210+26,1,MIN(7-BR213,2)),"外"))</f>
        <v>0</v>
      </c>
      <c r="BC214" s="238"/>
      <c r="BD214" s="209"/>
      <c r="BE214" s="222"/>
      <c r="BF214" s="209"/>
      <c r="BG214" s="222"/>
      <c r="BH214" s="222"/>
      <c r="BI214" s="222"/>
      <c r="BJ214" s="222"/>
      <c r="BK214" s="222"/>
      <c r="BL214" s="173"/>
      <c r="BM214" s="227"/>
      <c r="BN214" s="227"/>
      <c r="BO214" s="173"/>
      <c r="BP214" s="227"/>
      <c r="BQ214" s="101" t="s">
        <v>101</v>
      </c>
      <c r="BR214" s="33">
        <f>SIGN(BR210)+SIGN(BR213)+BR215</f>
        <v>5</v>
      </c>
      <c r="BS214" s="173"/>
      <c r="BT214" s="173"/>
    </row>
    <row r="215" spans="1:74" s="4" customFormat="1" ht="29.1" customHeight="1">
      <c r="A215" s="17">
        <f t="shared" si="51"/>
        <v>7</v>
      </c>
      <c r="B215" s="17">
        <f t="shared" si="52"/>
        <v>22</v>
      </c>
      <c r="D215" s="89" cm="1">
        <f t="array" aca="1" ref="D215" ca="1">IF(INDIRECT(VLOOKUP(B215,B$8:C$38,2,FALSE)&amp;(10*A215-1))="","",INDIRECT(VLOOKUP(B215,B$8:C$38,2,FALSE)&amp;(10*A215-1)))</f>
        <v>46134</v>
      </c>
      <c r="E215" s="17" t="str">
        <f t="shared" ca="1" si="50"/>
        <v>水</v>
      </c>
      <c r="F215" s="17" t="str" cm="1">
        <f t="array" aca="1" ref="F215" ca="1">IF(E215="","",IF(INDIRECT(VLOOKUP(B215,B$8:C$38,2,FALSE)&amp;(10*A215+3))="","",INDIRECT(VLOOKUP(B215,B$8:C$38,2,FALSE)&amp;(10*A215+3))))</f>
        <v/>
      </c>
      <c r="G215" s="17" t="str" cm="1">
        <f t="array" aca="1" ref="G215" ca="1">IF(E215="","",IF(INDIRECT(VLOOKUP(B215,B$8:C$38,2,FALSE)&amp;(10*A215+5))="","",INDIRECT(VLOOKUP(B215,B$8:C$38,2,FALSE)&amp;(10*A215+5))))</f>
        <v/>
      </c>
      <c r="H215" s="17" t="str" cm="1">
        <f t="array" aca="1" ref="H215" ca="1">IF(G215="","",IF(G215="●","振替後",IF(G215="▲","振替前",IF(G215="○","休日",IF(G215="外","非対象期間",IF(INDIRECT(VLOOKUP(B215,B$8:C$38,2,FALSE)&amp;(10*A215+5))="","",INDIRECT(VLOOKUP(B215,B$8:C$38,2,FALSE)&amp;(10*A215+5))))))))</f>
        <v/>
      </c>
      <c r="J215" s="69"/>
      <c r="K215" s="212" t="s">
        <v>84</v>
      </c>
      <c r="L215" s="194"/>
      <c r="M215" s="194"/>
      <c r="N215" s="194"/>
      <c r="O215" s="194"/>
      <c r="P215" s="194"/>
      <c r="Q215" s="194"/>
      <c r="R215" s="194"/>
      <c r="S215" s="194"/>
      <c r="T215" s="194"/>
      <c r="U215" s="194"/>
      <c r="V215" s="194"/>
      <c r="W215" s="194"/>
      <c r="X215" s="194"/>
      <c r="Y215" s="194"/>
      <c r="Z215" s="194"/>
      <c r="AA215" s="194"/>
      <c r="AB215" s="194"/>
      <c r="AC215" s="194"/>
      <c r="AD215" s="194"/>
      <c r="AE215" s="194"/>
      <c r="AF215" s="194"/>
      <c r="AG215" s="194"/>
      <c r="AH215" s="194"/>
      <c r="AI215" s="194"/>
      <c r="AJ215" s="194"/>
      <c r="AK215" s="194"/>
      <c r="AL215" s="194"/>
      <c r="AM215" s="194"/>
      <c r="AN215" s="194"/>
      <c r="AO215" s="194"/>
      <c r="AP215" s="196"/>
      <c r="AQ215" s="118">
        <f ca="1">IF(BR210=7,COUNTIF(OFFSET($L215,0,0,1,$BR210),"○")+COUNTIF(OFFSET($L215,0,$BR210,1,7),"●"),COUNTIF(OFFSET($L215,0,0,1,$BR210),"○")+COUNTIF(OFFSET($L215,-10,DAY(EOMONTH(L208-1,0))-7+BR210,1,7-$BR210),"○")+COUNTIF(OFFSET(L215,0,BR210,1,7),"●"))</f>
        <v>0</v>
      </c>
      <c r="AR215" s="119">
        <f ca="1">COUNTIF(OFFSET($L215,0,$BR210,1,7),"○")+COUNTIF(OFFSET($L215,0,$BR210+7,1,7),"●")</f>
        <v>0</v>
      </c>
      <c r="AS215" s="119">
        <f ca="1">COUNTIF(OFFSET($L215,0,$BR210+7,1,7),"○")+COUNTIF(OFFSET($L215,0,$BR210+14,1,7),"●")</f>
        <v>0</v>
      </c>
      <c r="AT215" s="119">
        <f ca="1">IF(BR215=3,COUNTIF(OFFSET($L215,0,$BR210+14,1,7),"○")+IFERROR(COUNTIF(OFFSET(L215,0,BR210+22,1,BR213),"●"),0)+COUNTIF(OFFSET(L215,10,0,1,7-BR213),"●"),COUNTIF(OFFSET($L215,0,$BR210+14,1,7),"○")+COUNTIF(OFFSET($L215,0,$BR210+21,1,7),"●"))</f>
        <v>0</v>
      </c>
      <c r="AU215" s="120" t="str">
        <f ca="1">IF((BR215+SIGN(BR210))&lt;5,"-",IF(BR213=0,COUNTIF(OFFSET(L215,0,BR210+21,1,7),"○")+COUNTIF(OFFSET(L215,10,0,1,7-BR213),"●"),COUNTIF(OFFSET(L215,0,BR210+21,1,7),"○")+COUNTIF(OFFSET(L215,0,BR210+28,1,BR213),"●")+COUNTIF(OFFSET(L215,10,1,7-BR213,),"●")))</f>
        <v>-</v>
      </c>
      <c r="AV215" s="198">
        <f>BJ210</f>
        <v>0</v>
      </c>
      <c r="AW215" s="200">
        <f>IF(BD210=0,"対象外",AV215/BD210)</f>
        <v>0</v>
      </c>
      <c r="AX215" s="202" t="str">
        <f ca="1">IF(BD210=0,"対象外",IF(AV215/BD210&gt;=0.285,"達成",IF(AV215&gt;=BP213,"達成※","未")))</f>
        <v>未</v>
      </c>
      <c r="AY215" s="204">
        <f>BK210</f>
        <v>0</v>
      </c>
      <c r="AZ215" s="206">
        <f>IFERROR(AY215/BG210,"")</f>
        <v>0</v>
      </c>
      <c r="BA215" s="241"/>
      <c r="BB215" s="243"/>
      <c r="BC215" s="238"/>
      <c r="BD215" s="210"/>
      <c r="BE215" s="222"/>
      <c r="BF215" s="210"/>
      <c r="BG215" s="222"/>
      <c r="BH215" s="222"/>
      <c r="BI215" s="222"/>
      <c r="BJ215" s="222"/>
      <c r="BK215" s="222"/>
      <c r="BL215" s="173"/>
      <c r="BM215" s="228"/>
      <c r="BN215" s="228"/>
      <c r="BO215" s="173"/>
      <c r="BP215" s="228"/>
      <c r="BQ215" s="37" t="s">
        <v>100</v>
      </c>
      <c r="BR215" s="104">
        <f>ROUNDDOWN((BR212-BR210)/7,0)</f>
        <v>3</v>
      </c>
      <c r="BS215" s="173"/>
      <c r="BT215" s="173"/>
    </row>
    <row r="216" spans="1:74" s="4" customFormat="1" ht="29.1" customHeight="1" thickBot="1">
      <c r="A216" s="17">
        <f t="shared" si="51"/>
        <v>7</v>
      </c>
      <c r="B216" s="17">
        <f t="shared" si="52"/>
        <v>23</v>
      </c>
      <c r="D216" s="89" cm="1">
        <f t="array" aca="1" ref="D216" ca="1">IF(INDIRECT(VLOOKUP(B216,B$8:C$38,2,FALSE)&amp;(10*A216-1))="","",INDIRECT(VLOOKUP(B216,B$8:C$38,2,FALSE)&amp;(10*A216-1)))</f>
        <v>46135</v>
      </c>
      <c r="E216" s="17" t="str">
        <f t="shared" ca="1" si="50"/>
        <v>木</v>
      </c>
      <c r="F216" s="17" t="str" cm="1">
        <f t="array" aca="1" ref="F216" ca="1">IF(E216="","",IF(INDIRECT(VLOOKUP(B216,B$8:C$38,2,FALSE)&amp;(10*A216+3))="","",INDIRECT(VLOOKUP(B216,B$8:C$38,2,FALSE)&amp;(10*A216+3))))</f>
        <v/>
      </c>
      <c r="G216" s="17" t="str" cm="1">
        <f t="array" aca="1" ref="G216" ca="1">IF(E216="","",IF(INDIRECT(VLOOKUP(B216,B$8:C$38,2,FALSE)&amp;(10*A216+5))="","",INDIRECT(VLOOKUP(B216,B$8:C$38,2,FALSE)&amp;(10*A216+5))))</f>
        <v/>
      </c>
      <c r="H216" s="17" t="str" cm="1">
        <f t="array" aca="1" ref="H216" ca="1">IF(G216="","",IF(G216="●","振替後",IF(G216="▲","振替前",IF(G216="○","休日",IF(G216="外","非対象期間",IF(INDIRECT(VLOOKUP(B216,B$8:C$38,2,FALSE)&amp;(10*A216+5))="","",INDIRECT(VLOOKUP(B216,B$8:C$38,2,FALSE)&amp;(10*A216+5))))))))</f>
        <v/>
      </c>
      <c r="J216" s="69"/>
      <c r="K216" s="213"/>
      <c r="L216" s="195"/>
      <c r="M216" s="195"/>
      <c r="N216" s="195"/>
      <c r="O216" s="195"/>
      <c r="P216" s="195"/>
      <c r="Q216" s="195"/>
      <c r="R216" s="195"/>
      <c r="S216" s="195"/>
      <c r="T216" s="195"/>
      <c r="U216" s="195"/>
      <c r="V216" s="195"/>
      <c r="W216" s="195"/>
      <c r="X216" s="195"/>
      <c r="Y216" s="195"/>
      <c r="Z216" s="195"/>
      <c r="AA216" s="195"/>
      <c r="AB216" s="195"/>
      <c r="AC216" s="195"/>
      <c r="AD216" s="195"/>
      <c r="AE216" s="195"/>
      <c r="AF216" s="195"/>
      <c r="AG216" s="195"/>
      <c r="AH216" s="195"/>
      <c r="AI216" s="195"/>
      <c r="AJ216" s="195"/>
      <c r="AK216" s="195"/>
      <c r="AL216" s="195"/>
      <c r="AM216" s="195"/>
      <c r="AN216" s="195"/>
      <c r="AO216" s="195"/>
      <c r="AP216" s="197"/>
      <c r="AQ216" s="123" t="str">
        <f ca="1">IF(BR210=1,
IF((2-COUNTIF(OFFSET(L215,0,0,1,1),"外")-COUNTIF(OFFSET(L215,-10,BR202-1),"外"))&lt;=AQ215,"達成","未"),
IF((2-COUNTIF(OFFSET(L215,0,MAX(5-WEEKDAY(L208,3),0),1,2),"外"))&lt;=AQ215,"達成","未"))</f>
        <v>未</v>
      </c>
      <c r="AR216" s="124" t="str">
        <f ca="1">IF((2-COUNTIF(OFFSET($L215,0,$BR210+5,1,2),"外"))&lt;=AR215,"達成","未")</f>
        <v>未</v>
      </c>
      <c r="AS216" s="124" t="str">
        <f ca="1">IF((2-COUNTIF(OFFSET($L215,0,$BR210+12,1,2),"外"))&lt;=AS215,"達成","未")</f>
        <v>未</v>
      </c>
      <c r="AT216" s="124" t="str">
        <f ca="1">IF((2-COUNTIF(OFFSET($L215,0,$BR210+19,1,2),"外"))&lt;=AT215,"達成","未")</f>
        <v>未</v>
      </c>
      <c r="AU216" s="125" t="str">
        <f ca="1">IF((BR215+SIGN(BR210))&lt;5,"-",IF((2-COUNTIF(OFFSET($L215,0,$BR210+26,1,2),"外"))&lt;=AU215,"達成","未"))</f>
        <v>-</v>
      </c>
      <c r="AV216" s="199"/>
      <c r="AW216" s="201"/>
      <c r="AX216" s="203"/>
      <c r="AY216" s="205"/>
      <c r="AZ216" s="207"/>
      <c r="BA216" s="38"/>
      <c r="BB216" s="38"/>
      <c r="BC216" s="107"/>
      <c r="BD216" s="107"/>
      <c r="BE216" s="107"/>
      <c r="BF216" s="107"/>
      <c r="BG216" s="107"/>
      <c r="BH216" s="107"/>
      <c r="BI216" s="107"/>
      <c r="BJ216" s="107"/>
      <c r="BK216" s="107"/>
      <c r="BL216" s="46"/>
      <c r="BM216" s="46"/>
      <c r="BN216" s="46"/>
      <c r="BO216" s="46"/>
      <c r="BP216" s="46"/>
      <c r="BQ216" s="46"/>
      <c r="BR216" s="34"/>
      <c r="BS216" s="46"/>
      <c r="BT216" s="2"/>
    </row>
    <row r="217" spans="1:74" ht="14.25" thickBot="1">
      <c r="A217" s="17">
        <f t="shared" si="51"/>
        <v>7</v>
      </c>
      <c r="B217" s="17">
        <f t="shared" si="52"/>
        <v>24</v>
      </c>
      <c r="D217" s="89" cm="1">
        <f t="array" aca="1" ref="D217" ca="1">IF(INDIRECT(VLOOKUP(B217,B$8:C$38,2,FALSE)&amp;(10*A217-1))="","",INDIRECT(VLOOKUP(B217,B$8:C$38,2,FALSE)&amp;(10*A217-1)))</f>
        <v>46136</v>
      </c>
      <c r="E217" s="17" t="str">
        <f t="shared" ca="1" si="50"/>
        <v>金</v>
      </c>
      <c r="F217" s="17" t="str" cm="1">
        <f t="array" aca="1" ref="F217" ca="1">IF(E217="","",IF(INDIRECT(VLOOKUP(B217,B$8:C$38,2,FALSE)&amp;(10*A217+3))="","",INDIRECT(VLOOKUP(B217,B$8:C$38,2,FALSE)&amp;(10*A217+3))))</f>
        <v/>
      </c>
      <c r="G217" s="17" t="str" cm="1">
        <f t="array" aca="1" ref="G217" ca="1">IF(E217="","",IF(INDIRECT(VLOOKUP(B217,B$8:C$38,2,FALSE)&amp;(10*A217+5))="","",INDIRECT(VLOOKUP(B217,B$8:C$38,2,FALSE)&amp;(10*A217+5))))</f>
        <v/>
      </c>
      <c r="H217" s="17" t="str" cm="1">
        <f t="array" aca="1" ref="H217" ca="1">IF(G217="","",IF(G217="●","振替後",IF(G217="▲","振替前",IF(G217="○","休日",IF(G217="外","非対象期間",IF(INDIRECT(VLOOKUP(B217,B$8:C$38,2,FALSE)&amp;(10*A217+5))="","",INDIRECT(VLOOKUP(B217,B$8:C$38,2,FALSE)&amp;(10*A217+5))))))))</f>
        <v/>
      </c>
      <c r="J217" s="52"/>
      <c r="K217" s="53"/>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BI217" s="7"/>
      <c r="BJ217" s="7"/>
      <c r="BK217" s="7"/>
      <c r="BL217" s="2"/>
    </row>
    <row r="218" spans="1:74" ht="13.5" customHeight="1">
      <c r="A218" s="17">
        <f t="shared" si="51"/>
        <v>7</v>
      </c>
      <c r="B218" s="17">
        <f t="shared" si="52"/>
        <v>25</v>
      </c>
      <c r="D218" s="89" cm="1">
        <f t="array" aca="1" ref="D218" ca="1">IF(INDIRECT(VLOOKUP(B218,B$8:C$38,2,FALSE)&amp;(10*A218-1))="","",INDIRECT(VLOOKUP(B218,B$8:C$38,2,FALSE)&amp;(10*A218-1)))</f>
        <v>46137</v>
      </c>
      <c r="E218" s="17" t="str">
        <f t="shared" ca="1" si="50"/>
        <v>土</v>
      </c>
      <c r="F218" s="17" t="str" cm="1">
        <f t="array" aca="1" ref="F218" ca="1">IF(E218="","",IF(INDIRECT(VLOOKUP(B218,B$8:C$38,2,FALSE)&amp;(10*A218+3))="","",INDIRECT(VLOOKUP(B218,B$8:C$38,2,FALSE)&amp;(10*A218+3))))</f>
        <v/>
      </c>
      <c r="G218" s="17" t="str" cm="1">
        <f t="array" aca="1" ref="G218" ca="1">IF(E218="","",IF(INDIRECT(VLOOKUP(B218,B$8:C$38,2,FALSE)&amp;(10*A218+5))="","",INDIRECT(VLOOKUP(B218,B$8:C$38,2,FALSE)&amp;(10*A218+5))))</f>
        <v/>
      </c>
      <c r="H218" s="17" t="str" cm="1">
        <f t="array" aca="1" ref="H218" ca="1">IF(G218="","",IF(G218="●","振替後",IF(G218="▲","振替前",IF(G218="○","休日",IF(G218="外","非対象期間",IF(INDIRECT(VLOOKUP(B218,B$8:C$38,2,FALSE)&amp;(10*A218+5))="","",INDIRECT(VLOOKUP(B218,B$8:C$38,2,FALSE)&amp;(10*A218+5))))))))</f>
        <v/>
      </c>
      <c r="J218" s="52"/>
      <c r="K218" s="66" t="s">
        <v>0</v>
      </c>
      <c r="L218" s="258">
        <f>DATE(YEAR(L208),MONTH(L208)+1,DAY(L208))</f>
        <v>46569</v>
      </c>
      <c r="M218" s="258"/>
      <c r="N218" s="258"/>
      <c r="O218" s="258"/>
      <c r="P218" s="258"/>
      <c r="Q218" s="258"/>
      <c r="R218" s="258"/>
      <c r="S218" s="258"/>
      <c r="T218" s="258"/>
      <c r="U218" s="258"/>
      <c r="V218" s="258"/>
      <c r="W218" s="258"/>
      <c r="X218" s="258"/>
      <c r="Y218" s="258"/>
      <c r="Z218" s="258"/>
      <c r="AA218" s="258"/>
      <c r="AB218" s="258"/>
      <c r="AC218" s="258"/>
      <c r="AD218" s="258"/>
      <c r="AE218" s="258"/>
      <c r="AF218" s="258"/>
      <c r="AG218" s="258"/>
      <c r="AH218" s="258"/>
      <c r="AI218" s="258"/>
      <c r="AJ218" s="258"/>
      <c r="AK218" s="258"/>
      <c r="AL218" s="258"/>
      <c r="AM218" s="258"/>
      <c r="AN218" s="258"/>
      <c r="AO218" s="258"/>
      <c r="AP218" s="279"/>
      <c r="AQ218" s="270" t="s">
        <v>136</v>
      </c>
      <c r="AR218" s="271"/>
      <c r="AS218" s="271"/>
      <c r="AT218" s="271"/>
      <c r="AU218" s="272"/>
      <c r="AV218" s="260" t="s">
        <v>50</v>
      </c>
      <c r="AW218" s="261"/>
      <c r="AX218" s="262"/>
      <c r="AY218" s="266" t="s">
        <v>11</v>
      </c>
      <c r="AZ218" s="267"/>
      <c r="BA218" s="250" t="s">
        <v>102</v>
      </c>
      <c r="BB218" s="253" t="s">
        <v>103</v>
      </c>
      <c r="BC218" s="256" t="s">
        <v>15</v>
      </c>
      <c r="BD218" s="208" t="s">
        <v>104</v>
      </c>
      <c r="BE218" s="247" t="s">
        <v>105</v>
      </c>
      <c r="BF218" s="208" t="s">
        <v>107</v>
      </c>
      <c r="BG218" s="247" t="s">
        <v>106</v>
      </c>
      <c r="BH218" s="208" t="s">
        <v>80</v>
      </c>
      <c r="BI218" s="208" t="s">
        <v>81</v>
      </c>
      <c r="BJ218" s="102" t="s">
        <v>82</v>
      </c>
      <c r="BK218" s="102" t="s">
        <v>83</v>
      </c>
      <c r="BL218" s="222" t="s">
        <v>52</v>
      </c>
      <c r="BM218" s="247" t="s">
        <v>108</v>
      </c>
      <c r="BN218" s="247" t="s">
        <v>109</v>
      </c>
      <c r="BO218" s="222" t="s">
        <v>110</v>
      </c>
      <c r="BP218" s="222" t="s">
        <v>111</v>
      </c>
      <c r="BQ218" s="105"/>
      <c r="BR218" s="245" t="s">
        <v>92</v>
      </c>
      <c r="BS218" s="222" t="s">
        <v>61</v>
      </c>
      <c r="BT218" s="173" t="s">
        <v>142</v>
      </c>
    </row>
    <row r="219" spans="1:74" ht="12.95" customHeight="1">
      <c r="A219" s="17">
        <f t="shared" si="51"/>
        <v>7</v>
      </c>
      <c r="B219" s="17">
        <f t="shared" si="52"/>
        <v>26</v>
      </c>
      <c r="D219" s="89" cm="1">
        <f t="array" aca="1" ref="D219" ca="1">IF(INDIRECT(VLOOKUP(B219,B$8:C$38,2,FALSE)&amp;(10*A219-1))="","",INDIRECT(VLOOKUP(B219,B$8:C$38,2,FALSE)&amp;(10*A219-1)))</f>
        <v>46138</v>
      </c>
      <c r="E219" s="17" t="str">
        <f t="shared" ca="1" si="50"/>
        <v>日</v>
      </c>
      <c r="F219" s="17" t="str" cm="1">
        <f t="array" aca="1" ref="F219" ca="1">IF(E219="","",IF(INDIRECT(VLOOKUP(B219,B$8:C$38,2,FALSE)&amp;(10*A219+3))="","",INDIRECT(VLOOKUP(B219,B$8:C$38,2,FALSE)&amp;(10*A219+3))))</f>
        <v/>
      </c>
      <c r="G219" s="17" t="str" cm="1">
        <f t="array" aca="1" ref="G219" ca="1">IF(E219="","",IF(INDIRECT(VLOOKUP(B219,B$8:C$38,2,FALSE)&amp;(10*A219+5))="","",INDIRECT(VLOOKUP(B219,B$8:C$38,2,FALSE)&amp;(10*A219+5))))</f>
        <v/>
      </c>
      <c r="H219" s="17" t="str" cm="1">
        <f t="array" aca="1" ref="H219" ca="1">IF(G219="","",IF(G219="●","振替後",IF(G219="▲","振替前",IF(G219="○","休日",IF(G219="外","非対象期間",IF(INDIRECT(VLOOKUP(B219,B$8:C$38,2,FALSE)&amp;(10*A219+5))="","",INDIRECT(VLOOKUP(B219,B$8:C$38,2,FALSE)&amp;(10*A219+5))))))))</f>
        <v/>
      </c>
      <c r="J219" s="52"/>
      <c r="K219" s="67" t="s">
        <v>1</v>
      </c>
      <c r="L219" s="126">
        <f>DATE(YEAR(L218),MONTH(L218),DAY(L218))</f>
        <v>46569</v>
      </c>
      <c r="M219" s="126">
        <f>IF(MONTH(DATE(YEAR(L219),MONTH(L219),DAY(L219)+1))=MONTH($L218),DATE(YEAR(L219),MONTH(L219),DAY(L219)+1),"")</f>
        <v>46570</v>
      </c>
      <c r="N219" s="126">
        <f t="shared" ref="N219:AP219" si="55">IF(MONTH(DATE(YEAR(M219),MONTH(M219),DAY(M219)+1))=MONTH($L218),DATE(YEAR(M219),MONTH(M219),DAY(M219)+1),"")</f>
        <v>46571</v>
      </c>
      <c r="O219" s="126">
        <f t="shared" si="55"/>
        <v>46572</v>
      </c>
      <c r="P219" s="126">
        <f t="shared" si="55"/>
        <v>46573</v>
      </c>
      <c r="Q219" s="126">
        <f t="shared" si="55"/>
        <v>46574</v>
      </c>
      <c r="R219" s="126">
        <f t="shared" si="55"/>
        <v>46575</v>
      </c>
      <c r="S219" s="126">
        <f t="shared" si="55"/>
        <v>46576</v>
      </c>
      <c r="T219" s="126">
        <f t="shared" si="55"/>
        <v>46577</v>
      </c>
      <c r="U219" s="126">
        <f t="shared" si="55"/>
        <v>46578</v>
      </c>
      <c r="V219" s="126">
        <f t="shared" si="55"/>
        <v>46579</v>
      </c>
      <c r="W219" s="126">
        <f t="shared" si="55"/>
        <v>46580</v>
      </c>
      <c r="X219" s="126">
        <f t="shared" si="55"/>
        <v>46581</v>
      </c>
      <c r="Y219" s="126">
        <f t="shared" si="55"/>
        <v>46582</v>
      </c>
      <c r="Z219" s="126">
        <f t="shared" si="55"/>
        <v>46583</v>
      </c>
      <c r="AA219" s="126">
        <f t="shared" si="55"/>
        <v>46584</v>
      </c>
      <c r="AB219" s="126">
        <f t="shared" si="55"/>
        <v>46585</v>
      </c>
      <c r="AC219" s="126">
        <f t="shared" si="55"/>
        <v>46586</v>
      </c>
      <c r="AD219" s="126">
        <f t="shared" si="55"/>
        <v>46587</v>
      </c>
      <c r="AE219" s="126">
        <f t="shared" si="55"/>
        <v>46588</v>
      </c>
      <c r="AF219" s="126">
        <f t="shared" si="55"/>
        <v>46589</v>
      </c>
      <c r="AG219" s="126">
        <f t="shared" si="55"/>
        <v>46590</v>
      </c>
      <c r="AH219" s="126">
        <f t="shared" si="55"/>
        <v>46591</v>
      </c>
      <c r="AI219" s="126">
        <f t="shared" si="55"/>
        <v>46592</v>
      </c>
      <c r="AJ219" s="126">
        <f t="shared" si="55"/>
        <v>46593</v>
      </c>
      <c r="AK219" s="126">
        <f t="shared" si="55"/>
        <v>46594</v>
      </c>
      <c r="AL219" s="126">
        <f t="shared" si="55"/>
        <v>46595</v>
      </c>
      <c r="AM219" s="126">
        <f t="shared" si="55"/>
        <v>46596</v>
      </c>
      <c r="AN219" s="126">
        <f t="shared" si="55"/>
        <v>46597</v>
      </c>
      <c r="AO219" s="126">
        <f t="shared" si="55"/>
        <v>46598</v>
      </c>
      <c r="AP219" s="131">
        <f t="shared" si="55"/>
        <v>46599</v>
      </c>
      <c r="AQ219" s="273"/>
      <c r="AR219" s="274"/>
      <c r="AS219" s="274"/>
      <c r="AT219" s="274"/>
      <c r="AU219" s="275"/>
      <c r="AV219" s="263"/>
      <c r="AW219" s="264"/>
      <c r="AX219" s="265"/>
      <c r="AY219" s="268"/>
      <c r="AZ219" s="269"/>
      <c r="BA219" s="251"/>
      <c r="BB219" s="254"/>
      <c r="BC219" s="257"/>
      <c r="BD219" s="210"/>
      <c r="BE219" s="248"/>
      <c r="BF219" s="210"/>
      <c r="BG219" s="248"/>
      <c r="BH219" s="210"/>
      <c r="BI219" s="210"/>
      <c r="BJ219" s="103" t="s">
        <v>78</v>
      </c>
      <c r="BK219" s="103" t="s">
        <v>79</v>
      </c>
      <c r="BL219" s="222"/>
      <c r="BM219" s="249"/>
      <c r="BN219" s="249"/>
      <c r="BO219" s="173"/>
      <c r="BP219" s="173"/>
      <c r="BQ219" s="106"/>
      <c r="BR219" s="246"/>
      <c r="BS219" s="222"/>
      <c r="BT219" s="173"/>
    </row>
    <row r="220" spans="1:74" ht="13.5" customHeight="1">
      <c r="A220" s="17">
        <f t="shared" si="51"/>
        <v>7</v>
      </c>
      <c r="B220" s="17">
        <f t="shared" si="52"/>
        <v>27</v>
      </c>
      <c r="D220" s="89" cm="1">
        <f t="array" aca="1" ref="D220" ca="1">IF(INDIRECT(VLOOKUP(B220,B$8:C$38,2,FALSE)&amp;(10*A220-1))="","",INDIRECT(VLOOKUP(B220,B$8:C$38,2,FALSE)&amp;(10*A220-1)))</f>
        <v>46139</v>
      </c>
      <c r="E220" s="17" t="str">
        <f t="shared" ca="1" si="50"/>
        <v>月</v>
      </c>
      <c r="F220" s="17" t="str" cm="1">
        <f t="array" aca="1" ref="F220" ca="1">IF(E220="","",IF(INDIRECT(VLOOKUP(B220,B$8:C$38,2,FALSE)&amp;(10*A220+3))="","",INDIRECT(VLOOKUP(B220,B$8:C$38,2,FALSE)&amp;(10*A220+3))))</f>
        <v/>
      </c>
      <c r="G220" s="17" t="str" cm="1">
        <f t="array" aca="1" ref="G220" ca="1">IF(E220="","",IF(INDIRECT(VLOOKUP(B220,B$8:C$38,2,FALSE)&amp;(10*A220+5))="","",INDIRECT(VLOOKUP(B220,B$8:C$38,2,FALSE)&amp;(10*A220+5))))</f>
        <v/>
      </c>
      <c r="H220" s="17" t="str" cm="1">
        <f t="array" aca="1" ref="H220" ca="1">IF(G220="","",IF(G220="●","振替後",IF(G220="▲","振替前",IF(G220="○","休日",IF(G220="外","非対象期間",IF(INDIRECT(VLOOKUP(B220,B$8:C$38,2,FALSE)&amp;(10*A220+5))="","",INDIRECT(VLOOKUP(B220,B$8:C$38,2,FALSE)&amp;(10*A220+5))))))))</f>
        <v/>
      </c>
      <c r="J220" s="52"/>
      <c r="K220" s="67" t="s">
        <v>2</v>
      </c>
      <c r="L220" s="128" t="str">
        <f t="shared" ref="L220:AP220" si="56">TEXT(L219,"aaa")</f>
        <v>木</v>
      </c>
      <c r="M220" s="128" t="str">
        <f t="shared" si="56"/>
        <v>金</v>
      </c>
      <c r="N220" s="128" t="str">
        <f t="shared" si="56"/>
        <v>土</v>
      </c>
      <c r="O220" s="128" t="str">
        <f t="shared" si="56"/>
        <v>日</v>
      </c>
      <c r="P220" s="128" t="str">
        <f t="shared" si="56"/>
        <v>月</v>
      </c>
      <c r="Q220" s="128" t="str">
        <f t="shared" si="56"/>
        <v>火</v>
      </c>
      <c r="R220" s="128" t="str">
        <f t="shared" si="56"/>
        <v>水</v>
      </c>
      <c r="S220" s="128" t="str">
        <f t="shared" si="56"/>
        <v>木</v>
      </c>
      <c r="T220" s="128" t="str">
        <f t="shared" si="56"/>
        <v>金</v>
      </c>
      <c r="U220" s="128" t="str">
        <f t="shared" si="56"/>
        <v>土</v>
      </c>
      <c r="V220" s="128" t="str">
        <f t="shared" si="56"/>
        <v>日</v>
      </c>
      <c r="W220" s="128" t="str">
        <f t="shared" si="56"/>
        <v>月</v>
      </c>
      <c r="X220" s="128" t="str">
        <f t="shared" si="56"/>
        <v>火</v>
      </c>
      <c r="Y220" s="128" t="str">
        <f t="shared" si="56"/>
        <v>水</v>
      </c>
      <c r="Z220" s="128" t="str">
        <f t="shared" si="56"/>
        <v>木</v>
      </c>
      <c r="AA220" s="128" t="str">
        <f t="shared" si="56"/>
        <v>金</v>
      </c>
      <c r="AB220" s="128" t="str">
        <f t="shared" si="56"/>
        <v>土</v>
      </c>
      <c r="AC220" s="128" t="str">
        <f t="shared" si="56"/>
        <v>日</v>
      </c>
      <c r="AD220" s="128" t="str">
        <f t="shared" si="56"/>
        <v>月</v>
      </c>
      <c r="AE220" s="128" t="str">
        <f t="shared" si="56"/>
        <v>火</v>
      </c>
      <c r="AF220" s="128" t="str">
        <f t="shared" si="56"/>
        <v>水</v>
      </c>
      <c r="AG220" s="128" t="str">
        <f t="shared" si="56"/>
        <v>木</v>
      </c>
      <c r="AH220" s="128" t="str">
        <f t="shared" si="56"/>
        <v>金</v>
      </c>
      <c r="AI220" s="128" t="str">
        <f t="shared" si="56"/>
        <v>土</v>
      </c>
      <c r="AJ220" s="128" t="str">
        <f t="shared" si="56"/>
        <v>日</v>
      </c>
      <c r="AK220" s="128" t="str">
        <f t="shared" si="56"/>
        <v>月</v>
      </c>
      <c r="AL220" s="128" t="str">
        <f t="shared" si="56"/>
        <v>火</v>
      </c>
      <c r="AM220" s="128" t="str">
        <f t="shared" si="56"/>
        <v>水</v>
      </c>
      <c r="AN220" s="128" t="str">
        <f t="shared" si="56"/>
        <v>木</v>
      </c>
      <c r="AO220" s="128" t="str">
        <f t="shared" si="56"/>
        <v>金</v>
      </c>
      <c r="AP220" s="132" t="str">
        <f t="shared" si="56"/>
        <v>土</v>
      </c>
      <c r="AQ220" s="287" t="s">
        <v>137</v>
      </c>
      <c r="AR220" s="289" t="s">
        <v>138</v>
      </c>
      <c r="AS220" s="289" t="s">
        <v>139</v>
      </c>
      <c r="AT220" s="289" t="s">
        <v>140</v>
      </c>
      <c r="AU220" s="304" t="s">
        <v>141</v>
      </c>
      <c r="AV220" s="229" t="s">
        <v>44</v>
      </c>
      <c r="AW220" s="230" t="s">
        <v>12</v>
      </c>
      <c r="AX220" s="231" t="s">
        <v>51</v>
      </c>
      <c r="AY220" s="232" t="s">
        <v>44</v>
      </c>
      <c r="AZ220" s="235" t="s">
        <v>13</v>
      </c>
      <c r="BA220" s="252"/>
      <c r="BB220" s="255"/>
      <c r="BC220" s="238">
        <f>COUNT(L219:AP219)</f>
        <v>31</v>
      </c>
      <c r="BD220" s="208">
        <f>BC220-BA222</f>
        <v>31</v>
      </c>
      <c r="BE220" s="222">
        <f>SUM(BD$8:BD223)</f>
        <v>613</v>
      </c>
      <c r="BF220" s="208">
        <f>BC220-BA224</f>
        <v>31</v>
      </c>
      <c r="BG220" s="222">
        <f>SUM(BF$8:BF223)</f>
        <v>613</v>
      </c>
      <c r="BH220" s="222">
        <f>COUNTIF(L223:AP223,"○")+COUNTIF(L223:AP223,"●")</f>
        <v>0</v>
      </c>
      <c r="BI220" s="222">
        <f>SUM(BH$9:BH224)</f>
        <v>0</v>
      </c>
      <c r="BJ220" s="222">
        <f>COUNTIF(L225:AP225,"○")+COUNTIF(L225:AP225,"●")</f>
        <v>0</v>
      </c>
      <c r="BK220" s="222">
        <f>SUM(BJ$10:BJ225)</f>
        <v>0</v>
      </c>
      <c r="BL220" s="173">
        <f>COUNTIF(L220:AP220,"土")+COUNTIF(L220:AP220,"日")</f>
        <v>9</v>
      </c>
      <c r="BM220" s="248"/>
      <c r="BN220" s="248"/>
      <c r="BO220" s="173" t="str">
        <f ca="1">IF(OR(BM221/BD220&lt;0.285,BM221=0),"特例","特例なし")</f>
        <v>特例なし</v>
      </c>
      <c r="BP220" s="173" t="str">
        <f ca="1">IF(OR(BN221/BF220&lt;0.285,BN221=0),"特例","特例なし")</f>
        <v>特例なし</v>
      </c>
      <c r="BQ220" s="223" t="s">
        <v>97</v>
      </c>
      <c r="BR220" s="225">
        <f>ABS(IF(WEEKDAY(L218,3)=0,7,WEEKDAY(L218,3)-7))</f>
        <v>4</v>
      </c>
      <c r="BS220" s="173">
        <f ca="1">IF($AX$340="計画",IF(BD220=0,1,IF(AX223="達成",1,IF(AX223="達成※",1,0))),IF(BF220=0,1,IF(AX225="達成",1,IF(AX225="達成※",1,0))))</f>
        <v>0</v>
      </c>
      <c r="BT220" s="173">
        <f ca="1">IF($AX$340="計画",IF(COUNTIF(AQ224:AU224,"未")=0,1,0),IF(COUNTIF(AQ226:AU226,"未")=0,1,0))</f>
        <v>0</v>
      </c>
    </row>
    <row r="221" spans="1:74" ht="33.950000000000003" customHeight="1">
      <c r="A221" s="17">
        <f t="shared" si="51"/>
        <v>7</v>
      </c>
      <c r="B221" s="17">
        <f t="shared" si="52"/>
        <v>28</v>
      </c>
      <c r="D221" s="89" cm="1">
        <f t="array" aca="1" ref="D221" ca="1">IF(INDIRECT(VLOOKUP(B221,B$8:C$38,2,FALSE)&amp;(10*A221-1))="","",INDIRECT(VLOOKUP(B221,B$8:C$38,2,FALSE)&amp;(10*A221-1)))</f>
        <v>46140</v>
      </c>
      <c r="E221" s="17" t="str">
        <f t="shared" ca="1" si="50"/>
        <v>火</v>
      </c>
      <c r="F221" s="17" t="str" cm="1">
        <f t="array" aca="1" ref="F221" ca="1">IF(E221="","",IF(INDIRECT(VLOOKUP(B221,B$8:C$38,2,FALSE)&amp;(10*A221+3))="","",INDIRECT(VLOOKUP(B221,B$8:C$38,2,FALSE)&amp;(10*A221+3))))</f>
        <v/>
      </c>
      <c r="G221" s="17" t="str" cm="1">
        <f t="array" aca="1" ref="G221" ca="1">IF(E221="","",IF(INDIRECT(VLOOKUP(B221,B$8:C$38,2,FALSE)&amp;(10*A221+5))="","",INDIRECT(VLOOKUP(B221,B$8:C$38,2,FALSE)&amp;(10*A221+5))))</f>
        <v/>
      </c>
      <c r="H221" s="17" t="str" cm="1">
        <f t="array" aca="1" ref="H221" ca="1">IF(G221="","",IF(G221="●","振替後",IF(G221="▲","振替前",IF(G221="○","休日",IF(G221="外","非対象期間",IF(INDIRECT(VLOOKUP(B221,B$8:C$38,2,FALSE)&amp;(10*A221+5))="","",INDIRECT(VLOOKUP(B221,B$8:C$38,2,FALSE)&amp;(10*A221+5))))))))</f>
        <v/>
      </c>
      <c r="J221" s="52"/>
      <c r="K221" s="220" t="s">
        <v>3</v>
      </c>
      <c r="L221" s="218" t="str">
        <f>IFERROR(VLOOKUP(L219,祝日一覧!$A:$C,3,FALSE),"")</f>
        <v/>
      </c>
      <c r="M221" s="218" t="str">
        <f>IFERROR(VLOOKUP(M219,祝日一覧!$A:$C,3,FALSE),"")</f>
        <v/>
      </c>
      <c r="N221" s="218" t="str">
        <f>IFERROR(VLOOKUP(N219,祝日一覧!$A:$C,3,FALSE),"")</f>
        <v/>
      </c>
      <c r="O221" s="218" t="str">
        <f>IFERROR(VLOOKUP(O219,祝日一覧!$A:$C,3,FALSE),"")</f>
        <v/>
      </c>
      <c r="P221" s="218" t="str">
        <f>IFERROR(VLOOKUP(P219,祝日一覧!$A:$C,3,FALSE),"")</f>
        <v/>
      </c>
      <c r="Q221" s="218" t="str">
        <f>IFERROR(VLOOKUP(Q219,祝日一覧!$A:$C,3,FALSE),"")</f>
        <v/>
      </c>
      <c r="R221" s="218" t="str">
        <f>IFERROR(VLOOKUP(R219,祝日一覧!$A:$C,3,FALSE),"")</f>
        <v/>
      </c>
      <c r="S221" s="218" t="str">
        <f>IFERROR(VLOOKUP(S219,祝日一覧!$A:$C,3,FALSE),"")</f>
        <v/>
      </c>
      <c r="T221" s="218" t="str">
        <f>IFERROR(VLOOKUP(T219,祝日一覧!$A:$C,3,FALSE),"")</f>
        <v/>
      </c>
      <c r="U221" s="218" t="str">
        <f>IFERROR(VLOOKUP(U219,祝日一覧!$A:$C,3,FALSE),"")</f>
        <v/>
      </c>
      <c r="V221" s="218" t="str">
        <f>IFERROR(VLOOKUP(V219,祝日一覧!$A:$C,3,FALSE),"")</f>
        <v/>
      </c>
      <c r="W221" s="218" t="str">
        <f>IFERROR(VLOOKUP(W219,祝日一覧!$A:$C,3,FALSE),"")</f>
        <v/>
      </c>
      <c r="X221" s="218" t="str">
        <f>IFERROR(VLOOKUP(X219,祝日一覧!$A:$C,3,FALSE),"")</f>
        <v/>
      </c>
      <c r="Y221" s="218" t="str">
        <f>IFERROR(VLOOKUP(Y219,祝日一覧!$A:$C,3,FALSE),"")</f>
        <v/>
      </c>
      <c r="Z221" s="218" t="str">
        <f>IFERROR(VLOOKUP(Z219,祝日一覧!$A:$C,3,FALSE),"")</f>
        <v/>
      </c>
      <c r="AA221" s="218" t="str">
        <f>IFERROR(VLOOKUP(AA219,祝日一覧!$A:$C,3,FALSE),"")</f>
        <v/>
      </c>
      <c r="AB221" s="218" t="str">
        <f>IFERROR(VLOOKUP(AB219,祝日一覧!$A:$C,3,FALSE),"")</f>
        <v/>
      </c>
      <c r="AC221" s="218" t="str">
        <f>IFERROR(VLOOKUP(AC219,祝日一覧!$A:$C,3,FALSE),"")</f>
        <v/>
      </c>
      <c r="AD221" s="218" t="str">
        <f>IFERROR(VLOOKUP(AD219,祝日一覧!$A:$C,3,FALSE),"")</f>
        <v>海の日</v>
      </c>
      <c r="AE221" s="218" t="str">
        <f>IFERROR(VLOOKUP(AE219,祝日一覧!$A:$C,3,FALSE),"")</f>
        <v/>
      </c>
      <c r="AF221" s="218" t="str">
        <f>IFERROR(VLOOKUP(AF219,祝日一覧!$A:$C,3,FALSE),"")</f>
        <v/>
      </c>
      <c r="AG221" s="218" t="str">
        <f>IFERROR(VLOOKUP(AG219,祝日一覧!$A:$C,3,FALSE),"")</f>
        <v/>
      </c>
      <c r="AH221" s="218" t="str">
        <f>IFERROR(VLOOKUP(AH219,祝日一覧!$A:$C,3,FALSE),"")</f>
        <v/>
      </c>
      <c r="AI221" s="218" t="str">
        <f>IFERROR(VLOOKUP(AI219,祝日一覧!$A:$C,3,FALSE),"")</f>
        <v/>
      </c>
      <c r="AJ221" s="218" t="str">
        <f>IFERROR(VLOOKUP(AJ219,祝日一覧!$A:$C,3,FALSE),"")</f>
        <v/>
      </c>
      <c r="AK221" s="218" t="str">
        <f>IFERROR(VLOOKUP(AK219,祝日一覧!$A:$C,3,FALSE),"")</f>
        <v/>
      </c>
      <c r="AL221" s="218" t="str">
        <f>IFERROR(VLOOKUP(AL219,祝日一覧!$A:$C,3,FALSE),"")</f>
        <v/>
      </c>
      <c r="AM221" s="218" t="str">
        <f>IFERROR(VLOOKUP(AM219,祝日一覧!$A:$C,3,FALSE),"")</f>
        <v/>
      </c>
      <c r="AN221" s="218" t="str">
        <f>IFERROR(VLOOKUP(AN219,祝日一覧!$A:$C,3,FALSE),"")</f>
        <v/>
      </c>
      <c r="AO221" s="218" t="str">
        <f>IFERROR(VLOOKUP(AO219,祝日一覧!$A:$C,3,FALSE),"")</f>
        <v/>
      </c>
      <c r="AP221" s="278" t="str">
        <f>IFERROR(VLOOKUP(AP219,祝日一覧!$A:$C,3,FALSE),"")</f>
        <v/>
      </c>
      <c r="AQ221" s="288"/>
      <c r="AR221" s="290"/>
      <c r="AS221" s="290"/>
      <c r="AT221" s="290"/>
      <c r="AU221" s="305"/>
      <c r="AV221" s="229"/>
      <c r="AW221" s="230"/>
      <c r="AX221" s="231"/>
      <c r="AY221" s="233"/>
      <c r="AZ221" s="236"/>
      <c r="BA221" s="41" t="s">
        <v>85</v>
      </c>
      <c r="BB221" s="42" t="s">
        <v>85</v>
      </c>
      <c r="BC221" s="238"/>
      <c r="BD221" s="209"/>
      <c r="BE221" s="222"/>
      <c r="BF221" s="209"/>
      <c r="BG221" s="222"/>
      <c r="BH221" s="222"/>
      <c r="BI221" s="222"/>
      <c r="BJ221" s="222"/>
      <c r="BK221" s="222"/>
      <c r="BL221" s="173"/>
      <c r="BM221" s="226">
        <f ca="1">BL220-BB222</f>
        <v>9</v>
      </c>
      <c r="BN221" s="226">
        <f ca="1">BL220-BB224</f>
        <v>9</v>
      </c>
      <c r="BO221" s="173"/>
      <c r="BP221" s="173"/>
      <c r="BQ221" s="224"/>
      <c r="BR221" s="225">
        <f>WEEKDAY(L217,3)</f>
        <v>5</v>
      </c>
      <c r="BS221" s="173"/>
      <c r="BT221" s="173"/>
      <c r="BU221" s="24"/>
    </row>
    <row r="222" spans="1:74" s="3" customFormat="1" ht="53.1" customHeight="1">
      <c r="A222" s="17">
        <f t="shared" si="51"/>
        <v>7</v>
      </c>
      <c r="B222" s="17">
        <f t="shared" si="52"/>
        <v>29</v>
      </c>
      <c r="C222" s="88"/>
      <c r="D222" s="89" cm="1">
        <f t="array" aca="1" ref="D222" ca="1">IF(INDIRECT(VLOOKUP(B222,B$8:C$38,2,FALSE)&amp;(10*A222-1))="","",INDIRECT(VLOOKUP(B222,B$8:C$38,2,FALSE)&amp;(10*A222-1)))</f>
        <v>46141</v>
      </c>
      <c r="E222" s="17" t="str">
        <f t="shared" ca="1" si="50"/>
        <v>水</v>
      </c>
      <c r="F222" s="17" t="str" cm="1">
        <f t="array" aca="1" ref="F222" ca="1">IF(E222="","",IF(INDIRECT(VLOOKUP(B222,B$8:C$38,2,FALSE)&amp;(10*A222+3))="","",INDIRECT(VLOOKUP(B222,B$8:C$38,2,FALSE)&amp;(10*A222+3))))</f>
        <v/>
      </c>
      <c r="G222" s="17" t="str" cm="1">
        <f t="array" aca="1" ref="G222" ca="1">IF(E222="","",IF(INDIRECT(VLOOKUP(B222,B$8:C$38,2,FALSE)&amp;(10*A222+5))="","",INDIRECT(VLOOKUP(B222,B$8:C$38,2,FALSE)&amp;(10*A222+5))))</f>
        <v/>
      </c>
      <c r="H222" s="17" t="str" cm="1">
        <f t="array" aca="1" ref="H222" ca="1">IF(G222="","",IF(G222="●","振替後",IF(G222="▲","振替前",IF(G222="○","休日",IF(G222="外","非対象期間",IF(INDIRECT(VLOOKUP(B222,B$8:C$38,2,FALSE)&amp;(10*A222+5))="","",INDIRECT(VLOOKUP(B222,B$8:C$38,2,FALSE)&amp;(10*A222+5))))))))</f>
        <v/>
      </c>
      <c r="J222" s="68"/>
      <c r="K222" s="221"/>
      <c r="L222" s="218"/>
      <c r="M222" s="218"/>
      <c r="N222" s="218"/>
      <c r="O222" s="218"/>
      <c r="P222" s="218"/>
      <c r="Q222" s="218"/>
      <c r="R222" s="218"/>
      <c r="S222" s="218"/>
      <c r="T222" s="218"/>
      <c r="U222" s="218"/>
      <c r="V222" s="218"/>
      <c r="W222" s="218"/>
      <c r="X222" s="218"/>
      <c r="Y222" s="218"/>
      <c r="Z222" s="218"/>
      <c r="AA222" s="218"/>
      <c r="AB222" s="218"/>
      <c r="AC222" s="218"/>
      <c r="AD222" s="218"/>
      <c r="AE222" s="218"/>
      <c r="AF222" s="218"/>
      <c r="AG222" s="218"/>
      <c r="AH222" s="218"/>
      <c r="AI222" s="218"/>
      <c r="AJ222" s="218"/>
      <c r="AK222" s="218"/>
      <c r="AL222" s="218"/>
      <c r="AM222" s="218"/>
      <c r="AN222" s="218"/>
      <c r="AO222" s="218"/>
      <c r="AP222" s="278"/>
      <c r="AQ222" s="108" t="str">
        <f>IF($BR220=7,DBCS(1&amp;"日～"&amp;7&amp;"日"),DBCS("前"&amp;DAY(EOMONTH($L218-1,0))-6+$BR220&amp;"日～"&amp;$BR220&amp;"日"))</f>
        <v>前２８日～４日</v>
      </c>
      <c r="AR222" s="109" t="str">
        <f>DBCS($BR220+1&amp;"日～"&amp;$BR220+7&amp;"日")</f>
        <v>５日～１１日</v>
      </c>
      <c r="AS222" s="109" t="str">
        <f>DBCS($BR220+8&amp;"日～"&amp;$BR220+14&amp;"日")</f>
        <v>１２日～１８日</v>
      </c>
      <c r="AT222" s="109" t="str">
        <f>DBCS($BR220+15&amp;"日～"&amp;$BR220+21&amp;"日")</f>
        <v>１９日～２５日</v>
      </c>
      <c r="AU222" s="110" t="str">
        <f>IF(AND(BR220=7,BR223=0),"-",IF($BR225=3,"-",DBCS($BR220+22&amp;"日～"&amp;$BR220+28&amp;"日")))</f>
        <v>-</v>
      </c>
      <c r="AV222" s="229"/>
      <c r="AW222" s="230"/>
      <c r="AX222" s="231"/>
      <c r="AY222" s="234"/>
      <c r="AZ222" s="237"/>
      <c r="BA222" s="41">
        <f>COUNTIF(L223:AP224,"外")</f>
        <v>0</v>
      </c>
      <c r="BB222" s="42">
        <f ca="1">COUNTIF(OFFSET(L223,0,MAX(5-WEEKDAY(L218,3),0),1,MIN(7-WEEKDAY(L218,3),2)),"外")+COUNTIF(OFFSET(L223,0,MAX(5-WEEKDAY(L218,3),0)+7,1,2),"外")+COUNTIF(OFFSET(L223,0,MAX(5-WEEKDAY(L218,3),0)+14,1,2),"外")+COUNTIF(OFFSET(L223,0,MAX(5-WEEKDAY(L218,3),0)+21,1,2),"外")+IF(BR222-BR220&lt;27,0,COUNTIF(OFFSET(L223,0,BR220+26,1,MIN(7-BR223,2)),"外"))</f>
        <v>0</v>
      </c>
      <c r="BC222" s="238"/>
      <c r="BD222" s="209"/>
      <c r="BE222" s="222"/>
      <c r="BF222" s="209"/>
      <c r="BG222" s="222"/>
      <c r="BH222" s="222"/>
      <c r="BI222" s="222"/>
      <c r="BJ222" s="222"/>
      <c r="BK222" s="222"/>
      <c r="BL222" s="173"/>
      <c r="BM222" s="227"/>
      <c r="BN222" s="227"/>
      <c r="BO222" s="173"/>
      <c r="BP222" s="173"/>
      <c r="BQ222" s="35" t="s">
        <v>98</v>
      </c>
      <c r="BR222" s="31">
        <f>DAY(EOMONTH(L218,0))</f>
        <v>31</v>
      </c>
      <c r="BS222" s="173"/>
      <c r="BT222" s="173"/>
      <c r="BU222" s="29"/>
      <c r="BV222" s="30"/>
    </row>
    <row r="223" spans="1:74" s="4" customFormat="1" ht="29.1" customHeight="1">
      <c r="A223" s="17">
        <f t="shared" si="51"/>
        <v>7</v>
      </c>
      <c r="B223" s="17">
        <f t="shared" si="52"/>
        <v>30</v>
      </c>
      <c r="D223" s="89" cm="1">
        <f t="array" aca="1" ref="D223" ca="1">IF(INDIRECT(VLOOKUP(B223,B$8:C$38,2,FALSE)&amp;(10*A223-1))="","",INDIRECT(VLOOKUP(B223,B$8:C$38,2,FALSE)&amp;(10*A223-1)))</f>
        <v>46142</v>
      </c>
      <c r="E223" s="17" t="str">
        <f t="shared" ca="1" si="50"/>
        <v>木</v>
      </c>
      <c r="F223" s="17" t="str" cm="1">
        <f t="array" aca="1" ref="F223" ca="1">IF(E223="","",IF(INDIRECT(VLOOKUP(B223,B$8:C$38,2,FALSE)&amp;(10*A223+3))="","",INDIRECT(VLOOKUP(B223,B$8:C$38,2,FALSE)&amp;(10*A223+3))))</f>
        <v/>
      </c>
      <c r="G223" s="17" t="str" cm="1">
        <f t="array" aca="1" ref="G223" ca="1">IF(E223="","",IF(INDIRECT(VLOOKUP(B223,B$8:C$38,2,FALSE)&amp;(10*A223+5))="","",INDIRECT(VLOOKUP(B223,B$8:C$38,2,FALSE)&amp;(10*A223+5))))</f>
        <v/>
      </c>
      <c r="H223" s="17" t="str" cm="1">
        <f t="array" aca="1" ref="H223" ca="1">IF(G223="","",IF(G223="●","振替後",IF(G223="▲","振替前",IF(G223="○","休日",IF(G223="外","非対象期間",IF(INDIRECT(VLOOKUP(B223,B$8:C$38,2,FALSE)&amp;(10*A223+5))="","",INDIRECT(VLOOKUP(B223,B$8:C$38,2,FALSE)&amp;(10*A223+5))))))))</f>
        <v/>
      </c>
      <c r="J223" s="69"/>
      <c r="K223" s="212" t="s">
        <v>88</v>
      </c>
      <c r="L223" s="194"/>
      <c r="M223" s="194"/>
      <c r="N223" s="194"/>
      <c r="O223" s="194"/>
      <c r="P223" s="194"/>
      <c r="Q223" s="194"/>
      <c r="R223" s="194"/>
      <c r="S223" s="194"/>
      <c r="T223" s="194"/>
      <c r="U223" s="194"/>
      <c r="V223" s="194"/>
      <c r="W223" s="194"/>
      <c r="X223" s="194"/>
      <c r="Y223" s="194"/>
      <c r="Z223" s="194"/>
      <c r="AA223" s="194"/>
      <c r="AB223" s="194"/>
      <c r="AC223" s="194"/>
      <c r="AD223" s="194"/>
      <c r="AE223" s="194"/>
      <c r="AF223" s="194"/>
      <c r="AG223" s="194"/>
      <c r="AH223" s="194"/>
      <c r="AI223" s="194"/>
      <c r="AJ223" s="194"/>
      <c r="AK223" s="194"/>
      <c r="AL223" s="194"/>
      <c r="AM223" s="194"/>
      <c r="AN223" s="194"/>
      <c r="AO223" s="194"/>
      <c r="AP223" s="276"/>
      <c r="AQ223" s="111">
        <f ca="1">IF(BR220=7,COUNTIF(OFFSET($L223,0,0,1,$BR220),"○")+COUNTIF(OFFSET($L223,0,$BR220,1,7),"●"),COUNTIF(OFFSET($L223,0,0,1,$BR220),"○")+COUNTIF(OFFSET($L223,-10,DAY(EOMONTH(L218-1,0))-7+BR220,1,7-$BR220),"○")+COUNTIF(OFFSET(L223,0,BR220,1,7),"●"))</f>
        <v>0</v>
      </c>
      <c r="AR223" s="112">
        <f ca="1">COUNTIF(OFFSET($L223,0,$BR220,1,7),"○")+COUNTIF(OFFSET($L223,0,$BR220+7,1,7),"●")</f>
        <v>0</v>
      </c>
      <c r="AS223" s="112">
        <f ca="1">COUNTIF(OFFSET($L223,0,$BR220+7,1,7),"○")+COUNTIF(OFFSET($L223,0,$BR220+14,1,7),"●")</f>
        <v>0</v>
      </c>
      <c r="AT223" s="112">
        <f ca="1">IF(BR225=3,COUNTIF(OFFSET($L223,0,$BR220+14,1,7),"○")+IFERROR(COUNTIF(OFFSET(L223,0,BR220+22,1,BR223),"●"),0)+COUNTIF(OFFSET(L223,10,0,1,7-BR223),"●"),COUNTIF(OFFSET($L223,0,$BR220+14,1,7),"○")+COUNTIF(OFFSET($L223,0,$BR220+21,1,7),"●"))</f>
        <v>0</v>
      </c>
      <c r="AU223" s="113" t="str">
        <f ca="1">IF((BR225+SIGN(BR220))&lt;5,"-",IF(BR223=0,COUNTIF(OFFSET(L223,0,BR220+21,1,7),"○")+COUNTIF(OFFSET(L223,10,0,1,7-BR223),"●"),COUNTIF(OFFSET(L223,0,BR220+21,1,7),"○")+COUNTIF(OFFSET(L223,0,BR220+28,1,BR223),"●")+COUNTIF(OFFSET(L223,10,1,7-BR223,),"●")))</f>
        <v>-</v>
      </c>
      <c r="AV223" s="198">
        <f>BH220</f>
        <v>0</v>
      </c>
      <c r="AW223" s="200">
        <f>IF(BD220=0,"対象外",AV223/BD220)</f>
        <v>0</v>
      </c>
      <c r="AX223" s="202" t="str">
        <f ca="1">IF(BD220=0,"対象外",IF(AV223/BD220&gt;=0.285,"達成",IF(AV223&gt;=BO223,"達成※","未")))</f>
        <v>未</v>
      </c>
      <c r="AY223" s="204">
        <f>BI220</f>
        <v>0</v>
      </c>
      <c r="AZ223" s="206">
        <f>IFERROR(AY223/BE220,"")</f>
        <v>0</v>
      </c>
      <c r="BA223" s="41" t="s">
        <v>86</v>
      </c>
      <c r="BB223" s="42" t="s">
        <v>86</v>
      </c>
      <c r="BC223" s="238"/>
      <c r="BD223" s="209"/>
      <c r="BE223" s="222"/>
      <c r="BF223" s="209"/>
      <c r="BG223" s="222"/>
      <c r="BH223" s="222"/>
      <c r="BI223" s="222"/>
      <c r="BJ223" s="222"/>
      <c r="BK223" s="222"/>
      <c r="BL223" s="173"/>
      <c r="BM223" s="227"/>
      <c r="BN223" s="227"/>
      <c r="BO223" s="173" t="str">
        <f ca="1">IF(OR(BM221/BD220&lt;0.285,BM221=0),BM221,"-")</f>
        <v>-</v>
      </c>
      <c r="BP223" s="226" t="str">
        <f ca="1">IF(OR(BN221/BF220&lt;0.285,BN221=0),BN221,"-")</f>
        <v>-</v>
      </c>
      <c r="BQ223" s="36" t="s">
        <v>99</v>
      </c>
      <c r="BR223" s="33">
        <f>MOD(BR222-BR220,7)</f>
        <v>6</v>
      </c>
      <c r="BS223" s="173"/>
      <c r="BT223" s="173"/>
    </row>
    <row r="224" spans="1:74" s="4" customFormat="1" ht="29.1" customHeight="1">
      <c r="A224" s="17">
        <f t="shared" si="51"/>
        <v>7</v>
      </c>
      <c r="B224" s="17">
        <f t="shared" si="52"/>
        <v>31</v>
      </c>
      <c r="D224" s="89" t="str" cm="1">
        <f t="array" aca="1" ref="D224" ca="1">IF(INDIRECT(VLOOKUP(B224,B$8:C$38,2,FALSE)&amp;(10*A224-1))="","",INDIRECT(VLOOKUP(B224,B$8:C$38,2,FALSE)&amp;(10*A224-1)))</f>
        <v/>
      </c>
      <c r="E224" s="17" t="str">
        <f t="shared" ca="1" si="50"/>
        <v/>
      </c>
      <c r="F224" s="17" t="str" cm="1">
        <f t="array" aca="1" ref="F224" ca="1">IF(E224="","",IF(INDIRECT(VLOOKUP(B224,B$8:C$38,2,FALSE)&amp;(10*A224+3))="","",INDIRECT(VLOOKUP(B224,B$8:C$38,2,FALSE)&amp;(10*A224+3))))</f>
        <v/>
      </c>
      <c r="G224" s="17" t="str" cm="1">
        <f t="array" aca="1" ref="G224" ca="1">IF(E224="","",IF(INDIRECT(VLOOKUP(B224,B$8:C$38,2,FALSE)&amp;(10*A224+5))="","",INDIRECT(VLOOKUP(B224,B$8:C$38,2,FALSE)&amp;(10*A224+5))))</f>
        <v/>
      </c>
      <c r="H224" s="17" t="str" cm="1">
        <f t="array" aca="1" ref="H224" ca="1">IF(G224="","",IF(G224="●","振替後",IF(G224="▲","振替前",IF(G224="○","休日",IF(G224="外","非対象期間",IF(INDIRECT(VLOOKUP(B224,B$8:C$38,2,FALSE)&amp;(10*A224+5))="","",INDIRECT(VLOOKUP(B224,B$8:C$38,2,FALSE)&amp;(10*A224+5))))))))</f>
        <v/>
      </c>
      <c r="J224" s="69"/>
      <c r="K224" s="24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276"/>
      <c r="AQ224" s="114" t="str">
        <f ca="1">IF(BR220=1,
IF((2-COUNTIF(OFFSET(L223,0,0,1,1),"外")-COUNTIF(OFFSET(L223,-10,BR212-1),"外"))&lt;=AQ223,"達成","未"),
IF((2-COUNTIF(OFFSET(L223,0,MAX(5-WEEKDAY(L218,3),0),1,2),"外"))&lt;=AQ223,"達成","未"))</f>
        <v>未</v>
      </c>
      <c r="AR224" s="112" t="str">
        <f ca="1">IF((2-COUNTIF(OFFSET($L223,0,$BR220+5,1,2),"外"))&lt;=AR223,"達成","未")</f>
        <v>未</v>
      </c>
      <c r="AS224" s="112" t="str">
        <f ca="1">IF((2-COUNTIF(OFFSET($L223,0,$BR220+12,1,2),"外"))&lt;=AS223,"達成","未")</f>
        <v>未</v>
      </c>
      <c r="AT224" s="112" t="str">
        <f ca="1">IF((2-COUNTIF(OFFSET($L223,0,$BR220+19,1,2),"外"))&lt;=AT223,"達成","未")</f>
        <v>未</v>
      </c>
      <c r="AU224" s="113" t="str">
        <f ca="1">IF((BR225+SIGN(BR220))&lt;5,"-",IF((2-COUNTIF(OFFSET($L223,0,$BR220+26,1,2),"外"))&lt;=AU223,"達成","未"))</f>
        <v>-</v>
      </c>
      <c r="AV224" s="214"/>
      <c r="AW224" s="215"/>
      <c r="AX224" s="216"/>
      <c r="AY224" s="217"/>
      <c r="AZ224" s="239"/>
      <c r="BA224" s="240">
        <f>COUNTIF(L225:AP226,"外")</f>
        <v>0</v>
      </c>
      <c r="BB224" s="242">
        <f ca="1">COUNTIF(OFFSET(L225,0,MAX(5-WEEKDAY(L218,3),0),1,MIN(7-WEEKDAY(L218,3),2)),"外")+COUNTIF(OFFSET(L225,0,MAX(5-WEEKDAY(L218,3),0)+7,1,2),"外")+COUNTIF(OFFSET(L225,0,MAX(5-WEEKDAY(L218,3),0)+14,1,2),"外")+COUNTIF(OFFSET(L225,0,MAX(5-WEEKDAY(L218,3),0)+21,1,2),"外")+IF(BR222-BR220&lt;27,0,COUNTIF(OFFSET(L225,0,BR220+26,1,MIN(7-BR223,2)),"外"))</f>
        <v>0</v>
      </c>
      <c r="BC224" s="238"/>
      <c r="BD224" s="209"/>
      <c r="BE224" s="222"/>
      <c r="BF224" s="209"/>
      <c r="BG224" s="222"/>
      <c r="BH224" s="222"/>
      <c r="BI224" s="222"/>
      <c r="BJ224" s="222"/>
      <c r="BK224" s="222"/>
      <c r="BL224" s="173"/>
      <c r="BM224" s="227"/>
      <c r="BN224" s="227"/>
      <c r="BO224" s="173"/>
      <c r="BP224" s="227"/>
      <c r="BQ224" s="101" t="s">
        <v>101</v>
      </c>
      <c r="BR224" s="33">
        <f>SIGN(BR220)+SIGN(BR223)+BR225</f>
        <v>5</v>
      </c>
      <c r="BS224" s="173"/>
      <c r="BT224" s="173"/>
    </row>
    <row r="225" spans="1:74" s="4" customFormat="1" ht="29.1" customHeight="1">
      <c r="A225" s="17">
        <f t="shared" si="51"/>
        <v>8</v>
      </c>
      <c r="B225" s="17">
        <f t="shared" si="52"/>
        <v>1</v>
      </c>
      <c r="D225" s="89" cm="1">
        <f t="array" aca="1" ref="D225" ca="1">IF(INDIRECT(VLOOKUP(B225,B$8:C$38,2,FALSE)&amp;(10*A225-1))="","",INDIRECT(VLOOKUP(B225,B$8:C$38,2,FALSE)&amp;(10*A225-1)))</f>
        <v>46143</v>
      </c>
      <c r="E225" s="17" t="str">
        <f t="shared" ca="1" si="50"/>
        <v>金</v>
      </c>
      <c r="F225" s="17" t="str" cm="1">
        <f t="array" aca="1" ref="F225" ca="1">IF(E225="","",IF(INDIRECT(VLOOKUP(B225,B$8:C$38,2,FALSE)&amp;(10*A225+3))="","",INDIRECT(VLOOKUP(B225,B$8:C$38,2,FALSE)&amp;(10*A225+3))))</f>
        <v/>
      </c>
      <c r="G225" s="17" t="str" cm="1">
        <f t="array" aca="1" ref="G225" ca="1">IF(E225="","",IF(INDIRECT(VLOOKUP(B225,B$8:C$38,2,FALSE)&amp;(10*A225+5))="","",INDIRECT(VLOOKUP(B225,B$8:C$38,2,FALSE)&amp;(10*A225+5))))</f>
        <v/>
      </c>
      <c r="H225" s="17" t="str" cm="1">
        <f t="array" aca="1" ref="H225" ca="1">IF(G225="","",IF(G225="●","振替後",IF(G225="▲","振替前",IF(G225="○","休日",IF(G225="外","非対象期間",IF(INDIRECT(VLOOKUP(B225,B$8:C$38,2,FALSE)&amp;(10*A225+5))="","",INDIRECT(VLOOKUP(B225,B$8:C$38,2,FALSE)&amp;(10*A225+5))))))))</f>
        <v/>
      </c>
      <c r="J225" s="69"/>
      <c r="K225" s="212" t="s">
        <v>84</v>
      </c>
      <c r="L225" s="194"/>
      <c r="M225" s="194"/>
      <c r="N225" s="194"/>
      <c r="O225" s="194"/>
      <c r="P225" s="194"/>
      <c r="Q225" s="194"/>
      <c r="R225" s="194"/>
      <c r="S225" s="194"/>
      <c r="T225" s="194"/>
      <c r="U225" s="194"/>
      <c r="V225" s="194"/>
      <c r="W225" s="194"/>
      <c r="X225" s="194"/>
      <c r="Y225" s="194"/>
      <c r="Z225" s="194"/>
      <c r="AA225" s="194"/>
      <c r="AB225" s="194"/>
      <c r="AC225" s="194"/>
      <c r="AD225" s="194"/>
      <c r="AE225" s="194"/>
      <c r="AF225" s="194"/>
      <c r="AG225" s="194"/>
      <c r="AH225" s="194"/>
      <c r="AI225" s="194"/>
      <c r="AJ225" s="194"/>
      <c r="AK225" s="194"/>
      <c r="AL225" s="194"/>
      <c r="AM225" s="194"/>
      <c r="AN225" s="194"/>
      <c r="AO225" s="194"/>
      <c r="AP225" s="276"/>
      <c r="AQ225" s="118">
        <f ca="1">IF(BR220=7,COUNTIF(OFFSET($L225,0,0,1,$BR220),"○")+COUNTIF(OFFSET($L225,0,$BR220,1,7),"●"),COUNTIF(OFFSET($L225,0,0,1,$BR220),"○")+COUNTIF(OFFSET($L225,-10,DAY(EOMONTH(L218-1,0))-7+BR220,1,7-$BR220),"○")+COUNTIF(OFFSET(L225,0,BR220,1,7),"●"))</f>
        <v>0</v>
      </c>
      <c r="AR225" s="119">
        <f ca="1">COUNTIF(OFFSET($L225,0,$BR220,1,7),"○")+COUNTIF(OFFSET($L225,0,$BR220+7,1,7),"●")</f>
        <v>0</v>
      </c>
      <c r="AS225" s="119">
        <f ca="1">COUNTIF(OFFSET($L225,0,$BR220+7,1,7),"○")+COUNTIF(OFFSET($L225,0,$BR220+14,1,7),"●")</f>
        <v>0</v>
      </c>
      <c r="AT225" s="119">
        <f ca="1">IF(BR225=3,COUNTIF(OFFSET($L225,0,$BR220+14,1,7),"○")+IFERROR(COUNTIF(OFFSET(L225,0,BR220+22,1,BR223),"●"),0)+COUNTIF(OFFSET(L225,10,0,1,7-BR223),"●"),COUNTIF(OFFSET($L225,0,$BR220+14,1,7),"○")+COUNTIF(OFFSET($L225,0,$BR220+21,1,7),"●"))</f>
        <v>0</v>
      </c>
      <c r="AU225" s="120" t="str">
        <f ca="1">IF((BR225+SIGN(BR220))&lt;5,"-",IF(BR223=0,COUNTIF(OFFSET(L225,0,BR220+21,1,7),"○")+COUNTIF(OFFSET(L225,10,0,1,7-BR223),"●"),COUNTIF(OFFSET(L225,0,BR220+21,1,7),"○")+COUNTIF(OFFSET(L225,0,BR220+28,1,BR223),"●")+COUNTIF(OFFSET(L225,10,1,7-BR223,),"●")))</f>
        <v>-</v>
      </c>
      <c r="AV225" s="198">
        <f>BJ220</f>
        <v>0</v>
      </c>
      <c r="AW225" s="200">
        <f>IF(BD220=0,"対象外",AV225/BD220)</f>
        <v>0</v>
      </c>
      <c r="AX225" s="202" t="str">
        <f ca="1">IF(BD220=0,"対象外",IF(AV225/BD220&gt;=0.285,"達成",IF(AV225&gt;=BP223,"達成※","未")))</f>
        <v>未</v>
      </c>
      <c r="AY225" s="204">
        <f>BK220</f>
        <v>0</v>
      </c>
      <c r="AZ225" s="206">
        <f>IFERROR(AY225/BG220,"")</f>
        <v>0</v>
      </c>
      <c r="BA225" s="241"/>
      <c r="BB225" s="243"/>
      <c r="BC225" s="238"/>
      <c r="BD225" s="210"/>
      <c r="BE225" s="222"/>
      <c r="BF225" s="210"/>
      <c r="BG225" s="222"/>
      <c r="BH225" s="222"/>
      <c r="BI225" s="222"/>
      <c r="BJ225" s="222"/>
      <c r="BK225" s="222"/>
      <c r="BL225" s="173"/>
      <c r="BM225" s="228"/>
      <c r="BN225" s="228"/>
      <c r="BO225" s="173"/>
      <c r="BP225" s="228"/>
      <c r="BQ225" s="37" t="s">
        <v>100</v>
      </c>
      <c r="BR225" s="104">
        <f>ROUNDDOWN((BR222-BR220)/7,0)</f>
        <v>3</v>
      </c>
      <c r="BS225" s="173"/>
      <c r="BT225" s="173"/>
    </row>
    <row r="226" spans="1:74" s="4" customFormat="1" ht="29.1" customHeight="1" thickBot="1">
      <c r="A226" s="17">
        <f t="shared" si="51"/>
        <v>8</v>
      </c>
      <c r="B226" s="17">
        <f t="shared" si="52"/>
        <v>2</v>
      </c>
      <c r="D226" s="89" cm="1">
        <f t="array" aca="1" ref="D226" ca="1">IF(INDIRECT(VLOOKUP(B226,B$8:C$38,2,FALSE)&amp;(10*A226-1))="","",INDIRECT(VLOOKUP(B226,B$8:C$38,2,FALSE)&amp;(10*A226-1)))</f>
        <v>46144</v>
      </c>
      <c r="E226" s="17" t="str">
        <f t="shared" ca="1" si="50"/>
        <v>土</v>
      </c>
      <c r="F226" s="17" t="str" cm="1">
        <f t="array" aca="1" ref="F226" ca="1">IF(E226="","",IF(INDIRECT(VLOOKUP(B226,B$8:C$38,2,FALSE)&amp;(10*A226+3))="","",INDIRECT(VLOOKUP(B226,B$8:C$38,2,FALSE)&amp;(10*A226+3))))</f>
        <v/>
      </c>
      <c r="G226" s="17" t="str" cm="1">
        <f t="array" aca="1" ref="G226" ca="1">IF(E226="","",IF(INDIRECT(VLOOKUP(B226,B$8:C$38,2,FALSE)&amp;(10*A226+5))="","",INDIRECT(VLOOKUP(B226,B$8:C$38,2,FALSE)&amp;(10*A226+5))))</f>
        <v/>
      </c>
      <c r="H226" s="17" t="str" cm="1">
        <f t="array" aca="1" ref="H226" ca="1">IF(G226="","",IF(G226="●","振替後",IF(G226="▲","振替前",IF(G226="○","休日",IF(G226="外","非対象期間",IF(INDIRECT(VLOOKUP(B226,B$8:C$38,2,FALSE)&amp;(10*A226+5))="","",INDIRECT(VLOOKUP(B226,B$8:C$38,2,FALSE)&amp;(10*A226+5))))))))</f>
        <v/>
      </c>
      <c r="J226" s="69"/>
      <c r="K226" s="213"/>
      <c r="L226" s="195"/>
      <c r="M226" s="195"/>
      <c r="N226" s="195"/>
      <c r="O226" s="195"/>
      <c r="P226" s="195"/>
      <c r="Q226" s="195"/>
      <c r="R226" s="195"/>
      <c r="S226" s="195"/>
      <c r="T226" s="195"/>
      <c r="U226" s="195"/>
      <c r="V226" s="195"/>
      <c r="W226" s="195"/>
      <c r="X226" s="195"/>
      <c r="Y226" s="195"/>
      <c r="Z226" s="195"/>
      <c r="AA226" s="195"/>
      <c r="AB226" s="195"/>
      <c r="AC226" s="195"/>
      <c r="AD226" s="195"/>
      <c r="AE226" s="195"/>
      <c r="AF226" s="195"/>
      <c r="AG226" s="195"/>
      <c r="AH226" s="195"/>
      <c r="AI226" s="195"/>
      <c r="AJ226" s="195"/>
      <c r="AK226" s="195"/>
      <c r="AL226" s="195"/>
      <c r="AM226" s="195"/>
      <c r="AN226" s="195"/>
      <c r="AO226" s="195"/>
      <c r="AP226" s="277"/>
      <c r="AQ226" s="123" t="str">
        <f ca="1">IF(BR220=1,
IF((2-COUNTIF(OFFSET(L225,0,0,1,1),"外")-COUNTIF(OFFSET(L225,-10,BR212-1),"外"))&lt;=AQ225,"達成","未"),
IF((2-COUNTIF(OFFSET(L225,0,MAX(5-WEEKDAY(L218,3),0),1,2),"外"))&lt;=AQ225,"達成","未"))</f>
        <v>未</v>
      </c>
      <c r="AR226" s="124" t="str">
        <f ca="1">IF((2-COUNTIF(OFFSET($L225,0,$BR220+5,1,2),"外"))&lt;=AR225,"達成","未")</f>
        <v>未</v>
      </c>
      <c r="AS226" s="124" t="str">
        <f ca="1">IF((2-COUNTIF(OFFSET($L225,0,$BR220+12,1,2),"外"))&lt;=AS225,"達成","未")</f>
        <v>未</v>
      </c>
      <c r="AT226" s="124" t="str">
        <f ca="1">IF((2-COUNTIF(OFFSET($L225,0,$BR220+19,1,2),"外"))&lt;=AT225,"達成","未")</f>
        <v>未</v>
      </c>
      <c r="AU226" s="125" t="str">
        <f ca="1">IF((BR225+SIGN(BR220))&lt;5,"-",IF((2-COUNTIF(OFFSET($L225,0,$BR220+26,1,2),"外"))&lt;=AU225,"達成","未"))</f>
        <v>-</v>
      </c>
      <c r="AV226" s="199"/>
      <c r="AW226" s="201"/>
      <c r="AX226" s="203"/>
      <c r="AY226" s="205"/>
      <c r="AZ226" s="207"/>
      <c r="BA226" s="38"/>
      <c r="BB226" s="38"/>
      <c r="BC226" s="107"/>
      <c r="BD226" s="107"/>
      <c r="BE226" s="107"/>
      <c r="BF226" s="107"/>
      <c r="BG226" s="107"/>
      <c r="BH226" s="107"/>
      <c r="BI226" s="107"/>
      <c r="BJ226" s="107"/>
      <c r="BK226" s="107"/>
      <c r="BL226" s="46"/>
      <c r="BM226" s="46"/>
      <c r="BN226" s="46"/>
      <c r="BO226" s="46"/>
      <c r="BP226" s="46"/>
      <c r="BQ226" s="46"/>
      <c r="BR226" s="34"/>
      <c r="BS226" s="46"/>
      <c r="BT226" s="2"/>
    </row>
    <row r="227" spans="1:74" ht="14.25" thickBot="1">
      <c r="A227" s="17">
        <f t="shared" si="51"/>
        <v>8</v>
      </c>
      <c r="B227" s="17">
        <f t="shared" si="52"/>
        <v>3</v>
      </c>
      <c r="D227" s="89" cm="1">
        <f t="array" aca="1" ref="D227" ca="1">IF(INDIRECT(VLOOKUP(B227,B$8:C$38,2,FALSE)&amp;(10*A227-1))="","",INDIRECT(VLOOKUP(B227,B$8:C$38,2,FALSE)&amp;(10*A227-1)))</f>
        <v>46145</v>
      </c>
      <c r="E227" s="17" t="str">
        <f t="shared" ca="1" si="50"/>
        <v>日</v>
      </c>
      <c r="F227" s="17" t="str" cm="1">
        <f t="array" aca="1" ref="F227" ca="1">IF(E227="","",IF(INDIRECT(VLOOKUP(B227,B$8:C$38,2,FALSE)&amp;(10*A227+3))="","",INDIRECT(VLOOKUP(B227,B$8:C$38,2,FALSE)&amp;(10*A227+3))))</f>
        <v/>
      </c>
      <c r="G227" s="17" t="str" cm="1">
        <f t="array" aca="1" ref="G227" ca="1">IF(E227="","",IF(INDIRECT(VLOOKUP(B227,B$8:C$38,2,FALSE)&amp;(10*A227+5))="","",INDIRECT(VLOOKUP(B227,B$8:C$38,2,FALSE)&amp;(10*A227+5))))</f>
        <v/>
      </c>
      <c r="H227" s="17" t="str" cm="1">
        <f t="array" aca="1" ref="H227" ca="1">IF(G227="","",IF(G227="●","振替後",IF(G227="▲","振替前",IF(G227="○","休日",IF(G227="外","非対象期間",IF(INDIRECT(VLOOKUP(B227,B$8:C$38,2,FALSE)&amp;(10*A227+5))="","",INDIRECT(VLOOKUP(B227,B$8:C$38,2,FALSE)&amp;(10*A227+5))))))))</f>
        <v/>
      </c>
      <c r="J227" s="52"/>
      <c r="K227" s="53"/>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BI227" s="7"/>
      <c r="BJ227" s="7"/>
      <c r="BK227" s="7"/>
      <c r="BL227" s="2"/>
    </row>
    <row r="228" spans="1:74" ht="13.5" customHeight="1">
      <c r="A228" s="17">
        <f t="shared" si="51"/>
        <v>8</v>
      </c>
      <c r="B228" s="17">
        <f t="shared" si="52"/>
        <v>4</v>
      </c>
      <c r="D228" s="89" cm="1">
        <f t="array" aca="1" ref="D228" ca="1">IF(INDIRECT(VLOOKUP(B228,B$8:C$38,2,FALSE)&amp;(10*A228-1))="","",INDIRECT(VLOOKUP(B228,B$8:C$38,2,FALSE)&amp;(10*A228-1)))</f>
        <v>46146</v>
      </c>
      <c r="E228" s="17" t="str">
        <f t="shared" ca="1" si="50"/>
        <v>月</v>
      </c>
      <c r="F228" s="17" t="str" cm="1">
        <f t="array" aca="1" ref="F228" ca="1">IF(E228="","",IF(INDIRECT(VLOOKUP(B228,B$8:C$38,2,FALSE)&amp;(10*A228+3))="","",INDIRECT(VLOOKUP(B228,B$8:C$38,2,FALSE)&amp;(10*A228+3))))</f>
        <v/>
      </c>
      <c r="G228" s="17" t="str" cm="1">
        <f t="array" aca="1" ref="G228" ca="1">IF(E228="","",IF(INDIRECT(VLOOKUP(B228,B$8:C$38,2,FALSE)&amp;(10*A228+5))="","",INDIRECT(VLOOKUP(B228,B$8:C$38,2,FALSE)&amp;(10*A228+5))))</f>
        <v/>
      </c>
      <c r="H228" s="17" t="str" cm="1">
        <f t="array" aca="1" ref="H228" ca="1">IF(G228="","",IF(G228="●","振替後",IF(G228="▲","振替前",IF(G228="○","休日",IF(G228="外","非対象期間",IF(INDIRECT(VLOOKUP(B228,B$8:C$38,2,FALSE)&amp;(10*A228+5))="","",INDIRECT(VLOOKUP(B228,B$8:C$38,2,FALSE)&amp;(10*A228+5))))))))</f>
        <v/>
      </c>
      <c r="J228" s="52"/>
      <c r="K228" s="66" t="s">
        <v>0</v>
      </c>
      <c r="L228" s="258">
        <f>DATE(YEAR(L218),MONTH(L218)+1,DAY(L218))</f>
        <v>46600</v>
      </c>
      <c r="M228" s="258"/>
      <c r="N228" s="258"/>
      <c r="O228" s="258"/>
      <c r="P228" s="258"/>
      <c r="Q228" s="258"/>
      <c r="R228" s="258"/>
      <c r="S228" s="258"/>
      <c r="T228" s="258"/>
      <c r="U228" s="258"/>
      <c r="V228" s="258"/>
      <c r="W228" s="258"/>
      <c r="X228" s="258"/>
      <c r="Y228" s="258"/>
      <c r="Z228" s="258"/>
      <c r="AA228" s="258"/>
      <c r="AB228" s="258"/>
      <c r="AC228" s="258"/>
      <c r="AD228" s="258"/>
      <c r="AE228" s="258"/>
      <c r="AF228" s="258"/>
      <c r="AG228" s="258"/>
      <c r="AH228" s="258"/>
      <c r="AI228" s="258"/>
      <c r="AJ228" s="258"/>
      <c r="AK228" s="258"/>
      <c r="AL228" s="258"/>
      <c r="AM228" s="258"/>
      <c r="AN228" s="258"/>
      <c r="AO228" s="258"/>
      <c r="AP228" s="259"/>
      <c r="AQ228" s="270" t="s">
        <v>136</v>
      </c>
      <c r="AR228" s="271"/>
      <c r="AS228" s="271"/>
      <c r="AT228" s="271"/>
      <c r="AU228" s="272"/>
      <c r="AV228" s="260" t="s">
        <v>50</v>
      </c>
      <c r="AW228" s="261"/>
      <c r="AX228" s="262"/>
      <c r="AY228" s="266" t="s">
        <v>11</v>
      </c>
      <c r="AZ228" s="267"/>
      <c r="BA228" s="250" t="s">
        <v>102</v>
      </c>
      <c r="BB228" s="253" t="s">
        <v>103</v>
      </c>
      <c r="BC228" s="256" t="s">
        <v>15</v>
      </c>
      <c r="BD228" s="208" t="s">
        <v>104</v>
      </c>
      <c r="BE228" s="247" t="s">
        <v>105</v>
      </c>
      <c r="BF228" s="208" t="s">
        <v>107</v>
      </c>
      <c r="BG228" s="247" t="s">
        <v>106</v>
      </c>
      <c r="BH228" s="208" t="s">
        <v>80</v>
      </c>
      <c r="BI228" s="208" t="s">
        <v>81</v>
      </c>
      <c r="BJ228" s="102" t="s">
        <v>82</v>
      </c>
      <c r="BK228" s="102" t="s">
        <v>83</v>
      </c>
      <c r="BL228" s="222" t="s">
        <v>52</v>
      </c>
      <c r="BM228" s="247" t="s">
        <v>108</v>
      </c>
      <c r="BN228" s="247" t="s">
        <v>109</v>
      </c>
      <c r="BO228" s="222" t="s">
        <v>110</v>
      </c>
      <c r="BP228" s="222" t="s">
        <v>111</v>
      </c>
      <c r="BQ228" s="105"/>
      <c r="BR228" s="245" t="s">
        <v>92</v>
      </c>
      <c r="BS228" s="222" t="s">
        <v>61</v>
      </c>
      <c r="BT228" s="173" t="s">
        <v>142</v>
      </c>
    </row>
    <row r="229" spans="1:74" ht="12.95" customHeight="1">
      <c r="A229" s="17">
        <f t="shared" si="51"/>
        <v>8</v>
      </c>
      <c r="B229" s="17">
        <f t="shared" si="52"/>
        <v>5</v>
      </c>
      <c r="D229" s="89" cm="1">
        <f t="array" aca="1" ref="D229" ca="1">IF(INDIRECT(VLOOKUP(B229,B$8:C$38,2,FALSE)&amp;(10*A229-1))="","",INDIRECT(VLOOKUP(B229,B$8:C$38,2,FALSE)&amp;(10*A229-1)))</f>
        <v>46147</v>
      </c>
      <c r="E229" s="17" t="str">
        <f t="shared" ca="1" si="50"/>
        <v>火</v>
      </c>
      <c r="F229" s="17" t="str" cm="1">
        <f t="array" aca="1" ref="F229" ca="1">IF(E229="","",IF(INDIRECT(VLOOKUP(B229,B$8:C$38,2,FALSE)&amp;(10*A229+3))="","",INDIRECT(VLOOKUP(B229,B$8:C$38,2,FALSE)&amp;(10*A229+3))))</f>
        <v/>
      </c>
      <c r="G229" s="17" t="str" cm="1">
        <f t="array" aca="1" ref="G229" ca="1">IF(E229="","",IF(INDIRECT(VLOOKUP(B229,B$8:C$38,2,FALSE)&amp;(10*A229+5))="","",INDIRECT(VLOOKUP(B229,B$8:C$38,2,FALSE)&amp;(10*A229+5))))</f>
        <v/>
      </c>
      <c r="H229" s="17" t="str" cm="1">
        <f t="array" aca="1" ref="H229" ca="1">IF(G229="","",IF(G229="●","振替後",IF(G229="▲","振替前",IF(G229="○","休日",IF(G229="外","非対象期間",IF(INDIRECT(VLOOKUP(B229,B$8:C$38,2,FALSE)&amp;(10*A229+5))="","",INDIRECT(VLOOKUP(B229,B$8:C$38,2,FALSE)&amp;(10*A229+5))))))))</f>
        <v/>
      </c>
      <c r="J229" s="52"/>
      <c r="K229" s="67" t="s">
        <v>1</v>
      </c>
      <c r="L229" s="126">
        <f>DATE(YEAR(L228),MONTH(L228),DAY(L228))</f>
        <v>46600</v>
      </c>
      <c r="M229" s="126">
        <f>IF(MONTH(DATE(YEAR(L229),MONTH(L229),DAY(L229)+1))=MONTH($L228),DATE(YEAR(L229),MONTH(L229),DAY(L229)+1),"")</f>
        <v>46601</v>
      </c>
      <c r="N229" s="126">
        <f t="shared" ref="N229:AP229" si="57">IF(MONTH(DATE(YEAR(M229),MONTH(M229),DAY(M229)+1))=MONTH($L228),DATE(YEAR(M229),MONTH(M229),DAY(M229)+1),"")</f>
        <v>46602</v>
      </c>
      <c r="O229" s="126">
        <f t="shared" si="57"/>
        <v>46603</v>
      </c>
      <c r="P229" s="126">
        <f t="shared" si="57"/>
        <v>46604</v>
      </c>
      <c r="Q229" s="126">
        <f t="shared" si="57"/>
        <v>46605</v>
      </c>
      <c r="R229" s="126">
        <f t="shared" si="57"/>
        <v>46606</v>
      </c>
      <c r="S229" s="126">
        <f t="shared" si="57"/>
        <v>46607</v>
      </c>
      <c r="T229" s="126">
        <f t="shared" si="57"/>
        <v>46608</v>
      </c>
      <c r="U229" s="126">
        <f t="shared" si="57"/>
        <v>46609</v>
      </c>
      <c r="V229" s="126">
        <f t="shared" si="57"/>
        <v>46610</v>
      </c>
      <c r="W229" s="126">
        <f t="shared" si="57"/>
        <v>46611</v>
      </c>
      <c r="X229" s="126">
        <f t="shared" si="57"/>
        <v>46612</v>
      </c>
      <c r="Y229" s="126">
        <f t="shared" si="57"/>
        <v>46613</v>
      </c>
      <c r="Z229" s="126">
        <f t="shared" si="57"/>
        <v>46614</v>
      </c>
      <c r="AA229" s="126">
        <f t="shared" si="57"/>
        <v>46615</v>
      </c>
      <c r="AB229" s="126">
        <f t="shared" si="57"/>
        <v>46616</v>
      </c>
      <c r="AC229" s="126">
        <f t="shared" si="57"/>
        <v>46617</v>
      </c>
      <c r="AD229" s="126">
        <f t="shared" si="57"/>
        <v>46618</v>
      </c>
      <c r="AE229" s="126">
        <f t="shared" si="57"/>
        <v>46619</v>
      </c>
      <c r="AF229" s="126">
        <f t="shared" si="57"/>
        <v>46620</v>
      </c>
      <c r="AG229" s="126">
        <f t="shared" si="57"/>
        <v>46621</v>
      </c>
      <c r="AH229" s="126">
        <f t="shared" si="57"/>
        <v>46622</v>
      </c>
      <c r="AI229" s="126">
        <f t="shared" si="57"/>
        <v>46623</v>
      </c>
      <c r="AJ229" s="126">
        <f t="shared" si="57"/>
        <v>46624</v>
      </c>
      <c r="AK229" s="126">
        <f t="shared" si="57"/>
        <v>46625</v>
      </c>
      <c r="AL229" s="126">
        <f t="shared" si="57"/>
        <v>46626</v>
      </c>
      <c r="AM229" s="126">
        <f t="shared" si="57"/>
        <v>46627</v>
      </c>
      <c r="AN229" s="126">
        <f t="shared" si="57"/>
        <v>46628</v>
      </c>
      <c r="AO229" s="126">
        <f t="shared" si="57"/>
        <v>46629</v>
      </c>
      <c r="AP229" s="127">
        <f t="shared" si="57"/>
        <v>46630</v>
      </c>
      <c r="AQ229" s="273"/>
      <c r="AR229" s="274"/>
      <c r="AS229" s="274"/>
      <c r="AT229" s="274"/>
      <c r="AU229" s="275"/>
      <c r="AV229" s="263"/>
      <c r="AW229" s="264"/>
      <c r="AX229" s="265"/>
      <c r="AY229" s="268"/>
      <c r="AZ229" s="269"/>
      <c r="BA229" s="251"/>
      <c r="BB229" s="254"/>
      <c r="BC229" s="257"/>
      <c r="BD229" s="210"/>
      <c r="BE229" s="248"/>
      <c r="BF229" s="210"/>
      <c r="BG229" s="248"/>
      <c r="BH229" s="210"/>
      <c r="BI229" s="210"/>
      <c r="BJ229" s="103" t="s">
        <v>78</v>
      </c>
      <c r="BK229" s="103" t="s">
        <v>79</v>
      </c>
      <c r="BL229" s="222"/>
      <c r="BM229" s="249"/>
      <c r="BN229" s="249"/>
      <c r="BO229" s="173"/>
      <c r="BP229" s="173"/>
      <c r="BQ229" s="106"/>
      <c r="BR229" s="246"/>
      <c r="BS229" s="222"/>
      <c r="BT229" s="173"/>
    </row>
    <row r="230" spans="1:74" ht="13.5" customHeight="1">
      <c r="A230" s="17">
        <f t="shared" si="51"/>
        <v>8</v>
      </c>
      <c r="B230" s="17">
        <f t="shared" si="52"/>
        <v>6</v>
      </c>
      <c r="D230" s="89" cm="1">
        <f t="array" aca="1" ref="D230" ca="1">IF(INDIRECT(VLOOKUP(B230,B$8:C$38,2,FALSE)&amp;(10*A230-1))="","",INDIRECT(VLOOKUP(B230,B$8:C$38,2,FALSE)&amp;(10*A230-1)))</f>
        <v>46148</v>
      </c>
      <c r="E230" s="17" t="str">
        <f t="shared" ca="1" si="50"/>
        <v>水</v>
      </c>
      <c r="F230" s="17" t="str" cm="1">
        <f t="array" aca="1" ref="F230" ca="1">IF(E230="","",IF(INDIRECT(VLOOKUP(B230,B$8:C$38,2,FALSE)&amp;(10*A230+3))="","",INDIRECT(VLOOKUP(B230,B$8:C$38,2,FALSE)&amp;(10*A230+3))))</f>
        <v/>
      </c>
      <c r="G230" s="17" t="str" cm="1">
        <f t="array" aca="1" ref="G230" ca="1">IF(E230="","",IF(INDIRECT(VLOOKUP(B230,B$8:C$38,2,FALSE)&amp;(10*A230+5))="","",INDIRECT(VLOOKUP(B230,B$8:C$38,2,FALSE)&amp;(10*A230+5))))</f>
        <v/>
      </c>
      <c r="H230" s="17" t="str" cm="1">
        <f t="array" aca="1" ref="H230" ca="1">IF(G230="","",IF(G230="●","振替後",IF(G230="▲","振替前",IF(G230="○","休日",IF(G230="外","非対象期間",IF(INDIRECT(VLOOKUP(B230,B$8:C$38,2,FALSE)&amp;(10*A230+5))="","",INDIRECT(VLOOKUP(B230,B$8:C$38,2,FALSE)&amp;(10*A230+5))))))))</f>
        <v/>
      </c>
      <c r="J230" s="52"/>
      <c r="K230" s="67" t="s">
        <v>2</v>
      </c>
      <c r="L230" s="128" t="str">
        <f t="shared" ref="L230:AP230" si="58">TEXT(L229,"aaa")</f>
        <v>日</v>
      </c>
      <c r="M230" s="128" t="str">
        <f t="shared" si="58"/>
        <v>月</v>
      </c>
      <c r="N230" s="128" t="str">
        <f t="shared" si="58"/>
        <v>火</v>
      </c>
      <c r="O230" s="128" t="str">
        <f t="shared" si="58"/>
        <v>水</v>
      </c>
      <c r="P230" s="128" t="str">
        <f t="shared" si="58"/>
        <v>木</v>
      </c>
      <c r="Q230" s="128" t="str">
        <f t="shared" si="58"/>
        <v>金</v>
      </c>
      <c r="R230" s="128" t="str">
        <f t="shared" si="58"/>
        <v>土</v>
      </c>
      <c r="S230" s="128" t="str">
        <f t="shared" si="58"/>
        <v>日</v>
      </c>
      <c r="T230" s="128" t="str">
        <f t="shared" si="58"/>
        <v>月</v>
      </c>
      <c r="U230" s="128" t="str">
        <f t="shared" si="58"/>
        <v>火</v>
      </c>
      <c r="V230" s="128" t="str">
        <f t="shared" si="58"/>
        <v>水</v>
      </c>
      <c r="W230" s="128" t="str">
        <f t="shared" si="58"/>
        <v>木</v>
      </c>
      <c r="X230" s="128" t="str">
        <f t="shared" si="58"/>
        <v>金</v>
      </c>
      <c r="Y230" s="128" t="str">
        <f t="shared" si="58"/>
        <v>土</v>
      </c>
      <c r="Z230" s="128" t="str">
        <f t="shared" si="58"/>
        <v>日</v>
      </c>
      <c r="AA230" s="128" t="str">
        <f t="shared" si="58"/>
        <v>月</v>
      </c>
      <c r="AB230" s="128" t="str">
        <f t="shared" si="58"/>
        <v>火</v>
      </c>
      <c r="AC230" s="128" t="str">
        <f t="shared" si="58"/>
        <v>水</v>
      </c>
      <c r="AD230" s="128" t="str">
        <f t="shared" si="58"/>
        <v>木</v>
      </c>
      <c r="AE230" s="128" t="str">
        <f t="shared" si="58"/>
        <v>金</v>
      </c>
      <c r="AF230" s="128" t="str">
        <f t="shared" si="58"/>
        <v>土</v>
      </c>
      <c r="AG230" s="128" t="str">
        <f t="shared" si="58"/>
        <v>日</v>
      </c>
      <c r="AH230" s="128" t="str">
        <f t="shared" si="58"/>
        <v>月</v>
      </c>
      <c r="AI230" s="128" t="str">
        <f t="shared" si="58"/>
        <v>火</v>
      </c>
      <c r="AJ230" s="128" t="str">
        <f t="shared" si="58"/>
        <v>水</v>
      </c>
      <c r="AK230" s="128" t="str">
        <f t="shared" si="58"/>
        <v>木</v>
      </c>
      <c r="AL230" s="128" t="str">
        <f t="shared" si="58"/>
        <v>金</v>
      </c>
      <c r="AM230" s="128" t="str">
        <f t="shared" si="58"/>
        <v>土</v>
      </c>
      <c r="AN230" s="128" t="str">
        <f t="shared" si="58"/>
        <v>日</v>
      </c>
      <c r="AO230" s="128" t="str">
        <f t="shared" si="58"/>
        <v>月</v>
      </c>
      <c r="AP230" s="129" t="str">
        <f t="shared" si="58"/>
        <v>火</v>
      </c>
      <c r="AQ230" s="287" t="s">
        <v>137</v>
      </c>
      <c r="AR230" s="289" t="s">
        <v>138</v>
      </c>
      <c r="AS230" s="289" t="s">
        <v>139</v>
      </c>
      <c r="AT230" s="289" t="s">
        <v>140</v>
      </c>
      <c r="AU230" s="304" t="s">
        <v>141</v>
      </c>
      <c r="AV230" s="229" t="s">
        <v>44</v>
      </c>
      <c r="AW230" s="230" t="s">
        <v>12</v>
      </c>
      <c r="AX230" s="231" t="s">
        <v>51</v>
      </c>
      <c r="AY230" s="232" t="s">
        <v>44</v>
      </c>
      <c r="AZ230" s="235" t="s">
        <v>13</v>
      </c>
      <c r="BA230" s="252"/>
      <c r="BB230" s="255"/>
      <c r="BC230" s="238">
        <f>COUNT(L229:AP229)</f>
        <v>31</v>
      </c>
      <c r="BD230" s="208">
        <f>BC230-BA232</f>
        <v>31</v>
      </c>
      <c r="BE230" s="222">
        <f>SUM(BD$8:BD233)</f>
        <v>644</v>
      </c>
      <c r="BF230" s="208">
        <f>BC230-BA234</f>
        <v>31</v>
      </c>
      <c r="BG230" s="222">
        <f>SUM(BF$8:BF233)</f>
        <v>644</v>
      </c>
      <c r="BH230" s="222">
        <f>COUNTIF(L233:AP233,"○")+COUNTIF(L233:AP233,"●")</f>
        <v>0</v>
      </c>
      <c r="BI230" s="222">
        <f>SUM(BH$9:BH234)</f>
        <v>0</v>
      </c>
      <c r="BJ230" s="222">
        <f>COUNTIF(L235:AP235,"○")+COUNTIF(L235:AP235,"●")</f>
        <v>0</v>
      </c>
      <c r="BK230" s="222">
        <f>SUM(BJ$10:BJ235)</f>
        <v>0</v>
      </c>
      <c r="BL230" s="173">
        <f>COUNTIF(L230:AP230,"土")+COUNTIF(L230:AP230,"日")</f>
        <v>9</v>
      </c>
      <c r="BM230" s="248"/>
      <c r="BN230" s="248"/>
      <c r="BO230" s="173" t="str">
        <f ca="1">IF(OR(BM231/BD230&lt;0.285,BM231=0),"特例","特例なし")</f>
        <v>特例なし</v>
      </c>
      <c r="BP230" s="173" t="str">
        <f ca="1">IF(OR(BN231/BF230&lt;0.285,BN231=0),"特例","特例なし")</f>
        <v>特例なし</v>
      </c>
      <c r="BQ230" s="223" t="s">
        <v>97</v>
      </c>
      <c r="BR230" s="225">
        <f>ABS(IF(WEEKDAY(L228,3)=0,7,WEEKDAY(L228,3)-7))</f>
        <v>1</v>
      </c>
      <c r="BS230" s="173">
        <f ca="1">IF($AX$340="計画",IF(BD230=0,1,IF(AX233="達成",1,IF(AX233="達成※",1,0))),IF(BF230=0,1,IF(AX235="達成",1,IF(AX235="達成※",1,0))))</f>
        <v>0</v>
      </c>
      <c r="BT230" s="173">
        <f ca="1">IF($AX$340="計画",IF(COUNTIF(AQ234:AU234,"未")=0,1,0),IF(COUNTIF(AQ236:AU236,"未")=0,1,0))</f>
        <v>0</v>
      </c>
    </row>
    <row r="231" spans="1:74" ht="33.950000000000003" customHeight="1">
      <c r="A231" s="17">
        <f t="shared" si="51"/>
        <v>8</v>
      </c>
      <c r="B231" s="17">
        <f t="shared" si="52"/>
        <v>7</v>
      </c>
      <c r="D231" s="89" cm="1">
        <f t="array" aca="1" ref="D231" ca="1">IF(INDIRECT(VLOOKUP(B231,B$8:C$38,2,FALSE)&amp;(10*A231-1))="","",INDIRECT(VLOOKUP(B231,B$8:C$38,2,FALSE)&amp;(10*A231-1)))</f>
        <v>46149</v>
      </c>
      <c r="E231" s="17" t="str">
        <f t="shared" ca="1" si="50"/>
        <v>木</v>
      </c>
      <c r="F231" s="17" t="str" cm="1">
        <f t="array" aca="1" ref="F231" ca="1">IF(E231="","",IF(INDIRECT(VLOOKUP(B231,B$8:C$38,2,FALSE)&amp;(10*A231+3))="","",INDIRECT(VLOOKUP(B231,B$8:C$38,2,FALSE)&amp;(10*A231+3))))</f>
        <v/>
      </c>
      <c r="G231" s="17" t="str" cm="1">
        <f t="array" aca="1" ref="G231" ca="1">IF(E231="","",IF(INDIRECT(VLOOKUP(B231,B$8:C$38,2,FALSE)&amp;(10*A231+5))="","",INDIRECT(VLOOKUP(B231,B$8:C$38,2,FALSE)&amp;(10*A231+5))))</f>
        <v/>
      </c>
      <c r="H231" s="17" t="str" cm="1">
        <f t="array" aca="1" ref="H231" ca="1">IF(G231="","",IF(G231="●","振替後",IF(G231="▲","振替前",IF(G231="○","休日",IF(G231="外","非対象期間",IF(INDIRECT(VLOOKUP(B231,B$8:C$38,2,FALSE)&amp;(10*A231+5))="","",INDIRECT(VLOOKUP(B231,B$8:C$38,2,FALSE)&amp;(10*A231+5))))))))</f>
        <v/>
      </c>
      <c r="J231" s="52"/>
      <c r="K231" s="220" t="s">
        <v>3</v>
      </c>
      <c r="L231" s="218" t="str">
        <f>IFERROR(VLOOKUP(L229,祝日一覧!$A:$C,3,FALSE),"")</f>
        <v/>
      </c>
      <c r="M231" s="218" t="str">
        <f>IFERROR(VLOOKUP(M229,祝日一覧!$A:$C,3,FALSE),"")</f>
        <v/>
      </c>
      <c r="N231" s="218" t="str">
        <f>IFERROR(VLOOKUP(N229,祝日一覧!$A:$C,3,FALSE),"")</f>
        <v/>
      </c>
      <c r="O231" s="218" t="str">
        <f>IFERROR(VLOOKUP(O229,祝日一覧!$A:$C,3,FALSE),"")</f>
        <v/>
      </c>
      <c r="P231" s="218" t="str">
        <f>IFERROR(VLOOKUP(P229,祝日一覧!$A:$C,3,FALSE),"")</f>
        <v/>
      </c>
      <c r="Q231" s="218" t="str">
        <f>IFERROR(VLOOKUP(Q229,祝日一覧!$A:$C,3,FALSE),"")</f>
        <v/>
      </c>
      <c r="R231" s="218" t="str">
        <f>IFERROR(VLOOKUP(R229,祝日一覧!$A:$C,3,FALSE),"")</f>
        <v/>
      </c>
      <c r="S231" s="218" t="str">
        <f>IFERROR(VLOOKUP(S229,祝日一覧!$A:$C,3,FALSE),"")</f>
        <v/>
      </c>
      <c r="T231" s="218" t="str">
        <f>IFERROR(VLOOKUP(T229,祝日一覧!$A:$C,3,FALSE),"")</f>
        <v/>
      </c>
      <c r="U231" s="218" t="str">
        <f>IFERROR(VLOOKUP(U229,祝日一覧!$A:$C,3,FALSE),"")</f>
        <v/>
      </c>
      <c r="V231" s="218" t="str">
        <f>IFERROR(VLOOKUP(V229,祝日一覧!$A:$C,3,FALSE),"")</f>
        <v>山の日</v>
      </c>
      <c r="W231" s="218" t="str">
        <f>IFERROR(VLOOKUP(W229,祝日一覧!$A:$C,3,FALSE),"")</f>
        <v/>
      </c>
      <c r="X231" s="218" t="str">
        <f>IFERROR(VLOOKUP(X229,祝日一覧!$A:$C,3,FALSE),"")</f>
        <v/>
      </c>
      <c r="Y231" s="218" t="str">
        <f>IFERROR(VLOOKUP(Y229,祝日一覧!$A:$C,3,FALSE),"")</f>
        <v/>
      </c>
      <c r="Z231" s="218" t="str">
        <f>IFERROR(VLOOKUP(Z229,祝日一覧!$A:$C,3,FALSE),"")</f>
        <v/>
      </c>
      <c r="AA231" s="218" t="str">
        <f>IFERROR(VLOOKUP(AA229,祝日一覧!$A:$C,3,FALSE),"")</f>
        <v/>
      </c>
      <c r="AB231" s="218" t="str">
        <f>IFERROR(VLOOKUP(AB229,祝日一覧!$A:$C,3,FALSE),"")</f>
        <v/>
      </c>
      <c r="AC231" s="218" t="str">
        <f>IFERROR(VLOOKUP(AC229,祝日一覧!$A:$C,3,FALSE),"")</f>
        <v/>
      </c>
      <c r="AD231" s="218" t="str">
        <f>IFERROR(VLOOKUP(AD229,祝日一覧!$A:$C,3,FALSE),"")</f>
        <v/>
      </c>
      <c r="AE231" s="218" t="str">
        <f>IFERROR(VLOOKUP(AE229,祝日一覧!$A:$C,3,FALSE),"")</f>
        <v/>
      </c>
      <c r="AF231" s="218" t="str">
        <f>IFERROR(VLOOKUP(AF229,祝日一覧!$A:$C,3,FALSE),"")</f>
        <v/>
      </c>
      <c r="AG231" s="218" t="str">
        <f>IFERROR(VLOOKUP(AG229,祝日一覧!$A:$C,3,FALSE),"")</f>
        <v/>
      </c>
      <c r="AH231" s="218" t="str">
        <f>IFERROR(VLOOKUP(AH229,祝日一覧!$A:$C,3,FALSE),"")</f>
        <v/>
      </c>
      <c r="AI231" s="218" t="str">
        <f>IFERROR(VLOOKUP(AI229,祝日一覧!$A:$C,3,FALSE),"")</f>
        <v/>
      </c>
      <c r="AJ231" s="218" t="str">
        <f>IFERROR(VLOOKUP(AJ229,祝日一覧!$A:$C,3,FALSE),"")</f>
        <v/>
      </c>
      <c r="AK231" s="218" t="str">
        <f>IFERROR(VLOOKUP(AK229,祝日一覧!$A:$C,3,FALSE),"")</f>
        <v/>
      </c>
      <c r="AL231" s="218" t="str">
        <f>IFERROR(VLOOKUP(AL229,祝日一覧!$A:$C,3,FALSE),"")</f>
        <v/>
      </c>
      <c r="AM231" s="218" t="str">
        <f>IFERROR(VLOOKUP(AM229,祝日一覧!$A:$C,3,FALSE),"")</f>
        <v/>
      </c>
      <c r="AN231" s="218" t="str">
        <f>IFERROR(VLOOKUP(AN229,祝日一覧!$A:$C,3,FALSE),"")</f>
        <v/>
      </c>
      <c r="AO231" s="218" t="str">
        <f>IFERROR(VLOOKUP(AO229,祝日一覧!$A:$C,3,FALSE),"")</f>
        <v/>
      </c>
      <c r="AP231" s="219" t="str">
        <f>IFERROR(VLOOKUP(AP229,祝日一覧!$A:$C,3,FALSE),"")</f>
        <v/>
      </c>
      <c r="AQ231" s="288"/>
      <c r="AR231" s="290"/>
      <c r="AS231" s="290"/>
      <c r="AT231" s="290"/>
      <c r="AU231" s="305"/>
      <c r="AV231" s="229"/>
      <c r="AW231" s="230"/>
      <c r="AX231" s="231"/>
      <c r="AY231" s="233"/>
      <c r="AZ231" s="236"/>
      <c r="BA231" s="41" t="s">
        <v>85</v>
      </c>
      <c r="BB231" s="42" t="s">
        <v>85</v>
      </c>
      <c r="BC231" s="238"/>
      <c r="BD231" s="209"/>
      <c r="BE231" s="222"/>
      <c r="BF231" s="209"/>
      <c r="BG231" s="222"/>
      <c r="BH231" s="222"/>
      <c r="BI231" s="222"/>
      <c r="BJ231" s="222"/>
      <c r="BK231" s="222"/>
      <c r="BL231" s="173"/>
      <c r="BM231" s="226">
        <f ca="1">BL230-BB232</f>
        <v>9</v>
      </c>
      <c r="BN231" s="226">
        <f ca="1">BL230-BB234</f>
        <v>9</v>
      </c>
      <c r="BO231" s="173"/>
      <c r="BP231" s="173"/>
      <c r="BQ231" s="224"/>
      <c r="BR231" s="225">
        <f>WEEKDAY(L227,3)</f>
        <v>5</v>
      </c>
      <c r="BS231" s="173"/>
      <c r="BT231" s="173"/>
      <c r="BU231" s="24"/>
    </row>
    <row r="232" spans="1:74" s="3" customFormat="1" ht="53.1" customHeight="1">
      <c r="A232" s="17">
        <f t="shared" si="51"/>
        <v>8</v>
      </c>
      <c r="B232" s="17">
        <f t="shared" si="52"/>
        <v>8</v>
      </c>
      <c r="C232" s="88"/>
      <c r="D232" s="89" cm="1">
        <f t="array" aca="1" ref="D232" ca="1">IF(INDIRECT(VLOOKUP(B232,B$8:C$38,2,FALSE)&amp;(10*A232-1))="","",INDIRECT(VLOOKUP(B232,B$8:C$38,2,FALSE)&amp;(10*A232-1)))</f>
        <v>46150</v>
      </c>
      <c r="E232" s="17" t="str">
        <f t="shared" ca="1" si="50"/>
        <v>金</v>
      </c>
      <c r="F232" s="17" t="str" cm="1">
        <f t="array" aca="1" ref="F232" ca="1">IF(E232="","",IF(INDIRECT(VLOOKUP(B232,B$8:C$38,2,FALSE)&amp;(10*A232+3))="","",INDIRECT(VLOOKUP(B232,B$8:C$38,2,FALSE)&amp;(10*A232+3))))</f>
        <v/>
      </c>
      <c r="G232" s="17" t="str" cm="1">
        <f t="array" aca="1" ref="G232" ca="1">IF(E232="","",IF(INDIRECT(VLOOKUP(B232,B$8:C$38,2,FALSE)&amp;(10*A232+5))="","",INDIRECT(VLOOKUP(B232,B$8:C$38,2,FALSE)&amp;(10*A232+5))))</f>
        <v/>
      </c>
      <c r="H232" s="17" t="str" cm="1">
        <f t="array" aca="1" ref="H232" ca="1">IF(G232="","",IF(G232="●","振替後",IF(G232="▲","振替前",IF(G232="○","休日",IF(G232="外","非対象期間",IF(INDIRECT(VLOOKUP(B232,B$8:C$38,2,FALSE)&amp;(10*A232+5))="","",INDIRECT(VLOOKUP(B232,B$8:C$38,2,FALSE)&amp;(10*A232+5))))))))</f>
        <v/>
      </c>
      <c r="J232" s="68"/>
      <c r="K232" s="221"/>
      <c r="L232" s="218"/>
      <c r="M232" s="218"/>
      <c r="N232" s="218"/>
      <c r="O232" s="218"/>
      <c r="P232" s="218"/>
      <c r="Q232" s="218"/>
      <c r="R232" s="218"/>
      <c r="S232" s="218"/>
      <c r="T232" s="218"/>
      <c r="U232" s="218"/>
      <c r="V232" s="218"/>
      <c r="W232" s="218"/>
      <c r="X232" s="218"/>
      <c r="Y232" s="218"/>
      <c r="Z232" s="218"/>
      <c r="AA232" s="218"/>
      <c r="AB232" s="218"/>
      <c r="AC232" s="218"/>
      <c r="AD232" s="218"/>
      <c r="AE232" s="218"/>
      <c r="AF232" s="218"/>
      <c r="AG232" s="218"/>
      <c r="AH232" s="218"/>
      <c r="AI232" s="218"/>
      <c r="AJ232" s="218"/>
      <c r="AK232" s="218"/>
      <c r="AL232" s="218"/>
      <c r="AM232" s="218"/>
      <c r="AN232" s="218"/>
      <c r="AO232" s="218"/>
      <c r="AP232" s="219"/>
      <c r="AQ232" s="108" t="str">
        <f>IF($BR230=7,DBCS(1&amp;"日～"&amp;7&amp;"日"),DBCS("前"&amp;DAY(EOMONTH($L228-1,0))-6+$BR230&amp;"日～"&amp;$BR230&amp;"日"))</f>
        <v>前２６日～１日</v>
      </c>
      <c r="AR232" s="109" t="str">
        <f>DBCS($BR230+1&amp;"日～"&amp;$BR230+7&amp;"日")</f>
        <v>２日～８日</v>
      </c>
      <c r="AS232" s="109" t="str">
        <f>DBCS($BR230+8&amp;"日～"&amp;$BR230+14&amp;"日")</f>
        <v>９日～１５日</v>
      </c>
      <c r="AT232" s="109" t="str">
        <f>DBCS($BR230+15&amp;"日～"&amp;$BR230+21&amp;"日")</f>
        <v>１６日～２２日</v>
      </c>
      <c r="AU232" s="110" t="str">
        <f>IF(AND(BR230=7,BR233=0),"-",IF($BR235=3,"-",DBCS($BR230+22&amp;"日～"&amp;$BR230+28&amp;"日")))</f>
        <v>２３日～２９日</v>
      </c>
      <c r="AV232" s="229"/>
      <c r="AW232" s="230"/>
      <c r="AX232" s="231"/>
      <c r="AY232" s="234"/>
      <c r="AZ232" s="237"/>
      <c r="BA232" s="41">
        <f>COUNTIF(L233:AP234,"外")</f>
        <v>0</v>
      </c>
      <c r="BB232" s="42">
        <f ca="1">COUNTIF(OFFSET(L233,0,MAX(5-WEEKDAY(L228,3),0),1,MIN(7-WEEKDAY(L228,3),2)),"外")+COUNTIF(OFFSET(L233,0,MAX(5-WEEKDAY(L228,3),0)+7,1,2),"外")+COUNTIF(OFFSET(L233,0,MAX(5-WEEKDAY(L228,3),0)+14,1,2),"外")+COUNTIF(OFFSET(L233,0,MAX(5-WEEKDAY(L228,3),0)+21,1,2),"外")+IF(BR232-BR230&lt;27,0,COUNTIF(OFFSET(L233,0,BR230+26,1,MIN(7-BR233,2)),"外"))</f>
        <v>0</v>
      </c>
      <c r="BC232" s="238"/>
      <c r="BD232" s="209"/>
      <c r="BE232" s="222"/>
      <c r="BF232" s="209"/>
      <c r="BG232" s="222"/>
      <c r="BH232" s="222"/>
      <c r="BI232" s="222"/>
      <c r="BJ232" s="222"/>
      <c r="BK232" s="222"/>
      <c r="BL232" s="173"/>
      <c r="BM232" s="227"/>
      <c r="BN232" s="227"/>
      <c r="BO232" s="173"/>
      <c r="BP232" s="173"/>
      <c r="BQ232" s="35" t="s">
        <v>98</v>
      </c>
      <c r="BR232" s="31">
        <f>DAY(EOMONTH(L228,0))</f>
        <v>31</v>
      </c>
      <c r="BS232" s="173"/>
      <c r="BT232" s="173"/>
      <c r="BU232" s="29"/>
      <c r="BV232" s="30"/>
    </row>
    <row r="233" spans="1:74" s="4" customFormat="1" ht="29.1" customHeight="1">
      <c r="A233" s="17">
        <f t="shared" si="51"/>
        <v>8</v>
      </c>
      <c r="B233" s="17">
        <f t="shared" si="52"/>
        <v>9</v>
      </c>
      <c r="D233" s="89" cm="1">
        <f t="array" aca="1" ref="D233" ca="1">IF(INDIRECT(VLOOKUP(B233,B$8:C$38,2,FALSE)&amp;(10*A233-1))="","",INDIRECT(VLOOKUP(B233,B$8:C$38,2,FALSE)&amp;(10*A233-1)))</f>
        <v>46151</v>
      </c>
      <c r="E233" s="17" t="str">
        <f t="shared" ca="1" si="50"/>
        <v>土</v>
      </c>
      <c r="F233" s="17" t="str" cm="1">
        <f t="array" aca="1" ref="F233" ca="1">IF(E233="","",IF(INDIRECT(VLOOKUP(B233,B$8:C$38,2,FALSE)&amp;(10*A233+3))="","",INDIRECT(VLOOKUP(B233,B$8:C$38,2,FALSE)&amp;(10*A233+3))))</f>
        <v/>
      </c>
      <c r="G233" s="17" t="str" cm="1">
        <f t="array" aca="1" ref="G233" ca="1">IF(E233="","",IF(INDIRECT(VLOOKUP(B233,B$8:C$38,2,FALSE)&amp;(10*A233+5))="","",INDIRECT(VLOOKUP(B233,B$8:C$38,2,FALSE)&amp;(10*A233+5))))</f>
        <v/>
      </c>
      <c r="H233" s="17" t="str" cm="1">
        <f t="array" aca="1" ref="H233" ca="1">IF(G233="","",IF(G233="●","振替後",IF(G233="▲","振替前",IF(G233="○","休日",IF(G233="外","非対象期間",IF(INDIRECT(VLOOKUP(B233,B$8:C$38,2,FALSE)&amp;(10*A233+5))="","",INDIRECT(VLOOKUP(B233,B$8:C$38,2,FALSE)&amp;(10*A233+5))))))))</f>
        <v/>
      </c>
      <c r="J233" s="69"/>
      <c r="K233" s="212" t="s">
        <v>88</v>
      </c>
      <c r="L233" s="194"/>
      <c r="M233" s="194"/>
      <c r="N233" s="194"/>
      <c r="O233" s="194"/>
      <c r="P233" s="194"/>
      <c r="Q233" s="194"/>
      <c r="R233" s="194"/>
      <c r="S233" s="194"/>
      <c r="T233" s="194"/>
      <c r="U233" s="194"/>
      <c r="V233" s="194"/>
      <c r="W233" s="194"/>
      <c r="X233" s="194"/>
      <c r="Y233" s="194"/>
      <c r="Z233" s="194"/>
      <c r="AA233" s="194"/>
      <c r="AB233" s="194"/>
      <c r="AC233" s="194"/>
      <c r="AD233" s="194"/>
      <c r="AE233" s="194"/>
      <c r="AF233" s="194"/>
      <c r="AG233" s="194"/>
      <c r="AH233" s="194"/>
      <c r="AI233" s="194"/>
      <c r="AJ233" s="194"/>
      <c r="AK233" s="194"/>
      <c r="AL233" s="194"/>
      <c r="AM233" s="194"/>
      <c r="AN233" s="194"/>
      <c r="AO233" s="194"/>
      <c r="AP233" s="196"/>
      <c r="AQ233" s="111">
        <f ca="1">IF(BR230=7,COUNTIF(OFFSET($L233,0,0,1,$BR230),"○")+COUNTIF(OFFSET($L233,0,$BR230,1,7),"●"),COUNTIF(OFFSET($L233,0,0,1,$BR230),"○")+COUNTIF(OFFSET($L233,-10,DAY(EOMONTH(L228-1,0))-7+BR230,1,7-$BR230),"○")+COUNTIF(OFFSET(L233,0,BR230,1,7),"●"))</f>
        <v>0</v>
      </c>
      <c r="AR233" s="112">
        <f ca="1">COUNTIF(OFFSET($L233,0,$BR230,1,7),"○")+COUNTIF(OFFSET($L233,0,$BR230+7,1,7),"●")</f>
        <v>0</v>
      </c>
      <c r="AS233" s="112">
        <f ca="1">COUNTIF(OFFSET($L233,0,$BR230+7,1,7),"○")+COUNTIF(OFFSET($L233,0,$BR230+14,1,7),"●")</f>
        <v>0</v>
      </c>
      <c r="AT233" s="112">
        <f ca="1">IF(BR235=3,COUNTIF(OFFSET($L233,0,$BR230+14,1,7),"○")+IFERROR(COUNTIF(OFFSET(L233,0,BR230+22,1,BR233),"●"),0)+COUNTIF(OFFSET(L233,10,0,1,7-BR233),"●"),COUNTIF(OFFSET($L233,0,$BR230+14,1,7),"○")+COUNTIF(OFFSET($L233,0,$BR230+21,1,7),"●"))</f>
        <v>0</v>
      </c>
      <c r="AU233" s="113">
        <f ca="1">IF((BR235+SIGN(BR230))&lt;5,"-",IF(BR233=0,COUNTIF(OFFSET(L233,0,BR230+21,1,7),"○")+COUNTIF(OFFSET(L233,10,0,1,7-BR233),"●"),COUNTIF(OFFSET(L233,0,BR230+21,1,7),"○")+COUNTIF(OFFSET(L233,0,BR230+28,1,BR233),"●")+COUNTIF(OFFSET(L233,10,1,7-BR233,),"●")))</f>
        <v>0</v>
      </c>
      <c r="AV233" s="198">
        <f>BH230</f>
        <v>0</v>
      </c>
      <c r="AW233" s="200">
        <f>IF(BD230=0,"対象外",AV233/BD230)</f>
        <v>0</v>
      </c>
      <c r="AX233" s="202" t="str">
        <f ca="1">IF(BD230=0,"対象外",IF(AV233/BD230&gt;=0.285,"達成",IF(AV233&gt;=BO233,"達成※","未")))</f>
        <v>未</v>
      </c>
      <c r="AY233" s="204">
        <f>BI230</f>
        <v>0</v>
      </c>
      <c r="AZ233" s="206">
        <f>IFERROR(AY233/BE230,"")</f>
        <v>0</v>
      </c>
      <c r="BA233" s="41" t="s">
        <v>86</v>
      </c>
      <c r="BB233" s="42" t="s">
        <v>86</v>
      </c>
      <c r="BC233" s="238"/>
      <c r="BD233" s="209"/>
      <c r="BE233" s="222"/>
      <c r="BF233" s="209"/>
      <c r="BG233" s="222"/>
      <c r="BH233" s="222"/>
      <c r="BI233" s="222"/>
      <c r="BJ233" s="222"/>
      <c r="BK233" s="222"/>
      <c r="BL233" s="173"/>
      <c r="BM233" s="227"/>
      <c r="BN233" s="227"/>
      <c r="BO233" s="173" t="str">
        <f ca="1">IF(OR(BM231/BD230&lt;0.285,BM231=0),BM231,"-")</f>
        <v>-</v>
      </c>
      <c r="BP233" s="226" t="str">
        <f ca="1">IF(OR(BN231/BF230&lt;0.285,BN231=0),BN231,"-")</f>
        <v>-</v>
      </c>
      <c r="BQ233" s="36" t="s">
        <v>99</v>
      </c>
      <c r="BR233" s="33">
        <f>MOD(BR232-BR230,7)</f>
        <v>2</v>
      </c>
      <c r="BS233" s="173"/>
      <c r="BT233" s="173"/>
    </row>
    <row r="234" spans="1:74" s="4" customFormat="1" ht="29.1" customHeight="1">
      <c r="A234" s="17">
        <f t="shared" si="51"/>
        <v>8</v>
      </c>
      <c r="B234" s="17">
        <f t="shared" si="52"/>
        <v>10</v>
      </c>
      <c r="D234" s="89" cm="1">
        <f t="array" aca="1" ref="D234" ca="1">IF(INDIRECT(VLOOKUP(B234,B$8:C$38,2,FALSE)&amp;(10*A234-1))="","",INDIRECT(VLOOKUP(B234,B$8:C$38,2,FALSE)&amp;(10*A234-1)))</f>
        <v>46152</v>
      </c>
      <c r="E234" s="17" t="str">
        <f t="shared" ca="1" si="50"/>
        <v>日</v>
      </c>
      <c r="F234" s="17" t="str" cm="1">
        <f t="array" aca="1" ref="F234" ca="1">IF(E234="","",IF(INDIRECT(VLOOKUP(B234,B$8:C$38,2,FALSE)&amp;(10*A234+3))="","",INDIRECT(VLOOKUP(B234,B$8:C$38,2,FALSE)&amp;(10*A234+3))))</f>
        <v/>
      </c>
      <c r="G234" s="17" t="str" cm="1">
        <f t="array" aca="1" ref="G234" ca="1">IF(E234="","",IF(INDIRECT(VLOOKUP(B234,B$8:C$38,2,FALSE)&amp;(10*A234+5))="","",INDIRECT(VLOOKUP(B234,B$8:C$38,2,FALSE)&amp;(10*A234+5))))</f>
        <v/>
      </c>
      <c r="H234" s="17" t="str" cm="1">
        <f t="array" aca="1" ref="H234" ca="1">IF(G234="","",IF(G234="●","振替後",IF(G234="▲","振替前",IF(G234="○","休日",IF(G234="外","非対象期間",IF(INDIRECT(VLOOKUP(B234,B$8:C$38,2,FALSE)&amp;(10*A234+5))="","",INDIRECT(VLOOKUP(B234,B$8:C$38,2,FALSE)&amp;(10*A234+5))))))))</f>
        <v/>
      </c>
      <c r="J234" s="69"/>
      <c r="K234" s="244"/>
      <c r="L234" s="194"/>
      <c r="M234" s="194"/>
      <c r="N234" s="194"/>
      <c r="O234" s="194"/>
      <c r="P234" s="194"/>
      <c r="Q234" s="194"/>
      <c r="R234" s="194"/>
      <c r="S234" s="194"/>
      <c r="T234" s="194"/>
      <c r="U234" s="194"/>
      <c r="V234" s="194"/>
      <c r="W234" s="194"/>
      <c r="X234" s="194"/>
      <c r="Y234" s="194"/>
      <c r="Z234" s="194"/>
      <c r="AA234" s="194"/>
      <c r="AB234" s="194"/>
      <c r="AC234" s="194"/>
      <c r="AD234" s="194"/>
      <c r="AE234" s="194"/>
      <c r="AF234" s="194"/>
      <c r="AG234" s="194"/>
      <c r="AH234" s="194"/>
      <c r="AI234" s="194"/>
      <c r="AJ234" s="194"/>
      <c r="AK234" s="194"/>
      <c r="AL234" s="194"/>
      <c r="AM234" s="194"/>
      <c r="AN234" s="194"/>
      <c r="AO234" s="194"/>
      <c r="AP234" s="196"/>
      <c r="AQ234" s="114" t="str">
        <f ca="1">IF(BR230=1,
IF((2-COUNTIF(OFFSET(L233,0,0,1,1),"外")-COUNTIF(OFFSET(L233,-10,BR222-1),"外"))&lt;=AQ233,"達成","未"),
IF((2-COUNTIF(OFFSET(L233,0,MAX(5-WEEKDAY(L228,3),0),1,2),"外"))&lt;=AQ233,"達成","未"))</f>
        <v>未</v>
      </c>
      <c r="AR234" s="112" t="str">
        <f ca="1">IF((2-COUNTIF(OFFSET($L233,0,$BR230+5,1,2),"外"))&lt;=AR233,"達成","未")</f>
        <v>未</v>
      </c>
      <c r="AS234" s="112" t="str">
        <f ca="1">IF((2-COUNTIF(OFFSET($L233,0,$BR230+12,1,2),"外"))&lt;=AS233,"達成","未")</f>
        <v>未</v>
      </c>
      <c r="AT234" s="112" t="str">
        <f ca="1">IF((2-COUNTIF(OFFSET($L233,0,$BR230+19,1,2),"外"))&lt;=AT233,"達成","未")</f>
        <v>未</v>
      </c>
      <c r="AU234" s="113" t="str">
        <f ca="1">IF((BR235+SIGN(BR230))&lt;5,"-",IF((2-COUNTIF(OFFSET($L233,0,$BR230+26,1,2),"外"))&lt;=AU233,"達成","未"))</f>
        <v>未</v>
      </c>
      <c r="AV234" s="214"/>
      <c r="AW234" s="215"/>
      <c r="AX234" s="216"/>
      <c r="AY234" s="217"/>
      <c r="AZ234" s="239"/>
      <c r="BA234" s="240">
        <f>COUNTIF(L235:AP236,"外")</f>
        <v>0</v>
      </c>
      <c r="BB234" s="242">
        <f ca="1">COUNTIF(OFFSET(L235,0,MAX(5-WEEKDAY(L228,3),0),1,MIN(7-WEEKDAY(L228,3),2)),"外")+COUNTIF(OFFSET(L235,0,MAX(5-WEEKDAY(L228,3),0)+7,1,2),"外")+COUNTIF(OFFSET(L235,0,MAX(5-WEEKDAY(L228,3),0)+14,1,2),"外")+COUNTIF(OFFSET(L235,0,MAX(5-WEEKDAY(L228,3),0)+21,1,2),"外")+IF(BR232-BR230&lt;27,0,COUNTIF(OFFSET(L235,0,BR230+26,1,MIN(7-BR233,2)),"外"))</f>
        <v>0</v>
      </c>
      <c r="BC234" s="238"/>
      <c r="BD234" s="209"/>
      <c r="BE234" s="222"/>
      <c r="BF234" s="209"/>
      <c r="BG234" s="222"/>
      <c r="BH234" s="222"/>
      <c r="BI234" s="222"/>
      <c r="BJ234" s="222"/>
      <c r="BK234" s="222"/>
      <c r="BL234" s="173"/>
      <c r="BM234" s="227"/>
      <c r="BN234" s="227"/>
      <c r="BO234" s="173"/>
      <c r="BP234" s="227"/>
      <c r="BQ234" s="101" t="s">
        <v>101</v>
      </c>
      <c r="BR234" s="33">
        <f>SIGN(BR230)+SIGN(BR233)+BR235</f>
        <v>6</v>
      </c>
      <c r="BS234" s="173"/>
      <c r="BT234" s="173"/>
    </row>
    <row r="235" spans="1:74" s="4" customFormat="1" ht="29.1" customHeight="1">
      <c r="A235" s="17">
        <f t="shared" si="51"/>
        <v>8</v>
      </c>
      <c r="B235" s="17">
        <f t="shared" si="52"/>
        <v>11</v>
      </c>
      <c r="D235" s="89" cm="1">
        <f t="array" aca="1" ref="D235" ca="1">IF(INDIRECT(VLOOKUP(B235,B$8:C$38,2,FALSE)&amp;(10*A235-1))="","",INDIRECT(VLOOKUP(B235,B$8:C$38,2,FALSE)&amp;(10*A235-1)))</f>
        <v>46153</v>
      </c>
      <c r="E235" s="17" t="str">
        <f t="shared" ca="1" si="50"/>
        <v>月</v>
      </c>
      <c r="F235" s="17" t="str" cm="1">
        <f t="array" aca="1" ref="F235" ca="1">IF(E235="","",IF(INDIRECT(VLOOKUP(B235,B$8:C$38,2,FALSE)&amp;(10*A235+3))="","",INDIRECT(VLOOKUP(B235,B$8:C$38,2,FALSE)&amp;(10*A235+3))))</f>
        <v/>
      </c>
      <c r="G235" s="17" t="str" cm="1">
        <f t="array" aca="1" ref="G235" ca="1">IF(E235="","",IF(INDIRECT(VLOOKUP(B235,B$8:C$38,2,FALSE)&amp;(10*A235+5))="","",INDIRECT(VLOOKUP(B235,B$8:C$38,2,FALSE)&amp;(10*A235+5))))</f>
        <v/>
      </c>
      <c r="H235" s="17" t="str" cm="1">
        <f t="array" aca="1" ref="H235" ca="1">IF(G235="","",IF(G235="●","振替後",IF(G235="▲","振替前",IF(G235="○","休日",IF(G235="外","非対象期間",IF(INDIRECT(VLOOKUP(B235,B$8:C$38,2,FALSE)&amp;(10*A235+5))="","",INDIRECT(VLOOKUP(B235,B$8:C$38,2,FALSE)&amp;(10*A235+5))))))))</f>
        <v/>
      </c>
      <c r="J235" s="69"/>
      <c r="K235" s="212" t="s">
        <v>84</v>
      </c>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4"/>
      <c r="AM235" s="194"/>
      <c r="AN235" s="194"/>
      <c r="AO235" s="194"/>
      <c r="AP235" s="196"/>
      <c r="AQ235" s="118">
        <f ca="1">IF(BR230=7,COUNTIF(OFFSET($L235,0,0,1,$BR230),"○")+COUNTIF(OFFSET($L235,0,$BR230,1,7),"●"),COUNTIF(OFFSET($L235,0,0,1,$BR230),"○")+COUNTIF(OFFSET($L235,-10,DAY(EOMONTH(L228-1,0))-7+BR230,1,7-$BR230),"○")+COUNTIF(OFFSET(L235,0,BR230,1,7),"●"))</f>
        <v>0</v>
      </c>
      <c r="AR235" s="119">
        <f ca="1">COUNTIF(OFFSET($L235,0,$BR230,1,7),"○")+COUNTIF(OFFSET($L235,0,$BR230+7,1,7),"●")</f>
        <v>0</v>
      </c>
      <c r="AS235" s="119">
        <f ca="1">COUNTIF(OFFSET($L235,0,$BR230+7,1,7),"○")+COUNTIF(OFFSET($L235,0,$BR230+14,1,7),"●")</f>
        <v>0</v>
      </c>
      <c r="AT235" s="119">
        <f ca="1">IF(BR235=3,COUNTIF(OFFSET($L235,0,$BR230+14,1,7),"○")+IFERROR(COUNTIF(OFFSET(L235,0,BR230+22,1,BR233),"●"),0)+COUNTIF(OFFSET(L235,10,0,1,7-BR233),"●"),COUNTIF(OFFSET($L235,0,$BR230+14,1,7),"○")+COUNTIF(OFFSET($L235,0,$BR230+21,1,7),"●"))</f>
        <v>0</v>
      </c>
      <c r="AU235" s="120">
        <f ca="1">IF((BR235+SIGN(BR230))&lt;5,"-",IF(BR233=0,COUNTIF(OFFSET(L235,0,BR230+21,1,7),"○")+COUNTIF(OFFSET(L235,10,0,1,7-BR233),"●"),COUNTIF(OFFSET(L235,0,BR230+21,1,7),"○")+COUNTIF(OFFSET(L235,0,BR230+28,1,BR233),"●")+COUNTIF(OFFSET(L235,10,1,7-BR233,),"●")))</f>
        <v>0</v>
      </c>
      <c r="AV235" s="198">
        <f>BJ230</f>
        <v>0</v>
      </c>
      <c r="AW235" s="200">
        <f>IF(BD230=0,"対象外",AV235/BD230)</f>
        <v>0</v>
      </c>
      <c r="AX235" s="202" t="str">
        <f ca="1">IF(BD230=0,"対象外",IF(AV235/BD230&gt;=0.285,"達成",IF(AV235&gt;=BP233,"達成※","未")))</f>
        <v>未</v>
      </c>
      <c r="AY235" s="204">
        <f>BK230</f>
        <v>0</v>
      </c>
      <c r="AZ235" s="206">
        <f>IFERROR(AY235/BG230,"")</f>
        <v>0</v>
      </c>
      <c r="BA235" s="241"/>
      <c r="BB235" s="243"/>
      <c r="BC235" s="238"/>
      <c r="BD235" s="210"/>
      <c r="BE235" s="222"/>
      <c r="BF235" s="210"/>
      <c r="BG235" s="222"/>
      <c r="BH235" s="222"/>
      <c r="BI235" s="222"/>
      <c r="BJ235" s="222"/>
      <c r="BK235" s="222"/>
      <c r="BL235" s="173"/>
      <c r="BM235" s="228"/>
      <c r="BN235" s="228"/>
      <c r="BO235" s="173"/>
      <c r="BP235" s="228"/>
      <c r="BQ235" s="37" t="s">
        <v>100</v>
      </c>
      <c r="BR235" s="104">
        <f>ROUNDDOWN((BR232-BR230)/7,0)</f>
        <v>4</v>
      </c>
      <c r="BS235" s="173"/>
      <c r="BT235" s="173"/>
    </row>
    <row r="236" spans="1:74" s="4" customFormat="1" ht="29.1" customHeight="1" thickBot="1">
      <c r="A236" s="17">
        <f t="shared" si="51"/>
        <v>8</v>
      </c>
      <c r="B236" s="17">
        <f t="shared" si="52"/>
        <v>12</v>
      </c>
      <c r="D236" s="89" cm="1">
        <f t="array" aca="1" ref="D236" ca="1">IF(INDIRECT(VLOOKUP(B236,B$8:C$38,2,FALSE)&amp;(10*A236-1))="","",INDIRECT(VLOOKUP(B236,B$8:C$38,2,FALSE)&amp;(10*A236-1)))</f>
        <v>46154</v>
      </c>
      <c r="E236" s="17" t="str">
        <f t="shared" ca="1" si="50"/>
        <v>火</v>
      </c>
      <c r="F236" s="17" t="str" cm="1">
        <f t="array" aca="1" ref="F236" ca="1">IF(E236="","",IF(INDIRECT(VLOOKUP(B236,B$8:C$38,2,FALSE)&amp;(10*A236+3))="","",INDIRECT(VLOOKUP(B236,B$8:C$38,2,FALSE)&amp;(10*A236+3))))</f>
        <v/>
      </c>
      <c r="G236" s="17" t="str" cm="1">
        <f t="array" aca="1" ref="G236" ca="1">IF(E236="","",IF(INDIRECT(VLOOKUP(B236,B$8:C$38,2,FALSE)&amp;(10*A236+5))="","",INDIRECT(VLOOKUP(B236,B$8:C$38,2,FALSE)&amp;(10*A236+5))))</f>
        <v/>
      </c>
      <c r="H236" s="17" t="str" cm="1">
        <f t="array" aca="1" ref="H236" ca="1">IF(G236="","",IF(G236="●","振替後",IF(G236="▲","振替前",IF(G236="○","休日",IF(G236="外","非対象期間",IF(INDIRECT(VLOOKUP(B236,B$8:C$38,2,FALSE)&amp;(10*A236+5))="","",INDIRECT(VLOOKUP(B236,B$8:C$38,2,FALSE)&amp;(10*A236+5))))))))</f>
        <v/>
      </c>
      <c r="J236" s="69"/>
      <c r="K236" s="213"/>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7"/>
      <c r="AQ236" s="123" t="str">
        <f ca="1">IF(BR230=1,
IF((2-COUNTIF(OFFSET(L235,0,0,1,1),"外")-COUNTIF(OFFSET(L235,-10,BR222-1),"外"))&lt;=AQ235,"達成","未"),
IF((2-COUNTIF(OFFSET(L235,0,MAX(5-WEEKDAY(L228,3),0),1,2),"外"))&lt;=AQ235,"達成","未"))</f>
        <v>未</v>
      </c>
      <c r="AR236" s="124" t="str">
        <f ca="1">IF((2-COUNTIF(OFFSET($L235,0,$BR230+5,1,2),"外"))&lt;=AR235,"達成","未")</f>
        <v>未</v>
      </c>
      <c r="AS236" s="124" t="str">
        <f ca="1">IF((2-COUNTIF(OFFSET($L235,0,$BR230+12,1,2),"外"))&lt;=AS235,"達成","未")</f>
        <v>未</v>
      </c>
      <c r="AT236" s="124" t="str">
        <f ca="1">IF((2-COUNTIF(OFFSET($L235,0,$BR230+19,1,2),"外"))&lt;=AT235,"達成","未")</f>
        <v>未</v>
      </c>
      <c r="AU236" s="125" t="str">
        <f ca="1">IF((BR235+SIGN(BR230))&lt;5,"-",IF((2-COUNTIF(OFFSET($L235,0,$BR230+26,1,2),"外"))&lt;=AU235,"達成","未"))</f>
        <v>未</v>
      </c>
      <c r="AV236" s="199"/>
      <c r="AW236" s="201"/>
      <c r="AX236" s="203"/>
      <c r="AY236" s="205"/>
      <c r="AZ236" s="207"/>
      <c r="BA236" s="38"/>
      <c r="BB236" s="38"/>
      <c r="BC236" s="107"/>
      <c r="BD236" s="107"/>
      <c r="BE236" s="107"/>
      <c r="BF236" s="107"/>
      <c r="BG236" s="107"/>
      <c r="BH236" s="107"/>
      <c r="BI236" s="107"/>
      <c r="BJ236" s="107"/>
      <c r="BK236" s="107"/>
      <c r="BL236" s="46"/>
      <c r="BM236" s="46"/>
      <c r="BN236" s="46"/>
      <c r="BO236" s="46"/>
      <c r="BP236" s="46"/>
      <c r="BQ236" s="46"/>
      <c r="BR236" s="34"/>
      <c r="BS236" s="46"/>
      <c r="BT236" s="2"/>
    </row>
    <row r="237" spans="1:74" ht="14.25" thickBot="1">
      <c r="A237" s="17">
        <f t="shared" si="51"/>
        <v>8</v>
      </c>
      <c r="B237" s="17">
        <f t="shared" si="52"/>
        <v>13</v>
      </c>
      <c r="D237" s="89" cm="1">
        <f t="array" aca="1" ref="D237" ca="1">IF(INDIRECT(VLOOKUP(B237,B$8:C$38,2,FALSE)&amp;(10*A237-1))="","",INDIRECT(VLOOKUP(B237,B$8:C$38,2,FALSE)&amp;(10*A237-1)))</f>
        <v>46155</v>
      </c>
      <c r="E237" s="17" t="str">
        <f t="shared" ca="1" si="50"/>
        <v>水</v>
      </c>
      <c r="F237" s="17" t="str" cm="1">
        <f t="array" aca="1" ref="F237" ca="1">IF(E237="","",IF(INDIRECT(VLOOKUP(B237,B$8:C$38,2,FALSE)&amp;(10*A237+3))="","",INDIRECT(VLOOKUP(B237,B$8:C$38,2,FALSE)&amp;(10*A237+3))))</f>
        <v/>
      </c>
      <c r="G237" s="17" t="str" cm="1">
        <f t="array" aca="1" ref="G237" ca="1">IF(E237="","",IF(INDIRECT(VLOOKUP(B237,B$8:C$38,2,FALSE)&amp;(10*A237+5))="","",INDIRECT(VLOOKUP(B237,B$8:C$38,2,FALSE)&amp;(10*A237+5))))</f>
        <v/>
      </c>
      <c r="H237" s="17" t="str" cm="1">
        <f t="array" aca="1" ref="H237" ca="1">IF(G237="","",IF(G237="●","振替後",IF(G237="▲","振替前",IF(G237="○","休日",IF(G237="外","非対象期間",IF(INDIRECT(VLOOKUP(B237,B$8:C$38,2,FALSE)&amp;(10*A237+5))="","",INDIRECT(VLOOKUP(B237,B$8:C$38,2,FALSE)&amp;(10*A237+5))))))))</f>
        <v/>
      </c>
      <c r="J237" s="52"/>
      <c r="K237" s="53"/>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BI237" s="7"/>
      <c r="BJ237" s="7"/>
      <c r="BK237" s="7"/>
      <c r="BL237" s="2"/>
    </row>
    <row r="238" spans="1:74" ht="13.5" customHeight="1">
      <c r="A238" s="17">
        <f t="shared" si="51"/>
        <v>8</v>
      </c>
      <c r="B238" s="17">
        <f t="shared" si="52"/>
        <v>14</v>
      </c>
      <c r="D238" s="89" cm="1">
        <f t="array" aca="1" ref="D238" ca="1">IF(INDIRECT(VLOOKUP(B238,B$8:C$38,2,FALSE)&amp;(10*A238-1))="","",INDIRECT(VLOOKUP(B238,B$8:C$38,2,FALSE)&amp;(10*A238-1)))</f>
        <v>46156</v>
      </c>
      <c r="E238" s="17" t="str">
        <f t="shared" ca="1" si="50"/>
        <v>木</v>
      </c>
      <c r="F238" s="17" t="str" cm="1">
        <f t="array" aca="1" ref="F238" ca="1">IF(E238="","",IF(INDIRECT(VLOOKUP(B238,B$8:C$38,2,FALSE)&amp;(10*A238+3))="","",INDIRECT(VLOOKUP(B238,B$8:C$38,2,FALSE)&amp;(10*A238+3))))</f>
        <v/>
      </c>
      <c r="G238" s="17" t="str" cm="1">
        <f t="array" aca="1" ref="G238" ca="1">IF(E238="","",IF(INDIRECT(VLOOKUP(B238,B$8:C$38,2,FALSE)&amp;(10*A238+5))="","",INDIRECT(VLOOKUP(B238,B$8:C$38,2,FALSE)&amp;(10*A238+5))))</f>
        <v/>
      </c>
      <c r="H238" s="17" t="str" cm="1">
        <f t="array" aca="1" ref="H238" ca="1">IF(G238="","",IF(G238="●","振替後",IF(G238="▲","振替前",IF(G238="○","休日",IF(G238="外","非対象期間",IF(INDIRECT(VLOOKUP(B238,B$8:C$38,2,FALSE)&amp;(10*A238+5))="","",INDIRECT(VLOOKUP(B238,B$8:C$38,2,FALSE)&amp;(10*A238+5))))))))</f>
        <v/>
      </c>
      <c r="J238" s="52"/>
      <c r="K238" s="66" t="s">
        <v>39</v>
      </c>
      <c r="L238" s="258">
        <f>DATE(YEAR(L228),MONTH(L228)+1,DAY(L228))</f>
        <v>46631</v>
      </c>
      <c r="M238" s="258"/>
      <c r="N238" s="258"/>
      <c r="O238" s="258"/>
      <c r="P238" s="258"/>
      <c r="Q238" s="258"/>
      <c r="R238" s="258"/>
      <c r="S238" s="258"/>
      <c r="T238" s="258"/>
      <c r="U238" s="258"/>
      <c r="V238" s="258"/>
      <c r="W238" s="258"/>
      <c r="X238" s="258"/>
      <c r="Y238" s="258"/>
      <c r="Z238" s="258"/>
      <c r="AA238" s="258"/>
      <c r="AB238" s="258"/>
      <c r="AC238" s="258"/>
      <c r="AD238" s="258"/>
      <c r="AE238" s="258"/>
      <c r="AF238" s="258"/>
      <c r="AG238" s="258"/>
      <c r="AH238" s="258"/>
      <c r="AI238" s="258"/>
      <c r="AJ238" s="258"/>
      <c r="AK238" s="258"/>
      <c r="AL238" s="258"/>
      <c r="AM238" s="258"/>
      <c r="AN238" s="258"/>
      <c r="AO238" s="258"/>
      <c r="AP238" s="259"/>
      <c r="AQ238" s="270" t="s">
        <v>136</v>
      </c>
      <c r="AR238" s="271"/>
      <c r="AS238" s="271"/>
      <c r="AT238" s="271"/>
      <c r="AU238" s="272"/>
      <c r="AV238" s="260" t="s">
        <v>50</v>
      </c>
      <c r="AW238" s="261"/>
      <c r="AX238" s="262"/>
      <c r="AY238" s="266" t="s">
        <v>11</v>
      </c>
      <c r="AZ238" s="267"/>
      <c r="BA238" s="250" t="s">
        <v>102</v>
      </c>
      <c r="BB238" s="253" t="s">
        <v>103</v>
      </c>
      <c r="BC238" s="256" t="s">
        <v>15</v>
      </c>
      <c r="BD238" s="208" t="s">
        <v>104</v>
      </c>
      <c r="BE238" s="247" t="s">
        <v>105</v>
      </c>
      <c r="BF238" s="208" t="s">
        <v>107</v>
      </c>
      <c r="BG238" s="247" t="s">
        <v>106</v>
      </c>
      <c r="BH238" s="208" t="s">
        <v>80</v>
      </c>
      <c r="BI238" s="208" t="s">
        <v>81</v>
      </c>
      <c r="BJ238" s="102" t="s">
        <v>82</v>
      </c>
      <c r="BK238" s="102" t="s">
        <v>83</v>
      </c>
      <c r="BL238" s="222" t="s">
        <v>52</v>
      </c>
      <c r="BM238" s="247" t="s">
        <v>108</v>
      </c>
      <c r="BN238" s="247" t="s">
        <v>109</v>
      </c>
      <c r="BO238" s="222" t="s">
        <v>110</v>
      </c>
      <c r="BP238" s="222" t="s">
        <v>111</v>
      </c>
      <c r="BQ238" s="105"/>
      <c r="BR238" s="245" t="s">
        <v>92</v>
      </c>
      <c r="BS238" s="222" t="s">
        <v>61</v>
      </c>
      <c r="BT238" s="173" t="s">
        <v>142</v>
      </c>
    </row>
    <row r="239" spans="1:74" ht="12.95" customHeight="1">
      <c r="A239" s="17">
        <f t="shared" si="51"/>
        <v>8</v>
      </c>
      <c r="B239" s="17">
        <f t="shared" si="52"/>
        <v>15</v>
      </c>
      <c r="D239" s="89" cm="1">
        <f t="array" aca="1" ref="D239" ca="1">IF(INDIRECT(VLOOKUP(B239,B$8:C$38,2,FALSE)&amp;(10*A239-1))="","",INDIRECT(VLOOKUP(B239,B$8:C$38,2,FALSE)&amp;(10*A239-1)))</f>
        <v>46157</v>
      </c>
      <c r="E239" s="17" t="str">
        <f t="shared" ca="1" si="50"/>
        <v>金</v>
      </c>
      <c r="F239" s="17" t="str" cm="1">
        <f t="array" aca="1" ref="F239" ca="1">IF(E239="","",IF(INDIRECT(VLOOKUP(B239,B$8:C$38,2,FALSE)&amp;(10*A239+3))="","",INDIRECT(VLOOKUP(B239,B$8:C$38,2,FALSE)&amp;(10*A239+3))))</f>
        <v/>
      </c>
      <c r="G239" s="17" t="str" cm="1">
        <f t="array" aca="1" ref="G239" ca="1">IF(E239="","",IF(INDIRECT(VLOOKUP(B239,B$8:C$38,2,FALSE)&amp;(10*A239+5))="","",INDIRECT(VLOOKUP(B239,B$8:C$38,2,FALSE)&amp;(10*A239+5))))</f>
        <v/>
      </c>
      <c r="H239" s="17" t="str" cm="1">
        <f t="array" aca="1" ref="H239" ca="1">IF(G239="","",IF(G239="●","振替後",IF(G239="▲","振替前",IF(G239="○","休日",IF(G239="外","非対象期間",IF(INDIRECT(VLOOKUP(B239,B$8:C$38,2,FALSE)&amp;(10*A239+5))="","",INDIRECT(VLOOKUP(B239,B$8:C$38,2,FALSE)&amp;(10*A239+5))))))))</f>
        <v/>
      </c>
      <c r="J239" s="52"/>
      <c r="K239" s="67" t="s">
        <v>34</v>
      </c>
      <c r="L239" s="126">
        <f>DATE(YEAR(L238),MONTH(L238),DAY(L238))</f>
        <v>46631</v>
      </c>
      <c r="M239" s="126">
        <f>IF(MONTH(DATE(YEAR(L239),MONTH(L239),DAY(L239)+1))=MONTH($L238),DATE(YEAR(L239),MONTH(L239),DAY(L239)+1),"")</f>
        <v>46632</v>
      </c>
      <c r="N239" s="126">
        <f t="shared" ref="N239:AP239" si="59">IF(MONTH(DATE(YEAR(M239),MONTH(M239),DAY(M239)+1))=MONTH($L238),DATE(YEAR(M239),MONTH(M239),DAY(M239)+1),"")</f>
        <v>46633</v>
      </c>
      <c r="O239" s="126">
        <f t="shared" si="59"/>
        <v>46634</v>
      </c>
      <c r="P239" s="126">
        <f t="shared" si="59"/>
        <v>46635</v>
      </c>
      <c r="Q239" s="126">
        <f t="shared" si="59"/>
        <v>46636</v>
      </c>
      <c r="R239" s="126">
        <f t="shared" si="59"/>
        <v>46637</v>
      </c>
      <c r="S239" s="126">
        <f t="shared" si="59"/>
        <v>46638</v>
      </c>
      <c r="T239" s="126">
        <f t="shared" si="59"/>
        <v>46639</v>
      </c>
      <c r="U239" s="126">
        <f t="shared" si="59"/>
        <v>46640</v>
      </c>
      <c r="V239" s="126">
        <f t="shared" si="59"/>
        <v>46641</v>
      </c>
      <c r="W239" s="126">
        <f t="shared" si="59"/>
        <v>46642</v>
      </c>
      <c r="X239" s="126">
        <f t="shared" si="59"/>
        <v>46643</v>
      </c>
      <c r="Y239" s="126">
        <f t="shared" si="59"/>
        <v>46644</v>
      </c>
      <c r="Z239" s="126">
        <f t="shared" si="59"/>
        <v>46645</v>
      </c>
      <c r="AA239" s="126">
        <f t="shared" si="59"/>
        <v>46646</v>
      </c>
      <c r="AB239" s="126">
        <f t="shared" si="59"/>
        <v>46647</v>
      </c>
      <c r="AC239" s="126">
        <f t="shared" si="59"/>
        <v>46648</v>
      </c>
      <c r="AD239" s="126">
        <f t="shared" si="59"/>
        <v>46649</v>
      </c>
      <c r="AE239" s="126">
        <f t="shared" si="59"/>
        <v>46650</v>
      </c>
      <c r="AF239" s="126">
        <f t="shared" si="59"/>
        <v>46651</v>
      </c>
      <c r="AG239" s="126">
        <f t="shared" si="59"/>
        <v>46652</v>
      </c>
      <c r="AH239" s="126">
        <f t="shared" si="59"/>
        <v>46653</v>
      </c>
      <c r="AI239" s="126">
        <f t="shared" si="59"/>
        <v>46654</v>
      </c>
      <c r="AJ239" s="126">
        <f t="shared" si="59"/>
        <v>46655</v>
      </c>
      <c r="AK239" s="126">
        <f t="shared" si="59"/>
        <v>46656</v>
      </c>
      <c r="AL239" s="126">
        <f t="shared" si="59"/>
        <v>46657</v>
      </c>
      <c r="AM239" s="126">
        <f t="shared" si="59"/>
        <v>46658</v>
      </c>
      <c r="AN239" s="126">
        <f t="shared" si="59"/>
        <v>46659</v>
      </c>
      <c r="AO239" s="126">
        <f t="shared" si="59"/>
        <v>46660</v>
      </c>
      <c r="AP239" s="127" t="str">
        <f t="shared" si="59"/>
        <v/>
      </c>
      <c r="AQ239" s="273"/>
      <c r="AR239" s="274"/>
      <c r="AS239" s="274"/>
      <c r="AT239" s="274"/>
      <c r="AU239" s="275"/>
      <c r="AV239" s="263"/>
      <c r="AW239" s="264"/>
      <c r="AX239" s="265"/>
      <c r="AY239" s="268"/>
      <c r="AZ239" s="269"/>
      <c r="BA239" s="251"/>
      <c r="BB239" s="254"/>
      <c r="BC239" s="257"/>
      <c r="BD239" s="210"/>
      <c r="BE239" s="248"/>
      <c r="BF239" s="210"/>
      <c r="BG239" s="248"/>
      <c r="BH239" s="210"/>
      <c r="BI239" s="210"/>
      <c r="BJ239" s="103" t="s">
        <v>78</v>
      </c>
      <c r="BK239" s="103" t="s">
        <v>79</v>
      </c>
      <c r="BL239" s="222"/>
      <c r="BM239" s="249"/>
      <c r="BN239" s="249"/>
      <c r="BO239" s="173"/>
      <c r="BP239" s="173"/>
      <c r="BQ239" s="106"/>
      <c r="BR239" s="246"/>
      <c r="BS239" s="222"/>
      <c r="BT239" s="173"/>
    </row>
    <row r="240" spans="1:74" ht="13.5" customHeight="1">
      <c r="A240" s="17">
        <f t="shared" si="51"/>
        <v>8</v>
      </c>
      <c r="B240" s="17">
        <f t="shared" si="52"/>
        <v>16</v>
      </c>
      <c r="D240" s="89" cm="1">
        <f t="array" aca="1" ref="D240" ca="1">IF(INDIRECT(VLOOKUP(B240,B$8:C$38,2,FALSE)&amp;(10*A240-1))="","",INDIRECT(VLOOKUP(B240,B$8:C$38,2,FALSE)&amp;(10*A240-1)))</f>
        <v>46158</v>
      </c>
      <c r="E240" s="17" t="str">
        <f t="shared" ca="1" si="50"/>
        <v>土</v>
      </c>
      <c r="F240" s="17" t="str" cm="1">
        <f t="array" aca="1" ref="F240" ca="1">IF(E240="","",IF(INDIRECT(VLOOKUP(B240,B$8:C$38,2,FALSE)&amp;(10*A240+3))="","",INDIRECT(VLOOKUP(B240,B$8:C$38,2,FALSE)&amp;(10*A240+3))))</f>
        <v/>
      </c>
      <c r="G240" s="17" t="str" cm="1">
        <f t="array" aca="1" ref="G240" ca="1">IF(E240="","",IF(INDIRECT(VLOOKUP(B240,B$8:C$38,2,FALSE)&amp;(10*A240+5))="","",INDIRECT(VLOOKUP(B240,B$8:C$38,2,FALSE)&amp;(10*A240+5))))</f>
        <v/>
      </c>
      <c r="H240" s="17" t="str" cm="1">
        <f t="array" aca="1" ref="H240" ca="1">IF(G240="","",IF(G240="●","振替後",IF(G240="▲","振替前",IF(G240="○","休日",IF(G240="外","非対象期間",IF(INDIRECT(VLOOKUP(B240,B$8:C$38,2,FALSE)&amp;(10*A240+5))="","",INDIRECT(VLOOKUP(B240,B$8:C$38,2,FALSE)&amp;(10*A240+5))))))))</f>
        <v/>
      </c>
      <c r="J240" s="52"/>
      <c r="K240" s="67" t="s">
        <v>2</v>
      </c>
      <c r="L240" s="128" t="str">
        <f t="shared" ref="L240:AP240" si="60">TEXT(L239,"aaa")</f>
        <v>水</v>
      </c>
      <c r="M240" s="128" t="str">
        <f t="shared" si="60"/>
        <v>木</v>
      </c>
      <c r="N240" s="128" t="str">
        <f t="shared" si="60"/>
        <v>金</v>
      </c>
      <c r="O240" s="128" t="str">
        <f t="shared" si="60"/>
        <v>土</v>
      </c>
      <c r="P240" s="128" t="str">
        <f t="shared" si="60"/>
        <v>日</v>
      </c>
      <c r="Q240" s="128" t="str">
        <f t="shared" si="60"/>
        <v>月</v>
      </c>
      <c r="R240" s="128" t="str">
        <f t="shared" si="60"/>
        <v>火</v>
      </c>
      <c r="S240" s="128" t="str">
        <f t="shared" si="60"/>
        <v>水</v>
      </c>
      <c r="T240" s="128" t="str">
        <f t="shared" si="60"/>
        <v>木</v>
      </c>
      <c r="U240" s="128" t="str">
        <f t="shared" si="60"/>
        <v>金</v>
      </c>
      <c r="V240" s="128" t="str">
        <f t="shared" si="60"/>
        <v>土</v>
      </c>
      <c r="W240" s="128" t="str">
        <f t="shared" si="60"/>
        <v>日</v>
      </c>
      <c r="X240" s="128" t="str">
        <f t="shared" si="60"/>
        <v>月</v>
      </c>
      <c r="Y240" s="128" t="str">
        <f t="shared" si="60"/>
        <v>火</v>
      </c>
      <c r="Z240" s="128" t="str">
        <f t="shared" si="60"/>
        <v>水</v>
      </c>
      <c r="AA240" s="128" t="str">
        <f t="shared" si="60"/>
        <v>木</v>
      </c>
      <c r="AB240" s="128" t="str">
        <f t="shared" si="60"/>
        <v>金</v>
      </c>
      <c r="AC240" s="128" t="str">
        <f t="shared" si="60"/>
        <v>土</v>
      </c>
      <c r="AD240" s="128" t="str">
        <f t="shared" si="60"/>
        <v>日</v>
      </c>
      <c r="AE240" s="128" t="str">
        <f t="shared" si="60"/>
        <v>月</v>
      </c>
      <c r="AF240" s="128" t="str">
        <f t="shared" si="60"/>
        <v>火</v>
      </c>
      <c r="AG240" s="128" t="str">
        <f t="shared" si="60"/>
        <v>水</v>
      </c>
      <c r="AH240" s="128" t="str">
        <f t="shared" si="60"/>
        <v>木</v>
      </c>
      <c r="AI240" s="128" t="str">
        <f t="shared" si="60"/>
        <v>金</v>
      </c>
      <c r="AJ240" s="128" t="str">
        <f t="shared" si="60"/>
        <v>土</v>
      </c>
      <c r="AK240" s="128" t="str">
        <f t="shared" si="60"/>
        <v>日</v>
      </c>
      <c r="AL240" s="128" t="str">
        <f t="shared" si="60"/>
        <v>月</v>
      </c>
      <c r="AM240" s="128" t="str">
        <f t="shared" si="60"/>
        <v>火</v>
      </c>
      <c r="AN240" s="128" t="str">
        <f t="shared" si="60"/>
        <v>水</v>
      </c>
      <c r="AO240" s="128" t="str">
        <f t="shared" si="60"/>
        <v>木</v>
      </c>
      <c r="AP240" s="129" t="str">
        <f t="shared" si="60"/>
        <v/>
      </c>
      <c r="AQ240" s="287" t="s">
        <v>137</v>
      </c>
      <c r="AR240" s="289" t="s">
        <v>138</v>
      </c>
      <c r="AS240" s="289" t="s">
        <v>139</v>
      </c>
      <c r="AT240" s="289" t="s">
        <v>140</v>
      </c>
      <c r="AU240" s="304" t="s">
        <v>141</v>
      </c>
      <c r="AV240" s="229" t="s">
        <v>44</v>
      </c>
      <c r="AW240" s="230" t="s">
        <v>12</v>
      </c>
      <c r="AX240" s="231" t="s">
        <v>51</v>
      </c>
      <c r="AY240" s="232" t="s">
        <v>44</v>
      </c>
      <c r="AZ240" s="235" t="s">
        <v>13</v>
      </c>
      <c r="BA240" s="252"/>
      <c r="BB240" s="255"/>
      <c r="BC240" s="238">
        <f>COUNT(L239:AP239)</f>
        <v>30</v>
      </c>
      <c r="BD240" s="208">
        <f>BC240-BA242</f>
        <v>30</v>
      </c>
      <c r="BE240" s="222">
        <f>SUM(BD$8:BD243)</f>
        <v>674</v>
      </c>
      <c r="BF240" s="208">
        <f>BC240-BA244</f>
        <v>30</v>
      </c>
      <c r="BG240" s="222">
        <f>SUM(BF$8:BF243)</f>
        <v>674</v>
      </c>
      <c r="BH240" s="222">
        <f>COUNTIF(L243:AP243,"○")+COUNTIF(L243:AP243,"●")</f>
        <v>0</v>
      </c>
      <c r="BI240" s="222">
        <f>SUM(BH$9:BH244)</f>
        <v>0</v>
      </c>
      <c r="BJ240" s="222">
        <f>COUNTIF(L245:AP245,"○")+COUNTIF(L245:AP245,"●")</f>
        <v>0</v>
      </c>
      <c r="BK240" s="222">
        <f>SUM(BJ$10:BJ245)</f>
        <v>0</v>
      </c>
      <c r="BL240" s="173">
        <f>COUNTIF(L240:AP240,"土")+COUNTIF(L240:AP240,"日")</f>
        <v>8</v>
      </c>
      <c r="BM240" s="248"/>
      <c r="BN240" s="248"/>
      <c r="BO240" s="173" t="str">
        <f ca="1">IF(OR(BM241/BD240&lt;0.285,BM241=0),"特例","特例なし")</f>
        <v>特例</v>
      </c>
      <c r="BP240" s="173" t="str">
        <f ca="1">IF(OR(BN241/BF240&lt;0.285,BN241=0),"特例","特例なし")</f>
        <v>特例</v>
      </c>
      <c r="BQ240" s="223" t="s">
        <v>97</v>
      </c>
      <c r="BR240" s="225">
        <f>ABS(IF(WEEKDAY(L238,3)=0,7,WEEKDAY(L238,3)-7))</f>
        <v>5</v>
      </c>
      <c r="BS240" s="173">
        <f ca="1">IF($AX$340="計画",IF(BD240=0,1,IF(AX243="達成",1,IF(AX243="達成※",1,0))),IF(BF240=0,1,IF(AX245="達成",1,IF(AX245="達成※",1,0))))</f>
        <v>0</v>
      </c>
      <c r="BT240" s="173">
        <f ca="1">IF($AX$340="計画",IF(COUNTIF(AQ244:AU244,"未")=0,1,0),IF(COUNTIF(AQ246:AU246,"未")=0,1,0))</f>
        <v>0</v>
      </c>
    </row>
    <row r="241" spans="1:74" ht="33.950000000000003" customHeight="1">
      <c r="A241" s="17">
        <f t="shared" si="51"/>
        <v>8</v>
      </c>
      <c r="B241" s="17">
        <f t="shared" si="52"/>
        <v>17</v>
      </c>
      <c r="D241" s="89" cm="1">
        <f t="array" aca="1" ref="D241" ca="1">IF(INDIRECT(VLOOKUP(B241,B$8:C$38,2,FALSE)&amp;(10*A241-1))="","",INDIRECT(VLOOKUP(B241,B$8:C$38,2,FALSE)&amp;(10*A241-1)))</f>
        <v>46159</v>
      </c>
      <c r="E241" s="17" t="str">
        <f t="shared" ca="1" si="50"/>
        <v>日</v>
      </c>
      <c r="F241" s="17" t="str" cm="1">
        <f t="array" aca="1" ref="F241" ca="1">IF(E241="","",IF(INDIRECT(VLOOKUP(B241,B$8:C$38,2,FALSE)&amp;(10*A241+3))="","",INDIRECT(VLOOKUP(B241,B$8:C$38,2,FALSE)&amp;(10*A241+3))))</f>
        <v/>
      </c>
      <c r="G241" s="17" t="str" cm="1">
        <f t="array" aca="1" ref="G241" ca="1">IF(E241="","",IF(INDIRECT(VLOOKUP(B241,B$8:C$38,2,FALSE)&amp;(10*A241+5))="","",INDIRECT(VLOOKUP(B241,B$8:C$38,2,FALSE)&amp;(10*A241+5))))</f>
        <v/>
      </c>
      <c r="H241" s="17" t="str" cm="1">
        <f t="array" aca="1" ref="H241" ca="1">IF(G241="","",IF(G241="●","振替後",IF(G241="▲","振替前",IF(G241="○","休日",IF(G241="外","非対象期間",IF(INDIRECT(VLOOKUP(B241,B$8:C$38,2,FALSE)&amp;(10*A241+5))="","",INDIRECT(VLOOKUP(B241,B$8:C$38,2,FALSE)&amp;(10*A241+5))))))))</f>
        <v/>
      </c>
      <c r="J241" s="52"/>
      <c r="K241" s="220" t="s">
        <v>3</v>
      </c>
      <c r="L241" s="218" t="str">
        <f>IFERROR(VLOOKUP(L239,祝日一覧!$A:$C,3,FALSE),"")</f>
        <v/>
      </c>
      <c r="M241" s="218" t="str">
        <f>IFERROR(VLOOKUP(M239,祝日一覧!$A:$C,3,FALSE),"")</f>
        <v/>
      </c>
      <c r="N241" s="218" t="str">
        <f>IFERROR(VLOOKUP(N239,祝日一覧!$A:$C,3,FALSE),"")</f>
        <v/>
      </c>
      <c r="O241" s="218" t="str">
        <f>IFERROR(VLOOKUP(O239,祝日一覧!$A:$C,3,FALSE),"")</f>
        <v/>
      </c>
      <c r="P241" s="218" t="str">
        <f>IFERROR(VLOOKUP(P239,祝日一覧!$A:$C,3,FALSE),"")</f>
        <v/>
      </c>
      <c r="Q241" s="218" t="str">
        <f>IFERROR(VLOOKUP(Q239,祝日一覧!$A:$C,3,FALSE),"")</f>
        <v/>
      </c>
      <c r="R241" s="218" t="str">
        <f>IFERROR(VLOOKUP(R239,祝日一覧!$A:$C,3,FALSE),"")</f>
        <v/>
      </c>
      <c r="S241" s="218" t="str">
        <f>IFERROR(VLOOKUP(S239,祝日一覧!$A:$C,3,FALSE),"")</f>
        <v/>
      </c>
      <c r="T241" s="218" t="str">
        <f>IFERROR(VLOOKUP(T239,祝日一覧!$A:$C,3,FALSE),"")</f>
        <v/>
      </c>
      <c r="U241" s="218" t="str">
        <f>IFERROR(VLOOKUP(U239,祝日一覧!$A:$C,3,FALSE),"")</f>
        <v/>
      </c>
      <c r="V241" s="218" t="str">
        <f>IFERROR(VLOOKUP(V239,祝日一覧!$A:$C,3,FALSE),"")</f>
        <v/>
      </c>
      <c r="W241" s="218" t="str">
        <f>IFERROR(VLOOKUP(W239,祝日一覧!$A:$C,3,FALSE),"")</f>
        <v/>
      </c>
      <c r="X241" s="218" t="str">
        <f>IFERROR(VLOOKUP(X239,祝日一覧!$A:$C,3,FALSE),"")</f>
        <v/>
      </c>
      <c r="Y241" s="218" t="str">
        <f>IFERROR(VLOOKUP(Y239,祝日一覧!$A:$C,3,FALSE),"")</f>
        <v/>
      </c>
      <c r="Z241" s="218" t="str">
        <f>IFERROR(VLOOKUP(Z239,祝日一覧!$A:$C,3,FALSE),"")</f>
        <v/>
      </c>
      <c r="AA241" s="218" t="str">
        <f>IFERROR(VLOOKUP(AA239,祝日一覧!$A:$C,3,FALSE),"")</f>
        <v/>
      </c>
      <c r="AB241" s="218" t="str">
        <f>IFERROR(VLOOKUP(AB239,祝日一覧!$A:$C,3,FALSE),"")</f>
        <v/>
      </c>
      <c r="AC241" s="218" t="str">
        <f>IFERROR(VLOOKUP(AC239,祝日一覧!$A:$C,3,FALSE),"")</f>
        <v/>
      </c>
      <c r="AD241" s="218" t="str">
        <f>IFERROR(VLOOKUP(AD239,祝日一覧!$A:$C,3,FALSE),"")</f>
        <v/>
      </c>
      <c r="AE241" s="218" t="str">
        <f>IFERROR(VLOOKUP(AE239,祝日一覧!$A:$C,3,FALSE),"")</f>
        <v>敬老の日</v>
      </c>
      <c r="AF241" s="218" t="str">
        <f>IFERROR(VLOOKUP(AF239,祝日一覧!$A:$C,3,FALSE),"")</f>
        <v/>
      </c>
      <c r="AG241" s="218" t="str">
        <f>IFERROR(VLOOKUP(AG239,祝日一覧!$A:$C,3,FALSE),"")</f>
        <v/>
      </c>
      <c r="AH241" s="218" t="str">
        <f>IFERROR(VLOOKUP(AH239,祝日一覧!$A:$C,3,FALSE),"")</f>
        <v>秋分の日</v>
      </c>
      <c r="AI241" s="218" t="str">
        <f>IFERROR(VLOOKUP(AI239,祝日一覧!$A:$C,3,FALSE),"")</f>
        <v/>
      </c>
      <c r="AJ241" s="218" t="str">
        <f>IFERROR(VLOOKUP(AJ239,祝日一覧!$A:$C,3,FALSE),"")</f>
        <v/>
      </c>
      <c r="AK241" s="218" t="str">
        <f>IFERROR(VLOOKUP(AK239,祝日一覧!$A:$C,3,FALSE),"")</f>
        <v/>
      </c>
      <c r="AL241" s="218" t="str">
        <f>IFERROR(VLOOKUP(AL239,祝日一覧!$A:$C,3,FALSE),"")</f>
        <v/>
      </c>
      <c r="AM241" s="218" t="str">
        <f>IFERROR(VLOOKUP(AM239,祝日一覧!$A:$C,3,FALSE),"")</f>
        <v/>
      </c>
      <c r="AN241" s="218" t="str">
        <f>IFERROR(VLOOKUP(AN239,祝日一覧!$A:$C,3,FALSE),"")</f>
        <v/>
      </c>
      <c r="AO241" s="218" t="str">
        <f>IFERROR(VLOOKUP(AO239,祝日一覧!$A:$C,3,FALSE),"")</f>
        <v/>
      </c>
      <c r="AP241" s="219" t="str">
        <f>IFERROR(VLOOKUP(AP239,祝日一覧!$A:$C,3,FALSE),"")</f>
        <v/>
      </c>
      <c r="AQ241" s="288"/>
      <c r="AR241" s="290"/>
      <c r="AS241" s="290"/>
      <c r="AT241" s="290"/>
      <c r="AU241" s="305"/>
      <c r="AV241" s="229"/>
      <c r="AW241" s="230"/>
      <c r="AX241" s="231"/>
      <c r="AY241" s="233"/>
      <c r="AZ241" s="236"/>
      <c r="BA241" s="41" t="s">
        <v>85</v>
      </c>
      <c r="BB241" s="42" t="s">
        <v>85</v>
      </c>
      <c r="BC241" s="238"/>
      <c r="BD241" s="209"/>
      <c r="BE241" s="222"/>
      <c r="BF241" s="209"/>
      <c r="BG241" s="222"/>
      <c r="BH241" s="222"/>
      <c r="BI241" s="222"/>
      <c r="BJ241" s="222"/>
      <c r="BK241" s="222"/>
      <c r="BL241" s="173"/>
      <c r="BM241" s="226">
        <f ca="1">BL240-BB242</f>
        <v>8</v>
      </c>
      <c r="BN241" s="226">
        <f ca="1">BL240-BB244</f>
        <v>8</v>
      </c>
      <c r="BO241" s="173"/>
      <c r="BP241" s="173"/>
      <c r="BQ241" s="224"/>
      <c r="BR241" s="225">
        <f>WEEKDAY(L237,3)</f>
        <v>5</v>
      </c>
      <c r="BS241" s="173"/>
      <c r="BT241" s="173"/>
      <c r="BU241" s="24"/>
    </row>
    <row r="242" spans="1:74" s="3" customFormat="1" ht="53.1" customHeight="1">
      <c r="A242" s="17">
        <f t="shared" si="51"/>
        <v>8</v>
      </c>
      <c r="B242" s="17">
        <f t="shared" si="52"/>
        <v>18</v>
      </c>
      <c r="C242" s="88"/>
      <c r="D242" s="89" cm="1">
        <f t="array" aca="1" ref="D242" ca="1">IF(INDIRECT(VLOOKUP(B242,B$8:C$38,2,FALSE)&amp;(10*A242-1))="","",INDIRECT(VLOOKUP(B242,B$8:C$38,2,FALSE)&amp;(10*A242-1)))</f>
        <v>46160</v>
      </c>
      <c r="E242" s="17" t="str">
        <f t="shared" ca="1" si="50"/>
        <v>月</v>
      </c>
      <c r="F242" s="17" t="str" cm="1">
        <f t="array" aca="1" ref="F242" ca="1">IF(E242="","",IF(INDIRECT(VLOOKUP(B242,B$8:C$38,2,FALSE)&amp;(10*A242+3))="","",INDIRECT(VLOOKUP(B242,B$8:C$38,2,FALSE)&amp;(10*A242+3))))</f>
        <v/>
      </c>
      <c r="G242" s="17" t="str" cm="1">
        <f t="array" aca="1" ref="G242" ca="1">IF(E242="","",IF(INDIRECT(VLOOKUP(B242,B$8:C$38,2,FALSE)&amp;(10*A242+5))="","",INDIRECT(VLOOKUP(B242,B$8:C$38,2,FALSE)&amp;(10*A242+5))))</f>
        <v/>
      </c>
      <c r="H242" s="17" t="str" cm="1">
        <f t="array" aca="1" ref="H242" ca="1">IF(G242="","",IF(G242="●","振替後",IF(G242="▲","振替前",IF(G242="○","休日",IF(G242="外","非対象期間",IF(INDIRECT(VLOOKUP(B242,B$8:C$38,2,FALSE)&amp;(10*A242+5))="","",INDIRECT(VLOOKUP(B242,B$8:C$38,2,FALSE)&amp;(10*A242+5))))))))</f>
        <v/>
      </c>
      <c r="J242" s="68"/>
      <c r="K242" s="221"/>
      <c r="L242" s="218"/>
      <c r="M242" s="218"/>
      <c r="N242" s="218"/>
      <c r="O242" s="218"/>
      <c r="P242" s="218"/>
      <c r="Q242" s="218"/>
      <c r="R242" s="218"/>
      <c r="S242" s="218"/>
      <c r="T242" s="218"/>
      <c r="U242" s="218"/>
      <c r="V242" s="218"/>
      <c r="W242" s="218"/>
      <c r="X242" s="218"/>
      <c r="Y242" s="218"/>
      <c r="Z242" s="218"/>
      <c r="AA242" s="218"/>
      <c r="AB242" s="218"/>
      <c r="AC242" s="218"/>
      <c r="AD242" s="218"/>
      <c r="AE242" s="218"/>
      <c r="AF242" s="218"/>
      <c r="AG242" s="218"/>
      <c r="AH242" s="218"/>
      <c r="AI242" s="218"/>
      <c r="AJ242" s="218"/>
      <c r="AK242" s="218"/>
      <c r="AL242" s="218"/>
      <c r="AM242" s="218"/>
      <c r="AN242" s="218"/>
      <c r="AO242" s="218"/>
      <c r="AP242" s="219"/>
      <c r="AQ242" s="108" t="str">
        <f>IF($BR240=7,DBCS(1&amp;"日～"&amp;7&amp;"日"),DBCS("前"&amp;DAY(EOMONTH($L238-1,0))-6+$BR240&amp;"日～"&amp;$BR240&amp;"日"))</f>
        <v>前３０日～５日</v>
      </c>
      <c r="AR242" s="109" t="str">
        <f>DBCS($BR240+1&amp;"日～"&amp;$BR240+7&amp;"日")</f>
        <v>６日～１２日</v>
      </c>
      <c r="AS242" s="109" t="str">
        <f>DBCS($BR240+8&amp;"日～"&amp;$BR240+14&amp;"日")</f>
        <v>１３日～１９日</v>
      </c>
      <c r="AT242" s="109" t="str">
        <f>DBCS($BR240+15&amp;"日～"&amp;$BR240+21&amp;"日")</f>
        <v>２０日～２６日</v>
      </c>
      <c r="AU242" s="110" t="str">
        <f>IF(AND(BR240=7,BR243=0),"-",IF($BR245=3,"-",DBCS($BR240+22&amp;"日～"&amp;$BR240+28&amp;"日")))</f>
        <v>-</v>
      </c>
      <c r="AV242" s="229"/>
      <c r="AW242" s="230"/>
      <c r="AX242" s="231"/>
      <c r="AY242" s="234"/>
      <c r="AZ242" s="237"/>
      <c r="BA242" s="41">
        <f>COUNTIF(L243:AP244,"外")</f>
        <v>0</v>
      </c>
      <c r="BB242" s="42">
        <f ca="1">COUNTIF(OFFSET(L243,0,MAX(5-WEEKDAY(L238,3),0),1,MIN(7-WEEKDAY(L238,3),2)),"外")+COUNTIF(OFFSET(L243,0,MAX(5-WEEKDAY(L238,3),0)+7,1,2),"外")+COUNTIF(OFFSET(L243,0,MAX(5-WEEKDAY(L238,3),0)+14,1,2),"外")+COUNTIF(OFFSET(L243,0,MAX(5-WEEKDAY(L238,3),0)+21,1,2),"外")+IF(BR242-BR240&lt;27,0,COUNTIF(OFFSET(L243,0,BR240+26,1,MIN(7-BR243,2)),"外"))</f>
        <v>0</v>
      </c>
      <c r="BC242" s="238"/>
      <c r="BD242" s="209"/>
      <c r="BE242" s="222"/>
      <c r="BF242" s="209"/>
      <c r="BG242" s="222"/>
      <c r="BH242" s="222"/>
      <c r="BI242" s="222"/>
      <c r="BJ242" s="222"/>
      <c r="BK242" s="222"/>
      <c r="BL242" s="173"/>
      <c r="BM242" s="227"/>
      <c r="BN242" s="227"/>
      <c r="BO242" s="173"/>
      <c r="BP242" s="173"/>
      <c r="BQ242" s="35" t="s">
        <v>98</v>
      </c>
      <c r="BR242" s="31">
        <f>DAY(EOMONTH(L238,0))</f>
        <v>30</v>
      </c>
      <c r="BS242" s="173"/>
      <c r="BT242" s="173"/>
      <c r="BU242" s="29"/>
      <c r="BV242" s="30"/>
    </row>
    <row r="243" spans="1:74" s="4" customFormat="1" ht="29.1" customHeight="1">
      <c r="A243" s="17">
        <f t="shared" si="51"/>
        <v>8</v>
      </c>
      <c r="B243" s="17">
        <f t="shared" si="52"/>
        <v>19</v>
      </c>
      <c r="D243" s="89" cm="1">
        <f t="array" aca="1" ref="D243" ca="1">IF(INDIRECT(VLOOKUP(B243,B$8:C$38,2,FALSE)&amp;(10*A243-1))="","",INDIRECT(VLOOKUP(B243,B$8:C$38,2,FALSE)&amp;(10*A243-1)))</f>
        <v>46161</v>
      </c>
      <c r="E243" s="17" t="str">
        <f t="shared" ca="1" si="50"/>
        <v>火</v>
      </c>
      <c r="F243" s="17" t="str" cm="1">
        <f t="array" aca="1" ref="F243" ca="1">IF(E243="","",IF(INDIRECT(VLOOKUP(B243,B$8:C$38,2,FALSE)&amp;(10*A243+3))="","",INDIRECT(VLOOKUP(B243,B$8:C$38,2,FALSE)&amp;(10*A243+3))))</f>
        <v/>
      </c>
      <c r="G243" s="17" t="str" cm="1">
        <f t="array" aca="1" ref="G243" ca="1">IF(E243="","",IF(INDIRECT(VLOOKUP(B243,B$8:C$38,2,FALSE)&amp;(10*A243+5))="","",INDIRECT(VLOOKUP(B243,B$8:C$38,2,FALSE)&amp;(10*A243+5))))</f>
        <v/>
      </c>
      <c r="H243" s="17" t="str" cm="1">
        <f t="array" aca="1" ref="H243" ca="1">IF(G243="","",IF(G243="●","振替後",IF(G243="▲","振替前",IF(G243="○","休日",IF(G243="外","非対象期間",IF(INDIRECT(VLOOKUP(B243,B$8:C$38,2,FALSE)&amp;(10*A243+5))="","",INDIRECT(VLOOKUP(B243,B$8:C$38,2,FALSE)&amp;(10*A243+5))))))))</f>
        <v/>
      </c>
      <c r="J243" s="69"/>
      <c r="K243" s="212" t="s">
        <v>88</v>
      </c>
      <c r="L243" s="194"/>
      <c r="M243" s="194"/>
      <c r="N243" s="194"/>
      <c r="O243" s="194"/>
      <c r="P243" s="194"/>
      <c r="Q243" s="194"/>
      <c r="R243" s="194"/>
      <c r="S243" s="194"/>
      <c r="T243" s="194"/>
      <c r="U243" s="194"/>
      <c r="V243" s="194"/>
      <c r="W243" s="194"/>
      <c r="X243" s="194"/>
      <c r="Y243" s="194"/>
      <c r="Z243" s="194"/>
      <c r="AA243" s="194"/>
      <c r="AB243" s="194"/>
      <c r="AC243" s="194"/>
      <c r="AD243" s="194"/>
      <c r="AE243" s="194"/>
      <c r="AF243" s="194"/>
      <c r="AG243" s="194"/>
      <c r="AH243" s="194"/>
      <c r="AI243" s="194"/>
      <c r="AJ243" s="194"/>
      <c r="AK243" s="194"/>
      <c r="AL243" s="194"/>
      <c r="AM243" s="194"/>
      <c r="AN243" s="194"/>
      <c r="AO243" s="194"/>
      <c r="AP243" s="196"/>
      <c r="AQ243" s="111">
        <f ca="1">IF(BR240=7,COUNTIF(OFFSET($L243,0,0,1,$BR240),"○")+COUNTIF(OFFSET($L243,0,$BR240,1,7),"●"),COUNTIF(OFFSET($L243,0,0,1,$BR240),"○")+COUNTIF(OFFSET($L243,-10,DAY(EOMONTH(L238-1,0))-7+BR240,1,7-$BR240),"○")+COUNTIF(OFFSET(L243,0,BR240,1,7),"●"))</f>
        <v>0</v>
      </c>
      <c r="AR243" s="112">
        <f ca="1">COUNTIF(OFFSET($L243,0,$BR240,1,7),"○")+COUNTIF(OFFSET($L243,0,$BR240+7,1,7),"●")</f>
        <v>0</v>
      </c>
      <c r="AS243" s="112">
        <f ca="1">COUNTIF(OFFSET($L243,0,$BR240+7,1,7),"○")+COUNTIF(OFFSET($L243,0,$BR240+14,1,7),"●")</f>
        <v>0</v>
      </c>
      <c r="AT243" s="112">
        <f ca="1">IF(BR245=3,COUNTIF(OFFSET($L243,0,$BR240+14,1,7),"○")+IFERROR(COUNTIF(OFFSET(L243,0,BR240+22,1,BR243),"●"),0)+COUNTIF(OFFSET(L243,10,0,1,7-BR243),"●"),COUNTIF(OFFSET($L243,0,$BR240+14,1,7),"○")+COUNTIF(OFFSET($L243,0,$BR240+21,1,7),"●"))</f>
        <v>0</v>
      </c>
      <c r="AU243" s="113" t="str">
        <f ca="1">IF((BR245+SIGN(BR240))&lt;5,"-",IF(BR243=0,COUNTIF(OFFSET(L243,0,BR240+21,1,7),"○")+COUNTIF(OFFSET(L243,10,0,1,7-BR243),"●"),COUNTIF(OFFSET(L243,0,BR240+21,1,7),"○")+COUNTIF(OFFSET(L243,0,BR240+28,1,BR243),"●")+COUNTIF(OFFSET(L243,10,1,7-BR243,),"●")))</f>
        <v>-</v>
      </c>
      <c r="AV243" s="198">
        <f>BH240</f>
        <v>0</v>
      </c>
      <c r="AW243" s="200">
        <f>IF(BD240=0,"対象外",AV243/BD240)</f>
        <v>0</v>
      </c>
      <c r="AX243" s="202" t="str">
        <f ca="1">IF(BD240=0,"対象外",IF(AV243/BD240&gt;=0.285,"達成",IF(AV243&gt;=BO243,"達成※","未")))</f>
        <v>未</v>
      </c>
      <c r="AY243" s="204">
        <f>BI240</f>
        <v>0</v>
      </c>
      <c r="AZ243" s="206">
        <f>IFERROR(AY243/BE240,"")</f>
        <v>0</v>
      </c>
      <c r="BA243" s="41" t="s">
        <v>86</v>
      </c>
      <c r="BB243" s="42" t="s">
        <v>86</v>
      </c>
      <c r="BC243" s="238"/>
      <c r="BD243" s="209"/>
      <c r="BE243" s="222"/>
      <c r="BF243" s="209"/>
      <c r="BG243" s="222"/>
      <c r="BH243" s="222"/>
      <c r="BI243" s="222"/>
      <c r="BJ243" s="222"/>
      <c r="BK243" s="222"/>
      <c r="BL243" s="173"/>
      <c r="BM243" s="227"/>
      <c r="BN243" s="227"/>
      <c r="BO243" s="173">
        <f ca="1">IF(OR(BM241/BD240&lt;0.285,BM241=0),BM241,"-")</f>
        <v>8</v>
      </c>
      <c r="BP243" s="226">
        <f ca="1">IF(OR(BN241/BF240&lt;0.285,BN241=0),BN241,"-")</f>
        <v>8</v>
      </c>
      <c r="BQ243" s="36" t="s">
        <v>99</v>
      </c>
      <c r="BR243" s="33">
        <f>MOD(BR242-BR240,7)</f>
        <v>4</v>
      </c>
      <c r="BS243" s="173"/>
      <c r="BT243" s="173"/>
    </row>
    <row r="244" spans="1:74" s="4" customFormat="1" ht="29.1" customHeight="1">
      <c r="A244" s="17">
        <f t="shared" si="51"/>
        <v>8</v>
      </c>
      <c r="B244" s="17">
        <f t="shared" si="52"/>
        <v>20</v>
      </c>
      <c r="D244" s="89" cm="1">
        <f t="array" aca="1" ref="D244" ca="1">IF(INDIRECT(VLOOKUP(B244,B$8:C$38,2,FALSE)&amp;(10*A244-1))="","",INDIRECT(VLOOKUP(B244,B$8:C$38,2,FALSE)&amp;(10*A244-1)))</f>
        <v>46162</v>
      </c>
      <c r="E244" s="17" t="str">
        <f t="shared" ca="1" si="50"/>
        <v>水</v>
      </c>
      <c r="F244" s="17" t="str" cm="1">
        <f t="array" aca="1" ref="F244" ca="1">IF(E244="","",IF(INDIRECT(VLOOKUP(B244,B$8:C$38,2,FALSE)&amp;(10*A244+3))="","",INDIRECT(VLOOKUP(B244,B$8:C$38,2,FALSE)&amp;(10*A244+3))))</f>
        <v/>
      </c>
      <c r="G244" s="17" t="str" cm="1">
        <f t="array" aca="1" ref="G244" ca="1">IF(E244="","",IF(INDIRECT(VLOOKUP(B244,B$8:C$38,2,FALSE)&amp;(10*A244+5))="","",INDIRECT(VLOOKUP(B244,B$8:C$38,2,FALSE)&amp;(10*A244+5))))</f>
        <v/>
      </c>
      <c r="H244" s="17" t="str" cm="1">
        <f t="array" aca="1" ref="H244" ca="1">IF(G244="","",IF(G244="●","振替後",IF(G244="▲","振替前",IF(G244="○","休日",IF(G244="外","非対象期間",IF(INDIRECT(VLOOKUP(B244,B$8:C$38,2,FALSE)&amp;(10*A244+5))="","",INDIRECT(VLOOKUP(B244,B$8:C$38,2,FALSE)&amp;(10*A244+5))))))))</f>
        <v/>
      </c>
      <c r="J244" s="69"/>
      <c r="K244" s="24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c r="AJ244" s="194"/>
      <c r="AK244" s="194"/>
      <c r="AL244" s="194"/>
      <c r="AM244" s="194"/>
      <c r="AN244" s="194"/>
      <c r="AO244" s="194"/>
      <c r="AP244" s="196"/>
      <c r="AQ244" s="114" t="str">
        <f ca="1">IF(BR240=1,
IF((2-COUNTIF(OFFSET(L243,0,0,1,1),"外")-COUNTIF(OFFSET(L243,-10,BR232-1),"外"))&lt;=AQ243,"達成","未"),
IF((2-COUNTIF(OFFSET(L243,0,MAX(5-WEEKDAY(L238,3),0),1,2),"外"))&lt;=AQ243,"達成","未"))</f>
        <v>未</v>
      </c>
      <c r="AR244" s="112" t="str">
        <f ca="1">IF((2-COUNTIF(OFFSET($L243,0,$BR240+5,1,2),"外"))&lt;=AR243,"達成","未")</f>
        <v>未</v>
      </c>
      <c r="AS244" s="112" t="str">
        <f ca="1">IF((2-COUNTIF(OFFSET($L243,0,$BR240+12,1,2),"外"))&lt;=AS243,"達成","未")</f>
        <v>未</v>
      </c>
      <c r="AT244" s="112" t="str">
        <f ca="1">IF((2-COUNTIF(OFFSET($L243,0,$BR240+19,1,2),"外"))&lt;=AT243,"達成","未")</f>
        <v>未</v>
      </c>
      <c r="AU244" s="113" t="str">
        <f ca="1">IF((BR245+SIGN(BR240))&lt;5,"-",IF((2-COUNTIF(OFFSET($L243,0,$BR240+26,1,2),"外"))&lt;=AU243,"達成","未"))</f>
        <v>-</v>
      </c>
      <c r="AV244" s="214"/>
      <c r="AW244" s="215"/>
      <c r="AX244" s="216"/>
      <c r="AY244" s="217"/>
      <c r="AZ244" s="239"/>
      <c r="BA244" s="240">
        <f>COUNTIF(L245:AP246,"外")</f>
        <v>0</v>
      </c>
      <c r="BB244" s="242">
        <f ca="1">COUNTIF(OFFSET(L245,0,MAX(5-WEEKDAY(L238,3),0),1,MIN(7-WEEKDAY(L238,3),2)),"外")+COUNTIF(OFFSET(L245,0,MAX(5-WEEKDAY(L238,3),0)+7,1,2),"外")+COUNTIF(OFFSET(L245,0,MAX(5-WEEKDAY(L238,3),0)+14,1,2),"外")+COUNTIF(OFFSET(L245,0,MAX(5-WEEKDAY(L238,3),0)+21,1,2),"外")+IF(BR242-BR240&lt;27,0,COUNTIF(OFFSET(L245,0,BR240+26,1,MIN(7-BR243,2)),"外"))</f>
        <v>0</v>
      </c>
      <c r="BC244" s="238"/>
      <c r="BD244" s="209"/>
      <c r="BE244" s="222"/>
      <c r="BF244" s="209"/>
      <c r="BG244" s="222"/>
      <c r="BH244" s="222"/>
      <c r="BI244" s="222"/>
      <c r="BJ244" s="222"/>
      <c r="BK244" s="222"/>
      <c r="BL244" s="173"/>
      <c r="BM244" s="227"/>
      <c r="BN244" s="227"/>
      <c r="BO244" s="173"/>
      <c r="BP244" s="227"/>
      <c r="BQ244" s="101" t="s">
        <v>101</v>
      </c>
      <c r="BR244" s="33">
        <f>SIGN(BR240)+SIGN(BR243)+BR245</f>
        <v>5</v>
      </c>
      <c r="BS244" s="173"/>
      <c r="BT244" s="173"/>
    </row>
    <row r="245" spans="1:74" s="4" customFormat="1" ht="29.1" customHeight="1">
      <c r="A245" s="17">
        <f t="shared" si="51"/>
        <v>8</v>
      </c>
      <c r="B245" s="17">
        <f t="shared" si="52"/>
        <v>21</v>
      </c>
      <c r="D245" s="89" cm="1">
        <f t="array" aca="1" ref="D245" ca="1">IF(INDIRECT(VLOOKUP(B245,B$8:C$38,2,FALSE)&amp;(10*A245-1))="","",INDIRECT(VLOOKUP(B245,B$8:C$38,2,FALSE)&amp;(10*A245-1)))</f>
        <v>46163</v>
      </c>
      <c r="E245" s="17" t="str">
        <f t="shared" ca="1" si="50"/>
        <v>木</v>
      </c>
      <c r="F245" s="17" t="str" cm="1">
        <f t="array" aca="1" ref="F245" ca="1">IF(E245="","",IF(INDIRECT(VLOOKUP(B245,B$8:C$38,2,FALSE)&amp;(10*A245+3))="","",INDIRECT(VLOOKUP(B245,B$8:C$38,2,FALSE)&amp;(10*A245+3))))</f>
        <v/>
      </c>
      <c r="G245" s="17" t="str" cm="1">
        <f t="array" aca="1" ref="G245" ca="1">IF(E245="","",IF(INDIRECT(VLOOKUP(B245,B$8:C$38,2,FALSE)&amp;(10*A245+5))="","",INDIRECT(VLOOKUP(B245,B$8:C$38,2,FALSE)&amp;(10*A245+5))))</f>
        <v/>
      </c>
      <c r="H245" s="17" t="str" cm="1">
        <f t="array" aca="1" ref="H245" ca="1">IF(G245="","",IF(G245="●","振替後",IF(G245="▲","振替前",IF(G245="○","休日",IF(G245="外","非対象期間",IF(INDIRECT(VLOOKUP(B245,B$8:C$38,2,FALSE)&amp;(10*A245+5))="","",INDIRECT(VLOOKUP(B245,B$8:C$38,2,FALSE)&amp;(10*A245+5))))))))</f>
        <v/>
      </c>
      <c r="J245" s="69"/>
      <c r="K245" s="212" t="s">
        <v>84</v>
      </c>
      <c r="L245" s="194"/>
      <c r="M245" s="194"/>
      <c r="N245" s="194"/>
      <c r="O245" s="194"/>
      <c r="P245" s="194"/>
      <c r="Q245" s="194"/>
      <c r="R245" s="194"/>
      <c r="S245" s="194"/>
      <c r="T245" s="194"/>
      <c r="U245" s="194"/>
      <c r="V245" s="194"/>
      <c r="W245" s="194"/>
      <c r="X245" s="194"/>
      <c r="Y245" s="194"/>
      <c r="Z245" s="194"/>
      <c r="AA245" s="194"/>
      <c r="AB245" s="194"/>
      <c r="AC245" s="194"/>
      <c r="AD245" s="194"/>
      <c r="AE245" s="194"/>
      <c r="AF245" s="194"/>
      <c r="AG245" s="194"/>
      <c r="AH245" s="194"/>
      <c r="AI245" s="194"/>
      <c r="AJ245" s="194"/>
      <c r="AK245" s="194"/>
      <c r="AL245" s="194"/>
      <c r="AM245" s="194"/>
      <c r="AN245" s="194"/>
      <c r="AO245" s="194"/>
      <c r="AP245" s="196"/>
      <c r="AQ245" s="118">
        <f ca="1">IF(BR240=7,COUNTIF(OFFSET($L245,0,0,1,$BR240),"○")+COUNTIF(OFFSET($L245,0,$BR240,1,7),"●"),COUNTIF(OFFSET($L245,0,0,1,$BR240),"○")+COUNTIF(OFFSET($L245,-10,DAY(EOMONTH(L238-1,0))-7+BR240,1,7-$BR240),"○")+COUNTIF(OFFSET(L245,0,BR240,1,7),"●"))</f>
        <v>0</v>
      </c>
      <c r="AR245" s="119">
        <f ca="1">COUNTIF(OFFSET($L245,0,$BR240,1,7),"○")+COUNTIF(OFFSET($L245,0,$BR240+7,1,7),"●")</f>
        <v>0</v>
      </c>
      <c r="AS245" s="119">
        <f ca="1">COUNTIF(OFFSET($L245,0,$BR240+7,1,7),"○")+COUNTIF(OFFSET($L245,0,$BR240+14,1,7),"●")</f>
        <v>0</v>
      </c>
      <c r="AT245" s="119">
        <f ca="1">IF(BR245=3,COUNTIF(OFFSET($L245,0,$BR240+14,1,7),"○")+IFERROR(COUNTIF(OFFSET(L245,0,BR240+22,1,BR243),"●"),0)+COUNTIF(OFFSET(L245,10,0,1,7-BR243),"●"),COUNTIF(OFFSET($L245,0,$BR240+14,1,7),"○")+COUNTIF(OFFSET($L245,0,$BR240+21,1,7),"●"))</f>
        <v>0</v>
      </c>
      <c r="AU245" s="120" t="str">
        <f ca="1">IF((BR245+SIGN(BR240))&lt;5,"-",IF(BR243=0,COUNTIF(OFFSET(L245,0,BR240+21,1,7),"○")+COUNTIF(OFFSET(L245,10,0,1,7-BR243),"●"),COUNTIF(OFFSET(L245,0,BR240+21,1,7),"○")+COUNTIF(OFFSET(L245,0,BR240+28,1,BR243),"●")+COUNTIF(OFFSET(L245,10,1,7-BR243,),"●")))</f>
        <v>-</v>
      </c>
      <c r="AV245" s="198">
        <f>BJ240</f>
        <v>0</v>
      </c>
      <c r="AW245" s="200">
        <f>IF(BD240=0,"対象外",AV245/BD240)</f>
        <v>0</v>
      </c>
      <c r="AX245" s="202" t="str">
        <f ca="1">IF(BD240=0,"対象外",IF(AV245/BD240&gt;=0.285,"達成",IF(AV245&gt;=BP243,"達成※","未")))</f>
        <v>未</v>
      </c>
      <c r="AY245" s="204">
        <f>BK240</f>
        <v>0</v>
      </c>
      <c r="AZ245" s="206">
        <f>IFERROR(AY245/BG240,"")</f>
        <v>0</v>
      </c>
      <c r="BA245" s="241"/>
      <c r="BB245" s="243"/>
      <c r="BC245" s="238"/>
      <c r="BD245" s="210"/>
      <c r="BE245" s="222"/>
      <c r="BF245" s="210"/>
      <c r="BG245" s="222"/>
      <c r="BH245" s="222"/>
      <c r="BI245" s="222"/>
      <c r="BJ245" s="222"/>
      <c r="BK245" s="222"/>
      <c r="BL245" s="173"/>
      <c r="BM245" s="228"/>
      <c r="BN245" s="228"/>
      <c r="BO245" s="173"/>
      <c r="BP245" s="228"/>
      <c r="BQ245" s="37" t="s">
        <v>100</v>
      </c>
      <c r="BR245" s="104">
        <f>ROUNDDOWN((BR242-BR240)/7,0)</f>
        <v>3</v>
      </c>
      <c r="BS245" s="173"/>
      <c r="BT245" s="173"/>
    </row>
    <row r="246" spans="1:74" s="4" customFormat="1" ht="29.1" customHeight="1" thickBot="1">
      <c r="A246" s="17">
        <f t="shared" si="51"/>
        <v>8</v>
      </c>
      <c r="B246" s="17">
        <f t="shared" si="52"/>
        <v>22</v>
      </c>
      <c r="D246" s="89" cm="1">
        <f t="array" aca="1" ref="D246" ca="1">IF(INDIRECT(VLOOKUP(B246,B$8:C$38,2,FALSE)&amp;(10*A246-1))="","",INDIRECT(VLOOKUP(B246,B$8:C$38,2,FALSE)&amp;(10*A246-1)))</f>
        <v>46164</v>
      </c>
      <c r="E246" s="17" t="str">
        <f t="shared" ca="1" si="50"/>
        <v>金</v>
      </c>
      <c r="F246" s="17" t="str" cm="1">
        <f t="array" aca="1" ref="F246" ca="1">IF(E246="","",IF(INDIRECT(VLOOKUP(B246,B$8:C$38,2,FALSE)&amp;(10*A246+3))="","",INDIRECT(VLOOKUP(B246,B$8:C$38,2,FALSE)&amp;(10*A246+3))))</f>
        <v/>
      </c>
      <c r="G246" s="17" t="str" cm="1">
        <f t="array" aca="1" ref="G246" ca="1">IF(E246="","",IF(INDIRECT(VLOOKUP(B246,B$8:C$38,2,FALSE)&amp;(10*A246+5))="","",INDIRECT(VLOOKUP(B246,B$8:C$38,2,FALSE)&amp;(10*A246+5))))</f>
        <v/>
      </c>
      <c r="H246" s="17" t="str" cm="1">
        <f t="array" aca="1" ref="H246" ca="1">IF(G246="","",IF(G246="●","振替後",IF(G246="▲","振替前",IF(G246="○","休日",IF(G246="外","非対象期間",IF(INDIRECT(VLOOKUP(B246,B$8:C$38,2,FALSE)&amp;(10*A246+5))="","",INDIRECT(VLOOKUP(B246,B$8:C$38,2,FALSE)&amp;(10*A246+5))))))))</f>
        <v/>
      </c>
      <c r="J246" s="69"/>
      <c r="K246" s="213"/>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195"/>
      <c r="AN246" s="195"/>
      <c r="AO246" s="195"/>
      <c r="AP246" s="197"/>
      <c r="AQ246" s="123" t="str">
        <f ca="1">IF(BR240=1,
IF((2-COUNTIF(OFFSET(L245,0,0,1,1),"外")-COUNTIF(OFFSET(L245,-10,BR232-1),"外"))&lt;=AQ245,"達成","未"),
IF((2-COUNTIF(OFFSET(L245,0,MAX(5-WEEKDAY(L238,3),0),1,2),"外"))&lt;=AQ245,"達成","未"))</f>
        <v>未</v>
      </c>
      <c r="AR246" s="124" t="str">
        <f ca="1">IF((2-COUNTIF(OFFSET($L245,0,$BR240+5,1,2),"外"))&lt;=AR245,"達成","未")</f>
        <v>未</v>
      </c>
      <c r="AS246" s="124" t="str">
        <f ca="1">IF((2-COUNTIF(OFFSET($L245,0,$BR240+12,1,2),"外"))&lt;=AS245,"達成","未")</f>
        <v>未</v>
      </c>
      <c r="AT246" s="124" t="str">
        <f ca="1">IF((2-COUNTIF(OFFSET($L245,0,$BR240+19,1,2),"外"))&lt;=AT245,"達成","未")</f>
        <v>未</v>
      </c>
      <c r="AU246" s="125" t="str">
        <f ca="1">IF((BR245+SIGN(BR240))&lt;5,"-",IF((2-COUNTIF(OFFSET($L245,0,$BR240+26,1,2),"外"))&lt;=AU245,"達成","未"))</f>
        <v>-</v>
      </c>
      <c r="AV246" s="199"/>
      <c r="AW246" s="201"/>
      <c r="AX246" s="203"/>
      <c r="AY246" s="205"/>
      <c r="AZ246" s="207"/>
      <c r="BA246" s="38"/>
      <c r="BB246" s="38"/>
      <c r="BC246" s="107"/>
      <c r="BD246" s="107"/>
      <c r="BE246" s="107"/>
      <c r="BF246" s="107"/>
      <c r="BG246" s="107"/>
      <c r="BH246" s="107"/>
      <c r="BI246" s="107"/>
      <c r="BJ246" s="107"/>
      <c r="BK246" s="107"/>
      <c r="BL246" s="46"/>
      <c r="BM246" s="46"/>
      <c r="BN246" s="46"/>
      <c r="BO246" s="46"/>
      <c r="BP246" s="46"/>
      <c r="BQ246" s="46"/>
      <c r="BR246" s="34"/>
      <c r="BS246" s="46"/>
      <c r="BT246" s="2"/>
    </row>
    <row r="247" spans="1:74" ht="14.25" thickBot="1">
      <c r="A247" s="17">
        <f t="shared" si="51"/>
        <v>8</v>
      </c>
      <c r="B247" s="17">
        <f t="shared" si="52"/>
        <v>23</v>
      </c>
      <c r="D247" s="89" cm="1">
        <f t="array" aca="1" ref="D247" ca="1">IF(INDIRECT(VLOOKUP(B247,B$8:C$38,2,FALSE)&amp;(10*A247-1))="","",INDIRECT(VLOOKUP(B247,B$8:C$38,2,FALSE)&amp;(10*A247-1)))</f>
        <v>46165</v>
      </c>
      <c r="E247" s="17" t="str">
        <f t="shared" ca="1" si="50"/>
        <v>土</v>
      </c>
      <c r="F247" s="17" t="str" cm="1">
        <f t="array" aca="1" ref="F247" ca="1">IF(E247="","",IF(INDIRECT(VLOOKUP(B247,B$8:C$38,2,FALSE)&amp;(10*A247+3))="","",INDIRECT(VLOOKUP(B247,B$8:C$38,2,FALSE)&amp;(10*A247+3))))</f>
        <v/>
      </c>
      <c r="G247" s="17" t="str" cm="1">
        <f t="array" aca="1" ref="G247" ca="1">IF(E247="","",IF(INDIRECT(VLOOKUP(B247,B$8:C$38,2,FALSE)&amp;(10*A247+5))="","",INDIRECT(VLOOKUP(B247,B$8:C$38,2,FALSE)&amp;(10*A247+5))))</f>
        <v/>
      </c>
      <c r="H247" s="17" t="str" cm="1">
        <f t="array" aca="1" ref="H247" ca="1">IF(G247="","",IF(G247="●","振替後",IF(G247="▲","振替前",IF(G247="○","休日",IF(G247="外","非対象期間",IF(INDIRECT(VLOOKUP(B247,B$8:C$38,2,FALSE)&amp;(10*A247+5))="","",INDIRECT(VLOOKUP(B247,B$8:C$38,2,FALSE)&amp;(10*A247+5))))))))</f>
        <v/>
      </c>
      <c r="J247" s="52"/>
      <c r="K247" s="53"/>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BI247" s="7"/>
      <c r="BJ247" s="7"/>
      <c r="BK247" s="7"/>
      <c r="BL247" s="2"/>
    </row>
    <row r="248" spans="1:74" ht="13.5" customHeight="1">
      <c r="A248" s="17">
        <f t="shared" si="51"/>
        <v>8</v>
      </c>
      <c r="B248" s="17">
        <f t="shared" si="52"/>
        <v>24</v>
      </c>
      <c r="D248" s="89" cm="1">
        <f t="array" aca="1" ref="D248" ca="1">IF(INDIRECT(VLOOKUP(B248,B$8:C$38,2,FALSE)&amp;(10*A248-1))="","",INDIRECT(VLOOKUP(B248,B$8:C$38,2,FALSE)&amp;(10*A248-1)))</f>
        <v>46166</v>
      </c>
      <c r="E248" s="17" t="str">
        <f t="shared" ca="1" si="50"/>
        <v>日</v>
      </c>
      <c r="F248" s="17" t="str" cm="1">
        <f t="array" aca="1" ref="F248" ca="1">IF(E248="","",IF(INDIRECT(VLOOKUP(B248,B$8:C$38,2,FALSE)&amp;(10*A248+3))="","",INDIRECT(VLOOKUP(B248,B$8:C$38,2,FALSE)&amp;(10*A248+3))))</f>
        <v/>
      </c>
      <c r="G248" s="17" t="str" cm="1">
        <f t="array" aca="1" ref="G248" ca="1">IF(E248="","",IF(INDIRECT(VLOOKUP(B248,B$8:C$38,2,FALSE)&amp;(10*A248+5))="","",INDIRECT(VLOOKUP(B248,B$8:C$38,2,FALSE)&amp;(10*A248+5))))</f>
        <v/>
      </c>
      <c r="H248" s="17" t="str" cm="1">
        <f t="array" aca="1" ref="H248" ca="1">IF(G248="","",IF(G248="●","振替後",IF(G248="▲","振替前",IF(G248="○","休日",IF(G248="外","非対象期間",IF(INDIRECT(VLOOKUP(B248,B$8:C$38,2,FALSE)&amp;(10*A248+5))="","",INDIRECT(VLOOKUP(B248,B$8:C$38,2,FALSE)&amp;(10*A248+5))))))))</f>
        <v/>
      </c>
      <c r="J248" s="52"/>
      <c r="K248" s="66" t="s">
        <v>0</v>
      </c>
      <c r="L248" s="258">
        <f>DATE(YEAR(L238),MONTH(L238)+1,DAY(L238))</f>
        <v>46661</v>
      </c>
      <c r="M248" s="258"/>
      <c r="N248" s="258"/>
      <c r="O248" s="258"/>
      <c r="P248" s="258"/>
      <c r="Q248" s="258"/>
      <c r="R248" s="258"/>
      <c r="S248" s="258"/>
      <c r="T248" s="258"/>
      <c r="U248" s="258"/>
      <c r="V248" s="258"/>
      <c r="W248" s="258"/>
      <c r="X248" s="258"/>
      <c r="Y248" s="258"/>
      <c r="Z248" s="258"/>
      <c r="AA248" s="258"/>
      <c r="AB248" s="258"/>
      <c r="AC248" s="258"/>
      <c r="AD248" s="258"/>
      <c r="AE248" s="258"/>
      <c r="AF248" s="258"/>
      <c r="AG248" s="258"/>
      <c r="AH248" s="258"/>
      <c r="AI248" s="258"/>
      <c r="AJ248" s="258"/>
      <c r="AK248" s="258"/>
      <c r="AL248" s="258"/>
      <c r="AM248" s="258"/>
      <c r="AN248" s="258"/>
      <c r="AO248" s="258"/>
      <c r="AP248" s="259"/>
      <c r="AQ248" s="270" t="s">
        <v>136</v>
      </c>
      <c r="AR248" s="271"/>
      <c r="AS248" s="271"/>
      <c r="AT248" s="271"/>
      <c r="AU248" s="272"/>
      <c r="AV248" s="260" t="s">
        <v>50</v>
      </c>
      <c r="AW248" s="261"/>
      <c r="AX248" s="262"/>
      <c r="AY248" s="266" t="s">
        <v>11</v>
      </c>
      <c r="AZ248" s="267"/>
      <c r="BA248" s="250" t="s">
        <v>102</v>
      </c>
      <c r="BB248" s="253" t="s">
        <v>103</v>
      </c>
      <c r="BC248" s="256" t="s">
        <v>15</v>
      </c>
      <c r="BD248" s="208" t="s">
        <v>104</v>
      </c>
      <c r="BE248" s="247" t="s">
        <v>105</v>
      </c>
      <c r="BF248" s="208" t="s">
        <v>107</v>
      </c>
      <c r="BG248" s="247" t="s">
        <v>106</v>
      </c>
      <c r="BH248" s="208" t="s">
        <v>80</v>
      </c>
      <c r="BI248" s="208" t="s">
        <v>81</v>
      </c>
      <c r="BJ248" s="102" t="s">
        <v>82</v>
      </c>
      <c r="BK248" s="102" t="s">
        <v>83</v>
      </c>
      <c r="BL248" s="222" t="s">
        <v>52</v>
      </c>
      <c r="BM248" s="247" t="s">
        <v>108</v>
      </c>
      <c r="BN248" s="247" t="s">
        <v>109</v>
      </c>
      <c r="BO248" s="222" t="s">
        <v>110</v>
      </c>
      <c r="BP248" s="222" t="s">
        <v>111</v>
      </c>
      <c r="BQ248" s="105"/>
      <c r="BR248" s="245" t="s">
        <v>92</v>
      </c>
      <c r="BS248" s="222" t="s">
        <v>61</v>
      </c>
      <c r="BT248" s="173" t="s">
        <v>142</v>
      </c>
    </row>
    <row r="249" spans="1:74" ht="12.95" customHeight="1">
      <c r="A249" s="17">
        <f t="shared" si="51"/>
        <v>8</v>
      </c>
      <c r="B249" s="17">
        <f t="shared" si="52"/>
        <v>25</v>
      </c>
      <c r="D249" s="89" cm="1">
        <f t="array" aca="1" ref="D249" ca="1">IF(INDIRECT(VLOOKUP(B249,B$8:C$38,2,FALSE)&amp;(10*A249-1))="","",INDIRECT(VLOOKUP(B249,B$8:C$38,2,FALSE)&amp;(10*A249-1)))</f>
        <v>46167</v>
      </c>
      <c r="E249" s="17" t="str">
        <f t="shared" ca="1" si="50"/>
        <v>月</v>
      </c>
      <c r="F249" s="17" t="str" cm="1">
        <f t="array" aca="1" ref="F249" ca="1">IF(E249="","",IF(INDIRECT(VLOOKUP(B249,B$8:C$38,2,FALSE)&amp;(10*A249+3))="","",INDIRECT(VLOOKUP(B249,B$8:C$38,2,FALSE)&amp;(10*A249+3))))</f>
        <v/>
      </c>
      <c r="G249" s="17" t="str" cm="1">
        <f t="array" aca="1" ref="G249" ca="1">IF(E249="","",IF(INDIRECT(VLOOKUP(B249,B$8:C$38,2,FALSE)&amp;(10*A249+5))="","",INDIRECT(VLOOKUP(B249,B$8:C$38,2,FALSE)&amp;(10*A249+5))))</f>
        <v/>
      </c>
      <c r="H249" s="17" t="str" cm="1">
        <f t="array" aca="1" ref="H249" ca="1">IF(G249="","",IF(G249="●","振替後",IF(G249="▲","振替前",IF(G249="○","休日",IF(G249="外","非対象期間",IF(INDIRECT(VLOOKUP(B249,B$8:C$38,2,FALSE)&amp;(10*A249+5))="","",INDIRECT(VLOOKUP(B249,B$8:C$38,2,FALSE)&amp;(10*A249+5))))))))</f>
        <v/>
      </c>
      <c r="J249" s="52"/>
      <c r="K249" s="67" t="s">
        <v>1</v>
      </c>
      <c r="L249" s="126">
        <f>DATE(YEAR(L248),MONTH(L248),DAY(L248))</f>
        <v>46661</v>
      </c>
      <c r="M249" s="126">
        <f>IF(MONTH(DATE(YEAR(L249),MONTH(L249),DAY(L249)+1))=MONTH($L248),DATE(YEAR(L249),MONTH(L249),DAY(L249)+1),"")</f>
        <v>46662</v>
      </c>
      <c r="N249" s="126">
        <f t="shared" ref="N249:AP249" si="61">IF(MONTH(DATE(YEAR(M249),MONTH(M249),DAY(M249)+1))=MONTH($L248),DATE(YEAR(M249),MONTH(M249),DAY(M249)+1),"")</f>
        <v>46663</v>
      </c>
      <c r="O249" s="126">
        <f t="shared" si="61"/>
        <v>46664</v>
      </c>
      <c r="P249" s="126">
        <f t="shared" si="61"/>
        <v>46665</v>
      </c>
      <c r="Q249" s="126">
        <f t="shared" si="61"/>
        <v>46666</v>
      </c>
      <c r="R249" s="126">
        <f t="shared" si="61"/>
        <v>46667</v>
      </c>
      <c r="S249" s="126">
        <f t="shared" si="61"/>
        <v>46668</v>
      </c>
      <c r="T249" s="126">
        <f t="shared" si="61"/>
        <v>46669</v>
      </c>
      <c r="U249" s="126">
        <f t="shared" si="61"/>
        <v>46670</v>
      </c>
      <c r="V249" s="126">
        <f t="shared" si="61"/>
        <v>46671</v>
      </c>
      <c r="W249" s="126">
        <f t="shared" si="61"/>
        <v>46672</v>
      </c>
      <c r="X249" s="126">
        <f t="shared" si="61"/>
        <v>46673</v>
      </c>
      <c r="Y249" s="126">
        <f t="shared" si="61"/>
        <v>46674</v>
      </c>
      <c r="Z249" s="126">
        <f t="shared" si="61"/>
        <v>46675</v>
      </c>
      <c r="AA249" s="126">
        <f t="shared" si="61"/>
        <v>46676</v>
      </c>
      <c r="AB249" s="126">
        <f t="shared" si="61"/>
        <v>46677</v>
      </c>
      <c r="AC249" s="126">
        <f t="shared" si="61"/>
        <v>46678</v>
      </c>
      <c r="AD249" s="126">
        <f t="shared" si="61"/>
        <v>46679</v>
      </c>
      <c r="AE249" s="126">
        <f t="shared" si="61"/>
        <v>46680</v>
      </c>
      <c r="AF249" s="126">
        <f t="shared" si="61"/>
        <v>46681</v>
      </c>
      <c r="AG249" s="126">
        <f t="shared" si="61"/>
        <v>46682</v>
      </c>
      <c r="AH249" s="126">
        <f t="shared" si="61"/>
        <v>46683</v>
      </c>
      <c r="AI249" s="126">
        <f t="shared" si="61"/>
        <v>46684</v>
      </c>
      <c r="AJ249" s="126">
        <f t="shared" si="61"/>
        <v>46685</v>
      </c>
      <c r="AK249" s="126">
        <f t="shared" si="61"/>
        <v>46686</v>
      </c>
      <c r="AL249" s="126">
        <f t="shared" si="61"/>
        <v>46687</v>
      </c>
      <c r="AM249" s="126">
        <f t="shared" si="61"/>
        <v>46688</v>
      </c>
      <c r="AN249" s="126">
        <f t="shared" si="61"/>
        <v>46689</v>
      </c>
      <c r="AO249" s="126">
        <f t="shared" si="61"/>
        <v>46690</v>
      </c>
      <c r="AP249" s="127">
        <f t="shared" si="61"/>
        <v>46691</v>
      </c>
      <c r="AQ249" s="273"/>
      <c r="AR249" s="274"/>
      <c r="AS249" s="274"/>
      <c r="AT249" s="274"/>
      <c r="AU249" s="275"/>
      <c r="AV249" s="263"/>
      <c r="AW249" s="264"/>
      <c r="AX249" s="265"/>
      <c r="AY249" s="268"/>
      <c r="AZ249" s="269"/>
      <c r="BA249" s="251"/>
      <c r="BB249" s="254"/>
      <c r="BC249" s="257"/>
      <c r="BD249" s="210"/>
      <c r="BE249" s="248"/>
      <c r="BF249" s="210"/>
      <c r="BG249" s="248"/>
      <c r="BH249" s="210"/>
      <c r="BI249" s="210"/>
      <c r="BJ249" s="103" t="s">
        <v>78</v>
      </c>
      <c r="BK249" s="103" t="s">
        <v>79</v>
      </c>
      <c r="BL249" s="222"/>
      <c r="BM249" s="249"/>
      <c r="BN249" s="249"/>
      <c r="BO249" s="173"/>
      <c r="BP249" s="173"/>
      <c r="BQ249" s="106"/>
      <c r="BR249" s="246"/>
      <c r="BS249" s="222"/>
      <c r="BT249" s="173"/>
    </row>
    <row r="250" spans="1:74" ht="13.5" customHeight="1">
      <c r="A250" s="17">
        <f t="shared" si="51"/>
        <v>8</v>
      </c>
      <c r="B250" s="17">
        <f t="shared" si="52"/>
        <v>26</v>
      </c>
      <c r="D250" s="89" cm="1">
        <f t="array" aca="1" ref="D250" ca="1">IF(INDIRECT(VLOOKUP(B250,B$8:C$38,2,FALSE)&amp;(10*A250-1))="","",INDIRECT(VLOOKUP(B250,B$8:C$38,2,FALSE)&amp;(10*A250-1)))</f>
        <v>46168</v>
      </c>
      <c r="E250" s="17" t="str">
        <f t="shared" ca="1" si="50"/>
        <v>火</v>
      </c>
      <c r="F250" s="17" t="str" cm="1">
        <f t="array" aca="1" ref="F250" ca="1">IF(E250="","",IF(INDIRECT(VLOOKUP(B250,B$8:C$38,2,FALSE)&amp;(10*A250+3))="","",INDIRECT(VLOOKUP(B250,B$8:C$38,2,FALSE)&amp;(10*A250+3))))</f>
        <v/>
      </c>
      <c r="G250" s="17" t="str" cm="1">
        <f t="array" aca="1" ref="G250" ca="1">IF(E250="","",IF(INDIRECT(VLOOKUP(B250,B$8:C$38,2,FALSE)&amp;(10*A250+5))="","",INDIRECT(VLOOKUP(B250,B$8:C$38,2,FALSE)&amp;(10*A250+5))))</f>
        <v/>
      </c>
      <c r="H250" s="17" t="str" cm="1">
        <f t="array" aca="1" ref="H250" ca="1">IF(G250="","",IF(G250="●","振替後",IF(G250="▲","振替前",IF(G250="○","休日",IF(G250="外","非対象期間",IF(INDIRECT(VLOOKUP(B250,B$8:C$38,2,FALSE)&amp;(10*A250+5))="","",INDIRECT(VLOOKUP(B250,B$8:C$38,2,FALSE)&amp;(10*A250+5))))))))</f>
        <v/>
      </c>
      <c r="J250" s="52"/>
      <c r="K250" s="67" t="s">
        <v>2</v>
      </c>
      <c r="L250" s="128" t="str">
        <f t="shared" ref="L250:AP250" si="62">TEXT(L249,"aaa")</f>
        <v>金</v>
      </c>
      <c r="M250" s="128" t="str">
        <f t="shared" si="62"/>
        <v>土</v>
      </c>
      <c r="N250" s="128" t="str">
        <f t="shared" si="62"/>
        <v>日</v>
      </c>
      <c r="O250" s="128" t="str">
        <f t="shared" si="62"/>
        <v>月</v>
      </c>
      <c r="P250" s="128" t="str">
        <f t="shared" si="62"/>
        <v>火</v>
      </c>
      <c r="Q250" s="128" t="str">
        <f t="shared" si="62"/>
        <v>水</v>
      </c>
      <c r="R250" s="128" t="str">
        <f t="shared" si="62"/>
        <v>木</v>
      </c>
      <c r="S250" s="128" t="str">
        <f t="shared" si="62"/>
        <v>金</v>
      </c>
      <c r="T250" s="128" t="str">
        <f t="shared" si="62"/>
        <v>土</v>
      </c>
      <c r="U250" s="128" t="str">
        <f t="shared" si="62"/>
        <v>日</v>
      </c>
      <c r="V250" s="128" t="str">
        <f t="shared" si="62"/>
        <v>月</v>
      </c>
      <c r="W250" s="128" t="str">
        <f t="shared" si="62"/>
        <v>火</v>
      </c>
      <c r="X250" s="128" t="str">
        <f t="shared" si="62"/>
        <v>水</v>
      </c>
      <c r="Y250" s="128" t="str">
        <f t="shared" si="62"/>
        <v>木</v>
      </c>
      <c r="Z250" s="128" t="str">
        <f t="shared" si="62"/>
        <v>金</v>
      </c>
      <c r="AA250" s="128" t="str">
        <f t="shared" si="62"/>
        <v>土</v>
      </c>
      <c r="AB250" s="128" t="str">
        <f t="shared" si="62"/>
        <v>日</v>
      </c>
      <c r="AC250" s="128" t="str">
        <f t="shared" si="62"/>
        <v>月</v>
      </c>
      <c r="AD250" s="128" t="str">
        <f t="shared" si="62"/>
        <v>火</v>
      </c>
      <c r="AE250" s="128" t="str">
        <f t="shared" si="62"/>
        <v>水</v>
      </c>
      <c r="AF250" s="128" t="str">
        <f t="shared" si="62"/>
        <v>木</v>
      </c>
      <c r="AG250" s="128" t="str">
        <f t="shared" si="62"/>
        <v>金</v>
      </c>
      <c r="AH250" s="128" t="str">
        <f t="shared" si="62"/>
        <v>土</v>
      </c>
      <c r="AI250" s="128" t="str">
        <f t="shared" si="62"/>
        <v>日</v>
      </c>
      <c r="AJ250" s="128" t="str">
        <f t="shared" si="62"/>
        <v>月</v>
      </c>
      <c r="AK250" s="128" t="str">
        <f t="shared" si="62"/>
        <v>火</v>
      </c>
      <c r="AL250" s="128" t="str">
        <f t="shared" si="62"/>
        <v>水</v>
      </c>
      <c r="AM250" s="128" t="str">
        <f t="shared" si="62"/>
        <v>木</v>
      </c>
      <c r="AN250" s="128" t="str">
        <f t="shared" si="62"/>
        <v>金</v>
      </c>
      <c r="AO250" s="128" t="str">
        <f t="shared" si="62"/>
        <v>土</v>
      </c>
      <c r="AP250" s="129" t="str">
        <f t="shared" si="62"/>
        <v>日</v>
      </c>
      <c r="AQ250" s="287" t="s">
        <v>137</v>
      </c>
      <c r="AR250" s="289" t="s">
        <v>138</v>
      </c>
      <c r="AS250" s="289" t="s">
        <v>139</v>
      </c>
      <c r="AT250" s="289" t="s">
        <v>140</v>
      </c>
      <c r="AU250" s="304" t="s">
        <v>141</v>
      </c>
      <c r="AV250" s="229" t="s">
        <v>44</v>
      </c>
      <c r="AW250" s="230" t="s">
        <v>12</v>
      </c>
      <c r="AX250" s="231" t="s">
        <v>51</v>
      </c>
      <c r="AY250" s="232" t="s">
        <v>44</v>
      </c>
      <c r="AZ250" s="235" t="s">
        <v>13</v>
      </c>
      <c r="BA250" s="252"/>
      <c r="BB250" s="255"/>
      <c r="BC250" s="238">
        <f>COUNT(L249:AP249)</f>
        <v>31</v>
      </c>
      <c r="BD250" s="208">
        <f>BC250-BA252</f>
        <v>31</v>
      </c>
      <c r="BE250" s="222">
        <f>SUM(BD$8:BD253)</f>
        <v>705</v>
      </c>
      <c r="BF250" s="208">
        <f>BC250-BA254</f>
        <v>31</v>
      </c>
      <c r="BG250" s="222">
        <f>SUM(BF$8:BF253)</f>
        <v>705</v>
      </c>
      <c r="BH250" s="222">
        <f>COUNTIF(L253:AP253,"○")+COUNTIF(L253:AP253,"●")</f>
        <v>0</v>
      </c>
      <c r="BI250" s="222">
        <f>SUM(BH$9:BH254)</f>
        <v>0</v>
      </c>
      <c r="BJ250" s="222">
        <f>COUNTIF(L255:AP255,"○")+COUNTIF(L255:AP255,"●")</f>
        <v>0</v>
      </c>
      <c r="BK250" s="222">
        <f>SUM(BJ$10:BJ255)</f>
        <v>0</v>
      </c>
      <c r="BL250" s="173">
        <f>COUNTIF(L250:AP250,"土")+COUNTIF(L250:AP250,"日")</f>
        <v>10</v>
      </c>
      <c r="BM250" s="248"/>
      <c r="BN250" s="248"/>
      <c r="BO250" s="173" t="str">
        <f ca="1">IF(OR(BM251/BD250&lt;0.285,BM251=0),"特例","特例なし")</f>
        <v>特例なし</v>
      </c>
      <c r="BP250" s="173" t="str">
        <f ca="1">IF(OR(BN251/BF250&lt;0.285,BN251=0),"特例","特例なし")</f>
        <v>特例なし</v>
      </c>
      <c r="BQ250" s="223" t="s">
        <v>97</v>
      </c>
      <c r="BR250" s="225">
        <f>ABS(IF(WEEKDAY(L248,3)=0,7,WEEKDAY(L248,3)-7))</f>
        <v>3</v>
      </c>
      <c r="BS250" s="173">
        <f ca="1">IF($AX$340="計画",IF(BD250=0,1,IF(AX253="達成",1,IF(AX253="達成※",1,0))),IF(BF250=0,1,IF(AX255="達成",1,IF(AX255="達成※",1,0))))</f>
        <v>0</v>
      </c>
      <c r="BT250" s="173">
        <f ca="1">IF($AX$340="計画",IF(COUNTIF(AQ254:AU254,"未")=0,1,0),IF(COUNTIF(AQ256:AU256,"未")=0,1,0))</f>
        <v>0</v>
      </c>
    </row>
    <row r="251" spans="1:74" ht="33.950000000000003" customHeight="1">
      <c r="A251" s="17">
        <f t="shared" si="51"/>
        <v>8</v>
      </c>
      <c r="B251" s="17">
        <f t="shared" si="52"/>
        <v>27</v>
      </c>
      <c r="D251" s="89" cm="1">
        <f t="array" aca="1" ref="D251" ca="1">IF(INDIRECT(VLOOKUP(B251,B$8:C$38,2,FALSE)&amp;(10*A251-1))="","",INDIRECT(VLOOKUP(B251,B$8:C$38,2,FALSE)&amp;(10*A251-1)))</f>
        <v>46169</v>
      </c>
      <c r="E251" s="17" t="str">
        <f t="shared" ca="1" si="50"/>
        <v>水</v>
      </c>
      <c r="F251" s="17" t="str" cm="1">
        <f t="array" aca="1" ref="F251" ca="1">IF(E251="","",IF(INDIRECT(VLOOKUP(B251,B$8:C$38,2,FALSE)&amp;(10*A251+3))="","",INDIRECT(VLOOKUP(B251,B$8:C$38,2,FALSE)&amp;(10*A251+3))))</f>
        <v/>
      </c>
      <c r="G251" s="17" t="str" cm="1">
        <f t="array" aca="1" ref="G251" ca="1">IF(E251="","",IF(INDIRECT(VLOOKUP(B251,B$8:C$38,2,FALSE)&amp;(10*A251+5))="","",INDIRECT(VLOOKUP(B251,B$8:C$38,2,FALSE)&amp;(10*A251+5))))</f>
        <v/>
      </c>
      <c r="H251" s="17" t="str" cm="1">
        <f t="array" aca="1" ref="H251" ca="1">IF(G251="","",IF(G251="●","振替後",IF(G251="▲","振替前",IF(G251="○","休日",IF(G251="外","非対象期間",IF(INDIRECT(VLOOKUP(B251,B$8:C$38,2,FALSE)&amp;(10*A251+5))="","",INDIRECT(VLOOKUP(B251,B$8:C$38,2,FALSE)&amp;(10*A251+5))))))))</f>
        <v/>
      </c>
      <c r="J251" s="52"/>
      <c r="K251" s="220" t="s">
        <v>3</v>
      </c>
      <c r="L251" s="218" t="str">
        <f>IFERROR(VLOOKUP(L249,祝日一覧!$A:$C,3,FALSE),"")</f>
        <v/>
      </c>
      <c r="M251" s="218" t="str">
        <f>IFERROR(VLOOKUP(M249,祝日一覧!$A:$C,3,FALSE),"")</f>
        <v/>
      </c>
      <c r="N251" s="218" t="str">
        <f>IFERROR(VLOOKUP(N249,祝日一覧!$A:$C,3,FALSE),"")</f>
        <v/>
      </c>
      <c r="O251" s="218" t="str">
        <f>IFERROR(VLOOKUP(O249,祝日一覧!$A:$C,3,FALSE),"")</f>
        <v/>
      </c>
      <c r="P251" s="218" t="str">
        <f>IFERROR(VLOOKUP(P249,祝日一覧!$A:$C,3,FALSE),"")</f>
        <v/>
      </c>
      <c r="Q251" s="218" t="str">
        <f>IFERROR(VLOOKUP(Q249,祝日一覧!$A:$C,3,FALSE),"")</f>
        <v/>
      </c>
      <c r="R251" s="218" t="str">
        <f>IFERROR(VLOOKUP(R249,祝日一覧!$A:$C,3,FALSE),"")</f>
        <v/>
      </c>
      <c r="S251" s="218" t="str">
        <f>IFERROR(VLOOKUP(S249,祝日一覧!$A:$C,3,FALSE),"")</f>
        <v/>
      </c>
      <c r="T251" s="218" t="str">
        <f>IFERROR(VLOOKUP(T249,祝日一覧!$A:$C,3,FALSE),"")</f>
        <v/>
      </c>
      <c r="U251" s="218" t="str">
        <f>IFERROR(VLOOKUP(U249,祝日一覧!$A:$C,3,FALSE),"")</f>
        <v/>
      </c>
      <c r="V251" s="218" t="str">
        <f>IFERROR(VLOOKUP(V249,祝日一覧!$A:$C,3,FALSE),"")</f>
        <v>スポーツの日</v>
      </c>
      <c r="W251" s="218" t="str">
        <f>IFERROR(VLOOKUP(W249,祝日一覧!$A:$C,3,FALSE),"")</f>
        <v/>
      </c>
      <c r="X251" s="218" t="str">
        <f>IFERROR(VLOOKUP(X249,祝日一覧!$A:$C,3,FALSE),"")</f>
        <v/>
      </c>
      <c r="Y251" s="218" t="str">
        <f>IFERROR(VLOOKUP(Y249,祝日一覧!$A:$C,3,FALSE),"")</f>
        <v/>
      </c>
      <c r="Z251" s="218" t="str">
        <f>IFERROR(VLOOKUP(Z249,祝日一覧!$A:$C,3,FALSE),"")</f>
        <v/>
      </c>
      <c r="AA251" s="218" t="str">
        <f>IFERROR(VLOOKUP(AA249,祝日一覧!$A:$C,3,FALSE),"")</f>
        <v/>
      </c>
      <c r="AB251" s="218" t="str">
        <f>IFERROR(VLOOKUP(AB249,祝日一覧!$A:$C,3,FALSE),"")</f>
        <v/>
      </c>
      <c r="AC251" s="218" t="str">
        <f>IFERROR(VLOOKUP(AC249,祝日一覧!$A:$C,3,FALSE),"")</f>
        <v/>
      </c>
      <c r="AD251" s="218" t="str">
        <f>IFERROR(VLOOKUP(AD249,祝日一覧!$A:$C,3,FALSE),"")</f>
        <v/>
      </c>
      <c r="AE251" s="218" t="str">
        <f>IFERROR(VLOOKUP(AE249,祝日一覧!$A:$C,3,FALSE),"")</f>
        <v/>
      </c>
      <c r="AF251" s="218" t="str">
        <f>IFERROR(VLOOKUP(AF249,祝日一覧!$A:$C,3,FALSE),"")</f>
        <v/>
      </c>
      <c r="AG251" s="218" t="str">
        <f>IFERROR(VLOOKUP(AG249,祝日一覧!$A:$C,3,FALSE),"")</f>
        <v/>
      </c>
      <c r="AH251" s="218" t="str">
        <f>IFERROR(VLOOKUP(AH249,祝日一覧!$A:$C,3,FALSE),"")</f>
        <v/>
      </c>
      <c r="AI251" s="218" t="str">
        <f>IFERROR(VLOOKUP(AI249,祝日一覧!$A:$C,3,FALSE),"")</f>
        <v/>
      </c>
      <c r="AJ251" s="218" t="str">
        <f>IFERROR(VLOOKUP(AJ249,祝日一覧!$A:$C,3,FALSE),"")</f>
        <v/>
      </c>
      <c r="AK251" s="218" t="str">
        <f>IFERROR(VLOOKUP(AK249,祝日一覧!$A:$C,3,FALSE),"")</f>
        <v/>
      </c>
      <c r="AL251" s="218" t="str">
        <f>IFERROR(VLOOKUP(AL249,祝日一覧!$A:$C,3,FALSE),"")</f>
        <v/>
      </c>
      <c r="AM251" s="218" t="str">
        <f>IFERROR(VLOOKUP(AM249,祝日一覧!$A:$C,3,FALSE),"")</f>
        <v/>
      </c>
      <c r="AN251" s="218" t="str">
        <f>IFERROR(VLOOKUP(AN249,祝日一覧!$A:$C,3,FALSE),"")</f>
        <v/>
      </c>
      <c r="AO251" s="218" t="str">
        <f>IFERROR(VLOOKUP(AO249,祝日一覧!$A:$C,3,FALSE),"")</f>
        <v/>
      </c>
      <c r="AP251" s="219" t="str">
        <f>IFERROR(VLOOKUP(AP249,祝日一覧!$A:$C,3,FALSE),"")</f>
        <v/>
      </c>
      <c r="AQ251" s="288"/>
      <c r="AR251" s="290"/>
      <c r="AS251" s="290"/>
      <c r="AT251" s="290"/>
      <c r="AU251" s="305"/>
      <c r="AV251" s="229"/>
      <c r="AW251" s="230"/>
      <c r="AX251" s="231"/>
      <c r="AY251" s="233"/>
      <c r="AZ251" s="236"/>
      <c r="BA251" s="41" t="s">
        <v>85</v>
      </c>
      <c r="BB251" s="42" t="s">
        <v>85</v>
      </c>
      <c r="BC251" s="238"/>
      <c r="BD251" s="209"/>
      <c r="BE251" s="222"/>
      <c r="BF251" s="209"/>
      <c r="BG251" s="222"/>
      <c r="BH251" s="222"/>
      <c r="BI251" s="222"/>
      <c r="BJ251" s="222"/>
      <c r="BK251" s="222"/>
      <c r="BL251" s="173"/>
      <c r="BM251" s="226">
        <f ca="1">BL250-BB252</f>
        <v>10</v>
      </c>
      <c r="BN251" s="226">
        <f ca="1">BL250-BB254</f>
        <v>10</v>
      </c>
      <c r="BO251" s="173"/>
      <c r="BP251" s="173"/>
      <c r="BQ251" s="224"/>
      <c r="BR251" s="225">
        <f>WEEKDAY(L247,3)</f>
        <v>5</v>
      </c>
      <c r="BS251" s="173"/>
      <c r="BT251" s="173"/>
      <c r="BU251" s="24"/>
    </row>
    <row r="252" spans="1:74" s="3" customFormat="1" ht="53.1" customHeight="1">
      <c r="A252" s="17">
        <f t="shared" si="51"/>
        <v>8</v>
      </c>
      <c r="B252" s="17">
        <f t="shared" si="52"/>
        <v>28</v>
      </c>
      <c r="C252" s="88"/>
      <c r="D252" s="89" cm="1">
        <f t="array" aca="1" ref="D252" ca="1">IF(INDIRECT(VLOOKUP(B252,B$8:C$38,2,FALSE)&amp;(10*A252-1))="","",INDIRECT(VLOOKUP(B252,B$8:C$38,2,FALSE)&amp;(10*A252-1)))</f>
        <v>46170</v>
      </c>
      <c r="E252" s="17" t="str">
        <f t="shared" ca="1" si="50"/>
        <v>木</v>
      </c>
      <c r="F252" s="17" t="str" cm="1">
        <f t="array" aca="1" ref="F252" ca="1">IF(E252="","",IF(INDIRECT(VLOOKUP(B252,B$8:C$38,2,FALSE)&amp;(10*A252+3))="","",INDIRECT(VLOOKUP(B252,B$8:C$38,2,FALSE)&amp;(10*A252+3))))</f>
        <v/>
      </c>
      <c r="G252" s="17" t="str" cm="1">
        <f t="array" aca="1" ref="G252" ca="1">IF(E252="","",IF(INDIRECT(VLOOKUP(B252,B$8:C$38,2,FALSE)&amp;(10*A252+5))="","",INDIRECT(VLOOKUP(B252,B$8:C$38,2,FALSE)&amp;(10*A252+5))))</f>
        <v/>
      </c>
      <c r="H252" s="17" t="str" cm="1">
        <f t="array" aca="1" ref="H252" ca="1">IF(G252="","",IF(G252="●","振替後",IF(G252="▲","振替前",IF(G252="○","休日",IF(G252="外","非対象期間",IF(INDIRECT(VLOOKUP(B252,B$8:C$38,2,FALSE)&amp;(10*A252+5))="","",INDIRECT(VLOOKUP(B252,B$8:C$38,2,FALSE)&amp;(10*A252+5))))))))</f>
        <v/>
      </c>
      <c r="J252" s="68"/>
      <c r="K252" s="221"/>
      <c r="L252" s="218"/>
      <c r="M252" s="218"/>
      <c r="N252" s="218"/>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c r="AL252" s="218"/>
      <c r="AM252" s="218"/>
      <c r="AN252" s="218"/>
      <c r="AO252" s="218"/>
      <c r="AP252" s="219"/>
      <c r="AQ252" s="108" t="str">
        <f>IF($BR250=7,DBCS(1&amp;"日～"&amp;7&amp;"日"),DBCS("前"&amp;DAY(EOMONTH($L248-1,0))-6+$BR250&amp;"日～"&amp;$BR250&amp;"日"))</f>
        <v>前２７日～３日</v>
      </c>
      <c r="AR252" s="109" t="str">
        <f>DBCS($BR250+1&amp;"日～"&amp;$BR250+7&amp;"日")</f>
        <v>４日～１０日</v>
      </c>
      <c r="AS252" s="109" t="str">
        <f>DBCS($BR250+8&amp;"日～"&amp;$BR250+14&amp;"日")</f>
        <v>１１日～１７日</v>
      </c>
      <c r="AT252" s="109" t="str">
        <f>DBCS($BR250+15&amp;"日～"&amp;$BR250+21&amp;"日")</f>
        <v>１８日～２４日</v>
      </c>
      <c r="AU252" s="110" t="str">
        <f>IF(AND(BR250=7,BR253=0),"-",IF($BR255=3,"-",DBCS($BR250+22&amp;"日～"&amp;$BR250+28&amp;"日")))</f>
        <v>２５日～３１日</v>
      </c>
      <c r="AV252" s="229"/>
      <c r="AW252" s="230"/>
      <c r="AX252" s="231"/>
      <c r="AY252" s="234"/>
      <c r="AZ252" s="237"/>
      <c r="BA252" s="41">
        <f>COUNTIF(L253:AP254,"外")</f>
        <v>0</v>
      </c>
      <c r="BB252" s="42">
        <f ca="1">COUNTIF(OFFSET(L253,0,MAX(5-WEEKDAY(L248,3),0),1,MIN(7-WEEKDAY(L248,3),2)),"外")+COUNTIF(OFFSET(L253,0,MAX(5-WEEKDAY(L248,3),0)+7,1,2),"外")+COUNTIF(OFFSET(L253,0,MAX(5-WEEKDAY(L248,3),0)+14,1,2),"外")+COUNTIF(OFFSET(L253,0,MAX(5-WEEKDAY(L248,3),0)+21,1,2),"外")+IF(BR252-BR250&lt;27,0,COUNTIF(OFFSET(L253,0,BR250+26,1,MIN(7-BR253,2)),"外"))</f>
        <v>0</v>
      </c>
      <c r="BC252" s="238"/>
      <c r="BD252" s="209"/>
      <c r="BE252" s="222"/>
      <c r="BF252" s="209"/>
      <c r="BG252" s="222"/>
      <c r="BH252" s="222"/>
      <c r="BI252" s="222"/>
      <c r="BJ252" s="222"/>
      <c r="BK252" s="222"/>
      <c r="BL252" s="173"/>
      <c r="BM252" s="227"/>
      <c r="BN252" s="227"/>
      <c r="BO252" s="173"/>
      <c r="BP252" s="173"/>
      <c r="BQ252" s="35" t="s">
        <v>98</v>
      </c>
      <c r="BR252" s="31">
        <f>DAY(EOMONTH(L248,0))</f>
        <v>31</v>
      </c>
      <c r="BS252" s="173"/>
      <c r="BT252" s="173"/>
      <c r="BU252" s="29"/>
      <c r="BV252" s="30"/>
    </row>
    <row r="253" spans="1:74" s="4" customFormat="1" ht="29.1" customHeight="1">
      <c r="A253" s="17">
        <f t="shared" si="51"/>
        <v>8</v>
      </c>
      <c r="B253" s="17">
        <f t="shared" si="52"/>
        <v>29</v>
      </c>
      <c r="D253" s="89" cm="1">
        <f t="array" aca="1" ref="D253" ca="1">IF(INDIRECT(VLOOKUP(B253,B$8:C$38,2,FALSE)&amp;(10*A253-1))="","",INDIRECT(VLOOKUP(B253,B$8:C$38,2,FALSE)&amp;(10*A253-1)))</f>
        <v>46171</v>
      </c>
      <c r="E253" s="17" t="str">
        <f t="shared" ca="1" si="50"/>
        <v>金</v>
      </c>
      <c r="F253" s="17" t="str" cm="1">
        <f t="array" aca="1" ref="F253" ca="1">IF(E253="","",IF(INDIRECT(VLOOKUP(B253,B$8:C$38,2,FALSE)&amp;(10*A253+3))="","",INDIRECT(VLOOKUP(B253,B$8:C$38,2,FALSE)&amp;(10*A253+3))))</f>
        <v/>
      </c>
      <c r="G253" s="17" t="str" cm="1">
        <f t="array" aca="1" ref="G253" ca="1">IF(E253="","",IF(INDIRECT(VLOOKUP(B253,B$8:C$38,2,FALSE)&amp;(10*A253+5))="","",INDIRECT(VLOOKUP(B253,B$8:C$38,2,FALSE)&amp;(10*A253+5))))</f>
        <v/>
      </c>
      <c r="H253" s="17" t="str" cm="1">
        <f t="array" aca="1" ref="H253" ca="1">IF(G253="","",IF(G253="●","振替後",IF(G253="▲","振替前",IF(G253="○","休日",IF(G253="外","非対象期間",IF(INDIRECT(VLOOKUP(B253,B$8:C$38,2,FALSE)&amp;(10*A253+5))="","",INDIRECT(VLOOKUP(B253,B$8:C$38,2,FALSE)&amp;(10*A253+5))))))))</f>
        <v/>
      </c>
      <c r="J253" s="69"/>
      <c r="K253" s="212" t="s">
        <v>88</v>
      </c>
      <c r="L253" s="194"/>
      <c r="M253" s="194"/>
      <c r="N253" s="194"/>
      <c r="O253" s="194"/>
      <c r="P253" s="194"/>
      <c r="Q253" s="194"/>
      <c r="R253" s="194"/>
      <c r="S253" s="194"/>
      <c r="T253" s="194"/>
      <c r="U253" s="194"/>
      <c r="V253" s="194"/>
      <c r="W253" s="194"/>
      <c r="X253" s="194"/>
      <c r="Y253" s="194"/>
      <c r="Z253" s="194"/>
      <c r="AA253" s="194"/>
      <c r="AB253" s="194"/>
      <c r="AC253" s="194"/>
      <c r="AD253" s="194"/>
      <c r="AE253" s="194"/>
      <c r="AF253" s="194"/>
      <c r="AG253" s="194"/>
      <c r="AH253" s="194"/>
      <c r="AI253" s="194"/>
      <c r="AJ253" s="194"/>
      <c r="AK253" s="194"/>
      <c r="AL253" s="194"/>
      <c r="AM253" s="194"/>
      <c r="AN253" s="194"/>
      <c r="AO253" s="194"/>
      <c r="AP253" s="196"/>
      <c r="AQ253" s="111">
        <f ca="1">IF(BR250=7,COUNTIF(OFFSET($L253,0,0,1,$BR250),"○")+COUNTIF(OFFSET($L253,0,$BR250,1,7),"●"),COUNTIF(OFFSET($L253,0,0,1,$BR250),"○")+COUNTIF(OFFSET($L253,-10,DAY(EOMONTH(L248-1,0))-7+BR250,1,7-$BR250),"○")+COUNTIF(OFFSET(L253,0,BR250,1,7),"●"))</f>
        <v>0</v>
      </c>
      <c r="AR253" s="112">
        <f ca="1">COUNTIF(OFFSET($L253,0,$BR250,1,7),"○")+COUNTIF(OFFSET($L253,0,$BR250+7,1,7),"●")</f>
        <v>0</v>
      </c>
      <c r="AS253" s="112">
        <f ca="1">COUNTIF(OFFSET($L253,0,$BR250+7,1,7),"○")+COUNTIF(OFFSET($L253,0,$BR250+14,1,7),"●")</f>
        <v>0</v>
      </c>
      <c r="AT253" s="112">
        <f ca="1">IF(BR255=3,COUNTIF(OFFSET($L253,0,$BR250+14,1,7),"○")+IFERROR(COUNTIF(OFFSET(L253,0,BR250+22,1,BR253),"●"),0)+COUNTIF(OFFSET(L253,10,0,1,7-BR253),"●"),COUNTIF(OFFSET($L253,0,$BR250+14,1,7),"○")+COUNTIF(OFFSET($L253,0,$BR250+21,1,7),"●"))</f>
        <v>0</v>
      </c>
      <c r="AU253" s="113">
        <f ca="1">IF((BR255+SIGN(BR250))&lt;5,"-",IF(BR253=0,COUNTIF(OFFSET(L253,0,BR250+21,1,7),"○")+COUNTIF(OFFSET(L253,10,0,1,7-BR253),"●"),COUNTIF(OFFSET(L253,0,BR250+21,1,7),"○")+COUNTIF(OFFSET(L253,0,BR250+28,1,BR253),"●")+COUNTIF(OFFSET(L253,10,1,7-BR253,),"●")))</f>
        <v>0</v>
      </c>
      <c r="AV253" s="198">
        <f>BH250</f>
        <v>0</v>
      </c>
      <c r="AW253" s="200">
        <f>IF(BD250=0,"対象外",AV253/BD250)</f>
        <v>0</v>
      </c>
      <c r="AX253" s="202" t="str">
        <f ca="1">IF(BD250=0,"対象外",IF(AV253/BD250&gt;=0.285,"達成",IF(AV253&gt;=BO253,"達成※","未")))</f>
        <v>未</v>
      </c>
      <c r="AY253" s="204">
        <f>BI250</f>
        <v>0</v>
      </c>
      <c r="AZ253" s="206">
        <f>IFERROR(AY253/BE250,"")</f>
        <v>0</v>
      </c>
      <c r="BA253" s="41" t="s">
        <v>86</v>
      </c>
      <c r="BB253" s="42" t="s">
        <v>86</v>
      </c>
      <c r="BC253" s="238"/>
      <c r="BD253" s="209"/>
      <c r="BE253" s="222"/>
      <c r="BF253" s="209"/>
      <c r="BG253" s="222"/>
      <c r="BH253" s="222"/>
      <c r="BI253" s="222"/>
      <c r="BJ253" s="222"/>
      <c r="BK253" s="222"/>
      <c r="BL253" s="173"/>
      <c r="BM253" s="227"/>
      <c r="BN253" s="227"/>
      <c r="BO253" s="173" t="str">
        <f ca="1">IF(OR(BM251/BD250&lt;0.285,BM251=0),BM251,"-")</f>
        <v>-</v>
      </c>
      <c r="BP253" s="226" t="str">
        <f ca="1">IF(OR(BN251/BF250&lt;0.285,BN251=0),BN251,"-")</f>
        <v>-</v>
      </c>
      <c r="BQ253" s="36" t="s">
        <v>99</v>
      </c>
      <c r="BR253" s="33">
        <f>MOD(BR252-BR250,7)</f>
        <v>0</v>
      </c>
      <c r="BS253" s="173"/>
      <c r="BT253" s="173"/>
    </row>
    <row r="254" spans="1:74" s="4" customFormat="1" ht="29.1" customHeight="1">
      <c r="A254" s="17">
        <f t="shared" si="51"/>
        <v>8</v>
      </c>
      <c r="B254" s="17">
        <f t="shared" si="52"/>
        <v>30</v>
      </c>
      <c r="D254" s="89" cm="1">
        <f t="array" aca="1" ref="D254" ca="1">IF(INDIRECT(VLOOKUP(B254,B$8:C$38,2,FALSE)&amp;(10*A254-1))="","",INDIRECT(VLOOKUP(B254,B$8:C$38,2,FALSE)&amp;(10*A254-1)))</f>
        <v>46172</v>
      </c>
      <c r="E254" s="17" t="str">
        <f t="shared" ca="1" si="50"/>
        <v>土</v>
      </c>
      <c r="F254" s="17" t="str" cm="1">
        <f t="array" aca="1" ref="F254" ca="1">IF(E254="","",IF(INDIRECT(VLOOKUP(B254,B$8:C$38,2,FALSE)&amp;(10*A254+3))="","",INDIRECT(VLOOKUP(B254,B$8:C$38,2,FALSE)&amp;(10*A254+3))))</f>
        <v/>
      </c>
      <c r="G254" s="17" t="str" cm="1">
        <f t="array" aca="1" ref="G254" ca="1">IF(E254="","",IF(INDIRECT(VLOOKUP(B254,B$8:C$38,2,FALSE)&amp;(10*A254+5))="","",INDIRECT(VLOOKUP(B254,B$8:C$38,2,FALSE)&amp;(10*A254+5))))</f>
        <v/>
      </c>
      <c r="H254" s="17" t="str" cm="1">
        <f t="array" aca="1" ref="H254" ca="1">IF(G254="","",IF(G254="●","振替後",IF(G254="▲","振替前",IF(G254="○","休日",IF(G254="外","非対象期間",IF(INDIRECT(VLOOKUP(B254,B$8:C$38,2,FALSE)&amp;(10*A254+5))="","",INDIRECT(VLOOKUP(B254,B$8:C$38,2,FALSE)&amp;(10*A254+5))))))))</f>
        <v/>
      </c>
      <c r="J254" s="69"/>
      <c r="K254" s="244"/>
      <c r="L254" s="194"/>
      <c r="M254" s="194"/>
      <c r="N254" s="194"/>
      <c r="O254" s="194"/>
      <c r="P254" s="194"/>
      <c r="Q254" s="194"/>
      <c r="R254" s="194"/>
      <c r="S254" s="194"/>
      <c r="T254" s="194"/>
      <c r="U254" s="194"/>
      <c r="V254" s="194"/>
      <c r="W254" s="194"/>
      <c r="X254" s="194"/>
      <c r="Y254" s="194"/>
      <c r="Z254" s="194"/>
      <c r="AA254" s="194"/>
      <c r="AB254" s="194"/>
      <c r="AC254" s="194"/>
      <c r="AD254" s="194"/>
      <c r="AE254" s="194"/>
      <c r="AF254" s="194"/>
      <c r="AG254" s="194"/>
      <c r="AH254" s="194"/>
      <c r="AI254" s="194"/>
      <c r="AJ254" s="194"/>
      <c r="AK254" s="194"/>
      <c r="AL254" s="194"/>
      <c r="AM254" s="194"/>
      <c r="AN254" s="194"/>
      <c r="AO254" s="194"/>
      <c r="AP254" s="196"/>
      <c r="AQ254" s="114" t="str">
        <f ca="1">IF(BR250=1,
IF((2-COUNTIF(OFFSET(L253,0,0,1,1),"外")-COUNTIF(OFFSET(L253,-10,BR242-1),"外"))&lt;=AQ253,"達成","未"),
IF((2-COUNTIF(OFFSET(L253,0,MAX(5-WEEKDAY(L248,3),0),1,2),"外"))&lt;=AQ253,"達成","未"))</f>
        <v>未</v>
      </c>
      <c r="AR254" s="112" t="str">
        <f ca="1">IF((2-COUNTIF(OFFSET($L253,0,$BR250+5,1,2),"外"))&lt;=AR253,"達成","未")</f>
        <v>未</v>
      </c>
      <c r="AS254" s="112" t="str">
        <f ca="1">IF((2-COUNTIF(OFFSET($L253,0,$BR250+12,1,2),"外"))&lt;=AS253,"達成","未")</f>
        <v>未</v>
      </c>
      <c r="AT254" s="112" t="str">
        <f ca="1">IF((2-COUNTIF(OFFSET($L253,0,$BR250+19,1,2),"外"))&lt;=AT253,"達成","未")</f>
        <v>未</v>
      </c>
      <c r="AU254" s="113" t="str">
        <f ca="1">IF((BR255+SIGN(BR250))&lt;5,"-",IF((2-COUNTIF(OFFSET($L253,0,$BR250+26,1,2),"外"))&lt;=AU253,"達成","未"))</f>
        <v>未</v>
      </c>
      <c r="AV254" s="214"/>
      <c r="AW254" s="215"/>
      <c r="AX254" s="216"/>
      <c r="AY254" s="217"/>
      <c r="AZ254" s="239"/>
      <c r="BA254" s="240">
        <f>COUNTIF(L255:AP256,"外")</f>
        <v>0</v>
      </c>
      <c r="BB254" s="242">
        <f ca="1">COUNTIF(OFFSET(L255,0,MAX(5-WEEKDAY(L248,3),0),1,MIN(7-WEEKDAY(L248,3),2)),"外")+COUNTIF(OFFSET(L255,0,MAX(5-WEEKDAY(L248,3),0)+7,1,2),"外")+COUNTIF(OFFSET(L255,0,MAX(5-WEEKDAY(L248,3),0)+14,1,2),"外")+COUNTIF(OFFSET(L255,0,MAX(5-WEEKDAY(L248,3),0)+21,1,2),"外")+IF(BR252-BR250&lt;27,0,COUNTIF(OFFSET(L255,0,BR250+26,1,MIN(7-BR253,2)),"外"))</f>
        <v>0</v>
      </c>
      <c r="BC254" s="238"/>
      <c r="BD254" s="209"/>
      <c r="BE254" s="222"/>
      <c r="BF254" s="209"/>
      <c r="BG254" s="222"/>
      <c r="BH254" s="222"/>
      <c r="BI254" s="222"/>
      <c r="BJ254" s="222"/>
      <c r="BK254" s="222"/>
      <c r="BL254" s="173"/>
      <c r="BM254" s="227"/>
      <c r="BN254" s="227"/>
      <c r="BO254" s="173"/>
      <c r="BP254" s="227"/>
      <c r="BQ254" s="101" t="s">
        <v>101</v>
      </c>
      <c r="BR254" s="33">
        <f>SIGN(BR250)+SIGN(BR253)+BR255</f>
        <v>5</v>
      </c>
      <c r="BS254" s="173"/>
      <c r="BT254" s="173"/>
    </row>
    <row r="255" spans="1:74" s="4" customFormat="1" ht="29.1" customHeight="1">
      <c r="A255" s="17">
        <f t="shared" si="51"/>
        <v>8</v>
      </c>
      <c r="B255" s="17">
        <f t="shared" si="52"/>
        <v>31</v>
      </c>
      <c r="D255" s="89" cm="1">
        <f t="array" aca="1" ref="D255" ca="1">IF(INDIRECT(VLOOKUP(B255,B$8:C$38,2,FALSE)&amp;(10*A255-1))="","",INDIRECT(VLOOKUP(B255,B$8:C$38,2,FALSE)&amp;(10*A255-1)))</f>
        <v>46173</v>
      </c>
      <c r="E255" s="17" t="str">
        <f t="shared" ca="1" si="50"/>
        <v>日</v>
      </c>
      <c r="F255" s="17" t="str" cm="1">
        <f t="array" aca="1" ref="F255" ca="1">IF(E255="","",IF(INDIRECT(VLOOKUP(B255,B$8:C$38,2,FALSE)&amp;(10*A255+3))="","",INDIRECT(VLOOKUP(B255,B$8:C$38,2,FALSE)&amp;(10*A255+3))))</f>
        <v/>
      </c>
      <c r="G255" s="17" t="str" cm="1">
        <f t="array" aca="1" ref="G255" ca="1">IF(E255="","",IF(INDIRECT(VLOOKUP(B255,B$8:C$38,2,FALSE)&amp;(10*A255+5))="","",INDIRECT(VLOOKUP(B255,B$8:C$38,2,FALSE)&amp;(10*A255+5))))</f>
        <v/>
      </c>
      <c r="H255" s="17" t="str" cm="1">
        <f t="array" aca="1" ref="H255" ca="1">IF(G255="","",IF(G255="●","振替後",IF(G255="▲","振替前",IF(G255="○","休日",IF(G255="外","非対象期間",IF(INDIRECT(VLOOKUP(B255,B$8:C$38,2,FALSE)&amp;(10*A255+5))="","",INDIRECT(VLOOKUP(B255,B$8:C$38,2,FALSE)&amp;(10*A255+5))))))))</f>
        <v/>
      </c>
      <c r="J255" s="69"/>
      <c r="K255" s="212" t="s">
        <v>84</v>
      </c>
      <c r="L255" s="194"/>
      <c r="M255" s="194"/>
      <c r="N255" s="194"/>
      <c r="O255" s="194"/>
      <c r="P255" s="194"/>
      <c r="Q255" s="194"/>
      <c r="R255" s="194"/>
      <c r="S255" s="194"/>
      <c r="T255" s="194"/>
      <c r="U255" s="194"/>
      <c r="V255" s="194"/>
      <c r="W255" s="194"/>
      <c r="X255" s="194"/>
      <c r="Y255" s="194"/>
      <c r="Z255" s="194"/>
      <c r="AA255" s="194"/>
      <c r="AB255" s="194"/>
      <c r="AC255" s="194"/>
      <c r="AD255" s="194"/>
      <c r="AE255" s="194"/>
      <c r="AF255" s="194"/>
      <c r="AG255" s="194"/>
      <c r="AH255" s="194"/>
      <c r="AI255" s="194"/>
      <c r="AJ255" s="194"/>
      <c r="AK255" s="194"/>
      <c r="AL255" s="194"/>
      <c r="AM255" s="194"/>
      <c r="AN255" s="194"/>
      <c r="AO255" s="194"/>
      <c r="AP255" s="196"/>
      <c r="AQ255" s="118">
        <f ca="1">IF(BR250=7,COUNTIF(OFFSET($L255,0,0,1,$BR250),"○")+COUNTIF(OFFSET($L255,0,$BR250,1,7),"●"),COUNTIF(OFFSET($L255,0,0,1,$BR250),"○")+COUNTIF(OFFSET($L255,-10,DAY(EOMONTH(L248-1,0))-7+BR250,1,7-$BR250),"○")+COUNTIF(OFFSET(L255,0,BR250,1,7),"●"))</f>
        <v>0</v>
      </c>
      <c r="AR255" s="119">
        <f ca="1">COUNTIF(OFFSET($L255,0,$BR250,1,7),"○")+COUNTIF(OFFSET($L255,0,$BR250+7,1,7),"●")</f>
        <v>0</v>
      </c>
      <c r="AS255" s="119">
        <f ca="1">COUNTIF(OFFSET($L255,0,$BR250+7,1,7),"○")+COUNTIF(OFFSET($L255,0,$BR250+14,1,7),"●")</f>
        <v>0</v>
      </c>
      <c r="AT255" s="119">
        <f ca="1">IF(BR255=3,COUNTIF(OFFSET($L255,0,$BR250+14,1,7),"○")+IFERROR(COUNTIF(OFFSET(L255,0,BR250+22,1,BR253),"●"),0)+COUNTIF(OFFSET(L255,10,0,1,7-BR253),"●"),COUNTIF(OFFSET($L255,0,$BR250+14,1,7),"○")+COUNTIF(OFFSET($L255,0,$BR250+21,1,7),"●"))</f>
        <v>0</v>
      </c>
      <c r="AU255" s="120">
        <f ca="1">IF((BR255+SIGN(BR250))&lt;5,"-",IF(BR253=0,COUNTIF(OFFSET(L255,0,BR250+21,1,7),"○")+COUNTIF(OFFSET(L255,10,0,1,7-BR253),"●"),COUNTIF(OFFSET(L255,0,BR250+21,1,7),"○")+COUNTIF(OFFSET(L255,0,BR250+28,1,BR253),"●")+COUNTIF(OFFSET(L255,10,1,7-BR253,),"●")))</f>
        <v>0</v>
      </c>
      <c r="AV255" s="198">
        <f>BJ250</f>
        <v>0</v>
      </c>
      <c r="AW255" s="200">
        <f>IF(BD250=0,"対象外",AV255/BD250)</f>
        <v>0</v>
      </c>
      <c r="AX255" s="202" t="str">
        <f ca="1">IF(BD250=0,"対象外",IF(AV255/BD250&gt;=0.285,"達成",IF(AV255&gt;=BO253,"達成※","未")))</f>
        <v>未</v>
      </c>
      <c r="AY255" s="204">
        <f>BK250</f>
        <v>0</v>
      </c>
      <c r="AZ255" s="206">
        <f>IFERROR(AY255/BE250,"")</f>
        <v>0</v>
      </c>
      <c r="BA255" s="241"/>
      <c r="BB255" s="243"/>
      <c r="BC255" s="238"/>
      <c r="BD255" s="210"/>
      <c r="BE255" s="222"/>
      <c r="BF255" s="210"/>
      <c r="BG255" s="222"/>
      <c r="BH255" s="222"/>
      <c r="BI255" s="222"/>
      <c r="BJ255" s="222"/>
      <c r="BK255" s="222"/>
      <c r="BL255" s="173"/>
      <c r="BM255" s="228"/>
      <c r="BN255" s="228"/>
      <c r="BO255" s="173"/>
      <c r="BP255" s="228"/>
      <c r="BQ255" s="37" t="s">
        <v>100</v>
      </c>
      <c r="BR255" s="104">
        <f>ROUNDDOWN((BR252-BR250)/7,0)</f>
        <v>4</v>
      </c>
      <c r="BS255" s="173"/>
      <c r="BT255" s="173"/>
    </row>
    <row r="256" spans="1:74" s="4" customFormat="1" ht="29.1" customHeight="1" thickBot="1">
      <c r="A256" s="17">
        <f t="shared" si="51"/>
        <v>9</v>
      </c>
      <c r="B256" s="17">
        <f t="shared" si="52"/>
        <v>1</v>
      </c>
      <c r="D256" s="89" cm="1">
        <f t="array" aca="1" ref="D256" ca="1">IF(INDIRECT(VLOOKUP(B256,B$8:C$38,2,FALSE)&amp;(10*A256-1))="","",INDIRECT(VLOOKUP(B256,B$8:C$38,2,FALSE)&amp;(10*A256-1)))</f>
        <v>46174</v>
      </c>
      <c r="E256" s="17" t="str">
        <f t="shared" ca="1" si="50"/>
        <v>月</v>
      </c>
      <c r="F256" s="17" t="str" cm="1">
        <f t="array" aca="1" ref="F256" ca="1">IF(E256="","",IF(INDIRECT(VLOOKUP(B256,B$8:C$38,2,FALSE)&amp;(10*A256+3))="","",INDIRECT(VLOOKUP(B256,B$8:C$38,2,FALSE)&amp;(10*A256+3))))</f>
        <v/>
      </c>
      <c r="G256" s="17" t="str" cm="1">
        <f t="array" aca="1" ref="G256" ca="1">IF(E256="","",IF(INDIRECT(VLOOKUP(B256,B$8:C$38,2,FALSE)&amp;(10*A256+5))="","",INDIRECT(VLOOKUP(B256,B$8:C$38,2,FALSE)&amp;(10*A256+5))))</f>
        <v/>
      </c>
      <c r="H256" s="17" t="str" cm="1">
        <f t="array" aca="1" ref="H256" ca="1">IF(G256="","",IF(G256="●","振替後",IF(G256="▲","振替前",IF(G256="○","休日",IF(G256="外","非対象期間",IF(INDIRECT(VLOOKUP(B256,B$8:C$38,2,FALSE)&amp;(10*A256+5))="","",INDIRECT(VLOOKUP(B256,B$8:C$38,2,FALSE)&amp;(10*A256+5))))))))</f>
        <v/>
      </c>
      <c r="J256" s="69"/>
      <c r="K256" s="213"/>
      <c r="L256" s="195"/>
      <c r="M256" s="195"/>
      <c r="N256" s="195"/>
      <c r="O256" s="195"/>
      <c r="P256" s="195"/>
      <c r="Q256" s="195"/>
      <c r="R256" s="195"/>
      <c r="S256" s="195"/>
      <c r="T256" s="195"/>
      <c r="U256" s="195"/>
      <c r="V256" s="195"/>
      <c r="W256" s="195"/>
      <c r="X256" s="195"/>
      <c r="Y256" s="195"/>
      <c r="Z256" s="195"/>
      <c r="AA256" s="195"/>
      <c r="AB256" s="195"/>
      <c r="AC256" s="195"/>
      <c r="AD256" s="195"/>
      <c r="AE256" s="195"/>
      <c r="AF256" s="195"/>
      <c r="AG256" s="195"/>
      <c r="AH256" s="195"/>
      <c r="AI256" s="195"/>
      <c r="AJ256" s="195"/>
      <c r="AK256" s="195"/>
      <c r="AL256" s="195"/>
      <c r="AM256" s="195"/>
      <c r="AN256" s="195"/>
      <c r="AO256" s="195"/>
      <c r="AP256" s="197"/>
      <c r="AQ256" s="123" t="str">
        <f ca="1">IF(BR250=1,
IF((2-COUNTIF(OFFSET(L255,0,0,1,1),"外")-COUNTIF(OFFSET(L255,-10,BR242-1),"外"))&lt;=AQ255,"達成","未"),
IF((2-COUNTIF(OFFSET(L255,0,MAX(5-WEEKDAY(L248,3),0),1,2),"外"))&lt;=AQ255,"達成","未"))</f>
        <v>未</v>
      </c>
      <c r="AR256" s="124" t="str">
        <f ca="1">IF((2-COUNTIF(OFFSET($L255,0,$BR250+5,1,2),"外"))&lt;=AR255,"達成","未")</f>
        <v>未</v>
      </c>
      <c r="AS256" s="124" t="str">
        <f ca="1">IF((2-COUNTIF(OFFSET($L255,0,$BR250+12,1,2),"外"))&lt;=AS255,"達成","未")</f>
        <v>未</v>
      </c>
      <c r="AT256" s="124" t="str">
        <f ca="1">IF((2-COUNTIF(OFFSET($L255,0,$BR250+19,1,2),"外"))&lt;=AT255,"達成","未")</f>
        <v>未</v>
      </c>
      <c r="AU256" s="125" t="str">
        <f ca="1">IF((BR255+SIGN(BR250))&lt;5,"-",IF((2-COUNTIF(OFFSET($L255,0,$BR250+26,1,2),"外"))&lt;=AU255,"達成","未"))</f>
        <v>未</v>
      </c>
      <c r="AV256" s="199"/>
      <c r="AW256" s="201"/>
      <c r="AX256" s="203"/>
      <c r="AY256" s="205"/>
      <c r="AZ256" s="207"/>
      <c r="BA256" s="38"/>
      <c r="BB256" s="38"/>
      <c r="BC256" s="107"/>
      <c r="BD256" s="107"/>
      <c r="BE256" s="107"/>
      <c r="BF256" s="107"/>
      <c r="BG256" s="107"/>
      <c r="BH256" s="107"/>
      <c r="BI256" s="107"/>
      <c r="BJ256" s="107"/>
      <c r="BK256" s="107"/>
      <c r="BL256" s="46"/>
      <c r="BM256" s="46"/>
      <c r="BN256" s="46"/>
      <c r="BO256" s="46"/>
      <c r="BP256" s="46"/>
      <c r="BQ256" s="46"/>
      <c r="BR256" s="34"/>
      <c r="BS256" s="46"/>
      <c r="BT256" s="2"/>
    </row>
    <row r="257" spans="1:74" ht="14.25" thickBot="1">
      <c r="A257" s="17">
        <f t="shared" si="51"/>
        <v>9</v>
      </c>
      <c r="B257" s="17">
        <f t="shared" si="52"/>
        <v>2</v>
      </c>
      <c r="D257" s="89" cm="1">
        <f t="array" aca="1" ref="D257" ca="1">IF(INDIRECT(VLOOKUP(B257,B$8:C$38,2,FALSE)&amp;(10*A257-1))="","",INDIRECT(VLOOKUP(B257,B$8:C$38,2,FALSE)&amp;(10*A257-1)))</f>
        <v>46175</v>
      </c>
      <c r="E257" s="17" t="str">
        <f t="shared" ca="1" si="50"/>
        <v>火</v>
      </c>
      <c r="F257" s="17" t="str" cm="1">
        <f t="array" aca="1" ref="F257" ca="1">IF(E257="","",IF(INDIRECT(VLOOKUP(B257,B$8:C$38,2,FALSE)&amp;(10*A257+3))="","",INDIRECT(VLOOKUP(B257,B$8:C$38,2,FALSE)&amp;(10*A257+3))))</f>
        <v/>
      </c>
      <c r="G257" s="17" t="str" cm="1">
        <f t="array" aca="1" ref="G257" ca="1">IF(E257="","",IF(INDIRECT(VLOOKUP(B257,B$8:C$38,2,FALSE)&amp;(10*A257+5))="","",INDIRECT(VLOOKUP(B257,B$8:C$38,2,FALSE)&amp;(10*A257+5))))</f>
        <v/>
      </c>
      <c r="H257" s="17" t="str" cm="1">
        <f t="array" aca="1" ref="H257" ca="1">IF(G257="","",IF(G257="●","振替後",IF(G257="▲","振替前",IF(G257="○","休日",IF(G257="外","非対象期間",IF(INDIRECT(VLOOKUP(B257,B$8:C$38,2,FALSE)&amp;(10*A257+5))="","",INDIRECT(VLOOKUP(B257,B$8:C$38,2,FALSE)&amp;(10*A257+5))))))))</f>
        <v/>
      </c>
      <c r="J257" s="52"/>
      <c r="K257" s="53"/>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BI257" s="7"/>
      <c r="BJ257" s="7"/>
      <c r="BK257" s="7"/>
      <c r="BL257" s="2"/>
    </row>
    <row r="258" spans="1:74" ht="13.5" customHeight="1">
      <c r="A258" s="17">
        <f t="shared" si="51"/>
        <v>9</v>
      </c>
      <c r="B258" s="17">
        <f t="shared" si="52"/>
        <v>3</v>
      </c>
      <c r="D258" s="89" cm="1">
        <f t="array" aca="1" ref="D258" ca="1">IF(INDIRECT(VLOOKUP(B258,B$8:C$38,2,FALSE)&amp;(10*A258-1))="","",INDIRECT(VLOOKUP(B258,B$8:C$38,2,FALSE)&amp;(10*A258-1)))</f>
        <v>46176</v>
      </c>
      <c r="E258" s="17" t="str">
        <f t="shared" ca="1" si="50"/>
        <v>水</v>
      </c>
      <c r="F258" s="17" t="str" cm="1">
        <f t="array" aca="1" ref="F258" ca="1">IF(E258="","",IF(INDIRECT(VLOOKUP(B258,B$8:C$38,2,FALSE)&amp;(10*A258+3))="","",INDIRECT(VLOOKUP(B258,B$8:C$38,2,FALSE)&amp;(10*A258+3))))</f>
        <v/>
      </c>
      <c r="G258" s="17" t="str" cm="1">
        <f t="array" aca="1" ref="G258" ca="1">IF(E258="","",IF(INDIRECT(VLOOKUP(B258,B$8:C$38,2,FALSE)&amp;(10*A258+5))="","",INDIRECT(VLOOKUP(B258,B$8:C$38,2,FALSE)&amp;(10*A258+5))))</f>
        <v/>
      </c>
      <c r="H258" s="17" t="str" cm="1">
        <f t="array" aca="1" ref="H258" ca="1">IF(G258="","",IF(G258="●","振替後",IF(G258="▲","振替前",IF(G258="○","休日",IF(G258="外","非対象期間",IF(INDIRECT(VLOOKUP(B258,B$8:C$38,2,FALSE)&amp;(10*A258+5))="","",INDIRECT(VLOOKUP(B258,B$8:C$38,2,FALSE)&amp;(10*A258+5))))))))</f>
        <v/>
      </c>
      <c r="J258" s="52"/>
      <c r="K258" s="66" t="s">
        <v>0</v>
      </c>
      <c r="L258" s="258">
        <f>DATE(YEAR(L248),MONTH(L248)+1,DAY(L248))</f>
        <v>46692</v>
      </c>
      <c r="M258" s="258"/>
      <c r="N258" s="258"/>
      <c r="O258" s="258"/>
      <c r="P258" s="258"/>
      <c r="Q258" s="258"/>
      <c r="R258" s="258"/>
      <c r="S258" s="258"/>
      <c r="T258" s="258"/>
      <c r="U258" s="258"/>
      <c r="V258" s="258"/>
      <c r="W258" s="258"/>
      <c r="X258" s="258"/>
      <c r="Y258" s="258"/>
      <c r="Z258" s="258"/>
      <c r="AA258" s="258"/>
      <c r="AB258" s="258"/>
      <c r="AC258" s="258"/>
      <c r="AD258" s="258"/>
      <c r="AE258" s="258"/>
      <c r="AF258" s="258"/>
      <c r="AG258" s="258"/>
      <c r="AH258" s="258"/>
      <c r="AI258" s="258"/>
      <c r="AJ258" s="258"/>
      <c r="AK258" s="258"/>
      <c r="AL258" s="258"/>
      <c r="AM258" s="258"/>
      <c r="AN258" s="258"/>
      <c r="AO258" s="258"/>
      <c r="AP258" s="259"/>
      <c r="AQ258" s="270" t="s">
        <v>136</v>
      </c>
      <c r="AR258" s="271"/>
      <c r="AS258" s="271"/>
      <c r="AT258" s="271"/>
      <c r="AU258" s="272"/>
      <c r="AV258" s="260" t="s">
        <v>50</v>
      </c>
      <c r="AW258" s="261"/>
      <c r="AX258" s="262"/>
      <c r="AY258" s="266" t="s">
        <v>11</v>
      </c>
      <c r="AZ258" s="267"/>
      <c r="BA258" s="250" t="s">
        <v>102</v>
      </c>
      <c r="BB258" s="253" t="s">
        <v>103</v>
      </c>
      <c r="BC258" s="256" t="s">
        <v>15</v>
      </c>
      <c r="BD258" s="208" t="s">
        <v>104</v>
      </c>
      <c r="BE258" s="247" t="s">
        <v>105</v>
      </c>
      <c r="BF258" s="208" t="s">
        <v>107</v>
      </c>
      <c r="BG258" s="247" t="s">
        <v>106</v>
      </c>
      <c r="BH258" s="208" t="s">
        <v>80</v>
      </c>
      <c r="BI258" s="208" t="s">
        <v>81</v>
      </c>
      <c r="BJ258" s="102" t="s">
        <v>82</v>
      </c>
      <c r="BK258" s="102" t="s">
        <v>83</v>
      </c>
      <c r="BL258" s="222" t="s">
        <v>52</v>
      </c>
      <c r="BM258" s="247" t="s">
        <v>108</v>
      </c>
      <c r="BN258" s="247" t="s">
        <v>109</v>
      </c>
      <c r="BO258" s="222" t="s">
        <v>110</v>
      </c>
      <c r="BP258" s="222" t="s">
        <v>111</v>
      </c>
      <c r="BQ258" s="105"/>
      <c r="BR258" s="245" t="s">
        <v>92</v>
      </c>
      <c r="BS258" s="222" t="s">
        <v>61</v>
      </c>
      <c r="BT258" s="173" t="s">
        <v>142</v>
      </c>
    </row>
    <row r="259" spans="1:74" ht="12.95" customHeight="1">
      <c r="A259" s="17">
        <f t="shared" si="51"/>
        <v>9</v>
      </c>
      <c r="B259" s="17">
        <f t="shared" si="52"/>
        <v>4</v>
      </c>
      <c r="D259" s="89" cm="1">
        <f t="array" aca="1" ref="D259" ca="1">IF(INDIRECT(VLOOKUP(B259,B$8:C$38,2,FALSE)&amp;(10*A259-1))="","",INDIRECT(VLOOKUP(B259,B$8:C$38,2,FALSE)&amp;(10*A259-1)))</f>
        <v>46177</v>
      </c>
      <c r="E259" s="17" t="str">
        <f t="shared" ca="1" si="50"/>
        <v>木</v>
      </c>
      <c r="F259" s="17" t="str" cm="1">
        <f t="array" aca="1" ref="F259" ca="1">IF(E259="","",IF(INDIRECT(VLOOKUP(B259,B$8:C$38,2,FALSE)&amp;(10*A259+3))="","",INDIRECT(VLOOKUP(B259,B$8:C$38,2,FALSE)&amp;(10*A259+3))))</f>
        <v/>
      </c>
      <c r="G259" s="17" t="str" cm="1">
        <f t="array" aca="1" ref="G259" ca="1">IF(E259="","",IF(INDIRECT(VLOOKUP(B259,B$8:C$38,2,FALSE)&amp;(10*A259+5))="","",INDIRECT(VLOOKUP(B259,B$8:C$38,2,FALSE)&amp;(10*A259+5))))</f>
        <v/>
      </c>
      <c r="H259" s="17" t="str" cm="1">
        <f t="array" aca="1" ref="H259" ca="1">IF(G259="","",IF(G259="●","振替後",IF(G259="▲","振替前",IF(G259="○","休日",IF(G259="外","非対象期間",IF(INDIRECT(VLOOKUP(B259,B$8:C$38,2,FALSE)&amp;(10*A259+5))="","",INDIRECT(VLOOKUP(B259,B$8:C$38,2,FALSE)&amp;(10*A259+5))))))))</f>
        <v/>
      </c>
      <c r="J259" s="52"/>
      <c r="K259" s="67" t="s">
        <v>1</v>
      </c>
      <c r="L259" s="126">
        <f>DATE(YEAR(L258),MONTH(L258),DAY(L258))</f>
        <v>46692</v>
      </c>
      <c r="M259" s="126">
        <f>IF(MONTH(DATE(YEAR(L259),MONTH(L259),DAY(L259)+1))=MONTH($L258),DATE(YEAR(L259),MONTH(L259),DAY(L259)+1),"")</f>
        <v>46693</v>
      </c>
      <c r="N259" s="126">
        <f t="shared" ref="N259:AP259" si="63">IF(MONTH(DATE(YEAR(M259),MONTH(M259),DAY(M259)+1))=MONTH($L258),DATE(YEAR(M259),MONTH(M259),DAY(M259)+1),"")</f>
        <v>46694</v>
      </c>
      <c r="O259" s="126">
        <f t="shared" si="63"/>
        <v>46695</v>
      </c>
      <c r="P259" s="126">
        <f t="shared" si="63"/>
        <v>46696</v>
      </c>
      <c r="Q259" s="126">
        <f t="shared" si="63"/>
        <v>46697</v>
      </c>
      <c r="R259" s="126">
        <f t="shared" si="63"/>
        <v>46698</v>
      </c>
      <c r="S259" s="126">
        <f t="shared" si="63"/>
        <v>46699</v>
      </c>
      <c r="T259" s="126">
        <f t="shared" si="63"/>
        <v>46700</v>
      </c>
      <c r="U259" s="126">
        <f t="shared" si="63"/>
        <v>46701</v>
      </c>
      <c r="V259" s="126">
        <f t="shared" si="63"/>
        <v>46702</v>
      </c>
      <c r="W259" s="126">
        <f t="shared" si="63"/>
        <v>46703</v>
      </c>
      <c r="X259" s="126">
        <f t="shared" si="63"/>
        <v>46704</v>
      </c>
      <c r="Y259" s="126">
        <f t="shared" si="63"/>
        <v>46705</v>
      </c>
      <c r="Z259" s="126">
        <f t="shared" si="63"/>
        <v>46706</v>
      </c>
      <c r="AA259" s="126">
        <f t="shared" si="63"/>
        <v>46707</v>
      </c>
      <c r="AB259" s="126">
        <f t="shared" si="63"/>
        <v>46708</v>
      </c>
      <c r="AC259" s="126">
        <f t="shared" si="63"/>
        <v>46709</v>
      </c>
      <c r="AD259" s="126">
        <f t="shared" si="63"/>
        <v>46710</v>
      </c>
      <c r="AE259" s="126">
        <f t="shared" si="63"/>
        <v>46711</v>
      </c>
      <c r="AF259" s="126">
        <f t="shared" si="63"/>
        <v>46712</v>
      </c>
      <c r="AG259" s="126">
        <f t="shared" si="63"/>
        <v>46713</v>
      </c>
      <c r="AH259" s="126">
        <f t="shared" si="63"/>
        <v>46714</v>
      </c>
      <c r="AI259" s="126">
        <f t="shared" si="63"/>
        <v>46715</v>
      </c>
      <c r="AJ259" s="126">
        <f t="shared" si="63"/>
        <v>46716</v>
      </c>
      <c r="AK259" s="126">
        <f t="shared" si="63"/>
        <v>46717</v>
      </c>
      <c r="AL259" s="126">
        <f t="shared" si="63"/>
        <v>46718</v>
      </c>
      <c r="AM259" s="126">
        <f t="shared" si="63"/>
        <v>46719</v>
      </c>
      <c r="AN259" s="126">
        <f t="shared" si="63"/>
        <v>46720</v>
      </c>
      <c r="AO259" s="126">
        <f t="shared" si="63"/>
        <v>46721</v>
      </c>
      <c r="AP259" s="127" t="str">
        <f t="shared" si="63"/>
        <v/>
      </c>
      <c r="AQ259" s="273"/>
      <c r="AR259" s="274"/>
      <c r="AS259" s="274"/>
      <c r="AT259" s="274"/>
      <c r="AU259" s="275"/>
      <c r="AV259" s="263"/>
      <c r="AW259" s="264"/>
      <c r="AX259" s="265"/>
      <c r="AY259" s="268"/>
      <c r="AZ259" s="269"/>
      <c r="BA259" s="251"/>
      <c r="BB259" s="254"/>
      <c r="BC259" s="257"/>
      <c r="BD259" s="210"/>
      <c r="BE259" s="248"/>
      <c r="BF259" s="210"/>
      <c r="BG259" s="248"/>
      <c r="BH259" s="210"/>
      <c r="BI259" s="210"/>
      <c r="BJ259" s="103" t="s">
        <v>78</v>
      </c>
      <c r="BK259" s="103" t="s">
        <v>79</v>
      </c>
      <c r="BL259" s="222"/>
      <c r="BM259" s="249"/>
      <c r="BN259" s="249"/>
      <c r="BO259" s="173"/>
      <c r="BP259" s="173"/>
      <c r="BQ259" s="106"/>
      <c r="BR259" s="246"/>
      <c r="BS259" s="222"/>
      <c r="BT259" s="173"/>
    </row>
    <row r="260" spans="1:74" ht="13.5" customHeight="1">
      <c r="A260" s="17">
        <f t="shared" si="51"/>
        <v>9</v>
      </c>
      <c r="B260" s="17">
        <f t="shared" si="52"/>
        <v>5</v>
      </c>
      <c r="D260" s="89" cm="1">
        <f t="array" aca="1" ref="D260" ca="1">IF(INDIRECT(VLOOKUP(B260,B$8:C$38,2,FALSE)&amp;(10*A260-1))="","",INDIRECT(VLOOKUP(B260,B$8:C$38,2,FALSE)&amp;(10*A260-1)))</f>
        <v>46178</v>
      </c>
      <c r="E260" s="17" t="str">
        <f t="shared" ca="1" si="50"/>
        <v>金</v>
      </c>
      <c r="F260" s="17" t="str" cm="1">
        <f t="array" aca="1" ref="F260" ca="1">IF(E260="","",IF(INDIRECT(VLOOKUP(B260,B$8:C$38,2,FALSE)&amp;(10*A260+3))="","",INDIRECT(VLOOKUP(B260,B$8:C$38,2,FALSE)&amp;(10*A260+3))))</f>
        <v/>
      </c>
      <c r="G260" s="17" t="str" cm="1">
        <f t="array" aca="1" ref="G260" ca="1">IF(E260="","",IF(INDIRECT(VLOOKUP(B260,B$8:C$38,2,FALSE)&amp;(10*A260+5))="","",INDIRECT(VLOOKUP(B260,B$8:C$38,2,FALSE)&amp;(10*A260+5))))</f>
        <v/>
      </c>
      <c r="H260" s="17" t="str" cm="1">
        <f t="array" aca="1" ref="H260" ca="1">IF(G260="","",IF(G260="●","振替後",IF(G260="▲","振替前",IF(G260="○","休日",IF(G260="外","非対象期間",IF(INDIRECT(VLOOKUP(B260,B$8:C$38,2,FALSE)&amp;(10*A260+5))="","",INDIRECT(VLOOKUP(B260,B$8:C$38,2,FALSE)&amp;(10*A260+5))))))))</f>
        <v/>
      </c>
      <c r="J260" s="52"/>
      <c r="K260" s="67" t="s">
        <v>2</v>
      </c>
      <c r="L260" s="128" t="str">
        <f t="shared" ref="L260:AP260" si="64">TEXT(L259,"aaa")</f>
        <v>月</v>
      </c>
      <c r="M260" s="128" t="str">
        <f t="shared" si="64"/>
        <v>火</v>
      </c>
      <c r="N260" s="128" t="str">
        <f t="shared" si="64"/>
        <v>水</v>
      </c>
      <c r="O260" s="128" t="str">
        <f t="shared" si="64"/>
        <v>木</v>
      </c>
      <c r="P260" s="128" t="str">
        <f t="shared" si="64"/>
        <v>金</v>
      </c>
      <c r="Q260" s="128" t="str">
        <f t="shared" si="64"/>
        <v>土</v>
      </c>
      <c r="R260" s="128" t="str">
        <f t="shared" si="64"/>
        <v>日</v>
      </c>
      <c r="S260" s="128" t="str">
        <f t="shared" si="64"/>
        <v>月</v>
      </c>
      <c r="T260" s="128" t="str">
        <f t="shared" si="64"/>
        <v>火</v>
      </c>
      <c r="U260" s="128" t="str">
        <f t="shared" si="64"/>
        <v>水</v>
      </c>
      <c r="V260" s="128" t="str">
        <f t="shared" si="64"/>
        <v>木</v>
      </c>
      <c r="W260" s="128" t="str">
        <f t="shared" si="64"/>
        <v>金</v>
      </c>
      <c r="X260" s="128" t="str">
        <f t="shared" si="64"/>
        <v>土</v>
      </c>
      <c r="Y260" s="128" t="str">
        <f t="shared" si="64"/>
        <v>日</v>
      </c>
      <c r="Z260" s="128" t="str">
        <f t="shared" si="64"/>
        <v>月</v>
      </c>
      <c r="AA260" s="128" t="str">
        <f t="shared" si="64"/>
        <v>火</v>
      </c>
      <c r="AB260" s="128" t="str">
        <f t="shared" si="64"/>
        <v>水</v>
      </c>
      <c r="AC260" s="128" t="str">
        <f t="shared" si="64"/>
        <v>木</v>
      </c>
      <c r="AD260" s="128" t="str">
        <f t="shared" si="64"/>
        <v>金</v>
      </c>
      <c r="AE260" s="128" t="str">
        <f t="shared" si="64"/>
        <v>土</v>
      </c>
      <c r="AF260" s="128" t="str">
        <f t="shared" si="64"/>
        <v>日</v>
      </c>
      <c r="AG260" s="128" t="str">
        <f t="shared" si="64"/>
        <v>月</v>
      </c>
      <c r="AH260" s="128" t="str">
        <f t="shared" si="64"/>
        <v>火</v>
      </c>
      <c r="AI260" s="128" t="str">
        <f t="shared" si="64"/>
        <v>水</v>
      </c>
      <c r="AJ260" s="128" t="str">
        <f t="shared" si="64"/>
        <v>木</v>
      </c>
      <c r="AK260" s="128" t="str">
        <f t="shared" si="64"/>
        <v>金</v>
      </c>
      <c r="AL260" s="128" t="str">
        <f t="shared" si="64"/>
        <v>土</v>
      </c>
      <c r="AM260" s="128" t="str">
        <f t="shared" si="64"/>
        <v>日</v>
      </c>
      <c r="AN260" s="128" t="str">
        <f t="shared" si="64"/>
        <v>月</v>
      </c>
      <c r="AO260" s="128" t="str">
        <f t="shared" si="64"/>
        <v>火</v>
      </c>
      <c r="AP260" s="129" t="str">
        <f t="shared" si="64"/>
        <v/>
      </c>
      <c r="AQ260" s="287" t="s">
        <v>137</v>
      </c>
      <c r="AR260" s="289" t="s">
        <v>138</v>
      </c>
      <c r="AS260" s="289" t="s">
        <v>139</v>
      </c>
      <c r="AT260" s="289" t="s">
        <v>140</v>
      </c>
      <c r="AU260" s="304" t="s">
        <v>141</v>
      </c>
      <c r="AV260" s="229" t="s">
        <v>44</v>
      </c>
      <c r="AW260" s="230" t="s">
        <v>12</v>
      </c>
      <c r="AX260" s="231" t="s">
        <v>51</v>
      </c>
      <c r="AY260" s="232" t="s">
        <v>44</v>
      </c>
      <c r="AZ260" s="235" t="s">
        <v>13</v>
      </c>
      <c r="BA260" s="252"/>
      <c r="BB260" s="255"/>
      <c r="BC260" s="238">
        <f>COUNT(L259:AP259)</f>
        <v>30</v>
      </c>
      <c r="BD260" s="208">
        <f>BC260-BA262</f>
        <v>30</v>
      </c>
      <c r="BE260" s="222">
        <f>SUM(BD$8:BD263)</f>
        <v>735</v>
      </c>
      <c r="BF260" s="208">
        <f>BC260-BA264</f>
        <v>30</v>
      </c>
      <c r="BG260" s="222">
        <f>SUM(BF$8:BF263)</f>
        <v>735</v>
      </c>
      <c r="BH260" s="222">
        <f>COUNTIF(L263:AP263,"○")+COUNTIF(L263:AP263,"●")</f>
        <v>0</v>
      </c>
      <c r="BI260" s="222">
        <f>SUM(BH$9:BH264)</f>
        <v>0</v>
      </c>
      <c r="BJ260" s="222">
        <f>COUNTIF(L265:AP265,"○")+COUNTIF(L265:AP265,"●")</f>
        <v>0</v>
      </c>
      <c r="BK260" s="222">
        <f>SUM(BJ$10:BJ265)</f>
        <v>0</v>
      </c>
      <c r="BL260" s="173">
        <f>COUNTIF(L260:AP260,"土")+COUNTIF(L260:AP260,"日")</f>
        <v>8</v>
      </c>
      <c r="BM260" s="248"/>
      <c r="BN260" s="248"/>
      <c r="BO260" s="173" t="str">
        <f ca="1">IF(OR(BM261/BD260&lt;0.285,BM261=0),"特例","特例なし")</f>
        <v>特例</v>
      </c>
      <c r="BP260" s="173" t="str">
        <f ca="1">IF(OR(BN261/BF260&lt;0.285,BN261=0),"特例","特例なし")</f>
        <v>特例</v>
      </c>
      <c r="BQ260" s="223" t="s">
        <v>97</v>
      </c>
      <c r="BR260" s="225">
        <f>ABS(IF(WEEKDAY(L258,3)=0,7,WEEKDAY(L258,3)-7))</f>
        <v>7</v>
      </c>
      <c r="BS260" s="173">
        <f ca="1">IF($AX$340="計画",IF(BD260=0,1,IF(AX263="達成",1,IF(AX263="達成※",1,0))),IF(BF260=0,1,IF(AX265="達成",1,IF(AX265="達成※",1,0))))</f>
        <v>0</v>
      </c>
      <c r="BT260" s="173">
        <f ca="1">IF($AX$340="計画",IF(COUNTIF(AQ264:AU264,"未")=0,1,0),IF(COUNTIF(AQ266:AU266,"未")=0,1,0))</f>
        <v>0</v>
      </c>
    </row>
    <row r="261" spans="1:74" ht="33.950000000000003" customHeight="1">
      <c r="A261" s="17">
        <f t="shared" si="51"/>
        <v>9</v>
      </c>
      <c r="B261" s="17">
        <f t="shared" si="52"/>
        <v>6</v>
      </c>
      <c r="D261" s="89" cm="1">
        <f t="array" aca="1" ref="D261" ca="1">IF(INDIRECT(VLOOKUP(B261,B$8:C$38,2,FALSE)&amp;(10*A261-1))="","",INDIRECT(VLOOKUP(B261,B$8:C$38,2,FALSE)&amp;(10*A261-1)))</f>
        <v>46179</v>
      </c>
      <c r="E261" s="17" t="str">
        <f t="shared" ca="1" si="50"/>
        <v>土</v>
      </c>
      <c r="F261" s="17" t="str" cm="1">
        <f t="array" aca="1" ref="F261" ca="1">IF(E261="","",IF(INDIRECT(VLOOKUP(B261,B$8:C$38,2,FALSE)&amp;(10*A261+3))="","",INDIRECT(VLOOKUP(B261,B$8:C$38,2,FALSE)&amp;(10*A261+3))))</f>
        <v/>
      </c>
      <c r="G261" s="17" t="str" cm="1">
        <f t="array" aca="1" ref="G261" ca="1">IF(E261="","",IF(INDIRECT(VLOOKUP(B261,B$8:C$38,2,FALSE)&amp;(10*A261+5))="","",INDIRECT(VLOOKUP(B261,B$8:C$38,2,FALSE)&amp;(10*A261+5))))</f>
        <v/>
      </c>
      <c r="H261" s="17" t="str" cm="1">
        <f t="array" aca="1" ref="H261" ca="1">IF(G261="","",IF(G261="●","振替後",IF(G261="▲","振替前",IF(G261="○","休日",IF(G261="外","非対象期間",IF(INDIRECT(VLOOKUP(B261,B$8:C$38,2,FALSE)&amp;(10*A261+5))="","",INDIRECT(VLOOKUP(B261,B$8:C$38,2,FALSE)&amp;(10*A261+5))))))))</f>
        <v/>
      </c>
      <c r="J261" s="52"/>
      <c r="K261" s="220" t="s">
        <v>3</v>
      </c>
      <c r="L261" s="218" t="str">
        <f>IFERROR(VLOOKUP(L259,祝日一覧!$A:$C,3,FALSE),"")</f>
        <v/>
      </c>
      <c r="M261" s="218" t="str">
        <f>IFERROR(VLOOKUP(M259,祝日一覧!$A:$C,3,FALSE),"")</f>
        <v/>
      </c>
      <c r="N261" s="218" t="str">
        <f>IFERROR(VLOOKUP(N259,祝日一覧!$A:$C,3,FALSE),"")</f>
        <v>文化の日</v>
      </c>
      <c r="O261" s="218" t="str">
        <f>IFERROR(VLOOKUP(O259,祝日一覧!$A:$C,3,FALSE),"")</f>
        <v/>
      </c>
      <c r="P261" s="218" t="str">
        <f>IFERROR(VLOOKUP(P259,祝日一覧!$A:$C,3,FALSE),"")</f>
        <v/>
      </c>
      <c r="Q261" s="218" t="str">
        <f>IFERROR(VLOOKUP(Q259,祝日一覧!$A:$C,3,FALSE),"")</f>
        <v/>
      </c>
      <c r="R261" s="218" t="str">
        <f>IFERROR(VLOOKUP(R259,祝日一覧!$A:$C,3,FALSE),"")</f>
        <v/>
      </c>
      <c r="S261" s="218" t="str">
        <f>IFERROR(VLOOKUP(S259,祝日一覧!$A:$C,3,FALSE),"")</f>
        <v/>
      </c>
      <c r="T261" s="218" t="str">
        <f>IFERROR(VLOOKUP(T259,祝日一覧!$A:$C,3,FALSE),"")</f>
        <v/>
      </c>
      <c r="U261" s="218" t="str">
        <f>IFERROR(VLOOKUP(U259,祝日一覧!$A:$C,3,FALSE),"")</f>
        <v/>
      </c>
      <c r="V261" s="218" t="str">
        <f>IFERROR(VLOOKUP(V259,祝日一覧!$A:$C,3,FALSE),"")</f>
        <v/>
      </c>
      <c r="W261" s="218" t="str">
        <f>IFERROR(VLOOKUP(W259,祝日一覧!$A:$C,3,FALSE),"")</f>
        <v/>
      </c>
      <c r="X261" s="218" t="str">
        <f>IFERROR(VLOOKUP(X259,祝日一覧!$A:$C,3,FALSE),"")</f>
        <v/>
      </c>
      <c r="Y261" s="218" t="str">
        <f>IFERROR(VLOOKUP(Y259,祝日一覧!$A:$C,3,FALSE),"")</f>
        <v/>
      </c>
      <c r="Z261" s="218" t="str">
        <f>IFERROR(VLOOKUP(Z259,祝日一覧!$A:$C,3,FALSE),"")</f>
        <v/>
      </c>
      <c r="AA261" s="218" t="str">
        <f>IFERROR(VLOOKUP(AA259,祝日一覧!$A:$C,3,FALSE),"")</f>
        <v/>
      </c>
      <c r="AB261" s="218" t="str">
        <f>IFERROR(VLOOKUP(AB259,祝日一覧!$A:$C,3,FALSE),"")</f>
        <v/>
      </c>
      <c r="AC261" s="218" t="str">
        <f>IFERROR(VLOOKUP(AC259,祝日一覧!$A:$C,3,FALSE),"")</f>
        <v/>
      </c>
      <c r="AD261" s="218" t="str">
        <f>IFERROR(VLOOKUP(AD259,祝日一覧!$A:$C,3,FALSE),"")</f>
        <v/>
      </c>
      <c r="AE261" s="218" t="str">
        <f>IFERROR(VLOOKUP(AE259,祝日一覧!$A:$C,3,FALSE),"")</f>
        <v/>
      </c>
      <c r="AF261" s="218" t="str">
        <f>IFERROR(VLOOKUP(AF259,祝日一覧!$A:$C,3,FALSE),"")</f>
        <v/>
      </c>
      <c r="AG261" s="218" t="str">
        <f>IFERROR(VLOOKUP(AG259,祝日一覧!$A:$C,3,FALSE),"")</f>
        <v/>
      </c>
      <c r="AH261" s="218" t="str">
        <f>IFERROR(VLOOKUP(AH259,祝日一覧!$A:$C,3,FALSE),"")</f>
        <v>勤労感謝の日</v>
      </c>
      <c r="AI261" s="218" t="str">
        <f>IFERROR(VLOOKUP(AI259,祝日一覧!$A:$C,3,FALSE),"")</f>
        <v/>
      </c>
      <c r="AJ261" s="218" t="str">
        <f>IFERROR(VLOOKUP(AJ259,祝日一覧!$A:$C,3,FALSE),"")</f>
        <v/>
      </c>
      <c r="AK261" s="218" t="str">
        <f>IFERROR(VLOOKUP(AK259,祝日一覧!$A:$C,3,FALSE),"")</f>
        <v/>
      </c>
      <c r="AL261" s="218" t="str">
        <f>IFERROR(VLOOKUP(AL259,祝日一覧!$A:$C,3,FALSE),"")</f>
        <v/>
      </c>
      <c r="AM261" s="218" t="str">
        <f>IFERROR(VLOOKUP(AM259,祝日一覧!$A:$C,3,FALSE),"")</f>
        <v/>
      </c>
      <c r="AN261" s="218" t="str">
        <f>IFERROR(VLOOKUP(AN259,祝日一覧!$A:$C,3,FALSE),"")</f>
        <v/>
      </c>
      <c r="AO261" s="218" t="str">
        <f>IFERROR(VLOOKUP(AO259,祝日一覧!$A:$C,3,FALSE),"")</f>
        <v/>
      </c>
      <c r="AP261" s="219" t="str">
        <f>IFERROR(VLOOKUP(AP259,祝日一覧!$A:$C,3,FALSE),"")</f>
        <v/>
      </c>
      <c r="AQ261" s="288"/>
      <c r="AR261" s="290"/>
      <c r="AS261" s="290"/>
      <c r="AT261" s="290"/>
      <c r="AU261" s="305"/>
      <c r="AV261" s="229"/>
      <c r="AW261" s="230"/>
      <c r="AX261" s="231"/>
      <c r="AY261" s="233"/>
      <c r="AZ261" s="236"/>
      <c r="BA261" s="41" t="s">
        <v>85</v>
      </c>
      <c r="BB261" s="42" t="s">
        <v>85</v>
      </c>
      <c r="BC261" s="238"/>
      <c r="BD261" s="209"/>
      <c r="BE261" s="222"/>
      <c r="BF261" s="209"/>
      <c r="BG261" s="222"/>
      <c r="BH261" s="222"/>
      <c r="BI261" s="222"/>
      <c r="BJ261" s="222"/>
      <c r="BK261" s="222"/>
      <c r="BL261" s="173"/>
      <c r="BM261" s="226">
        <f ca="1">BL260-BB262</f>
        <v>8</v>
      </c>
      <c r="BN261" s="226">
        <f ca="1">BL260-BB264</f>
        <v>8</v>
      </c>
      <c r="BO261" s="173"/>
      <c r="BP261" s="173"/>
      <c r="BQ261" s="224"/>
      <c r="BR261" s="225">
        <f>WEEKDAY(L257,3)</f>
        <v>5</v>
      </c>
      <c r="BS261" s="173"/>
      <c r="BT261" s="173"/>
      <c r="BU261" s="24"/>
    </row>
    <row r="262" spans="1:74" s="3" customFormat="1" ht="53.1" customHeight="1">
      <c r="A262" s="17">
        <f t="shared" si="51"/>
        <v>9</v>
      </c>
      <c r="B262" s="17">
        <f t="shared" si="52"/>
        <v>7</v>
      </c>
      <c r="C262" s="88"/>
      <c r="D262" s="89" cm="1">
        <f t="array" aca="1" ref="D262" ca="1">IF(INDIRECT(VLOOKUP(B262,B$8:C$38,2,FALSE)&amp;(10*A262-1))="","",INDIRECT(VLOOKUP(B262,B$8:C$38,2,FALSE)&amp;(10*A262-1)))</f>
        <v>46180</v>
      </c>
      <c r="E262" s="17" t="str">
        <f t="shared" ca="1" si="50"/>
        <v>日</v>
      </c>
      <c r="F262" s="17" t="str" cm="1">
        <f t="array" aca="1" ref="F262" ca="1">IF(E262="","",IF(INDIRECT(VLOOKUP(B262,B$8:C$38,2,FALSE)&amp;(10*A262+3))="","",INDIRECT(VLOOKUP(B262,B$8:C$38,2,FALSE)&amp;(10*A262+3))))</f>
        <v/>
      </c>
      <c r="G262" s="17" t="str" cm="1">
        <f t="array" aca="1" ref="G262" ca="1">IF(E262="","",IF(INDIRECT(VLOOKUP(B262,B$8:C$38,2,FALSE)&amp;(10*A262+5))="","",INDIRECT(VLOOKUP(B262,B$8:C$38,2,FALSE)&amp;(10*A262+5))))</f>
        <v/>
      </c>
      <c r="H262" s="17" t="str" cm="1">
        <f t="array" aca="1" ref="H262" ca="1">IF(G262="","",IF(G262="●","振替後",IF(G262="▲","振替前",IF(G262="○","休日",IF(G262="外","非対象期間",IF(INDIRECT(VLOOKUP(B262,B$8:C$38,2,FALSE)&amp;(10*A262+5))="","",INDIRECT(VLOOKUP(B262,B$8:C$38,2,FALSE)&amp;(10*A262+5))))))))</f>
        <v/>
      </c>
      <c r="J262" s="68"/>
      <c r="K262" s="221"/>
      <c r="L262" s="218"/>
      <c r="M262" s="218"/>
      <c r="N262" s="218"/>
      <c r="O262" s="218"/>
      <c r="P262" s="218"/>
      <c r="Q262" s="218"/>
      <c r="R262" s="218"/>
      <c r="S262" s="218"/>
      <c r="T262" s="218"/>
      <c r="U262" s="218"/>
      <c r="V262" s="218"/>
      <c r="W262" s="218"/>
      <c r="X262" s="218"/>
      <c r="Y262" s="218"/>
      <c r="Z262" s="218"/>
      <c r="AA262" s="218"/>
      <c r="AB262" s="218"/>
      <c r="AC262" s="218"/>
      <c r="AD262" s="218"/>
      <c r="AE262" s="218"/>
      <c r="AF262" s="218"/>
      <c r="AG262" s="218"/>
      <c r="AH262" s="218"/>
      <c r="AI262" s="218"/>
      <c r="AJ262" s="218"/>
      <c r="AK262" s="218"/>
      <c r="AL262" s="218"/>
      <c r="AM262" s="218"/>
      <c r="AN262" s="218"/>
      <c r="AO262" s="218"/>
      <c r="AP262" s="219"/>
      <c r="AQ262" s="108" t="str">
        <f>IF($BR260=7,DBCS(1&amp;"日～"&amp;7&amp;"日"),DBCS("前"&amp;DAY(EOMONTH($L258-1,0))-6+$BR260&amp;"日～"&amp;$BR260&amp;"日"))</f>
        <v>１日～７日</v>
      </c>
      <c r="AR262" s="109" t="str">
        <f>DBCS($BR260+1&amp;"日～"&amp;$BR260+7&amp;"日")</f>
        <v>８日～１４日</v>
      </c>
      <c r="AS262" s="109" t="str">
        <f>DBCS($BR260+8&amp;"日～"&amp;$BR260+14&amp;"日")</f>
        <v>１５日～２１日</v>
      </c>
      <c r="AT262" s="109" t="str">
        <f>DBCS($BR260+15&amp;"日～"&amp;$BR260+21&amp;"日")</f>
        <v>２２日～２８日</v>
      </c>
      <c r="AU262" s="110" t="str">
        <f>IF(AND(BR260=7,BR263=0),"-",IF($BR265=3,"-",DBCS($BR260+22&amp;"日～"&amp;$BR260+28&amp;"日")))</f>
        <v>-</v>
      </c>
      <c r="AV262" s="229"/>
      <c r="AW262" s="230"/>
      <c r="AX262" s="231"/>
      <c r="AY262" s="234"/>
      <c r="AZ262" s="237"/>
      <c r="BA262" s="41">
        <f>COUNTIF(L263:AP264,"外")</f>
        <v>0</v>
      </c>
      <c r="BB262" s="42">
        <f ca="1">COUNTIF(OFFSET(L263,0,MAX(5-WEEKDAY(L258,3),0),1,MIN(7-WEEKDAY(L258,3),2)),"外")+COUNTIF(OFFSET(L263,0,MAX(5-WEEKDAY(L258,3),0)+7,1,2),"外")+COUNTIF(OFFSET(L263,0,MAX(5-WEEKDAY(L258,3),0)+14,1,2),"外")+COUNTIF(OFFSET(L263,0,MAX(5-WEEKDAY(L258,3),0)+21,1,2),"外")+IF(BR262-BR260&lt;27,0,COUNTIF(OFFSET(L263,0,BR260+26,1,MIN(7-BR263,2)),"外"))</f>
        <v>0</v>
      </c>
      <c r="BC262" s="238"/>
      <c r="BD262" s="209"/>
      <c r="BE262" s="222"/>
      <c r="BF262" s="209"/>
      <c r="BG262" s="222"/>
      <c r="BH262" s="222"/>
      <c r="BI262" s="222"/>
      <c r="BJ262" s="222"/>
      <c r="BK262" s="222"/>
      <c r="BL262" s="173"/>
      <c r="BM262" s="227"/>
      <c r="BN262" s="227"/>
      <c r="BO262" s="173"/>
      <c r="BP262" s="173"/>
      <c r="BQ262" s="35" t="s">
        <v>98</v>
      </c>
      <c r="BR262" s="31">
        <f>DAY(EOMONTH(L258,0))</f>
        <v>30</v>
      </c>
      <c r="BS262" s="173"/>
      <c r="BT262" s="173"/>
      <c r="BU262" s="29"/>
      <c r="BV262" s="30"/>
    </row>
    <row r="263" spans="1:74" s="4" customFormat="1" ht="29.1" customHeight="1">
      <c r="A263" s="17">
        <f t="shared" si="51"/>
        <v>9</v>
      </c>
      <c r="B263" s="17">
        <f t="shared" si="52"/>
        <v>8</v>
      </c>
      <c r="D263" s="89" cm="1">
        <f t="array" aca="1" ref="D263" ca="1">IF(INDIRECT(VLOOKUP(B263,B$8:C$38,2,FALSE)&amp;(10*A263-1))="","",INDIRECT(VLOOKUP(B263,B$8:C$38,2,FALSE)&amp;(10*A263-1)))</f>
        <v>46181</v>
      </c>
      <c r="E263" s="17" t="str">
        <f t="shared" ca="1" si="50"/>
        <v>月</v>
      </c>
      <c r="F263" s="17" t="str" cm="1">
        <f t="array" aca="1" ref="F263" ca="1">IF(E263="","",IF(INDIRECT(VLOOKUP(B263,B$8:C$38,2,FALSE)&amp;(10*A263+3))="","",INDIRECT(VLOOKUP(B263,B$8:C$38,2,FALSE)&amp;(10*A263+3))))</f>
        <v/>
      </c>
      <c r="G263" s="17" t="str" cm="1">
        <f t="array" aca="1" ref="G263" ca="1">IF(E263="","",IF(INDIRECT(VLOOKUP(B263,B$8:C$38,2,FALSE)&amp;(10*A263+5))="","",INDIRECT(VLOOKUP(B263,B$8:C$38,2,FALSE)&amp;(10*A263+5))))</f>
        <v/>
      </c>
      <c r="H263" s="17" t="str" cm="1">
        <f t="array" aca="1" ref="H263" ca="1">IF(G263="","",IF(G263="●","振替後",IF(G263="▲","振替前",IF(G263="○","休日",IF(G263="外","非対象期間",IF(INDIRECT(VLOOKUP(B263,B$8:C$38,2,FALSE)&amp;(10*A263+5))="","",INDIRECT(VLOOKUP(B263,B$8:C$38,2,FALSE)&amp;(10*A263+5))))))))</f>
        <v/>
      </c>
      <c r="J263" s="69"/>
      <c r="K263" s="212" t="s">
        <v>88</v>
      </c>
      <c r="L263" s="194"/>
      <c r="M263" s="194"/>
      <c r="N263" s="194"/>
      <c r="O263" s="194"/>
      <c r="P263" s="194"/>
      <c r="Q263" s="194"/>
      <c r="R263" s="194"/>
      <c r="S263" s="194"/>
      <c r="T263" s="194"/>
      <c r="U263" s="194"/>
      <c r="V263" s="194"/>
      <c r="W263" s="194"/>
      <c r="X263" s="194"/>
      <c r="Y263" s="194"/>
      <c r="Z263" s="194"/>
      <c r="AA263" s="194"/>
      <c r="AB263" s="194"/>
      <c r="AC263" s="194"/>
      <c r="AD263" s="194"/>
      <c r="AE263" s="194"/>
      <c r="AF263" s="194"/>
      <c r="AG263" s="194"/>
      <c r="AH263" s="194"/>
      <c r="AI263" s="194"/>
      <c r="AJ263" s="194"/>
      <c r="AK263" s="194"/>
      <c r="AL263" s="194"/>
      <c r="AM263" s="194"/>
      <c r="AN263" s="194"/>
      <c r="AO263" s="194"/>
      <c r="AP263" s="196"/>
      <c r="AQ263" s="111">
        <f ca="1">IF(BR260=7,COUNTIF(OFFSET($L263,0,0,1,$BR260),"○")+COUNTIF(OFFSET($L263,0,$BR260,1,7),"●"),COUNTIF(OFFSET($L263,0,0,1,$BR260),"○")+COUNTIF(OFFSET($L263,-10,DAY(EOMONTH(L258-1,0))-7+BR260,1,7-$BR260),"○")+COUNTIF(OFFSET(L263,0,BR260,1,7),"●"))</f>
        <v>0</v>
      </c>
      <c r="AR263" s="112">
        <f ca="1">COUNTIF(OFFSET($L263,0,$BR260,1,7),"○")+COUNTIF(OFFSET($L263,0,$BR260+7,1,7),"●")</f>
        <v>0</v>
      </c>
      <c r="AS263" s="112">
        <f ca="1">COUNTIF(OFFSET($L263,0,$BR260+7,1,7),"○")+COUNTIF(OFFSET($L263,0,$BR260+14,1,7),"●")</f>
        <v>0</v>
      </c>
      <c r="AT263" s="112">
        <f ca="1">IF(BR265=3,COUNTIF(OFFSET($L263,0,$BR260+14,1,7),"○")+IFERROR(COUNTIF(OFFSET(L263,0,BR260+22,1,BR263),"●"),0)+COUNTIF(OFFSET(L263,10,0,1,7-BR263),"●"),COUNTIF(OFFSET($L263,0,$BR260+14,1,7),"○")+COUNTIF(OFFSET($L263,0,$BR260+21,1,7),"●"))</f>
        <v>0</v>
      </c>
      <c r="AU263" s="113" t="str">
        <f ca="1">IF((BR265+SIGN(BR260))&lt;5,"-",IF(BR263=0,COUNTIF(OFFSET(L263,0,BR260+21,1,7),"○")+COUNTIF(OFFSET(L263,10,0,1,7-BR263),"●"),COUNTIF(OFFSET(L263,0,BR260+21,1,7),"○")+COUNTIF(OFFSET(L263,0,BR260+28,1,BR263),"●")+COUNTIF(OFFSET(L263,10,1,7-BR263,),"●")))</f>
        <v>-</v>
      </c>
      <c r="AV263" s="198">
        <f>BH260</f>
        <v>0</v>
      </c>
      <c r="AW263" s="200">
        <f>IF(BD260=0,"対象外",AV263/BD260)</f>
        <v>0</v>
      </c>
      <c r="AX263" s="202" t="str">
        <f ca="1">IF(BD260=0,"対象外",IF(AV263/BD260&gt;=0.285,"達成",IF(AV263&gt;=BO263,"達成※","未")))</f>
        <v>未</v>
      </c>
      <c r="AY263" s="204">
        <f>BI260</f>
        <v>0</v>
      </c>
      <c r="AZ263" s="206">
        <f>IFERROR(AY263/BE260,"")</f>
        <v>0</v>
      </c>
      <c r="BA263" s="41" t="s">
        <v>86</v>
      </c>
      <c r="BB263" s="42" t="s">
        <v>86</v>
      </c>
      <c r="BC263" s="238"/>
      <c r="BD263" s="209"/>
      <c r="BE263" s="222"/>
      <c r="BF263" s="209"/>
      <c r="BG263" s="222"/>
      <c r="BH263" s="222"/>
      <c r="BI263" s="222"/>
      <c r="BJ263" s="222"/>
      <c r="BK263" s="222"/>
      <c r="BL263" s="173"/>
      <c r="BM263" s="227"/>
      <c r="BN263" s="227"/>
      <c r="BO263" s="173">
        <f ca="1">IF(OR(BM261/BD260&lt;0.285,BM261=0),BM261,"-")</f>
        <v>8</v>
      </c>
      <c r="BP263" s="226">
        <f ca="1">IF(OR(BN261/BF260&lt;0.285,BN261=0),BN261,"-")</f>
        <v>8</v>
      </c>
      <c r="BQ263" s="36" t="s">
        <v>99</v>
      </c>
      <c r="BR263" s="33">
        <f>MOD(BR262-BR260,7)</f>
        <v>2</v>
      </c>
      <c r="BS263" s="173"/>
      <c r="BT263" s="173"/>
    </row>
    <row r="264" spans="1:74" s="4" customFormat="1" ht="29.1" customHeight="1">
      <c r="A264" s="17">
        <f t="shared" si="51"/>
        <v>9</v>
      </c>
      <c r="B264" s="17">
        <f t="shared" si="52"/>
        <v>9</v>
      </c>
      <c r="D264" s="89" cm="1">
        <f t="array" aca="1" ref="D264" ca="1">IF(INDIRECT(VLOOKUP(B264,B$8:C$38,2,FALSE)&amp;(10*A264-1))="","",INDIRECT(VLOOKUP(B264,B$8:C$38,2,FALSE)&amp;(10*A264-1)))</f>
        <v>46182</v>
      </c>
      <c r="E264" s="17" t="str">
        <f t="shared" ca="1" si="50"/>
        <v>火</v>
      </c>
      <c r="F264" s="17" t="str" cm="1">
        <f t="array" aca="1" ref="F264" ca="1">IF(E264="","",IF(INDIRECT(VLOOKUP(B264,B$8:C$38,2,FALSE)&amp;(10*A264+3))="","",INDIRECT(VLOOKUP(B264,B$8:C$38,2,FALSE)&amp;(10*A264+3))))</f>
        <v/>
      </c>
      <c r="G264" s="17" t="str" cm="1">
        <f t="array" aca="1" ref="G264" ca="1">IF(E264="","",IF(INDIRECT(VLOOKUP(B264,B$8:C$38,2,FALSE)&amp;(10*A264+5))="","",INDIRECT(VLOOKUP(B264,B$8:C$38,2,FALSE)&amp;(10*A264+5))))</f>
        <v/>
      </c>
      <c r="H264" s="17" t="str" cm="1">
        <f t="array" aca="1" ref="H264" ca="1">IF(G264="","",IF(G264="●","振替後",IF(G264="▲","振替前",IF(G264="○","休日",IF(G264="外","非対象期間",IF(INDIRECT(VLOOKUP(B264,B$8:C$38,2,FALSE)&amp;(10*A264+5))="","",INDIRECT(VLOOKUP(B264,B$8:C$38,2,FALSE)&amp;(10*A264+5))))))))</f>
        <v/>
      </c>
      <c r="J264" s="69"/>
      <c r="K264" s="244"/>
      <c r="L264" s="194"/>
      <c r="M264" s="194"/>
      <c r="N264" s="194"/>
      <c r="O264" s="194"/>
      <c r="P264" s="194"/>
      <c r="Q264" s="194"/>
      <c r="R264" s="194"/>
      <c r="S264" s="194"/>
      <c r="T264" s="194"/>
      <c r="U264" s="194"/>
      <c r="V264" s="194"/>
      <c r="W264" s="194"/>
      <c r="X264" s="194"/>
      <c r="Y264" s="194"/>
      <c r="Z264" s="194"/>
      <c r="AA264" s="194"/>
      <c r="AB264" s="194"/>
      <c r="AC264" s="194"/>
      <c r="AD264" s="194"/>
      <c r="AE264" s="194"/>
      <c r="AF264" s="194"/>
      <c r="AG264" s="194"/>
      <c r="AH264" s="194"/>
      <c r="AI264" s="194"/>
      <c r="AJ264" s="194"/>
      <c r="AK264" s="194"/>
      <c r="AL264" s="194"/>
      <c r="AM264" s="194"/>
      <c r="AN264" s="194"/>
      <c r="AO264" s="194"/>
      <c r="AP264" s="196"/>
      <c r="AQ264" s="114" t="str">
        <f ca="1">IF(BR260=1,
IF((2-COUNTIF(OFFSET(L263,0,0,1,1),"外")-COUNTIF(OFFSET(L263,-10,BR252-1),"外"))&lt;=AQ263,"達成","未"),
IF((2-COUNTIF(OFFSET(L263,0,MAX(5-WEEKDAY(L258,3),0),1,2),"外"))&lt;=AQ263,"達成","未"))</f>
        <v>未</v>
      </c>
      <c r="AR264" s="112" t="str">
        <f ca="1">IF((2-COUNTIF(OFFSET($L263,0,$BR260+5,1,2),"外"))&lt;=AR263,"達成","未")</f>
        <v>未</v>
      </c>
      <c r="AS264" s="112" t="str">
        <f ca="1">IF((2-COUNTIF(OFFSET($L263,0,$BR260+12,1,2),"外"))&lt;=AS263,"達成","未")</f>
        <v>未</v>
      </c>
      <c r="AT264" s="112" t="str">
        <f ca="1">IF((2-COUNTIF(OFFSET($L263,0,$BR260+19,1,2),"外"))&lt;=AT263,"達成","未")</f>
        <v>未</v>
      </c>
      <c r="AU264" s="113" t="str">
        <f ca="1">IF((BR265+SIGN(BR260))&lt;5,"-",IF((2-COUNTIF(OFFSET($L263,0,$BR260+26,1,2),"外"))&lt;=AU263,"達成","未"))</f>
        <v>-</v>
      </c>
      <c r="AV264" s="214"/>
      <c r="AW264" s="215"/>
      <c r="AX264" s="216"/>
      <c r="AY264" s="217"/>
      <c r="AZ264" s="239"/>
      <c r="BA264" s="240">
        <f>COUNTIF(L265:AP266,"外")</f>
        <v>0</v>
      </c>
      <c r="BB264" s="242">
        <f ca="1">COUNTIF(OFFSET(L265,0,MAX(5-WEEKDAY(L258,3),0),1,MIN(7-WEEKDAY(L258,3),2)),"外")+COUNTIF(OFFSET(L265,0,MAX(5-WEEKDAY(L258,3),0)+7,1,2),"外")+COUNTIF(OFFSET(L265,0,MAX(5-WEEKDAY(L258,3),0)+14,1,2),"外")+COUNTIF(OFFSET(L265,0,MAX(5-WEEKDAY(L258,3),0)+21,1,2),"外")+IF(BR262-BR260&lt;27,0,COUNTIF(OFFSET(L265,0,BR260+26,1,MIN(7-BR263,2)),"外"))</f>
        <v>0</v>
      </c>
      <c r="BC264" s="238"/>
      <c r="BD264" s="209"/>
      <c r="BE264" s="222"/>
      <c r="BF264" s="209"/>
      <c r="BG264" s="222"/>
      <c r="BH264" s="222"/>
      <c r="BI264" s="222"/>
      <c r="BJ264" s="222"/>
      <c r="BK264" s="222"/>
      <c r="BL264" s="173"/>
      <c r="BM264" s="227"/>
      <c r="BN264" s="227"/>
      <c r="BO264" s="173"/>
      <c r="BP264" s="227"/>
      <c r="BQ264" s="101" t="s">
        <v>101</v>
      </c>
      <c r="BR264" s="33">
        <f>SIGN(BR260)+SIGN(BR263)+BR265</f>
        <v>5</v>
      </c>
      <c r="BS264" s="173"/>
      <c r="BT264" s="173"/>
    </row>
    <row r="265" spans="1:74" s="4" customFormat="1" ht="29.1" customHeight="1">
      <c r="A265" s="17">
        <f t="shared" si="51"/>
        <v>9</v>
      </c>
      <c r="B265" s="17">
        <f t="shared" si="52"/>
        <v>10</v>
      </c>
      <c r="D265" s="89" cm="1">
        <f t="array" aca="1" ref="D265" ca="1">IF(INDIRECT(VLOOKUP(B265,B$8:C$38,2,FALSE)&amp;(10*A265-1))="","",INDIRECT(VLOOKUP(B265,B$8:C$38,2,FALSE)&amp;(10*A265-1)))</f>
        <v>46183</v>
      </c>
      <c r="E265" s="17" t="str">
        <f t="shared" ref="E265:E328" ca="1" si="65">TEXT(D265,"aaa")</f>
        <v>水</v>
      </c>
      <c r="F265" s="17" t="str" cm="1">
        <f t="array" aca="1" ref="F265" ca="1">IF(E265="","",IF(INDIRECT(VLOOKUP(B265,B$8:C$38,2,FALSE)&amp;(10*A265+3))="","",INDIRECT(VLOOKUP(B265,B$8:C$38,2,FALSE)&amp;(10*A265+3))))</f>
        <v/>
      </c>
      <c r="G265" s="17" t="str" cm="1">
        <f t="array" aca="1" ref="G265" ca="1">IF(E265="","",IF(INDIRECT(VLOOKUP(B265,B$8:C$38,2,FALSE)&amp;(10*A265+5))="","",INDIRECT(VLOOKUP(B265,B$8:C$38,2,FALSE)&amp;(10*A265+5))))</f>
        <v/>
      </c>
      <c r="H265" s="17" t="str" cm="1">
        <f t="array" aca="1" ref="H265" ca="1">IF(G265="","",IF(G265="●","振替後",IF(G265="▲","振替前",IF(G265="○","休日",IF(G265="外","非対象期間",IF(INDIRECT(VLOOKUP(B265,B$8:C$38,2,FALSE)&amp;(10*A265+5))="","",INDIRECT(VLOOKUP(B265,B$8:C$38,2,FALSE)&amp;(10*A265+5))))))))</f>
        <v/>
      </c>
      <c r="J265" s="69"/>
      <c r="K265" s="212" t="s">
        <v>84</v>
      </c>
      <c r="L265" s="194"/>
      <c r="M265" s="194"/>
      <c r="N265" s="194"/>
      <c r="O265" s="194"/>
      <c r="P265" s="194"/>
      <c r="Q265" s="194"/>
      <c r="R265" s="194"/>
      <c r="S265" s="194"/>
      <c r="T265" s="194"/>
      <c r="U265" s="194"/>
      <c r="V265" s="194"/>
      <c r="W265" s="194"/>
      <c r="X265" s="194"/>
      <c r="Y265" s="194"/>
      <c r="Z265" s="194"/>
      <c r="AA265" s="194"/>
      <c r="AB265" s="194"/>
      <c r="AC265" s="194"/>
      <c r="AD265" s="194"/>
      <c r="AE265" s="194"/>
      <c r="AF265" s="194"/>
      <c r="AG265" s="194"/>
      <c r="AH265" s="194"/>
      <c r="AI265" s="194"/>
      <c r="AJ265" s="194"/>
      <c r="AK265" s="194"/>
      <c r="AL265" s="194"/>
      <c r="AM265" s="194"/>
      <c r="AN265" s="194"/>
      <c r="AO265" s="194"/>
      <c r="AP265" s="196"/>
      <c r="AQ265" s="118">
        <f ca="1">IF(BR260=7,COUNTIF(OFFSET($L265,0,0,1,$BR260),"○")+COUNTIF(OFFSET($L265,0,$BR260,1,7),"●"),COUNTIF(OFFSET($L265,0,0,1,$BR260),"○")+COUNTIF(OFFSET($L265,-10,DAY(EOMONTH(L258-1,0))-7+BR260,1,7-$BR260),"○")+COUNTIF(OFFSET(L265,0,BR260,1,7),"●"))</f>
        <v>0</v>
      </c>
      <c r="AR265" s="119">
        <f ca="1">COUNTIF(OFFSET($L265,0,$BR260,1,7),"○")+COUNTIF(OFFSET($L265,0,$BR260+7,1,7),"●")</f>
        <v>0</v>
      </c>
      <c r="AS265" s="119">
        <f ca="1">COUNTIF(OFFSET($L265,0,$BR260+7,1,7),"○")+COUNTIF(OFFSET($L265,0,$BR260+14,1,7),"●")</f>
        <v>0</v>
      </c>
      <c r="AT265" s="119">
        <f ca="1">IF(BR265=3,COUNTIF(OFFSET($L265,0,$BR260+14,1,7),"○")+IFERROR(COUNTIF(OFFSET(L265,0,BR260+22,1,BR263),"●"),0)+COUNTIF(OFFSET(L265,10,0,1,7-BR263),"●"),COUNTIF(OFFSET($L265,0,$BR260+14,1,7),"○")+COUNTIF(OFFSET($L265,0,$BR260+21,1,7),"●"))</f>
        <v>0</v>
      </c>
      <c r="AU265" s="120" t="str">
        <f ca="1">IF((BR265+SIGN(BR260))&lt;5,"-",IF(BR263=0,COUNTIF(OFFSET(L265,0,BR260+21,1,7),"○")+COUNTIF(OFFSET(L265,10,0,1,7-BR263),"●"),COUNTIF(OFFSET(L265,0,BR260+21,1,7),"○")+COUNTIF(OFFSET(L265,0,BR260+28,1,BR263),"●")+COUNTIF(OFFSET(L265,10,1,7-BR263,),"●")))</f>
        <v>-</v>
      </c>
      <c r="AV265" s="198">
        <f>BJ260</f>
        <v>0</v>
      </c>
      <c r="AW265" s="200">
        <f>IF(BD260=0,"対象外",AV265/BD260)</f>
        <v>0</v>
      </c>
      <c r="AX265" s="202" t="str">
        <f ca="1">IF(BD260=0,"対象外",IF(AV265/BD260&gt;=0.285,"達成",IF(AV265&gt;=BO263,"達成※","未")))</f>
        <v>未</v>
      </c>
      <c r="AY265" s="204">
        <f>BK260</f>
        <v>0</v>
      </c>
      <c r="AZ265" s="206">
        <f>IFERROR(AY265/BE260,"")</f>
        <v>0</v>
      </c>
      <c r="BA265" s="241"/>
      <c r="BB265" s="243"/>
      <c r="BC265" s="238"/>
      <c r="BD265" s="210"/>
      <c r="BE265" s="222"/>
      <c r="BF265" s="210"/>
      <c r="BG265" s="222"/>
      <c r="BH265" s="222"/>
      <c r="BI265" s="222"/>
      <c r="BJ265" s="222"/>
      <c r="BK265" s="222"/>
      <c r="BL265" s="173"/>
      <c r="BM265" s="228"/>
      <c r="BN265" s="228"/>
      <c r="BO265" s="173"/>
      <c r="BP265" s="228"/>
      <c r="BQ265" s="37" t="s">
        <v>100</v>
      </c>
      <c r="BR265" s="104">
        <f>ROUNDDOWN((BR262-BR260)/7,0)</f>
        <v>3</v>
      </c>
      <c r="BS265" s="173"/>
      <c r="BT265" s="173"/>
    </row>
    <row r="266" spans="1:74" s="4" customFormat="1" ht="29.1" customHeight="1" thickBot="1">
      <c r="A266" s="17">
        <f t="shared" ref="A266:A329" si="66">IF(B266=1,A265+1,A265)</f>
        <v>9</v>
      </c>
      <c r="B266" s="17">
        <f t="shared" ref="B266:B329" si="67">IF(B265=31,1,B265+1)</f>
        <v>11</v>
      </c>
      <c r="D266" s="89" cm="1">
        <f t="array" aca="1" ref="D266" ca="1">IF(INDIRECT(VLOOKUP(B266,B$8:C$38,2,FALSE)&amp;(10*A266-1))="","",INDIRECT(VLOOKUP(B266,B$8:C$38,2,FALSE)&amp;(10*A266-1)))</f>
        <v>46184</v>
      </c>
      <c r="E266" s="17" t="str">
        <f t="shared" ca="1" si="65"/>
        <v>木</v>
      </c>
      <c r="F266" s="17" t="str" cm="1">
        <f t="array" aca="1" ref="F266" ca="1">IF(E266="","",IF(INDIRECT(VLOOKUP(B266,B$8:C$38,2,FALSE)&amp;(10*A266+3))="","",INDIRECT(VLOOKUP(B266,B$8:C$38,2,FALSE)&amp;(10*A266+3))))</f>
        <v/>
      </c>
      <c r="G266" s="17" t="str" cm="1">
        <f t="array" aca="1" ref="G266" ca="1">IF(E266="","",IF(INDIRECT(VLOOKUP(B266,B$8:C$38,2,FALSE)&amp;(10*A266+5))="","",INDIRECT(VLOOKUP(B266,B$8:C$38,2,FALSE)&amp;(10*A266+5))))</f>
        <v/>
      </c>
      <c r="H266" s="17" t="str" cm="1">
        <f t="array" aca="1" ref="H266" ca="1">IF(G266="","",IF(G266="●","振替後",IF(G266="▲","振替前",IF(G266="○","休日",IF(G266="外","非対象期間",IF(INDIRECT(VLOOKUP(B266,B$8:C$38,2,FALSE)&amp;(10*A266+5))="","",INDIRECT(VLOOKUP(B266,B$8:C$38,2,FALSE)&amp;(10*A266+5))))))))</f>
        <v/>
      </c>
      <c r="J266" s="69"/>
      <c r="K266" s="213"/>
      <c r="L266" s="195"/>
      <c r="M266" s="195"/>
      <c r="N266" s="195"/>
      <c r="O266" s="195"/>
      <c r="P266" s="195"/>
      <c r="Q266" s="195"/>
      <c r="R266" s="195"/>
      <c r="S266" s="195"/>
      <c r="T266" s="195"/>
      <c r="U266" s="195"/>
      <c r="V266" s="195"/>
      <c r="W266" s="195"/>
      <c r="X266" s="195"/>
      <c r="Y266" s="195"/>
      <c r="Z266" s="195"/>
      <c r="AA266" s="195"/>
      <c r="AB266" s="195"/>
      <c r="AC266" s="195"/>
      <c r="AD266" s="195"/>
      <c r="AE266" s="195"/>
      <c r="AF266" s="195"/>
      <c r="AG266" s="195"/>
      <c r="AH266" s="195"/>
      <c r="AI266" s="195"/>
      <c r="AJ266" s="195"/>
      <c r="AK266" s="195"/>
      <c r="AL266" s="195"/>
      <c r="AM266" s="195"/>
      <c r="AN266" s="195"/>
      <c r="AO266" s="195"/>
      <c r="AP266" s="197"/>
      <c r="AQ266" s="123" t="str">
        <f ca="1">IF(BR260=1,
IF((2-COUNTIF(OFFSET(L265,0,0,1,1),"外")-COUNTIF(OFFSET(L265,-10,BR252-1),"外"))&lt;=AQ265,"達成","未"),
IF((2-COUNTIF(OFFSET(L265,0,MAX(5-WEEKDAY(L258,3),0),1,2),"外"))&lt;=AQ265,"達成","未"))</f>
        <v>未</v>
      </c>
      <c r="AR266" s="124" t="str">
        <f ca="1">IF((2-COUNTIF(OFFSET($L265,0,$BR260+5,1,2),"外"))&lt;=AR265,"達成","未")</f>
        <v>未</v>
      </c>
      <c r="AS266" s="124" t="str">
        <f ca="1">IF((2-COUNTIF(OFFSET($L265,0,$BR260+12,1,2),"外"))&lt;=AS265,"達成","未")</f>
        <v>未</v>
      </c>
      <c r="AT266" s="124" t="str">
        <f ca="1">IF((2-COUNTIF(OFFSET($L265,0,$BR260+19,1,2),"外"))&lt;=AT265,"達成","未")</f>
        <v>未</v>
      </c>
      <c r="AU266" s="125" t="str">
        <f ca="1">IF((BR265+SIGN(BR260))&lt;5,"-",IF((2-COUNTIF(OFFSET($L265,0,$BR260+26,1,2),"外"))&lt;=AU265,"達成","未"))</f>
        <v>-</v>
      </c>
      <c r="AV266" s="199"/>
      <c r="AW266" s="201"/>
      <c r="AX266" s="203"/>
      <c r="AY266" s="205"/>
      <c r="AZ266" s="207"/>
      <c r="BA266" s="38"/>
      <c r="BB266" s="38"/>
      <c r="BC266" s="107"/>
      <c r="BD266" s="107"/>
      <c r="BE266" s="107"/>
      <c r="BF266" s="107"/>
      <c r="BG266" s="107"/>
      <c r="BH266" s="107"/>
      <c r="BI266" s="107"/>
      <c r="BJ266" s="107"/>
      <c r="BK266" s="107"/>
      <c r="BL266" s="46"/>
      <c r="BM266" s="46"/>
      <c r="BN266" s="46"/>
      <c r="BO266" s="46"/>
      <c r="BP266" s="46"/>
      <c r="BQ266" s="46"/>
      <c r="BR266" s="34"/>
      <c r="BS266" s="46"/>
      <c r="BT266" s="2"/>
    </row>
    <row r="267" spans="1:74" ht="14.25" thickBot="1">
      <c r="A267" s="17">
        <f t="shared" si="66"/>
        <v>9</v>
      </c>
      <c r="B267" s="17">
        <f t="shared" si="67"/>
        <v>12</v>
      </c>
      <c r="D267" s="89" cm="1">
        <f t="array" aca="1" ref="D267" ca="1">IF(INDIRECT(VLOOKUP(B267,B$8:C$38,2,FALSE)&amp;(10*A267-1))="","",INDIRECT(VLOOKUP(B267,B$8:C$38,2,FALSE)&amp;(10*A267-1)))</f>
        <v>46185</v>
      </c>
      <c r="E267" s="17" t="str">
        <f t="shared" ca="1" si="65"/>
        <v>金</v>
      </c>
      <c r="F267" s="17" t="str" cm="1">
        <f t="array" aca="1" ref="F267" ca="1">IF(E267="","",IF(INDIRECT(VLOOKUP(B267,B$8:C$38,2,FALSE)&amp;(10*A267+3))="","",INDIRECT(VLOOKUP(B267,B$8:C$38,2,FALSE)&amp;(10*A267+3))))</f>
        <v/>
      </c>
      <c r="G267" s="17" t="str" cm="1">
        <f t="array" aca="1" ref="G267" ca="1">IF(E267="","",IF(INDIRECT(VLOOKUP(B267,B$8:C$38,2,FALSE)&amp;(10*A267+5))="","",INDIRECT(VLOOKUP(B267,B$8:C$38,2,FALSE)&amp;(10*A267+5))))</f>
        <v/>
      </c>
      <c r="H267" s="17" t="str" cm="1">
        <f t="array" aca="1" ref="H267" ca="1">IF(G267="","",IF(G267="●","振替後",IF(G267="▲","振替前",IF(G267="○","休日",IF(G267="外","非対象期間",IF(INDIRECT(VLOOKUP(B267,B$8:C$38,2,FALSE)&amp;(10*A267+5))="","",INDIRECT(VLOOKUP(B267,B$8:C$38,2,FALSE)&amp;(10*A267+5))))))))</f>
        <v/>
      </c>
      <c r="J267" s="52"/>
      <c r="K267" s="53"/>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0"/>
      <c r="AP267" s="130"/>
      <c r="BI267" s="7"/>
      <c r="BJ267" s="7"/>
      <c r="BK267" s="7"/>
      <c r="BL267" s="2"/>
    </row>
    <row r="268" spans="1:74" ht="13.5" customHeight="1">
      <c r="A268" s="17">
        <f t="shared" si="66"/>
        <v>9</v>
      </c>
      <c r="B268" s="17">
        <f t="shared" si="67"/>
        <v>13</v>
      </c>
      <c r="D268" s="89" cm="1">
        <f t="array" aca="1" ref="D268" ca="1">IF(INDIRECT(VLOOKUP(B268,B$8:C$38,2,FALSE)&amp;(10*A268-1))="","",INDIRECT(VLOOKUP(B268,B$8:C$38,2,FALSE)&amp;(10*A268-1)))</f>
        <v>46186</v>
      </c>
      <c r="E268" s="17" t="str">
        <f t="shared" ca="1" si="65"/>
        <v>土</v>
      </c>
      <c r="F268" s="17" t="str" cm="1">
        <f t="array" aca="1" ref="F268" ca="1">IF(E268="","",IF(INDIRECT(VLOOKUP(B268,B$8:C$38,2,FALSE)&amp;(10*A268+3))="","",INDIRECT(VLOOKUP(B268,B$8:C$38,2,FALSE)&amp;(10*A268+3))))</f>
        <v/>
      </c>
      <c r="G268" s="17" t="str" cm="1">
        <f t="array" aca="1" ref="G268" ca="1">IF(E268="","",IF(INDIRECT(VLOOKUP(B268,B$8:C$38,2,FALSE)&amp;(10*A268+5))="","",INDIRECT(VLOOKUP(B268,B$8:C$38,2,FALSE)&amp;(10*A268+5))))</f>
        <v/>
      </c>
      <c r="H268" s="17" t="str" cm="1">
        <f t="array" aca="1" ref="H268" ca="1">IF(G268="","",IF(G268="●","振替後",IF(G268="▲","振替前",IF(G268="○","休日",IF(G268="外","非対象期間",IF(INDIRECT(VLOOKUP(B268,B$8:C$38,2,FALSE)&amp;(10*A268+5))="","",INDIRECT(VLOOKUP(B268,B$8:C$38,2,FALSE)&amp;(10*A268+5))))))))</f>
        <v/>
      </c>
      <c r="J268" s="52"/>
      <c r="K268" s="66" t="s">
        <v>0</v>
      </c>
      <c r="L268" s="258">
        <f>DATE(YEAR(L258),MONTH(L258)+1,DAY(L258))</f>
        <v>46722</v>
      </c>
      <c r="M268" s="258"/>
      <c r="N268" s="258"/>
      <c r="O268" s="258"/>
      <c r="P268" s="258"/>
      <c r="Q268" s="258"/>
      <c r="R268" s="258"/>
      <c r="S268" s="258"/>
      <c r="T268" s="258"/>
      <c r="U268" s="258"/>
      <c r="V268" s="258"/>
      <c r="W268" s="258"/>
      <c r="X268" s="258"/>
      <c r="Y268" s="258"/>
      <c r="Z268" s="258"/>
      <c r="AA268" s="258"/>
      <c r="AB268" s="258"/>
      <c r="AC268" s="258"/>
      <c r="AD268" s="258"/>
      <c r="AE268" s="258"/>
      <c r="AF268" s="258"/>
      <c r="AG268" s="258"/>
      <c r="AH268" s="258"/>
      <c r="AI268" s="258"/>
      <c r="AJ268" s="258"/>
      <c r="AK268" s="258"/>
      <c r="AL268" s="258"/>
      <c r="AM268" s="258"/>
      <c r="AN268" s="258"/>
      <c r="AO268" s="258"/>
      <c r="AP268" s="259"/>
      <c r="AQ268" s="270" t="s">
        <v>136</v>
      </c>
      <c r="AR268" s="271"/>
      <c r="AS268" s="271"/>
      <c r="AT268" s="271"/>
      <c r="AU268" s="272"/>
      <c r="AV268" s="260" t="s">
        <v>50</v>
      </c>
      <c r="AW268" s="261"/>
      <c r="AX268" s="262"/>
      <c r="AY268" s="266" t="s">
        <v>11</v>
      </c>
      <c r="AZ268" s="267"/>
      <c r="BA268" s="250" t="s">
        <v>102</v>
      </c>
      <c r="BB268" s="253" t="s">
        <v>103</v>
      </c>
      <c r="BC268" s="256" t="s">
        <v>15</v>
      </c>
      <c r="BD268" s="208" t="s">
        <v>104</v>
      </c>
      <c r="BE268" s="247" t="s">
        <v>105</v>
      </c>
      <c r="BF268" s="208" t="s">
        <v>107</v>
      </c>
      <c r="BG268" s="247" t="s">
        <v>106</v>
      </c>
      <c r="BH268" s="208" t="s">
        <v>80</v>
      </c>
      <c r="BI268" s="208" t="s">
        <v>81</v>
      </c>
      <c r="BJ268" s="102" t="s">
        <v>82</v>
      </c>
      <c r="BK268" s="102" t="s">
        <v>83</v>
      </c>
      <c r="BL268" s="222" t="s">
        <v>52</v>
      </c>
      <c r="BM268" s="247" t="s">
        <v>108</v>
      </c>
      <c r="BN268" s="247" t="s">
        <v>109</v>
      </c>
      <c r="BO268" s="222" t="s">
        <v>110</v>
      </c>
      <c r="BP268" s="222" t="s">
        <v>111</v>
      </c>
      <c r="BQ268" s="105"/>
      <c r="BR268" s="245" t="s">
        <v>92</v>
      </c>
      <c r="BS268" s="222" t="s">
        <v>61</v>
      </c>
      <c r="BT268" s="173" t="s">
        <v>142</v>
      </c>
    </row>
    <row r="269" spans="1:74" ht="12.95" customHeight="1">
      <c r="A269" s="17">
        <f t="shared" si="66"/>
        <v>9</v>
      </c>
      <c r="B269" s="17">
        <f t="shared" si="67"/>
        <v>14</v>
      </c>
      <c r="D269" s="89" cm="1">
        <f t="array" aca="1" ref="D269" ca="1">IF(INDIRECT(VLOOKUP(B269,B$8:C$38,2,FALSE)&amp;(10*A269-1))="","",INDIRECT(VLOOKUP(B269,B$8:C$38,2,FALSE)&amp;(10*A269-1)))</f>
        <v>46187</v>
      </c>
      <c r="E269" s="17" t="str">
        <f t="shared" ca="1" si="65"/>
        <v>日</v>
      </c>
      <c r="F269" s="17" t="str" cm="1">
        <f t="array" aca="1" ref="F269" ca="1">IF(E269="","",IF(INDIRECT(VLOOKUP(B269,B$8:C$38,2,FALSE)&amp;(10*A269+3))="","",INDIRECT(VLOOKUP(B269,B$8:C$38,2,FALSE)&amp;(10*A269+3))))</f>
        <v/>
      </c>
      <c r="G269" s="17" t="str" cm="1">
        <f t="array" aca="1" ref="G269" ca="1">IF(E269="","",IF(INDIRECT(VLOOKUP(B269,B$8:C$38,2,FALSE)&amp;(10*A269+5))="","",INDIRECT(VLOOKUP(B269,B$8:C$38,2,FALSE)&amp;(10*A269+5))))</f>
        <v/>
      </c>
      <c r="H269" s="17" t="str" cm="1">
        <f t="array" aca="1" ref="H269" ca="1">IF(G269="","",IF(G269="●","振替後",IF(G269="▲","振替前",IF(G269="○","休日",IF(G269="外","非対象期間",IF(INDIRECT(VLOOKUP(B269,B$8:C$38,2,FALSE)&amp;(10*A269+5))="","",INDIRECT(VLOOKUP(B269,B$8:C$38,2,FALSE)&amp;(10*A269+5))))))))</f>
        <v/>
      </c>
      <c r="J269" s="52"/>
      <c r="K269" s="67" t="s">
        <v>1</v>
      </c>
      <c r="L269" s="126">
        <f>DATE(YEAR(L268),MONTH(L268),DAY(L268))</f>
        <v>46722</v>
      </c>
      <c r="M269" s="126">
        <f>IF(MONTH(DATE(YEAR(L269),MONTH(L269),DAY(L269)+1))=MONTH($L268),DATE(YEAR(L269),MONTH(L269),DAY(L269)+1),"")</f>
        <v>46723</v>
      </c>
      <c r="N269" s="126">
        <f t="shared" ref="N269:AP269" si="68">IF(MONTH(DATE(YEAR(M269),MONTH(M269),DAY(M269)+1))=MONTH($L268),DATE(YEAR(M269),MONTH(M269),DAY(M269)+1),"")</f>
        <v>46724</v>
      </c>
      <c r="O269" s="126">
        <f t="shared" si="68"/>
        <v>46725</v>
      </c>
      <c r="P269" s="126">
        <f t="shared" si="68"/>
        <v>46726</v>
      </c>
      <c r="Q269" s="126">
        <f t="shared" si="68"/>
        <v>46727</v>
      </c>
      <c r="R269" s="126">
        <f t="shared" si="68"/>
        <v>46728</v>
      </c>
      <c r="S269" s="126">
        <f t="shared" si="68"/>
        <v>46729</v>
      </c>
      <c r="T269" s="126">
        <f t="shared" si="68"/>
        <v>46730</v>
      </c>
      <c r="U269" s="126">
        <f t="shared" si="68"/>
        <v>46731</v>
      </c>
      <c r="V269" s="126">
        <f t="shared" si="68"/>
        <v>46732</v>
      </c>
      <c r="W269" s="126">
        <f t="shared" si="68"/>
        <v>46733</v>
      </c>
      <c r="X269" s="126">
        <f t="shared" si="68"/>
        <v>46734</v>
      </c>
      <c r="Y269" s="126">
        <f t="shared" si="68"/>
        <v>46735</v>
      </c>
      <c r="Z269" s="126">
        <f t="shared" si="68"/>
        <v>46736</v>
      </c>
      <c r="AA269" s="126">
        <f t="shared" si="68"/>
        <v>46737</v>
      </c>
      <c r="AB269" s="126">
        <f t="shared" si="68"/>
        <v>46738</v>
      </c>
      <c r="AC269" s="126">
        <f t="shared" si="68"/>
        <v>46739</v>
      </c>
      <c r="AD269" s="126">
        <f t="shared" si="68"/>
        <v>46740</v>
      </c>
      <c r="AE269" s="126">
        <f t="shared" si="68"/>
        <v>46741</v>
      </c>
      <c r="AF269" s="126">
        <f t="shared" si="68"/>
        <v>46742</v>
      </c>
      <c r="AG269" s="126">
        <f t="shared" si="68"/>
        <v>46743</v>
      </c>
      <c r="AH269" s="126">
        <f t="shared" si="68"/>
        <v>46744</v>
      </c>
      <c r="AI269" s="126">
        <f t="shared" si="68"/>
        <v>46745</v>
      </c>
      <c r="AJ269" s="126">
        <f t="shared" si="68"/>
        <v>46746</v>
      </c>
      <c r="AK269" s="126">
        <f t="shared" si="68"/>
        <v>46747</v>
      </c>
      <c r="AL269" s="126">
        <f t="shared" si="68"/>
        <v>46748</v>
      </c>
      <c r="AM269" s="126">
        <f t="shared" si="68"/>
        <v>46749</v>
      </c>
      <c r="AN269" s="126">
        <f t="shared" si="68"/>
        <v>46750</v>
      </c>
      <c r="AO269" s="126">
        <f t="shared" si="68"/>
        <v>46751</v>
      </c>
      <c r="AP269" s="127">
        <f t="shared" si="68"/>
        <v>46752</v>
      </c>
      <c r="AQ269" s="273"/>
      <c r="AR269" s="274"/>
      <c r="AS269" s="274"/>
      <c r="AT269" s="274"/>
      <c r="AU269" s="275"/>
      <c r="AV269" s="263"/>
      <c r="AW269" s="264"/>
      <c r="AX269" s="265"/>
      <c r="AY269" s="268"/>
      <c r="AZ269" s="269"/>
      <c r="BA269" s="251"/>
      <c r="BB269" s="254"/>
      <c r="BC269" s="257"/>
      <c r="BD269" s="210"/>
      <c r="BE269" s="248"/>
      <c r="BF269" s="210"/>
      <c r="BG269" s="248"/>
      <c r="BH269" s="210"/>
      <c r="BI269" s="210"/>
      <c r="BJ269" s="103" t="s">
        <v>78</v>
      </c>
      <c r="BK269" s="103" t="s">
        <v>79</v>
      </c>
      <c r="BL269" s="222"/>
      <c r="BM269" s="249"/>
      <c r="BN269" s="249"/>
      <c r="BO269" s="173"/>
      <c r="BP269" s="173"/>
      <c r="BQ269" s="106"/>
      <c r="BR269" s="246"/>
      <c r="BS269" s="222"/>
      <c r="BT269" s="173"/>
    </row>
    <row r="270" spans="1:74" ht="13.5" customHeight="1">
      <c r="A270" s="17">
        <f t="shared" si="66"/>
        <v>9</v>
      </c>
      <c r="B270" s="17">
        <f t="shared" si="67"/>
        <v>15</v>
      </c>
      <c r="D270" s="89" cm="1">
        <f t="array" aca="1" ref="D270" ca="1">IF(INDIRECT(VLOOKUP(B270,B$8:C$38,2,FALSE)&amp;(10*A270-1))="","",INDIRECT(VLOOKUP(B270,B$8:C$38,2,FALSE)&amp;(10*A270-1)))</f>
        <v>46188</v>
      </c>
      <c r="E270" s="17" t="str">
        <f t="shared" ca="1" si="65"/>
        <v>月</v>
      </c>
      <c r="F270" s="17" t="str" cm="1">
        <f t="array" aca="1" ref="F270" ca="1">IF(E270="","",IF(INDIRECT(VLOOKUP(B270,B$8:C$38,2,FALSE)&amp;(10*A270+3))="","",INDIRECT(VLOOKUP(B270,B$8:C$38,2,FALSE)&amp;(10*A270+3))))</f>
        <v/>
      </c>
      <c r="G270" s="17" t="str" cm="1">
        <f t="array" aca="1" ref="G270" ca="1">IF(E270="","",IF(INDIRECT(VLOOKUP(B270,B$8:C$38,2,FALSE)&amp;(10*A270+5))="","",INDIRECT(VLOOKUP(B270,B$8:C$38,2,FALSE)&amp;(10*A270+5))))</f>
        <v/>
      </c>
      <c r="H270" s="17" t="str" cm="1">
        <f t="array" aca="1" ref="H270" ca="1">IF(G270="","",IF(G270="●","振替後",IF(G270="▲","振替前",IF(G270="○","休日",IF(G270="外","非対象期間",IF(INDIRECT(VLOOKUP(B270,B$8:C$38,2,FALSE)&amp;(10*A270+5))="","",INDIRECT(VLOOKUP(B270,B$8:C$38,2,FALSE)&amp;(10*A270+5))))))))</f>
        <v/>
      </c>
      <c r="J270" s="52"/>
      <c r="K270" s="67" t="s">
        <v>2</v>
      </c>
      <c r="L270" s="128" t="str">
        <f t="shared" ref="L270:AP270" si="69">TEXT(L269,"aaa")</f>
        <v>水</v>
      </c>
      <c r="M270" s="128" t="str">
        <f t="shared" si="69"/>
        <v>木</v>
      </c>
      <c r="N270" s="128" t="str">
        <f t="shared" si="69"/>
        <v>金</v>
      </c>
      <c r="O270" s="128" t="str">
        <f t="shared" si="69"/>
        <v>土</v>
      </c>
      <c r="P270" s="128" t="str">
        <f t="shared" si="69"/>
        <v>日</v>
      </c>
      <c r="Q270" s="128" t="str">
        <f t="shared" si="69"/>
        <v>月</v>
      </c>
      <c r="R270" s="128" t="str">
        <f t="shared" si="69"/>
        <v>火</v>
      </c>
      <c r="S270" s="128" t="str">
        <f t="shared" si="69"/>
        <v>水</v>
      </c>
      <c r="T270" s="128" t="str">
        <f t="shared" si="69"/>
        <v>木</v>
      </c>
      <c r="U270" s="128" t="str">
        <f t="shared" si="69"/>
        <v>金</v>
      </c>
      <c r="V270" s="128" t="str">
        <f t="shared" si="69"/>
        <v>土</v>
      </c>
      <c r="W270" s="128" t="str">
        <f t="shared" si="69"/>
        <v>日</v>
      </c>
      <c r="X270" s="128" t="str">
        <f t="shared" si="69"/>
        <v>月</v>
      </c>
      <c r="Y270" s="128" t="str">
        <f t="shared" si="69"/>
        <v>火</v>
      </c>
      <c r="Z270" s="128" t="str">
        <f t="shared" si="69"/>
        <v>水</v>
      </c>
      <c r="AA270" s="128" t="str">
        <f t="shared" si="69"/>
        <v>木</v>
      </c>
      <c r="AB270" s="128" t="str">
        <f t="shared" si="69"/>
        <v>金</v>
      </c>
      <c r="AC270" s="128" t="str">
        <f t="shared" si="69"/>
        <v>土</v>
      </c>
      <c r="AD270" s="128" t="str">
        <f t="shared" si="69"/>
        <v>日</v>
      </c>
      <c r="AE270" s="128" t="str">
        <f t="shared" si="69"/>
        <v>月</v>
      </c>
      <c r="AF270" s="128" t="str">
        <f t="shared" si="69"/>
        <v>火</v>
      </c>
      <c r="AG270" s="128" t="str">
        <f t="shared" si="69"/>
        <v>水</v>
      </c>
      <c r="AH270" s="128" t="str">
        <f t="shared" si="69"/>
        <v>木</v>
      </c>
      <c r="AI270" s="128" t="str">
        <f t="shared" si="69"/>
        <v>金</v>
      </c>
      <c r="AJ270" s="128" t="str">
        <f t="shared" si="69"/>
        <v>土</v>
      </c>
      <c r="AK270" s="128" t="str">
        <f t="shared" si="69"/>
        <v>日</v>
      </c>
      <c r="AL270" s="128" t="str">
        <f t="shared" si="69"/>
        <v>月</v>
      </c>
      <c r="AM270" s="128" t="str">
        <f t="shared" si="69"/>
        <v>火</v>
      </c>
      <c r="AN270" s="128" t="str">
        <f t="shared" si="69"/>
        <v>水</v>
      </c>
      <c r="AO270" s="128" t="str">
        <f t="shared" si="69"/>
        <v>木</v>
      </c>
      <c r="AP270" s="129" t="str">
        <f t="shared" si="69"/>
        <v>金</v>
      </c>
      <c r="AQ270" s="287" t="s">
        <v>137</v>
      </c>
      <c r="AR270" s="289" t="s">
        <v>138</v>
      </c>
      <c r="AS270" s="289" t="s">
        <v>139</v>
      </c>
      <c r="AT270" s="289" t="s">
        <v>140</v>
      </c>
      <c r="AU270" s="304" t="s">
        <v>141</v>
      </c>
      <c r="AV270" s="229" t="s">
        <v>44</v>
      </c>
      <c r="AW270" s="230" t="s">
        <v>12</v>
      </c>
      <c r="AX270" s="231" t="s">
        <v>51</v>
      </c>
      <c r="AY270" s="232" t="s">
        <v>44</v>
      </c>
      <c r="AZ270" s="235" t="s">
        <v>13</v>
      </c>
      <c r="BA270" s="252"/>
      <c r="BB270" s="255"/>
      <c r="BC270" s="238">
        <f>COUNT(L269:AP269)</f>
        <v>31</v>
      </c>
      <c r="BD270" s="208">
        <f>BC270-BA272</f>
        <v>31</v>
      </c>
      <c r="BE270" s="222">
        <f>SUM(BD$8:BD273)</f>
        <v>766</v>
      </c>
      <c r="BF270" s="208">
        <f>BC270-BA274</f>
        <v>31</v>
      </c>
      <c r="BG270" s="222">
        <f>SUM(BF$8:BF273)</f>
        <v>766</v>
      </c>
      <c r="BH270" s="222">
        <f>COUNTIF(L273:AP273,"○")+COUNTIF(L273:AP273,"●")</f>
        <v>0</v>
      </c>
      <c r="BI270" s="222">
        <f>SUM(BH$9:BH274)</f>
        <v>0</v>
      </c>
      <c r="BJ270" s="222">
        <f>COUNTIF(L275:AP275,"○")+COUNTIF(L275:AP275,"●")</f>
        <v>0</v>
      </c>
      <c r="BK270" s="222">
        <f>SUM(BJ$10:BJ275)</f>
        <v>0</v>
      </c>
      <c r="BL270" s="173">
        <f>COUNTIF(L270:AP270,"土")+COUNTIF(L270:AP270,"日")</f>
        <v>8</v>
      </c>
      <c r="BM270" s="248"/>
      <c r="BN270" s="248"/>
      <c r="BO270" s="173" t="str">
        <f ca="1">IF(OR(BM271/BD270&lt;0.285,BM271=0),"特例","特例なし")</f>
        <v>特例</v>
      </c>
      <c r="BP270" s="173" t="str">
        <f ca="1">IF(OR(BN271/BF270&lt;0.285,BN271=0),"特例","特例なし")</f>
        <v>特例</v>
      </c>
      <c r="BQ270" s="223" t="s">
        <v>97</v>
      </c>
      <c r="BR270" s="225">
        <f>ABS(IF(WEEKDAY(L268,3)=0,7,WEEKDAY(L268,3)-7))</f>
        <v>5</v>
      </c>
      <c r="BS270" s="173">
        <f ca="1">IF($AX$340="計画",IF(BD270=0,1,IF(AX273="達成",1,IF(AX273="達成※",1,0))),IF(BF270=0,1,IF(AX275="達成",1,IF(AX275="達成※",1,0))))</f>
        <v>0</v>
      </c>
      <c r="BT270" s="173">
        <f ca="1">IF($AX$340="計画",IF(COUNTIF(AQ274:AU274,"未")=0,1,0),IF(COUNTIF(AQ276:AU276,"未")=0,1,0))</f>
        <v>0</v>
      </c>
    </row>
    <row r="271" spans="1:74" ht="33.950000000000003" customHeight="1">
      <c r="A271" s="17">
        <f t="shared" si="66"/>
        <v>9</v>
      </c>
      <c r="B271" s="17">
        <f t="shared" si="67"/>
        <v>16</v>
      </c>
      <c r="D271" s="89" cm="1">
        <f t="array" aca="1" ref="D271" ca="1">IF(INDIRECT(VLOOKUP(B271,B$8:C$38,2,FALSE)&amp;(10*A271-1))="","",INDIRECT(VLOOKUP(B271,B$8:C$38,2,FALSE)&amp;(10*A271-1)))</f>
        <v>46189</v>
      </c>
      <c r="E271" s="17" t="str">
        <f t="shared" ca="1" si="65"/>
        <v>火</v>
      </c>
      <c r="F271" s="17" t="str" cm="1">
        <f t="array" aca="1" ref="F271" ca="1">IF(E271="","",IF(INDIRECT(VLOOKUP(B271,B$8:C$38,2,FALSE)&amp;(10*A271+3))="","",INDIRECT(VLOOKUP(B271,B$8:C$38,2,FALSE)&amp;(10*A271+3))))</f>
        <v/>
      </c>
      <c r="G271" s="17" t="str" cm="1">
        <f t="array" aca="1" ref="G271" ca="1">IF(E271="","",IF(INDIRECT(VLOOKUP(B271,B$8:C$38,2,FALSE)&amp;(10*A271+5))="","",INDIRECT(VLOOKUP(B271,B$8:C$38,2,FALSE)&amp;(10*A271+5))))</f>
        <v/>
      </c>
      <c r="H271" s="17" t="str" cm="1">
        <f t="array" aca="1" ref="H271" ca="1">IF(G271="","",IF(G271="●","振替後",IF(G271="▲","振替前",IF(G271="○","休日",IF(G271="外","非対象期間",IF(INDIRECT(VLOOKUP(B271,B$8:C$38,2,FALSE)&amp;(10*A271+5))="","",INDIRECT(VLOOKUP(B271,B$8:C$38,2,FALSE)&amp;(10*A271+5))))))))</f>
        <v/>
      </c>
      <c r="J271" s="52"/>
      <c r="K271" s="220" t="s">
        <v>3</v>
      </c>
      <c r="L271" s="218" t="str">
        <f>IFERROR(VLOOKUP(L269,祝日一覧!$A:$C,3,FALSE),"")</f>
        <v/>
      </c>
      <c r="M271" s="218" t="str">
        <f>IFERROR(VLOOKUP(M269,祝日一覧!$A:$C,3,FALSE),"")</f>
        <v/>
      </c>
      <c r="N271" s="218" t="str">
        <f>IFERROR(VLOOKUP(N269,祝日一覧!$A:$C,3,FALSE),"")</f>
        <v/>
      </c>
      <c r="O271" s="218" t="str">
        <f>IFERROR(VLOOKUP(O269,祝日一覧!$A:$C,3,FALSE),"")</f>
        <v/>
      </c>
      <c r="P271" s="218" t="str">
        <f>IFERROR(VLOOKUP(P269,祝日一覧!$A:$C,3,FALSE),"")</f>
        <v/>
      </c>
      <c r="Q271" s="218" t="str">
        <f>IFERROR(VLOOKUP(Q269,祝日一覧!$A:$C,3,FALSE),"")</f>
        <v/>
      </c>
      <c r="R271" s="218" t="str">
        <f>IFERROR(VLOOKUP(R269,祝日一覧!$A:$C,3,FALSE),"")</f>
        <v/>
      </c>
      <c r="S271" s="218" t="str">
        <f>IFERROR(VLOOKUP(S269,祝日一覧!$A:$C,3,FALSE),"")</f>
        <v/>
      </c>
      <c r="T271" s="218" t="str">
        <f>IFERROR(VLOOKUP(T269,祝日一覧!$A:$C,3,FALSE),"")</f>
        <v/>
      </c>
      <c r="U271" s="218" t="str">
        <f>IFERROR(VLOOKUP(U269,祝日一覧!$A:$C,3,FALSE),"")</f>
        <v/>
      </c>
      <c r="V271" s="218" t="str">
        <f>IFERROR(VLOOKUP(V269,祝日一覧!$A:$C,3,FALSE),"")</f>
        <v/>
      </c>
      <c r="W271" s="218" t="str">
        <f>IFERROR(VLOOKUP(W269,祝日一覧!$A:$C,3,FALSE),"")</f>
        <v/>
      </c>
      <c r="X271" s="218" t="str">
        <f>IFERROR(VLOOKUP(X269,祝日一覧!$A:$C,3,FALSE),"")</f>
        <v/>
      </c>
      <c r="Y271" s="218" t="str">
        <f>IFERROR(VLOOKUP(Y269,祝日一覧!$A:$C,3,FALSE),"")</f>
        <v/>
      </c>
      <c r="Z271" s="218" t="str">
        <f>IFERROR(VLOOKUP(Z269,祝日一覧!$A:$C,3,FALSE),"")</f>
        <v/>
      </c>
      <c r="AA271" s="218" t="str">
        <f>IFERROR(VLOOKUP(AA269,祝日一覧!$A:$C,3,FALSE),"")</f>
        <v/>
      </c>
      <c r="AB271" s="218" t="str">
        <f>IFERROR(VLOOKUP(AB269,祝日一覧!$A:$C,3,FALSE),"")</f>
        <v/>
      </c>
      <c r="AC271" s="218" t="str">
        <f>IFERROR(VLOOKUP(AC269,祝日一覧!$A:$C,3,FALSE),"")</f>
        <v/>
      </c>
      <c r="AD271" s="218" t="str">
        <f>IFERROR(VLOOKUP(AD269,祝日一覧!$A:$C,3,FALSE),"")</f>
        <v/>
      </c>
      <c r="AE271" s="218" t="str">
        <f>IFERROR(VLOOKUP(AE269,祝日一覧!$A:$C,3,FALSE),"")</f>
        <v/>
      </c>
      <c r="AF271" s="218" t="str">
        <f>IFERROR(VLOOKUP(AF269,祝日一覧!$A:$C,3,FALSE),"")</f>
        <v/>
      </c>
      <c r="AG271" s="218" t="str">
        <f>IFERROR(VLOOKUP(AG269,祝日一覧!$A:$C,3,FALSE),"")</f>
        <v/>
      </c>
      <c r="AH271" s="218" t="str">
        <f>IFERROR(VLOOKUP(AH269,祝日一覧!$A:$C,3,FALSE),"")</f>
        <v/>
      </c>
      <c r="AI271" s="218" t="str">
        <f>IFERROR(VLOOKUP(AI269,祝日一覧!$A:$C,3,FALSE),"")</f>
        <v/>
      </c>
      <c r="AJ271" s="218" t="str">
        <f>IFERROR(VLOOKUP(AJ269,祝日一覧!$A:$C,3,FALSE),"")</f>
        <v/>
      </c>
      <c r="AK271" s="218" t="str">
        <f>IFERROR(VLOOKUP(AK269,祝日一覧!$A:$C,3,FALSE),"")</f>
        <v/>
      </c>
      <c r="AL271" s="218" t="str">
        <f>IFERROR(VLOOKUP(AL269,祝日一覧!$A:$C,3,FALSE),"")</f>
        <v/>
      </c>
      <c r="AM271" s="218" t="str">
        <f>IFERROR(VLOOKUP(AM269,祝日一覧!$A:$C,3,FALSE),"")</f>
        <v/>
      </c>
      <c r="AN271" s="218" t="str">
        <f>IFERROR(VLOOKUP(AN269,祝日一覧!$A:$C,3,FALSE),"")</f>
        <v>年末年始休暇</v>
      </c>
      <c r="AO271" s="218" t="str">
        <f>IFERROR(VLOOKUP(AO269,祝日一覧!$A:$C,3,FALSE),"")</f>
        <v>年末年始休暇</v>
      </c>
      <c r="AP271" s="219" t="str">
        <f>IFERROR(VLOOKUP(AP269,祝日一覧!$A:$C,3,FALSE),"")</f>
        <v>年末年始休暇</v>
      </c>
      <c r="AQ271" s="288"/>
      <c r="AR271" s="290"/>
      <c r="AS271" s="290"/>
      <c r="AT271" s="290"/>
      <c r="AU271" s="305"/>
      <c r="AV271" s="229"/>
      <c r="AW271" s="230"/>
      <c r="AX271" s="231"/>
      <c r="AY271" s="233"/>
      <c r="AZ271" s="236"/>
      <c r="BA271" s="41" t="s">
        <v>85</v>
      </c>
      <c r="BB271" s="42" t="s">
        <v>85</v>
      </c>
      <c r="BC271" s="238"/>
      <c r="BD271" s="209"/>
      <c r="BE271" s="222"/>
      <c r="BF271" s="209"/>
      <c r="BG271" s="222"/>
      <c r="BH271" s="222"/>
      <c r="BI271" s="222"/>
      <c r="BJ271" s="222"/>
      <c r="BK271" s="222"/>
      <c r="BL271" s="173"/>
      <c r="BM271" s="226">
        <f ca="1">BL270-BB272</f>
        <v>8</v>
      </c>
      <c r="BN271" s="226">
        <f ca="1">BL270-BB274</f>
        <v>8</v>
      </c>
      <c r="BO271" s="173"/>
      <c r="BP271" s="173"/>
      <c r="BQ271" s="224"/>
      <c r="BR271" s="225">
        <f>WEEKDAY(L267,3)</f>
        <v>5</v>
      </c>
      <c r="BS271" s="173"/>
      <c r="BT271" s="173"/>
      <c r="BU271" s="24"/>
    </row>
    <row r="272" spans="1:74" s="3" customFormat="1" ht="53.1" customHeight="1">
      <c r="A272" s="17">
        <f t="shared" si="66"/>
        <v>9</v>
      </c>
      <c r="B272" s="17">
        <f t="shared" si="67"/>
        <v>17</v>
      </c>
      <c r="C272" s="88"/>
      <c r="D272" s="89" cm="1">
        <f t="array" aca="1" ref="D272" ca="1">IF(INDIRECT(VLOOKUP(B272,B$8:C$38,2,FALSE)&amp;(10*A272-1))="","",INDIRECT(VLOOKUP(B272,B$8:C$38,2,FALSE)&amp;(10*A272-1)))</f>
        <v>46190</v>
      </c>
      <c r="E272" s="17" t="str">
        <f t="shared" ca="1" si="65"/>
        <v>水</v>
      </c>
      <c r="F272" s="17" t="str" cm="1">
        <f t="array" aca="1" ref="F272" ca="1">IF(E272="","",IF(INDIRECT(VLOOKUP(B272,B$8:C$38,2,FALSE)&amp;(10*A272+3))="","",INDIRECT(VLOOKUP(B272,B$8:C$38,2,FALSE)&amp;(10*A272+3))))</f>
        <v/>
      </c>
      <c r="G272" s="17" t="str" cm="1">
        <f t="array" aca="1" ref="G272" ca="1">IF(E272="","",IF(INDIRECT(VLOOKUP(B272,B$8:C$38,2,FALSE)&amp;(10*A272+5))="","",INDIRECT(VLOOKUP(B272,B$8:C$38,2,FALSE)&amp;(10*A272+5))))</f>
        <v/>
      </c>
      <c r="H272" s="17" t="str" cm="1">
        <f t="array" aca="1" ref="H272" ca="1">IF(G272="","",IF(G272="●","振替後",IF(G272="▲","振替前",IF(G272="○","休日",IF(G272="外","非対象期間",IF(INDIRECT(VLOOKUP(B272,B$8:C$38,2,FALSE)&amp;(10*A272+5))="","",INDIRECT(VLOOKUP(B272,B$8:C$38,2,FALSE)&amp;(10*A272+5))))))))</f>
        <v/>
      </c>
      <c r="J272" s="68"/>
      <c r="K272" s="221"/>
      <c r="L272" s="218"/>
      <c r="M272" s="218"/>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c r="AL272" s="218"/>
      <c r="AM272" s="218"/>
      <c r="AN272" s="218"/>
      <c r="AO272" s="218"/>
      <c r="AP272" s="219"/>
      <c r="AQ272" s="108" t="str">
        <f>IF($BR270=7,DBCS(1&amp;"日～"&amp;7&amp;"日"),DBCS("前"&amp;DAY(EOMONTH($L268-1,0))-6+$BR270&amp;"日～"&amp;$BR270&amp;"日"))</f>
        <v>前２９日～５日</v>
      </c>
      <c r="AR272" s="109" t="str">
        <f>DBCS($BR270+1&amp;"日～"&amp;$BR270+7&amp;"日")</f>
        <v>６日～１２日</v>
      </c>
      <c r="AS272" s="109" t="str">
        <f>DBCS($BR270+8&amp;"日～"&amp;$BR270+14&amp;"日")</f>
        <v>１３日～１９日</v>
      </c>
      <c r="AT272" s="109" t="str">
        <f>DBCS($BR270+15&amp;"日～"&amp;$BR270+21&amp;"日")</f>
        <v>２０日～２６日</v>
      </c>
      <c r="AU272" s="110" t="str">
        <f>IF(AND(BR270=7,BR273=0),"-",IF($BR275=3,"-",DBCS($BR270+22&amp;"日～"&amp;$BR270+28&amp;"日")))</f>
        <v>-</v>
      </c>
      <c r="AV272" s="229"/>
      <c r="AW272" s="230"/>
      <c r="AX272" s="231"/>
      <c r="AY272" s="234"/>
      <c r="AZ272" s="237"/>
      <c r="BA272" s="41">
        <f>COUNTIF(L273:AP274,"外")</f>
        <v>0</v>
      </c>
      <c r="BB272" s="42">
        <f ca="1">COUNTIF(OFFSET(L273,0,MAX(5-WEEKDAY(L268,3),0),1,MIN(7-WEEKDAY(L268,3),2)),"外")+COUNTIF(OFFSET(L273,0,MAX(5-WEEKDAY(L268,3),0)+7,1,2),"外")+COUNTIF(OFFSET(L273,0,MAX(5-WEEKDAY(L268,3),0)+14,1,2),"外")+COUNTIF(OFFSET(L273,0,MAX(5-WEEKDAY(L268,3),0)+21,1,2),"外")+IF(BR272-BR270&lt;27,0,COUNTIF(OFFSET(L273,0,BR270+26,1,MIN(7-BR273,2)),"外"))</f>
        <v>0</v>
      </c>
      <c r="BC272" s="238"/>
      <c r="BD272" s="209"/>
      <c r="BE272" s="222"/>
      <c r="BF272" s="209"/>
      <c r="BG272" s="222"/>
      <c r="BH272" s="222"/>
      <c r="BI272" s="222"/>
      <c r="BJ272" s="222"/>
      <c r="BK272" s="222"/>
      <c r="BL272" s="173"/>
      <c r="BM272" s="227"/>
      <c r="BN272" s="227"/>
      <c r="BO272" s="173"/>
      <c r="BP272" s="173"/>
      <c r="BQ272" s="35" t="s">
        <v>98</v>
      </c>
      <c r="BR272" s="31">
        <f>DAY(EOMONTH(L268,0))</f>
        <v>31</v>
      </c>
      <c r="BS272" s="173"/>
      <c r="BT272" s="173"/>
      <c r="BU272" s="29"/>
      <c r="BV272" s="30"/>
    </row>
    <row r="273" spans="1:74" s="4" customFormat="1" ht="29.1" customHeight="1">
      <c r="A273" s="17">
        <f t="shared" si="66"/>
        <v>9</v>
      </c>
      <c r="B273" s="17">
        <f t="shared" si="67"/>
        <v>18</v>
      </c>
      <c r="D273" s="89" cm="1">
        <f t="array" aca="1" ref="D273" ca="1">IF(INDIRECT(VLOOKUP(B273,B$8:C$38,2,FALSE)&amp;(10*A273-1))="","",INDIRECT(VLOOKUP(B273,B$8:C$38,2,FALSE)&amp;(10*A273-1)))</f>
        <v>46191</v>
      </c>
      <c r="E273" s="17" t="str">
        <f t="shared" ca="1" si="65"/>
        <v>木</v>
      </c>
      <c r="F273" s="17" t="str" cm="1">
        <f t="array" aca="1" ref="F273" ca="1">IF(E273="","",IF(INDIRECT(VLOOKUP(B273,B$8:C$38,2,FALSE)&amp;(10*A273+3))="","",INDIRECT(VLOOKUP(B273,B$8:C$38,2,FALSE)&amp;(10*A273+3))))</f>
        <v/>
      </c>
      <c r="G273" s="17" t="str" cm="1">
        <f t="array" aca="1" ref="G273" ca="1">IF(E273="","",IF(INDIRECT(VLOOKUP(B273,B$8:C$38,2,FALSE)&amp;(10*A273+5))="","",INDIRECT(VLOOKUP(B273,B$8:C$38,2,FALSE)&amp;(10*A273+5))))</f>
        <v/>
      </c>
      <c r="H273" s="17" t="str" cm="1">
        <f t="array" aca="1" ref="H273" ca="1">IF(G273="","",IF(G273="●","振替後",IF(G273="▲","振替前",IF(G273="○","休日",IF(G273="外","非対象期間",IF(INDIRECT(VLOOKUP(B273,B$8:C$38,2,FALSE)&amp;(10*A273+5))="","",INDIRECT(VLOOKUP(B273,B$8:C$38,2,FALSE)&amp;(10*A273+5))))))))</f>
        <v/>
      </c>
      <c r="J273" s="69"/>
      <c r="K273" s="212" t="s">
        <v>88</v>
      </c>
      <c r="L273" s="194"/>
      <c r="M273" s="194"/>
      <c r="N273" s="194"/>
      <c r="O273" s="194"/>
      <c r="P273" s="194"/>
      <c r="Q273" s="194"/>
      <c r="R273" s="194"/>
      <c r="S273" s="194"/>
      <c r="T273" s="194"/>
      <c r="U273" s="194"/>
      <c r="V273" s="194"/>
      <c r="W273" s="194"/>
      <c r="X273" s="194"/>
      <c r="Y273" s="194"/>
      <c r="Z273" s="194"/>
      <c r="AA273" s="194"/>
      <c r="AB273" s="194"/>
      <c r="AC273" s="194"/>
      <c r="AD273" s="194"/>
      <c r="AE273" s="194"/>
      <c r="AF273" s="194"/>
      <c r="AG273" s="194"/>
      <c r="AH273" s="194"/>
      <c r="AI273" s="194"/>
      <c r="AJ273" s="194"/>
      <c r="AK273" s="194"/>
      <c r="AL273" s="194"/>
      <c r="AM273" s="194"/>
      <c r="AN273" s="194"/>
      <c r="AO273" s="194"/>
      <c r="AP273" s="196"/>
      <c r="AQ273" s="111">
        <f ca="1">IF(BR270=7,COUNTIF(OFFSET($L273,0,0,1,$BR270),"○")+COUNTIF(OFFSET($L273,0,$BR270,1,7),"●"),COUNTIF(OFFSET($L273,0,0,1,$BR270),"○")+COUNTIF(OFFSET($L273,-10,DAY(EOMONTH(L268-1,0))-7+BR270,1,7-$BR270),"○")+COUNTIF(OFFSET(L273,0,BR270,1,7),"●"))</f>
        <v>0</v>
      </c>
      <c r="AR273" s="112">
        <f ca="1">COUNTIF(OFFSET($L273,0,$BR270,1,7),"○")+COUNTIF(OFFSET($L273,0,$BR270+7,1,7),"●")</f>
        <v>0</v>
      </c>
      <c r="AS273" s="112">
        <f ca="1">COUNTIF(OFFSET($L273,0,$BR270+7,1,7),"○")+COUNTIF(OFFSET($L273,0,$BR270+14,1,7),"●")</f>
        <v>0</v>
      </c>
      <c r="AT273" s="112">
        <f ca="1">IF(BR275=3,COUNTIF(OFFSET($L273,0,$BR270+14,1,7),"○")+IFERROR(COUNTIF(OFFSET(L273,0,BR270+22,1,BR273),"●"),0)+COUNTIF(OFFSET(L273,10,0,1,7-BR273),"●"),COUNTIF(OFFSET($L273,0,$BR270+14,1,7),"○")+COUNTIF(OFFSET($L273,0,$BR270+21,1,7),"●"))</f>
        <v>0</v>
      </c>
      <c r="AU273" s="113" t="str">
        <f ca="1">IF((BR275+SIGN(BR270))&lt;5,"-",IF(BR273=0,COUNTIF(OFFSET(L273,0,BR270+21,1,7),"○")+COUNTIF(OFFSET(L273,10,0,1,7-BR273),"●"),COUNTIF(OFFSET(L273,0,BR270+21,1,7),"○")+COUNTIF(OFFSET(L273,0,BR270+28,1,BR273),"●")+COUNTIF(OFFSET(L273,10,1,7-BR273,),"●")))</f>
        <v>-</v>
      </c>
      <c r="AV273" s="198">
        <f>BH270</f>
        <v>0</v>
      </c>
      <c r="AW273" s="200">
        <f>IF(BD270=0,"対象外",AV273/BD270)</f>
        <v>0</v>
      </c>
      <c r="AX273" s="202" t="str">
        <f ca="1">IF(BD270=0,"対象外",IF(AV273/BD270&gt;=0.285,"達成",IF(AV273&gt;=BO273,"達成※","未")))</f>
        <v>未</v>
      </c>
      <c r="AY273" s="204">
        <f>BI270</f>
        <v>0</v>
      </c>
      <c r="AZ273" s="206">
        <f>IFERROR(AY273/BE270,"")</f>
        <v>0</v>
      </c>
      <c r="BA273" s="41" t="s">
        <v>86</v>
      </c>
      <c r="BB273" s="42" t="s">
        <v>86</v>
      </c>
      <c r="BC273" s="238"/>
      <c r="BD273" s="209"/>
      <c r="BE273" s="222"/>
      <c r="BF273" s="209"/>
      <c r="BG273" s="222"/>
      <c r="BH273" s="222"/>
      <c r="BI273" s="222"/>
      <c r="BJ273" s="222"/>
      <c r="BK273" s="222"/>
      <c r="BL273" s="173"/>
      <c r="BM273" s="227"/>
      <c r="BN273" s="227"/>
      <c r="BO273" s="173">
        <f ca="1">IF(OR(BM271/BD270&lt;0.285,BM271=0),BM271,"-")</f>
        <v>8</v>
      </c>
      <c r="BP273" s="226">
        <f ca="1">IF(OR(BN271/BF270&lt;0.285,BN271=0),BN271,"-")</f>
        <v>8</v>
      </c>
      <c r="BQ273" s="36" t="s">
        <v>99</v>
      </c>
      <c r="BR273" s="33">
        <f>MOD(BR272-BR270,7)</f>
        <v>5</v>
      </c>
      <c r="BS273" s="173"/>
      <c r="BT273" s="173"/>
    </row>
    <row r="274" spans="1:74" s="4" customFormat="1" ht="29.1" customHeight="1">
      <c r="A274" s="17">
        <f t="shared" si="66"/>
        <v>9</v>
      </c>
      <c r="B274" s="17">
        <f t="shared" si="67"/>
        <v>19</v>
      </c>
      <c r="D274" s="89" cm="1">
        <f t="array" aca="1" ref="D274" ca="1">IF(INDIRECT(VLOOKUP(B274,B$8:C$38,2,FALSE)&amp;(10*A274-1))="","",INDIRECT(VLOOKUP(B274,B$8:C$38,2,FALSE)&amp;(10*A274-1)))</f>
        <v>46192</v>
      </c>
      <c r="E274" s="17" t="str">
        <f t="shared" ca="1" si="65"/>
        <v>金</v>
      </c>
      <c r="F274" s="17" t="str" cm="1">
        <f t="array" aca="1" ref="F274" ca="1">IF(E274="","",IF(INDIRECT(VLOOKUP(B274,B$8:C$38,2,FALSE)&amp;(10*A274+3))="","",INDIRECT(VLOOKUP(B274,B$8:C$38,2,FALSE)&amp;(10*A274+3))))</f>
        <v/>
      </c>
      <c r="G274" s="17" t="str" cm="1">
        <f t="array" aca="1" ref="G274" ca="1">IF(E274="","",IF(INDIRECT(VLOOKUP(B274,B$8:C$38,2,FALSE)&amp;(10*A274+5))="","",INDIRECT(VLOOKUP(B274,B$8:C$38,2,FALSE)&amp;(10*A274+5))))</f>
        <v/>
      </c>
      <c r="H274" s="17" t="str" cm="1">
        <f t="array" aca="1" ref="H274" ca="1">IF(G274="","",IF(G274="●","振替後",IF(G274="▲","振替前",IF(G274="○","休日",IF(G274="外","非対象期間",IF(INDIRECT(VLOOKUP(B274,B$8:C$38,2,FALSE)&amp;(10*A274+5))="","",INDIRECT(VLOOKUP(B274,B$8:C$38,2,FALSE)&amp;(10*A274+5))))))))</f>
        <v/>
      </c>
      <c r="J274" s="69"/>
      <c r="K274" s="244"/>
      <c r="L274" s="194"/>
      <c r="M274" s="194"/>
      <c r="N274" s="194"/>
      <c r="O274" s="194"/>
      <c r="P274" s="194"/>
      <c r="Q274" s="194"/>
      <c r="R274" s="194"/>
      <c r="S274" s="194"/>
      <c r="T274" s="194"/>
      <c r="U274" s="194"/>
      <c r="V274" s="194"/>
      <c r="W274" s="194"/>
      <c r="X274" s="194"/>
      <c r="Y274" s="194"/>
      <c r="Z274" s="194"/>
      <c r="AA274" s="194"/>
      <c r="AB274" s="194"/>
      <c r="AC274" s="194"/>
      <c r="AD274" s="194"/>
      <c r="AE274" s="194"/>
      <c r="AF274" s="194"/>
      <c r="AG274" s="194"/>
      <c r="AH274" s="194"/>
      <c r="AI274" s="194"/>
      <c r="AJ274" s="194"/>
      <c r="AK274" s="194"/>
      <c r="AL274" s="194"/>
      <c r="AM274" s="194"/>
      <c r="AN274" s="194"/>
      <c r="AO274" s="194"/>
      <c r="AP274" s="196"/>
      <c r="AQ274" s="114" t="str">
        <f ca="1">IF(BR270=1,
IF((2-COUNTIF(OFFSET(L273,0,0,1,1),"外")-COUNTIF(OFFSET(L273,-10,BR262-1),"外"))&lt;=AQ273,"達成","未"),
IF((2-COUNTIF(OFFSET(L273,0,MAX(5-WEEKDAY(L268,3),0),1,2),"外"))&lt;=AQ273,"達成","未"))</f>
        <v>未</v>
      </c>
      <c r="AR274" s="112" t="str">
        <f ca="1">IF((2-COUNTIF(OFFSET($L273,0,$BR270+5,1,2),"外"))&lt;=AR273,"達成","未")</f>
        <v>未</v>
      </c>
      <c r="AS274" s="112" t="str">
        <f ca="1">IF((2-COUNTIF(OFFSET($L273,0,$BR270+12,1,2),"外"))&lt;=AS273,"達成","未")</f>
        <v>未</v>
      </c>
      <c r="AT274" s="112" t="str">
        <f ca="1">IF((2-COUNTIF(OFFSET($L273,0,$BR270+19,1,2),"外"))&lt;=AT273,"達成","未")</f>
        <v>未</v>
      </c>
      <c r="AU274" s="113" t="str">
        <f ca="1">IF((BR275+SIGN(BR270))&lt;5,"-",IF((2-COUNTIF(OFFSET($L273,0,$BR270+26,1,2),"外"))&lt;=AU273,"達成","未"))</f>
        <v>-</v>
      </c>
      <c r="AV274" s="214"/>
      <c r="AW274" s="215"/>
      <c r="AX274" s="216"/>
      <c r="AY274" s="217"/>
      <c r="AZ274" s="239"/>
      <c r="BA274" s="240">
        <f>COUNTIF(L275:AP276,"外")</f>
        <v>0</v>
      </c>
      <c r="BB274" s="242">
        <f ca="1">COUNTIF(OFFSET(L275,0,MAX(5-WEEKDAY(L268,3),0),1,MIN(7-WEEKDAY(L268,3),2)),"外")+COUNTIF(OFFSET(L275,0,MAX(5-WEEKDAY(L268,3),0)+7,1,2),"外")+COUNTIF(OFFSET(L275,0,MAX(5-WEEKDAY(L268,3),0)+14,1,2),"外")+COUNTIF(OFFSET(L275,0,MAX(5-WEEKDAY(L268,3),0)+21,1,2),"外")+IF(BR272-BR270&lt;27,0,COUNTIF(OFFSET(L275,0,BR270+26,1,MIN(7-BR273,2)),"外"))</f>
        <v>0</v>
      </c>
      <c r="BC274" s="238"/>
      <c r="BD274" s="209"/>
      <c r="BE274" s="222"/>
      <c r="BF274" s="209"/>
      <c r="BG274" s="222"/>
      <c r="BH274" s="222"/>
      <c r="BI274" s="222"/>
      <c r="BJ274" s="222"/>
      <c r="BK274" s="222"/>
      <c r="BL274" s="173"/>
      <c r="BM274" s="227"/>
      <c r="BN274" s="227"/>
      <c r="BO274" s="173"/>
      <c r="BP274" s="227"/>
      <c r="BQ274" s="101" t="s">
        <v>101</v>
      </c>
      <c r="BR274" s="33">
        <f>SIGN(BR270)+SIGN(BR273)+BR275</f>
        <v>5</v>
      </c>
      <c r="BS274" s="173"/>
      <c r="BT274" s="173"/>
    </row>
    <row r="275" spans="1:74" s="4" customFormat="1" ht="29.1" customHeight="1">
      <c r="A275" s="17">
        <f t="shared" si="66"/>
        <v>9</v>
      </c>
      <c r="B275" s="17">
        <f t="shared" si="67"/>
        <v>20</v>
      </c>
      <c r="D275" s="89" cm="1">
        <f t="array" aca="1" ref="D275" ca="1">IF(INDIRECT(VLOOKUP(B275,B$8:C$38,2,FALSE)&amp;(10*A275-1))="","",INDIRECT(VLOOKUP(B275,B$8:C$38,2,FALSE)&amp;(10*A275-1)))</f>
        <v>46193</v>
      </c>
      <c r="E275" s="17" t="str">
        <f t="shared" ca="1" si="65"/>
        <v>土</v>
      </c>
      <c r="F275" s="17" t="str" cm="1">
        <f t="array" aca="1" ref="F275" ca="1">IF(E275="","",IF(INDIRECT(VLOOKUP(B275,B$8:C$38,2,FALSE)&amp;(10*A275+3))="","",INDIRECT(VLOOKUP(B275,B$8:C$38,2,FALSE)&amp;(10*A275+3))))</f>
        <v/>
      </c>
      <c r="G275" s="17" t="str" cm="1">
        <f t="array" aca="1" ref="G275" ca="1">IF(E275="","",IF(INDIRECT(VLOOKUP(B275,B$8:C$38,2,FALSE)&amp;(10*A275+5))="","",INDIRECT(VLOOKUP(B275,B$8:C$38,2,FALSE)&amp;(10*A275+5))))</f>
        <v/>
      </c>
      <c r="H275" s="17" t="str" cm="1">
        <f t="array" aca="1" ref="H275" ca="1">IF(G275="","",IF(G275="●","振替後",IF(G275="▲","振替前",IF(G275="○","休日",IF(G275="外","非対象期間",IF(INDIRECT(VLOOKUP(B275,B$8:C$38,2,FALSE)&amp;(10*A275+5))="","",INDIRECT(VLOOKUP(B275,B$8:C$38,2,FALSE)&amp;(10*A275+5))))))))</f>
        <v/>
      </c>
      <c r="J275" s="69"/>
      <c r="K275" s="212" t="s">
        <v>84</v>
      </c>
      <c r="L275" s="194"/>
      <c r="M275" s="194"/>
      <c r="N275" s="194"/>
      <c r="O275" s="194"/>
      <c r="P275" s="194"/>
      <c r="Q275" s="194"/>
      <c r="R275" s="194"/>
      <c r="S275" s="194"/>
      <c r="T275" s="194"/>
      <c r="U275" s="194"/>
      <c r="V275" s="194"/>
      <c r="W275" s="194"/>
      <c r="X275" s="194"/>
      <c r="Y275" s="194"/>
      <c r="Z275" s="194"/>
      <c r="AA275" s="194"/>
      <c r="AB275" s="194"/>
      <c r="AC275" s="194"/>
      <c r="AD275" s="194"/>
      <c r="AE275" s="194"/>
      <c r="AF275" s="194"/>
      <c r="AG275" s="194"/>
      <c r="AH275" s="194"/>
      <c r="AI275" s="194"/>
      <c r="AJ275" s="194"/>
      <c r="AK275" s="194"/>
      <c r="AL275" s="194"/>
      <c r="AM275" s="194"/>
      <c r="AN275" s="194"/>
      <c r="AO275" s="194"/>
      <c r="AP275" s="196"/>
      <c r="AQ275" s="118">
        <f ca="1">IF(BR270=7,COUNTIF(OFFSET($L275,0,0,1,$BR270),"○")+COUNTIF(OFFSET($L275,0,$BR270,1,7),"●"),COUNTIF(OFFSET($L275,0,0,1,$BR270),"○")+COUNTIF(OFFSET($L275,-10,DAY(EOMONTH(L268-1,0))-7+BR270,1,7-$BR270),"○")+COUNTIF(OFFSET(L275,0,BR270,1,7),"●"))</f>
        <v>0</v>
      </c>
      <c r="AR275" s="119">
        <f ca="1">COUNTIF(OFFSET($L275,0,$BR270,1,7),"○")+COUNTIF(OFFSET($L275,0,$BR270+7,1,7),"●")</f>
        <v>0</v>
      </c>
      <c r="AS275" s="119">
        <f ca="1">COUNTIF(OFFSET($L275,0,$BR270+7,1,7),"○")+COUNTIF(OFFSET($L275,0,$BR270+14,1,7),"●")</f>
        <v>0</v>
      </c>
      <c r="AT275" s="119">
        <f ca="1">IF(BR275=3,COUNTIF(OFFSET($L275,0,$BR270+14,1,7),"○")+IFERROR(COUNTIF(OFFSET(L275,0,BR270+22,1,BR273),"●"),0)+COUNTIF(OFFSET(L275,10,0,1,7-BR273),"●"),COUNTIF(OFFSET($L275,0,$BR270+14,1,7),"○")+COUNTIF(OFFSET($L275,0,$BR270+21,1,7),"●"))</f>
        <v>0</v>
      </c>
      <c r="AU275" s="120" t="str">
        <f ca="1">IF((BR275+SIGN(BR270))&lt;5,"-",IF(BR273=0,COUNTIF(OFFSET(L275,0,BR270+21,1,7),"○")+COUNTIF(OFFSET(L275,10,0,1,7-BR273),"●"),COUNTIF(OFFSET(L275,0,BR270+21,1,7),"○")+COUNTIF(OFFSET(L275,0,BR270+28,1,BR273),"●")+COUNTIF(OFFSET(L275,10,1,7-BR273,),"●")))</f>
        <v>-</v>
      </c>
      <c r="AV275" s="198">
        <f>BJ270</f>
        <v>0</v>
      </c>
      <c r="AW275" s="200">
        <f>IF(BD270=0,"対象外",AV275/BD270)</f>
        <v>0</v>
      </c>
      <c r="AX275" s="202" t="str">
        <f ca="1">IF(BD270=0,"対象外",IF(AV275/BD270&gt;=0.285,"達成",IF(AV275&gt;=BO273,"達成※","未")))</f>
        <v>未</v>
      </c>
      <c r="AY275" s="204">
        <f>BK270</f>
        <v>0</v>
      </c>
      <c r="AZ275" s="206">
        <f>IFERROR(AY275/BE270,"")</f>
        <v>0</v>
      </c>
      <c r="BA275" s="241"/>
      <c r="BB275" s="243"/>
      <c r="BC275" s="238"/>
      <c r="BD275" s="210"/>
      <c r="BE275" s="222"/>
      <c r="BF275" s="210"/>
      <c r="BG275" s="222"/>
      <c r="BH275" s="222"/>
      <c r="BI275" s="222"/>
      <c r="BJ275" s="222"/>
      <c r="BK275" s="222"/>
      <c r="BL275" s="173"/>
      <c r="BM275" s="228"/>
      <c r="BN275" s="228"/>
      <c r="BO275" s="173"/>
      <c r="BP275" s="228"/>
      <c r="BQ275" s="37" t="s">
        <v>100</v>
      </c>
      <c r="BR275" s="104">
        <f>ROUNDDOWN((BR272-BR270)/7,0)</f>
        <v>3</v>
      </c>
      <c r="BS275" s="173"/>
      <c r="BT275" s="173"/>
    </row>
    <row r="276" spans="1:74" s="4" customFormat="1" ht="29.1" customHeight="1" thickBot="1">
      <c r="A276" s="17">
        <f t="shared" si="66"/>
        <v>9</v>
      </c>
      <c r="B276" s="17">
        <f t="shared" si="67"/>
        <v>21</v>
      </c>
      <c r="D276" s="89" cm="1">
        <f t="array" aca="1" ref="D276" ca="1">IF(INDIRECT(VLOOKUP(B276,B$8:C$38,2,FALSE)&amp;(10*A276-1))="","",INDIRECT(VLOOKUP(B276,B$8:C$38,2,FALSE)&amp;(10*A276-1)))</f>
        <v>46194</v>
      </c>
      <c r="E276" s="17" t="str">
        <f t="shared" ca="1" si="65"/>
        <v>日</v>
      </c>
      <c r="F276" s="17" t="str" cm="1">
        <f t="array" aca="1" ref="F276" ca="1">IF(E276="","",IF(INDIRECT(VLOOKUP(B276,B$8:C$38,2,FALSE)&amp;(10*A276+3))="","",INDIRECT(VLOOKUP(B276,B$8:C$38,2,FALSE)&amp;(10*A276+3))))</f>
        <v/>
      </c>
      <c r="G276" s="17" t="str" cm="1">
        <f t="array" aca="1" ref="G276" ca="1">IF(E276="","",IF(INDIRECT(VLOOKUP(B276,B$8:C$38,2,FALSE)&amp;(10*A276+5))="","",INDIRECT(VLOOKUP(B276,B$8:C$38,2,FALSE)&amp;(10*A276+5))))</f>
        <v/>
      </c>
      <c r="H276" s="17" t="str" cm="1">
        <f t="array" aca="1" ref="H276" ca="1">IF(G276="","",IF(G276="●","振替後",IF(G276="▲","振替前",IF(G276="○","休日",IF(G276="外","非対象期間",IF(INDIRECT(VLOOKUP(B276,B$8:C$38,2,FALSE)&amp;(10*A276+5))="","",INDIRECT(VLOOKUP(B276,B$8:C$38,2,FALSE)&amp;(10*A276+5))))))))</f>
        <v/>
      </c>
      <c r="J276" s="69"/>
      <c r="K276" s="213"/>
      <c r="L276" s="195"/>
      <c r="M276" s="195"/>
      <c r="N276" s="195"/>
      <c r="O276" s="195"/>
      <c r="P276" s="195"/>
      <c r="Q276" s="195"/>
      <c r="R276" s="195"/>
      <c r="S276" s="195"/>
      <c r="T276" s="195"/>
      <c r="U276" s="195"/>
      <c r="V276" s="195"/>
      <c r="W276" s="195"/>
      <c r="X276" s="195"/>
      <c r="Y276" s="195"/>
      <c r="Z276" s="195"/>
      <c r="AA276" s="195"/>
      <c r="AB276" s="195"/>
      <c r="AC276" s="195"/>
      <c r="AD276" s="195"/>
      <c r="AE276" s="195"/>
      <c r="AF276" s="195"/>
      <c r="AG276" s="195"/>
      <c r="AH276" s="195"/>
      <c r="AI276" s="195"/>
      <c r="AJ276" s="195"/>
      <c r="AK276" s="195"/>
      <c r="AL276" s="195"/>
      <c r="AM276" s="195"/>
      <c r="AN276" s="195"/>
      <c r="AO276" s="195"/>
      <c r="AP276" s="197"/>
      <c r="AQ276" s="123" t="str">
        <f ca="1">IF(BR270=1,
IF((2-COUNTIF(OFFSET(L275,0,0,1,1),"外")-COUNTIF(OFFSET(L275,-10,BR262-1),"外"))&lt;=AQ275,"達成","未"),
IF((2-COUNTIF(OFFSET(L275,0,MAX(5-WEEKDAY(L268,3),0),1,2),"外"))&lt;=AQ275,"達成","未"))</f>
        <v>未</v>
      </c>
      <c r="AR276" s="124" t="str">
        <f ca="1">IF((2-COUNTIF(OFFSET($L275,0,$BR270+5,1,2),"外"))&lt;=AR275,"達成","未")</f>
        <v>未</v>
      </c>
      <c r="AS276" s="124" t="str">
        <f ca="1">IF((2-COUNTIF(OFFSET($L275,0,$BR270+12,1,2),"外"))&lt;=AS275,"達成","未")</f>
        <v>未</v>
      </c>
      <c r="AT276" s="124" t="str">
        <f ca="1">IF((2-COUNTIF(OFFSET($L275,0,$BR270+19,1,2),"外"))&lt;=AT275,"達成","未")</f>
        <v>未</v>
      </c>
      <c r="AU276" s="125" t="str">
        <f ca="1">IF((BR275+SIGN(BR270))&lt;5,"-",IF((2-COUNTIF(OFFSET($L275,0,$BR270+26,1,2),"外"))&lt;=AU275,"達成","未"))</f>
        <v>-</v>
      </c>
      <c r="AV276" s="199"/>
      <c r="AW276" s="201"/>
      <c r="AX276" s="203"/>
      <c r="AY276" s="205"/>
      <c r="AZ276" s="207"/>
      <c r="BA276" s="38"/>
      <c r="BB276" s="38"/>
      <c r="BC276" s="107"/>
      <c r="BD276" s="107"/>
      <c r="BE276" s="107"/>
      <c r="BF276" s="107"/>
      <c r="BG276" s="107"/>
      <c r="BH276" s="107"/>
      <c r="BI276" s="107"/>
      <c r="BJ276" s="107"/>
      <c r="BK276" s="107"/>
      <c r="BL276" s="46"/>
      <c r="BM276" s="46"/>
      <c r="BN276" s="46"/>
      <c r="BO276" s="46"/>
      <c r="BP276" s="46"/>
      <c r="BQ276" s="46"/>
      <c r="BR276" s="34"/>
      <c r="BS276" s="46"/>
      <c r="BT276" s="2"/>
    </row>
    <row r="277" spans="1:74" ht="14.25" thickBot="1">
      <c r="A277" s="17">
        <f t="shared" si="66"/>
        <v>9</v>
      </c>
      <c r="B277" s="17">
        <f t="shared" si="67"/>
        <v>22</v>
      </c>
      <c r="D277" s="89" cm="1">
        <f t="array" aca="1" ref="D277" ca="1">IF(INDIRECT(VLOOKUP(B277,B$8:C$38,2,FALSE)&amp;(10*A277-1))="","",INDIRECT(VLOOKUP(B277,B$8:C$38,2,FALSE)&amp;(10*A277-1)))</f>
        <v>46195</v>
      </c>
      <c r="E277" s="17" t="str">
        <f t="shared" ca="1" si="65"/>
        <v>月</v>
      </c>
      <c r="F277" s="17" t="str" cm="1">
        <f t="array" aca="1" ref="F277" ca="1">IF(E277="","",IF(INDIRECT(VLOOKUP(B277,B$8:C$38,2,FALSE)&amp;(10*A277+3))="","",INDIRECT(VLOOKUP(B277,B$8:C$38,2,FALSE)&amp;(10*A277+3))))</f>
        <v/>
      </c>
      <c r="G277" s="17" t="str" cm="1">
        <f t="array" aca="1" ref="G277" ca="1">IF(E277="","",IF(INDIRECT(VLOOKUP(B277,B$8:C$38,2,FALSE)&amp;(10*A277+5))="","",INDIRECT(VLOOKUP(B277,B$8:C$38,2,FALSE)&amp;(10*A277+5))))</f>
        <v/>
      </c>
      <c r="H277" s="17" t="str" cm="1">
        <f t="array" aca="1" ref="H277" ca="1">IF(G277="","",IF(G277="●","振替後",IF(G277="▲","振替前",IF(G277="○","休日",IF(G277="外","非対象期間",IF(INDIRECT(VLOOKUP(B277,B$8:C$38,2,FALSE)&amp;(10*A277+5))="","",INDIRECT(VLOOKUP(B277,B$8:C$38,2,FALSE)&amp;(10*A277+5))))))))</f>
        <v/>
      </c>
      <c r="J277" s="52"/>
      <c r="K277" s="53"/>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BI277" s="7"/>
      <c r="BJ277" s="7"/>
      <c r="BK277" s="7"/>
      <c r="BL277" s="2"/>
    </row>
    <row r="278" spans="1:74" ht="13.5" customHeight="1">
      <c r="A278" s="17">
        <f t="shared" si="66"/>
        <v>9</v>
      </c>
      <c r="B278" s="17">
        <f t="shared" si="67"/>
        <v>23</v>
      </c>
      <c r="D278" s="89" cm="1">
        <f t="array" aca="1" ref="D278" ca="1">IF(INDIRECT(VLOOKUP(B278,B$8:C$38,2,FALSE)&amp;(10*A278-1))="","",INDIRECT(VLOOKUP(B278,B$8:C$38,2,FALSE)&amp;(10*A278-1)))</f>
        <v>46196</v>
      </c>
      <c r="E278" s="17" t="str">
        <f t="shared" ca="1" si="65"/>
        <v>火</v>
      </c>
      <c r="F278" s="17" t="str" cm="1">
        <f t="array" aca="1" ref="F278" ca="1">IF(E278="","",IF(INDIRECT(VLOOKUP(B278,B$8:C$38,2,FALSE)&amp;(10*A278+3))="","",INDIRECT(VLOOKUP(B278,B$8:C$38,2,FALSE)&amp;(10*A278+3))))</f>
        <v/>
      </c>
      <c r="G278" s="17" t="str" cm="1">
        <f t="array" aca="1" ref="G278" ca="1">IF(E278="","",IF(INDIRECT(VLOOKUP(B278,B$8:C$38,2,FALSE)&amp;(10*A278+5))="","",INDIRECT(VLOOKUP(B278,B$8:C$38,2,FALSE)&amp;(10*A278+5))))</f>
        <v/>
      </c>
      <c r="H278" s="17" t="str" cm="1">
        <f t="array" aca="1" ref="H278" ca="1">IF(G278="","",IF(G278="●","振替後",IF(G278="▲","振替前",IF(G278="○","休日",IF(G278="外","非対象期間",IF(INDIRECT(VLOOKUP(B278,B$8:C$38,2,FALSE)&amp;(10*A278+5))="","",INDIRECT(VLOOKUP(B278,B$8:C$38,2,FALSE)&amp;(10*A278+5))))))))</f>
        <v/>
      </c>
      <c r="J278" s="52"/>
      <c r="K278" s="66" t="s">
        <v>0</v>
      </c>
      <c r="L278" s="258">
        <f>DATE(YEAR(L268),MONTH(L268)+1,DAY(L268))</f>
        <v>46753</v>
      </c>
      <c r="M278" s="258"/>
      <c r="N278" s="258"/>
      <c r="O278" s="258"/>
      <c r="P278" s="258"/>
      <c r="Q278" s="258"/>
      <c r="R278" s="258"/>
      <c r="S278" s="258"/>
      <c r="T278" s="258"/>
      <c r="U278" s="258"/>
      <c r="V278" s="258"/>
      <c r="W278" s="258"/>
      <c r="X278" s="258"/>
      <c r="Y278" s="258"/>
      <c r="Z278" s="258"/>
      <c r="AA278" s="258"/>
      <c r="AB278" s="258"/>
      <c r="AC278" s="258"/>
      <c r="AD278" s="258"/>
      <c r="AE278" s="258"/>
      <c r="AF278" s="258"/>
      <c r="AG278" s="258"/>
      <c r="AH278" s="258"/>
      <c r="AI278" s="258"/>
      <c r="AJ278" s="258"/>
      <c r="AK278" s="258"/>
      <c r="AL278" s="258"/>
      <c r="AM278" s="258"/>
      <c r="AN278" s="258"/>
      <c r="AO278" s="258"/>
      <c r="AP278" s="259"/>
      <c r="AQ278" s="270" t="s">
        <v>136</v>
      </c>
      <c r="AR278" s="271"/>
      <c r="AS278" s="271"/>
      <c r="AT278" s="271"/>
      <c r="AU278" s="272"/>
      <c r="AV278" s="260" t="s">
        <v>50</v>
      </c>
      <c r="AW278" s="261"/>
      <c r="AX278" s="262"/>
      <c r="AY278" s="266" t="s">
        <v>11</v>
      </c>
      <c r="AZ278" s="267"/>
      <c r="BA278" s="250" t="s">
        <v>102</v>
      </c>
      <c r="BB278" s="253" t="s">
        <v>103</v>
      </c>
      <c r="BC278" s="256" t="s">
        <v>15</v>
      </c>
      <c r="BD278" s="208" t="s">
        <v>104</v>
      </c>
      <c r="BE278" s="247" t="s">
        <v>105</v>
      </c>
      <c r="BF278" s="208" t="s">
        <v>107</v>
      </c>
      <c r="BG278" s="247" t="s">
        <v>106</v>
      </c>
      <c r="BH278" s="208" t="s">
        <v>80</v>
      </c>
      <c r="BI278" s="208" t="s">
        <v>81</v>
      </c>
      <c r="BJ278" s="102" t="s">
        <v>82</v>
      </c>
      <c r="BK278" s="102" t="s">
        <v>83</v>
      </c>
      <c r="BL278" s="222" t="s">
        <v>52</v>
      </c>
      <c r="BM278" s="247" t="s">
        <v>108</v>
      </c>
      <c r="BN278" s="247" t="s">
        <v>109</v>
      </c>
      <c r="BO278" s="222" t="s">
        <v>110</v>
      </c>
      <c r="BP278" s="222" t="s">
        <v>111</v>
      </c>
      <c r="BQ278" s="105"/>
      <c r="BR278" s="245" t="s">
        <v>92</v>
      </c>
      <c r="BS278" s="222" t="s">
        <v>61</v>
      </c>
      <c r="BT278" s="173" t="s">
        <v>142</v>
      </c>
    </row>
    <row r="279" spans="1:74" ht="12.95" customHeight="1">
      <c r="A279" s="17">
        <f t="shared" si="66"/>
        <v>9</v>
      </c>
      <c r="B279" s="17">
        <f t="shared" si="67"/>
        <v>24</v>
      </c>
      <c r="D279" s="89" cm="1">
        <f t="array" aca="1" ref="D279" ca="1">IF(INDIRECT(VLOOKUP(B279,B$8:C$38,2,FALSE)&amp;(10*A279-1))="","",INDIRECT(VLOOKUP(B279,B$8:C$38,2,FALSE)&amp;(10*A279-1)))</f>
        <v>46197</v>
      </c>
      <c r="E279" s="17" t="str">
        <f t="shared" ca="1" si="65"/>
        <v>水</v>
      </c>
      <c r="F279" s="17" t="str" cm="1">
        <f t="array" aca="1" ref="F279" ca="1">IF(E279="","",IF(INDIRECT(VLOOKUP(B279,B$8:C$38,2,FALSE)&amp;(10*A279+3))="","",INDIRECT(VLOOKUP(B279,B$8:C$38,2,FALSE)&amp;(10*A279+3))))</f>
        <v/>
      </c>
      <c r="G279" s="17" t="str" cm="1">
        <f t="array" aca="1" ref="G279" ca="1">IF(E279="","",IF(INDIRECT(VLOOKUP(B279,B$8:C$38,2,FALSE)&amp;(10*A279+5))="","",INDIRECT(VLOOKUP(B279,B$8:C$38,2,FALSE)&amp;(10*A279+5))))</f>
        <v/>
      </c>
      <c r="H279" s="17" t="str" cm="1">
        <f t="array" aca="1" ref="H279" ca="1">IF(G279="","",IF(G279="●","振替後",IF(G279="▲","振替前",IF(G279="○","休日",IF(G279="外","非対象期間",IF(INDIRECT(VLOOKUP(B279,B$8:C$38,2,FALSE)&amp;(10*A279+5))="","",INDIRECT(VLOOKUP(B279,B$8:C$38,2,FALSE)&amp;(10*A279+5))))))))</f>
        <v/>
      </c>
      <c r="J279" s="52"/>
      <c r="K279" s="67" t="s">
        <v>1</v>
      </c>
      <c r="L279" s="126">
        <f>DATE(YEAR(L278),MONTH(L278),DAY(L278))</f>
        <v>46753</v>
      </c>
      <c r="M279" s="126">
        <f>IF(MONTH(DATE(YEAR(L279),MONTH(L279),DAY(L279)+1))=MONTH($L278),DATE(YEAR(L279),MONTH(L279),DAY(L279)+1),"")</f>
        <v>46754</v>
      </c>
      <c r="N279" s="126">
        <f t="shared" ref="N279:AP279" si="70">IF(MONTH(DATE(YEAR(M279),MONTH(M279),DAY(M279)+1))=MONTH($L278),DATE(YEAR(M279),MONTH(M279),DAY(M279)+1),"")</f>
        <v>46755</v>
      </c>
      <c r="O279" s="126">
        <f t="shared" si="70"/>
        <v>46756</v>
      </c>
      <c r="P279" s="126">
        <f t="shared" si="70"/>
        <v>46757</v>
      </c>
      <c r="Q279" s="126">
        <f t="shared" si="70"/>
        <v>46758</v>
      </c>
      <c r="R279" s="126">
        <f t="shared" si="70"/>
        <v>46759</v>
      </c>
      <c r="S279" s="126">
        <f t="shared" si="70"/>
        <v>46760</v>
      </c>
      <c r="T279" s="126">
        <f t="shared" si="70"/>
        <v>46761</v>
      </c>
      <c r="U279" s="126">
        <f t="shared" si="70"/>
        <v>46762</v>
      </c>
      <c r="V279" s="126">
        <f t="shared" si="70"/>
        <v>46763</v>
      </c>
      <c r="W279" s="126">
        <f t="shared" si="70"/>
        <v>46764</v>
      </c>
      <c r="X279" s="126">
        <f t="shared" si="70"/>
        <v>46765</v>
      </c>
      <c r="Y279" s="126">
        <f t="shared" si="70"/>
        <v>46766</v>
      </c>
      <c r="Z279" s="126">
        <f t="shared" si="70"/>
        <v>46767</v>
      </c>
      <c r="AA279" s="126">
        <f t="shared" si="70"/>
        <v>46768</v>
      </c>
      <c r="AB279" s="126">
        <f t="shared" si="70"/>
        <v>46769</v>
      </c>
      <c r="AC279" s="126">
        <f t="shared" si="70"/>
        <v>46770</v>
      </c>
      <c r="AD279" s="126">
        <f t="shared" si="70"/>
        <v>46771</v>
      </c>
      <c r="AE279" s="126">
        <f t="shared" si="70"/>
        <v>46772</v>
      </c>
      <c r="AF279" s="126">
        <f t="shared" si="70"/>
        <v>46773</v>
      </c>
      <c r="AG279" s="126">
        <f t="shared" si="70"/>
        <v>46774</v>
      </c>
      <c r="AH279" s="126">
        <f t="shared" si="70"/>
        <v>46775</v>
      </c>
      <c r="AI279" s="126">
        <f t="shared" si="70"/>
        <v>46776</v>
      </c>
      <c r="AJ279" s="126">
        <f t="shared" si="70"/>
        <v>46777</v>
      </c>
      <c r="AK279" s="126">
        <f t="shared" si="70"/>
        <v>46778</v>
      </c>
      <c r="AL279" s="126">
        <f t="shared" si="70"/>
        <v>46779</v>
      </c>
      <c r="AM279" s="126">
        <f t="shared" si="70"/>
        <v>46780</v>
      </c>
      <c r="AN279" s="126">
        <f t="shared" si="70"/>
        <v>46781</v>
      </c>
      <c r="AO279" s="126">
        <f t="shared" si="70"/>
        <v>46782</v>
      </c>
      <c r="AP279" s="127">
        <f t="shared" si="70"/>
        <v>46783</v>
      </c>
      <c r="AQ279" s="273"/>
      <c r="AR279" s="274"/>
      <c r="AS279" s="274"/>
      <c r="AT279" s="274"/>
      <c r="AU279" s="275"/>
      <c r="AV279" s="263"/>
      <c r="AW279" s="264"/>
      <c r="AX279" s="265"/>
      <c r="AY279" s="268"/>
      <c r="AZ279" s="269"/>
      <c r="BA279" s="251"/>
      <c r="BB279" s="254"/>
      <c r="BC279" s="257"/>
      <c r="BD279" s="210"/>
      <c r="BE279" s="248"/>
      <c r="BF279" s="210"/>
      <c r="BG279" s="248"/>
      <c r="BH279" s="210"/>
      <c r="BI279" s="210"/>
      <c r="BJ279" s="103" t="s">
        <v>78</v>
      </c>
      <c r="BK279" s="103" t="s">
        <v>79</v>
      </c>
      <c r="BL279" s="222"/>
      <c r="BM279" s="249"/>
      <c r="BN279" s="249"/>
      <c r="BO279" s="173"/>
      <c r="BP279" s="173"/>
      <c r="BQ279" s="106"/>
      <c r="BR279" s="246"/>
      <c r="BS279" s="222"/>
      <c r="BT279" s="173"/>
    </row>
    <row r="280" spans="1:74" ht="13.5" customHeight="1">
      <c r="A280" s="17">
        <f t="shared" si="66"/>
        <v>9</v>
      </c>
      <c r="B280" s="17">
        <f t="shared" si="67"/>
        <v>25</v>
      </c>
      <c r="D280" s="89" cm="1">
        <f t="array" aca="1" ref="D280" ca="1">IF(INDIRECT(VLOOKUP(B280,B$8:C$38,2,FALSE)&amp;(10*A280-1))="","",INDIRECT(VLOOKUP(B280,B$8:C$38,2,FALSE)&amp;(10*A280-1)))</f>
        <v>46198</v>
      </c>
      <c r="E280" s="17" t="str">
        <f t="shared" ca="1" si="65"/>
        <v>木</v>
      </c>
      <c r="F280" s="17" t="str" cm="1">
        <f t="array" aca="1" ref="F280" ca="1">IF(E280="","",IF(INDIRECT(VLOOKUP(B280,B$8:C$38,2,FALSE)&amp;(10*A280+3))="","",INDIRECT(VLOOKUP(B280,B$8:C$38,2,FALSE)&amp;(10*A280+3))))</f>
        <v/>
      </c>
      <c r="G280" s="17" t="str" cm="1">
        <f t="array" aca="1" ref="G280" ca="1">IF(E280="","",IF(INDIRECT(VLOOKUP(B280,B$8:C$38,2,FALSE)&amp;(10*A280+5))="","",INDIRECT(VLOOKUP(B280,B$8:C$38,2,FALSE)&amp;(10*A280+5))))</f>
        <v/>
      </c>
      <c r="H280" s="17" t="str" cm="1">
        <f t="array" aca="1" ref="H280" ca="1">IF(G280="","",IF(G280="●","振替後",IF(G280="▲","振替前",IF(G280="○","休日",IF(G280="外","非対象期間",IF(INDIRECT(VLOOKUP(B280,B$8:C$38,2,FALSE)&amp;(10*A280+5))="","",INDIRECT(VLOOKUP(B280,B$8:C$38,2,FALSE)&amp;(10*A280+5))))))))</f>
        <v/>
      </c>
      <c r="J280" s="52"/>
      <c r="K280" s="67" t="s">
        <v>2</v>
      </c>
      <c r="L280" s="128" t="str">
        <f t="shared" ref="L280:AP280" si="71">TEXT(L279,"aaa")</f>
        <v>土</v>
      </c>
      <c r="M280" s="128" t="str">
        <f t="shared" si="71"/>
        <v>日</v>
      </c>
      <c r="N280" s="128" t="str">
        <f t="shared" si="71"/>
        <v>月</v>
      </c>
      <c r="O280" s="128" t="str">
        <f t="shared" si="71"/>
        <v>火</v>
      </c>
      <c r="P280" s="128" t="str">
        <f t="shared" si="71"/>
        <v>水</v>
      </c>
      <c r="Q280" s="128" t="str">
        <f t="shared" si="71"/>
        <v>木</v>
      </c>
      <c r="R280" s="128" t="str">
        <f t="shared" si="71"/>
        <v>金</v>
      </c>
      <c r="S280" s="128" t="str">
        <f t="shared" si="71"/>
        <v>土</v>
      </c>
      <c r="T280" s="128" t="str">
        <f t="shared" si="71"/>
        <v>日</v>
      </c>
      <c r="U280" s="128" t="str">
        <f t="shared" si="71"/>
        <v>月</v>
      </c>
      <c r="V280" s="128" t="str">
        <f t="shared" si="71"/>
        <v>火</v>
      </c>
      <c r="W280" s="128" t="str">
        <f t="shared" si="71"/>
        <v>水</v>
      </c>
      <c r="X280" s="128" t="str">
        <f t="shared" si="71"/>
        <v>木</v>
      </c>
      <c r="Y280" s="128" t="str">
        <f t="shared" si="71"/>
        <v>金</v>
      </c>
      <c r="Z280" s="128" t="str">
        <f t="shared" si="71"/>
        <v>土</v>
      </c>
      <c r="AA280" s="128" t="str">
        <f t="shared" si="71"/>
        <v>日</v>
      </c>
      <c r="AB280" s="128" t="str">
        <f t="shared" si="71"/>
        <v>月</v>
      </c>
      <c r="AC280" s="128" t="str">
        <f t="shared" si="71"/>
        <v>火</v>
      </c>
      <c r="AD280" s="128" t="str">
        <f t="shared" si="71"/>
        <v>水</v>
      </c>
      <c r="AE280" s="128" t="str">
        <f t="shared" si="71"/>
        <v>木</v>
      </c>
      <c r="AF280" s="128" t="str">
        <f t="shared" si="71"/>
        <v>金</v>
      </c>
      <c r="AG280" s="128" t="str">
        <f t="shared" si="71"/>
        <v>土</v>
      </c>
      <c r="AH280" s="128" t="str">
        <f t="shared" si="71"/>
        <v>日</v>
      </c>
      <c r="AI280" s="128" t="str">
        <f t="shared" si="71"/>
        <v>月</v>
      </c>
      <c r="AJ280" s="128" t="str">
        <f t="shared" si="71"/>
        <v>火</v>
      </c>
      <c r="AK280" s="128" t="str">
        <f t="shared" si="71"/>
        <v>水</v>
      </c>
      <c r="AL280" s="128" t="str">
        <f t="shared" si="71"/>
        <v>木</v>
      </c>
      <c r="AM280" s="128" t="str">
        <f t="shared" si="71"/>
        <v>金</v>
      </c>
      <c r="AN280" s="128" t="str">
        <f t="shared" si="71"/>
        <v>土</v>
      </c>
      <c r="AO280" s="128" t="str">
        <f t="shared" si="71"/>
        <v>日</v>
      </c>
      <c r="AP280" s="129" t="str">
        <f t="shared" si="71"/>
        <v>月</v>
      </c>
      <c r="AQ280" s="287" t="s">
        <v>137</v>
      </c>
      <c r="AR280" s="289" t="s">
        <v>138</v>
      </c>
      <c r="AS280" s="289" t="s">
        <v>139</v>
      </c>
      <c r="AT280" s="289" t="s">
        <v>140</v>
      </c>
      <c r="AU280" s="304" t="s">
        <v>141</v>
      </c>
      <c r="AV280" s="229" t="s">
        <v>44</v>
      </c>
      <c r="AW280" s="230" t="s">
        <v>12</v>
      </c>
      <c r="AX280" s="231" t="s">
        <v>51</v>
      </c>
      <c r="AY280" s="232" t="s">
        <v>44</v>
      </c>
      <c r="AZ280" s="235" t="s">
        <v>13</v>
      </c>
      <c r="BA280" s="252"/>
      <c r="BB280" s="255"/>
      <c r="BC280" s="238">
        <f>COUNT(L279:AP279)</f>
        <v>31</v>
      </c>
      <c r="BD280" s="208">
        <f>BC280-BA282</f>
        <v>31</v>
      </c>
      <c r="BE280" s="222">
        <f>SUM(BD$8:BD283)</f>
        <v>797</v>
      </c>
      <c r="BF280" s="208">
        <f>BC280-BA284</f>
        <v>31</v>
      </c>
      <c r="BG280" s="222">
        <f>SUM(BF$8:BF283)</f>
        <v>797</v>
      </c>
      <c r="BH280" s="222">
        <f>COUNTIF(L283:AP283,"○")+COUNTIF(L283:AP283,"●")</f>
        <v>0</v>
      </c>
      <c r="BI280" s="222">
        <f>SUM(BH$9:BH284)</f>
        <v>0</v>
      </c>
      <c r="BJ280" s="222">
        <f>COUNTIF(L285:AP285,"○")+COUNTIF(L285:AP285,"●")</f>
        <v>0</v>
      </c>
      <c r="BK280" s="222">
        <f>SUM(BJ$10:BJ285)</f>
        <v>0</v>
      </c>
      <c r="BL280" s="173">
        <f>COUNTIF(L280:AP280,"土")+COUNTIF(L280:AP280,"日")</f>
        <v>10</v>
      </c>
      <c r="BM280" s="248"/>
      <c r="BN280" s="248"/>
      <c r="BO280" s="173" t="str">
        <f ca="1">IF(OR(BM281/BD280&lt;0.285,BM281=0),"特例","特例なし")</f>
        <v>特例なし</v>
      </c>
      <c r="BP280" s="173" t="str">
        <f ca="1">IF(OR(BN281/BF280&lt;0.285,BN281=0),"特例","特例なし")</f>
        <v>特例なし</v>
      </c>
      <c r="BQ280" s="223" t="s">
        <v>97</v>
      </c>
      <c r="BR280" s="225">
        <f>ABS(IF(WEEKDAY(L278,3)=0,7,WEEKDAY(L278,3)-7))</f>
        <v>2</v>
      </c>
      <c r="BS280" s="173">
        <f ca="1">IF($AX$340="計画",IF(BD280=0,1,IF(AX283="達成",1,IF(AX283="達成※",1,0))),IF(BF280=0,1,IF(AX285="達成",1,IF(AX285="達成※",1,0))))</f>
        <v>0</v>
      </c>
      <c r="BT280" s="173">
        <f ca="1">IF($AX$340="計画",IF(COUNTIF(AQ284:AU284,"未")=0,1,0),IF(COUNTIF(AQ286:AU286,"未")=0,1,0))</f>
        <v>0</v>
      </c>
    </row>
    <row r="281" spans="1:74" ht="33.950000000000003" customHeight="1">
      <c r="A281" s="17">
        <f t="shared" si="66"/>
        <v>9</v>
      </c>
      <c r="B281" s="17">
        <f t="shared" si="67"/>
        <v>26</v>
      </c>
      <c r="D281" s="89" cm="1">
        <f t="array" aca="1" ref="D281" ca="1">IF(INDIRECT(VLOOKUP(B281,B$8:C$38,2,FALSE)&amp;(10*A281-1))="","",INDIRECT(VLOOKUP(B281,B$8:C$38,2,FALSE)&amp;(10*A281-1)))</f>
        <v>46199</v>
      </c>
      <c r="E281" s="17" t="str">
        <f t="shared" ca="1" si="65"/>
        <v>金</v>
      </c>
      <c r="F281" s="17" t="str" cm="1">
        <f t="array" aca="1" ref="F281" ca="1">IF(E281="","",IF(INDIRECT(VLOOKUP(B281,B$8:C$38,2,FALSE)&amp;(10*A281+3))="","",INDIRECT(VLOOKUP(B281,B$8:C$38,2,FALSE)&amp;(10*A281+3))))</f>
        <v/>
      </c>
      <c r="G281" s="17" t="str" cm="1">
        <f t="array" aca="1" ref="G281" ca="1">IF(E281="","",IF(INDIRECT(VLOOKUP(B281,B$8:C$38,2,FALSE)&amp;(10*A281+5))="","",INDIRECT(VLOOKUP(B281,B$8:C$38,2,FALSE)&amp;(10*A281+5))))</f>
        <v/>
      </c>
      <c r="H281" s="17" t="str" cm="1">
        <f t="array" aca="1" ref="H281" ca="1">IF(G281="","",IF(G281="●","振替後",IF(G281="▲","振替前",IF(G281="○","休日",IF(G281="外","非対象期間",IF(INDIRECT(VLOOKUP(B281,B$8:C$38,2,FALSE)&amp;(10*A281+5))="","",INDIRECT(VLOOKUP(B281,B$8:C$38,2,FALSE)&amp;(10*A281+5))))))))</f>
        <v/>
      </c>
      <c r="J281" s="52"/>
      <c r="K281" s="220" t="s">
        <v>3</v>
      </c>
      <c r="L281" s="218" t="str">
        <f>IFERROR(VLOOKUP(L279,祝日一覧!$A:$C,3,FALSE),"")</f>
        <v>元日</v>
      </c>
      <c r="M281" s="218" t="str">
        <f>IFERROR(VLOOKUP(M279,祝日一覧!$A:$C,3,FALSE),"")</f>
        <v>年末年始休暇</v>
      </c>
      <c r="N281" s="218" t="str">
        <f>IFERROR(VLOOKUP(N279,祝日一覧!$A:$C,3,FALSE),"")</f>
        <v>年末年始休暇</v>
      </c>
      <c r="O281" s="218" t="str">
        <f>IFERROR(VLOOKUP(O279,祝日一覧!$A:$C,3,FALSE),"")</f>
        <v/>
      </c>
      <c r="P281" s="218" t="str">
        <f>IFERROR(VLOOKUP(P279,祝日一覧!$A:$C,3,FALSE),"")</f>
        <v/>
      </c>
      <c r="Q281" s="218" t="str">
        <f>IFERROR(VLOOKUP(Q279,祝日一覧!$A:$C,3,FALSE),"")</f>
        <v/>
      </c>
      <c r="R281" s="218" t="str">
        <f>IFERROR(VLOOKUP(R279,祝日一覧!$A:$C,3,FALSE),"")</f>
        <v/>
      </c>
      <c r="S281" s="218" t="str">
        <f>IFERROR(VLOOKUP(S279,祝日一覧!$A:$C,3,FALSE),"")</f>
        <v/>
      </c>
      <c r="T281" s="218" t="str">
        <f>IFERROR(VLOOKUP(T279,祝日一覧!$A:$C,3,FALSE),"")</f>
        <v/>
      </c>
      <c r="U281" s="218" t="str">
        <f>IFERROR(VLOOKUP(U279,祝日一覧!$A:$C,3,FALSE),"")</f>
        <v>成人の日</v>
      </c>
      <c r="V281" s="218" t="str">
        <f>IFERROR(VLOOKUP(V279,祝日一覧!$A:$C,3,FALSE),"")</f>
        <v/>
      </c>
      <c r="W281" s="218" t="str">
        <f>IFERROR(VLOOKUP(W279,祝日一覧!$A:$C,3,FALSE),"")</f>
        <v/>
      </c>
      <c r="X281" s="218" t="str">
        <f>IFERROR(VLOOKUP(X279,祝日一覧!$A:$C,3,FALSE),"")</f>
        <v/>
      </c>
      <c r="Y281" s="218" t="str">
        <f>IFERROR(VLOOKUP(Y279,祝日一覧!$A:$C,3,FALSE),"")</f>
        <v/>
      </c>
      <c r="Z281" s="218" t="str">
        <f>IFERROR(VLOOKUP(Z279,祝日一覧!$A:$C,3,FALSE),"")</f>
        <v/>
      </c>
      <c r="AA281" s="218" t="str">
        <f>IFERROR(VLOOKUP(AA279,祝日一覧!$A:$C,3,FALSE),"")</f>
        <v/>
      </c>
      <c r="AB281" s="218" t="str">
        <f>IFERROR(VLOOKUP(AB279,祝日一覧!$A:$C,3,FALSE),"")</f>
        <v/>
      </c>
      <c r="AC281" s="218" t="str">
        <f>IFERROR(VLOOKUP(AC279,祝日一覧!$A:$C,3,FALSE),"")</f>
        <v/>
      </c>
      <c r="AD281" s="218" t="str">
        <f>IFERROR(VLOOKUP(AD279,祝日一覧!$A:$C,3,FALSE),"")</f>
        <v/>
      </c>
      <c r="AE281" s="218" t="str">
        <f>IFERROR(VLOOKUP(AE279,祝日一覧!$A:$C,3,FALSE),"")</f>
        <v/>
      </c>
      <c r="AF281" s="218" t="str">
        <f>IFERROR(VLOOKUP(AF279,祝日一覧!$A:$C,3,FALSE),"")</f>
        <v/>
      </c>
      <c r="AG281" s="218" t="str">
        <f>IFERROR(VLOOKUP(AG279,祝日一覧!$A:$C,3,FALSE),"")</f>
        <v/>
      </c>
      <c r="AH281" s="218" t="str">
        <f>IFERROR(VLOOKUP(AH279,祝日一覧!$A:$C,3,FALSE),"")</f>
        <v/>
      </c>
      <c r="AI281" s="218" t="str">
        <f>IFERROR(VLOOKUP(AI279,祝日一覧!$A:$C,3,FALSE),"")</f>
        <v/>
      </c>
      <c r="AJ281" s="218" t="str">
        <f>IFERROR(VLOOKUP(AJ279,祝日一覧!$A:$C,3,FALSE),"")</f>
        <v/>
      </c>
      <c r="AK281" s="218" t="str">
        <f>IFERROR(VLOOKUP(AK279,祝日一覧!$A:$C,3,FALSE),"")</f>
        <v/>
      </c>
      <c r="AL281" s="218" t="str">
        <f>IFERROR(VLOOKUP(AL279,祝日一覧!$A:$C,3,FALSE),"")</f>
        <v/>
      </c>
      <c r="AM281" s="218" t="str">
        <f>IFERROR(VLOOKUP(AM279,祝日一覧!$A:$C,3,FALSE),"")</f>
        <v/>
      </c>
      <c r="AN281" s="218" t="str">
        <f>IFERROR(VLOOKUP(AN279,祝日一覧!$A:$C,3,FALSE),"")</f>
        <v/>
      </c>
      <c r="AO281" s="218" t="str">
        <f>IFERROR(VLOOKUP(AO279,祝日一覧!$A:$C,3,FALSE),"")</f>
        <v/>
      </c>
      <c r="AP281" s="219" t="str">
        <f>IFERROR(VLOOKUP(AP279,祝日一覧!$A:$C,3,FALSE),"")</f>
        <v/>
      </c>
      <c r="AQ281" s="288"/>
      <c r="AR281" s="290"/>
      <c r="AS281" s="290"/>
      <c r="AT281" s="290"/>
      <c r="AU281" s="305"/>
      <c r="AV281" s="229"/>
      <c r="AW281" s="230"/>
      <c r="AX281" s="231"/>
      <c r="AY281" s="233"/>
      <c r="AZ281" s="236"/>
      <c r="BA281" s="41" t="s">
        <v>85</v>
      </c>
      <c r="BB281" s="42" t="s">
        <v>85</v>
      </c>
      <c r="BC281" s="238"/>
      <c r="BD281" s="209"/>
      <c r="BE281" s="222"/>
      <c r="BF281" s="209"/>
      <c r="BG281" s="222"/>
      <c r="BH281" s="222"/>
      <c r="BI281" s="222"/>
      <c r="BJ281" s="222"/>
      <c r="BK281" s="222"/>
      <c r="BL281" s="173"/>
      <c r="BM281" s="226">
        <f ca="1">BL280-BB282</f>
        <v>10</v>
      </c>
      <c r="BN281" s="226">
        <f ca="1">BL280-BB284</f>
        <v>10</v>
      </c>
      <c r="BO281" s="173"/>
      <c r="BP281" s="173"/>
      <c r="BQ281" s="224"/>
      <c r="BR281" s="225">
        <f>WEEKDAY(L277,3)</f>
        <v>5</v>
      </c>
      <c r="BS281" s="173"/>
      <c r="BT281" s="173"/>
      <c r="BU281" s="24"/>
    </row>
    <row r="282" spans="1:74" s="3" customFormat="1" ht="53.1" customHeight="1">
      <c r="A282" s="17">
        <f t="shared" si="66"/>
        <v>9</v>
      </c>
      <c r="B282" s="17">
        <f t="shared" si="67"/>
        <v>27</v>
      </c>
      <c r="C282" s="88"/>
      <c r="D282" s="89" cm="1">
        <f t="array" aca="1" ref="D282" ca="1">IF(INDIRECT(VLOOKUP(B282,B$8:C$38,2,FALSE)&amp;(10*A282-1))="","",INDIRECT(VLOOKUP(B282,B$8:C$38,2,FALSE)&amp;(10*A282-1)))</f>
        <v>46200</v>
      </c>
      <c r="E282" s="17" t="str">
        <f t="shared" ca="1" si="65"/>
        <v>土</v>
      </c>
      <c r="F282" s="17" t="str" cm="1">
        <f t="array" aca="1" ref="F282" ca="1">IF(E282="","",IF(INDIRECT(VLOOKUP(B282,B$8:C$38,2,FALSE)&amp;(10*A282+3))="","",INDIRECT(VLOOKUP(B282,B$8:C$38,2,FALSE)&amp;(10*A282+3))))</f>
        <v/>
      </c>
      <c r="G282" s="17" t="str" cm="1">
        <f t="array" aca="1" ref="G282" ca="1">IF(E282="","",IF(INDIRECT(VLOOKUP(B282,B$8:C$38,2,FALSE)&amp;(10*A282+5))="","",INDIRECT(VLOOKUP(B282,B$8:C$38,2,FALSE)&amp;(10*A282+5))))</f>
        <v/>
      </c>
      <c r="H282" s="17" t="str" cm="1">
        <f t="array" aca="1" ref="H282" ca="1">IF(G282="","",IF(G282="●","振替後",IF(G282="▲","振替前",IF(G282="○","休日",IF(G282="外","非対象期間",IF(INDIRECT(VLOOKUP(B282,B$8:C$38,2,FALSE)&amp;(10*A282+5))="","",INDIRECT(VLOOKUP(B282,B$8:C$38,2,FALSE)&amp;(10*A282+5))))))))</f>
        <v/>
      </c>
      <c r="J282" s="68"/>
      <c r="K282" s="221"/>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c r="AL282" s="218"/>
      <c r="AM282" s="218"/>
      <c r="AN282" s="218"/>
      <c r="AO282" s="218"/>
      <c r="AP282" s="219"/>
      <c r="AQ282" s="108" t="str">
        <f>IF($BR280=7,DBCS(1&amp;"日～"&amp;7&amp;"日"),DBCS("前"&amp;DAY(EOMONTH($L278-1,0))-6+$BR280&amp;"日～"&amp;$BR280&amp;"日"))</f>
        <v>前２７日～２日</v>
      </c>
      <c r="AR282" s="109" t="str">
        <f>DBCS($BR280+1&amp;"日～"&amp;$BR280+7&amp;"日")</f>
        <v>３日～９日</v>
      </c>
      <c r="AS282" s="109" t="str">
        <f>DBCS($BR280+8&amp;"日～"&amp;$BR280+14&amp;"日")</f>
        <v>１０日～１６日</v>
      </c>
      <c r="AT282" s="109" t="str">
        <f>DBCS($BR280+15&amp;"日～"&amp;$BR280+21&amp;"日")</f>
        <v>１７日～２３日</v>
      </c>
      <c r="AU282" s="110" t="str">
        <f>IF(AND(BR280=7,BR283=0),"-",IF($BR285=3,"-",DBCS($BR280+22&amp;"日～"&amp;$BR280+28&amp;"日")))</f>
        <v>２４日～３０日</v>
      </c>
      <c r="AV282" s="229"/>
      <c r="AW282" s="230"/>
      <c r="AX282" s="231"/>
      <c r="AY282" s="234"/>
      <c r="AZ282" s="237"/>
      <c r="BA282" s="41">
        <f>COUNTIF(L283:AP284,"外")</f>
        <v>0</v>
      </c>
      <c r="BB282" s="42">
        <f ca="1">COUNTIF(OFFSET(L283,0,MAX(5-WEEKDAY(L278,3),0),1,MIN(7-WEEKDAY(L278,3),2)),"外")+COUNTIF(OFFSET(L283,0,MAX(5-WEEKDAY(L278,3),0)+7,1,2),"外")+COUNTIF(OFFSET(L283,0,MAX(5-WEEKDAY(L278,3),0)+14,1,2),"外")+COUNTIF(OFFSET(L283,0,MAX(5-WEEKDAY(L278,3),0)+21,1,2),"外")+IF(BR282-BR280&lt;27,0,COUNTIF(OFFSET(L283,0,BR280+26,1,MIN(7-BR283,2)),"外"))</f>
        <v>0</v>
      </c>
      <c r="BC282" s="238"/>
      <c r="BD282" s="209"/>
      <c r="BE282" s="222"/>
      <c r="BF282" s="209"/>
      <c r="BG282" s="222"/>
      <c r="BH282" s="222"/>
      <c r="BI282" s="222"/>
      <c r="BJ282" s="222"/>
      <c r="BK282" s="222"/>
      <c r="BL282" s="173"/>
      <c r="BM282" s="227"/>
      <c r="BN282" s="227"/>
      <c r="BO282" s="173"/>
      <c r="BP282" s="173"/>
      <c r="BQ282" s="35" t="s">
        <v>98</v>
      </c>
      <c r="BR282" s="31">
        <f>DAY(EOMONTH(L278,0))</f>
        <v>31</v>
      </c>
      <c r="BS282" s="173"/>
      <c r="BT282" s="173"/>
      <c r="BU282" s="29"/>
      <c r="BV282" s="30"/>
    </row>
    <row r="283" spans="1:74" s="4" customFormat="1" ht="29.1" customHeight="1">
      <c r="A283" s="17">
        <f t="shared" si="66"/>
        <v>9</v>
      </c>
      <c r="B283" s="17">
        <f t="shared" si="67"/>
        <v>28</v>
      </c>
      <c r="D283" s="89" cm="1">
        <f t="array" aca="1" ref="D283" ca="1">IF(INDIRECT(VLOOKUP(B283,B$8:C$38,2,FALSE)&amp;(10*A283-1))="","",INDIRECT(VLOOKUP(B283,B$8:C$38,2,FALSE)&amp;(10*A283-1)))</f>
        <v>46201</v>
      </c>
      <c r="E283" s="17" t="str">
        <f t="shared" ca="1" si="65"/>
        <v>日</v>
      </c>
      <c r="F283" s="17" t="str" cm="1">
        <f t="array" aca="1" ref="F283" ca="1">IF(E283="","",IF(INDIRECT(VLOOKUP(B283,B$8:C$38,2,FALSE)&amp;(10*A283+3))="","",INDIRECT(VLOOKUP(B283,B$8:C$38,2,FALSE)&amp;(10*A283+3))))</f>
        <v/>
      </c>
      <c r="G283" s="17" t="str" cm="1">
        <f t="array" aca="1" ref="G283" ca="1">IF(E283="","",IF(INDIRECT(VLOOKUP(B283,B$8:C$38,2,FALSE)&amp;(10*A283+5))="","",INDIRECT(VLOOKUP(B283,B$8:C$38,2,FALSE)&amp;(10*A283+5))))</f>
        <v/>
      </c>
      <c r="H283" s="17" t="str" cm="1">
        <f t="array" aca="1" ref="H283" ca="1">IF(G283="","",IF(G283="●","振替後",IF(G283="▲","振替前",IF(G283="○","休日",IF(G283="外","非対象期間",IF(INDIRECT(VLOOKUP(B283,B$8:C$38,2,FALSE)&amp;(10*A283+5))="","",INDIRECT(VLOOKUP(B283,B$8:C$38,2,FALSE)&amp;(10*A283+5))))))))</f>
        <v/>
      </c>
      <c r="J283" s="69"/>
      <c r="K283" s="212" t="s">
        <v>88</v>
      </c>
      <c r="L283" s="194"/>
      <c r="M283" s="194"/>
      <c r="N283" s="194"/>
      <c r="O283" s="194"/>
      <c r="P283" s="194"/>
      <c r="Q283" s="194"/>
      <c r="R283" s="194"/>
      <c r="S283" s="194"/>
      <c r="T283" s="194"/>
      <c r="U283" s="194"/>
      <c r="V283" s="194"/>
      <c r="W283" s="194"/>
      <c r="X283" s="194"/>
      <c r="Y283" s="194"/>
      <c r="Z283" s="194"/>
      <c r="AA283" s="194"/>
      <c r="AB283" s="194"/>
      <c r="AC283" s="194"/>
      <c r="AD283" s="194"/>
      <c r="AE283" s="194"/>
      <c r="AF283" s="194"/>
      <c r="AG283" s="194"/>
      <c r="AH283" s="194"/>
      <c r="AI283" s="194"/>
      <c r="AJ283" s="194"/>
      <c r="AK283" s="194"/>
      <c r="AL283" s="194"/>
      <c r="AM283" s="194"/>
      <c r="AN283" s="194"/>
      <c r="AO283" s="194"/>
      <c r="AP283" s="196"/>
      <c r="AQ283" s="111">
        <f ca="1">IF(BR280=7,COUNTIF(OFFSET($L283,0,0,1,$BR280),"○")+COUNTIF(OFFSET($L283,0,$BR280,1,7),"●"),COUNTIF(OFFSET($L283,0,0,1,$BR280),"○")+COUNTIF(OFFSET($L283,-10,DAY(EOMONTH(L278-1,0))-7+BR280,1,7-$BR280),"○")+COUNTIF(OFFSET(L283,0,BR280,1,7),"●"))</f>
        <v>0</v>
      </c>
      <c r="AR283" s="112">
        <f ca="1">COUNTIF(OFFSET($L283,0,$BR280,1,7),"○")+COUNTIF(OFFSET($L283,0,$BR280+7,1,7),"●")</f>
        <v>0</v>
      </c>
      <c r="AS283" s="112">
        <f ca="1">COUNTIF(OFFSET($L283,0,$BR280+7,1,7),"○")+COUNTIF(OFFSET($L283,0,$BR280+14,1,7),"●")</f>
        <v>0</v>
      </c>
      <c r="AT283" s="112">
        <f ca="1">IF(BR285=3,COUNTIF(OFFSET($L283,0,$BR280+14,1,7),"○")+IFERROR(COUNTIF(OFFSET(L283,0,BR280+22,1,BR283),"●"),0)+COUNTIF(OFFSET(L283,10,0,1,7-BR283),"●"),COUNTIF(OFFSET($L283,0,$BR280+14,1,7),"○")+COUNTIF(OFFSET($L283,0,$BR280+21,1,7),"●"))</f>
        <v>0</v>
      </c>
      <c r="AU283" s="113">
        <f ca="1">IF((BR285+SIGN(BR280))&lt;5,"-",IF(BR283=0,COUNTIF(OFFSET(L283,0,BR280+21,1,7),"○")+COUNTIF(OFFSET(L283,10,0,1,7-BR283),"●"),COUNTIF(OFFSET(L283,0,BR280+21,1,7),"○")+COUNTIF(OFFSET(L283,0,BR280+28,1,BR283),"●")+COUNTIF(OFFSET(L283,10,1,7-BR283,),"●")))</f>
        <v>0</v>
      </c>
      <c r="AV283" s="198">
        <f>BH280</f>
        <v>0</v>
      </c>
      <c r="AW283" s="200">
        <f>IF(BD280=0,"対象外",AV283/BD280)</f>
        <v>0</v>
      </c>
      <c r="AX283" s="202" t="str">
        <f ca="1">IF(BD280=0,"対象外",IF(AV283/BD280&gt;=0.285,"達成",IF(AV283&gt;=BO283,"達成※","未")))</f>
        <v>未</v>
      </c>
      <c r="AY283" s="204">
        <f>BI280</f>
        <v>0</v>
      </c>
      <c r="AZ283" s="206">
        <f>IFERROR(AY283/BE280,"")</f>
        <v>0</v>
      </c>
      <c r="BA283" s="41" t="s">
        <v>86</v>
      </c>
      <c r="BB283" s="42" t="s">
        <v>86</v>
      </c>
      <c r="BC283" s="238"/>
      <c r="BD283" s="209"/>
      <c r="BE283" s="222"/>
      <c r="BF283" s="209"/>
      <c r="BG283" s="222"/>
      <c r="BH283" s="222"/>
      <c r="BI283" s="222"/>
      <c r="BJ283" s="222"/>
      <c r="BK283" s="222"/>
      <c r="BL283" s="173"/>
      <c r="BM283" s="227"/>
      <c r="BN283" s="227"/>
      <c r="BO283" s="173" t="str">
        <f ca="1">IF(OR(BM281/BD280&lt;0.285,BM281=0),BM281,"-")</f>
        <v>-</v>
      </c>
      <c r="BP283" s="226" t="str">
        <f ca="1">IF(OR(BN281/BF280&lt;0.285,BN281=0),BN281,"-")</f>
        <v>-</v>
      </c>
      <c r="BQ283" s="36" t="s">
        <v>99</v>
      </c>
      <c r="BR283" s="33">
        <f>MOD(BR282-BR280,7)</f>
        <v>1</v>
      </c>
      <c r="BS283" s="173"/>
      <c r="BT283" s="173"/>
    </row>
    <row r="284" spans="1:74" s="4" customFormat="1" ht="29.1" customHeight="1">
      <c r="A284" s="17">
        <f t="shared" si="66"/>
        <v>9</v>
      </c>
      <c r="B284" s="17">
        <f t="shared" si="67"/>
        <v>29</v>
      </c>
      <c r="D284" s="89" cm="1">
        <f t="array" aca="1" ref="D284" ca="1">IF(INDIRECT(VLOOKUP(B284,B$8:C$38,2,FALSE)&amp;(10*A284-1))="","",INDIRECT(VLOOKUP(B284,B$8:C$38,2,FALSE)&amp;(10*A284-1)))</f>
        <v>46202</v>
      </c>
      <c r="E284" s="17" t="str">
        <f t="shared" ca="1" si="65"/>
        <v>月</v>
      </c>
      <c r="F284" s="17" t="str" cm="1">
        <f t="array" aca="1" ref="F284" ca="1">IF(E284="","",IF(INDIRECT(VLOOKUP(B284,B$8:C$38,2,FALSE)&amp;(10*A284+3))="","",INDIRECT(VLOOKUP(B284,B$8:C$38,2,FALSE)&amp;(10*A284+3))))</f>
        <v/>
      </c>
      <c r="G284" s="17" t="str" cm="1">
        <f t="array" aca="1" ref="G284" ca="1">IF(E284="","",IF(INDIRECT(VLOOKUP(B284,B$8:C$38,2,FALSE)&amp;(10*A284+5))="","",INDIRECT(VLOOKUP(B284,B$8:C$38,2,FALSE)&amp;(10*A284+5))))</f>
        <v/>
      </c>
      <c r="H284" s="17" t="str" cm="1">
        <f t="array" aca="1" ref="H284" ca="1">IF(G284="","",IF(G284="●","振替後",IF(G284="▲","振替前",IF(G284="○","休日",IF(G284="外","非対象期間",IF(INDIRECT(VLOOKUP(B284,B$8:C$38,2,FALSE)&amp;(10*A284+5))="","",INDIRECT(VLOOKUP(B284,B$8:C$38,2,FALSE)&amp;(10*A284+5))))))))</f>
        <v/>
      </c>
      <c r="J284" s="69"/>
      <c r="K284" s="244"/>
      <c r="L284" s="194"/>
      <c r="M284" s="194"/>
      <c r="N284" s="194"/>
      <c r="O284" s="194"/>
      <c r="P284" s="194"/>
      <c r="Q284" s="194"/>
      <c r="R284" s="194"/>
      <c r="S284" s="194"/>
      <c r="T284" s="194"/>
      <c r="U284" s="194"/>
      <c r="V284" s="194"/>
      <c r="W284" s="194"/>
      <c r="X284" s="194"/>
      <c r="Y284" s="194"/>
      <c r="Z284" s="194"/>
      <c r="AA284" s="194"/>
      <c r="AB284" s="194"/>
      <c r="AC284" s="194"/>
      <c r="AD284" s="194"/>
      <c r="AE284" s="194"/>
      <c r="AF284" s="194"/>
      <c r="AG284" s="194"/>
      <c r="AH284" s="194"/>
      <c r="AI284" s="194"/>
      <c r="AJ284" s="194"/>
      <c r="AK284" s="194"/>
      <c r="AL284" s="194"/>
      <c r="AM284" s="194"/>
      <c r="AN284" s="194"/>
      <c r="AO284" s="194"/>
      <c r="AP284" s="196"/>
      <c r="AQ284" s="114" t="str">
        <f ca="1">IF(BR280=1,
IF((2-COUNTIF(OFFSET(L283,0,0,1,1),"外")-COUNTIF(OFFSET(L283,-10,BR272-1),"外"))&lt;=AQ283,"達成","未"),
IF((2-COUNTIF(OFFSET(L283,0,MAX(5-WEEKDAY(L278,3),0),1,2),"外"))&lt;=AQ283,"達成","未"))</f>
        <v>未</v>
      </c>
      <c r="AR284" s="112" t="str">
        <f ca="1">IF((2-COUNTIF(OFFSET($L283,0,$BR280+5,1,2),"外"))&lt;=AR283,"達成","未")</f>
        <v>未</v>
      </c>
      <c r="AS284" s="112" t="str">
        <f ca="1">IF((2-COUNTIF(OFFSET($L283,0,$BR280+12,1,2),"外"))&lt;=AS283,"達成","未")</f>
        <v>未</v>
      </c>
      <c r="AT284" s="112" t="str">
        <f ca="1">IF((2-COUNTIF(OFFSET($L283,0,$BR280+19,1,2),"外"))&lt;=AT283,"達成","未")</f>
        <v>未</v>
      </c>
      <c r="AU284" s="113" t="str">
        <f ca="1">IF((BR285+SIGN(BR280))&lt;5,"-",IF((2-COUNTIF(OFFSET($L283,0,$BR280+26,1,2),"外"))&lt;=AU283,"達成","未"))</f>
        <v>未</v>
      </c>
      <c r="AV284" s="214"/>
      <c r="AW284" s="215"/>
      <c r="AX284" s="216"/>
      <c r="AY284" s="217"/>
      <c r="AZ284" s="239"/>
      <c r="BA284" s="240">
        <f>COUNTIF(L285:AP286,"外")</f>
        <v>0</v>
      </c>
      <c r="BB284" s="242">
        <f ca="1">COUNTIF(OFFSET(L285,0,MAX(5-WEEKDAY(L278,3),0),1,MIN(7-WEEKDAY(L278,3),2)),"外")+COUNTIF(OFFSET(L285,0,MAX(5-WEEKDAY(L278,3),0)+7,1,2),"外")+COUNTIF(OFFSET(L285,0,MAX(5-WEEKDAY(L278,3),0)+14,1,2),"外")+COUNTIF(OFFSET(L285,0,MAX(5-WEEKDAY(L278,3),0)+21,1,2),"外")+IF(BR282-BR280&lt;27,0,COUNTIF(OFFSET(L285,0,BR280+26,1,MIN(7-BR283,2)),"外"))</f>
        <v>0</v>
      </c>
      <c r="BC284" s="238"/>
      <c r="BD284" s="209"/>
      <c r="BE284" s="222"/>
      <c r="BF284" s="209"/>
      <c r="BG284" s="222"/>
      <c r="BH284" s="222"/>
      <c r="BI284" s="222"/>
      <c r="BJ284" s="222"/>
      <c r="BK284" s="222"/>
      <c r="BL284" s="173"/>
      <c r="BM284" s="227"/>
      <c r="BN284" s="227"/>
      <c r="BO284" s="173"/>
      <c r="BP284" s="227"/>
      <c r="BQ284" s="101" t="s">
        <v>101</v>
      </c>
      <c r="BR284" s="33">
        <f>SIGN(BR280)+SIGN(BR283)+BR285</f>
        <v>6</v>
      </c>
      <c r="BS284" s="173"/>
      <c r="BT284" s="173"/>
    </row>
    <row r="285" spans="1:74" s="4" customFormat="1" ht="29.1" customHeight="1">
      <c r="A285" s="17">
        <f t="shared" si="66"/>
        <v>9</v>
      </c>
      <c r="B285" s="17">
        <f t="shared" si="67"/>
        <v>30</v>
      </c>
      <c r="D285" s="89" cm="1">
        <f t="array" aca="1" ref="D285" ca="1">IF(INDIRECT(VLOOKUP(B285,B$8:C$38,2,FALSE)&amp;(10*A285-1))="","",INDIRECT(VLOOKUP(B285,B$8:C$38,2,FALSE)&amp;(10*A285-1)))</f>
        <v>46203</v>
      </c>
      <c r="E285" s="17" t="str">
        <f t="shared" ca="1" si="65"/>
        <v>火</v>
      </c>
      <c r="F285" s="17" t="str" cm="1">
        <f t="array" aca="1" ref="F285" ca="1">IF(E285="","",IF(INDIRECT(VLOOKUP(B285,B$8:C$38,2,FALSE)&amp;(10*A285+3))="","",INDIRECT(VLOOKUP(B285,B$8:C$38,2,FALSE)&amp;(10*A285+3))))</f>
        <v/>
      </c>
      <c r="G285" s="17" t="str" cm="1">
        <f t="array" aca="1" ref="G285" ca="1">IF(E285="","",IF(INDIRECT(VLOOKUP(B285,B$8:C$38,2,FALSE)&amp;(10*A285+5))="","",INDIRECT(VLOOKUP(B285,B$8:C$38,2,FALSE)&amp;(10*A285+5))))</f>
        <v/>
      </c>
      <c r="H285" s="17" t="str" cm="1">
        <f t="array" aca="1" ref="H285" ca="1">IF(G285="","",IF(G285="●","振替後",IF(G285="▲","振替前",IF(G285="○","休日",IF(G285="外","非対象期間",IF(INDIRECT(VLOOKUP(B285,B$8:C$38,2,FALSE)&amp;(10*A285+5))="","",INDIRECT(VLOOKUP(B285,B$8:C$38,2,FALSE)&amp;(10*A285+5))))))))</f>
        <v/>
      </c>
      <c r="J285" s="69"/>
      <c r="K285" s="212" t="s">
        <v>84</v>
      </c>
      <c r="L285" s="194"/>
      <c r="M285" s="194"/>
      <c r="N285" s="194"/>
      <c r="O285" s="194"/>
      <c r="P285" s="194"/>
      <c r="Q285" s="194"/>
      <c r="R285" s="194"/>
      <c r="S285" s="194"/>
      <c r="T285" s="194"/>
      <c r="U285" s="194"/>
      <c r="V285" s="194"/>
      <c r="W285" s="194"/>
      <c r="X285" s="194"/>
      <c r="Y285" s="194"/>
      <c r="Z285" s="194"/>
      <c r="AA285" s="194"/>
      <c r="AB285" s="194"/>
      <c r="AC285" s="194"/>
      <c r="AD285" s="194"/>
      <c r="AE285" s="194"/>
      <c r="AF285" s="194"/>
      <c r="AG285" s="194"/>
      <c r="AH285" s="194"/>
      <c r="AI285" s="194"/>
      <c r="AJ285" s="194"/>
      <c r="AK285" s="194"/>
      <c r="AL285" s="194"/>
      <c r="AM285" s="194"/>
      <c r="AN285" s="194"/>
      <c r="AO285" s="194"/>
      <c r="AP285" s="196"/>
      <c r="AQ285" s="118">
        <f ca="1">IF(BR280=7,COUNTIF(OFFSET($L285,0,0,1,$BR280),"○")+COUNTIF(OFFSET($L285,0,$BR280,1,7),"●"),COUNTIF(OFFSET($L285,0,0,1,$BR280),"○")+COUNTIF(OFFSET($L285,-10,DAY(EOMONTH(L278-1,0))-7+BR280,1,7-$BR280),"○")+COUNTIF(OFFSET(L285,0,BR280,1,7),"●"))</f>
        <v>0</v>
      </c>
      <c r="AR285" s="119">
        <f ca="1">COUNTIF(OFFSET($L285,0,$BR280,1,7),"○")+COUNTIF(OFFSET($L285,0,$BR280+7,1,7),"●")</f>
        <v>0</v>
      </c>
      <c r="AS285" s="119">
        <f ca="1">COUNTIF(OFFSET($L285,0,$BR280+7,1,7),"○")+COUNTIF(OFFSET($L285,0,$BR280+14,1,7),"●")</f>
        <v>0</v>
      </c>
      <c r="AT285" s="119">
        <f ca="1">IF(BR285=3,COUNTIF(OFFSET($L285,0,$BR280+14,1,7),"○")+IFERROR(COUNTIF(OFFSET(L285,0,BR280+22,1,BR283),"●"),0)+COUNTIF(OFFSET(L285,10,0,1,7-BR283),"●"),COUNTIF(OFFSET($L285,0,$BR280+14,1,7),"○")+COUNTIF(OFFSET($L285,0,$BR280+21,1,7),"●"))</f>
        <v>0</v>
      </c>
      <c r="AU285" s="120">
        <f ca="1">IF((BR285+SIGN(BR280))&lt;5,"-",IF(BR283=0,COUNTIF(OFFSET(L285,0,BR280+21,1,7),"○")+COUNTIF(OFFSET(L285,10,0,1,7-BR283),"●"),COUNTIF(OFFSET(L285,0,BR280+21,1,7),"○")+COUNTIF(OFFSET(L285,0,BR280+28,1,BR283),"●")+COUNTIF(OFFSET(L285,10,1,7-BR283,),"●")))</f>
        <v>0</v>
      </c>
      <c r="AV285" s="198">
        <f>BJ280</f>
        <v>0</v>
      </c>
      <c r="AW285" s="200">
        <f>IF(BD280=0,"対象外",AV285/BD280)</f>
        <v>0</v>
      </c>
      <c r="AX285" s="202" t="str">
        <f ca="1">IF(BD280=0,"対象外",IF(AV285/BD280&gt;=0.285,"達成",IF(AV285&gt;=BO283,"達成※","未")))</f>
        <v>未</v>
      </c>
      <c r="AY285" s="204">
        <f>BK280</f>
        <v>0</v>
      </c>
      <c r="AZ285" s="206">
        <f>IFERROR(AY285/BE280,"")</f>
        <v>0</v>
      </c>
      <c r="BA285" s="241"/>
      <c r="BB285" s="243"/>
      <c r="BC285" s="238"/>
      <c r="BD285" s="210"/>
      <c r="BE285" s="222"/>
      <c r="BF285" s="210"/>
      <c r="BG285" s="222"/>
      <c r="BH285" s="222"/>
      <c r="BI285" s="222"/>
      <c r="BJ285" s="222"/>
      <c r="BK285" s="222"/>
      <c r="BL285" s="173"/>
      <c r="BM285" s="228"/>
      <c r="BN285" s="228"/>
      <c r="BO285" s="173"/>
      <c r="BP285" s="228"/>
      <c r="BQ285" s="37" t="s">
        <v>100</v>
      </c>
      <c r="BR285" s="104">
        <f>ROUNDDOWN((BR282-BR280)/7,0)</f>
        <v>4</v>
      </c>
      <c r="BS285" s="173"/>
      <c r="BT285" s="173"/>
    </row>
    <row r="286" spans="1:74" s="4" customFormat="1" ht="29.1" customHeight="1" thickBot="1">
      <c r="A286" s="17">
        <f t="shared" si="66"/>
        <v>9</v>
      </c>
      <c r="B286" s="17">
        <f t="shared" si="67"/>
        <v>31</v>
      </c>
      <c r="D286" s="89" t="str" cm="1">
        <f t="array" aca="1" ref="D286" ca="1">IF(INDIRECT(VLOOKUP(B286,B$8:C$38,2,FALSE)&amp;(10*A286-1))="","",INDIRECT(VLOOKUP(B286,B$8:C$38,2,FALSE)&amp;(10*A286-1)))</f>
        <v/>
      </c>
      <c r="E286" s="17" t="str">
        <f t="shared" ca="1" si="65"/>
        <v/>
      </c>
      <c r="F286" s="17" t="str" cm="1">
        <f t="array" aca="1" ref="F286" ca="1">IF(E286="","",IF(INDIRECT(VLOOKUP(B286,B$8:C$38,2,FALSE)&amp;(10*A286+3))="","",INDIRECT(VLOOKUP(B286,B$8:C$38,2,FALSE)&amp;(10*A286+3))))</f>
        <v/>
      </c>
      <c r="G286" s="17" t="str" cm="1">
        <f t="array" aca="1" ref="G286" ca="1">IF(E286="","",IF(INDIRECT(VLOOKUP(B286,B$8:C$38,2,FALSE)&amp;(10*A286+5))="","",INDIRECT(VLOOKUP(B286,B$8:C$38,2,FALSE)&amp;(10*A286+5))))</f>
        <v/>
      </c>
      <c r="H286" s="17" t="str" cm="1">
        <f t="array" aca="1" ref="H286" ca="1">IF(G286="","",IF(G286="●","振替後",IF(G286="▲","振替前",IF(G286="○","休日",IF(G286="外","非対象期間",IF(INDIRECT(VLOOKUP(B286,B$8:C$38,2,FALSE)&amp;(10*A286+5))="","",INDIRECT(VLOOKUP(B286,B$8:C$38,2,FALSE)&amp;(10*A286+5))))))))</f>
        <v/>
      </c>
      <c r="J286" s="69"/>
      <c r="K286" s="213"/>
      <c r="L286" s="195"/>
      <c r="M286" s="195"/>
      <c r="N286" s="195"/>
      <c r="O286" s="195"/>
      <c r="P286" s="195"/>
      <c r="Q286" s="195"/>
      <c r="R286" s="195"/>
      <c r="S286" s="195"/>
      <c r="T286" s="195"/>
      <c r="U286" s="195"/>
      <c r="V286" s="195"/>
      <c r="W286" s="195"/>
      <c r="X286" s="195"/>
      <c r="Y286" s="195"/>
      <c r="Z286" s="195"/>
      <c r="AA286" s="195"/>
      <c r="AB286" s="195"/>
      <c r="AC286" s="195"/>
      <c r="AD286" s="195"/>
      <c r="AE286" s="195"/>
      <c r="AF286" s="195"/>
      <c r="AG286" s="195"/>
      <c r="AH286" s="195"/>
      <c r="AI286" s="195"/>
      <c r="AJ286" s="195"/>
      <c r="AK286" s="195"/>
      <c r="AL286" s="195"/>
      <c r="AM286" s="195"/>
      <c r="AN286" s="195"/>
      <c r="AO286" s="195"/>
      <c r="AP286" s="197"/>
      <c r="AQ286" s="123" t="str">
        <f ca="1">IF(BR280=1,
IF((2-COUNTIF(OFFSET(L285,0,0,1,1),"外")-COUNTIF(OFFSET(L285,-10,BR272-1),"外"))&lt;=AQ285,"達成","未"),
IF((2-COUNTIF(OFFSET(L285,0,MAX(5-WEEKDAY(L278,3),0),1,2),"外"))&lt;=AQ285,"達成","未"))</f>
        <v>未</v>
      </c>
      <c r="AR286" s="124" t="str">
        <f ca="1">IF((2-COUNTIF(OFFSET($L285,0,$BR280+5,1,2),"外"))&lt;=AR285,"達成","未")</f>
        <v>未</v>
      </c>
      <c r="AS286" s="124" t="str">
        <f ca="1">IF((2-COUNTIF(OFFSET($L285,0,$BR280+12,1,2),"外"))&lt;=AS285,"達成","未")</f>
        <v>未</v>
      </c>
      <c r="AT286" s="124" t="str">
        <f ca="1">IF((2-COUNTIF(OFFSET($L285,0,$BR280+19,1,2),"外"))&lt;=AT285,"達成","未")</f>
        <v>未</v>
      </c>
      <c r="AU286" s="125" t="str">
        <f ca="1">IF((BR285+SIGN(BR280))&lt;5,"-",IF((2-COUNTIF(OFFSET($L285,0,$BR280+26,1,2),"外"))&lt;=AU285,"達成","未"))</f>
        <v>未</v>
      </c>
      <c r="AV286" s="199"/>
      <c r="AW286" s="201"/>
      <c r="AX286" s="203"/>
      <c r="AY286" s="205"/>
      <c r="AZ286" s="207"/>
      <c r="BA286" s="38"/>
      <c r="BB286" s="38"/>
      <c r="BC286" s="107"/>
      <c r="BD286" s="107"/>
      <c r="BE286" s="107"/>
      <c r="BF286" s="107"/>
      <c r="BG286" s="107"/>
      <c r="BH286" s="107"/>
      <c r="BI286" s="107"/>
      <c r="BJ286" s="107"/>
      <c r="BK286" s="107"/>
      <c r="BL286" s="46"/>
      <c r="BM286" s="46"/>
      <c r="BN286" s="46"/>
      <c r="BO286" s="46"/>
      <c r="BP286" s="46"/>
      <c r="BQ286" s="46"/>
      <c r="BR286" s="34"/>
      <c r="BS286" s="46"/>
      <c r="BT286" s="2"/>
    </row>
    <row r="287" spans="1:74" ht="14.25" thickBot="1">
      <c r="A287" s="17">
        <f t="shared" si="66"/>
        <v>10</v>
      </c>
      <c r="B287" s="17">
        <f t="shared" si="67"/>
        <v>1</v>
      </c>
      <c r="D287" s="89" cm="1">
        <f t="array" aca="1" ref="D287" ca="1">IF(INDIRECT(VLOOKUP(B287,B$8:C$38,2,FALSE)&amp;(10*A287-1))="","",INDIRECT(VLOOKUP(B287,B$8:C$38,2,FALSE)&amp;(10*A287-1)))</f>
        <v>46204</v>
      </c>
      <c r="E287" s="17" t="str">
        <f t="shared" ca="1" si="65"/>
        <v>水</v>
      </c>
      <c r="F287" s="17" t="str" cm="1">
        <f t="array" aca="1" ref="F287" ca="1">IF(E287="","",IF(INDIRECT(VLOOKUP(B287,B$8:C$38,2,FALSE)&amp;(10*A287+3))="","",INDIRECT(VLOOKUP(B287,B$8:C$38,2,FALSE)&amp;(10*A287+3))))</f>
        <v/>
      </c>
      <c r="G287" s="17" t="str" cm="1">
        <f t="array" aca="1" ref="G287" ca="1">IF(E287="","",IF(INDIRECT(VLOOKUP(B287,B$8:C$38,2,FALSE)&amp;(10*A287+5))="","",INDIRECT(VLOOKUP(B287,B$8:C$38,2,FALSE)&amp;(10*A287+5))))</f>
        <v/>
      </c>
      <c r="H287" s="17" t="str" cm="1">
        <f t="array" aca="1" ref="H287" ca="1">IF(G287="","",IF(G287="●","振替後",IF(G287="▲","振替前",IF(G287="○","休日",IF(G287="外","非対象期間",IF(INDIRECT(VLOOKUP(B287,B$8:C$38,2,FALSE)&amp;(10*A287+5))="","",INDIRECT(VLOOKUP(B287,B$8:C$38,2,FALSE)&amp;(10*A287+5))))))))</f>
        <v/>
      </c>
      <c r="J287" s="52"/>
      <c r="K287" s="53"/>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c r="AN287" s="130"/>
      <c r="AO287" s="130"/>
      <c r="AP287" s="130"/>
      <c r="BI287" s="7"/>
      <c r="BJ287" s="7"/>
      <c r="BK287" s="7"/>
      <c r="BL287" s="2"/>
    </row>
    <row r="288" spans="1:74" ht="13.5" customHeight="1">
      <c r="A288" s="17">
        <f t="shared" si="66"/>
        <v>10</v>
      </c>
      <c r="B288" s="17">
        <f t="shared" si="67"/>
        <v>2</v>
      </c>
      <c r="D288" s="89" cm="1">
        <f t="array" aca="1" ref="D288" ca="1">IF(INDIRECT(VLOOKUP(B288,B$8:C$38,2,FALSE)&amp;(10*A288-1))="","",INDIRECT(VLOOKUP(B288,B$8:C$38,2,FALSE)&amp;(10*A288-1)))</f>
        <v>46205</v>
      </c>
      <c r="E288" s="17" t="str">
        <f t="shared" ca="1" si="65"/>
        <v>木</v>
      </c>
      <c r="F288" s="17" t="str" cm="1">
        <f t="array" aca="1" ref="F288" ca="1">IF(E288="","",IF(INDIRECT(VLOOKUP(B288,B$8:C$38,2,FALSE)&amp;(10*A288+3))="","",INDIRECT(VLOOKUP(B288,B$8:C$38,2,FALSE)&amp;(10*A288+3))))</f>
        <v/>
      </c>
      <c r="G288" s="17" t="str" cm="1">
        <f t="array" aca="1" ref="G288" ca="1">IF(E288="","",IF(INDIRECT(VLOOKUP(B288,B$8:C$38,2,FALSE)&amp;(10*A288+5))="","",INDIRECT(VLOOKUP(B288,B$8:C$38,2,FALSE)&amp;(10*A288+5))))</f>
        <v/>
      </c>
      <c r="H288" s="17" t="str" cm="1">
        <f t="array" aca="1" ref="H288" ca="1">IF(G288="","",IF(G288="●","振替後",IF(G288="▲","振替前",IF(G288="○","休日",IF(G288="外","非対象期間",IF(INDIRECT(VLOOKUP(B288,B$8:C$38,2,FALSE)&amp;(10*A288+5))="","",INDIRECT(VLOOKUP(B288,B$8:C$38,2,FALSE)&amp;(10*A288+5))))))))</f>
        <v/>
      </c>
      <c r="J288" s="52"/>
      <c r="K288" s="66" t="s">
        <v>0</v>
      </c>
      <c r="L288" s="258">
        <f>DATE(YEAR(L278),MONTH(L278)+1,DAY(L278))</f>
        <v>46784</v>
      </c>
      <c r="M288" s="258"/>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258"/>
      <c r="AL288" s="258"/>
      <c r="AM288" s="258"/>
      <c r="AN288" s="258"/>
      <c r="AO288" s="258"/>
      <c r="AP288" s="259"/>
      <c r="AQ288" s="270" t="s">
        <v>136</v>
      </c>
      <c r="AR288" s="271"/>
      <c r="AS288" s="271"/>
      <c r="AT288" s="271"/>
      <c r="AU288" s="272"/>
      <c r="AV288" s="260" t="s">
        <v>50</v>
      </c>
      <c r="AW288" s="261"/>
      <c r="AX288" s="262"/>
      <c r="AY288" s="266" t="s">
        <v>11</v>
      </c>
      <c r="AZ288" s="267"/>
      <c r="BA288" s="250" t="s">
        <v>102</v>
      </c>
      <c r="BB288" s="253" t="s">
        <v>103</v>
      </c>
      <c r="BC288" s="256" t="s">
        <v>15</v>
      </c>
      <c r="BD288" s="208" t="s">
        <v>104</v>
      </c>
      <c r="BE288" s="247" t="s">
        <v>105</v>
      </c>
      <c r="BF288" s="208" t="s">
        <v>107</v>
      </c>
      <c r="BG288" s="247" t="s">
        <v>106</v>
      </c>
      <c r="BH288" s="208" t="s">
        <v>80</v>
      </c>
      <c r="BI288" s="208" t="s">
        <v>81</v>
      </c>
      <c r="BJ288" s="102" t="s">
        <v>82</v>
      </c>
      <c r="BK288" s="102" t="s">
        <v>83</v>
      </c>
      <c r="BL288" s="222" t="s">
        <v>52</v>
      </c>
      <c r="BM288" s="247" t="s">
        <v>108</v>
      </c>
      <c r="BN288" s="247" t="s">
        <v>109</v>
      </c>
      <c r="BO288" s="222" t="s">
        <v>110</v>
      </c>
      <c r="BP288" s="222" t="s">
        <v>111</v>
      </c>
      <c r="BQ288" s="105"/>
      <c r="BR288" s="245" t="s">
        <v>92</v>
      </c>
      <c r="BS288" s="222" t="s">
        <v>61</v>
      </c>
      <c r="BT288" s="173" t="s">
        <v>142</v>
      </c>
    </row>
    <row r="289" spans="1:74" ht="12.95" customHeight="1">
      <c r="A289" s="17">
        <f t="shared" si="66"/>
        <v>10</v>
      </c>
      <c r="B289" s="17">
        <f t="shared" si="67"/>
        <v>3</v>
      </c>
      <c r="D289" s="89" cm="1">
        <f t="array" aca="1" ref="D289" ca="1">IF(INDIRECT(VLOOKUP(B289,B$8:C$38,2,FALSE)&amp;(10*A289-1))="","",INDIRECT(VLOOKUP(B289,B$8:C$38,2,FALSE)&amp;(10*A289-1)))</f>
        <v>46206</v>
      </c>
      <c r="E289" s="17" t="str">
        <f t="shared" ca="1" si="65"/>
        <v>金</v>
      </c>
      <c r="F289" s="17" t="str" cm="1">
        <f t="array" aca="1" ref="F289" ca="1">IF(E289="","",IF(INDIRECT(VLOOKUP(B289,B$8:C$38,2,FALSE)&amp;(10*A289+3))="","",INDIRECT(VLOOKUP(B289,B$8:C$38,2,FALSE)&amp;(10*A289+3))))</f>
        <v/>
      </c>
      <c r="G289" s="17" t="str" cm="1">
        <f t="array" aca="1" ref="G289" ca="1">IF(E289="","",IF(INDIRECT(VLOOKUP(B289,B$8:C$38,2,FALSE)&amp;(10*A289+5))="","",INDIRECT(VLOOKUP(B289,B$8:C$38,2,FALSE)&amp;(10*A289+5))))</f>
        <v/>
      </c>
      <c r="H289" s="17" t="str" cm="1">
        <f t="array" aca="1" ref="H289" ca="1">IF(G289="","",IF(G289="●","振替後",IF(G289="▲","振替前",IF(G289="○","休日",IF(G289="外","非対象期間",IF(INDIRECT(VLOOKUP(B289,B$8:C$38,2,FALSE)&amp;(10*A289+5))="","",INDIRECT(VLOOKUP(B289,B$8:C$38,2,FALSE)&amp;(10*A289+5))))))))</f>
        <v/>
      </c>
      <c r="J289" s="52"/>
      <c r="K289" s="67" t="s">
        <v>1</v>
      </c>
      <c r="L289" s="126">
        <f>DATE(YEAR(L288),MONTH(L288),DAY(L288))</f>
        <v>46784</v>
      </c>
      <c r="M289" s="126">
        <f>IF(MONTH(DATE(YEAR(L289),MONTH(L289),DAY(L289)+1))=MONTH($L288),DATE(YEAR(L289),MONTH(L289),DAY(L289)+1),"")</f>
        <v>46785</v>
      </c>
      <c r="N289" s="126">
        <f t="shared" ref="N289:AP289" si="72">IF(MONTH(DATE(YEAR(M289),MONTH(M289),DAY(M289)+1))=MONTH($L288),DATE(YEAR(M289),MONTH(M289),DAY(M289)+1),"")</f>
        <v>46786</v>
      </c>
      <c r="O289" s="126">
        <f t="shared" si="72"/>
        <v>46787</v>
      </c>
      <c r="P289" s="126">
        <f t="shared" si="72"/>
        <v>46788</v>
      </c>
      <c r="Q289" s="126">
        <f t="shared" si="72"/>
        <v>46789</v>
      </c>
      <c r="R289" s="126">
        <f t="shared" si="72"/>
        <v>46790</v>
      </c>
      <c r="S289" s="126">
        <f t="shared" si="72"/>
        <v>46791</v>
      </c>
      <c r="T289" s="126">
        <f t="shared" si="72"/>
        <v>46792</v>
      </c>
      <c r="U289" s="126">
        <f t="shared" si="72"/>
        <v>46793</v>
      </c>
      <c r="V289" s="126">
        <f t="shared" si="72"/>
        <v>46794</v>
      </c>
      <c r="W289" s="126">
        <f t="shared" si="72"/>
        <v>46795</v>
      </c>
      <c r="X289" s="126">
        <f t="shared" si="72"/>
        <v>46796</v>
      </c>
      <c r="Y289" s="126">
        <f t="shared" si="72"/>
        <v>46797</v>
      </c>
      <c r="Z289" s="126">
        <f t="shared" si="72"/>
        <v>46798</v>
      </c>
      <c r="AA289" s="126">
        <f t="shared" si="72"/>
        <v>46799</v>
      </c>
      <c r="AB289" s="126">
        <f t="shared" si="72"/>
        <v>46800</v>
      </c>
      <c r="AC289" s="126">
        <f t="shared" si="72"/>
        <v>46801</v>
      </c>
      <c r="AD289" s="126">
        <f t="shared" si="72"/>
        <v>46802</v>
      </c>
      <c r="AE289" s="126">
        <f t="shared" si="72"/>
        <v>46803</v>
      </c>
      <c r="AF289" s="126">
        <f t="shared" si="72"/>
        <v>46804</v>
      </c>
      <c r="AG289" s="126">
        <f t="shared" si="72"/>
        <v>46805</v>
      </c>
      <c r="AH289" s="126">
        <f t="shared" si="72"/>
        <v>46806</v>
      </c>
      <c r="AI289" s="126">
        <f t="shared" si="72"/>
        <v>46807</v>
      </c>
      <c r="AJ289" s="126">
        <f t="shared" si="72"/>
        <v>46808</v>
      </c>
      <c r="AK289" s="126">
        <f t="shared" si="72"/>
        <v>46809</v>
      </c>
      <c r="AL289" s="126">
        <f t="shared" si="72"/>
        <v>46810</v>
      </c>
      <c r="AM289" s="126">
        <f t="shared" si="72"/>
        <v>46811</v>
      </c>
      <c r="AN289" s="126">
        <f t="shared" si="72"/>
        <v>46812</v>
      </c>
      <c r="AO289" s="126" t="str">
        <f t="shared" si="72"/>
        <v/>
      </c>
      <c r="AP289" s="127" t="e">
        <f t="shared" si="72"/>
        <v>#VALUE!</v>
      </c>
      <c r="AQ289" s="273"/>
      <c r="AR289" s="274"/>
      <c r="AS289" s="274"/>
      <c r="AT289" s="274"/>
      <c r="AU289" s="275"/>
      <c r="AV289" s="263"/>
      <c r="AW289" s="264"/>
      <c r="AX289" s="265"/>
      <c r="AY289" s="268"/>
      <c r="AZ289" s="269"/>
      <c r="BA289" s="251"/>
      <c r="BB289" s="254"/>
      <c r="BC289" s="257"/>
      <c r="BD289" s="210"/>
      <c r="BE289" s="248"/>
      <c r="BF289" s="210"/>
      <c r="BG289" s="248"/>
      <c r="BH289" s="210"/>
      <c r="BI289" s="210"/>
      <c r="BJ289" s="103" t="s">
        <v>78</v>
      </c>
      <c r="BK289" s="103" t="s">
        <v>79</v>
      </c>
      <c r="BL289" s="222"/>
      <c r="BM289" s="249"/>
      <c r="BN289" s="249"/>
      <c r="BO289" s="173"/>
      <c r="BP289" s="173"/>
      <c r="BQ289" s="106"/>
      <c r="BR289" s="246"/>
      <c r="BS289" s="222"/>
      <c r="BT289" s="173"/>
    </row>
    <row r="290" spans="1:74" ht="13.5" customHeight="1">
      <c r="A290" s="17">
        <f t="shared" si="66"/>
        <v>10</v>
      </c>
      <c r="B290" s="17">
        <f t="shared" si="67"/>
        <v>4</v>
      </c>
      <c r="D290" s="89" cm="1">
        <f t="array" aca="1" ref="D290" ca="1">IF(INDIRECT(VLOOKUP(B290,B$8:C$38,2,FALSE)&amp;(10*A290-1))="","",INDIRECT(VLOOKUP(B290,B$8:C$38,2,FALSE)&amp;(10*A290-1)))</f>
        <v>46207</v>
      </c>
      <c r="E290" s="17" t="str">
        <f t="shared" ca="1" si="65"/>
        <v>土</v>
      </c>
      <c r="F290" s="17" t="str" cm="1">
        <f t="array" aca="1" ref="F290" ca="1">IF(E290="","",IF(INDIRECT(VLOOKUP(B290,B$8:C$38,2,FALSE)&amp;(10*A290+3))="","",INDIRECT(VLOOKUP(B290,B$8:C$38,2,FALSE)&amp;(10*A290+3))))</f>
        <v/>
      </c>
      <c r="G290" s="17" t="str" cm="1">
        <f t="array" aca="1" ref="G290" ca="1">IF(E290="","",IF(INDIRECT(VLOOKUP(B290,B$8:C$38,2,FALSE)&amp;(10*A290+5))="","",INDIRECT(VLOOKUP(B290,B$8:C$38,2,FALSE)&amp;(10*A290+5))))</f>
        <v/>
      </c>
      <c r="H290" s="17" t="str" cm="1">
        <f t="array" aca="1" ref="H290" ca="1">IF(G290="","",IF(G290="●","振替後",IF(G290="▲","振替前",IF(G290="○","休日",IF(G290="外","非対象期間",IF(INDIRECT(VLOOKUP(B290,B$8:C$38,2,FALSE)&amp;(10*A290+5))="","",INDIRECT(VLOOKUP(B290,B$8:C$38,2,FALSE)&amp;(10*A290+5))))))))</f>
        <v/>
      </c>
      <c r="J290" s="52"/>
      <c r="K290" s="67" t="s">
        <v>2</v>
      </c>
      <c r="L290" s="128" t="str">
        <f t="shared" ref="L290:AP290" si="73">TEXT(L289,"aaa")</f>
        <v>火</v>
      </c>
      <c r="M290" s="128" t="str">
        <f t="shared" si="73"/>
        <v>水</v>
      </c>
      <c r="N290" s="128" t="str">
        <f t="shared" si="73"/>
        <v>木</v>
      </c>
      <c r="O290" s="128" t="str">
        <f t="shared" si="73"/>
        <v>金</v>
      </c>
      <c r="P290" s="128" t="str">
        <f t="shared" si="73"/>
        <v>土</v>
      </c>
      <c r="Q290" s="128" t="str">
        <f t="shared" si="73"/>
        <v>日</v>
      </c>
      <c r="R290" s="128" t="str">
        <f t="shared" si="73"/>
        <v>月</v>
      </c>
      <c r="S290" s="128" t="str">
        <f t="shared" si="73"/>
        <v>火</v>
      </c>
      <c r="T290" s="128" t="str">
        <f t="shared" si="73"/>
        <v>水</v>
      </c>
      <c r="U290" s="128" t="str">
        <f t="shared" si="73"/>
        <v>木</v>
      </c>
      <c r="V290" s="128" t="str">
        <f t="shared" si="73"/>
        <v>金</v>
      </c>
      <c r="W290" s="128" t="str">
        <f t="shared" si="73"/>
        <v>土</v>
      </c>
      <c r="X290" s="128" t="str">
        <f t="shared" si="73"/>
        <v>日</v>
      </c>
      <c r="Y290" s="128" t="str">
        <f t="shared" si="73"/>
        <v>月</v>
      </c>
      <c r="Z290" s="128" t="str">
        <f t="shared" si="73"/>
        <v>火</v>
      </c>
      <c r="AA290" s="128" t="str">
        <f t="shared" si="73"/>
        <v>水</v>
      </c>
      <c r="AB290" s="128" t="str">
        <f t="shared" si="73"/>
        <v>木</v>
      </c>
      <c r="AC290" s="128" t="str">
        <f t="shared" si="73"/>
        <v>金</v>
      </c>
      <c r="AD290" s="128" t="str">
        <f t="shared" si="73"/>
        <v>土</v>
      </c>
      <c r="AE290" s="128" t="str">
        <f t="shared" si="73"/>
        <v>日</v>
      </c>
      <c r="AF290" s="128" t="str">
        <f t="shared" si="73"/>
        <v>月</v>
      </c>
      <c r="AG290" s="128" t="str">
        <f t="shared" si="73"/>
        <v>火</v>
      </c>
      <c r="AH290" s="128" t="str">
        <f t="shared" si="73"/>
        <v>水</v>
      </c>
      <c r="AI290" s="128" t="str">
        <f t="shared" si="73"/>
        <v>木</v>
      </c>
      <c r="AJ290" s="128" t="str">
        <f t="shared" si="73"/>
        <v>金</v>
      </c>
      <c r="AK290" s="128" t="str">
        <f t="shared" si="73"/>
        <v>土</v>
      </c>
      <c r="AL290" s="128" t="str">
        <f t="shared" si="73"/>
        <v>日</v>
      </c>
      <c r="AM290" s="128" t="str">
        <f t="shared" si="73"/>
        <v>月</v>
      </c>
      <c r="AN290" s="128" t="str">
        <f t="shared" si="73"/>
        <v>火</v>
      </c>
      <c r="AO290" s="128" t="str">
        <f t="shared" si="73"/>
        <v/>
      </c>
      <c r="AP290" s="129" t="e">
        <f t="shared" si="73"/>
        <v>#VALUE!</v>
      </c>
      <c r="AQ290" s="287" t="s">
        <v>137</v>
      </c>
      <c r="AR290" s="289" t="s">
        <v>138</v>
      </c>
      <c r="AS290" s="289" t="s">
        <v>139</v>
      </c>
      <c r="AT290" s="289" t="s">
        <v>140</v>
      </c>
      <c r="AU290" s="304" t="s">
        <v>141</v>
      </c>
      <c r="AV290" s="229" t="s">
        <v>44</v>
      </c>
      <c r="AW290" s="230" t="s">
        <v>12</v>
      </c>
      <c r="AX290" s="231" t="s">
        <v>51</v>
      </c>
      <c r="AY290" s="232" t="s">
        <v>44</v>
      </c>
      <c r="AZ290" s="235" t="s">
        <v>13</v>
      </c>
      <c r="BA290" s="252"/>
      <c r="BB290" s="255"/>
      <c r="BC290" s="238">
        <f>COUNT(L289:AP289)</f>
        <v>29</v>
      </c>
      <c r="BD290" s="208">
        <f>BC290-BA292</f>
        <v>29</v>
      </c>
      <c r="BE290" s="222">
        <f>SUM(BD$8:BD293)</f>
        <v>826</v>
      </c>
      <c r="BF290" s="208">
        <f>BC290-BA294</f>
        <v>29</v>
      </c>
      <c r="BG290" s="222">
        <f>SUM(BF$8:BF293)</f>
        <v>826</v>
      </c>
      <c r="BH290" s="222">
        <f>COUNTIF(L293:AP293,"○")+COUNTIF(L293:AP293,"●")</f>
        <v>0</v>
      </c>
      <c r="BI290" s="222">
        <f>SUM(BH$9:BH294)</f>
        <v>0</v>
      </c>
      <c r="BJ290" s="222">
        <f>COUNTIF(L295:AP295,"○")+COUNTIF(L295:AP295,"●")</f>
        <v>0</v>
      </c>
      <c r="BK290" s="222">
        <f>SUM(BJ$10:BJ295)</f>
        <v>0</v>
      </c>
      <c r="BL290" s="173">
        <f>COUNTIF(L290:AP290,"土")+COUNTIF(L290:AP290,"日")</f>
        <v>8</v>
      </c>
      <c r="BM290" s="248"/>
      <c r="BN290" s="248"/>
      <c r="BO290" s="173" t="str">
        <f ca="1">IF(OR(BM291/BD290&lt;0.285,BM291=0),"特例","特例なし")</f>
        <v>特例</v>
      </c>
      <c r="BP290" s="173" t="str">
        <f ca="1">IF(OR(BN291/BF290&lt;0.285,BN291=0),"特例","特例なし")</f>
        <v>特例</v>
      </c>
      <c r="BQ290" s="223" t="s">
        <v>97</v>
      </c>
      <c r="BR290" s="225">
        <f>ABS(IF(WEEKDAY(L288,3)=0,7,WEEKDAY(L288,3)-7))</f>
        <v>6</v>
      </c>
      <c r="BS290" s="173">
        <f ca="1">IF($AX$340="計画",IF(BD290=0,1,IF(AX293="達成",1,IF(AX293="達成※",1,0))),IF(BF290=0,1,IF(AX295="達成",1,IF(AX295="達成※",1,0))))</f>
        <v>0</v>
      </c>
      <c r="BT290" s="173">
        <f ca="1">IF($AX$340="計画",IF(COUNTIF(AQ294:AU294,"未")=0,1,0),IF(COUNTIF(AQ296:AU296,"未")=0,1,0))</f>
        <v>0</v>
      </c>
    </row>
    <row r="291" spans="1:74" ht="33.950000000000003" customHeight="1">
      <c r="A291" s="17">
        <f t="shared" si="66"/>
        <v>10</v>
      </c>
      <c r="B291" s="17">
        <f t="shared" si="67"/>
        <v>5</v>
      </c>
      <c r="D291" s="89" cm="1">
        <f t="array" aca="1" ref="D291" ca="1">IF(INDIRECT(VLOOKUP(B291,B$8:C$38,2,FALSE)&amp;(10*A291-1))="","",INDIRECT(VLOOKUP(B291,B$8:C$38,2,FALSE)&amp;(10*A291-1)))</f>
        <v>46208</v>
      </c>
      <c r="E291" s="17" t="str">
        <f t="shared" ca="1" si="65"/>
        <v>日</v>
      </c>
      <c r="F291" s="17" t="str" cm="1">
        <f t="array" aca="1" ref="F291" ca="1">IF(E291="","",IF(INDIRECT(VLOOKUP(B291,B$8:C$38,2,FALSE)&amp;(10*A291+3))="","",INDIRECT(VLOOKUP(B291,B$8:C$38,2,FALSE)&amp;(10*A291+3))))</f>
        <v/>
      </c>
      <c r="G291" s="17" t="str" cm="1">
        <f t="array" aca="1" ref="G291" ca="1">IF(E291="","",IF(INDIRECT(VLOOKUP(B291,B$8:C$38,2,FALSE)&amp;(10*A291+5))="","",INDIRECT(VLOOKUP(B291,B$8:C$38,2,FALSE)&amp;(10*A291+5))))</f>
        <v/>
      </c>
      <c r="H291" s="17" t="str" cm="1">
        <f t="array" aca="1" ref="H291" ca="1">IF(G291="","",IF(G291="●","振替後",IF(G291="▲","振替前",IF(G291="○","休日",IF(G291="外","非対象期間",IF(INDIRECT(VLOOKUP(B291,B$8:C$38,2,FALSE)&amp;(10*A291+5))="","",INDIRECT(VLOOKUP(B291,B$8:C$38,2,FALSE)&amp;(10*A291+5))))))))</f>
        <v/>
      </c>
      <c r="J291" s="52"/>
      <c r="K291" s="220" t="s">
        <v>3</v>
      </c>
      <c r="L291" s="218" t="str">
        <f>IFERROR(VLOOKUP(L289,祝日一覧!$A:$C,3,FALSE),"")</f>
        <v/>
      </c>
      <c r="M291" s="218" t="str">
        <f>IFERROR(VLOOKUP(M289,祝日一覧!$A:$C,3,FALSE),"")</f>
        <v/>
      </c>
      <c r="N291" s="218" t="str">
        <f>IFERROR(VLOOKUP(N289,祝日一覧!$A:$C,3,FALSE),"")</f>
        <v/>
      </c>
      <c r="O291" s="218" t="str">
        <f>IFERROR(VLOOKUP(O289,祝日一覧!$A:$C,3,FALSE),"")</f>
        <v/>
      </c>
      <c r="P291" s="218" t="str">
        <f>IFERROR(VLOOKUP(P289,祝日一覧!$A:$C,3,FALSE),"")</f>
        <v/>
      </c>
      <c r="Q291" s="218" t="str">
        <f>IFERROR(VLOOKUP(Q289,祝日一覧!$A:$C,3,FALSE),"")</f>
        <v/>
      </c>
      <c r="R291" s="218" t="str">
        <f>IFERROR(VLOOKUP(R289,祝日一覧!$A:$C,3,FALSE),"")</f>
        <v/>
      </c>
      <c r="S291" s="218" t="str">
        <f>IFERROR(VLOOKUP(S289,祝日一覧!$A:$C,3,FALSE),"")</f>
        <v/>
      </c>
      <c r="T291" s="218" t="str">
        <f>IFERROR(VLOOKUP(T289,祝日一覧!$A:$C,3,FALSE),"")</f>
        <v/>
      </c>
      <c r="U291" s="218" t="str">
        <f>IFERROR(VLOOKUP(U289,祝日一覧!$A:$C,3,FALSE),"")</f>
        <v/>
      </c>
      <c r="V291" s="218" t="str">
        <f>IFERROR(VLOOKUP(V289,祝日一覧!$A:$C,3,FALSE),"")</f>
        <v>建国記念の日</v>
      </c>
      <c r="W291" s="218" t="str">
        <f>IFERROR(VLOOKUP(W289,祝日一覧!$A:$C,3,FALSE),"")</f>
        <v/>
      </c>
      <c r="X291" s="218" t="str">
        <f>IFERROR(VLOOKUP(X289,祝日一覧!$A:$C,3,FALSE),"")</f>
        <v/>
      </c>
      <c r="Y291" s="218" t="str">
        <f>IFERROR(VLOOKUP(Y289,祝日一覧!$A:$C,3,FALSE),"")</f>
        <v/>
      </c>
      <c r="Z291" s="218" t="str">
        <f>IFERROR(VLOOKUP(Z289,祝日一覧!$A:$C,3,FALSE),"")</f>
        <v/>
      </c>
      <c r="AA291" s="218" t="str">
        <f>IFERROR(VLOOKUP(AA289,祝日一覧!$A:$C,3,FALSE),"")</f>
        <v/>
      </c>
      <c r="AB291" s="218" t="str">
        <f>IFERROR(VLOOKUP(AB289,祝日一覧!$A:$C,3,FALSE),"")</f>
        <v/>
      </c>
      <c r="AC291" s="218" t="str">
        <f>IFERROR(VLOOKUP(AC289,祝日一覧!$A:$C,3,FALSE),"")</f>
        <v/>
      </c>
      <c r="AD291" s="218" t="str">
        <f>IFERROR(VLOOKUP(AD289,祝日一覧!$A:$C,3,FALSE),"")</f>
        <v/>
      </c>
      <c r="AE291" s="218" t="str">
        <f>IFERROR(VLOOKUP(AE289,祝日一覧!$A:$C,3,FALSE),"")</f>
        <v/>
      </c>
      <c r="AF291" s="218" t="str">
        <f>IFERROR(VLOOKUP(AF289,祝日一覧!$A:$C,3,FALSE),"")</f>
        <v/>
      </c>
      <c r="AG291" s="218" t="str">
        <f>IFERROR(VLOOKUP(AG289,祝日一覧!$A:$C,3,FALSE),"")</f>
        <v/>
      </c>
      <c r="AH291" s="218" t="str">
        <f>IFERROR(VLOOKUP(AH289,祝日一覧!$A:$C,3,FALSE),"")</f>
        <v>天皇誕生日</v>
      </c>
      <c r="AI291" s="218" t="str">
        <f>IFERROR(VLOOKUP(AI289,祝日一覧!$A:$C,3,FALSE),"")</f>
        <v/>
      </c>
      <c r="AJ291" s="218" t="str">
        <f>IFERROR(VLOOKUP(AJ289,祝日一覧!$A:$C,3,FALSE),"")</f>
        <v/>
      </c>
      <c r="AK291" s="218" t="str">
        <f>IFERROR(VLOOKUP(AK289,祝日一覧!$A:$C,3,FALSE),"")</f>
        <v/>
      </c>
      <c r="AL291" s="218" t="str">
        <f>IFERROR(VLOOKUP(AL289,祝日一覧!$A:$C,3,FALSE),"")</f>
        <v/>
      </c>
      <c r="AM291" s="218" t="str">
        <f>IFERROR(VLOOKUP(AM289,祝日一覧!$A:$C,3,FALSE),"")</f>
        <v/>
      </c>
      <c r="AN291" s="218" t="str">
        <f>IFERROR(VLOOKUP(AN289,祝日一覧!$A:$C,3,FALSE),"")</f>
        <v/>
      </c>
      <c r="AO291" s="218" t="str">
        <f>IFERROR(VLOOKUP(AO289,祝日一覧!$A:$C,3,FALSE),"")</f>
        <v/>
      </c>
      <c r="AP291" s="219" t="str">
        <f>IFERROR(VLOOKUP(AP289,祝日一覧!$A:$C,3,FALSE),"")</f>
        <v/>
      </c>
      <c r="AQ291" s="288"/>
      <c r="AR291" s="290"/>
      <c r="AS291" s="290"/>
      <c r="AT291" s="290"/>
      <c r="AU291" s="305"/>
      <c r="AV291" s="229"/>
      <c r="AW291" s="230"/>
      <c r="AX291" s="231"/>
      <c r="AY291" s="233"/>
      <c r="AZ291" s="236"/>
      <c r="BA291" s="41" t="s">
        <v>85</v>
      </c>
      <c r="BB291" s="42" t="s">
        <v>85</v>
      </c>
      <c r="BC291" s="238"/>
      <c r="BD291" s="209"/>
      <c r="BE291" s="222"/>
      <c r="BF291" s="209"/>
      <c r="BG291" s="222"/>
      <c r="BH291" s="222"/>
      <c r="BI291" s="222"/>
      <c r="BJ291" s="222"/>
      <c r="BK291" s="222"/>
      <c r="BL291" s="173"/>
      <c r="BM291" s="226">
        <f ca="1">BL290-BB292</f>
        <v>8</v>
      </c>
      <c r="BN291" s="226">
        <f ca="1">BL290-BB294</f>
        <v>8</v>
      </c>
      <c r="BO291" s="173"/>
      <c r="BP291" s="173"/>
      <c r="BQ291" s="224"/>
      <c r="BR291" s="225">
        <f>WEEKDAY(L287,3)</f>
        <v>5</v>
      </c>
      <c r="BS291" s="173"/>
      <c r="BT291" s="173"/>
      <c r="BU291" s="24"/>
    </row>
    <row r="292" spans="1:74" s="3" customFormat="1" ht="53.1" customHeight="1">
      <c r="A292" s="17">
        <f t="shared" si="66"/>
        <v>10</v>
      </c>
      <c r="B292" s="17">
        <f t="shared" si="67"/>
        <v>6</v>
      </c>
      <c r="C292" s="88"/>
      <c r="D292" s="89" cm="1">
        <f t="array" aca="1" ref="D292" ca="1">IF(INDIRECT(VLOOKUP(B292,B$8:C$38,2,FALSE)&amp;(10*A292-1))="","",INDIRECT(VLOOKUP(B292,B$8:C$38,2,FALSE)&amp;(10*A292-1)))</f>
        <v>46209</v>
      </c>
      <c r="E292" s="17" t="str">
        <f t="shared" ca="1" si="65"/>
        <v>月</v>
      </c>
      <c r="F292" s="17" t="str" cm="1">
        <f t="array" aca="1" ref="F292" ca="1">IF(E292="","",IF(INDIRECT(VLOOKUP(B292,B$8:C$38,2,FALSE)&amp;(10*A292+3))="","",INDIRECT(VLOOKUP(B292,B$8:C$38,2,FALSE)&amp;(10*A292+3))))</f>
        <v/>
      </c>
      <c r="G292" s="17" t="str" cm="1">
        <f t="array" aca="1" ref="G292" ca="1">IF(E292="","",IF(INDIRECT(VLOOKUP(B292,B$8:C$38,2,FALSE)&amp;(10*A292+5))="","",INDIRECT(VLOOKUP(B292,B$8:C$38,2,FALSE)&amp;(10*A292+5))))</f>
        <v/>
      </c>
      <c r="H292" s="17" t="str" cm="1">
        <f t="array" aca="1" ref="H292" ca="1">IF(G292="","",IF(G292="●","振替後",IF(G292="▲","振替前",IF(G292="○","休日",IF(G292="外","非対象期間",IF(INDIRECT(VLOOKUP(B292,B$8:C$38,2,FALSE)&amp;(10*A292+5))="","",INDIRECT(VLOOKUP(B292,B$8:C$38,2,FALSE)&amp;(10*A292+5))))))))</f>
        <v/>
      </c>
      <c r="J292" s="68"/>
      <c r="K292" s="221"/>
      <c r="L292" s="218"/>
      <c r="M292" s="218"/>
      <c r="N292" s="218"/>
      <c r="O292" s="218"/>
      <c r="P292" s="218"/>
      <c r="Q292" s="218"/>
      <c r="R292" s="218"/>
      <c r="S292" s="218"/>
      <c r="T292" s="218"/>
      <c r="U292" s="218"/>
      <c r="V292" s="218"/>
      <c r="W292" s="218"/>
      <c r="X292" s="218"/>
      <c r="Y292" s="218"/>
      <c r="Z292" s="218"/>
      <c r="AA292" s="218"/>
      <c r="AB292" s="218"/>
      <c r="AC292" s="218"/>
      <c r="AD292" s="218"/>
      <c r="AE292" s="218"/>
      <c r="AF292" s="218"/>
      <c r="AG292" s="218"/>
      <c r="AH292" s="218"/>
      <c r="AI292" s="218"/>
      <c r="AJ292" s="218"/>
      <c r="AK292" s="218"/>
      <c r="AL292" s="218"/>
      <c r="AM292" s="218"/>
      <c r="AN292" s="218"/>
      <c r="AO292" s="218"/>
      <c r="AP292" s="219"/>
      <c r="AQ292" s="108" t="str">
        <f>IF($BR290=7,DBCS(1&amp;"日～"&amp;7&amp;"日"),DBCS("前"&amp;DAY(EOMONTH($L288-1,0))-6+$BR290&amp;"日～"&amp;$BR290&amp;"日"))</f>
        <v>前３１日～６日</v>
      </c>
      <c r="AR292" s="109" t="str">
        <f>DBCS($BR290+1&amp;"日～"&amp;$BR290+7&amp;"日")</f>
        <v>７日～１３日</v>
      </c>
      <c r="AS292" s="109" t="str">
        <f>DBCS($BR290+8&amp;"日～"&amp;$BR290+14&amp;"日")</f>
        <v>１４日～２０日</v>
      </c>
      <c r="AT292" s="109" t="str">
        <f>DBCS($BR290+15&amp;"日～"&amp;$BR290+21&amp;"日")</f>
        <v>２１日～２７日</v>
      </c>
      <c r="AU292" s="110" t="str">
        <f>IF(AND(BR290=7,BR293=0),"-",IF($BR295=3,"-",DBCS($BR290+22&amp;"日～"&amp;$BR290+28&amp;"日")))</f>
        <v>-</v>
      </c>
      <c r="AV292" s="229"/>
      <c r="AW292" s="230"/>
      <c r="AX292" s="231"/>
      <c r="AY292" s="234"/>
      <c r="AZ292" s="237"/>
      <c r="BA292" s="41">
        <f>COUNTIF(L293:AP294,"外")</f>
        <v>0</v>
      </c>
      <c r="BB292" s="42">
        <f ca="1">COUNTIF(OFFSET(L293,0,MAX(5-WEEKDAY(L288,3),0),1,MIN(7-WEEKDAY(L288,3),2)),"外")+COUNTIF(OFFSET(L293,0,MAX(5-WEEKDAY(L288,3),0)+7,1,2),"外")+COUNTIF(OFFSET(L293,0,MAX(5-WEEKDAY(L288,3),0)+14,1,2),"外")+COUNTIF(OFFSET(L293,0,MAX(5-WEEKDAY(L288,3),0)+21,1,2),"外")+IF(BR292-BR290&lt;27,0,COUNTIF(OFFSET(L293,0,BR290+26,1,MIN(7-BR293,2)),"外"))</f>
        <v>0</v>
      </c>
      <c r="BC292" s="238"/>
      <c r="BD292" s="209"/>
      <c r="BE292" s="222"/>
      <c r="BF292" s="209"/>
      <c r="BG292" s="222"/>
      <c r="BH292" s="222"/>
      <c r="BI292" s="222"/>
      <c r="BJ292" s="222"/>
      <c r="BK292" s="222"/>
      <c r="BL292" s="173"/>
      <c r="BM292" s="227"/>
      <c r="BN292" s="227"/>
      <c r="BO292" s="173"/>
      <c r="BP292" s="173"/>
      <c r="BQ292" s="35" t="s">
        <v>98</v>
      </c>
      <c r="BR292" s="31">
        <f>DAY(EOMONTH(L288,0))</f>
        <v>29</v>
      </c>
      <c r="BS292" s="173"/>
      <c r="BT292" s="173"/>
      <c r="BU292" s="29"/>
      <c r="BV292" s="30"/>
    </row>
    <row r="293" spans="1:74" s="4" customFormat="1" ht="29.1" customHeight="1">
      <c r="A293" s="17">
        <f t="shared" si="66"/>
        <v>10</v>
      </c>
      <c r="B293" s="17">
        <f t="shared" si="67"/>
        <v>7</v>
      </c>
      <c r="D293" s="89" cm="1">
        <f t="array" aca="1" ref="D293" ca="1">IF(INDIRECT(VLOOKUP(B293,B$8:C$38,2,FALSE)&amp;(10*A293-1))="","",INDIRECT(VLOOKUP(B293,B$8:C$38,2,FALSE)&amp;(10*A293-1)))</f>
        <v>46210</v>
      </c>
      <c r="E293" s="17" t="str">
        <f t="shared" ca="1" si="65"/>
        <v>火</v>
      </c>
      <c r="F293" s="17" t="str" cm="1">
        <f t="array" aca="1" ref="F293" ca="1">IF(E293="","",IF(INDIRECT(VLOOKUP(B293,B$8:C$38,2,FALSE)&amp;(10*A293+3))="","",INDIRECT(VLOOKUP(B293,B$8:C$38,2,FALSE)&amp;(10*A293+3))))</f>
        <v/>
      </c>
      <c r="G293" s="17" t="str" cm="1">
        <f t="array" aca="1" ref="G293" ca="1">IF(E293="","",IF(INDIRECT(VLOOKUP(B293,B$8:C$38,2,FALSE)&amp;(10*A293+5))="","",INDIRECT(VLOOKUP(B293,B$8:C$38,2,FALSE)&amp;(10*A293+5))))</f>
        <v/>
      </c>
      <c r="H293" s="17" t="str" cm="1">
        <f t="array" aca="1" ref="H293" ca="1">IF(G293="","",IF(G293="●","振替後",IF(G293="▲","振替前",IF(G293="○","休日",IF(G293="外","非対象期間",IF(INDIRECT(VLOOKUP(B293,B$8:C$38,2,FALSE)&amp;(10*A293+5))="","",INDIRECT(VLOOKUP(B293,B$8:C$38,2,FALSE)&amp;(10*A293+5))))))))</f>
        <v/>
      </c>
      <c r="J293" s="69"/>
      <c r="K293" s="212" t="s">
        <v>88</v>
      </c>
      <c r="L293" s="194"/>
      <c r="M293" s="194"/>
      <c r="N293" s="194"/>
      <c r="O293" s="194"/>
      <c r="P293" s="194"/>
      <c r="Q293" s="194"/>
      <c r="R293" s="194"/>
      <c r="S293" s="194"/>
      <c r="T293" s="194"/>
      <c r="U293" s="194"/>
      <c r="V293" s="194"/>
      <c r="W293" s="194"/>
      <c r="X293" s="194"/>
      <c r="Y293" s="194"/>
      <c r="Z293" s="194"/>
      <c r="AA293" s="194"/>
      <c r="AB293" s="194"/>
      <c r="AC293" s="194"/>
      <c r="AD293" s="194"/>
      <c r="AE293" s="194"/>
      <c r="AF293" s="194"/>
      <c r="AG293" s="194"/>
      <c r="AH293" s="194"/>
      <c r="AI293" s="194"/>
      <c r="AJ293" s="194"/>
      <c r="AK293" s="194"/>
      <c r="AL293" s="194"/>
      <c r="AM293" s="194"/>
      <c r="AN293" s="194"/>
      <c r="AO293" s="194"/>
      <c r="AP293" s="196"/>
      <c r="AQ293" s="111">
        <f ca="1">IF(BR290=7,COUNTIF(OFFSET($L293,0,0,1,$BR290),"○")+COUNTIF(OFFSET($L293,0,$BR290,1,7),"●"),COUNTIF(OFFSET($L293,0,0,1,$BR290),"○")+COUNTIF(OFFSET($L293,-10,DAY(EOMONTH(L288-1,0))-7+BR290,1,7-$BR290),"○")+COUNTIF(OFFSET(L293,0,BR290,1,7),"●"))</f>
        <v>0</v>
      </c>
      <c r="AR293" s="112">
        <f ca="1">COUNTIF(OFFSET($L293,0,$BR290,1,7),"○")+COUNTIF(OFFSET($L293,0,$BR290+7,1,7),"●")</f>
        <v>0</v>
      </c>
      <c r="AS293" s="112">
        <f ca="1">COUNTIF(OFFSET($L293,0,$BR290+7,1,7),"○")+COUNTIF(OFFSET($L293,0,$BR290+14,1,7),"●")</f>
        <v>0</v>
      </c>
      <c r="AT293" s="112">
        <f ca="1">IF(BR295=3,COUNTIF(OFFSET($L293,0,$BR290+14,1,7),"○")+IFERROR(COUNTIF(OFFSET(L293,0,BR290+22,1,BR293),"●"),0)+COUNTIF(OFFSET(L293,10,0,1,7-BR293),"●"),COUNTIF(OFFSET($L293,0,$BR290+14,1,7),"○")+COUNTIF(OFFSET($L293,0,$BR290+21,1,7),"●"))</f>
        <v>0</v>
      </c>
      <c r="AU293" s="113" t="str">
        <f ca="1">IF((BR295+SIGN(BR290))&lt;5,"-",IF(BR293=0,COUNTIF(OFFSET(L293,0,BR290+21,1,7),"○")+COUNTIF(OFFSET(L293,10,0,1,7-BR293),"●"),COUNTIF(OFFSET(L293,0,BR290+21,1,7),"○")+COUNTIF(OFFSET(L293,0,BR290+28,1,BR293),"●")+COUNTIF(OFFSET(L293,10,1,7-BR293,),"●")))</f>
        <v>-</v>
      </c>
      <c r="AV293" s="198">
        <f>BH290</f>
        <v>0</v>
      </c>
      <c r="AW293" s="200">
        <f>IF(BD290=0,"対象外",AV293/BD290)</f>
        <v>0</v>
      </c>
      <c r="AX293" s="202" t="str">
        <f ca="1">IF(BD290=0,"対象外",IF(AV293/BD290&gt;=0.285,"達成",IF(AV293&gt;=BO293,"達成※","未")))</f>
        <v>未</v>
      </c>
      <c r="AY293" s="204">
        <f>BI290</f>
        <v>0</v>
      </c>
      <c r="AZ293" s="206">
        <f>IFERROR(AY293/BE290,"")</f>
        <v>0</v>
      </c>
      <c r="BA293" s="41" t="s">
        <v>86</v>
      </c>
      <c r="BB293" s="42" t="s">
        <v>86</v>
      </c>
      <c r="BC293" s="238"/>
      <c r="BD293" s="209"/>
      <c r="BE293" s="222"/>
      <c r="BF293" s="209"/>
      <c r="BG293" s="222"/>
      <c r="BH293" s="222"/>
      <c r="BI293" s="222"/>
      <c r="BJ293" s="222"/>
      <c r="BK293" s="222"/>
      <c r="BL293" s="173"/>
      <c r="BM293" s="227"/>
      <c r="BN293" s="227"/>
      <c r="BO293" s="173">
        <f ca="1">IF(OR(BM291/BD290&lt;0.285,BM291=0),BM291,"-")</f>
        <v>8</v>
      </c>
      <c r="BP293" s="226">
        <f ca="1">IF(OR(BN291/BF290&lt;0.285,BN291=0),BN291,"-")</f>
        <v>8</v>
      </c>
      <c r="BQ293" s="36" t="s">
        <v>99</v>
      </c>
      <c r="BR293" s="33">
        <f>MOD(BR292-BR290,7)</f>
        <v>2</v>
      </c>
      <c r="BS293" s="173"/>
      <c r="BT293" s="173"/>
    </row>
    <row r="294" spans="1:74" s="4" customFormat="1" ht="29.1" customHeight="1">
      <c r="A294" s="17">
        <f t="shared" si="66"/>
        <v>10</v>
      </c>
      <c r="B294" s="17">
        <f t="shared" si="67"/>
        <v>8</v>
      </c>
      <c r="D294" s="89" cm="1">
        <f t="array" aca="1" ref="D294" ca="1">IF(INDIRECT(VLOOKUP(B294,B$8:C$38,2,FALSE)&amp;(10*A294-1))="","",INDIRECT(VLOOKUP(B294,B$8:C$38,2,FALSE)&amp;(10*A294-1)))</f>
        <v>46211</v>
      </c>
      <c r="E294" s="17" t="str">
        <f t="shared" ca="1" si="65"/>
        <v>水</v>
      </c>
      <c r="F294" s="17" t="str" cm="1">
        <f t="array" aca="1" ref="F294" ca="1">IF(E294="","",IF(INDIRECT(VLOOKUP(B294,B$8:C$38,2,FALSE)&amp;(10*A294+3))="","",INDIRECT(VLOOKUP(B294,B$8:C$38,2,FALSE)&amp;(10*A294+3))))</f>
        <v/>
      </c>
      <c r="G294" s="17" t="str" cm="1">
        <f t="array" aca="1" ref="G294" ca="1">IF(E294="","",IF(INDIRECT(VLOOKUP(B294,B$8:C$38,2,FALSE)&amp;(10*A294+5))="","",INDIRECT(VLOOKUP(B294,B$8:C$38,2,FALSE)&amp;(10*A294+5))))</f>
        <v/>
      </c>
      <c r="H294" s="17" t="str" cm="1">
        <f t="array" aca="1" ref="H294" ca="1">IF(G294="","",IF(G294="●","振替後",IF(G294="▲","振替前",IF(G294="○","休日",IF(G294="外","非対象期間",IF(INDIRECT(VLOOKUP(B294,B$8:C$38,2,FALSE)&amp;(10*A294+5))="","",INDIRECT(VLOOKUP(B294,B$8:C$38,2,FALSE)&amp;(10*A294+5))))))))</f>
        <v/>
      </c>
      <c r="J294" s="69"/>
      <c r="K294" s="244"/>
      <c r="L294" s="194"/>
      <c r="M294" s="194"/>
      <c r="N294" s="194"/>
      <c r="O294" s="194"/>
      <c r="P294" s="194"/>
      <c r="Q294" s="194"/>
      <c r="R294" s="194"/>
      <c r="S294" s="194"/>
      <c r="T294" s="194"/>
      <c r="U294" s="194"/>
      <c r="V294" s="194"/>
      <c r="W294" s="194"/>
      <c r="X294" s="194"/>
      <c r="Y294" s="194"/>
      <c r="Z294" s="194"/>
      <c r="AA294" s="194"/>
      <c r="AB294" s="194"/>
      <c r="AC294" s="194"/>
      <c r="AD294" s="194"/>
      <c r="AE294" s="194"/>
      <c r="AF294" s="194"/>
      <c r="AG294" s="194"/>
      <c r="AH294" s="194"/>
      <c r="AI294" s="194"/>
      <c r="AJ294" s="194"/>
      <c r="AK294" s="194"/>
      <c r="AL294" s="194"/>
      <c r="AM294" s="194"/>
      <c r="AN294" s="194"/>
      <c r="AO294" s="194"/>
      <c r="AP294" s="196"/>
      <c r="AQ294" s="114" t="str">
        <f ca="1">IF(BR290=1,
IF((2-COUNTIF(OFFSET(L293,0,0,1,1),"外")-COUNTIF(OFFSET(L293,-10,BR282-1),"外"))&lt;=AQ293,"達成","未"),
IF((2-COUNTIF(OFFSET(L293,0,MAX(5-WEEKDAY(L288,3),0),1,2),"外"))&lt;=AQ293,"達成","未"))</f>
        <v>未</v>
      </c>
      <c r="AR294" s="112" t="str">
        <f ca="1">IF((2-COUNTIF(OFFSET($L293,0,$BR290+5,1,2),"外"))&lt;=AR293,"達成","未")</f>
        <v>未</v>
      </c>
      <c r="AS294" s="112" t="str">
        <f ca="1">IF((2-COUNTIF(OFFSET($L293,0,$BR290+12,1,2),"外"))&lt;=AS293,"達成","未")</f>
        <v>未</v>
      </c>
      <c r="AT294" s="112" t="str">
        <f ca="1">IF((2-COUNTIF(OFFSET($L293,0,$BR290+19,1,2),"外"))&lt;=AT293,"達成","未")</f>
        <v>未</v>
      </c>
      <c r="AU294" s="113" t="str">
        <f ca="1">IF((BR295+SIGN(BR290))&lt;5,"-",IF((2-COUNTIF(OFFSET($L293,0,$BR290+26,1,2),"外"))&lt;=AU293,"達成","未"))</f>
        <v>-</v>
      </c>
      <c r="AV294" s="214"/>
      <c r="AW294" s="215"/>
      <c r="AX294" s="216"/>
      <c r="AY294" s="217"/>
      <c r="AZ294" s="239"/>
      <c r="BA294" s="240">
        <f>COUNTIF(L295:AP296,"外")</f>
        <v>0</v>
      </c>
      <c r="BB294" s="242">
        <f ca="1">COUNTIF(OFFSET(L295,0,MAX(5-WEEKDAY(L288,3),0),1,MIN(7-WEEKDAY(L288,3),2)),"外")+COUNTIF(OFFSET(L295,0,MAX(5-WEEKDAY(L288,3),0)+7,1,2),"外")+COUNTIF(OFFSET(L295,0,MAX(5-WEEKDAY(L288,3),0)+14,1,2),"外")+COUNTIF(OFFSET(L295,0,MAX(5-WEEKDAY(L288,3),0)+21,1,2),"外")+IF(BR292-BR290&lt;27,0,COUNTIF(OFFSET(L295,0,BR290+26,1,MIN(7-BR293,2)),"外"))</f>
        <v>0</v>
      </c>
      <c r="BC294" s="238"/>
      <c r="BD294" s="209"/>
      <c r="BE294" s="222"/>
      <c r="BF294" s="209"/>
      <c r="BG294" s="222"/>
      <c r="BH294" s="222"/>
      <c r="BI294" s="222"/>
      <c r="BJ294" s="222"/>
      <c r="BK294" s="222"/>
      <c r="BL294" s="173"/>
      <c r="BM294" s="227"/>
      <c r="BN294" s="227"/>
      <c r="BO294" s="173"/>
      <c r="BP294" s="227"/>
      <c r="BQ294" s="101" t="s">
        <v>101</v>
      </c>
      <c r="BR294" s="33">
        <f>SIGN(BR290)+SIGN(BR293)+BR295</f>
        <v>5</v>
      </c>
      <c r="BS294" s="173"/>
      <c r="BT294" s="173"/>
    </row>
    <row r="295" spans="1:74" s="4" customFormat="1" ht="29.1" customHeight="1">
      <c r="A295" s="17">
        <f t="shared" si="66"/>
        <v>10</v>
      </c>
      <c r="B295" s="17">
        <f t="shared" si="67"/>
        <v>9</v>
      </c>
      <c r="D295" s="89" cm="1">
        <f t="array" aca="1" ref="D295" ca="1">IF(INDIRECT(VLOOKUP(B295,B$8:C$38,2,FALSE)&amp;(10*A295-1))="","",INDIRECT(VLOOKUP(B295,B$8:C$38,2,FALSE)&amp;(10*A295-1)))</f>
        <v>46212</v>
      </c>
      <c r="E295" s="17" t="str">
        <f t="shared" ca="1" si="65"/>
        <v>木</v>
      </c>
      <c r="F295" s="17" t="str" cm="1">
        <f t="array" aca="1" ref="F295" ca="1">IF(E295="","",IF(INDIRECT(VLOOKUP(B295,B$8:C$38,2,FALSE)&amp;(10*A295+3))="","",INDIRECT(VLOOKUP(B295,B$8:C$38,2,FALSE)&amp;(10*A295+3))))</f>
        <v/>
      </c>
      <c r="G295" s="17" t="str" cm="1">
        <f t="array" aca="1" ref="G295" ca="1">IF(E295="","",IF(INDIRECT(VLOOKUP(B295,B$8:C$38,2,FALSE)&amp;(10*A295+5))="","",INDIRECT(VLOOKUP(B295,B$8:C$38,2,FALSE)&amp;(10*A295+5))))</f>
        <v/>
      </c>
      <c r="H295" s="17" t="str" cm="1">
        <f t="array" aca="1" ref="H295" ca="1">IF(G295="","",IF(G295="●","振替後",IF(G295="▲","振替前",IF(G295="○","休日",IF(G295="外","非対象期間",IF(INDIRECT(VLOOKUP(B295,B$8:C$38,2,FALSE)&amp;(10*A295+5))="","",INDIRECT(VLOOKUP(B295,B$8:C$38,2,FALSE)&amp;(10*A295+5))))))))</f>
        <v/>
      </c>
      <c r="J295" s="69"/>
      <c r="K295" s="212" t="s">
        <v>84</v>
      </c>
      <c r="L295" s="194"/>
      <c r="M295" s="194"/>
      <c r="N295" s="194"/>
      <c r="O295" s="194"/>
      <c r="P295" s="194"/>
      <c r="Q295" s="194"/>
      <c r="R295" s="194"/>
      <c r="S295" s="194"/>
      <c r="T295" s="194"/>
      <c r="U295" s="194"/>
      <c r="V295" s="194"/>
      <c r="W295" s="194"/>
      <c r="X295" s="194"/>
      <c r="Y295" s="194"/>
      <c r="Z295" s="194"/>
      <c r="AA295" s="194"/>
      <c r="AB295" s="194"/>
      <c r="AC295" s="194"/>
      <c r="AD295" s="194"/>
      <c r="AE295" s="194"/>
      <c r="AF295" s="194"/>
      <c r="AG295" s="194"/>
      <c r="AH295" s="194"/>
      <c r="AI295" s="194"/>
      <c r="AJ295" s="194"/>
      <c r="AK295" s="194"/>
      <c r="AL295" s="194"/>
      <c r="AM295" s="194"/>
      <c r="AN295" s="194"/>
      <c r="AO295" s="194"/>
      <c r="AP295" s="196"/>
      <c r="AQ295" s="118">
        <f ca="1">IF(BR290=7,COUNTIF(OFFSET($L295,0,0,1,$BR290),"○")+COUNTIF(OFFSET($L295,0,$BR290,1,7),"●"),COUNTIF(OFFSET($L295,0,0,1,$BR290),"○")+COUNTIF(OFFSET($L295,-10,DAY(EOMONTH(L288-1,0))-7+BR290,1,7-$BR290),"○")+COUNTIF(OFFSET(L295,0,BR290,1,7),"●"))</f>
        <v>0</v>
      </c>
      <c r="AR295" s="119">
        <f ca="1">COUNTIF(OFFSET($L295,0,$BR290,1,7),"○")+COUNTIF(OFFSET($L295,0,$BR290+7,1,7),"●")</f>
        <v>0</v>
      </c>
      <c r="AS295" s="119">
        <f ca="1">COUNTIF(OFFSET($L295,0,$BR290+7,1,7),"○")+COUNTIF(OFFSET($L295,0,$BR290+14,1,7),"●")</f>
        <v>0</v>
      </c>
      <c r="AT295" s="119">
        <f ca="1">IF(BR295=3,COUNTIF(OFFSET($L295,0,$BR290+14,1,7),"○")+IFERROR(COUNTIF(OFFSET(L295,0,BR290+22,1,BR293),"●"),0)+COUNTIF(OFFSET(L295,10,0,1,7-BR293),"●"),COUNTIF(OFFSET($L295,0,$BR290+14,1,7),"○")+COUNTIF(OFFSET($L295,0,$BR290+21,1,7),"●"))</f>
        <v>0</v>
      </c>
      <c r="AU295" s="120" t="str">
        <f ca="1">IF((BR295+SIGN(BR290))&lt;5,"-",IF(BR293=0,COUNTIF(OFFSET(L295,0,BR290+21,1,7),"○")+COUNTIF(OFFSET(L295,10,0,1,7-BR293),"●"),COUNTIF(OFFSET(L295,0,BR290+21,1,7),"○")+COUNTIF(OFFSET(L295,0,BR290+28,1,BR293),"●")+COUNTIF(OFFSET(L295,10,1,7-BR293,),"●")))</f>
        <v>-</v>
      </c>
      <c r="AV295" s="198">
        <f>BJ290</f>
        <v>0</v>
      </c>
      <c r="AW295" s="200">
        <f>IF(BD290=0,"対象外",AV295/BD290)</f>
        <v>0</v>
      </c>
      <c r="AX295" s="202" t="str">
        <f ca="1">IF(BD290=0,"対象外",IF(AV295/BD290&gt;=0.285,"達成",IF(AV295&gt;=BO293,"達成※","未")))</f>
        <v>未</v>
      </c>
      <c r="AY295" s="204">
        <f>BK290</f>
        <v>0</v>
      </c>
      <c r="AZ295" s="206">
        <f>IFERROR(AY295/BE290,"")</f>
        <v>0</v>
      </c>
      <c r="BA295" s="241"/>
      <c r="BB295" s="243"/>
      <c r="BC295" s="238"/>
      <c r="BD295" s="210"/>
      <c r="BE295" s="222"/>
      <c r="BF295" s="210"/>
      <c r="BG295" s="222"/>
      <c r="BH295" s="222"/>
      <c r="BI295" s="222"/>
      <c r="BJ295" s="222"/>
      <c r="BK295" s="222"/>
      <c r="BL295" s="173"/>
      <c r="BM295" s="228"/>
      <c r="BN295" s="228"/>
      <c r="BO295" s="173"/>
      <c r="BP295" s="228"/>
      <c r="BQ295" s="37" t="s">
        <v>100</v>
      </c>
      <c r="BR295" s="104">
        <f>ROUNDDOWN((BR292-BR290)/7,0)</f>
        <v>3</v>
      </c>
      <c r="BS295" s="173"/>
      <c r="BT295" s="173"/>
    </row>
    <row r="296" spans="1:74" s="4" customFormat="1" ht="29.1" customHeight="1" thickBot="1">
      <c r="A296" s="17">
        <f t="shared" si="66"/>
        <v>10</v>
      </c>
      <c r="B296" s="17">
        <f t="shared" si="67"/>
        <v>10</v>
      </c>
      <c r="D296" s="89" cm="1">
        <f t="array" aca="1" ref="D296" ca="1">IF(INDIRECT(VLOOKUP(B296,B$8:C$38,2,FALSE)&amp;(10*A296-1))="","",INDIRECT(VLOOKUP(B296,B$8:C$38,2,FALSE)&amp;(10*A296-1)))</f>
        <v>46213</v>
      </c>
      <c r="E296" s="17" t="str">
        <f t="shared" ca="1" si="65"/>
        <v>金</v>
      </c>
      <c r="F296" s="17" t="str" cm="1">
        <f t="array" aca="1" ref="F296" ca="1">IF(E296="","",IF(INDIRECT(VLOOKUP(B296,B$8:C$38,2,FALSE)&amp;(10*A296+3))="","",INDIRECT(VLOOKUP(B296,B$8:C$38,2,FALSE)&amp;(10*A296+3))))</f>
        <v/>
      </c>
      <c r="G296" s="17" t="str" cm="1">
        <f t="array" aca="1" ref="G296" ca="1">IF(E296="","",IF(INDIRECT(VLOOKUP(B296,B$8:C$38,2,FALSE)&amp;(10*A296+5))="","",INDIRECT(VLOOKUP(B296,B$8:C$38,2,FALSE)&amp;(10*A296+5))))</f>
        <v/>
      </c>
      <c r="H296" s="17" t="str" cm="1">
        <f t="array" aca="1" ref="H296" ca="1">IF(G296="","",IF(G296="●","振替後",IF(G296="▲","振替前",IF(G296="○","休日",IF(G296="外","非対象期間",IF(INDIRECT(VLOOKUP(B296,B$8:C$38,2,FALSE)&amp;(10*A296+5))="","",INDIRECT(VLOOKUP(B296,B$8:C$38,2,FALSE)&amp;(10*A296+5))))))))</f>
        <v/>
      </c>
      <c r="J296" s="69"/>
      <c r="K296" s="213"/>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195"/>
      <c r="AN296" s="195"/>
      <c r="AO296" s="195"/>
      <c r="AP296" s="197"/>
      <c r="AQ296" s="123" t="str">
        <f ca="1">IF(BR290=1,
IF((2-COUNTIF(OFFSET(L295,0,0,1,1),"外")-COUNTIF(OFFSET(L295,-10,BR282-1),"外"))&lt;=AQ295,"達成","未"),
IF((2-COUNTIF(OFFSET(L295,0,MAX(5-WEEKDAY(L288,3),0),1,2),"外"))&lt;=AQ295,"達成","未"))</f>
        <v>未</v>
      </c>
      <c r="AR296" s="124" t="str">
        <f ca="1">IF((2-COUNTIF(OFFSET($L295,0,$BR290+5,1,2),"外"))&lt;=AR295,"達成","未")</f>
        <v>未</v>
      </c>
      <c r="AS296" s="124" t="str">
        <f ca="1">IF((2-COUNTIF(OFFSET($L295,0,$BR290+12,1,2),"外"))&lt;=AS295,"達成","未")</f>
        <v>未</v>
      </c>
      <c r="AT296" s="124" t="str">
        <f ca="1">IF((2-COUNTIF(OFFSET($L295,0,$BR290+19,1,2),"外"))&lt;=AT295,"達成","未")</f>
        <v>未</v>
      </c>
      <c r="AU296" s="125" t="str">
        <f ca="1">IF((BR295+SIGN(BR290))&lt;5,"-",IF((2-COUNTIF(OFFSET($L295,0,$BR290+26,1,2),"外"))&lt;=AU295,"達成","未"))</f>
        <v>-</v>
      </c>
      <c r="AV296" s="199"/>
      <c r="AW296" s="201"/>
      <c r="AX296" s="203"/>
      <c r="AY296" s="205"/>
      <c r="AZ296" s="207"/>
      <c r="BA296" s="38"/>
      <c r="BB296" s="38"/>
      <c r="BC296" s="107"/>
      <c r="BD296" s="107"/>
      <c r="BE296" s="107"/>
      <c r="BF296" s="107"/>
      <c r="BG296" s="107"/>
      <c r="BH296" s="107"/>
      <c r="BI296" s="107"/>
      <c r="BJ296" s="107"/>
      <c r="BK296" s="107"/>
      <c r="BL296" s="46"/>
      <c r="BM296" s="46"/>
      <c r="BN296" s="46"/>
      <c r="BO296" s="46"/>
      <c r="BP296" s="46"/>
      <c r="BQ296" s="46"/>
      <c r="BR296" s="34"/>
      <c r="BS296" s="46"/>
      <c r="BT296" s="2"/>
    </row>
    <row r="297" spans="1:74" ht="14.25" thickBot="1">
      <c r="A297" s="17">
        <f t="shared" si="66"/>
        <v>10</v>
      </c>
      <c r="B297" s="17">
        <f t="shared" si="67"/>
        <v>11</v>
      </c>
      <c r="D297" s="89" cm="1">
        <f t="array" aca="1" ref="D297" ca="1">IF(INDIRECT(VLOOKUP(B297,B$8:C$38,2,FALSE)&amp;(10*A297-1))="","",INDIRECT(VLOOKUP(B297,B$8:C$38,2,FALSE)&amp;(10*A297-1)))</f>
        <v>46214</v>
      </c>
      <c r="E297" s="17" t="str">
        <f t="shared" ca="1" si="65"/>
        <v>土</v>
      </c>
      <c r="F297" s="17" t="str" cm="1">
        <f t="array" aca="1" ref="F297" ca="1">IF(E297="","",IF(INDIRECT(VLOOKUP(B297,B$8:C$38,2,FALSE)&amp;(10*A297+3))="","",INDIRECT(VLOOKUP(B297,B$8:C$38,2,FALSE)&amp;(10*A297+3))))</f>
        <v/>
      </c>
      <c r="G297" s="17" t="str" cm="1">
        <f t="array" aca="1" ref="G297" ca="1">IF(E297="","",IF(INDIRECT(VLOOKUP(B297,B$8:C$38,2,FALSE)&amp;(10*A297+5))="","",INDIRECT(VLOOKUP(B297,B$8:C$38,2,FALSE)&amp;(10*A297+5))))</f>
        <v/>
      </c>
      <c r="H297" s="17" t="str" cm="1">
        <f t="array" aca="1" ref="H297" ca="1">IF(G297="","",IF(G297="●","振替後",IF(G297="▲","振替前",IF(G297="○","休日",IF(G297="外","非対象期間",IF(INDIRECT(VLOOKUP(B297,B$8:C$38,2,FALSE)&amp;(10*A297+5))="","",INDIRECT(VLOOKUP(B297,B$8:C$38,2,FALSE)&amp;(10*A297+5))))))))</f>
        <v/>
      </c>
      <c r="J297" s="52"/>
      <c r="K297" s="53"/>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0"/>
      <c r="AP297" s="130"/>
      <c r="BI297" s="7"/>
      <c r="BJ297" s="7"/>
      <c r="BK297" s="7"/>
      <c r="BL297" s="2"/>
    </row>
    <row r="298" spans="1:74" ht="13.5" customHeight="1">
      <c r="A298" s="17">
        <f t="shared" si="66"/>
        <v>10</v>
      </c>
      <c r="B298" s="17">
        <f t="shared" si="67"/>
        <v>12</v>
      </c>
      <c r="D298" s="89" cm="1">
        <f t="array" aca="1" ref="D298" ca="1">IF(INDIRECT(VLOOKUP(B298,B$8:C$38,2,FALSE)&amp;(10*A298-1))="","",INDIRECT(VLOOKUP(B298,B$8:C$38,2,FALSE)&amp;(10*A298-1)))</f>
        <v>46215</v>
      </c>
      <c r="E298" s="17" t="str">
        <f t="shared" ca="1" si="65"/>
        <v>日</v>
      </c>
      <c r="F298" s="17" t="str" cm="1">
        <f t="array" aca="1" ref="F298" ca="1">IF(E298="","",IF(INDIRECT(VLOOKUP(B298,B$8:C$38,2,FALSE)&amp;(10*A298+3))="","",INDIRECT(VLOOKUP(B298,B$8:C$38,2,FALSE)&amp;(10*A298+3))))</f>
        <v/>
      </c>
      <c r="G298" s="17" t="str" cm="1">
        <f t="array" aca="1" ref="G298" ca="1">IF(E298="","",IF(INDIRECT(VLOOKUP(B298,B$8:C$38,2,FALSE)&amp;(10*A298+5))="","",INDIRECT(VLOOKUP(B298,B$8:C$38,2,FALSE)&amp;(10*A298+5))))</f>
        <v/>
      </c>
      <c r="H298" s="17" t="str" cm="1">
        <f t="array" aca="1" ref="H298" ca="1">IF(G298="","",IF(G298="●","振替後",IF(G298="▲","振替前",IF(G298="○","休日",IF(G298="外","非対象期間",IF(INDIRECT(VLOOKUP(B298,B$8:C$38,2,FALSE)&amp;(10*A298+5))="","",INDIRECT(VLOOKUP(B298,B$8:C$38,2,FALSE)&amp;(10*A298+5))))))))</f>
        <v/>
      </c>
      <c r="J298" s="52"/>
      <c r="K298" s="66" t="s">
        <v>0</v>
      </c>
      <c r="L298" s="258">
        <f>DATE(YEAR(L288),MONTH(L288)+1,DAY(L288))</f>
        <v>46813</v>
      </c>
      <c r="M298" s="258"/>
      <c r="N298" s="258"/>
      <c r="O298" s="258"/>
      <c r="P298" s="258"/>
      <c r="Q298" s="258"/>
      <c r="R298" s="258"/>
      <c r="S298" s="258"/>
      <c r="T298" s="258"/>
      <c r="U298" s="258"/>
      <c r="V298" s="258"/>
      <c r="W298" s="258"/>
      <c r="X298" s="258"/>
      <c r="Y298" s="258"/>
      <c r="Z298" s="258"/>
      <c r="AA298" s="258"/>
      <c r="AB298" s="258"/>
      <c r="AC298" s="258"/>
      <c r="AD298" s="258"/>
      <c r="AE298" s="258"/>
      <c r="AF298" s="258"/>
      <c r="AG298" s="258"/>
      <c r="AH298" s="258"/>
      <c r="AI298" s="258"/>
      <c r="AJ298" s="258"/>
      <c r="AK298" s="258"/>
      <c r="AL298" s="258"/>
      <c r="AM298" s="258"/>
      <c r="AN298" s="258"/>
      <c r="AO298" s="258"/>
      <c r="AP298" s="279"/>
      <c r="AQ298" s="270" t="s">
        <v>136</v>
      </c>
      <c r="AR298" s="271"/>
      <c r="AS298" s="271"/>
      <c r="AT298" s="271"/>
      <c r="AU298" s="272"/>
      <c r="AV298" s="260" t="s">
        <v>50</v>
      </c>
      <c r="AW298" s="261"/>
      <c r="AX298" s="262"/>
      <c r="AY298" s="266" t="s">
        <v>11</v>
      </c>
      <c r="AZ298" s="267"/>
      <c r="BA298" s="250" t="s">
        <v>102</v>
      </c>
      <c r="BB298" s="253" t="s">
        <v>103</v>
      </c>
      <c r="BC298" s="256" t="s">
        <v>15</v>
      </c>
      <c r="BD298" s="208" t="s">
        <v>104</v>
      </c>
      <c r="BE298" s="247" t="s">
        <v>105</v>
      </c>
      <c r="BF298" s="208" t="s">
        <v>107</v>
      </c>
      <c r="BG298" s="247" t="s">
        <v>106</v>
      </c>
      <c r="BH298" s="208" t="s">
        <v>80</v>
      </c>
      <c r="BI298" s="208" t="s">
        <v>81</v>
      </c>
      <c r="BJ298" s="102" t="s">
        <v>82</v>
      </c>
      <c r="BK298" s="102" t="s">
        <v>83</v>
      </c>
      <c r="BL298" s="222" t="s">
        <v>52</v>
      </c>
      <c r="BM298" s="247" t="s">
        <v>108</v>
      </c>
      <c r="BN298" s="247" t="s">
        <v>109</v>
      </c>
      <c r="BO298" s="222" t="s">
        <v>110</v>
      </c>
      <c r="BP298" s="222" t="s">
        <v>111</v>
      </c>
      <c r="BQ298" s="105"/>
      <c r="BR298" s="245" t="s">
        <v>92</v>
      </c>
      <c r="BS298" s="222" t="s">
        <v>61</v>
      </c>
      <c r="BT298" s="173" t="s">
        <v>142</v>
      </c>
    </row>
    <row r="299" spans="1:74" ht="12.95" customHeight="1">
      <c r="A299" s="17">
        <f t="shared" si="66"/>
        <v>10</v>
      </c>
      <c r="B299" s="17">
        <f t="shared" si="67"/>
        <v>13</v>
      </c>
      <c r="D299" s="89" cm="1">
        <f t="array" aca="1" ref="D299" ca="1">IF(INDIRECT(VLOOKUP(B299,B$8:C$38,2,FALSE)&amp;(10*A299-1))="","",INDIRECT(VLOOKUP(B299,B$8:C$38,2,FALSE)&amp;(10*A299-1)))</f>
        <v>46216</v>
      </c>
      <c r="E299" s="17" t="str">
        <f t="shared" ca="1" si="65"/>
        <v>月</v>
      </c>
      <c r="F299" s="17" t="str" cm="1">
        <f t="array" aca="1" ref="F299" ca="1">IF(E299="","",IF(INDIRECT(VLOOKUP(B299,B$8:C$38,2,FALSE)&amp;(10*A299+3))="","",INDIRECT(VLOOKUP(B299,B$8:C$38,2,FALSE)&amp;(10*A299+3))))</f>
        <v/>
      </c>
      <c r="G299" s="17" t="str" cm="1">
        <f t="array" aca="1" ref="G299" ca="1">IF(E299="","",IF(INDIRECT(VLOOKUP(B299,B$8:C$38,2,FALSE)&amp;(10*A299+5))="","",INDIRECT(VLOOKUP(B299,B$8:C$38,2,FALSE)&amp;(10*A299+5))))</f>
        <v/>
      </c>
      <c r="H299" s="17" t="str" cm="1">
        <f t="array" aca="1" ref="H299" ca="1">IF(G299="","",IF(G299="●","振替後",IF(G299="▲","振替前",IF(G299="○","休日",IF(G299="外","非対象期間",IF(INDIRECT(VLOOKUP(B299,B$8:C$38,2,FALSE)&amp;(10*A299+5))="","",INDIRECT(VLOOKUP(B299,B$8:C$38,2,FALSE)&amp;(10*A299+5))))))))</f>
        <v/>
      </c>
      <c r="J299" s="52"/>
      <c r="K299" s="67" t="s">
        <v>1</v>
      </c>
      <c r="L299" s="126">
        <f>DATE(YEAR(L298),MONTH(L298),DAY(L298))</f>
        <v>46813</v>
      </c>
      <c r="M299" s="126">
        <f>IF(MONTH(DATE(YEAR(L299),MONTH(L299),DAY(L299)+1))=MONTH($L298),DATE(YEAR(L299),MONTH(L299),DAY(L299)+1),"")</f>
        <v>46814</v>
      </c>
      <c r="N299" s="126">
        <f t="shared" ref="N299:AP299" si="74">IF(MONTH(DATE(YEAR(M299),MONTH(M299),DAY(M299)+1))=MONTH($L298),DATE(YEAR(M299),MONTH(M299),DAY(M299)+1),"")</f>
        <v>46815</v>
      </c>
      <c r="O299" s="126">
        <f t="shared" si="74"/>
        <v>46816</v>
      </c>
      <c r="P299" s="126">
        <f t="shared" si="74"/>
        <v>46817</v>
      </c>
      <c r="Q299" s="126">
        <f t="shared" si="74"/>
        <v>46818</v>
      </c>
      <c r="R299" s="126">
        <f t="shared" si="74"/>
        <v>46819</v>
      </c>
      <c r="S299" s="126">
        <f t="shared" si="74"/>
        <v>46820</v>
      </c>
      <c r="T299" s="126">
        <f t="shared" si="74"/>
        <v>46821</v>
      </c>
      <c r="U299" s="126">
        <f t="shared" si="74"/>
        <v>46822</v>
      </c>
      <c r="V299" s="126">
        <f t="shared" si="74"/>
        <v>46823</v>
      </c>
      <c r="W299" s="126">
        <f t="shared" si="74"/>
        <v>46824</v>
      </c>
      <c r="X299" s="126">
        <f t="shared" si="74"/>
        <v>46825</v>
      </c>
      <c r="Y299" s="126">
        <f t="shared" si="74"/>
        <v>46826</v>
      </c>
      <c r="Z299" s="126">
        <f t="shared" si="74"/>
        <v>46827</v>
      </c>
      <c r="AA299" s="126">
        <f t="shared" si="74"/>
        <v>46828</v>
      </c>
      <c r="AB299" s="126">
        <f t="shared" si="74"/>
        <v>46829</v>
      </c>
      <c r="AC299" s="126">
        <f t="shared" si="74"/>
        <v>46830</v>
      </c>
      <c r="AD299" s="126">
        <f t="shared" si="74"/>
        <v>46831</v>
      </c>
      <c r="AE299" s="126">
        <f t="shared" si="74"/>
        <v>46832</v>
      </c>
      <c r="AF299" s="126">
        <f t="shared" si="74"/>
        <v>46833</v>
      </c>
      <c r="AG299" s="126">
        <f t="shared" si="74"/>
        <v>46834</v>
      </c>
      <c r="AH299" s="126">
        <f t="shared" si="74"/>
        <v>46835</v>
      </c>
      <c r="AI299" s="126">
        <f t="shared" si="74"/>
        <v>46836</v>
      </c>
      <c r="AJ299" s="126">
        <f t="shared" si="74"/>
        <v>46837</v>
      </c>
      <c r="AK299" s="126">
        <f t="shared" si="74"/>
        <v>46838</v>
      </c>
      <c r="AL299" s="126">
        <f t="shared" si="74"/>
        <v>46839</v>
      </c>
      <c r="AM299" s="126">
        <f t="shared" si="74"/>
        <v>46840</v>
      </c>
      <c r="AN299" s="126">
        <f t="shared" si="74"/>
        <v>46841</v>
      </c>
      <c r="AO299" s="126">
        <f t="shared" si="74"/>
        <v>46842</v>
      </c>
      <c r="AP299" s="131">
        <f t="shared" si="74"/>
        <v>46843</v>
      </c>
      <c r="AQ299" s="273"/>
      <c r="AR299" s="274"/>
      <c r="AS299" s="274"/>
      <c r="AT299" s="274"/>
      <c r="AU299" s="275"/>
      <c r="AV299" s="263"/>
      <c r="AW299" s="264"/>
      <c r="AX299" s="265"/>
      <c r="AY299" s="268"/>
      <c r="AZ299" s="269"/>
      <c r="BA299" s="251"/>
      <c r="BB299" s="254"/>
      <c r="BC299" s="257"/>
      <c r="BD299" s="210"/>
      <c r="BE299" s="248"/>
      <c r="BF299" s="210"/>
      <c r="BG299" s="248"/>
      <c r="BH299" s="210"/>
      <c r="BI299" s="210"/>
      <c r="BJ299" s="103" t="s">
        <v>78</v>
      </c>
      <c r="BK299" s="103" t="s">
        <v>79</v>
      </c>
      <c r="BL299" s="222"/>
      <c r="BM299" s="249"/>
      <c r="BN299" s="249"/>
      <c r="BO299" s="173"/>
      <c r="BP299" s="173"/>
      <c r="BQ299" s="106"/>
      <c r="BR299" s="246"/>
      <c r="BS299" s="222"/>
      <c r="BT299" s="173"/>
    </row>
    <row r="300" spans="1:74" ht="13.5" customHeight="1">
      <c r="A300" s="17">
        <f t="shared" si="66"/>
        <v>10</v>
      </c>
      <c r="B300" s="17">
        <f t="shared" si="67"/>
        <v>14</v>
      </c>
      <c r="D300" s="89" cm="1">
        <f t="array" aca="1" ref="D300" ca="1">IF(INDIRECT(VLOOKUP(B300,B$8:C$38,2,FALSE)&amp;(10*A300-1))="","",INDIRECT(VLOOKUP(B300,B$8:C$38,2,FALSE)&amp;(10*A300-1)))</f>
        <v>46217</v>
      </c>
      <c r="E300" s="17" t="str">
        <f t="shared" ca="1" si="65"/>
        <v>火</v>
      </c>
      <c r="F300" s="17" t="str" cm="1">
        <f t="array" aca="1" ref="F300" ca="1">IF(E300="","",IF(INDIRECT(VLOOKUP(B300,B$8:C$38,2,FALSE)&amp;(10*A300+3))="","",INDIRECT(VLOOKUP(B300,B$8:C$38,2,FALSE)&amp;(10*A300+3))))</f>
        <v/>
      </c>
      <c r="G300" s="17" t="str" cm="1">
        <f t="array" aca="1" ref="G300" ca="1">IF(E300="","",IF(INDIRECT(VLOOKUP(B300,B$8:C$38,2,FALSE)&amp;(10*A300+5))="","",INDIRECT(VLOOKUP(B300,B$8:C$38,2,FALSE)&amp;(10*A300+5))))</f>
        <v/>
      </c>
      <c r="H300" s="17" t="str" cm="1">
        <f t="array" aca="1" ref="H300" ca="1">IF(G300="","",IF(G300="●","振替後",IF(G300="▲","振替前",IF(G300="○","休日",IF(G300="外","非対象期間",IF(INDIRECT(VLOOKUP(B300,B$8:C$38,2,FALSE)&amp;(10*A300+5))="","",INDIRECT(VLOOKUP(B300,B$8:C$38,2,FALSE)&amp;(10*A300+5))))))))</f>
        <v/>
      </c>
      <c r="J300" s="52"/>
      <c r="K300" s="67" t="s">
        <v>2</v>
      </c>
      <c r="L300" s="128" t="str">
        <f t="shared" ref="L300:AP300" si="75">TEXT(L299,"aaa")</f>
        <v>水</v>
      </c>
      <c r="M300" s="128" t="str">
        <f t="shared" si="75"/>
        <v>木</v>
      </c>
      <c r="N300" s="128" t="str">
        <f t="shared" si="75"/>
        <v>金</v>
      </c>
      <c r="O300" s="128" t="str">
        <f t="shared" si="75"/>
        <v>土</v>
      </c>
      <c r="P300" s="128" t="str">
        <f t="shared" si="75"/>
        <v>日</v>
      </c>
      <c r="Q300" s="128" t="str">
        <f t="shared" si="75"/>
        <v>月</v>
      </c>
      <c r="R300" s="128" t="str">
        <f t="shared" si="75"/>
        <v>火</v>
      </c>
      <c r="S300" s="128" t="str">
        <f t="shared" si="75"/>
        <v>水</v>
      </c>
      <c r="T300" s="128" t="str">
        <f t="shared" si="75"/>
        <v>木</v>
      </c>
      <c r="U300" s="128" t="str">
        <f t="shared" si="75"/>
        <v>金</v>
      </c>
      <c r="V300" s="128" t="str">
        <f t="shared" si="75"/>
        <v>土</v>
      </c>
      <c r="W300" s="128" t="str">
        <f t="shared" si="75"/>
        <v>日</v>
      </c>
      <c r="X300" s="128" t="str">
        <f t="shared" si="75"/>
        <v>月</v>
      </c>
      <c r="Y300" s="128" t="str">
        <f t="shared" si="75"/>
        <v>火</v>
      </c>
      <c r="Z300" s="128" t="str">
        <f t="shared" si="75"/>
        <v>水</v>
      </c>
      <c r="AA300" s="128" t="str">
        <f t="shared" si="75"/>
        <v>木</v>
      </c>
      <c r="AB300" s="128" t="str">
        <f t="shared" si="75"/>
        <v>金</v>
      </c>
      <c r="AC300" s="128" t="str">
        <f t="shared" si="75"/>
        <v>土</v>
      </c>
      <c r="AD300" s="128" t="str">
        <f t="shared" si="75"/>
        <v>日</v>
      </c>
      <c r="AE300" s="128" t="str">
        <f t="shared" si="75"/>
        <v>月</v>
      </c>
      <c r="AF300" s="128" t="str">
        <f t="shared" si="75"/>
        <v>火</v>
      </c>
      <c r="AG300" s="128" t="str">
        <f t="shared" si="75"/>
        <v>水</v>
      </c>
      <c r="AH300" s="128" t="str">
        <f t="shared" si="75"/>
        <v>木</v>
      </c>
      <c r="AI300" s="128" t="str">
        <f t="shared" si="75"/>
        <v>金</v>
      </c>
      <c r="AJ300" s="128" t="str">
        <f t="shared" si="75"/>
        <v>土</v>
      </c>
      <c r="AK300" s="128" t="str">
        <f t="shared" si="75"/>
        <v>日</v>
      </c>
      <c r="AL300" s="128" t="str">
        <f t="shared" si="75"/>
        <v>月</v>
      </c>
      <c r="AM300" s="128" t="str">
        <f t="shared" si="75"/>
        <v>火</v>
      </c>
      <c r="AN300" s="128" t="str">
        <f t="shared" si="75"/>
        <v>水</v>
      </c>
      <c r="AO300" s="128" t="str">
        <f t="shared" si="75"/>
        <v>木</v>
      </c>
      <c r="AP300" s="132" t="str">
        <f t="shared" si="75"/>
        <v>金</v>
      </c>
      <c r="AQ300" s="287" t="s">
        <v>137</v>
      </c>
      <c r="AR300" s="289" t="s">
        <v>138</v>
      </c>
      <c r="AS300" s="289" t="s">
        <v>139</v>
      </c>
      <c r="AT300" s="289" t="s">
        <v>140</v>
      </c>
      <c r="AU300" s="304" t="s">
        <v>141</v>
      </c>
      <c r="AV300" s="229" t="s">
        <v>44</v>
      </c>
      <c r="AW300" s="230" t="s">
        <v>12</v>
      </c>
      <c r="AX300" s="231" t="s">
        <v>51</v>
      </c>
      <c r="AY300" s="232" t="s">
        <v>44</v>
      </c>
      <c r="AZ300" s="235" t="s">
        <v>13</v>
      </c>
      <c r="BA300" s="252"/>
      <c r="BB300" s="255"/>
      <c r="BC300" s="238">
        <f>COUNT(L299:AP299)</f>
        <v>31</v>
      </c>
      <c r="BD300" s="208">
        <f>BC300-BA302</f>
        <v>31</v>
      </c>
      <c r="BE300" s="222">
        <f>SUM(BD$8:BD303)</f>
        <v>857</v>
      </c>
      <c r="BF300" s="208">
        <f>BC300-BA304</f>
        <v>31</v>
      </c>
      <c r="BG300" s="222">
        <f>SUM(BF$8:BF303)</f>
        <v>857</v>
      </c>
      <c r="BH300" s="222">
        <f>COUNTIF(L303:AP303,"○")+COUNTIF(L303:AP303,"●")</f>
        <v>0</v>
      </c>
      <c r="BI300" s="222">
        <f>SUM(BH$9:BH304)</f>
        <v>0</v>
      </c>
      <c r="BJ300" s="222">
        <f>COUNTIF(L305:AP305,"○")+COUNTIF(L305:AP305,"●")</f>
        <v>0</v>
      </c>
      <c r="BK300" s="222">
        <f>SUM(BJ$10:BJ305)</f>
        <v>0</v>
      </c>
      <c r="BL300" s="173">
        <f>COUNTIF(L300:AP300,"土")+COUNTIF(L300:AP300,"日")</f>
        <v>8</v>
      </c>
      <c r="BM300" s="248"/>
      <c r="BN300" s="248"/>
      <c r="BO300" s="173" t="str">
        <f ca="1">IF(OR(BM301/BD300&lt;0.285,BM301=0),"特例","特例なし")</f>
        <v>特例</v>
      </c>
      <c r="BP300" s="173" t="str">
        <f ca="1">IF(OR(BN301/BF300&lt;0.285,BN301=0),"特例","特例なし")</f>
        <v>特例</v>
      </c>
      <c r="BQ300" s="223" t="s">
        <v>97</v>
      </c>
      <c r="BR300" s="225">
        <f>ABS(IF(WEEKDAY(L298,3)=0,7,WEEKDAY(L298,3)-7))</f>
        <v>5</v>
      </c>
      <c r="BS300" s="173">
        <f ca="1">IF($AX$340="計画",IF(BD300=0,1,IF(AX303="達成",1,IF(AX303="達成※",1,0))),IF(BF300=0,1,IF(AX305="達成",1,IF(AX305="達成※",1,0))))</f>
        <v>0</v>
      </c>
      <c r="BT300" s="173">
        <f ca="1">IF($AX$340="計画",IF(COUNTIF(AQ304:AU304,"未")=0,1,0),IF(COUNTIF(AQ306:AU306,"未")=0,1,0))</f>
        <v>0</v>
      </c>
    </row>
    <row r="301" spans="1:74" ht="33.950000000000003" customHeight="1">
      <c r="A301" s="17">
        <f t="shared" si="66"/>
        <v>10</v>
      </c>
      <c r="B301" s="17">
        <f t="shared" si="67"/>
        <v>15</v>
      </c>
      <c r="D301" s="89" cm="1">
        <f t="array" aca="1" ref="D301" ca="1">IF(INDIRECT(VLOOKUP(B301,B$8:C$38,2,FALSE)&amp;(10*A301-1))="","",INDIRECT(VLOOKUP(B301,B$8:C$38,2,FALSE)&amp;(10*A301-1)))</f>
        <v>46218</v>
      </c>
      <c r="E301" s="17" t="str">
        <f t="shared" ca="1" si="65"/>
        <v>水</v>
      </c>
      <c r="F301" s="17" t="str" cm="1">
        <f t="array" aca="1" ref="F301" ca="1">IF(E301="","",IF(INDIRECT(VLOOKUP(B301,B$8:C$38,2,FALSE)&amp;(10*A301+3))="","",INDIRECT(VLOOKUP(B301,B$8:C$38,2,FALSE)&amp;(10*A301+3))))</f>
        <v/>
      </c>
      <c r="G301" s="17" t="str" cm="1">
        <f t="array" aca="1" ref="G301" ca="1">IF(E301="","",IF(INDIRECT(VLOOKUP(B301,B$8:C$38,2,FALSE)&amp;(10*A301+5))="","",INDIRECT(VLOOKUP(B301,B$8:C$38,2,FALSE)&amp;(10*A301+5))))</f>
        <v/>
      </c>
      <c r="H301" s="17" t="str" cm="1">
        <f t="array" aca="1" ref="H301" ca="1">IF(G301="","",IF(G301="●","振替後",IF(G301="▲","振替前",IF(G301="○","休日",IF(G301="外","非対象期間",IF(INDIRECT(VLOOKUP(B301,B$8:C$38,2,FALSE)&amp;(10*A301+5))="","",INDIRECT(VLOOKUP(B301,B$8:C$38,2,FALSE)&amp;(10*A301+5))))))))</f>
        <v/>
      </c>
      <c r="J301" s="52"/>
      <c r="K301" s="220" t="s">
        <v>3</v>
      </c>
      <c r="L301" s="218" t="str">
        <f>IFERROR(VLOOKUP(L299,祝日一覧!$A:$C,3,FALSE),"")</f>
        <v/>
      </c>
      <c r="M301" s="218" t="str">
        <f>IFERROR(VLOOKUP(M299,祝日一覧!$A:$C,3,FALSE),"")</f>
        <v/>
      </c>
      <c r="N301" s="218" t="str">
        <f>IFERROR(VLOOKUP(N299,祝日一覧!$A:$C,3,FALSE),"")</f>
        <v/>
      </c>
      <c r="O301" s="218" t="str">
        <f>IFERROR(VLOOKUP(O299,祝日一覧!$A:$C,3,FALSE),"")</f>
        <v/>
      </c>
      <c r="P301" s="218" t="str">
        <f>IFERROR(VLOOKUP(P299,祝日一覧!$A:$C,3,FALSE),"")</f>
        <v/>
      </c>
      <c r="Q301" s="218" t="str">
        <f>IFERROR(VLOOKUP(Q299,祝日一覧!$A:$C,3,FALSE),"")</f>
        <v/>
      </c>
      <c r="R301" s="218" t="str">
        <f>IFERROR(VLOOKUP(R299,祝日一覧!$A:$C,3,FALSE),"")</f>
        <v/>
      </c>
      <c r="S301" s="218" t="str">
        <f>IFERROR(VLOOKUP(S299,祝日一覧!$A:$C,3,FALSE),"")</f>
        <v/>
      </c>
      <c r="T301" s="218" t="str">
        <f>IFERROR(VLOOKUP(T299,祝日一覧!$A:$C,3,FALSE),"")</f>
        <v/>
      </c>
      <c r="U301" s="218" t="str">
        <f>IFERROR(VLOOKUP(U299,祝日一覧!$A:$C,3,FALSE),"")</f>
        <v/>
      </c>
      <c r="V301" s="218" t="str">
        <f>IFERROR(VLOOKUP(V299,祝日一覧!$A:$C,3,FALSE),"")</f>
        <v/>
      </c>
      <c r="W301" s="218" t="str">
        <f>IFERROR(VLOOKUP(W299,祝日一覧!$A:$C,3,FALSE),"")</f>
        <v/>
      </c>
      <c r="X301" s="218" t="str">
        <f>IFERROR(VLOOKUP(X299,祝日一覧!$A:$C,3,FALSE),"")</f>
        <v/>
      </c>
      <c r="Y301" s="218" t="str">
        <f>IFERROR(VLOOKUP(Y299,祝日一覧!$A:$C,3,FALSE),"")</f>
        <v/>
      </c>
      <c r="Z301" s="218" t="str">
        <f>IFERROR(VLOOKUP(Z299,祝日一覧!$A:$C,3,FALSE),"")</f>
        <v/>
      </c>
      <c r="AA301" s="218" t="str">
        <f>IFERROR(VLOOKUP(AA299,祝日一覧!$A:$C,3,FALSE),"")</f>
        <v/>
      </c>
      <c r="AB301" s="218" t="str">
        <f>IFERROR(VLOOKUP(AB299,祝日一覧!$A:$C,3,FALSE),"")</f>
        <v/>
      </c>
      <c r="AC301" s="218" t="str">
        <f>IFERROR(VLOOKUP(AC299,祝日一覧!$A:$C,3,FALSE),"")</f>
        <v/>
      </c>
      <c r="AD301" s="218" t="str">
        <f>IFERROR(VLOOKUP(AD299,祝日一覧!$A:$C,3,FALSE),"")</f>
        <v/>
      </c>
      <c r="AE301" s="218" t="str">
        <f>IFERROR(VLOOKUP(AE299,祝日一覧!$A:$C,3,FALSE),"")</f>
        <v>春分の日</v>
      </c>
      <c r="AF301" s="218" t="str">
        <f>IFERROR(VLOOKUP(AF299,祝日一覧!$A:$C,3,FALSE),"")</f>
        <v/>
      </c>
      <c r="AG301" s="218" t="str">
        <f>IFERROR(VLOOKUP(AG299,祝日一覧!$A:$C,3,FALSE),"")</f>
        <v/>
      </c>
      <c r="AH301" s="218" t="str">
        <f>IFERROR(VLOOKUP(AH299,祝日一覧!$A:$C,3,FALSE),"")</f>
        <v/>
      </c>
      <c r="AI301" s="218" t="str">
        <f>IFERROR(VLOOKUP(AI299,祝日一覧!$A:$C,3,FALSE),"")</f>
        <v/>
      </c>
      <c r="AJ301" s="218" t="str">
        <f>IFERROR(VLOOKUP(AJ299,祝日一覧!$A:$C,3,FALSE),"")</f>
        <v/>
      </c>
      <c r="AK301" s="218" t="str">
        <f>IFERROR(VLOOKUP(AK299,祝日一覧!$A:$C,3,FALSE),"")</f>
        <v/>
      </c>
      <c r="AL301" s="218" t="str">
        <f>IFERROR(VLOOKUP(AL299,祝日一覧!$A:$C,3,FALSE),"")</f>
        <v/>
      </c>
      <c r="AM301" s="218" t="str">
        <f>IFERROR(VLOOKUP(AM299,祝日一覧!$A:$C,3,FALSE),"")</f>
        <v/>
      </c>
      <c r="AN301" s="218" t="str">
        <f>IFERROR(VLOOKUP(AN299,祝日一覧!$A:$C,3,FALSE),"")</f>
        <v/>
      </c>
      <c r="AO301" s="218" t="str">
        <f>IFERROR(VLOOKUP(AO299,祝日一覧!$A:$C,3,FALSE),"")</f>
        <v/>
      </c>
      <c r="AP301" s="278" t="str">
        <f>IFERROR(VLOOKUP(AP299,祝日一覧!$A:$C,3,FALSE),"")</f>
        <v/>
      </c>
      <c r="AQ301" s="288"/>
      <c r="AR301" s="290"/>
      <c r="AS301" s="290"/>
      <c r="AT301" s="290"/>
      <c r="AU301" s="305"/>
      <c r="AV301" s="229"/>
      <c r="AW301" s="230"/>
      <c r="AX301" s="231"/>
      <c r="AY301" s="233"/>
      <c r="AZ301" s="236"/>
      <c r="BA301" s="41" t="s">
        <v>85</v>
      </c>
      <c r="BB301" s="42" t="s">
        <v>85</v>
      </c>
      <c r="BC301" s="238"/>
      <c r="BD301" s="209"/>
      <c r="BE301" s="222"/>
      <c r="BF301" s="209"/>
      <c r="BG301" s="222"/>
      <c r="BH301" s="222"/>
      <c r="BI301" s="222"/>
      <c r="BJ301" s="222"/>
      <c r="BK301" s="222"/>
      <c r="BL301" s="173"/>
      <c r="BM301" s="226">
        <f ca="1">BL300-BB302</f>
        <v>8</v>
      </c>
      <c r="BN301" s="226">
        <f ca="1">BL300-BB304</f>
        <v>8</v>
      </c>
      <c r="BO301" s="173"/>
      <c r="BP301" s="173"/>
      <c r="BQ301" s="224"/>
      <c r="BR301" s="225">
        <f>WEEKDAY(L297,3)</f>
        <v>5</v>
      </c>
      <c r="BS301" s="173"/>
      <c r="BT301" s="173"/>
      <c r="BU301" s="24"/>
    </row>
    <row r="302" spans="1:74" s="3" customFormat="1" ht="53.1" customHeight="1">
      <c r="A302" s="17">
        <f t="shared" si="66"/>
        <v>10</v>
      </c>
      <c r="B302" s="17">
        <f t="shared" si="67"/>
        <v>16</v>
      </c>
      <c r="C302" s="88"/>
      <c r="D302" s="89" cm="1">
        <f t="array" aca="1" ref="D302" ca="1">IF(INDIRECT(VLOOKUP(B302,B$8:C$38,2,FALSE)&amp;(10*A302-1))="","",INDIRECT(VLOOKUP(B302,B$8:C$38,2,FALSE)&amp;(10*A302-1)))</f>
        <v>46219</v>
      </c>
      <c r="E302" s="17" t="str">
        <f t="shared" ca="1" si="65"/>
        <v>木</v>
      </c>
      <c r="F302" s="17" t="str" cm="1">
        <f t="array" aca="1" ref="F302" ca="1">IF(E302="","",IF(INDIRECT(VLOOKUP(B302,B$8:C$38,2,FALSE)&amp;(10*A302+3))="","",INDIRECT(VLOOKUP(B302,B$8:C$38,2,FALSE)&amp;(10*A302+3))))</f>
        <v/>
      </c>
      <c r="G302" s="17" t="str" cm="1">
        <f t="array" aca="1" ref="G302" ca="1">IF(E302="","",IF(INDIRECT(VLOOKUP(B302,B$8:C$38,2,FALSE)&amp;(10*A302+5))="","",INDIRECT(VLOOKUP(B302,B$8:C$38,2,FALSE)&amp;(10*A302+5))))</f>
        <v/>
      </c>
      <c r="H302" s="17" t="str" cm="1">
        <f t="array" aca="1" ref="H302" ca="1">IF(G302="","",IF(G302="●","振替後",IF(G302="▲","振替前",IF(G302="○","休日",IF(G302="外","非対象期間",IF(INDIRECT(VLOOKUP(B302,B$8:C$38,2,FALSE)&amp;(10*A302+5))="","",INDIRECT(VLOOKUP(B302,B$8:C$38,2,FALSE)&amp;(10*A302+5))))))))</f>
        <v/>
      </c>
      <c r="J302" s="68"/>
      <c r="K302" s="221"/>
      <c r="L302" s="218"/>
      <c r="M302" s="218"/>
      <c r="N302" s="218"/>
      <c r="O302" s="218"/>
      <c r="P302" s="218"/>
      <c r="Q302" s="218"/>
      <c r="R302" s="218"/>
      <c r="S302" s="218"/>
      <c r="T302" s="218"/>
      <c r="U302" s="218"/>
      <c r="V302" s="218"/>
      <c r="W302" s="218"/>
      <c r="X302" s="218"/>
      <c r="Y302" s="218"/>
      <c r="Z302" s="218"/>
      <c r="AA302" s="218"/>
      <c r="AB302" s="218"/>
      <c r="AC302" s="218"/>
      <c r="AD302" s="218"/>
      <c r="AE302" s="218"/>
      <c r="AF302" s="218"/>
      <c r="AG302" s="218"/>
      <c r="AH302" s="218"/>
      <c r="AI302" s="218"/>
      <c r="AJ302" s="218"/>
      <c r="AK302" s="218"/>
      <c r="AL302" s="218"/>
      <c r="AM302" s="218"/>
      <c r="AN302" s="218"/>
      <c r="AO302" s="218"/>
      <c r="AP302" s="278"/>
      <c r="AQ302" s="108" t="str">
        <f>IF($BR300=7,DBCS(1&amp;"日～"&amp;7&amp;"日"),DBCS("前"&amp;DAY(EOMONTH($L298-1,0))-6+$BR300&amp;"日～"&amp;$BR300&amp;"日"))</f>
        <v>前２８日～５日</v>
      </c>
      <c r="AR302" s="109" t="str">
        <f>DBCS($BR300+1&amp;"日～"&amp;$BR300+7&amp;"日")</f>
        <v>６日～１２日</v>
      </c>
      <c r="AS302" s="109" t="str">
        <f>DBCS($BR300+8&amp;"日～"&amp;$BR300+14&amp;"日")</f>
        <v>１３日～１９日</v>
      </c>
      <c r="AT302" s="109" t="str">
        <f>DBCS($BR300+15&amp;"日～"&amp;$BR300+21&amp;"日")</f>
        <v>２０日～２６日</v>
      </c>
      <c r="AU302" s="110" t="str">
        <f>IF(AND(BR300=7,BR303=0),"-",IF($BR305=3,"-",DBCS($BR300+22&amp;"日～"&amp;$BR300+28&amp;"日")))</f>
        <v>-</v>
      </c>
      <c r="AV302" s="229"/>
      <c r="AW302" s="230"/>
      <c r="AX302" s="231"/>
      <c r="AY302" s="234"/>
      <c r="AZ302" s="237"/>
      <c r="BA302" s="41">
        <f>COUNTIF(L303:AP304,"外")</f>
        <v>0</v>
      </c>
      <c r="BB302" s="42">
        <f ca="1">COUNTIF(OFFSET(L303,0,MAX(5-WEEKDAY(L298,3),0),1,MIN(7-WEEKDAY(L298,3),2)),"外")+COUNTIF(OFFSET(L303,0,MAX(5-WEEKDAY(L298,3),0)+7,1,2),"外")+COUNTIF(OFFSET(L303,0,MAX(5-WEEKDAY(L298,3),0)+14,1,2),"外")+COUNTIF(OFFSET(L303,0,MAX(5-WEEKDAY(L298,3),0)+21,1,2),"外")+IF(BR302-BR300&lt;27,0,COUNTIF(OFFSET(L303,0,BR300+26,1,MIN(7-BR303,2)),"外"))</f>
        <v>0</v>
      </c>
      <c r="BC302" s="238"/>
      <c r="BD302" s="209"/>
      <c r="BE302" s="222"/>
      <c r="BF302" s="209"/>
      <c r="BG302" s="222"/>
      <c r="BH302" s="222"/>
      <c r="BI302" s="222"/>
      <c r="BJ302" s="222"/>
      <c r="BK302" s="222"/>
      <c r="BL302" s="173"/>
      <c r="BM302" s="227"/>
      <c r="BN302" s="227"/>
      <c r="BO302" s="173"/>
      <c r="BP302" s="173"/>
      <c r="BQ302" s="35" t="s">
        <v>98</v>
      </c>
      <c r="BR302" s="31">
        <f>DAY(EOMONTH(L298,0))</f>
        <v>31</v>
      </c>
      <c r="BS302" s="173"/>
      <c r="BT302" s="173"/>
      <c r="BU302" s="29"/>
      <c r="BV302" s="30"/>
    </row>
    <row r="303" spans="1:74" s="4" customFormat="1" ht="29.1" customHeight="1">
      <c r="A303" s="17">
        <f t="shared" si="66"/>
        <v>10</v>
      </c>
      <c r="B303" s="17">
        <f t="shared" si="67"/>
        <v>17</v>
      </c>
      <c r="D303" s="89" cm="1">
        <f t="array" aca="1" ref="D303" ca="1">IF(INDIRECT(VLOOKUP(B303,B$8:C$38,2,FALSE)&amp;(10*A303-1))="","",INDIRECT(VLOOKUP(B303,B$8:C$38,2,FALSE)&amp;(10*A303-1)))</f>
        <v>46220</v>
      </c>
      <c r="E303" s="17" t="str">
        <f t="shared" ca="1" si="65"/>
        <v>金</v>
      </c>
      <c r="F303" s="17" t="str" cm="1">
        <f t="array" aca="1" ref="F303" ca="1">IF(E303="","",IF(INDIRECT(VLOOKUP(B303,B$8:C$38,2,FALSE)&amp;(10*A303+3))="","",INDIRECT(VLOOKUP(B303,B$8:C$38,2,FALSE)&amp;(10*A303+3))))</f>
        <v/>
      </c>
      <c r="G303" s="17" t="str" cm="1">
        <f t="array" aca="1" ref="G303" ca="1">IF(E303="","",IF(INDIRECT(VLOOKUP(B303,B$8:C$38,2,FALSE)&amp;(10*A303+5))="","",INDIRECT(VLOOKUP(B303,B$8:C$38,2,FALSE)&amp;(10*A303+5))))</f>
        <v/>
      </c>
      <c r="H303" s="17" t="str" cm="1">
        <f t="array" aca="1" ref="H303" ca="1">IF(G303="","",IF(G303="●","振替後",IF(G303="▲","振替前",IF(G303="○","休日",IF(G303="外","非対象期間",IF(INDIRECT(VLOOKUP(B303,B$8:C$38,2,FALSE)&amp;(10*A303+5))="","",INDIRECT(VLOOKUP(B303,B$8:C$38,2,FALSE)&amp;(10*A303+5))))))))</f>
        <v/>
      </c>
      <c r="J303" s="69"/>
      <c r="K303" s="212" t="s">
        <v>88</v>
      </c>
      <c r="L303" s="194"/>
      <c r="M303" s="194"/>
      <c r="N303" s="194"/>
      <c r="O303" s="194"/>
      <c r="P303" s="194"/>
      <c r="Q303" s="194"/>
      <c r="R303" s="194"/>
      <c r="S303" s="194"/>
      <c r="T303" s="194"/>
      <c r="U303" s="194"/>
      <c r="V303" s="194"/>
      <c r="W303" s="194"/>
      <c r="X303" s="194"/>
      <c r="Y303" s="194"/>
      <c r="Z303" s="194"/>
      <c r="AA303" s="194"/>
      <c r="AB303" s="194"/>
      <c r="AC303" s="194"/>
      <c r="AD303" s="194"/>
      <c r="AE303" s="194"/>
      <c r="AF303" s="194"/>
      <c r="AG303" s="194"/>
      <c r="AH303" s="194"/>
      <c r="AI303" s="194"/>
      <c r="AJ303" s="194"/>
      <c r="AK303" s="194"/>
      <c r="AL303" s="194"/>
      <c r="AM303" s="194"/>
      <c r="AN303" s="194"/>
      <c r="AO303" s="194"/>
      <c r="AP303" s="276"/>
      <c r="AQ303" s="111">
        <f ca="1">IF(BR300=7,COUNTIF(OFFSET($L303,0,0,1,$BR300),"○")+COUNTIF(OFFSET($L303,0,$BR300,1,7),"●"),COUNTIF(OFFSET($L303,0,0,1,$BR300),"○")+COUNTIF(OFFSET($L303,-10,DAY(EOMONTH(L298-1,0))-7+BR300,1,7-$BR300),"○")+COUNTIF(OFFSET(L303,0,BR300,1,7),"●"))</f>
        <v>0</v>
      </c>
      <c r="AR303" s="112">
        <f ca="1">COUNTIF(OFFSET($L303,0,$BR300,1,7),"○")+COUNTIF(OFFSET($L303,0,$BR300+7,1,7),"●")</f>
        <v>0</v>
      </c>
      <c r="AS303" s="112">
        <f ca="1">COUNTIF(OFFSET($L303,0,$BR300+7,1,7),"○")+COUNTIF(OFFSET($L303,0,$BR300+14,1,7),"●")</f>
        <v>0</v>
      </c>
      <c r="AT303" s="112">
        <f ca="1">IF(BR305=3,COUNTIF(OFFSET($L303,0,$BR300+14,1,7),"○")+IFERROR(COUNTIF(OFFSET(L303,0,BR300+22,1,BR303),"●"),0)+COUNTIF(OFFSET(L303,10,0,1,7-BR303),"●"),COUNTIF(OFFSET($L303,0,$BR300+14,1,7),"○")+COUNTIF(OFFSET($L303,0,$BR300+21,1,7),"●"))</f>
        <v>0</v>
      </c>
      <c r="AU303" s="113" t="str">
        <f ca="1">IF((BR305+SIGN(BR300))&lt;5,"-",IF(BR303=0,COUNTIF(OFFSET(L303,0,BR300+21,1,7),"○")+COUNTIF(OFFSET(L303,10,0,1,7-BR303),"●"),COUNTIF(OFFSET(L303,0,BR300+21,1,7),"○")+COUNTIF(OFFSET(L303,0,BR300+28,1,BR303),"●")+COUNTIF(OFFSET(L303,10,1,7-BR303,),"●")))</f>
        <v>-</v>
      </c>
      <c r="AV303" s="198">
        <f>BH300</f>
        <v>0</v>
      </c>
      <c r="AW303" s="200">
        <f>IF(BD300=0,"対象外",AV303/BD300)</f>
        <v>0</v>
      </c>
      <c r="AX303" s="202" t="str">
        <f ca="1">IF(BD300=0,"対象外",IF(AV303/BD300&gt;=0.285,"達成",IF(AV303&gt;=BO303,"達成※","未")))</f>
        <v>未</v>
      </c>
      <c r="AY303" s="204">
        <f>BI300</f>
        <v>0</v>
      </c>
      <c r="AZ303" s="206">
        <f>IFERROR(AY303/BE300,"")</f>
        <v>0</v>
      </c>
      <c r="BA303" s="41" t="s">
        <v>86</v>
      </c>
      <c r="BB303" s="42" t="s">
        <v>86</v>
      </c>
      <c r="BC303" s="238"/>
      <c r="BD303" s="209"/>
      <c r="BE303" s="222"/>
      <c r="BF303" s="209"/>
      <c r="BG303" s="222"/>
      <c r="BH303" s="222"/>
      <c r="BI303" s="222"/>
      <c r="BJ303" s="222"/>
      <c r="BK303" s="222"/>
      <c r="BL303" s="173"/>
      <c r="BM303" s="227"/>
      <c r="BN303" s="227"/>
      <c r="BO303" s="173">
        <f ca="1">IF(OR(BM301/BD300&lt;0.285,BM301=0),BM301,"-")</f>
        <v>8</v>
      </c>
      <c r="BP303" s="226">
        <f ca="1">IF(OR(BN301/BF300&lt;0.285,BN301=0),BN301,"-")</f>
        <v>8</v>
      </c>
      <c r="BQ303" s="36" t="s">
        <v>99</v>
      </c>
      <c r="BR303" s="33">
        <f>MOD(BR302-BR300,7)</f>
        <v>5</v>
      </c>
      <c r="BS303" s="173"/>
      <c r="BT303" s="173"/>
    </row>
    <row r="304" spans="1:74" s="4" customFormat="1" ht="29.1" customHeight="1">
      <c r="A304" s="17">
        <f t="shared" si="66"/>
        <v>10</v>
      </c>
      <c r="B304" s="17">
        <f t="shared" si="67"/>
        <v>18</v>
      </c>
      <c r="D304" s="89" cm="1">
        <f t="array" aca="1" ref="D304" ca="1">IF(INDIRECT(VLOOKUP(B304,B$8:C$38,2,FALSE)&amp;(10*A304-1))="","",INDIRECT(VLOOKUP(B304,B$8:C$38,2,FALSE)&amp;(10*A304-1)))</f>
        <v>46221</v>
      </c>
      <c r="E304" s="17" t="str">
        <f t="shared" ca="1" si="65"/>
        <v>土</v>
      </c>
      <c r="F304" s="17" t="str" cm="1">
        <f t="array" aca="1" ref="F304" ca="1">IF(E304="","",IF(INDIRECT(VLOOKUP(B304,B$8:C$38,2,FALSE)&amp;(10*A304+3))="","",INDIRECT(VLOOKUP(B304,B$8:C$38,2,FALSE)&amp;(10*A304+3))))</f>
        <v/>
      </c>
      <c r="G304" s="17" t="str" cm="1">
        <f t="array" aca="1" ref="G304" ca="1">IF(E304="","",IF(INDIRECT(VLOOKUP(B304,B$8:C$38,2,FALSE)&amp;(10*A304+5))="","",INDIRECT(VLOOKUP(B304,B$8:C$38,2,FALSE)&amp;(10*A304+5))))</f>
        <v/>
      </c>
      <c r="H304" s="17" t="str" cm="1">
        <f t="array" aca="1" ref="H304" ca="1">IF(G304="","",IF(G304="●","振替後",IF(G304="▲","振替前",IF(G304="○","休日",IF(G304="外","非対象期間",IF(INDIRECT(VLOOKUP(B304,B$8:C$38,2,FALSE)&amp;(10*A304+5))="","",INDIRECT(VLOOKUP(B304,B$8:C$38,2,FALSE)&amp;(10*A304+5))))))))</f>
        <v/>
      </c>
      <c r="J304" s="69"/>
      <c r="K304" s="244"/>
      <c r="L304" s="194"/>
      <c r="M304" s="194"/>
      <c r="N304" s="194"/>
      <c r="O304" s="194"/>
      <c r="P304" s="194"/>
      <c r="Q304" s="194"/>
      <c r="R304" s="194"/>
      <c r="S304" s="194"/>
      <c r="T304" s="194"/>
      <c r="U304" s="194"/>
      <c r="V304" s="194"/>
      <c r="W304" s="194"/>
      <c r="X304" s="194"/>
      <c r="Y304" s="194"/>
      <c r="Z304" s="194"/>
      <c r="AA304" s="194"/>
      <c r="AB304" s="194"/>
      <c r="AC304" s="194"/>
      <c r="AD304" s="194"/>
      <c r="AE304" s="194"/>
      <c r="AF304" s="194"/>
      <c r="AG304" s="194"/>
      <c r="AH304" s="194"/>
      <c r="AI304" s="194"/>
      <c r="AJ304" s="194"/>
      <c r="AK304" s="194"/>
      <c r="AL304" s="194"/>
      <c r="AM304" s="194"/>
      <c r="AN304" s="194"/>
      <c r="AO304" s="194"/>
      <c r="AP304" s="276"/>
      <c r="AQ304" s="114" t="str">
        <f ca="1">IF(BR300=1,
IF((2-COUNTIF(OFFSET(L303,0,0,1,1),"外")-COUNTIF(OFFSET(L303,-10,BR292-1),"外"))&lt;=AQ303,"達成","未"),
IF((2-COUNTIF(OFFSET(L303,0,MAX(5-WEEKDAY(L298,3),0),1,2),"外"))&lt;=AQ303,"達成","未"))</f>
        <v>未</v>
      </c>
      <c r="AR304" s="112" t="str">
        <f ca="1">IF((2-COUNTIF(OFFSET($L303,0,$BR300+5,1,2),"外"))&lt;=AR303,"達成","未")</f>
        <v>未</v>
      </c>
      <c r="AS304" s="112" t="str">
        <f ca="1">IF((2-COUNTIF(OFFSET($L303,0,$BR300+12,1,2),"外"))&lt;=AS303,"達成","未")</f>
        <v>未</v>
      </c>
      <c r="AT304" s="112" t="str">
        <f ca="1">IF((2-COUNTIF(OFFSET($L303,0,$BR300+19,1,2),"外"))&lt;=AT303,"達成","未")</f>
        <v>未</v>
      </c>
      <c r="AU304" s="113" t="str">
        <f ca="1">IF((BR305+SIGN(BR300))&lt;5,"-",IF((2-COUNTIF(OFFSET($L303,0,$BR300+26,1,2),"外"))&lt;=AU303,"達成","未"))</f>
        <v>-</v>
      </c>
      <c r="AV304" s="214"/>
      <c r="AW304" s="215"/>
      <c r="AX304" s="216"/>
      <c r="AY304" s="217"/>
      <c r="AZ304" s="239"/>
      <c r="BA304" s="240">
        <f>COUNTIF(L305:AP306,"外")</f>
        <v>0</v>
      </c>
      <c r="BB304" s="242">
        <f ca="1">COUNTIF(OFFSET(L305,0,MAX(5-WEEKDAY(L298,3),0),1,MIN(7-WEEKDAY(L298,3),2)),"外")+COUNTIF(OFFSET(L305,0,MAX(5-WEEKDAY(L298,3),0)+7,1,2),"外")+COUNTIF(OFFSET(L305,0,MAX(5-WEEKDAY(L298,3),0)+14,1,2),"外")+COUNTIF(OFFSET(L305,0,MAX(5-WEEKDAY(L298,3),0)+21,1,2),"外")+IF(BR302-BR300&lt;27,0,COUNTIF(OFFSET(L305,0,BR300+26,1,MIN(7-BR303,2)),"外"))</f>
        <v>0</v>
      </c>
      <c r="BC304" s="238"/>
      <c r="BD304" s="209"/>
      <c r="BE304" s="222"/>
      <c r="BF304" s="209"/>
      <c r="BG304" s="222"/>
      <c r="BH304" s="222"/>
      <c r="BI304" s="222"/>
      <c r="BJ304" s="222"/>
      <c r="BK304" s="222"/>
      <c r="BL304" s="173"/>
      <c r="BM304" s="227"/>
      <c r="BN304" s="227"/>
      <c r="BO304" s="173"/>
      <c r="BP304" s="227"/>
      <c r="BQ304" s="101" t="s">
        <v>101</v>
      </c>
      <c r="BR304" s="33">
        <f>SIGN(BR300)+SIGN(BR303)+BR305</f>
        <v>5</v>
      </c>
      <c r="BS304" s="173"/>
      <c r="BT304" s="173"/>
    </row>
    <row r="305" spans="1:74" s="4" customFormat="1" ht="29.1" customHeight="1">
      <c r="A305" s="17">
        <f t="shared" si="66"/>
        <v>10</v>
      </c>
      <c r="B305" s="17">
        <f t="shared" si="67"/>
        <v>19</v>
      </c>
      <c r="D305" s="89" cm="1">
        <f t="array" aca="1" ref="D305" ca="1">IF(INDIRECT(VLOOKUP(B305,B$8:C$38,2,FALSE)&amp;(10*A305-1))="","",INDIRECT(VLOOKUP(B305,B$8:C$38,2,FALSE)&amp;(10*A305-1)))</f>
        <v>46222</v>
      </c>
      <c r="E305" s="17" t="str">
        <f t="shared" ca="1" si="65"/>
        <v>日</v>
      </c>
      <c r="F305" s="17" t="str" cm="1">
        <f t="array" aca="1" ref="F305" ca="1">IF(E305="","",IF(INDIRECT(VLOOKUP(B305,B$8:C$38,2,FALSE)&amp;(10*A305+3))="","",INDIRECT(VLOOKUP(B305,B$8:C$38,2,FALSE)&amp;(10*A305+3))))</f>
        <v/>
      </c>
      <c r="G305" s="17" t="str" cm="1">
        <f t="array" aca="1" ref="G305" ca="1">IF(E305="","",IF(INDIRECT(VLOOKUP(B305,B$8:C$38,2,FALSE)&amp;(10*A305+5))="","",INDIRECT(VLOOKUP(B305,B$8:C$38,2,FALSE)&amp;(10*A305+5))))</f>
        <v/>
      </c>
      <c r="H305" s="17" t="str" cm="1">
        <f t="array" aca="1" ref="H305" ca="1">IF(G305="","",IF(G305="●","振替後",IF(G305="▲","振替前",IF(G305="○","休日",IF(G305="外","非対象期間",IF(INDIRECT(VLOOKUP(B305,B$8:C$38,2,FALSE)&amp;(10*A305+5))="","",INDIRECT(VLOOKUP(B305,B$8:C$38,2,FALSE)&amp;(10*A305+5))))))))</f>
        <v/>
      </c>
      <c r="J305" s="69"/>
      <c r="K305" s="212" t="s">
        <v>84</v>
      </c>
      <c r="L305" s="194"/>
      <c r="M305" s="194"/>
      <c r="N305" s="194"/>
      <c r="O305" s="194"/>
      <c r="P305" s="194"/>
      <c r="Q305" s="194"/>
      <c r="R305" s="194"/>
      <c r="S305" s="194"/>
      <c r="T305" s="194"/>
      <c r="U305" s="194"/>
      <c r="V305" s="194"/>
      <c r="W305" s="194"/>
      <c r="X305" s="194"/>
      <c r="Y305" s="194"/>
      <c r="Z305" s="194"/>
      <c r="AA305" s="194"/>
      <c r="AB305" s="194"/>
      <c r="AC305" s="194"/>
      <c r="AD305" s="194"/>
      <c r="AE305" s="194"/>
      <c r="AF305" s="194"/>
      <c r="AG305" s="194"/>
      <c r="AH305" s="194"/>
      <c r="AI305" s="194"/>
      <c r="AJ305" s="194"/>
      <c r="AK305" s="194"/>
      <c r="AL305" s="194"/>
      <c r="AM305" s="194"/>
      <c r="AN305" s="194"/>
      <c r="AO305" s="194"/>
      <c r="AP305" s="276"/>
      <c r="AQ305" s="118">
        <f ca="1">IF(BR300=7,COUNTIF(OFFSET($L305,0,0,1,$BR300),"○")+COUNTIF(OFFSET($L305,0,$BR300,1,7),"●"),COUNTIF(OFFSET($L305,0,0,1,$BR300),"○")+COUNTIF(OFFSET($L305,-10,DAY(EOMONTH(L298-1,0))-7+BR300,1,7-$BR300),"○")+COUNTIF(OFFSET(L305,0,BR300,1,7),"●"))</f>
        <v>0</v>
      </c>
      <c r="AR305" s="119">
        <f ca="1">COUNTIF(OFFSET($L305,0,$BR300,1,7),"○")+COUNTIF(OFFSET($L305,0,$BR300+7,1,7),"●")</f>
        <v>0</v>
      </c>
      <c r="AS305" s="119">
        <f ca="1">COUNTIF(OFFSET($L305,0,$BR300+7,1,7),"○")+COUNTIF(OFFSET($L305,0,$BR300+14,1,7),"●")</f>
        <v>0</v>
      </c>
      <c r="AT305" s="119">
        <f ca="1">IF(BR305=3,COUNTIF(OFFSET($L305,0,$BR300+14,1,7),"○")+IFERROR(COUNTIF(OFFSET(L305,0,BR300+22,1,BR303),"●"),0)+COUNTIF(OFFSET(L305,10,0,1,7-BR303),"●"),COUNTIF(OFFSET($L305,0,$BR300+14,1,7),"○")+COUNTIF(OFFSET($L305,0,$BR300+21,1,7),"●"))</f>
        <v>0</v>
      </c>
      <c r="AU305" s="120" t="str">
        <f ca="1">IF((BR305+SIGN(BR300))&lt;5,"-",IF(BR303=0,COUNTIF(OFFSET(L305,0,BR300+21,1,7),"○")+COUNTIF(OFFSET(L305,10,0,1,7-BR303),"●"),COUNTIF(OFFSET(L305,0,BR300+21,1,7),"○")+COUNTIF(OFFSET(L305,0,BR300+28,1,BR303),"●")+COUNTIF(OFFSET(L305,10,1,7-BR303,),"●")))</f>
        <v>-</v>
      </c>
      <c r="AV305" s="198">
        <f>BJ300</f>
        <v>0</v>
      </c>
      <c r="AW305" s="200">
        <f>IF(BD300=0,"対象外",AV305/BD300)</f>
        <v>0</v>
      </c>
      <c r="AX305" s="202" t="str">
        <f ca="1">IF(BD300=0,"対象外",IF(AV305/BD300&gt;=0.285,"達成",IF(AV305&gt;=BO303,"達成※","未")))</f>
        <v>未</v>
      </c>
      <c r="AY305" s="204">
        <f>BK300</f>
        <v>0</v>
      </c>
      <c r="AZ305" s="206">
        <f>IFERROR(AY305/BE300,"")</f>
        <v>0</v>
      </c>
      <c r="BA305" s="241"/>
      <c r="BB305" s="243"/>
      <c r="BC305" s="238"/>
      <c r="BD305" s="210"/>
      <c r="BE305" s="222"/>
      <c r="BF305" s="210"/>
      <c r="BG305" s="222"/>
      <c r="BH305" s="222"/>
      <c r="BI305" s="222"/>
      <c r="BJ305" s="222"/>
      <c r="BK305" s="222"/>
      <c r="BL305" s="173"/>
      <c r="BM305" s="228"/>
      <c r="BN305" s="228"/>
      <c r="BO305" s="173"/>
      <c r="BP305" s="228"/>
      <c r="BQ305" s="37" t="s">
        <v>100</v>
      </c>
      <c r="BR305" s="104">
        <f>ROUNDDOWN((BR302-BR300)/7,0)</f>
        <v>3</v>
      </c>
      <c r="BS305" s="173"/>
      <c r="BT305" s="173"/>
    </row>
    <row r="306" spans="1:74" s="4" customFormat="1" ht="29.1" customHeight="1" thickBot="1">
      <c r="A306" s="17">
        <f t="shared" si="66"/>
        <v>10</v>
      </c>
      <c r="B306" s="17">
        <f t="shared" si="67"/>
        <v>20</v>
      </c>
      <c r="D306" s="89" cm="1">
        <f t="array" aca="1" ref="D306" ca="1">IF(INDIRECT(VLOOKUP(B306,B$8:C$38,2,FALSE)&amp;(10*A306-1))="","",INDIRECT(VLOOKUP(B306,B$8:C$38,2,FALSE)&amp;(10*A306-1)))</f>
        <v>46223</v>
      </c>
      <c r="E306" s="17" t="str">
        <f t="shared" ca="1" si="65"/>
        <v>月</v>
      </c>
      <c r="F306" s="17" t="str" cm="1">
        <f t="array" aca="1" ref="F306" ca="1">IF(E306="","",IF(INDIRECT(VLOOKUP(B306,B$8:C$38,2,FALSE)&amp;(10*A306+3))="","",INDIRECT(VLOOKUP(B306,B$8:C$38,2,FALSE)&amp;(10*A306+3))))</f>
        <v/>
      </c>
      <c r="G306" s="17" t="str" cm="1">
        <f t="array" aca="1" ref="G306" ca="1">IF(E306="","",IF(INDIRECT(VLOOKUP(B306,B$8:C$38,2,FALSE)&amp;(10*A306+5))="","",INDIRECT(VLOOKUP(B306,B$8:C$38,2,FALSE)&amp;(10*A306+5))))</f>
        <v/>
      </c>
      <c r="H306" s="17" t="str" cm="1">
        <f t="array" aca="1" ref="H306" ca="1">IF(G306="","",IF(G306="●","振替後",IF(G306="▲","振替前",IF(G306="○","休日",IF(G306="外","非対象期間",IF(INDIRECT(VLOOKUP(B306,B$8:C$38,2,FALSE)&amp;(10*A306+5))="","",INDIRECT(VLOOKUP(B306,B$8:C$38,2,FALSE)&amp;(10*A306+5))))))))</f>
        <v/>
      </c>
      <c r="J306" s="69"/>
      <c r="K306" s="213"/>
      <c r="L306" s="195"/>
      <c r="M306" s="195"/>
      <c r="N306" s="195"/>
      <c r="O306" s="195"/>
      <c r="P306" s="195"/>
      <c r="Q306" s="195"/>
      <c r="R306" s="195"/>
      <c r="S306" s="195"/>
      <c r="T306" s="195"/>
      <c r="U306" s="195"/>
      <c r="V306" s="195"/>
      <c r="W306" s="195"/>
      <c r="X306" s="195"/>
      <c r="Y306" s="195"/>
      <c r="Z306" s="195"/>
      <c r="AA306" s="195"/>
      <c r="AB306" s="195"/>
      <c r="AC306" s="195"/>
      <c r="AD306" s="195"/>
      <c r="AE306" s="195"/>
      <c r="AF306" s="195"/>
      <c r="AG306" s="195"/>
      <c r="AH306" s="195"/>
      <c r="AI306" s="195"/>
      <c r="AJ306" s="195"/>
      <c r="AK306" s="195"/>
      <c r="AL306" s="195"/>
      <c r="AM306" s="195"/>
      <c r="AN306" s="195"/>
      <c r="AO306" s="195"/>
      <c r="AP306" s="277"/>
      <c r="AQ306" s="123" t="str">
        <f ca="1">IF(BR300=1,
IF((2-COUNTIF(OFFSET(L305,0,0,1,1),"外")-COUNTIF(OFFSET(L305,-10,BR292-1),"外"))&lt;=AQ305,"達成","未"),
IF((2-COUNTIF(OFFSET(L305,0,MAX(5-WEEKDAY(L298,3),0),1,2),"外"))&lt;=AQ305,"達成","未"))</f>
        <v>未</v>
      </c>
      <c r="AR306" s="124" t="str">
        <f ca="1">IF((2-COUNTIF(OFFSET($L305,0,$BR300+5,1,2),"外"))&lt;=AR305,"達成","未")</f>
        <v>未</v>
      </c>
      <c r="AS306" s="124" t="str">
        <f ca="1">IF((2-COUNTIF(OFFSET($L305,0,$BR300+12,1,2),"外"))&lt;=AS305,"達成","未")</f>
        <v>未</v>
      </c>
      <c r="AT306" s="124" t="str">
        <f ca="1">IF((2-COUNTIF(OFFSET($L305,0,$BR300+19,1,2),"外"))&lt;=AT305,"達成","未")</f>
        <v>未</v>
      </c>
      <c r="AU306" s="125" t="str">
        <f ca="1">IF((BR305+SIGN(BR300))&lt;5,"-",IF((2-COUNTIF(OFFSET($L305,0,$BR300+26,1,2),"外"))&lt;=AU305,"達成","未"))</f>
        <v>-</v>
      </c>
      <c r="AV306" s="199"/>
      <c r="AW306" s="201"/>
      <c r="AX306" s="203"/>
      <c r="AY306" s="205"/>
      <c r="AZ306" s="207"/>
      <c r="BA306" s="38"/>
      <c r="BB306" s="38"/>
      <c r="BC306" s="107"/>
      <c r="BD306" s="107"/>
      <c r="BE306" s="107"/>
      <c r="BF306" s="107"/>
      <c r="BG306" s="107"/>
      <c r="BH306" s="107"/>
      <c r="BI306" s="107"/>
      <c r="BJ306" s="107"/>
      <c r="BK306" s="107"/>
      <c r="BL306" s="46"/>
      <c r="BM306" s="46"/>
      <c r="BN306" s="46"/>
      <c r="BO306" s="46"/>
      <c r="BP306" s="46"/>
      <c r="BQ306" s="46"/>
      <c r="BR306" s="34"/>
      <c r="BS306" s="46"/>
      <c r="BT306" s="2"/>
    </row>
    <row r="307" spans="1:74" ht="14.25" thickBot="1">
      <c r="A307" s="17">
        <f t="shared" si="66"/>
        <v>10</v>
      </c>
      <c r="B307" s="17">
        <f t="shared" si="67"/>
        <v>21</v>
      </c>
      <c r="D307" s="89" cm="1">
        <f t="array" aca="1" ref="D307" ca="1">IF(INDIRECT(VLOOKUP(B307,B$8:C$38,2,FALSE)&amp;(10*A307-1))="","",INDIRECT(VLOOKUP(B307,B$8:C$38,2,FALSE)&amp;(10*A307-1)))</f>
        <v>46224</v>
      </c>
      <c r="E307" s="17" t="str">
        <f t="shared" ca="1" si="65"/>
        <v>火</v>
      </c>
      <c r="F307" s="17" t="str" cm="1">
        <f t="array" aca="1" ref="F307" ca="1">IF(E307="","",IF(INDIRECT(VLOOKUP(B307,B$8:C$38,2,FALSE)&amp;(10*A307+3))="","",INDIRECT(VLOOKUP(B307,B$8:C$38,2,FALSE)&amp;(10*A307+3))))</f>
        <v/>
      </c>
      <c r="G307" s="17" t="str" cm="1">
        <f t="array" aca="1" ref="G307" ca="1">IF(E307="","",IF(INDIRECT(VLOOKUP(B307,B$8:C$38,2,FALSE)&amp;(10*A307+5))="","",INDIRECT(VLOOKUP(B307,B$8:C$38,2,FALSE)&amp;(10*A307+5))))</f>
        <v/>
      </c>
      <c r="H307" s="17" t="str" cm="1">
        <f t="array" aca="1" ref="H307" ca="1">IF(G307="","",IF(G307="●","振替後",IF(G307="▲","振替前",IF(G307="○","休日",IF(G307="外","非対象期間",IF(INDIRECT(VLOOKUP(B307,B$8:C$38,2,FALSE)&amp;(10*A307+5))="","",INDIRECT(VLOOKUP(B307,B$8:C$38,2,FALSE)&amp;(10*A307+5))))))))</f>
        <v/>
      </c>
      <c r="J307" s="52"/>
      <c r="K307" s="53"/>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c r="AL307" s="130"/>
      <c r="AM307" s="130"/>
      <c r="AN307" s="130"/>
      <c r="AO307" s="130"/>
      <c r="AP307" s="130"/>
      <c r="BI307" s="7"/>
      <c r="BJ307" s="7"/>
      <c r="BK307" s="7"/>
      <c r="BL307" s="2"/>
    </row>
    <row r="308" spans="1:74" ht="13.5" customHeight="1">
      <c r="A308" s="17">
        <f t="shared" si="66"/>
        <v>10</v>
      </c>
      <c r="B308" s="17">
        <f t="shared" si="67"/>
        <v>22</v>
      </c>
      <c r="D308" s="89" cm="1">
        <f t="array" aca="1" ref="D308" ca="1">IF(INDIRECT(VLOOKUP(B308,B$8:C$38,2,FALSE)&amp;(10*A308-1))="","",INDIRECT(VLOOKUP(B308,B$8:C$38,2,FALSE)&amp;(10*A308-1)))</f>
        <v>46225</v>
      </c>
      <c r="E308" s="17" t="str">
        <f t="shared" ca="1" si="65"/>
        <v>水</v>
      </c>
      <c r="F308" s="17" t="str" cm="1">
        <f t="array" aca="1" ref="F308" ca="1">IF(E308="","",IF(INDIRECT(VLOOKUP(B308,B$8:C$38,2,FALSE)&amp;(10*A308+3))="","",INDIRECT(VLOOKUP(B308,B$8:C$38,2,FALSE)&amp;(10*A308+3))))</f>
        <v/>
      </c>
      <c r="G308" s="17" t="str" cm="1">
        <f t="array" aca="1" ref="G308" ca="1">IF(E308="","",IF(INDIRECT(VLOOKUP(B308,B$8:C$38,2,FALSE)&amp;(10*A308+5))="","",INDIRECT(VLOOKUP(B308,B$8:C$38,2,FALSE)&amp;(10*A308+5))))</f>
        <v/>
      </c>
      <c r="H308" s="17" t="str" cm="1">
        <f t="array" aca="1" ref="H308" ca="1">IF(G308="","",IF(G308="●","振替後",IF(G308="▲","振替前",IF(G308="○","休日",IF(G308="外","非対象期間",IF(INDIRECT(VLOOKUP(B308,B$8:C$38,2,FALSE)&amp;(10*A308+5))="","",INDIRECT(VLOOKUP(B308,B$8:C$38,2,FALSE)&amp;(10*A308+5))))))))</f>
        <v/>
      </c>
      <c r="J308" s="52"/>
      <c r="K308" s="66" t="s">
        <v>0</v>
      </c>
      <c r="L308" s="258">
        <f>DATE(YEAR(L298),MONTH(L298)+1,DAY(L298))</f>
        <v>46844</v>
      </c>
      <c r="M308" s="258"/>
      <c r="N308" s="258"/>
      <c r="O308" s="258"/>
      <c r="P308" s="258"/>
      <c r="Q308" s="258"/>
      <c r="R308" s="258"/>
      <c r="S308" s="258"/>
      <c r="T308" s="258"/>
      <c r="U308" s="258"/>
      <c r="V308" s="258"/>
      <c r="W308" s="258"/>
      <c r="X308" s="258"/>
      <c r="Y308" s="258"/>
      <c r="Z308" s="258"/>
      <c r="AA308" s="258"/>
      <c r="AB308" s="258"/>
      <c r="AC308" s="258"/>
      <c r="AD308" s="258"/>
      <c r="AE308" s="258"/>
      <c r="AF308" s="258"/>
      <c r="AG308" s="258"/>
      <c r="AH308" s="258"/>
      <c r="AI308" s="258"/>
      <c r="AJ308" s="258"/>
      <c r="AK308" s="258"/>
      <c r="AL308" s="258"/>
      <c r="AM308" s="258"/>
      <c r="AN308" s="258"/>
      <c r="AO308" s="258"/>
      <c r="AP308" s="259"/>
      <c r="AQ308" s="270" t="s">
        <v>136</v>
      </c>
      <c r="AR308" s="271"/>
      <c r="AS308" s="271"/>
      <c r="AT308" s="271"/>
      <c r="AU308" s="272"/>
      <c r="AV308" s="260" t="s">
        <v>50</v>
      </c>
      <c r="AW308" s="261"/>
      <c r="AX308" s="262"/>
      <c r="AY308" s="266" t="s">
        <v>11</v>
      </c>
      <c r="AZ308" s="267"/>
      <c r="BA308" s="250" t="s">
        <v>102</v>
      </c>
      <c r="BB308" s="253" t="s">
        <v>103</v>
      </c>
      <c r="BC308" s="256" t="s">
        <v>15</v>
      </c>
      <c r="BD308" s="208" t="s">
        <v>104</v>
      </c>
      <c r="BE308" s="247" t="s">
        <v>105</v>
      </c>
      <c r="BF308" s="208" t="s">
        <v>107</v>
      </c>
      <c r="BG308" s="247" t="s">
        <v>106</v>
      </c>
      <c r="BH308" s="208" t="s">
        <v>80</v>
      </c>
      <c r="BI308" s="208" t="s">
        <v>81</v>
      </c>
      <c r="BJ308" s="102" t="s">
        <v>82</v>
      </c>
      <c r="BK308" s="102" t="s">
        <v>83</v>
      </c>
      <c r="BL308" s="222" t="s">
        <v>52</v>
      </c>
      <c r="BM308" s="247" t="s">
        <v>108</v>
      </c>
      <c r="BN308" s="247" t="s">
        <v>109</v>
      </c>
      <c r="BO308" s="222" t="s">
        <v>110</v>
      </c>
      <c r="BP308" s="222" t="s">
        <v>111</v>
      </c>
      <c r="BQ308" s="105"/>
      <c r="BR308" s="245" t="s">
        <v>92</v>
      </c>
      <c r="BS308" s="222" t="s">
        <v>61</v>
      </c>
      <c r="BT308" s="173" t="s">
        <v>142</v>
      </c>
    </row>
    <row r="309" spans="1:74" ht="12.95" customHeight="1">
      <c r="A309" s="17">
        <f t="shared" si="66"/>
        <v>10</v>
      </c>
      <c r="B309" s="17">
        <f t="shared" si="67"/>
        <v>23</v>
      </c>
      <c r="D309" s="89" cm="1">
        <f t="array" aca="1" ref="D309" ca="1">IF(INDIRECT(VLOOKUP(B309,B$8:C$38,2,FALSE)&amp;(10*A309-1))="","",INDIRECT(VLOOKUP(B309,B$8:C$38,2,FALSE)&amp;(10*A309-1)))</f>
        <v>46226</v>
      </c>
      <c r="E309" s="17" t="str">
        <f t="shared" ca="1" si="65"/>
        <v>木</v>
      </c>
      <c r="F309" s="17" t="str" cm="1">
        <f t="array" aca="1" ref="F309" ca="1">IF(E309="","",IF(INDIRECT(VLOOKUP(B309,B$8:C$38,2,FALSE)&amp;(10*A309+3))="","",INDIRECT(VLOOKUP(B309,B$8:C$38,2,FALSE)&amp;(10*A309+3))))</f>
        <v/>
      </c>
      <c r="G309" s="17" t="str" cm="1">
        <f t="array" aca="1" ref="G309" ca="1">IF(E309="","",IF(INDIRECT(VLOOKUP(B309,B$8:C$38,2,FALSE)&amp;(10*A309+5))="","",INDIRECT(VLOOKUP(B309,B$8:C$38,2,FALSE)&amp;(10*A309+5))))</f>
        <v/>
      </c>
      <c r="H309" s="17" t="str" cm="1">
        <f t="array" aca="1" ref="H309" ca="1">IF(G309="","",IF(G309="●","振替後",IF(G309="▲","振替前",IF(G309="○","休日",IF(G309="外","非対象期間",IF(INDIRECT(VLOOKUP(B309,B$8:C$38,2,FALSE)&amp;(10*A309+5))="","",INDIRECT(VLOOKUP(B309,B$8:C$38,2,FALSE)&amp;(10*A309+5))))))))</f>
        <v/>
      </c>
      <c r="J309" s="52"/>
      <c r="K309" s="67" t="s">
        <v>1</v>
      </c>
      <c r="L309" s="126">
        <f>DATE(YEAR(L308),MONTH(L308),DAY(L308))</f>
        <v>46844</v>
      </c>
      <c r="M309" s="126">
        <f>IF(MONTH(DATE(YEAR(L309),MONTH(L309),DAY(L309)+1))=MONTH($L308),DATE(YEAR(L309),MONTH(L309),DAY(L309)+1),"")</f>
        <v>46845</v>
      </c>
      <c r="N309" s="126">
        <f t="shared" ref="N309:AP309" si="76">IF(MONTH(DATE(YEAR(M309),MONTH(M309),DAY(M309)+1))=MONTH($L308),DATE(YEAR(M309),MONTH(M309),DAY(M309)+1),"")</f>
        <v>46846</v>
      </c>
      <c r="O309" s="126">
        <f t="shared" si="76"/>
        <v>46847</v>
      </c>
      <c r="P309" s="126">
        <f t="shared" si="76"/>
        <v>46848</v>
      </c>
      <c r="Q309" s="126">
        <f t="shared" si="76"/>
        <v>46849</v>
      </c>
      <c r="R309" s="126">
        <f t="shared" si="76"/>
        <v>46850</v>
      </c>
      <c r="S309" s="126">
        <f t="shared" si="76"/>
        <v>46851</v>
      </c>
      <c r="T309" s="126">
        <f t="shared" si="76"/>
        <v>46852</v>
      </c>
      <c r="U309" s="126">
        <f t="shared" si="76"/>
        <v>46853</v>
      </c>
      <c r="V309" s="126">
        <f t="shared" si="76"/>
        <v>46854</v>
      </c>
      <c r="W309" s="126">
        <f t="shared" si="76"/>
        <v>46855</v>
      </c>
      <c r="X309" s="126">
        <f t="shared" si="76"/>
        <v>46856</v>
      </c>
      <c r="Y309" s="126">
        <f t="shared" si="76"/>
        <v>46857</v>
      </c>
      <c r="Z309" s="126">
        <f t="shared" si="76"/>
        <v>46858</v>
      </c>
      <c r="AA309" s="126">
        <f t="shared" si="76"/>
        <v>46859</v>
      </c>
      <c r="AB309" s="126">
        <f t="shared" si="76"/>
        <v>46860</v>
      </c>
      <c r="AC309" s="126">
        <f t="shared" si="76"/>
        <v>46861</v>
      </c>
      <c r="AD309" s="126">
        <f t="shared" si="76"/>
        <v>46862</v>
      </c>
      <c r="AE309" s="126">
        <f t="shared" si="76"/>
        <v>46863</v>
      </c>
      <c r="AF309" s="126">
        <f t="shared" si="76"/>
        <v>46864</v>
      </c>
      <c r="AG309" s="126">
        <f t="shared" si="76"/>
        <v>46865</v>
      </c>
      <c r="AH309" s="126">
        <f t="shared" si="76"/>
        <v>46866</v>
      </c>
      <c r="AI309" s="126">
        <f t="shared" si="76"/>
        <v>46867</v>
      </c>
      <c r="AJ309" s="126">
        <f t="shared" si="76"/>
        <v>46868</v>
      </c>
      <c r="AK309" s="126">
        <f t="shared" si="76"/>
        <v>46869</v>
      </c>
      <c r="AL309" s="126">
        <f t="shared" si="76"/>
        <v>46870</v>
      </c>
      <c r="AM309" s="126">
        <f t="shared" si="76"/>
        <v>46871</v>
      </c>
      <c r="AN309" s="126">
        <f t="shared" si="76"/>
        <v>46872</v>
      </c>
      <c r="AO309" s="126">
        <f t="shared" si="76"/>
        <v>46873</v>
      </c>
      <c r="AP309" s="127" t="str">
        <f t="shared" si="76"/>
        <v/>
      </c>
      <c r="AQ309" s="273"/>
      <c r="AR309" s="274"/>
      <c r="AS309" s="274"/>
      <c r="AT309" s="274"/>
      <c r="AU309" s="275"/>
      <c r="AV309" s="263"/>
      <c r="AW309" s="264"/>
      <c r="AX309" s="265"/>
      <c r="AY309" s="268"/>
      <c r="AZ309" s="269"/>
      <c r="BA309" s="251"/>
      <c r="BB309" s="254"/>
      <c r="BC309" s="257"/>
      <c r="BD309" s="210"/>
      <c r="BE309" s="248"/>
      <c r="BF309" s="210"/>
      <c r="BG309" s="248"/>
      <c r="BH309" s="210"/>
      <c r="BI309" s="210"/>
      <c r="BJ309" s="103" t="s">
        <v>78</v>
      </c>
      <c r="BK309" s="103" t="s">
        <v>79</v>
      </c>
      <c r="BL309" s="222"/>
      <c r="BM309" s="249"/>
      <c r="BN309" s="249"/>
      <c r="BO309" s="173"/>
      <c r="BP309" s="173"/>
      <c r="BQ309" s="106"/>
      <c r="BR309" s="246"/>
      <c r="BS309" s="222"/>
      <c r="BT309" s="173"/>
    </row>
    <row r="310" spans="1:74" ht="13.5" customHeight="1">
      <c r="A310" s="17">
        <f t="shared" si="66"/>
        <v>10</v>
      </c>
      <c r="B310" s="17">
        <f t="shared" si="67"/>
        <v>24</v>
      </c>
      <c r="D310" s="89" cm="1">
        <f t="array" aca="1" ref="D310" ca="1">IF(INDIRECT(VLOOKUP(B310,B$8:C$38,2,FALSE)&amp;(10*A310-1))="","",INDIRECT(VLOOKUP(B310,B$8:C$38,2,FALSE)&amp;(10*A310-1)))</f>
        <v>46227</v>
      </c>
      <c r="E310" s="17" t="str">
        <f t="shared" ca="1" si="65"/>
        <v>金</v>
      </c>
      <c r="F310" s="17" t="str" cm="1">
        <f t="array" aca="1" ref="F310" ca="1">IF(E310="","",IF(INDIRECT(VLOOKUP(B310,B$8:C$38,2,FALSE)&amp;(10*A310+3))="","",INDIRECT(VLOOKUP(B310,B$8:C$38,2,FALSE)&amp;(10*A310+3))))</f>
        <v/>
      </c>
      <c r="G310" s="17" t="str" cm="1">
        <f t="array" aca="1" ref="G310" ca="1">IF(E310="","",IF(INDIRECT(VLOOKUP(B310,B$8:C$38,2,FALSE)&amp;(10*A310+5))="","",INDIRECT(VLOOKUP(B310,B$8:C$38,2,FALSE)&amp;(10*A310+5))))</f>
        <v/>
      </c>
      <c r="H310" s="17" t="str" cm="1">
        <f t="array" aca="1" ref="H310" ca="1">IF(G310="","",IF(G310="●","振替後",IF(G310="▲","振替前",IF(G310="○","休日",IF(G310="外","非対象期間",IF(INDIRECT(VLOOKUP(B310,B$8:C$38,2,FALSE)&amp;(10*A310+5))="","",INDIRECT(VLOOKUP(B310,B$8:C$38,2,FALSE)&amp;(10*A310+5))))))))</f>
        <v/>
      </c>
      <c r="J310" s="52"/>
      <c r="K310" s="67" t="s">
        <v>2</v>
      </c>
      <c r="L310" s="128" t="str">
        <f t="shared" ref="L310:AP310" si="77">TEXT(L309,"aaa")</f>
        <v>土</v>
      </c>
      <c r="M310" s="128" t="str">
        <f t="shared" si="77"/>
        <v>日</v>
      </c>
      <c r="N310" s="128" t="str">
        <f t="shared" si="77"/>
        <v>月</v>
      </c>
      <c r="O310" s="128" t="str">
        <f t="shared" si="77"/>
        <v>火</v>
      </c>
      <c r="P310" s="128" t="str">
        <f t="shared" si="77"/>
        <v>水</v>
      </c>
      <c r="Q310" s="128" t="str">
        <f t="shared" si="77"/>
        <v>木</v>
      </c>
      <c r="R310" s="128" t="str">
        <f t="shared" si="77"/>
        <v>金</v>
      </c>
      <c r="S310" s="128" t="str">
        <f t="shared" si="77"/>
        <v>土</v>
      </c>
      <c r="T310" s="128" t="str">
        <f t="shared" si="77"/>
        <v>日</v>
      </c>
      <c r="U310" s="128" t="str">
        <f t="shared" si="77"/>
        <v>月</v>
      </c>
      <c r="V310" s="128" t="str">
        <f t="shared" si="77"/>
        <v>火</v>
      </c>
      <c r="W310" s="128" t="str">
        <f t="shared" si="77"/>
        <v>水</v>
      </c>
      <c r="X310" s="128" t="str">
        <f t="shared" si="77"/>
        <v>木</v>
      </c>
      <c r="Y310" s="128" t="str">
        <f t="shared" si="77"/>
        <v>金</v>
      </c>
      <c r="Z310" s="128" t="str">
        <f t="shared" si="77"/>
        <v>土</v>
      </c>
      <c r="AA310" s="128" t="str">
        <f t="shared" si="77"/>
        <v>日</v>
      </c>
      <c r="AB310" s="128" t="str">
        <f t="shared" si="77"/>
        <v>月</v>
      </c>
      <c r="AC310" s="128" t="str">
        <f t="shared" si="77"/>
        <v>火</v>
      </c>
      <c r="AD310" s="128" t="str">
        <f t="shared" si="77"/>
        <v>水</v>
      </c>
      <c r="AE310" s="128" t="str">
        <f t="shared" si="77"/>
        <v>木</v>
      </c>
      <c r="AF310" s="128" t="str">
        <f t="shared" si="77"/>
        <v>金</v>
      </c>
      <c r="AG310" s="128" t="str">
        <f t="shared" si="77"/>
        <v>土</v>
      </c>
      <c r="AH310" s="128" t="str">
        <f t="shared" si="77"/>
        <v>日</v>
      </c>
      <c r="AI310" s="128" t="str">
        <f t="shared" si="77"/>
        <v>月</v>
      </c>
      <c r="AJ310" s="128" t="str">
        <f t="shared" si="77"/>
        <v>火</v>
      </c>
      <c r="AK310" s="128" t="str">
        <f t="shared" si="77"/>
        <v>水</v>
      </c>
      <c r="AL310" s="128" t="str">
        <f t="shared" si="77"/>
        <v>木</v>
      </c>
      <c r="AM310" s="128" t="str">
        <f t="shared" si="77"/>
        <v>金</v>
      </c>
      <c r="AN310" s="128" t="str">
        <f t="shared" si="77"/>
        <v>土</v>
      </c>
      <c r="AO310" s="128" t="str">
        <f t="shared" si="77"/>
        <v>日</v>
      </c>
      <c r="AP310" s="129" t="str">
        <f t="shared" si="77"/>
        <v/>
      </c>
      <c r="AQ310" s="287" t="s">
        <v>137</v>
      </c>
      <c r="AR310" s="289" t="s">
        <v>138</v>
      </c>
      <c r="AS310" s="289" t="s">
        <v>139</v>
      </c>
      <c r="AT310" s="289" t="s">
        <v>140</v>
      </c>
      <c r="AU310" s="304" t="s">
        <v>141</v>
      </c>
      <c r="AV310" s="229" t="s">
        <v>44</v>
      </c>
      <c r="AW310" s="230" t="s">
        <v>12</v>
      </c>
      <c r="AX310" s="231" t="s">
        <v>51</v>
      </c>
      <c r="AY310" s="232" t="s">
        <v>44</v>
      </c>
      <c r="AZ310" s="235" t="s">
        <v>13</v>
      </c>
      <c r="BA310" s="252"/>
      <c r="BB310" s="255"/>
      <c r="BC310" s="238">
        <f>COUNT(L309:AP309)</f>
        <v>30</v>
      </c>
      <c r="BD310" s="208">
        <f>BC310-BA312</f>
        <v>30</v>
      </c>
      <c r="BE310" s="222">
        <f>SUM(BD$8:BD313)</f>
        <v>887</v>
      </c>
      <c r="BF310" s="208">
        <f>BC310-BA314</f>
        <v>30</v>
      </c>
      <c r="BG310" s="222">
        <f>SUM(BF$8:BF313)</f>
        <v>887</v>
      </c>
      <c r="BH310" s="222">
        <f>COUNTIF(L313:AP313,"○")+COUNTIF(L313:AP313,"●")</f>
        <v>0</v>
      </c>
      <c r="BI310" s="222">
        <f>SUM(BH$9:BH314)</f>
        <v>0</v>
      </c>
      <c r="BJ310" s="222">
        <f>COUNTIF(L315:AP315,"○")+COUNTIF(L315:AP315,"●")</f>
        <v>0</v>
      </c>
      <c r="BK310" s="222">
        <f>SUM(BJ$10:BJ315)</f>
        <v>0</v>
      </c>
      <c r="BL310" s="173">
        <f>COUNTIF(L310:AP310,"土")+COUNTIF(L310:AP310,"日")</f>
        <v>10</v>
      </c>
      <c r="BM310" s="248"/>
      <c r="BN310" s="248"/>
      <c r="BO310" s="173" t="str">
        <f ca="1">IF(OR(BM311/BD310&lt;0.285,BM311=0),"特例","特例なし")</f>
        <v>特例なし</v>
      </c>
      <c r="BP310" s="173" t="str">
        <f ca="1">IF(OR(BN311/BF310&lt;0.285,BN311=0),"特例","特例なし")</f>
        <v>特例なし</v>
      </c>
      <c r="BQ310" s="223" t="s">
        <v>97</v>
      </c>
      <c r="BR310" s="225">
        <f>ABS(IF(WEEKDAY(L308,3)=0,7,WEEKDAY(L308,3)-7))</f>
        <v>2</v>
      </c>
      <c r="BS310" s="173">
        <f ca="1">IF($AX$340="計画",IF(BD310=0,1,IF(AX313="達成",1,IF(AX313="達成※",1,0))),IF(BF310=0,1,IF(AX315="達成",1,IF(AX315="達成※",1,0))))</f>
        <v>0</v>
      </c>
      <c r="BT310" s="173">
        <f ca="1">IF($AX$340="計画",IF(COUNTIF(AQ314:AU314,"未")=0,1,0),IF(COUNTIF(AQ316:AU316,"未")=0,1,0))</f>
        <v>0</v>
      </c>
    </row>
    <row r="311" spans="1:74" ht="33.950000000000003" customHeight="1">
      <c r="A311" s="17">
        <f t="shared" si="66"/>
        <v>10</v>
      </c>
      <c r="B311" s="17">
        <f t="shared" si="67"/>
        <v>25</v>
      </c>
      <c r="D311" s="89" cm="1">
        <f t="array" aca="1" ref="D311" ca="1">IF(INDIRECT(VLOOKUP(B311,B$8:C$38,2,FALSE)&amp;(10*A311-1))="","",INDIRECT(VLOOKUP(B311,B$8:C$38,2,FALSE)&amp;(10*A311-1)))</f>
        <v>46228</v>
      </c>
      <c r="E311" s="17" t="str">
        <f t="shared" ca="1" si="65"/>
        <v>土</v>
      </c>
      <c r="F311" s="17" t="str" cm="1">
        <f t="array" aca="1" ref="F311" ca="1">IF(E311="","",IF(INDIRECT(VLOOKUP(B311,B$8:C$38,2,FALSE)&amp;(10*A311+3))="","",INDIRECT(VLOOKUP(B311,B$8:C$38,2,FALSE)&amp;(10*A311+3))))</f>
        <v/>
      </c>
      <c r="G311" s="17" t="str" cm="1">
        <f t="array" aca="1" ref="G311" ca="1">IF(E311="","",IF(INDIRECT(VLOOKUP(B311,B$8:C$38,2,FALSE)&amp;(10*A311+5))="","",INDIRECT(VLOOKUP(B311,B$8:C$38,2,FALSE)&amp;(10*A311+5))))</f>
        <v/>
      </c>
      <c r="H311" s="17" t="str" cm="1">
        <f t="array" aca="1" ref="H311" ca="1">IF(G311="","",IF(G311="●","振替後",IF(G311="▲","振替前",IF(G311="○","休日",IF(G311="外","非対象期間",IF(INDIRECT(VLOOKUP(B311,B$8:C$38,2,FALSE)&amp;(10*A311+5))="","",INDIRECT(VLOOKUP(B311,B$8:C$38,2,FALSE)&amp;(10*A311+5))))))))</f>
        <v/>
      </c>
      <c r="J311" s="52"/>
      <c r="K311" s="220" t="s">
        <v>3</v>
      </c>
      <c r="L311" s="218" t="str">
        <f>IFERROR(VLOOKUP(L309,祝日一覧!$A:$C,3,FALSE),"")</f>
        <v/>
      </c>
      <c r="M311" s="218" t="str">
        <f>IFERROR(VLOOKUP(M309,祝日一覧!$A:$C,3,FALSE),"")</f>
        <v/>
      </c>
      <c r="N311" s="218" t="str">
        <f>IFERROR(VLOOKUP(N309,祝日一覧!$A:$C,3,FALSE),"")</f>
        <v/>
      </c>
      <c r="O311" s="218" t="str">
        <f>IFERROR(VLOOKUP(O309,祝日一覧!$A:$C,3,FALSE),"")</f>
        <v/>
      </c>
      <c r="P311" s="218" t="str">
        <f>IFERROR(VLOOKUP(P309,祝日一覧!$A:$C,3,FALSE),"")</f>
        <v/>
      </c>
      <c r="Q311" s="218" t="str">
        <f>IFERROR(VLOOKUP(Q309,祝日一覧!$A:$C,3,FALSE),"")</f>
        <v/>
      </c>
      <c r="R311" s="218" t="str">
        <f>IFERROR(VLOOKUP(R309,祝日一覧!$A:$C,3,FALSE),"")</f>
        <v/>
      </c>
      <c r="S311" s="218" t="str">
        <f>IFERROR(VLOOKUP(S309,祝日一覧!$A:$C,3,FALSE),"")</f>
        <v/>
      </c>
      <c r="T311" s="218" t="str">
        <f>IFERROR(VLOOKUP(T309,祝日一覧!$A:$C,3,FALSE),"")</f>
        <v/>
      </c>
      <c r="U311" s="218" t="str">
        <f>IFERROR(VLOOKUP(U309,祝日一覧!$A:$C,3,FALSE),"")</f>
        <v/>
      </c>
      <c r="V311" s="218" t="str">
        <f>IFERROR(VLOOKUP(V309,祝日一覧!$A:$C,3,FALSE),"")</f>
        <v/>
      </c>
      <c r="W311" s="218" t="str">
        <f>IFERROR(VLOOKUP(W309,祝日一覧!$A:$C,3,FALSE),"")</f>
        <v/>
      </c>
      <c r="X311" s="218" t="str">
        <f>IFERROR(VLOOKUP(X309,祝日一覧!$A:$C,3,FALSE),"")</f>
        <v/>
      </c>
      <c r="Y311" s="218" t="str">
        <f>IFERROR(VLOOKUP(Y309,祝日一覧!$A:$C,3,FALSE),"")</f>
        <v/>
      </c>
      <c r="Z311" s="218" t="str">
        <f>IFERROR(VLOOKUP(Z309,祝日一覧!$A:$C,3,FALSE),"")</f>
        <v/>
      </c>
      <c r="AA311" s="218" t="str">
        <f>IFERROR(VLOOKUP(AA309,祝日一覧!$A:$C,3,FALSE),"")</f>
        <v/>
      </c>
      <c r="AB311" s="218" t="str">
        <f>IFERROR(VLOOKUP(AB309,祝日一覧!$A:$C,3,FALSE),"")</f>
        <v/>
      </c>
      <c r="AC311" s="218" t="str">
        <f>IFERROR(VLOOKUP(AC309,祝日一覧!$A:$C,3,FALSE),"")</f>
        <v/>
      </c>
      <c r="AD311" s="218" t="str">
        <f>IFERROR(VLOOKUP(AD309,祝日一覧!$A:$C,3,FALSE),"")</f>
        <v/>
      </c>
      <c r="AE311" s="218" t="str">
        <f>IFERROR(VLOOKUP(AE309,祝日一覧!$A:$C,3,FALSE),"")</f>
        <v/>
      </c>
      <c r="AF311" s="218" t="str">
        <f>IFERROR(VLOOKUP(AF309,祝日一覧!$A:$C,3,FALSE),"")</f>
        <v/>
      </c>
      <c r="AG311" s="218" t="str">
        <f>IFERROR(VLOOKUP(AG309,祝日一覧!$A:$C,3,FALSE),"")</f>
        <v/>
      </c>
      <c r="AH311" s="218" t="str">
        <f>IFERROR(VLOOKUP(AH309,祝日一覧!$A:$C,3,FALSE),"")</f>
        <v/>
      </c>
      <c r="AI311" s="218" t="str">
        <f>IFERROR(VLOOKUP(AI309,祝日一覧!$A:$C,3,FALSE),"")</f>
        <v/>
      </c>
      <c r="AJ311" s="218" t="str">
        <f>IFERROR(VLOOKUP(AJ309,祝日一覧!$A:$C,3,FALSE),"")</f>
        <v/>
      </c>
      <c r="AK311" s="218" t="str">
        <f>IFERROR(VLOOKUP(AK309,祝日一覧!$A:$C,3,FALSE),"")</f>
        <v/>
      </c>
      <c r="AL311" s="218" t="str">
        <f>IFERROR(VLOOKUP(AL309,祝日一覧!$A:$C,3,FALSE),"")</f>
        <v/>
      </c>
      <c r="AM311" s="218" t="str">
        <f>IFERROR(VLOOKUP(AM309,祝日一覧!$A:$C,3,FALSE),"")</f>
        <v/>
      </c>
      <c r="AN311" s="218" t="str">
        <f>IFERROR(VLOOKUP(AN309,祝日一覧!$A:$C,3,FALSE),"")</f>
        <v>昭和の日</v>
      </c>
      <c r="AO311" s="218" t="str">
        <f>IFERROR(VLOOKUP(AO309,祝日一覧!$A:$C,3,FALSE),"")</f>
        <v/>
      </c>
      <c r="AP311" s="219" t="str">
        <f>IFERROR(VLOOKUP(AP309,祝日一覧!$A:$C,3,FALSE),"")</f>
        <v/>
      </c>
      <c r="AQ311" s="288"/>
      <c r="AR311" s="290"/>
      <c r="AS311" s="290"/>
      <c r="AT311" s="290"/>
      <c r="AU311" s="305"/>
      <c r="AV311" s="229"/>
      <c r="AW311" s="230"/>
      <c r="AX311" s="231"/>
      <c r="AY311" s="233"/>
      <c r="AZ311" s="236"/>
      <c r="BA311" s="41" t="s">
        <v>85</v>
      </c>
      <c r="BB311" s="42" t="s">
        <v>85</v>
      </c>
      <c r="BC311" s="238"/>
      <c r="BD311" s="209"/>
      <c r="BE311" s="222"/>
      <c r="BF311" s="209"/>
      <c r="BG311" s="222"/>
      <c r="BH311" s="222"/>
      <c r="BI311" s="222"/>
      <c r="BJ311" s="222"/>
      <c r="BK311" s="222"/>
      <c r="BL311" s="173"/>
      <c r="BM311" s="226">
        <f ca="1">BL310-BB312</f>
        <v>10</v>
      </c>
      <c r="BN311" s="226">
        <f ca="1">BL310-BB314</f>
        <v>10</v>
      </c>
      <c r="BO311" s="173"/>
      <c r="BP311" s="173"/>
      <c r="BQ311" s="224"/>
      <c r="BR311" s="225">
        <f>WEEKDAY(L307,3)</f>
        <v>5</v>
      </c>
      <c r="BS311" s="173"/>
      <c r="BT311" s="173"/>
      <c r="BU311" s="24"/>
    </row>
    <row r="312" spans="1:74" s="3" customFormat="1" ht="53.1" customHeight="1">
      <c r="A312" s="17">
        <f t="shared" si="66"/>
        <v>10</v>
      </c>
      <c r="B312" s="17">
        <f t="shared" si="67"/>
        <v>26</v>
      </c>
      <c r="C312" s="88"/>
      <c r="D312" s="89" cm="1">
        <f t="array" aca="1" ref="D312" ca="1">IF(INDIRECT(VLOOKUP(B312,B$8:C$38,2,FALSE)&amp;(10*A312-1))="","",INDIRECT(VLOOKUP(B312,B$8:C$38,2,FALSE)&amp;(10*A312-1)))</f>
        <v>46229</v>
      </c>
      <c r="E312" s="17" t="str">
        <f t="shared" ca="1" si="65"/>
        <v>日</v>
      </c>
      <c r="F312" s="17" t="str" cm="1">
        <f t="array" aca="1" ref="F312" ca="1">IF(E312="","",IF(INDIRECT(VLOOKUP(B312,B$8:C$38,2,FALSE)&amp;(10*A312+3))="","",INDIRECT(VLOOKUP(B312,B$8:C$38,2,FALSE)&amp;(10*A312+3))))</f>
        <v/>
      </c>
      <c r="G312" s="17" t="str" cm="1">
        <f t="array" aca="1" ref="G312" ca="1">IF(E312="","",IF(INDIRECT(VLOOKUP(B312,B$8:C$38,2,FALSE)&amp;(10*A312+5))="","",INDIRECT(VLOOKUP(B312,B$8:C$38,2,FALSE)&amp;(10*A312+5))))</f>
        <v/>
      </c>
      <c r="H312" s="17" t="str" cm="1">
        <f t="array" aca="1" ref="H312" ca="1">IF(G312="","",IF(G312="●","振替後",IF(G312="▲","振替前",IF(G312="○","休日",IF(G312="外","非対象期間",IF(INDIRECT(VLOOKUP(B312,B$8:C$38,2,FALSE)&amp;(10*A312+5))="","",INDIRECT(VLOOKUP(B312,B$8:C$38,2,FALSE)&amp;(10*A312+5))))))))</f>
        <v/>
      </c>
      <c r="J312" s="68"/>
      <c r="K312" s="221"/>
      <c r="L312" s="218"/>
      <c r="M312" s="218"/>
      <c r="N312" s="218"/>
      <c r="O312" s="218"/>
      <c r="P312" s="218"/>
      <c r="Q312" s="218"/>
      <c r="R312" s="218"/>
      <c r="S312" s="218"/>
      <c r="T312" s="218"/>
      <c r="U312" s="218"/>
      <c r="V312" s="218"/>
      <c r="W312" s="218"/>
      <c r="X312" s="218"/>
      <c r="Y312" s="218"/>
      <c r="Z312" s="218"/>
      <c r="AA312" s="218"/>
      <c r="AB312" s="218"/>
      <c r="AC312" s="218"/>
      <c r="AD312" s="218"/>
      <c r="AE312" s="218"/>
      <c r="AF312" s="218"/>
      <c r="AG312" s="218"/>
      <c r="AH312" s="218"/>
      <c r="AI312" s="218"/>
      <c r="AJ312" s="218"/>
      <c r="AK312" s="218"/>
      <c r="AL312" s="218"/>
      <c r="AM312" s="218"/>
      <c r="AN312" s="218"/>
      <c r="AO312" s="218"/>
      <c r="AP312" s="219"/>
      <c r="AQ312" s="108" t="str">
        <f>IF($BR310=7,DBCS(1&amp;"日～"&amp;7&amp;"日"),DBCS("前"&amp;DAY(EOMONTH($L308-1,0))-6+$BR310&amp;"日～"&amp;$BR310&amp;"日"))</f>
        <v>前２７日～２日</v>
      </c>
      <c r="AR312" s="109" t="str">
        <f>DBCS($BR310+1&amp;"日～"&amp;$BR310+7&amp;"日")</f>
        <v>３日～９日</v>
      </c>
      <c r="AS312" s="109" t="str">
        <f>DBCS($BR310+8&amp;"日～"&amp;$BR310+14&amp;"日")</f>
        <v>１０日～１６日</v>
      </c>
      <c r="AT312" s="109" t="str">
        <f>DBCS($BR310+15&amp;"日～"&amp;$BR310+21&amp;"日")</f>
        <v>１７日～２３日</v>
      </c>
      <c r="AU312" s="110" t="str">
        <f>IF(AND(BR310=7,BR313=0),"-",IF($BR315=3,"-",DBCS($BR310+22&amp;"日～"&amp;$BR310+28&amp;"日")))</f>
        <v>２４日～３０日</v>
      </c>
      <c r="AV312" s="229"/>
      <c r="AW312" s="230"/>
      <c r="AX312" s="231"/>
      <c r="AY312" s="234"/>
      <c r="AZ312" s="237"/>
      <c r="BA312" s="41">
        <f>COUNTIF(L313:AP314,"外")</f>
        <v>0</v>
      </c>
      <c r="BB312" s="42">
        <f ca="1">COUNTIF(OFFSET(L313,0,MAX(5-WEEKDAY(L308,3),0),1,MIN(7-WEEKDAY(L308,3),2)),"外")+COUNTIF(OFFSET(L313,0,MAX(5-WEEKDAY(L308,3),0)+7,1,2),"外")+COUNTIF(OFFSET(L313,0,MAX(5-WEEKDAY(L308,3),0)+14,1,2),"外")+COUNTIF(OFFSET(L313,0,MAX(5-WEEKDAY(L308,3),0)+21,1,2),"外")+IF(BR312-BR310&lt;27,0,COUNTIF(OFFSET(L313,0,BR310+26,1,MIN(7-BR313,2)),"外"))</f>
        <v>0</v>
      </c>
      <c r="BC312" s="238"/>
      <c r="BD312" s="209"/>
      <c r="BE312" s="222"/>
      <c r="BF312" s="209"/>
      <c r="BG312" s="222"/>
      <c r="BH312" s="222"/>
      <c r="BI312" s="222"/>
      <c r="BJ312" s="222"/>
      <c r="BK312" s="222"/>
      <c r="BL312" s="173"/>
      <c r="BM312" s="227"/>
      <c r="BN312" s="227"/>
      <c r="BO312" s="173"/>
      <c r="BP312" s="173"/>
      <c r="BQ312" s="35" t="s">
        <v>98</v>
      </c>
      <c r="BR312" s="31">
        <f>DAY(EOMONTH(L308,0))</f>
        <v>30</v>
      </c>
      <c r="BS312" s="173"/>
      <c r="BT312" s="173"/>
      <c r="BU312" s="29"/>
      <c r="BV312" s="30"/>
    </row>
    <row r="313" spans="1:74" s="4" customFormat="1" ht="29.1" customHeight="1">
      <c r="A313" s="17">
        <f t="shared" si="66"/>
        <v>10</v>
      </c>
      <c r="B313" s="17">
        <f t="shared" si="67"/>
        <v>27</v>
      </c>
      <c r="D313" s="89" cm="1">
        <f t="array" aca="1" ref="D313" ca="1">IF(INDIRECT(VLOOKUP(B313,B$8:C$38,2,FALSE)&amp;(10*A313-1))="","",INDIRECT(VLOOKUP(B313,B$8:C$38,2,FALSE)&amp;(10*A313-1)))</f>
        <v>46230</v>
      </c>
      <c r="E313" s="17" t="str">
        <f t="shared" ca="1" si="65"/>
        <v>月</v>
      </c>
      <c r="F313" s="17" t="str" cm="1">
        <f t="array" aca="1" ref="F313" ca="1">IF(E313="","",IF(INDIRECT(VLOOKUP(B313,B$8:C$38,2,FALSE)&amp;(10*A313+3))="","",INDIRECT(VLOOKUP(B313,B$8:C$38,2,FALSE)&amp;(10*A313+3))))</f>
        <v/>
      </c>
      <c r="G313" s="17" t="str" cm="1">
        <f t="array" aca="1" ref="G313" ca="1">IF(E313="","",IF(INDIRECT(VLOOKUP(B313,B$8:C$38,2,FALSE)&amp;(10*A313+5))="","",INDIRECT(VLOOKUP(B313,B$8:C$38,2,FALSE)&amp;(10*A313+5))))</f>
        <v/>
      </c>
      <c r="H313" s="17" t="str" cm="1">
        <f t="array" aca="1" ref="H313" ca="1">IF(G313="","",IF(G313="●","振替後",IF(G313="▲","振替前",IF(G313="○","休日",IF(G313="外","非対象期間",IF(INDIRECT(VLOOKUP(B313,B$8:C$38,2,FALSE)&amp;(10*A313+5))="","",INDIRECT(VLOOKUP(B313,B$8:C$38,2,FALSE)&amp;(10*A313+5))))))))</f>
        <v/>
      </c>
      <c r="J313" s="69"/>
      <c r="K313" s="212" t="s">
        <v>88</v>
      </c>
      <c r="L313" s="194"/>
      <c r="M313" s="194"/>
      <c r="N313" s="194"/>
      <c r="O313" s="194"/>
      <c r="P313" s="194"/>
      <c r="Q313" s="194"/>
      <c r="R313" s="194"/>
      <c r="S313" s="194"/>
      <c r="T313" s="194"/>
      <c r="U313" s="194"/>
      <c r="V313" s="194"/>
      <c r="W313" s="194"/>
      <c r="X313" s="194"/>
      <c r="Y313" s="194"/>
      <c r="Z313" s="194"/>
      <c r="AA313" s="194"/>
      <c r="AB313" s="194"/>
      <c r="AC313" s="194"/>
      <c r="AD313" s="194"/>
      <c r="AE313" s="194"/>
      <c r="AF313" s="194"/>
      <c r="AG313" s="194"/>
      <c r="AH313" s="194"/>
      <c r="AI313" s="194"/>
      <c r="AJ313" s="194"/>
      <c r="AK313" s="194"/>
      <c r="AL313" s="194"/>
      <c r="AM313" s="194"/>
      <c r="AN313" s="194"/>
      <c r="AO313" s="194"/>
      <c r="AP313" s="196"/>
      <c r="AQ313" s="111">
        <f ca="1">IF(BR310=7,COUNTIF(OFFSET($L313,0,0,1,$BR310),"○")+COUNTIF(OFFSET($L313,0,$BR310,1,7),"●"),COUNTIF(OFFSET($L313,0,0,1,$BR310),"○")+COUNTIF(OFFSET($L313,-10,DAY(EOMONTH(L308-1,0))-7+BR310,1,7-$BR310),"○")+COUNTIF(OFFSET(L313,0,BR310,1,7),"●"))</f>
        <v>0</v>
      </c>
      <c r="AR313" s="112">
        <f ca="1">COUNTIF(OFFSET($L313,0,$BR310,1,7),"○")+COUNTIF(OFFSET($L313,0,$BR310+7,1,7),"●")</f>
        <v>0</v>
      </c>
      <c r="AS313" s="112">
        <f ca="1">COUNTIF(OFFSET($L313,0,$BR310+7,1,7),"○")+COUNTIF(OFFSET($L313,0,$BR310+14,1,7),"●")</f>
        <v>0</v>
      </c>
      <c r="AT313" s="112">
        <f ca="1">IF(BR315=3,COUNTIF(OFFSET($L313,0,$BR310+14,1,7),"○")+IFERROR(COUNTIF(OFFSET(L313,0,BR310+22,1,BR313),"●"),0)+COUNTIF(OFFSET(L313,10,0,1,7-BR313),"●"),COUNTIF(OFFSET($L313,0,$BR310+14,1,7),"○")+COUNTIF(OFFSET($L313,0,$BR310+21,1,7),"●"))</f>
        <v>0</v>
      </c>
      <c r="AU313" s="113">
        <f ca="1">IF((BR315+SIGN(BR310))&lt;5,"-",IF(BR313=0,COUNTIF(OFFSET(L313,0,BR310+21,1,7),"○")+COUNTIF(OFFSET(L313,10,0,1,7-BR313),"●"),COUNTIF(OFFSET(L313,0,BR310+21,1,7),"○")+COUNTIF(OFFSET(L313,0,BR310+28,1,BR313),"●")+COUNTIF(OFFSET(L313,10,1,7-BR313,),"●")))</f>
        <v>0</v>
      </c>
      <c r="AV313" s="198">
        <f>BH310</f>
        <v>0</v>
      </c>
      <c r="AW313" s="200">
        <f>IF(BD310=0,"対象外",AV313/BD310)</f>
        <v>0</v>
      </c>
      <c r="AX313" s="202" t="str">
        <f ca="1">IF(BD310=0,"対象外",IF(AV313/BD310&gt;=0.285,"達成",IF(AV313&gt;=BO313,"達成※","未")))</f>
        <v>未</v>
      </c>
      <c r="AY313" s="204">
        <f>BI310</f>
        <v>0</v>
      </c>
      <c r="AZ313" s="206">
        <f>IFERROR(AY313/BE310,"")</f>
        <v>0</v>
      </c>
      <c r="BA313" s="41" t="s">
        <v>86</v>
      </c>
      <c r="BB313" s="42" t="s">
        <v>86</v>
      </c>
      <c r="BC313" s="238"/>
      <c r="BD313" s="209"/>
      <c r="BE313" s="222"/>
      <c r="BF313" s="209"/>
      <c r="BG313" s="222"/>
      <c r="BH313" s="222"/>
      <c r="BI313" s="222"/>
      <c r="BJ313" s="222"/>
      <c r="BK313" s="222"/>
      <c r="BL313" s="173"/>
      <c r="BM313" s="227"/>
      <c r="BN313" s="227"/>
      <c r="BO313" s="173" t="str">
        <f ca="1">IF(OR(BM311/BD310&lt;0.285,BM311=0),BM311,"-")</f>
        <v>-</v>
      </c>
      <c r="BP313" s="226" t="str">
        <f ca="1">IF(OR(BN311/BF310&lt;0.285,BN311=0),BN311,"-")</f>
        <v>-</v>
      </c>
      <c r="BQ313" s="36" t="s">
        <v>99</v>
      </c>
      <c r="BR313" s="33">
        <f>MOD(BR312-BR310,7)</f>
        <v>0</v>
      </c>
      <c r="BS313" s="173"/>
      <c r="BT313" s="173"/>
    </row>
    <row r="314" spans="1:74" s="4" customFormat="1" ht="29.1" customHeight="1">
      <c r="A314" s="17">
        <f t="shared" si="66"/>
        <v>10</v>
      </c>
      <c r="B314" s="17">
        <f t="shared" si="67"/>
        <v>28</v>
      </c>
      <c r="D314" s="89" cm="1">
        <f t="array" aca="1" ref="D314" ca="1">IF(INDIRECT(VLOOKUP(B314,B$8:C$38,2,FALSE)&amp;(10*A314-1))="","",INDIRECT(VLOOKUP(B314,B$8:C$38,2,FALSE)&amp;(10*A314-1)))</f>
        <v>46231</v>
      </c>
      <c r="E314" s="17" t="str">
        <f t="shared" ca="1" si="65"/>
        <v>火</v>
      </c>
      <c r="F314" s="17" t="str" cm="1">
        <f t="array" aca="1" ref="F314" ca="1">IF(E314="","",IF(INDIRECT(VLOOKUP(B314,B$8:C$38,2,FALSE)&amp;(10*A314+3))="","",INDIRECT(VLOOKUP(B314,B$8:C$38,2,FALSE)&amp;(10*A314+3))))</f>
        <v/>
      </c>
      <c r="G314" s="17" t="str" cm="1">
        <f t="array" aca="1" ref="G314" ca="1">IF(E314="","",IF(INDIRECT(VLOOKUP(B314,B$8:C$38,2,FALSE)&amp;(10*A314+5))="","",INDIRECT(VLOOKUP(B314,B$8:C$38,2,FALSE)&amp;(10*A314+5))))</f>
        <v/>
      </c>
      <c r="H314" s="17" t="str" cm="1">
        <f t="array" aca="1" ref="H314" ca="1">IF(G314="","",IF(G314="●","振替後",IF(G314="▲","振替前",IF(G314="○","休日",IF(G314="外","非対象期間",IF(INDIRECT(VLOOKUP(B314,B$8:C$38,2,FALSE)&amp;(10*A314+5))="","",INDIRECT(VLOOKUP(B314,B$8:C$38,2,FALSE)&amp;(10*A314+5))))))))</f>
        <v/>
      </c>
      <c r="J314" s="69"/>
      <c r="K314" s="244"/>
      <c r="L314" s="194"/>
      <c r="M314" s="194"/>
      <c r="N314" s="194"/>
      <c r="O314" s="194"/>
      <c r="P314" s="194"/>
      <c r="Q314" s="194"/>
      <c r="R314" s="194"/>
      <c r="S314" s="194"/>
      <c r="T314" s="194"/>
      <c r="U314" s="194"/>
      <c r="V314" s="194"/>
      <c r="W314" s="194"/>
      <c r="X314" s="194"/>
      <c r="Y314" s="194"/>
      <c r="Z314" s="194"/>
      <c r="AA314" s="194"/>
      <c r="AB314" s="194"/>
      <c r="AC314" s="194"/>
      <c r="AD314" s="194"/>
      <c r="AE314" s="194"/>
      <c r="AF314" s="194"/>
      <c r="AG314" s="194"/>
      <c r="AH314" s="194"/>
      <c r="AI314" s="194"/>
      <c r="AJ314" s="194"/>
      <c r="AK314" s="194"/>
      <c r="AL314" s="194"/>
      <c r="AM314" s="194"/>
      <c r="AN314" s="194"/>
      <c r="AO314" s="194"/>
      <c r="AP314" s="196"/>
      <c r="AQ314" s="114" t="str">
        <f ca="1">IF(BR310=1,
IF((2-COUNTIF(OFFSET(L313,0,0,1,1),"外")-COUNTIF(OFFSET(L313,-10,BR302-1),"外"))&lt;=AQ313,"達成","未"),
IF((2-COUNTIF(OFFSET(L313,0,MAX(5-WEEKDAY(L308,3),0),1,2),"外"))&lt;=AQ313,"達成","未"))</f>
        <v>未</v>
      </c>
      <c r="AR314" s="112" t="str">
        <f ca="1">IF((2-COUNTIF(OFFSET($L313,0,$BR310+5,1,2),"外"))&lt;=AR313,"達成","未")</f>
        <v>未</v>
      </c>
      <c r="AS314" s="112" t="str">
        <f ca="1">IF((2-COUNTIF(OFFSET($L313,0,$BR310+12,1,2),"外"))&lt;=AS313,"達成","未")</f>
        <v>未</v>
      </c>
      <c r="AT314" s="112" t="str">
        <f ca="1">IF((2-COUNTIF(OFFSET($L313,0,$BR310+19,1,2),"外"))&lt;=AT313,"達成","未")</f>
        <v>未</v>
      </c>
      <c r="AU314" s="113" t="str">
        <f ca="1">IF((BR315+SIGN(BR310))&lt;5,"-",IF((2-COUNTIF(OFFSET($L313,0,$BR310+26,1,2),"外"))&lt;=AU313,"達成","未"))</f>
        <v>未</v>
      </c>
      <c r="AV314" s="214"/>
      <c r="AW314" s="215"/>
      <c r="AX314" s="216"/>
      <c r="AY314" s="217"/>
      <c r="AZ314" s="239"/>
      <c r="BA314" s="240">
        <f>COUNTIF(L315:AP316,"外")</f>
        <v>0</v>
      </c>
      <c r="BB314" s="242">
        <f ca="1">COUNTIF(OFFSET(L315,0,MAX(5-WEEKDAY(L308,3),0),1,MIN(7-WEEKDAY(L308,3),2)),"外")+COUNTIF(OFFSET(L315,0,MAX(5-WEEKDAY(L308,3),0)+7,1,2),"外")+COUNTIF(OFFSET(L315,0,MAX(5-WEEKDAY(L308,3),0)+14,1,2),"外")+COUNTIF(OFFSET(L315,0,MAX(5-WEEKDAY(L308,3),0)+21,1,2),"外")+IF(BR312-BR310&lt;27,0,COUNTIF(OFFSET(L315,0,BR310+26,1,MIN(7-BR313,2)),"外"))</f>
        <v>0</v>
      </c>
      <c r="BC314" s="238"/>
      <c r="BD314" s="209"/>
      <c r="BE314" s="222"/>
      <c r="BF314" s="209"/>
      <c r="BG314" s="222"/>
      <c r="BH314" s="222"/>
      <c r="BI314" s="222"/>
      <c r="BJ314" s="222"/>
      <c r="BK314" s="222"/>
      <c r="BL314" s="173"/>
      <c r="BM314" s="227"/>
      <c r="BN314" s="227"/>
      <c r="BO314" s="173"/>
      <c r="BP314" s="227"/>
      <c r="BQ314" s="101" t="s">
        <v>101</v>
      </c>
      <c r="BR314" s="33">
        <f>SIGN(BR310)+SIGN(BR313)+BR315</f>
        <v>5</v>
      </c>
      <c r="BS314" s="173"/>
      <c r="BT314" s="173"/>
    </row>
    <row r="315" spans="1:74" s="4" customFormat="1" ht="29.1" customHeight="1">
      <c r="A315" s="17">
        <f t="shared" si="66"/>
        <v>10</v>
      </c>
      <c r="B315" s="17">
        <f t="shared" si="67"/>
        <v>29</v>
      </c>
      <c r="D315" s="89" cm="1">
        <f t="array" aca="1" ref="D315" ca="1">IF(INDIRECT(VLOOKUP(B315,B$8:C$38,2,FALSE)&amp;(10*A315-1))="","",INDIRECT(VLOOKUP(B315,B$8:C$38,2,FALSE)&amp;(10*A315-1)))</f>
        <v>46232</v>
      </c>
      <c r="E315" s="17" t="str">
        <f t="shared" ca="1" si="65"/>
        <v>水</v>
      </c>
      <c r="F315" s="17" t="str" cm="1">
        <f t="array" aca="1" ref="F315" ca="1">IF(E315="","",IF(INDIRECT(VLOOKUP(B315,B$8:C$38,2,FALSE)&amp;(10*A315+3))="","",INDIRECT(VLOOKUP(B315,B$8:C$38,2,FALSE)&amp;(10*A315+3))))</f>
        <v/>
      </c>
      <c r="G315" s="17" t="str" cm="1">
        <f t="array" aca="1" ref="G315" ca="1">IF(E315="","",IF(INDIRECT(VLOOKUP(B315,B$8:C$38,2,FALSE)&amp;(10*A315+5))="","",INDIRECT(VLOOKUP(B315,B$8:C$38,2,FALSE)&amp;(10*A315+5))))</f>
        <v/>
      </c>
      <c r="H315" s="17" t="str" cm="1">
        <f t="array" aca="1" ref="H315" ca="1">IF(G315="","",IF(G315="●","振替後",IF(G315="▲","振替前",IF(G315="○","休日",IF(G315="外","非対象期間",IF(INDIRECT(VLOOKUP(B315,B$8:C$38,2,FALSE)&amp;(10*A315+5))="","",INDIRECT(VLOOKUP(B315,B$8:C$38,2,FALSE)&amp;(10*A315+5))))))))</f>
        <v/>
      </c>
      <c r="J315" s="69"/>
      <c r="K315" s="212" t="s">
        <v>84</v>
      </c>
      <c r="L315" s="194"/>
      <c r="M315" s="194"/>
      <c r="N315" s="194"/>
      <c r="O315" s="194"/>
      <c r="P315" s="194"/>
      <c r="Q315" s="194"/>
      <c r="R315" s="194"/>
      <c r="S315" s="194"/>
      <c r="T315" s="194"/>
      <c r="U315" s="194"/>
      <c r="V315" s="194"/>
      <c r="W315" s="194"/>
      <c r="X315" s="194"/>
      <c r="Y315" s="194"/>
      <c r="Z315" s="194"/>
      <c r="AA315" s="194"/>
      <c r="AB315" s="194"/>
      <c r="AC315" s="194"/>
      <c r="AD315" s="194"/>
      <c r="AE315" s="194"/>
      <c r="AF315" s="194"/>
      <c r="AG315" s="194"/>
      <c r="AH315" s="194"/>
      <c r="AI315" s="194"/>
      <c r="AJ315" s="194"/>
      <c r="AK315" s="194"/>
      <c r="AL315" s="194"/>
      <c r="AM315" s="194"/>
      <c r="AN315" s="194"/>
      <c r="AO315" s="194"/>
      <c r="AP315" s="196"/>
      <c r="AQ315" s="118">
        <f ca="1">IF(BR310=7,COUNTIF(OFFSET($L315,0,0,1,$BR310),"○")+COUNTIF(OFFSET($L315,0,$BR310,1,7),"●"),COUNTIF(OFFSET($L315,0,0,1,$BR310),"○")+COUNTIF(OFFSET($L315,-10,DAY(EOMONTH(L308-1,0))-7+BR310,1,7-$BR310),"○")+COUNTIF(OFFSET(L315,0,BR310,1,7),"●"))</f>
        <v>0</v>
      </c>
      <c r="AR315" s="119">
        <f ca="1">COUNTIF(OFFSET($L315,0,$BR310,1,7),"○")+COUNTIF(OFFSET($L315,0,$BR310+7,1,7),"●")</f>
        <v>0</v>
      </c>
      <c r="AS315" s="119">
        <f ca="1">COUNTIF(OFFSET($L315,0,$BR310+7,1,7),"○")+COUNTIF(OFFSET($L315,0,$BR310+14,1,7),"●")</f>
        <v>0</v>
      </c>
      <c r="AT315" s="119">
        <f ca="1">IF(BR315=3,COUNTIF(OFFSET($L315,0,$BR310+14,1,7),"○")+IFERROR(COUNTIF(OFFSET(L315,0,BR310+22,1,BR313),"●"),0)+COUNTIF(OFFSET(L315,10,0,1,7-BR313),"●"),COUNTIF(OFFSET($L315,0,$BR310+14,1,7),"○")+COUNTIF(OFFSET($L315,0,$BR310+21,1,7),"●"))</f>
        <v>0</v>
      </c>
      <c r="AU315" s="120">
        <f ca="1">IF((BR315+SIGN(BR310))&lt;5,"-",IF(BR313=0,COUNTIF(OFFSET(L315,0,BR310+21,1,7),"○")+COUNTIF(OFFSET(L315,10,0,1,7-BR313),"●"),COUNTIF(OFFSET(L315,0,BR310+21,1,7),"○")+COUNTIF(OFFSET(L315,0,BR310+28,1,BR313),"●")+COUNTIF(OFFSET(L315,10,1,7-BR313,),"●")))</f>
        <v>0</v>
      </c>
      <c r="AV315" s="198">
        <f>BJ310</f>
        <v>0</v>
      </c>
      <c r="AW315" s="200">
        <f>IF(BD310=0,"対象外",AV315/BD310)</f>
        <v>0</v>
      </c>
      <c r="AX315" s="202" t="str">
        <f ca="1">IF(BD310=0,"対象外",IF(AV315/BD310&gt;=0.285,"達成",IF(AV315&gt;=BO313,"達成※","未")))</f>
        <v>未</v>
      </c>
      <c r="AY315" s="204">
        <f>BK310</f>
        <v>0</v>
      </c>
      <c r="AZ315" s="206">
        <f>IFERROR(AY315/BE310,"")</f>
        <v>0</v>
      </c>
      <c r="BA315" s="241"/>
      <c r="BB315" s="243"/>
      <c r="BC315" s="238"/>
      <c r="BD315" s="210"/>
      <c r="BE315" s="222"/>
      <c r="BF315" s="210"/>
      <c r="BG315" s="222"/>
      <c r="BH315" s="222"/>
      <c r="BI315" s="222"/>
      <c r="BJ315" s="222"/>
      <c r="BK315" s="222"/>
      <c r="BL315" s="173"/>
      <c r="BM315" s="228"/>
      <c r="BN315" s="228"/>
      <c r="BO315" s="173"/>
      <c r="BP315" s="228"/>
      <c r="BQ315" s="37" t="s">
        <v>100</v>
      </c>
      <c r="BR315" s="104">
        <f>ROUNDDOWN((BR312-BR310)/7,0)</f>
        <v>4</v>
      </c>
      <c r="BS315" s="173"/>
      <c r="BT315" s="173"/>
    </row>
    <row r="316" spans="1:74" s="4" customFormat="1" ht="29.1" customHeight="1" thickBot="1">
      <c r="A316" s="17">
        <f t="shared" si="66"/>
        <v>10</v>
      </c>
      <c r="B316" s="17">
        <f t="shared" si="67"/>
        <v>30</v>
      </c>
      <c r="D316" s="89" cm="1">
        <f t="array" aca="1" ref="D316" ca="1">IF(INDIRECT(VLOOKUP(B316,B$8:C$38,2,FALSE)&amp;(10*A316-1))="","",INDIRECT(VLOOKUP(B316,B$8:C$38,2,FALSE)&amp;(10*A316-1)))</f>
        <v>46233</v>
      </c>
      <c r="E316" s="17" t="str">
        <f t="shared" ca="1" si="65"/>
        <v>木</v>
      </c>
      <c r="F316" s="17" t="str" cm="1">
        <f t="array" aca="1" ref="F316" ca="1">IF(E316="","",IF(INDIRECT(VLOOKUP(B316,B$8:C$38,2,FALSE)&amp;(10*A316+3))="","",INDIRECT(VLOOKUP(B316,B$8:C$38,2,FALSE)&amp;(10*A316+3))))</f>
        <v/>
      </c>
      <c r="G316" s="17" t="str" cm="1">
        <f t="array" aca="1" ref="G316" ca="1">IF(E316="","",IF(INDIRECT(VLOOKUP(B316,B$8:C$38,2,FALSE)&amp;(10*A316+5))="","",INDIRECT(VLOOKUP(B316,B$8:C$38,2,FALSE)&amp;(10*A316+5))))</f>
        <v/>
      </c>
      <c r="H316" s="17" t="str" cm="1">
        <f t="array" aca="1" ref="H316" ca="1">IF(G316="","",IF(G316="●","振替後",IF(G316="▲","振替前",IF(G316="○","休日",IF(G316="外","非対象期間",IF(INDIRECT(VLOOKUP(B316,B$8:C$38,2,FALSE)&amp;(10*A316+5))="","",INDIRECT(VLOOKUP(B316,B$8:C$38,2,FALSE)&amp;(10*A316+5))))))))</f>
        <v/>
      </c>
      <c r="J316" s="69"/>
      <c r="K316" s="213"/>
      <c r="L316" s="195"/>
      <c r="M316" s="195"/>
      <c r="N316" s="195"/>
      <c r="O316" s="195"/>
      <c r="P316" s="195"/>
      <c r="Q316" s="195"/>
      <c r="R316" s="195"/>
      <c r="S316" s="195"/>
      <c r="T316" s="195"/>
      <c r="U316" s="195"/>
      <c r="V316" s="195"/>
      <c r="W316" s="195"/>
      <c r="X316" s="195"/>
      <c r="Y316" s="195"/>
      <c r="Z316" s="195"/>
      <c r="AA316" s="195"/>
      <c r="AB316" s="195"/>
      <c r="AC316" s="195"/>
      <c r="AD316" s="195"/>
      <c r="AE316" s="195"/>
      <c r="AF316" s="195"/>
      <c r="AG316" s="195"/>
      <c r="AH316" s="195"/>
      <c r="AI316" s="195"/>
      <c r="AJ316" s="195"/>
      <c r="AK316" s="195"/>
      <c r="AL316" s="195"/>
      <c r="AM316" s="195"/>
      <c r="AN316" s="195"/>
      <c r="AO316" s="195"/>
      <c r="AP316" s="197"/>
      <c r="AQ316" s="123" t="str">
        <f ca="1">IF(BR310=1,
IF((2-COUNTIF(OFFSET(L315,0,0,1,1),"外")-COUNTIF(OFFSET(L315,-10,BR302-1),"外"))&lt;=AQ315,"達成","未"),
IF((2-COUNTIF(OFFSET(L315,0,MAX(5-WEEKDAY(L308,3),0),1,2),"外"))&lt;=AQ315,"達成","未"))</f>
        <v>未</v>
      </c>
      <c r="AR316" s="124" t="str">
        <f ca="1">IF((2-COUNTIF(OFFSET($L315,0,$BR310+5,1,2),"外"))&lt;=AR315,"達成","未")</f>
        <v>未</v>
      </c>
      <c r="AS316" s="124" t="str">
        <f ca="1">IF((2-COUNTIF(OFFSET($L315,0,$BR310+12,1,2),"外"))&lt;=AS315,"達成","未")</f>
        <v>未</v>
      </c>
      <c r="AT316" s="124" t="str">
        <f ca="1">IF((2-COUNTIF(OFFSET($L315,0,$BR310+19,1,2),"外"))&lt;=AT315,"達成","未")</f>
        <v>未</v>
      </c>
      <c r="AU316" s="125" t="str">
        <f ca="1">IF((BR315+SIGN(BR310))&lt;5,"-",IF((2-COUNTIF(OFFSET($L315,0,$BR310+26,1,2),"外"))&lt;=AU315,"達成","未"))</f>
        <v>未</v>
      </c>
      <c r="AV316" s="199"/>
      <c r="AW316" s="201"/>
      <c r="AX316" s="203"/>
      <c r="AY316" s="205"/>
      <c r="AZ316" s="207"/>
      <c r="BA316" s="38"/>
      <c r="BB316" s="38"/>
      <c r="BC316" s="107"/>
      <c r="BD316" s="107"/>
      <c r="BE316" s="107"/>
      <c r="BF316" s="107"/>
      <c r="BG316" s="107"/>
      <c r="BH316" s="107"/>
      <c r="BI316" s="107"/>
      <c r="BJ316" s="107"/>
      <c r="BK316" s="107"/>
      <c r="BL316" s="46"/>
      <c r="BM316" s="46"/>
      <c r="BN316" s="46"/>
      <c r="BO316" s="46"/>
      <c r="BP316" s="46"/>
      <c r="BQ316" s="46"/>
      <c r="BR316" s="34"/>
      <c r="BS316" s="46"/>
      <c r="BT316" s="2"/>
    </row>
    <row r="317" spans="1:74" ht="14.25" thickBot="1">
      <c r="A317" s="17">
        <f t="shared" si="66"/>
        <v>10</v>
      </c>
      <c r="B317" s="17">
        <f t="shared" si="67"/>
        <v>31</v>
      </c>
      <c r="D317" s="89" cm="1">
        <f t="array" aca="1" ref="D317" ca="1">IF(INDIRECT(VLOOKUP(B317,B$8:C$38,2,FALSE)&amp;(10*A317-1))="","",INDIRECT(VLOOKUP(B317,B$8:C$38,2,FALSE)&amp;(10*A317-1)))</f>
        <v>46234</v>
      </c>
      <c r="E317" s="17" t="str">
        <f t="shared" ca="1" si="65"/>
        <v>金</v>
      </c>
      <c r="F317" s="17" t="str" cm="1">
        <f t="array" aca="1" ref="F317" ca="1">IF(E317="","",IF(INDIRECT(VLOOKUP(B317,B$8:C$38,2,FALSE)&amp;(10*A317+3))="","",INDIRECT(VLOOKUP(B317,B$8:C$38,2,FALSE)&amp;(10*A317+3))))</f>
        <v/>
      </c>
      <c r="G317" s="17" t="str" cm="1">
        <f t="array" aca="1" ref="G317" ca="1">IF(E317="","",IF(INDIRECT(VLOOKUP(B317,B$8:C$38,2,FALSE)&amp;(10*A317+5))="","",INDIRECT(VLOOKUP(B317,B$8:C$38,2,FALSE)&amp;(10*A317+5))))</f>
        <v/>
      </c>
      <c r="H317" s="17" t="str" cm="1">
        <f t="array" aca="1" ref="H317" ca="1">IF(G317="","",IF(G317="●","振替後",IF(G317="▲","振替前",IF(G317="○","休日",IF(G317="外","非対象期間",IF(INDIRECT(VLOOKUP(B317,B$8:C$38,2,FALSE)&amp;(10*A317+5))="","",INDIRECT(VLOOKUP(B317,B$8:C$38,2,FALSE)&amp;(10*A317+5))))))))</f>
        <v/>
      </c>
      <c r="J317" s="52"/>
      <c r="K317" s="53"/>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c r="AO317" s="130"/>
      <c r="AP317" s="130"/>
      <c r="BI317" s="7"/>
      <c r="BJ317" s="7"/>
      <c r="BK317" s="7"/>
      <c r="BL317" s="2"/>
    </row>
    <row r="318" spans="1:74" ht="13.5" customHeight="1">
      <c r="A318" s="17">
        <f t="shared" si="66"/>
        <v>11</v>
      </c>
      <c r="B318" s="17">
        <f t="shared" si="67"/>
        <v>1</v>
      </c>
      <c r="D318" s="89" cm="1">
        <f t="array" aca="1" ref="D318" ca="1">IF(INDIRECT(VLOOKUP(B318,B$8:C$38,2,FALSE)&amp;(10*A318-1))="","",INDIRECT(VLOOKUP(B318,B$8:C$38,2,FALSE)&amp;(10*A318-1)))</f>
        <v>46235</v>
      </c>
      <c r="E318" s="17" t="str">
        <f t="shared" ca="1" si="65"/>
        <v>土</v>
      </c>
      <c r="F318" s="17" t="str" cm="1">
        <f t="array" aca="1" ref="F318" ca="1">IF(E318="","",IF(INDIRECT(VLOOKUP(B318,B$8:C$38,2,FALSE)&amp;(10*A318+3))="","",INDIRECT(VLOOKUP(B318,B$8:C$38,2,FALSE)&amp;(10*A318+3))))</f>
        <v/>
      </c>
      <c r="G318" s="17" t="str" cm="1">
        <f t="array" aca="1" ref="G318" ca="1">IF(E318="","",IF(INDIRECT(VLOOKUP(B318,B$8:C$38,2,FALSE)&amp;(10*A318+5))="","",INDIRECT(VLOOKUP(B318,B$8:C$38,2,FALSE)&amp;(10*A318+5))))</f>
        <v/>
      </c>
      <c r="H318" s="17" t="str" cm="1">
        <f t="array" aca="1" ref="H318" ca="1">IF(G318="","",IF(G318="●","振替後",IF(G318="▲","振替前",IF(G318="○","休日",IF(G318="外","非対象期間",IF(INDIRECT(VLOOKUP(B318,B$8:C$38,2,FALSE)&amp;(10*A318+5))="","",INDIRECT(VLOOKUP(B318,B$8:C$38,2,FALSE)&amp;(10*A318+5))))))))</f>
        <v/>
      </c>
      <c r="J318" s="52"/>
      <c r="K318" s="66" t="s">
        <v>0</v>
      </c>
      <c r="L318" s="258">
        <f>DATE(YEAR(L308),MONTH(L308)+1,DAY(L308))</f>
        <v>46874</v>
      </c>
      <c r="M318" s="258"/>
      <c r="N318" s="258"/>
      <c r="O318" s="258"/>
      <c r="P318" s="258"/>
      <c r="Q318" s="258"/>
      <c r="R318" s="258"/>
      <c r="S318" s="258"/>
      <c r="T318" s="258"/>
      <c r="U318" s="258"/>
      <c r="V318" s="258"/>
      <c r="W318" s="258"/>
      <c r="X318" s="258"/>
      <c r="Y318" s="258"/>
      <c r="Z318" s="258"/>
      <c r="AA318" s="258"/>
      <c r="AB318" s="258"/>
      <c r="AC318" s="258"/>
      <c r="AD318" s="258"/>
      <c r="AE318" s="258"/>
      <c r="AF318" s="258"/>
      <c r="AG318" s="258"/>
      <c r="AH318" s="258"/>
      <c r="AI318" s="258"/>
      <c r="AJ318" s="258"/>
      <c r="AK318" s="258"/>
      <c r="AL318" s="258"/>
      <c r="AM318" s="258"/>
      <c r="AN318" s="258"/>
      <c r="AO318" s="258"/>
      <c r="AP318" s="259"/>
      <c r="AQ318" s="270" t="s">
        <v>136</v>
      </c>
      <c r="AR318" s="271"/>
      <c r="AS318" s="271"/>
      <c r="AT318" s="271"/>
      <c r="AU318" s="272"/>
      <c r="AV318" s="260" t="s">
        <v>50</v>
      </c>
      <c r="AW318" s="261"/>
      <c r="AX318" s="262"/>
      <c r="AY318" s="266" t="s">
        <v>11</v>
      </c>
      <c r="AZ318" s="267"/>
      <c r="BA318" s="250" t="s">
        <v>102</v>
      </c>
      <c r="BB318" s="253" t="s">
        <v>103</v>
      </c>
      <c r="BC318" s="256" t="s">
        <v>15</v>
      </c>
      <c r="BD318" s="208" t="s">
        <v>104</v>
      </c>
      <c r="BE318" s="247" t="s">
        <v>105</v>
      </c>
      <c r="BF318" s="208" t="s">
        <v>107</v>
      </c>
      <c r="BG318" s="247" t="s">
        <v>106</v>
      </c>
      <c r="BH318" s="208" t="s">
        <v>80</v>
      </c>
      <c r="BI318" s="208" t="s">
        <v>81</v>
      </c>
      <c r="BJ318" s="102" t="s">
        <v>82</v>
      </c>
      <c r="BK318" s="102" t="s">
        <v>83</v>
      </c>
      <c r="BL318" s="222" t="s">
        <v>52</v>
      </c>
      <c r="BM318" s="247" t="s">
        <v>108</v>
      </c>
      <c r="BN318" s="247" t="s">
        <v>109</v>
      </c>
      <c r="BO318" s="222" t="s">
        <v>110</v>
      </c>
      <c r="BP318" s="222" t="s">
        <v>111</v>
      </c>
      <c r="BQ318" s="105"/>
      <c r="BR318" s="245" t="s">
        <v>92</v>
      </c>
      <c r="BS318" s="222" t="s">
        <v>61</v>
      </c>
      <c r="BT318" s="173" t="s">
        <v>142</v>
      </c>
    </row>
    <row r="319" spans="1:74" ht="12.95" customHeight="1">
      <c r="A319" s="17">
        <f t="shared" si="66"/>
        <v>11</v>
      </c>
      <c r="B319" s="17">
        <f t="shared" si="67"/>
        <v>2</v>
      </c>
      <c r="D319" s="89" cm="1">
        <f t="array" aca="1" ref="D319" ca="1">IF(INDIRECT(VLOOKUP(B319,B$8:C$38,2,FALSE)&amp;(10*A319-1))="","",INDIRECT(VLOOKUP(B319,B$8:C$38,2,FALSE)&amp;(10*A319-1)))</f>
        <v>46236</v>
      </c>
      <c r="E319" s="17" t="str">
        <f t="shared" ca="1" si="65"/>
        <v>日</v>
      </c>
      <c r="F319" s="17" t="str" cm="1">
        <f t="array" aca="1" ref="F319" ca="1">IF(E319="","",IF(INDIRECT(VLOOKUP(B319,B$8:C$38,2,FALSE)&amp;(10*A319+3))="","",INDIRECT(VLOOKUP(B319,B$8:C$38,2,FALSE)&amp;(10*A319+3))))</f>
        <v/>
      </c>
      <c r="G319" s="17" t="str" cm="1">
        <f t="array" aca="1" ref="G319" ca="1">IF(E319="","",IF(INDIRECT(VLOOKUP(B319,B$8:C$38,2,FALSE)&amp;(10*A319+5))="","",INDIRECT(VLOOKUP(B319,B$8:C$38,2,FALSE)&amp;(10*A319+5))))</f>
        <v/>
      </c>
      <c r="H319" s="17" t="str" cm="1">
        <f t="array" aca="1" ref="H319" ca="1">IF(G319="","",IF(G319="●","振替後",IF(G319="▲","振替前",IF(G319="○","休日",IF(G319="外","非対象期間",IF(INDIRECT(VLOOKUP(B319,B$8:C$38,2,FALSE)&amp;(10*A319+5))="","",INDIRECT(VLOOKUP(B319,B$8:C$38,2,FALSE)&amp;(10*A319+5))))))))</f>
        <v/>
      </c>
      <c r="J319" s="52"/>
      <c r="K319" s="67" t="s">
        <v>1</v>
      </c>
      <c r="L319" s="126">
        <f>DATE(YEAR(L318),MONTH(L318),DAY(L318))</f>
        <v>46874</v>
      </c>
      <c r="M319" s="126">
        <f>IF(MONTH(DATE(YEAR(L319),MONTH(L319),DAY(L319)+1))=MONTH($L318),DATE(YEAR(L319),MONTH(L319),DAY(L319)+1),"")</f>
        <v>46875</v>
      </c>
      <c r="N319" s="126">
        <f t="shared" ref="N319:AP319" si="78">IF(MONTH(DATE(YEAR(M319),MONTH(M319),DAY(M319)+1))=MONTH($L318),DATE(YEAR(M319),MONTH(M319),DAY(M319)+1),"")</f>
        <v>46876</v>
      </c>
      <c r="O319" s="126">
        <f t="shared" si="78"/>
        <v>46877</v>
      </c>
      <c r="P319" s="126">
        <f t="shared" si="78"/>
        <v>46878</v>
      </c>
      <c r="Q319" s="126">
        <f t="shared" si="78"/>
        <v>46879</v>
      </c>
      <c r="R319" s="126">
        <f t="shared" si="78"/>
        <v>46880</v>
      </c>
      <c r="S319" s="126">
        <f t="shared" si="78"/>
        <v>46881</v>
      </c>
      <c r="T319" s="126">
        <f t="shared" si="78"/>
        <v>46882</v>
      </c>
      <c r="U319" s="126">
        <f t="shared" si="78"/>
        <v>46883</v>
      </c>
      <c r="V319" s="126">
        <f t="shared" si="78"/>
        <v>46884</v>
      </c>
      <c r="W319" s="126">
        <f t="shared" si="78"/>
        <v>46885</v>
      </c>
      <c r="X319" s="126">
        <f t="shared" si="78"/>
        <v>46886</v>
      </c>
      <c r="Y319" s="126">
        <f t="shared" si="78"/>
        <v>46887</v>
      </c>
      <c r="Z319" s="126">
        <f t="shared" si="78"/>
        <v>46888</v>
      </c>
      <c r="AA319" s="126">
        <f t="shared" si="78"/>
        <v>46889</v>
      </c>
      <c r="AB319" s="126">
        <f t="shared" si="78"/>
        <v>46890</v>
      </c>
      <c r="AC319" s="126">
        <f t="shared" si="78"/>
        <v>46891</v>
      </c>
      <c r="AD319" s="126">
        <f t="shared" si="78"/>
        <v>46892</v>
      </c>
      <c r="AE319" s="126">
        <f t="shared" si="78"/>
        <v>46893</v>
      </c>
      <c r="AF319" s="126">
        <f t="shared" si="78"/>
        <v>46894</v>
      </c>
      <c r="AG319" s="126">
        <f t="shared" si="78"/>
        <v>46895</v>
      </c>
      <c r="AH319" s="126">
        <f t="shared" si="78"/>
        <v>46896</v>
      </c>
      <c r="AI319" s="126">
        <f t="shared" si="78"/>
        <v>46897</v>
      </c>
      <c r="AJ319" s="126">
        <f t="shared" si="78"/>
        <v>46898</v>
      </c>
      <c r="AK319" s="126">
        <f t="shared" si="78"/>
        <v>46899</v>
      </c>
      <c r="AL319" s="126">
        <f t="shared" si="78"/>
        <v>46900</v>
      </c>
      <c r="AM319" s="126">
        <f t="shared" si="78"/>
        <v>46901</v>
      </c>
      <c r="AN319" s="126">
        <f t="shared" si="78"/>
        <v>46902</v>
      </c>
      <c r="AO319" s="126">
        <f t="shared" si="78"/>
        <v>46903</v>
      </c>
      <c r="AP319" s="127">
        <f t="shared" si="78"/>
        <v>46904</v>
      </c>
      <c r="AQ319" s="273"/>
      <c r="AR319" s="274"/>
      <c r="AS319" s="274"/>
      <c r="AT319" s="274"/>
      <c r="AU319" s="275"/>
      <c r="AV319" s="263"/>
      <c r="AW319" s="264"/>
      <c r="AX319" s="265"/>
      <c r="AY319" s="268"/>
      <c r="AZ319" s="269"/>
      <c r="BA319" s="251"/>
      <c r="BB319" s="254"/>
      <c r="BC319" s="257"/>
      <c r="BD319" s="210"/>
      <c r="BE319" s="248"/>
      <c r="BF319" s="210"/>
      <c r="BG319" s="248"/>
      <c r="BH319" s="210"/>
      <c r="BI319" s="210"/>
      <c r="BJ319" s="103" t="s">
        <v>78</v>
      </c>
      <c r="BK319" s="103" t="s">
        <v>79</v>
      </c>
      <c r="BL319" s="222"/>
      <c r="BM319" s="249"/>
      <c r="BN319" s="249"/>
      <c r="BO319" s="173"/>
      <c r="BP319" s="173"/>
      <c r="BQ319" s="106"/>
      <c r="BR319" s="246"/>
      <c r="BS319" s="222"/>
      <c r="BT319" s="173"/>
    </row>
    <row r="320" spans="1:74" ht="13.5" customHeight="1">
      <c r="A320" s="17">
        <f t="shared" si="66"/>
        <v>11</v>
      </c>
      <c r="B320" s="17">
        <f t="shared" si="67"/>
        <v>3</v>
      </c>
      <c r="D320" s="89" cm="1">
        <f t="array" aca="1" ref="D320" ca="1">IF(INDIRECT(VLOOKUP(B320,B$8:C$38,2,FALSE)&amp;(10*A320-1))="","",INDIRECT(VLOOKUP(B320,B$8:C$38,2,FALSE)&amp;(10*A320-1)))</f>
        <v>46237</v>
      </c>
      <c r="E320" s="17" t="str">
        <f t="shared" ca="1" si="65"/>
        <v>月</v>
      </c>
      <c r="F320" s="17" t="str" cm="1">
        <f t="array" aca="1" ref="F320" ca="1">IF(E320="","",IF(INDIRECT(VLOOKUP(B320,B$8:C$38,2,FALSE)&amp;(10*A320+3))="","",INDIRECT(VLOOKUP(B320,B$8:C$38,2,FALSE)&amp;(10*A320+3))))</f>
        <v/>
      </c>
      <c r="G320" s="17" t="str" cm="1">
        <f t="array" aca="1" ref="G320" ca="1">IF(E320="","",IF(INDIRECT(VLOOKUP(B320,B$8:C$38,2,FALSE)&amp;(10*A320+5))="","",INDIRECT(VLOOKUP(B320,B$8:C$38,2,FALSE)&amp;(10*A320+5))))</f>
        <v/>
      </c>
      <c r="H320" s="17" t="str" cm="1">
        <f t="array" aca="1" ref="H320" ca="1">IF(G320="","",IF(G320="●","振替後",IF(G320="▲","振替前",IF(G320="○","休日",IF(G320="外","非対象期間",IF(INDIRECT(VLOOKUP(B320,B$8:C$38,2,FALSE)&amp;(10*A320+5))="","",INDIRECT(VLOOKUP(B320,B$8:C$38,2,FALSE)&amp;(10*A320+5))))))))</f>
        <v/>
      </c>
      <c r="J320" s="52"/>
      <c r="K320" s="67" t="s">
        <v>2</v>
      </c>
      <c r="L320" s="128" t="str">
        <f t="shared" ref="L320:AP320" si="79">TEXT(L319,"aaa")</f>
        <v>月</v>
      </c>
      <c r="M320" s="128" t="str">
        <f t="shared" si="79"/>
        <v>火</v>
      </c>
      <c r="N320" s="128" t="str">
        <f t="shared" si="79"/>
        <v>水</v>
      </c>
      <c r="O320" s="128" t="str">
        <f t="shared" si="79"/>
        <v>木</v>
      </c>
      <c r="P320" s="128" t="str">
        <f t="shared" si="79"/>
        <v>金</v>
      </c>
      <c r="Q320" s="128" t="str">
        <f t="shared" si="79"/>
        <v>土</v>
      </c>
      <c r="R320" s="128" t="str">
        <f t="shared" si="79"/>
        <v>日</v>
      </c>
      <c r="S320" s="128" t="str">
        <f t="shared" si="79"/>
        <v>月</v>
      </c>
      <c r="T320" s="128" t="str">
        <f t="shared" si="79"/>
        <v>火</v>
      </c>
      <c r="U320" s="128" t="str">
        <f t="shared" si="79"/>
        <v>水</v>
      </c>
      <c r="V320" s="128" t="str">
        <f t="shared" si="79"/>
        <v>木</v>
      </c>
      <c r="W320" s="128" t="str">
        <f t="shared" si="79"/>
        <v>金</v>
      </c>
      <c r="X320" s="128" t="str">
        <f t="shared" si="79"/>
        <v>土</v>
      </c>
      <c r="Y320" s="128" t="str">
        <f t="shared" si="79"/>
        <v>日</v>
      </c>
      <c r="Z320" s="128" t="str">
        <f t="shared" si="79"/>
        <v>月</v>
      </c>
      <c r="AA320" s="128" t="str">
        <f t="shared" si="79"/>
        <v>火</v>
      </c>
      <c r="AB320" s="128" t="str">
        <f t="shared" si="79"/>
        <v>水</v>
      </c>
      <c r="AC320" s="128" t="str">
        <f t="shared" si="79"/>
        <v>木</v>
      </c>
      <c r="AD320" s="128" t="str">
        <f t="shared" si="79"/>
        <v>金</v>
      </c>
      <c r="AE320" s="128" t="str">
        <f t="shared" si="79"/>
        <v>土</v>
      </c>
      <c r="AF320" s="128" t="str">
        <f t="shared" si="79"/>
        <v>日</v>
      </c>
      <c r="AG320" s="128" t="str">
        <f t="shared" si="79"/>
        <v>月</v>
      </c>
      <c r="AH320" s="128" t="str">
        <f t="shared" si="79"/>
        <v>火</v>
      </c>
      <c r="AI320" s="128" t="str">
        <f t="shared" si="79"/>
        <v>水</v>
      </c>
      <c r="AJ320" s="128" t="str">
        <f t="shared" si="79"/>
        <v>木</v>
      </c>
      <c r="AK320" s="128" t="str">
        <f t="shared" si="79"/>
        <v>金</v>
      </c>
      <c r="AL320" s="128" t="str">
        <f t="shared" si="79"/>
        <v>土</v>
      </c>
      <c r="AM320" s="128" t="str">
        <f t="shared" si="79"/>
        <v>日</v>
      </c>
      <c r="AN320" s="128" t="str">
        <f t="shared" si="79"/>
        <v>月</v>
      </c>
      <c r="AO320" s="128" t="str">
        <f t="shared" si="79"/>
        <v>火</v>
      </c>
      <c r="AP320" s="129" t="str">
        <f t="shared" si="79"/>
        <v>水</v>
      </c>
      <c r="AQ320" s="287" t="s">
        <v>137</v>
      </c>
      <c r="AR320" s="289" t="s">
        <v>138</v>
      </c>
      <c r="AS320" s="289" t="s">
        <v>139</v>
      </c>
      <c r="AT320" s="289" t="s">
        <v>140</v>
      </c>
      <c r="AU320" s="304" t="s">
        <v>141</v>
      </c>
      <c r="AV320" s="229" t="s">
        <v>44</v>
      </c>
      <c r="AW320" s="230" t="s">
        <v>12</v>
      </c>
      <c r="AX320" s="231" t="s">
        <v>51</v>
      </c>
      <c r="AY320" s="232" t="s">
        <v>44</v>
      </c>
      <c r="AZ320" s="235" t="s">
        <v>13</v>
      </c>
      <c r="BA320" s="252"/>
      <c r="BB320" s="255"/>
      <c r="BC320" s="238">
        <f>COUNT(L319:AP319)</f>
        <v>31</v>
      </c>
      <c r="BD320" s="208">
        <f>BC320-BA322</f>
        <v>31</v>
      </c>
      <c r="BE320" s="222">
        <f>SUM(BD$8:BD323)</f>
        <v>918</v>
      </c>
      <c r="BF320" s="208">
        <f>BC320-BA324</f>
        <v>31</v>
      </c>
      <c r="BG320" s="222">
        <f>SUM(BF$8:BF323)</f>
        <v>918</v>
      </c>
      <c r="BH320" s="222">
        <f>COUNTIF(L323:AP323,"○")+COUNTIF(L323:AP323,"●")</f>
        <v>0</v>
      </c>
      <c r="BI320" s="222">
        <f>SUM(BH$9:BH324)</f>
        <v>0</v>
      </c>
      <c r="BJ320" s="222">
        <f>COUNTIF(L325:AP325,"○")+COUNTIF(L325:AP325,"●")</f>
        <v>0</v>
      </c>
      <c r="BK320" s="222">
        <f>SUM(BJ$10:BJ325)</f>
        <v>0</v>
      </c>
      <c r="BL320" s="173">
        <f>COUNTIF(L320:AP320,"土")+COUNTIF(L320:AP320,"日")</f>
        <v>8</v>
      </c>
      <c r="BM320" s="248"/>
      <c r="BN320" s="248"/>
      <c r="BO320" s="173" t="str">
        <f ca="1">IF(OR(BM321/BD320&lt;0.285,BM321=0),"特例","特例なし")</f>
        <v>特例</v>
      </c>
      <c r="BP320" s="173" t="str">
        <f ca="1">IF(OR(BN321/BF320&lt;0.285,BN321=0),"特例","特例なし")</f>
        <v>特例</v>
      </c>
      <c r="BQ320" s="223" t="s">
        <v>97</v>
      </c>
      <c r="BR320" s="225">
        <f>ABS(IF(WEEKDAY(L318,3)=0,7,WEEKDAY(L318,3)-7))</f>
        <v>7</v>
      </c>
      <c r="BS320" s="173">
        <f ca="1">IF($AX$340="計画",IF(BD320=0,1,IF(AX323="達成",1,IF(AX323="達成※",1,0))),IF(BF320=0,1,IF(AX325="達成",1,IF(AX325="達成※",1,0))))</f>
        <v>0</v>
      </c>
      <c r="BT320" s="173">
        <f ca="1">IF($AX$340="計画",IF(COUNTIF(AQ324:AU324,"未")=0,1,0),IF(COUNTIF(AQ326:AU326,"未")=0,1,0))</f>
        <v>0</v>
      </c>
    </row>
    <row r="321" spans="1:74" ht="33.950000000000003" customHeight="1">
      <c r="A321" s="17">
        <f t="shared" si="66"/>
        <v>11</v>
      </c>
      <c r="B321" s="17">
        <f t="shared" si="67"/>
        <v>4</v>
      </c>
      <c r="D321" s="89" cm="1">
        <f t="array" aca="1" ref="D321" ca="1">IF(INDIRECT(VLOOKUP(B321,B$8:C$38,2,FALSE)&amp;(10*A321-1))="","",INDIRECT(VLOOKUP(B321,B$8:C$38,2,FALSE)&amp;(10*A321-1)))</f>
        <v>46238</v>
      </c>
      <c r="E321" s="17" t="str">
        <f t="shared" ca="1" si="65"/>
        <v>火</v>
      </c>
      <c r="F321" s="17" t="str" cm="1">
        <f t="array" aca="1" ref="F321" ca="1">IF(E321="","",IF(INDIRECT(VLOOKUP(B321,B$8:C$38,2,FALSE)&amp;(10*A321+3))="","",INDIRECT(VLOOKUP(B321,B$8:C$38,2,FALSE)&amp;(10*A321+3))))</f>
        <v/>
      </c>
      <c r="G321" s="17" t="str" cm="1">
        <f t="array" aca="1" ref="G321" ca="1">IF(E321="","",IF(INDIRECT(VLOOKUP(B321,B$8:C$38,2,FALSE)&amp;(10*A321+5))="","",INDIRECT(VLOOKUP(B321,B$8:C$38,2,FALSE)&amp;(10*A321+5))))</f>
        <v/>
      </c>
      <c r="H321" s="17" t="str" cm="1">
        <f t="array" aca="1" ref="H321" ca="1">IF(G321="","",IF(G321="●","振替後",IF(G321="▲","振替前",IF(G321="○","休日",IF(G321="外","非対象期間",IF(INDIRECT(VLOOKUP(B321,B$8:C$38,2,FALSE)&amp;(10*A321+5))="","",INDIRECT(VLOOKUP(B321,B$8:C$38,2,FALSE)&amp;(10*A321+5))))))))</f>
        <v/>
      </c>
      <c r="J321" s="52"/>
      <c r="K321" s="220" t="s">
        <v>3</v>
      </c>
      <c r="L321" s="218" t="str">
        <f>IFERROR(VLOOKUP(L319,祝日一覧!$A:$C,3,FALSE),"")</f>
        <v/>
      </c>
      <c r="M321" s="218" t="str">
        <f>IFERROR(VLOOKUP(M319,祝日一覧!$A:$C,3,FALSE),"")</f>
        <v/>
      </c>
      <c r="N321" s="218" t="str">
        <f>IFERROR(VLOOKUP(N319,祝日一覧!$A:$C,3,FALSE),"")</f>
        <v>憲法記念日</v>
      </c>
      <c r="O321" s="218" t="str">
        <f>IFERROR(VLOOKUP(O319,祝日一覧!$A:$C,3,FALSE),"")</f>
        <v>みどりの日</v>
      </c>
      <c r="P321" s="218" t="str">
        <f>IFERROR(VLOOKUP(P319,祝日一覧!$A:$C,3,FALSE),"")</f>
        <v>こどもの日</v>
      </c>
      <c r="Q321" s="218" t="str">
        <f>IFERROR(VLOOKUP(Q319,祝日一覧!$A:$C,3,FALSE),"")</f>
        <v/>
      </c>
      <c r="R321" s="218" t="str">
        <f>IFERROR(VLOOKUP(R319,祝日一覧!$A:$C,3,FALSE),"")</f>
        <v/>
      </c>
      <c r="S321" s="218" t="str">
        <f>IFERROR(VLOOKUP(S319,祝日一覧!$A:$C,3,FALSE),"")</f>
        <v/>
      </c>
      <c r="T321" s="218" t="str">
        <f>IFERROR(VLOOKUP(T319,祝日一覧!$A:$C,3,FALSE),"")</f>
        <v/>
      </c>
      <c r="U321" s="218" t="str">
        <f>IFERROR(VLOOKUP(U319,祝日一覧!$A:$C,3,FALSE),"")</f>
        <v/>
      </c>
      <c r="V321" s="218" t="str">
        <f>IFERROR(VLOOKUP(V319,祝日一覧!$A:$C,3,FALSE),"")</f>
        <v/>
      </c>
      <c r="W321" s="218" t="str">
        <f>IFERROR(VLOOKUP(W319,祝日一覧!$A:$C,3,FALSE),"")</f>
        <v/>
      </c>
      <c r="X321" s="218" t="str">
        <f>IFERROR(VLOOKUP(X319,祝日一覧!$A:$C,3,FALSE),"")</f>
        <v/>
      </c>
      <c r="Y321" s="218" t="str">
        <f>IFERROR(VLOOKUP(Y319,祝日一覧!$A:$C,3,FALSE),"")</f>
        <v/>
      </c>
      <c r="Z321" s="218" t="str">
        <f>IFERROR(VLOOKUP(Z319,祝日一覧!$A:$C,3,FALSE),"")</f>
        <v/>
      </c>
      <c r="AA321" s="218" t="str">
        <f>IFERROR(VLOOKUP(AA319,祝日一覧!$A:$C,3,FALSE),"")</f>
        <v/>
      </c>
      <c r="AB321" s="218" t="str">
        <f>IFERROR(VLOOKUP(AB319,祝日一覧!$A:$C,3,FALSE),"")</f>
        <v/>
      </c>
      <c r="AC321" s="218" t="str">
        <f>IFERROR(VLOOKUP(AC319,祝日一覧!$A:$C,3,FALSE),"")</f>
        <v/>
      </c>
      <c r="AD321" s="218" t="str">
        <f>IFERROR(VLOOKUP(AD319,祝日一覧!$A:$C,3,FALSE),"")</f>
        <v/>
      </c>
      <c r="AE321" s="218" t="str">
        <f>IFERROR(VLOOKUP(AE319,祝日一覧!$A:$C,3,FALSE),"")</f>
        <v/>
      </c>
      <c r="AF321" s="218" t="str">
        <f>IFERROR(VLOOKUP(AF319,祝日一覧!$A:$C,3,FALSE),"")</f>
        <v/>
      </c>
      <c r="AG321" s="218" t="str">
        <f>IFERROR(VLOOKUP(AG319,祝日一覧!$A:$C,3,FALSE),"")</f>
        <v/>
      </c>
      <c r="AH321" s="218" t="str">
        <f>IFERROR(VLOOKUP(AH319,祝日一覧!$A:$C,3,FALSE),"")</f>
        <v/>
      </c>
      <c r="AI321" s="218" t="str">
        <f>IFERROR(VLOOKUP(AI319,祝日一覧!$A:$C,3,FALSE),"")</f>
        <v/>
      </c>
      <c r="AJ321" s="218" t="str">
        <f>IFERROR(VLOOKUP(AJ319,祝日一覧!$A:$C,3,FALSE),"")</f>
        <v/>
      </c>
      <c r="AK321" s="218" t="str">
        <f>IFERROR(VLOOKUP(AK319,祝日一覧!$A:$C,3,FALSE),"")</f>
        <v/>
      </c>
      <c r="AL321" s="218" t="str">
        <f>IFERROR(VLOOKUP(AL319,祝日一覧!$A:$C,3,FALSE),"")</f>
        <v/>
      </c>
      <c r="AM321" s="218" t="str">
        <f>IFERROR(VLOOKUP(AM319,祝日一覧!$A:$C,3,FALSE),"")</f>
        <v/>
      </c>
      <c r="AN321" s="218" t="str">
        <f>IFERROR(VLOOKUP(AN319,祝日一覧!$A:$C,3,FALSE),"")</f>
        <v/>
      </c>
      <c r="AO321" s="218" t="str">
        <f>IFERROR(VLOOKUP(AO319,祝日一覧!$A:$C,3,FALSE),"")</f>
        <v/>
      </c>
      <c r="AP321" s="219" t="str">
        <f>IFERROR(VLOOKUP(AP319,祝日一覧!$A:$C,3,FALSE),"")</f>
        <v/>
      </c>
      <c r="AQ321" s="288"/>
      <c r="AR321" s="290"/>
      <c r="AS321" s="290"/>
      <c r="AT321" s="290"/>
      <c r="AU321" s="305"/>
      <c r="AV321" s="229"/>
      <c r="AW321" s="230"/>
      <c r="AX321" s="231"/>
      <c r="AY321" s="233"/>
      <c r="AZ321" s="236"/>
      <c r="BA321" s="41" t="s">
        <v>85</v>
      </c>
      <c r="BB321" s="42" t="s">
        <v>85</v>
      </c>
      <c r="BC321" s="238"/>
      <c r="BD321" s="209"/>
      <c r="BE321" s="222"/>
      <c r="BF321" s="209"/>
      <c r="BG321" s="222"/>
      <c r="BH321" s="222"/>
      <c r="BI321" s="222"/>
      <c r="BJ321" s="222"/>
      <c r="BK321" s="222"/>
      <c r="BL321" s="173"/>
      <c r="BM321" s="226">
        <f ca="1">BL320-BB322</f>
        <v>8</v>
      </c>
      <c r="BN321" s="226">
        <f ca="1">BL320-BB324</f>
        <v>8</v>
      </c>
      <c r="BO321" s="173"/>
      <c r="BP321" s="173"/>
      <c r="BQ321" s="224"/>
      <c r="BR321" s="225">
        <f>WEEKDAY(L317,3)</f>
        <v>5</v>
      </c>
      <c r="BS321" s="173"/>
      <c r="BT321" s="173"/>
      <c r="BU321" s="24"/>
    </row>
    <row r="322" spans="1:74" s="3" customFormat="1" ht="53.1" customHeight="1">
      <c r="A322" s="17">
        <f t="shared" si="66"/>
        <v>11</v>
      </c>
      <c r="B322" s="17">
        <f t="shared" si="67"/>
        <v>5</v>
      </c>
      <c r="C322" s="88"/>
      <c r="D322" s="89" cm="1">
        <f t="array" aca="1" ref="D322" ca="1">IF(INDIRECT(VLOOKUP(B322,B$8:C$38,2,FALSE)&amp;(10*A322-1))="","",INDIRECT(VLOOKUP(B322,B$8:C$38,2,FALSE)&amp;(10*A322-1)))</f>
        <v>46239</v>
      </c>
      <c r="E322" s="17" t="str">
        <f t="shared" ca="1" si="65"/>
        <v>水</v>
      </c>
      <c r="F322" s="17" t="str" cm="1">
        <f t="array" aca="1" ref="F322" ca="1">IF(E322="","",IF(INDIRECT(VLOOKUP(B322,B$8:C$38,2,FALSE)&amp;(10*A322+3))="","",INDIRECT(VLOOKUP(B322,B$8:C$38,2,FALSE)&amp;(10*A322+3))))</f>
        <v/>
      </c>
      <c r="G322" s="17" t="str" cm="1">
        <f t="array" aca="1" ref="G322" ca="1">IF(E322="","",IF(INDIRECT(VLOOKUP(B322,B$8:C$38,2,FALSE)&amp;(10*A322+5))="","",INDIRECT(VLOOKUP(B322,B$8:C$38,2,FALSE)&amp;(10*A322+5))))</f>
        <v/>
      </c>
      <c r="H322" s="17" t="str" cm="1">
        <f t="array" aca="1" ref="H322" ca="1">IF(G322="","",IF(G322="●","振替後",IF(G322="▲","振替前",IF(G322="○","休日",IF(G322="外","非対象期間",IF(INDIRECT(VLOOKUP(B322,B$8:C$38,2,FALSE)&amp;(10*A322+5))="","",INDIRECT(VLOOKUP(B322,B$8:C$38,2,FALSE)&amp;(10*A322+5))))))))</f>
        <v/>
      </c>
      <c r="J322" s="68"/>
      <c r="K322" s="221"/>
      <c r="L322" s="218"/>
      <c r="M322" s="218"/>
      <c r="N322" s="218"/>
      <c r="O322" s="218"/>
      <c r="P322" s="218"/>
      <c r="Q322" s="218"/>
      <c r="R322" s="218"/>
      <c r="S322" s="218"/>
      <c r="T322" s="218"/>
      <c r="U322" s="218"/>
      <c r="V322" s="218"/>
      <c r="W322" s="218"/>
      <c r="X322" s="218"/>
      <c r="Y322" s="218"/>
      <c r="Z322" s="218"/>
      <c r="AA322" s="218"/>
      <c r="AB322" s="218"/>
      <c r="AC322" s="218"/>
      <c r="AD322" s="218"/>
      <c r="AE322" s="218"/>
      <c r="AF322" s="218"/>
      <c r="AG322" s="218"/>
      <c r="AH322" s="218"/>
      <c r="AI322" s="218"/>
      <c r="AJ322" s="218"/>
      <c r="AK322" s="218"/>
      <c r="AL322" s="218"/>
      <c r="AM322" s="218"/>
      <c r="AN322" s="218"/>
      <c r="AO322" s="218"/>
      <c r="AP322" s="219"/>
      <c r="AQ322" s="108" t="str">
        <f>IF($BR320=7,DBCS(1&amp;"日～"&amp;7&amp;"日"),DBCS("前"&amp;DAY(EOMONTH($L318-1,0))-6+$BR320&amp;"日～"&amp;$BR320&amp;"日"))</f>
        <v>１日～７日</v>
      </c>
      <c r="AR322" s="109" t="str">
        <f>DBCS($BR320+1&amp;"日～"&amp;$BR320+7&amp;"日")</f>
        <v>８日～１４日</v>
      </c>
      <c r="AS322" s="109" t="str">
        <f>DBCS($BR320+8&amp;"日～"&amp;$BR320+14&amp;"日")</f>
        <v>１５日～２１日</v>
      </c>
      <c r="AT322" s="109" t="str">
        <f>DBCS($BR320+15&amp;"日～"&amp;$BR320+21&amp;"日")</f>
        <v>２２日～２８日</v>
      </c>
      <c r="AU322" s="110" t="str">
        <f>IF(AND(BR320=7,BR323=0),"-",IF($BR325=3,"-",DBCS($BR320+22&amp;"日～"&amp;$BR320+28&amp;"日")))</f>
        <v>-</v>
      </c>
      <c r="AV322" s="229"/>
      <c r="AW322" s="230"/>
      <c r="AX322" s="231"/>
      <c r="AY322" s="234"/>
      <c r="AZ322" s="237"/>
      <c r="BA322" s="41">
        <f>COUNTIF(L323:AP324,"外")</f>
        <v>0</v>
      </c>
      <c r="BB322" s="42">
        <f ca="1">COUNTIF(OFFSET(L323,0,MAX(5-WEEKDAY(L318,3),0),1,MIN(7-WEEKDAY(L318,3),2)),"外")+COUNTIF(OFFSET(L323,0,MAX(5-WEEKDAY(L318,3),0)+7,1,2),"外")+COUNTIF(OFFSET(L323,0,MAX(5-WEEKDAY(L318,3),0)+14,1,2),"外")+COUNTIF(OFFSET(L323,0,MAX(5-WEEKDAY(L318,3),0)+21,1,2),"外")+IF(BR322-BR320&lt;27,0,COUNTIF(OFFSET(L323,0,BR320+26,1,MIN(7-BR323,2)),"外"))</f>
        <v>0</v>
      </c>
      <c r="BC322" s="238"/>
      <c r="BD322" s="209"/>
      <c r="BE322" s="222"/>
      <c r="BF322" s="209"/>
      <c r="BG322" s="222"/>
      <c r="BH322" s="222"/>
      <c r="BI322" s="222"/>
      <c r="BJ322" s="222"/>
      <c r="BK322" s="222"/>
      <c r="BL322" s="173"/>
      <c r="BM322" s="227"/>
      <c r="BN322" s="227"/>
      <c r="BO322" s="173"/>
      <c r="BP322" s="173"/>
      <c r="BQ322" s="35" t="s">
        <v>98</v>
      </c>
      <c r="BR322" s="31">
        <f>DAY(EOMONTH(L318,0))</f>
        <v>31</v>
      </c>
      <c r="BS322" s="173"/>
      <c r="BT322" s="173"/>
      <c r="BU322" s="29"/>
      <c r="BV322" s="30"/>
    </row>
    <row r="323" spans="1:74" s="4" customFormat="1" ht="29.1" customHeight="1">
      <c r="A323" s="17">
        <f t="shared" si="66"/>
        <v>11</v>
      </c>
      <c r="B323" s="17">
        <f t="shared" si="67"/>
        <v>6</v>
      </c>
      <c r="D323" s="89" cm="1">
        <f t="array" aca="1" ref="D323" ca="1">IF(INDIRECT(VLOOKUP(B323,B$8:C$38,2,FALSE)&amp;(10*A323-1))="","",INDIRECT(VLOOKUP(B323,B$8:C$38,2,FALSE)&amp;(10*A323-1)))</f>
        <v>46240</v>
      </c>
      <c r="E323" s="17" t="str">
        <f t="shared" ca="1" si="65"/>
        <v>木</v>
      </c>
      <c r="F323" s="17" t="str" cm="1">
        <f t="array" aca="1" ref="F323" ca="1">IF(E323="","",IF(INDIRECT(VLOOKUP(B323,B$8:C$38,2,FALSE)&amp;(10*A323+3))="","",INDIRECT(VLOOKUP(B323,B$8:C$38,2,FALSE)&amp;(10*A323+3))))</f>
        <v/>
      </c>
      <c r="G323" s="17" t="str" cm="1">
        <f t="array" aca="1" ref="G323" ca="1">IF(E323="","",IF(INDIRECT(VLOOKUP(B323,B$8:C$38,2,FALSE)&amp;(10*A323+5))="","",INDIRECT(VLOOKUP(B323,B$8:C$38,2,FALSE)&amp;(10*A323+5))))</f>
        <v/>
      </c>
      <c r="H323" s="17" t="str" cm="1">
        <f t="array" aca="1" ref="H323" ca="1">IF(G323="","",IF(G323="●","振替後",IF(G323="▲","振替前",IF(G323="○","休日",IF(G323="外","非対象期間",IF(INDIRECT(VLOOKUP(B323,B$8:C$38,2,FALSE)&amp;(10*A323+5))="","",INDIRECT(VLOOKUP(B323,B$8:C$38,2,FALSE)&amp;(10*A323+5))))))))</f>
        <v/>
      </c>
      <c r="J323" s="69"/>
      <c r="K323" s="212" t="s">
        <v>88</v>
      </c>
      <c r="L323" s="194"/>
      <c r="M323" s="194"/>
      <c r="N323" s="194"/>
      <c r="O323" s="194"/>
      <c r="P323" s="194"/>
      <c r="Q323" s="194"/>
      <c r="R323" s="194"/>
      <c r="S323" s="194"/>
      <c r="T323" s="194"/>
      <c r="U323" s="194"/>
      <c r="V323" s="194"/>
      <c r="W323" s="194"/>
      <c r="X323" s="194"/>
      <c r="Y323" s="194"/>
      <c r="Z323" s="194"/>
      <c r="AA323" s="194"/>
      <c r="AB323" s="194"/>
      <c r="AC323" s="194"/>
      <c r="AD323" s="194"/>
      <c r="AE323" s="194"/>
      <c r="AF323" s="194"/>
      <c r="AG323" s="194"/>
      <c r="AH323" s="194"/>
      <c r="AI323" s="194"/>
      <c r="AJ323" s="194"/>
      <c r="AK323" s="194"/>
      <c r="AL323" s="194"/>
      <c r="AM323" s="194"/>
      <c r="AN323" s="194"/>
      <c r="AO323" s="194"/>
      <c r="AP323" s="196"/>
      <c r="AQ323" s="111">
        <f ca="1">IF(BR320=7,COUNTIF(OFFSET($L323,0,0,1,$BR320),"○")+COUNTIF(OFFSET($L323,0,$BR320,1,7),"●"),COUNTIF(OFFSET($L323,0,0,1,$BR320),"○")+COUNTIF(OFFSET($L323,-10,DAY(EOMONTH(L318-1,0))-7+BR320,1,7-$BR320),"○")+COUNTIF(OFFSET(L323,0,BR320,1,7),"●"))</f>
        <v>0</v>
      </c>
      <c r="AR323" s="112">
        <f ca="1">COUNTIF(OFFSET($L323,0,$BR320,1,7),"○")+COUNTIF(OFFSET($L323,0,$BR320+7,1,7),"●")</f>
        <v>0</v>
      </c>
      <c r="AS323" s="112">
        <f ca="1">COUNTIF(OFFSET($L323,0,$BR320+7,1,7),"○")+COUNTIF(OFFSET($L323,0,$BR320+14,1,7),"●")</f>
        <v>0</v>
      </c>
      <c r="AT323" s="112">
        <f ca="1">IF(BR325=3,COUNTIF(OFFSET($L323,0,$BR320+14,1,7),"○")+IFERROR(COUNTIF(OFFSET(L323,0,BR320+22,1,BR323),"●"),0)+COUNTIF(OFFSET(L323,10,0,1,7-BR323),"●"),COUNTIF(OFFSET($L323,0,$BR320+14,1,7),"○")+COUNTIF(OFFSET($L323,0,$BR320+21,1,7),"●"))</f>
        <v>0</v>
      </c>
      <c r="AU323" s="113" t="str">
        <f ca="1">IF((BR325+SIGN(BR320))&lt;5,"-",IF(BR323=0,COUNTIF(OFFSET(L323,0,BR320+21,1,7),"○")+COUNTIF(OFFSET(L323,10,0,1,7-BR323),"●"),COUNTIF(OFFSET(L323,0,BR320+21,1,7),"○")+COUNTIF(OFFSET(L323,0,BR320+28,1,BR323),"●")+COUNTIF(OFFSET(L323,10,1,7-BR323,),"●")))</f>
        <v>-</v>
      </c>
      <c r="AV323" s="198">
        <f>BH320</f>
        <v>0</v>
      </c>
      <c r="AW323" s="200">
        <f>IF(BD320=0,"対象外",AV323/BD320)</f>
        <v>0</v>
      </c>
      <c r="AX323" s="202" t="str">
        <f ca="1">IF(BD320=0,"対象外",IF(AV323/BD320&gt;=0.285,"達成",IF(AV323&gt;=BO323,"達成※","未")))</f>
        <v>未</v>
      </c>
      <c r="AY323" s="204">
        <f>BI320</f>
        <v>0</v>
      </c>
      <c r="AZ323" s="206">
        <f>IFERROR(AY323/BE320,"")</f>
        <v>0</v>
      </c>
      <c r="BA323" s="41" t="s">
        <v>86</v>
      </c>
      <c r="BB323" s="42" t="s">
        <v>86</v>
      </c>
      <c r="BC323" s="238"/>
      <c r="BD323" s="209"/>
      <c r="BE323" s="222"/>
      <c r="BF323" s="209"/>
      <c r="BG323" s="222"/>
      <c r="BH323" s="222"/>
      <c r="BI323" s="222"/>
      <c r="BJ323" s="222"/>
      <c r="BK323" s="222"/>
      <c r="BL323" s="173"/>
      <c r="BM323" s="227"/>
      <c r="BN323" s="227"/>
      <c r="BO323" s="173">
        <f ca="1">IF(OR(BM321/BD320&lt;0.285,BM321=0),BM321,"-")</f>
        <v>8</v>
      </c>
      <c r="BP323" s="226">
        <f ca="1">IF(OR(BN321/BF320&lt;0.285,BN321=0),BN321,"-")</f>
        <v>8</v>
      </c>
      <c r="BQ323" s="36" t="s">
        <v>99</v>
      </c>
      <c r="BR323" s="33">
        <f>MOD(BR322-BR320,7)</f>
        <v>3</v>
      </c>
      <c r="BS323" s="173"/>
      <c r="BT323" s="173"/>
    </row>
    <row r="324" spans="1:74" s="4" customFormat="1" ht="29.1" customHeight="1">
      <c r="A324" s="17">
        <f t="shared" si="66"/>
        <v>11</v>
      </c>
      <c r="B324" s="17">
        <f t="shared" si="67"/>
        <v>7</v>
      </c>
      <c r="D324" s="89" cm="1">
        <f t="array" aca="1" ref="D324" ca="1">IF(INDIRECT(VLOOKUP(B324,B$8:C$38,2,FALSE)&amp;(10*A324-1))="","",INDIRECT(VLOOKUP(B324,B$8:C$38,2,FALSE)&amp;(10*A324-1)))</f>
        <v>46241</v>
      </c>
      <c r="E324" s="17" t="str">
        <f t="shared" ca="1" si="65"/>
        <v>金</v>
      </c>
      <c r="F324" s="17" t="str" cm="1">
        <f t="array" aca="1" ref="F324" ca="1">IF(E324="","",IF(INDIRECT(VLOOKUP(B324,B$8:C$38,2,FALSE)&amp;(10*A324+3))="","",INDIRECT(VLOOKUP(B324,B$8:C$38,2,FALSE)&amp;(10*A324+3))))</f>
        <v/>
      </c>
      <c r="G324" s="17" t="str" cm="1">
        <f t="array" aca="1" ref="G324" ca="1">IF(E324="","",IF(INDIRECT(VLOOKUP(B324,B$8:C$38,2,FALSE)&amp;(10*A324+5))="","",INDIRECT(VLOOKUP(B324,B$8:C$38,2,FALSE)&amp;(10*A324+5))))</f>
        <v/>
      </c>
      <c r="H324" s="17" t="str" cm="1">
        <f t="array" aca="1" ref="H324" ca="1">IF(G324="","",IF(G324="●","振替後",IF(G324="▲","振替前",IF(G324="○","休日",IF(G324="外","非対象期間",IF(INDIRECT(VLOOKUP(B324,B$8:C$38,2,FALSE)&amp;(10*A324+5))="","",INDIRECT(VLOOKUP(B324,B$8:C$38,2,FALSE)&amp;(10*A324+5))))))))</f>
        <v/>
      </c>
      <c r="J324" s="69"/>
      <c r="K324" s="244"/>
      <c r="L324" s="194"/>
      <c r="M324" s="194"/>
      <c r="N324" s="194"/>
      <c r="O324" s="194"/>
      <c r="P324" s="194"/>
      <c r="Q324" s="194"/>
      <c r="R324" s="194"/>
      <c r="S324" s="194"/>
      <c r="T324" s="194"/>
      <c r="U324" s="194"/>
      <c r="V324" s="194"/>
      <c r="W324" s="194"/>
      <c r="X324" s="194"/>
      <c r="Y324" s="194"/>
      <c r="Z324" s="194"/>
      <c r="AA324" s="194"/>
      <c r="AB324" s="194"/>
      <c r="AC324" s="194"/>
      <c r="AD324" s="194"/>
      <c r="AE324" s="194"/>
      <c r="AF324" s="194"/>
      <c r="AG324" s="194"/>
      <c r="AH324" s="194"/>
      <c r="AI324" s="194"/>
      <c r="AJ324" s="194"/>
      <c r="AK324" s="194"/>
      <c r="AL324" s="194"/>
      <c r="AM324" s="194"/>
      <c r="AN324" s="194"/>
      <c r="AO324" s="194"/>
      <c r="AP324" s="196"/>
      <c r="AQ324" s="114" t="str">
        <f ca="1">IF(BR320=1,
IF((2-COUNTIF(OFFSET(L323,0,0,1,1),"外")-COUNTIF(OFFSET(L323,-10,BR312-1),"外"))&lt;=AQ323,"達成","未"),
IF((2-COUNTIF(OFFSET(L323,0,MAX(5-WEEKDAY(L318,3),0),1,2),"外"))&lt;=AQ323,"達成","未"))</f>
        <v>未</v>
      </c>
      <c r="AR324" s="112" t="str">
        <f ca="1">IF((2-COUNTIF(OFFSET($L323,0,$BR320+5,1,2),"外"))&lt;=AR323,"達成","未")</f>
        <v>未</v>
      </c>
      <c r="AS324" s="112" t="str">
        <f ca="1">IF((2-COUNTIF(OFFSET($L323,0,$BR320+12,1,2),"外"))&lt;=AS323,"達成","未")</f>
        <v>未</v>
      </c>
      <c r="AT324" s="112" t="str">
        <f ca="1">IF((2-COUNTIF(OFFSET($L323,0,$BR320+19,1,2),"外"))&lt;=AT323,"達成","未")</f>
        <v>未</v>
      </c>
      <c r="AU324" s="113" t="str">
        <f ca="1">IF((BR325+SIGN(BR320))&lt;5,"-",IF((2-COUNTIF(OFFSET($L323,0,$BR320+26,1,2),"外"))&lt;=AU323,"達成","未"))</f>
        <v>-</v>
      </c>
      <c r="AV324" s="214"/>
      <c r="AW324" s="215"/>
      <c r="AX324" s="216"/>
      <c r="AY324" s="217"/>
      <c r="AZ324" s="239"/>
      <c r="BA324" s="240">
        <f>COUNTIF(L325:AP326,"外")</f>
        <v>0</v>
      </c>
      <c r="BB324" s="242">
        <f ca="1">COUNTIF(OFFSET(L325,0,MAX(5-WEEKDAY(L318,3),0),1,MIN(7-WEEKDAY(L318,3),2)),"外")+COUNTIF(OFFSET(L325,0,MAX(5-WEEKDAY(L318,3),0)+7,1,2),"外")+COUNTIF(OFFSET(L325,0,MAX(5-WEEKDAY(L318,3),0)+14,1,2),"外")+COUNTIF(OFFSET(L325,0,MAX(5-WEEKDAY(L318,3),0)+21,1,2),"外")+IF(BR322-BR320&lt;27,0,COUNTIF(OFFSET(L325,0,BR320+26,1,MIN(7-BR323,2)),"外"))</f>
        <v>0</v>
      </c>
      <c r="BC324" s="238"/>
      <c r="BD324" s="209"/>
      <c r="BE324" s="222"/>
      <c r="BF324" s="209"/>
      <c r="BG324" s="222"/>
      <c r="BH324" s="222"/>
      <c r="BI324" s="222"/>
      <c r="BJ324" s="222"/>
      <c r="BK324" s="222"/>
      <c r="BL324" s="173"/>
      <c r="BM324" s="227"/>
      <c r="BN324" s="227"/>
      <c r="BO324" s="173"/>
      <c r="BP324" s="227"/>
      <c r="BQ324" s="101" t="s">
        <v>101</v>
      </c>
      <c r="BR324" s="33">
        <f>SIGN(BR320)+SIGN(BR323)+BR325</f>
        <v>5</v>
      </c>
      <c r="BS324" s="173"/>
      <c r="BT324" s="173"/>
    </row>
    <row r="325" spans="1:74" s="4" customFormat="1" ht="29.1" customHeight="1">
      <c r="A325" s="17">
        <f t="shared" si="66"/>
        <v>11</v>
      </c>
      <c r="B325" s="17">
        <f t="shared" si="67"/>
        <v>8</v>
      </c>
      <c r="D325" s="89" cm="1">
        <f t="array" aca="1" ref="D325" ca="1">IF(INDIRECT(VLOOKUP(B325,B$8:C$38,2,FALSE)&amp;(10*A325-1))="","",INDIRECT(VLOOKUP(B325,B$8:C$38,2,FALSE)&amp;(10*A325-1)))</f>
        <v>46242</v>
      </c>
      <c r="E325" s="17" t="str">
        <f t="shared" ca="1" si="65"/>
        <v>土</v>
      </c>
      <c r="F325" s="17" t="str" cm="1">
        <f t="array" aca="1" ref="F325" ca="1">IF(E325="","",IF(INDIRECT(VLOOKUP(B325,B$8:C$38,2,FALSE)&amp;(10*A325+3))="","",INDIRECT(VLOOKUP(B325,B$8:C$38,2,FALSE)&amp;(10*A325+3))))</f>
        <v/>
      </c>
      <c r="G325" s="17" t="str" cm="1">
        <f t="array" aca="1" ref="G325" ca="1">IF(E325="","",IF(INDIRECT(VLOOKUP(B325,B$8:C$38,2,FALSE)&amp;(10*A325+5))="","",INDIRECT(VLOOKUP(B325,B$8:C$38,2,FALSE)&amp;(10*A325+5))))</f>
        <v/>
      </c>
      <c r="H325" s="17" t="str" cm="1">
        <f t="array" aca="1" ref="H325" ca="1">IF(G325="","",IF(G325="●","振替後",IF(G325="▲","振替前",IF(G325="○","休日",IF(G325="外","非対象期間",IF(INDIRECT(VLOOKUP(B325,B$8:C$38,2,FALSE)&amp;(10*A325+5))="","",INDIRECT(VLOOKUP(B325,B$8:C$38,2,FALSE)&amp;(10*A325+5))))))))</f>
        <v/>
      </c>
      <c r="J325" s="69"/>
      <c r="K325" s="212" t="s">
        <v>84</v>
      </c>
      <c r="L325" s="194"/>
      <c r="M325" s="194"/>
      <c r="N325" s="194"/>
      <c r="O325" s="194"/>
      <c r="P325" s="194"/>
      <c r="Q325" s="194"/>
      <c r="R325" s="194"/>
      <c r="S325" s="194"/>
      <c r="T325" s="194"/>
      <c r="U325" s="194"/>
      <c r="V325" s="194"/>
      <c r="W325" s="194"/>
      <c r="X325" s="194"/>
      <c r="Y325" s="194"/>
      <c r="Z325" s="194"/>
      <c r="AA325" s="194"/>
      <c r="AB325" s="194"/>
      <c r="AC325" s="194"/>
      <c r="AD325" s="194"/>
      <c r="AE325" s="194"/>
      <c r="AF325" s="194"/>
      <c r="AG325" s="194"/>
      <c r="AH325" s="194"/>
      <c r="AI325" s="194"/>
      <c r="AJ325" s="194"/>
      <c r="AK325" s="194"/>
      <c r="AL325" s="194"/>
      <c r="AM325" s="194"/>
      <c r="AN325" s="194"/>
      <c r="AO325" s="194"/>
      <c r="AP325" s="196"/>
      <c r="AQ325" s="118">
        <f ca="1">IF(BR320=7,COUNTIF(OFFSET($L325,0,0,1,$BR320),"○")+COUNTIF(OFFSET($L325,0,$BR320,1,7),"●"),COUNTIF(OFFSET($L325,0,0,1,$BR320),"○")+COUNTIF(OFFSET($L325,-10,DAY(EOMONTH(L318-1,0))-7+BR320,1,7-$BR320),"○")+COUNTIF(OFFSET(L325,0,BR320,1,7),"●"))</f>
        <v>0</v>
      </c>
      <c r="AR325" s="119">
        <f ca="1">COUNTIF(OFFSET($L325,0,$BR320,1,7),"○")+COUNTIF(OFFSET($L325,0,$BR320+7,1,7),"●")</f>
        <v>0</v>
      </c>
      <c r="AS325" s="119">
        <f ca="1">COUNTIF(OFFSET($L325,0,$BR320+7,1,7),"○")+COUNTIF(OFFSET($L325,0,$BR320+14,1,7),"●")</f>
        <v>0</v>
      </c>
      <c r="AT325" s="119">
        <f ca="1">IF(BR325=3,COUNTIF(OFFSET($L325,0,$BR320+14,1,7),"○")+IFERROR(COUNTIF(OFFSET(L325,0,BR320+22,1,BR323),"●"),0)+COUNTIF(OFFSET(L325,10,0,1,7-BR323),"●"),COUNTIF(OFFSET($L325,0,$BR320+14,1,7),"○")+COUNTIF(OFFSET($L325,0,$BR320+21,1,7),"●"))</f>
        <v>0</v>
      </c>
      <c r="AU325" s="120" t="str">
        <f ca="1">IF((BR325+SIGN(BR320))&lt;5,"-",IF(BR323=0,COUNTIF(OFFSET(L325,0,BR320+21,1,7),"○")+COUNTIF(OFFSET(L325,10,0,1,7-BR323),"●"),COUNTIF(OFFSET(L325,0,BR320+21,1,7),"○")+COUNTIF(OFFSET(L325,0,BR320+28,1,BR323),"●")+COUNTIF(OFFSET(L325,10,1,7-BR323,),"●")))</f>
        <v>-</v>
      </c>
      <c r="AV325" s="198">
        <f>BJ320</f>
        <v>0</v>
      </c>
      <c r="AW325" s="200">
        <f>IF(BD320=0,"対象外",AV325/BD320)</f>
        <v>0</v>
      </c>
      <c r="AX325" s="202" t="str">
        <f ca="1">IF(BD320=0,"対象外",IF(AV325/BD320&gt;=0.285,"達成",IF(AV325&gt;=BO323,"達成※","未")))</f>
        <v>未</v>
      </c>
      <c r="AY325" s="204">
        <f>BK320</f>
        <v>0</v>
      </c>
      <c r="AZ325" s="206">
        <f>IFERROR(AY325/BE320,"")</f>
        <v>0</v>
      </c>
      <c r="BA325" s="241"/>
      <c r="BB325" s="243"/>
      <c r="BC325" s="238"/>
      <c r="BD325" s="210"/>
      <c r="BE325" s="222"/>
      <c r="BF325" s="210"/>
      <c r="BG325" s="222"/>
      <c r="BH325" s="222"/>
      <c r="BI325" s="222"/>
      <c r="BJ325" s="222"/>
      <c r="BK325" s="222"/>
      <c r="BL325" s="173"/>
      <c r="BM325" s="228"/>
      <c r="BN325" s="228"/>
      <c r="BO325" s="173"/>
      <c r="BP325" s="228"/>
      <c r="BQ325" s="37" t="s">
        <v>100</v>
      </c>
      <c r="BR325" s="104">
        <f>ROUNDDOWN((BR322-BR320)/7,0)</f>
        <v>3</v>
      </c>
      <c r="BS325" s="173"/>
      <c r="BT325" s="173"/>
    </row>
    <row r="326" spans="1:74" s="4" customFormat="1" ht="29.1" customHeight="1" thickBot="1">
      <c r="A326" s="17">
        <f t="shared" si="66"/>
        <v>11</v>
      </c>
      <c r="B326" s="17">
        <f t="shared" si="67"/>
        <v>9</v>
      </c>
      <c r="D326" s="89" cm="1">
        <f t="array" aca="1" ref="D326" ca="1">IF(INDIRECT(VLOOKUP(B326,B$8:C$38,2,FALSE)&amp;(10*A326-1))="","",INDIRECT(VLOOKUP(B326,B$8:C$38,2,FALSE)&amp;(10*A326-1)))</f>
        <v>46243</v>
      </c>
      <c r="E326" s="17" t="str">
        <f t="shared" ca="1" si="65"/>
        <v>日</v>
      </c>
      <c r="F326" s="17" t="str" cm="1">
        <f t="array" aca="1" ref="F326" ca="1">IF(E326="","",IF(INDIRECT(VLOOKUP(B326,B$8:C$38,2,FALSE)&amp;(10*A326+3))="","",INDIRECT(VLOOKUP(B326,B$8:C$38,2,FALSE)&amp;(10*A326+3))))</f>
        <v/>
      </c>
      <c r="G326" s="17" t="str" cm="1">
        <f t="array" aca="1" ref="G326" ca="1">IF(E326="","",IF(INDIRECT(VLOOKUP(B326,B$8:C$38,2,FALSE)&amp;(10*A326+5))="","",INDIRECT(VLOOKUP(B326,B$8:C$38,2,FALSE)&amp;(10*A326+5))))</f>
        <v/>
      </c>
      <c r="H326" s="17" t="str" cm="1">
        <f t="array" aca="1" ref="H326" ca="1">IF(G326="","",IF(G326="●","振替後",IF(G326="▲","振替前",IF(G326="○","休日",IF(G326="外","非対象期間",IF(INDIRECT(VLOOKUP(B326,B$8:C$38,2,FALSE)&amp;(10*A326+5))="","",INDIRECT(VLOOKUP(B326,B$8:C$38,2,FALSE)&amp;(10*A326+5))))))))</f>
        <v/>
      </c>
      <c r="J326" s="69"/>
      <c r="K326" s="213"/>
      <c r="L326" s="195"/>
      <c r="M326" s="195"/>
      <c r="N326" s="195"/>
      <c r="O326" s="195"/>
      <c r="P326" s="195"/>
      <c r="Q326" s="195"/>
      <c r="R326" s="195"/>
      <c r="S326" s="195"/>
      <c r="T326" s="195"/>
      <c r="U326" s="195"/>
      <c r="V326" s="195"/>
      <c r="W326" s="195"/>
      <c r="X326" s="195"/>
      <c r="Y326" s="195"/>
      <c r="Z326" s="195"/>
      <c r="AA326" s="195"/>
      <c r="AB326" s="195"/>
      <c r="AC326" s="195"/>
      <c r="AD326" s="195"/>
      <c r="AE326" s="195"/>
      <c r="AF326" s="195"/>
      <c r="AG326" s="195"/>
      <c r="AH326" s="195"/>
      <c r="AI326" s="195"/>
      <c r="AJ326" s="195"/>
      <c r="AK326" s="195"/>
      <c r="AL326" s="195"/>
      <c r="AM326" s="195"/>
      <c r="AN326" s="195"/>
      <c r="AO326" s="195"/>
      <c r="AP326" s="197"/>
      <c r="AQ326" s="123" t="str">
        <f ca="1">IF(BR320=1,
IF((2-COUNTIF(OFFSET(L325,0,0,1,1),"外")-COUNTIF(OFFSET(L325,-10,BR312-1),"外"))&lt;=AQ325,"達成","未"),
IF((2-COUNTIF(OFFSET(L325,0,MAX(5-WEEKDAY(L318,3),0),1,2),"外"))&lt;=AQ325,"達成","未"))</f>
        <v>未</v>
      </c>
      <c r="AR326" s="124" t="str">
        <f ca="1">IF((2-COUNTIF(OFFSET($L325,0,$BR320+5,1,2),"外"))&lt;=AR325,"達成","未")</f>
        <v>未</v>
      </c>
      <c r="AS326" s="124" t="str">
        <f ca="1">IF((2-COUNTIF(OFFSET($L325,0,$BR320+12,1,2),"外"))&lt;=AS325,"達成","未")</f>
        <v>未</v>
      </c>
      <c r="AT326" s="124" t="str">
        <f ca="1">IF((2-COUNTIF(OFFSET($L325,0,$BR320+19,1,2),"外"))&lt;=AT325,"達成","未")</f>
        <v>未</v>
      </c>
      <c r="AU326" s="125" t="str">
        <f ca="1">IF((BR325+SIGN(BR320))&lt;5,"-",IF((2-COUNTIF(OFFSET($L325,0,$BR320+26,1,2),"外"))&lt;=AU325,"達成","未"))</f>
        <v>-</v>
      </c>
      <c r="AV326" s="199"/>
      <c r="AW326" s="201"/>
      <c r="AX326" s="203"/>
      <c r="AY326" s="205"/>
      <c r="AZ326" s="207"/>
      <c r="BA326" s="38"/>
      <c r="BB326" s="38"/>
      <c r="BC326" s="107"/>
      <c r="BD326" s="107"/>
      <c r="BE326" s="107"/>
      <c r="BF326" s="107"/>
      <c r="BG326" s="107"/>
      <c r="BH326" s="107"/>
      <c r="BI326" s="107"/>
      <c r="BJ326" s="107"/>
      <c r="BK326" s="107"/>
      <c r="BL326" s="46"/>
      <c r="BM326" s="46"/>
      <c r="BN326" s="46"/>
      <c r="BO326" s="46"/>
      <c r="BP326" s="46"/>
      <c r="BQ326" s="46"/>
      <c r="BR326" s="34"/>
      <c r="BS326" s="46"/>
      <c r="BT326" s="2"/>
    </row>
    <row r="327" spans="1:74" ht="14.25" thickBot="1">
      <c r="A327" s="17">
        <f t="shared" si="66"/>
        <v>11</v>
      </c>
      <c r="B327" s="17">
        <f t="shared" si="67"/>
        <v>10</v>
      </c>
      <c r="D327" s="89" cm="1">
        <f t="array" aca="1" ref="D327" ca="1">IF(INDIRECT(VLOOKUP(B327,B$8:C$38,2,FALSE)&amp;(10*A327-1))="","",INDIRECT(VLOOKUP(B327,B$8:C$38,2,FALSE)&amp;(10*A327-1)))</f>
        <v>46244</v>
      </c>
      <c r="E327" s="17" t="str">
        <f t="shared" ca="1" si="65"/>
        <v>月</v>
      </c>
      <c r="F327" s="17" t="str" cm="1">
        <f t="array" aca="1" ref="F327" ca="1">IF(E327="","",IF(INDIRECT(VLOOKUP(B327,B$8:C$38,2,FALSE)&amp;(10*A327+3))="","",INDIRECT(VLOOKUP(B327,B$8:C$38,2,FALSE)&amp;(10*A327+3))))</f>
        <v/>
      </c>
      <c r="G327" s="17" t="str" cm="1">
        <f t="array" aca="1" ref="G327" ca="1">IF(E327="","",IF(INDIRECT(VLOOKUP(B327,B$8:C$38,2,FALSE)&amp;(10*A327+5))="","",INDIRECT(VLOOKUP(B327,B$8:C$38,2,FALSE)&amp;(10*A327+5))))</f>
        <v/>
      </c>
      <c r="H327" s="17" t="str" cm="1">
        <f t="array" aca="1" ref="H327" ca="1">IF(G327="","",IF(G327="●","振替後",IF(G327="▲","振替前",IF(G327="○","休日",IF(G327="外","非対象期間",IF(INDIRECT(VLOOKUP(B327,B$8:C$38,2,FALSE)&amp;(10*A327+5))="","",INDIRECT(VLOOKUP(B327,B$8:C$38,2,FALSE)&amp;(10*A327+5))))))))</f>
        <v/>
      </c>
      <c r="J327" s="52"/>
      <c r="K327" s="53"/>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0"/>
      <c r="AP327" s="130"/>
      <c r="BI327" s="7"/>
      <c r="BJ327" s="7"/>
      <c r="BK327" s="7"/>
      <c r="BL327" s="2"/>
    </row>
    <row r="328" spans="1:74" ht="13.5" customHeight="1">
      <c r="A328" s="17">
        <f t="shared" si="66"/>
        <v>11</v>
      </c>
      <c r="B328" s="17">
        <f t="shared" si="67"/>
        <v>11</v>
      </c>
      <c r="D328" s="89" cm="1">
        <f t="array" aca="1" ref="D328" ca="1">IF(INDIRECT(VLOOKUP(B328,B$8:C$38,2,FALSE)&amp;(10*A328-1))="","",INDIRECT(VLOOKUP(B328,B$8:C$38,2,FALSE)&amp;(10*A328-1)))</f>
        <v>46245</v>
      </c>
      <c r="E328" s="17" t="str">
        <f t="shared" ca="1" si="65"/>
        <v>火</v>
      </c>
      <c r="F328" s="17" t="str" cm="1">
        <f t="array" aca="1" ref="F328" ca="1">IF(E328="","",IF(INDIRECT(VLOOKUP(B328,B$8:C$38,2,FALSE)&amp;(10*A328+3))="","",INDIRECT(VLOOKUP(B328,B$8:C$38,2,FALSE)&amp;(10*A328+3))))</f>
        <v/>
      </c>
      <c r="G328" s="17" t="str" cm="1">
        <f t="array" aca="1" ref="G328" ca="1">IF(E328="","",IF(INDIRECT(VLOOKUP(B328,B$8:C$38,2,FALSE)&amp;(10*A328+5))="","",INDIRECT(VLOOKUP(B328,B$8:C$38,2,FALSE)&amp;(10*A328+5))))</f>
        <v/>
      </c>
      <c r="H328" s="17" t="str" cm="1">
        <f t="array" aca="1" ref="H328" ca="1">IF(G328="","",IF(G328="●","振替後",IF(G328="▲","振替前",IF(G328="○","休日",IF(G328="外","非対象期間",IF(INDIRECT(VLOOKUP(B328,B$8:C$38,2,FALSE)&amp;(10*A328+5))="","",INDIRECT(VLOOKUP(B328,B$8:C$38,2,FALSE)&amp;(10*A328+5))))))))</f>
        <v/>
      </c>
      <c r="J328" s="52"/>
      <c r="K328" s="66" t="s">
        <v>34</v>
      </c>
      <c r="L328" s="258">
        <f>DATE(YEAR(L318),MONTH(L318)+1,DAY(L318))</f>
        <v>46905</v>
      </c>
      <c r="M328" s="258"/>
      <c r="N328" s="258"/>
      <c r="O328" s="258"/>
      <c r="P328" s="258"/>
      <c r="Q328" s="258"/>
      <c r="R328" s="258"/>
      <c r="S328" s="258"/>
      <c r="T328" s="258"/>
      <c r="U328" s="258"/>
      <c r="V328" s="258"/>
      <c r="W328" s="258"/>
      <c r="X328" s="258"/>
      <c r="Y328" s="258"/>
      <c r="Z328" s="258"/>
      <c r="AA328" s="258"/>
      <c r="AB328" s="258"/>
      <c r="AC328" s="258"/>
      <c r="AD328" s="258"/>
      <c r="AE328" s="258"/>
      <c r="AF328" s="258"/>
      <c r="AG328" s="258"/>
      <c r="AH328" s="258"/>
      <c r="AI328" s="258"/>
      <c r="AJ328" s="258"/>
      <c r="AK328" s="258"/>
      <c r="AL328" s="258"/>
      <c r="AM328" s="258"/>
      <c r="AN328" s="258"/>
      <c r="AO328" s="258"/>
      <c r="AP328" s="259"/>
      <c r="AQ328" s="270" t="s">
        <v>136</v>
      </c>
      <c r="AR328" s="271"/>
      <c r="AS328" s="271"/>
      <c r="AT328" s="271"/>
      <c r="AU328" s="272"/>
      <c r="AV328" s="260" t="s">
        <v>50</v>
      </c>
      <c r="AW328" s="261"/>
      <c r="AX328" s="262"/>
      <c r="AY328" s="266" t="s">
        <v>11</v>
      </c>
      <c r="AZ328" s="267"/>
      <c r="BA328" s="250" t="s">
        <v>102</v>
      </c>
      <c r="BB328" s="253" t="s">
        <v>103</v>
      </c>
      <c r="BC328" s="256" t="s">
        <v>15</v>
      </c>
      <c r="BD328" s="208" t="s">
        <v>104</v>
      </c>
      <c r="BE328" s="247" t="s">
        <v>105</v>
      </c>
      <c r="BF328" s="208" t="s">
        <v>107</v>
      </c>
      <c r="BG328" s="247" t="s">
        <v>106</v>
      </c>
      <c r="BH328" s="208" t="s">
        <v>80</v>
      </c>
      <c r="BI328" s="208" t="s">
        <v>81</v>
      </c>
      <c r="BJ328" s="102" t="s">
        <v>82</v>
      </c>
      <c r="BK328" s="102" t="s">
        <v>83</v>
      </c>
      <c r="BL328" s="222" t="s">
        <v>52</v>
      </c>
      <c r="BM328" s="247" t="s">
        <v>108</v>
      </c>
      <c r="BN328" s="247" t="s">
        <v>109</v>
      </c>
      <c r="BO328" s="222" t="s">
        <v>110</v>
      </c>
      <c r="BP328" s="222" t="s">
        <v>111</v>
      </c>
      <c r="BQ328" s="105"/>
      <c r="BR328" s="245" t="s">
        <v>92</v>
      </c>
      <c r="BS328" s="222" t="s">
        <v>61</v>
      </c>
      <c r="BT328" s="173" t="s">
        <v>142</v>
      </c>
    </row>
    <row r="329" spans="1:74" ht="12.95" customHeight="1">
      <c r="A329" s="17">
        <f t="shared" si="66"/>
        <v>11</v>
      </c>
      <c r="B329" s="17">
        <f t="shared" si="67"/>
        <v>12</v>
      </c>
      <c r="D329" s="89" cm="1">
        <f t="array" aca="1" ref="D329" ca="1">IF(INDIRECT(VLOOKUP(B329,B$8:C$38,2,FALSE)&amp;(10*A329-1))="","",INDIRECT(VLOOKUP(B329,B$8:C$38,2,FALSE)&amp;(10*A329-1)))</f>
        <v>46246</v>
      </c>
      <c r="E329" s="17" t="str">
        <f t="shared" ref="E329:E392" ca="1" si="80">TEXT(D329,"aaa")</f>
        <v>水</v>
      </c>
      <c r="F329" s="17" t="str" cm="1">
        <f t="array" aca="1" ref="F329" ca="1">IF(E329="","",IF(INDIRECT(VLOOKUP(B329,B$8:C$38,2,FALSE)&amp;(10*A329+3))="","",INDIRECT(VLOOKUP(B329,B$8:C$38,2,FALSE)&amp;(10*A329+3))))</f>
        <v/>
      </c>
      <c r="G329" s="17" t="str" cm="1">
        <f t="array" aca="1" ref="G329" ca="1">IF(E329="","",IF(INDIRECT(VLOOKUP(B329,B$8:C$38,2,FALSE)&amp;(10*A329+5))="","",INDIRECT(VLOOKUP(B329,B$8:C$38,2,FALSE)&amp;(10*A329+5))))</f>
        <v/>
      </c>
      <c r="H329" s="17" t="str" cm="1">
        <f t="array" aca="1" ref="H329" ca="1">IF(G329="","",IF(G329="●","振替後",IF(G329="▲","振替前",IF(G329="○","休日",IF(G329="外","非対象期間",IF(INDIRECT(VLOOKUP(B329,B$8:C$38,2,FALSE)&amp;(10*A329+5))="","",INDIRECT(VLOOKUP(B329,B$8:C$38,2,FALSE)&amp;(10*A329+5))))))))</f>
        <v/>
      </c>
      <c r="J329" s="52"/>
      <c r="K329" s="67" t="s">
        <v>35</v>
      </c>
      <c r="L329" s="126">
        <f>DATE(YEAR(L328),MONTH(L328),DAY(L328))</f>
        <v>46905</v>
      </c>
      <c r="M329" s="126">
        <f>IF(MONTH(DATE(YEAR(L329),MONTH(L329),DAY(L329)+1))=MONTH($L328),DATE(YEAR(L329),MONTH(L329),DAY(L329)+1),"")</f>
        <v>46906</v>
      </c>
      <c r="N329" s="126">
        <f t="shared" ref="N329:AP329" si="81">IF(MONTH(DATE(YEAR(M329),MONTH(M329),DAY(M329)+1))=MONTH($L328),DATE(YEAR(M329),MONTH(M329),DAY(M329)+1),"")</f>
        <v>46907</v>
      </c>
      <c r="O329" s="126">
        <f t="shared" si="81"/>
        <v>46908</v>
      </c>
      <c r="P329" s="126">
        <f t="shared" si="81"/>
        <v>46909</v>
      </c>
      <c r="Q329" s="126">
        <f t="shared" si="81"/>
        <v>46910</v>
      </c>
      <c r="R329" s="126">
        <f t="shared" si="81"/>
        <v>46911</v>
      </c>
      <c r="S329" s="126">
        <f t="shared" si="81"/>
        <v>46912</v>
      </c>
      <c r="T329" s="126">
        <f t="shared" si="81"/>
        <v>46913</v>
      </c>
      <c r="U329" s="126">
        <f t="shared" si="81"/>
        <v>46914</v>
      </c>
      <c r="V329" s="126">
        <f t="shared" si="81"/>
        <v>46915</v>
      </c>
      <c r="W329" s="126">
        <f t="shared" si="81"/>
        <v>46916</v>
      </c>
      <c r="X329" s="126">
        <f t="shared" si="81"/>
        <v>46917</v>
      </c>
      <c r="Y329" s="126">
        <f t="shared" si="81"/>
        <v>46918</v>
      </c>
      <c r="Z329" s="126">
        <f t="shared" si="81"/>
        <v>46919</v>
      </c>
      <c r="AA329" s="126">
        <f t="shared" si="81"/>
        <v>46920</v>
      </c>
      <c r="AB329" s="126">
        <f t="shared" si="81"/>
        <v>46921</v>
      </c>
      <c r="AC329" s="126">
        <f t="shared" si="81"/>
        <v>46922</v>
      </c>
      <c r="AD329" s="126">
        <f t="shared" si="81"/>
        <v>46923</v>
      </c>
      <c r="AE329" s="126">
        <f t="shared" si="81"/>
        <v>46924</v>
      </c>
      <c r="AF329" s="126">
        <f t="shared" si="81"/>
        <v>46925</v>
      </c>
      <c r="AG329" s="126">
        <f t="shared" si="81"/>
        <v>46926</v>
      </c>
      <c r="AH329" s="126">
        <f t="shared" si="81"/>
        <v>46927</v>
      </c>
      <c r="AI329" s="126">
        <f t="shared" si="81"/>
        <v>46928</v>
      </c>
      <c r="AJ329" s="126">
        <f t="shared" si="81"/>
        <v>46929</v>
      </c>
      <c r="AK329" s="126">
        <f t="shared" si="81"/>
        <v>46930</v>
      </c>
      <c r="AL329" s="126">
        <f t="shared" si="81"/>
        <v>46931</v>
      </c>
      <c r="AM329" s="126">
        <f t="shared" si="81"/>
        <v>46932</v>
      </c>
      <c r="AN329" s="126">
        <f t="shared" si="81"/>
        <v>46933</v>
      </c>
      <c r="AO329" s="126">
        <f>IF(MONTH(DATE(YEAR(AN329),MONTH(AN329),DAY(AN329)+1))=MONTH($L328),DATE(YEAR(AN329),MONTH(AN329),DAY(AN329)+1),"")</f>
        <v>46934</v>
      </c>
      <c r="AP329" s="127" t="str">
        <f t="shared" si="81"/>
        <v/>
      </c>
      <c r="AQ329" s="273"/>
      <c r="AR329" s="274"/>
      <c r="AS329" s="274"/>
      <c r="AT329" s="274"/>
      <c r="AU329" s="275"/>
      <c r="AV329" s="263"/>
      <c r="AW329" s="264"/>
      <c r="AX329" s="265"/>
      <c r="AY329" s="268"/>
      <c r="AZ329" s="269"/>
      <c r="BA329" s="251"/>
      <c r="BB329" s="254"/>
      <c r="BC329" s="257"/>
      <c r="BD329" s="210"/>
      <c r="BE329" s="248"/>
      <c r="BF329" s="210"/>
      <c r="BG329" s="248"/>
      <c r="BH329" s="210"/>
      <c r="BI329" s="210"/>
      <c r="BJ329" s="103" t="s">
        <v>78</v>
      </c>
      <c r="BK329" s="103" t="s">
        <v>79</v>
      </c>
      <c r="BL329" s="222"/>
      <c r="BM329" s="249"/>
      <c r="BN329" s="249"/>
      <c r="BO329" s="173"/>
      <c r="BP329" s="173"/>
      <c r="BQ329" s="106"/>
      <c r="BR329" s="246"/>
      <c r="BS329" s="222"/>
      <c r="BT329" s="173"/>
    </row>
    <row r="330" spans="1:74" ht="13.5" customHeight="1">
      <c r="A330" s="17">
        <f t="shared" ref="A330:A393" si="82">IF(B330=1,A329+1,A329)</f>
        <v>11</v>
      </c>
      <c r="B330" s="17">
        <f t="shared" ref="B330:B393" si="83">IF(B329=31,1,B329+1)</f>
        <v>13</v>
      </c>
      <c r="D330" s="89" cm="1">
        <f t="array" aca="1" ref="D330" ca="1">IF(INDIRECT(VLOOKUP(B330,B$8:C$38,2,FALSE)&amp;(10*A330-1))="","",INDIRECT(VLOOKUP(B330,B$8:C$38,2,FALSE)&amp;(10*A330-1)))</f>
        <v>46247</v>
      </c>
      <c r="E330" s="17" t="str">
        <f t="shared" ca="1" si="80"/>
        <v>木</v>
      </c>
      <c r="F330" s="17" t="str" cm="1">
        <f t="array" aca="1" ref="F330" ca="1">IF(E330="","",IF(INDIRECT(VLOOKUP(B330,B$8:C$38,2,FALSE)&amp;(10*A330+3))="","",INDIRECT(VLOOKUP(B330,B$8:C$38,2,FALSE)&amp;(10*A330+3))))</f>
        <v/>
      </c>
      <c r="G330" s="17" t="str" cm="1">
        <f t="array" aca="1" ref="G330" ca="1">IF(E330="","",IF(INDIRECT(VLOOKUP(B330,B$8:C$38,2,FALSE)&amp;(10*A330+5))="","",INDIRECT(VLOOKUP(B330,B$8:C$38,2,FALSE)&amp;(10*A330+5))))</f>
        <v/>
      </c>
      <c r="H330" s="17" t="str" cm="1">
        <f t="array" aca="1" ref="H330" ca="1">IF(G330="","",IF(G330="●","振替後",IF(G330="▲","振替前",IF(G330="○","休日",IF(G330="外","非対象期間",IF(INDIRECT(VLOOKUP(B330,B$8:C$38,2,FALSE)&amp;(10*A330+5))="","",INDIRECT(VLOOKUP(B330,B$8:C$38,2,FALSE)&amp;(10*A330+5))))))))</f>
        <v/>
      </c>
      <c r="J330" s="52"/>
      <c r="K330" s="67" t="s">
        <v>2</v>
      </c>
      <c r="L330" s="128" t="str">
        <f t="shared" ref="L330:AP330" si="84">TEXT(L329,"aaa")</f>
        <v>木</v>
      </c>
      <c r="M330" s="128" t="str">
        <f t="shared" si="84"/>
        <v>金</v>
      </c>
      <c r="N330" s="128" t="str">
        <f t="shared" si="84"/>
        <v>土</v>
      </c>
      <c r="O330" s="128" t="str">
        <f t="shared" si="84"/>
        <v>日</v>
      </c>
      <c r="P330" s="128" t="str">
        <f t="shared" si="84"/>
        <v>月</v>
      </c>
      <c r="Q330" s="128" t="str">
        <f t="shared" si="84"/>
        <v>火</v>
      </c>
      <c r="R330" s="128" t="str">
        <f t="shared" si="84"/>
        <v>水</v>
      </c>
      <c r="S330" s="128" t="str">
        <f t="shared" si="84"/>
        <v>木</v>
      </c>
      <c r="T330" s="128" t="str">
        <f t="shared" si="84"/>
        <v>金</v>
      </c>
      <c r="U330" s="128" t="str">
        <f t="shared" si="84"/>
        <v>土</v>
      </c>
      <c r="V330" s="128" t="str">
        <f t="shared" si="84"/>
        <v>日</v>
      </c>
      <c r="W330" s="128" t="str">
        <f t="shared" si="84"/>
        <v>月</v>
      </c>
      <c r="X330" s="128" t="str">
        <f t="shared" si="84"/>
        <v>火</v>
      </c>
      <c r="Y330" s="128" t="str">
        <f t="shared" si="84"/>
        <v>水</v>
      </c>
      <c r="Z330" s="128" t="str">
        <f t="shared" si="84"/>
        <v>木</v>
      </c>
      <c r="AA330" s="128" t="str">
        <f t="shared" si="84"/>
        <v>金</v>
      </c>
      <c r="AB330" s="128" t="str">
        <f t="shared" si="84"/>
        <v>土</v>
      </c>
      <c r="AC330" s="128" t="str">
        <f t="shared" si="84"/>
        <v>日</v>
      </c>
      <c r="AD330" s="128" t="str">
        <f t="shared" si="84"/>
        <v>月</v>
      </c>
      <c r="AE330" s="128" t="str">
        <f t="shared" si="84"/>
        <v>火</v>
      </c>
      <c r="AF330" s="128" t="str">
        <f t="shared" si="84"/>
        <v>水</v>
      </c>
      <c r="AG330" s="128" t="str">
        <f t="shared" si="84"/>
        <v>木</v>
      </c>
      <c r="AH330" s="128" t="str">
        <f t="shared" si="84"/>
        <v>金</v>
      </c>
      <c r="AI330" s="128" t="str">
        <f t="shared" si="84"/>
        <v>土</v>
      </c>
      <c r="AJ330" s="128" t="str">
        <f t="shared" si="84"/>
        <v>日</v>
      </c>
      <c r="AK330" s="128" t="str">
        <f t="shared" si="84"/>
        <v>月</v>
      </c>
      <c r="AL330" s="128" t="str">
        <f t="shared" si="84"/>
        <v>火</v>
      </c>
      <c r="AM330" s="128" t="str">
        <f t="shared" si="84"/>
        <v>水</v>
      </c>
      <c r="AN330" s="128" t="str">
        <f t="shared" si="84"/>
        <v>木</v>
      </c>
      <c r="AO330" s="128" t="str">
        <f t="shared" si="84"/>
        <v>金</v>
      </c>
      <c r="AP330" s="129" t="str">
        <f t="shared" si="84"/>
        <v/>
      </c>
      <c r="AQ330" s="287" t="s">
        <v>137</v>
      </c>
      <c r="AR330" s="289" t="s">
        <v>138</v>
      </c>
      <c r="AS330" s="289" t="s">
        <v>139</v>
      </c>
      <c r="AT330" s="289" t="s">
        <v>140</v>
      </c>
      <c r="AU330" s="304" t="s">
        <v>141</v>
      </c>
      <c r="AV330" s="229" t="s">
        <v>44</v>
      </c>
      <c r="AW330" s="230" t="s">
        <v>12</v>
      </c>
      <c r="AX330" s="231" t="s">
        <v>51</v>
      </c>
      <c r="AY330" s="232" t="s">
        <v>44</v>
      </c>
      <c r="AZ330" s="235" t="s">
        <v>13</v>
      </c>
      <c r="BA330" s="252"/>
      <c r="BB330" s="255"/>
      <c r="BC330" s="238">
        <f>COUNT(L329:AP329)</f>
        <v>30</v>
      </c>
      <c r="BD330" s="208">
        <f>BC330-BA332</f>
        <v>30</v>
      </c>
      <c r="BE330" s="222">
        <f>SUM(BD$8:BD333)</f>
        <v>948</v>
      </c>
      <c r="BF330" s="208">
        <f>BC330-BA334</f>
        <v>30</v>
      </c>
      <c r="BG330" s="222">
        <f>SUM(BF$8:BF333)</f>
        <v>948</v>
      </c>
      <c r="BH330" s="222">
        <f>COUNTIF(L333:AP333,"○")+COUNTIF(L333:AP333,"●")</f>
        <v>0</v>
      </c>
      <c r="BI330" s="222">
        <f>SUM(BH$9:BH334)</f>
        <v>0</v>
      </c>
      <c r="BJ330" s="222">
        <f>COUNTIF(L335:AP335,"○")+COUNTIF(L335:AP335,"●")</f>
        <v>0</v>
      </c>
      <c r="BK330" s="222">
        <f>SUM(BJ$10:BJ335)</f>
        <v>0</v>
      </c>
      <c r="BL330" s="173">
        <f>COUNTIF(L330:AP330,"土")+COUNTIF(L330:AP330,"日")</f>
        <v>8</v>
      </c>
      <c r="BM330" s="248"/>
      <c r="BN330" s="248"/>
      <c r="BO330" s="173" t="str">
        <f ca="1">IF(OR(BM331/BD330&lt;0.285,BM331=0),"特例","特例なし")</f>
        <v>特例</v>
      </c>
      <c r="BP330" s="173" t="str">
        <f ca="1">IF(OR(BN331/BF330&lt;0.285,BN331=0),"特例","特例なし")</f>
        <v>特例</v>
      </c>
      <c r="BQ330" s="223" t="s">
        <v>97</v>
      </c>
      <c r="BR330" s="225">
        <f>ABS(IF(WEEKDAY(L328,3)=0,7,WEEKDAY(L328,3)-7))</f>
        <v>4</v>
      </c>
      <c r="BS330" s="173">
        <f ca="1">IF($AX$340="計画",IF(BD330=0,1,IF(AX333="達成",1,IF(AX333="達成※",1,0))),IF(BF330=0,1,IF(AX335="達成",1,IF(AX335="達成※",1,0))))</f>
        <v>0</v>
      </c>
      <c r="BT330" s="173">
        <f ca="1">IF($AX$340="計画",IF(COUNTIF(AQ334:AU334,"未")=0,1,0),IF(COUNTIF(AQ336:AU336,"未")=0,1,0))</f>
        <v>0</v>
      </c>
    </row>
    <row r="331" spans="1:74" ht="33.950000000000003" customHeight="1">
      <c r="A331" s="17">
        <f t="shared" si="82"/>
        <v>11</v>
      </c>
      <c r="B331" s="17">
        <f t="shared" si="83"/>
        <v>14</v>
      </c>
      <c r="D331" s="89" cm="1">
        <f t="array" aca="1" ref="D331" ca="1">IF(INDIRECT(VLOOKUP(B331,B$8:C$38,2,FALSE)&amp;(10*A331-1))="","",INDIRECT(VLOOKUP(B331,B$8:C$38,2,FALSE)&amp;(10*A331-1)))</f>
        <v>46248</v>
      </c>
      <c r="E331" s="17" t="str">
        <f t="shared" ca="1" si="80"/>
        <v>金</v>
      </c>
      <c r="F331" s="17" t="str" cm="1">
        <f t="array" aca="1" ref="F331" ca="1">IF(E331="","",IF(INDIRECT(VLOOKUP(B331,B$8:C$38,2,FALSE)&amp;(10*A331+3))="","",INDIRECT(VLOOKUP(B331,B$8:C$38,2,FALSE)&amp;(10*A331+3))))</f>
        <v/>
      </c>
      <c r="G331" s="17" t="str" cm="1">
        <f t="array" aca="1" ref="G331" ca="1">IF(E331="","",IF(INDIRECT(VLOOKUP(B331,B$8:C$38,2,FALSE)&amp;(10*A331+5))="","",INDIRECT(VLOOKUP(B331,B$8:C$38,2,FALSE)&amp;(10*A331+5))))</f>
        <v/>
      </c>
      <c r="H331" s="17" t="str" cm="1">
        <f t="array" aca="1" ref="H331" ca="1">IF(G331="","",IF(G331="●","振替後",IF(G331="▲","振替前",IF(G331="○","休日",IF(G331="外","非対象期間",IF(INDIRECT(VLOOKUP(B331,B$8:C$38,2,FALSE)&amp;(10*A331+5))="","",INDIRECT(VLOOKUP(B331,B$8:C$38,2,FALSE)&amp;(10*A331+5))))))))</f>
        <v/>
      </c>
      <c r="J331" s="52"/>
      <c r="K331" s="220" t="s">
        <v>3</v>
      </c>
      <c r="L331" s="218" t="str">
        <f>IFERROR(VLOOKUP(L329,祝日一覧!A:C,3,FALSE),"")</f>
        <v/>
      </c>
      <c r="M331" s="218" t="str">
        <f>IFERROR(VLOOKUP(M329,祝日一覧!B:D,3,FALSE),"")</f>
        <v/>
      </c>
      <c r="N331" s="218" t="str">
        <f>IFERROR(VLOOKUP(N329,祝日一覧!C:E,3,FALSE),"")</f>
        <v/>
      </c>
      <c r="O331" s="218" t="str">
        <f>IFERROR(VLOOKUP(O329,祝日一覧!D:F,3,FALSE),"")</f>
        <v/>
      </c>
      <c r="P331" s="218" t="str">
        <f>IFERROR(VLOOKUP(P329,祝日一覧!E:G,3,FALSE),"")</f>
        <v/>
      </c>
      <c r="Q331" s="218" t="str">
        <f>IFERROR(VLOOKUP(Q329,祝日一覧!F:H,3,FALSE),"")</f>
        <v/>
      </c>
      <c r="R331" s="218" t="str">
        <f>IFERROR(VLOOKUP(R329,祝日一覧!G:I,3,FALSE),"")</f>
        <v/>
      </c>
      <c r="S331" s="218" t="str">
        <f>IFERROR(VLOOKUP(S329,祝日一覧!H:J,3,FALSE),"")</f>
        <v/>
      </c>
      <c r="T331" s="218" t="str">
        <f>IFERROR(VLOOKUP(T329,祝日一覧!I:K,3,FALSE),"")</f>
        <v/>
      </c>
      <c r="U331" s="218" t="str">
        <f>IFERROR(VLOOKUP(U329,祝日一覧!J:L,3,FALSE),"")</f>
        <v/>
      </c>
      <c r="V331" s="218" t="str">
        <f>IFERROR(VLOOKUP(V329,祝日一覧!K:M,3,FALSE),"")</f>
        <v/>
      </c>
      <c r="W331" s="218" t="str">
        <f>IFERROR(VLOOKUP(W329,祝日一覧!L:N,3,FALSE),"")</f>
        <v/>
      </c>
      <c r="X331" s="218" t="str">
        <f>IFERROR(VLOOKUP(X329,祝日一覧!M:O,3,FALSE),"")</f>
        <v/>
      </c>
      <c r="Y331" s="218" t="str">
        <f>IFERROR(VLOOKUP(Y329,祝日一覧!N:P,3,FALSE),"")</f>
        <v/>
      </c>
      <c r="Z331" s="218" t="str">
        <f>IFERROR(VLOOKUP(Z329,祝日一覧!O:Q,3,FALSE),"")</f>
        <v/>
      </c>
      <c r="AA331" s="218" t="str">
        <f>IFERROR(VLOOKUP(AA329,祝日一覧!P:R,3,FALSE),"")</f>
        <v/>
      </c>
      <c r="AB331" s="218" t="str">
        <f>IFERROR(VLOOKUP(AB329,祝日一覧!Q:S,3,FALSE),"")</f>
        <v/>
      </c>
      <c r="AC331" s="218" t="str">
        <f>IFERROR(VLOOKUP(AC329,祝日一覧!R:T,3,FALSE),"")</f>
        <v/>
      </c>
      <c r="AD331" s="218" t="str">
        <f>IFERROR(VLOOKUP(AD329,祝日一覧!S:U,3,FALSE),"")</f>
        <v/>
      </c>
      <c r="AE331" s="218" t="str">
        <f>IFERROR(VLOOKUP(AE329,祝日一覧!T:V,3,FALSE),"")</f>
        <v/>
      </c>
      <c r="AF331" s="218" t="str">
        <f>IFERROR(VLOOKUP(AF329,祝日一覧!U:W,3,FALSE),"")</f>
        <v/>
      </c>
      <c r="AG331" s="218" t="str">
        <f>IFERROR(VLOOKUP(AG329,祝日一覧!V:X,3,FALSE),"")</f>
        <v/>
      </c>
      <c r="AH331" s="218" t="str">
        <f>IFERROR(VLOOKUP(AH329,祝日一覧!W:Y,3,FALSE),"")</f>
        <v/>
      </c>
      <c r="AI331" s="218" t="str">
        <f>IFERROR(VLOOKUP(AI329,祝日一覧!X:Z,3,FALSE),"")</f>
        <v/>
      </c>
      <c r="AJ331" s="218" t="str">
        <f>IFERROR(VLOOKUP(AJ329,祝日一覧!Y:AA,3,FALSE),"")</f>
        <v/>
      </c>
      <c r="AK331" s="218" t="str">
        <f>IFERROR(VLOOKUP(AK329,祝日一覧!Z:AB,3,FALSE),"")</f>
        <v/>
      </c>
      <c r="AL331" s="218" t="str">
        <f>IFERROR(VLOOKUP(AL329,祝日一覧!AA:AC,3,FALSE),"")</f>
        <v/>
      </c>
      <c r="AM331" s="218" t="str">
        <f>IFERROR(VLOOKUP(AM329,祝日一覧!AB:AD,3,FALSE),"")</f>
        <v/>
      </c>
      <c r="AN331" s="218" t="str">
        <f>IFERROR(VLOOKUP(AN329,祝日一覧!AC:AE,3,FALSE),"")</f>
        <v/>
      </c>
      <c r="AO331" s="218" t="str">
        <f>IFERROR(VLOOKUP(AO329,祝日一覧!AD:AF,3,FALSE),"")</f>
        <v/>
      </c>
      <c r="AP331" s="219" t="str">
        <f>IFERROR(VLOOKUP(AP329,祝日一覧!AE:AG,3,FALSE),"")</f>
        <v/>
      </c>
      <c r="AQ331" s="288"/>
      <c r="AR331" s="290"/>
      <c r="AS331" s="290"/>
      <c r="AT331" s="290"/>
      <c r="AU331" s="305"/>
      <c r="AV331" s="229"/>
      <c r="AW331" s="230"/>
      <c r="AX331" s="231"/>
      <c r="AY331" s="233"/>
      <c r="AZ331" s="236"/>
      <c r="BA331" s="41" t="s">
        <v>85</v>
      </c>
      <c r="BB331" s="42" t="s">
        <v>85</v>
      </c>
      <c r="BC331" s="238"/>
      <c r="BD331" s="209"/>
      <c r="BE331" s="222"/>
      <c r="BF331" s="209"/>
      <c r="BG331" s="222"/>
      <c r="BH331" s="222"/>
      <c r="BI331" s="222"/>
      <c r="BJ331" s="222"/>
      <c r="BK331" s="222"/>
      <c r="BL331" s="173"/>
      <c r="BM331" s="226">
        <f ca="1">BL330-BB332</f>
        <v>8</v>
      </c>
      <c r="BN331" s="226">
        <f ca="1">BL330-BB334</f>
        <v>8</v>
      </c>
      <c r="BO331" s="173"/>
      <c r="BP331" s="173"/>
      <c r="BQ331" s="224"/>
      <c r="BR331" s="225">
        <f>WEEKDAY(L327,3)</f>
        <v>5</v>
      </c>
      <c r="BS331" s="173"/>
      <c r="BT331" s="173"/>
      <c r="BU331" s="24"/>
    </row>
    <row r="332" spans="1:74" s="3" customFormat="1" ht="53.1" customHeight="1">
      <c r="A332" s="17">
        <f t="shared" si="82"/>
        <v>11</v>
      </c>
      <c r="B332" s="17">
        <f t="shared" si="83"/>
        <v>15</v>
      </c>
      <c r="C332" s="88"/>
      <c r="D332" s="89" cm="1">
        <f t="array" aca="1" ref="D332" ca="1">IF(INDIRECT(VLOOKUP(B332,B$8:C$38,2,FALSE)&amp;(10*A332-1))="","",INDIRECT(VLOOKUP(B332,B$8:C$38,2,FALSE)&amp;(10*A332-1)))</f>
        <v>46249</v>
      </c>
      <c r="E332" s="17" t="str">
        <f t="shared" ca="1" si="80"/>
        <v>土</v>
      </c>
      <c r="F332" s="17" t="str" cm="1">
        <f t="array" aca="1" ref="F332" ca="1">IF(E332="","",IF(INDIRECT(VLOOKUP(B332,B$8:C$38,2,FALSE)&amp;(10*A332+3))="","",INDIRECT(VLOOKUP(B332,B$8:C$38,2,FALSE)&amp;(10*A332+3))))</f>
        <v/>
      </c>
      <c r="G332" s="17" t="str" cm="1">
        <f t="array" aca="1" ref="G332" ca="1">IF(E332="","",IF(INDIRECT(VLOOKUP(B332,B$8:C$38,2,FALSE)&amp;(10*A332+5))="","",INDIRECT(VLOOKUP(B332,B$8:C$38,2,FALSE)&amp;(10*A332+5))))</f>
        <v/>
      </c>
      <c r="H332" s="17" t="str" cm="1">
        <f t="array" aca="1" ref="H332" ca="1">IF(G332="","",IF(G332="●","振替後",IF(G332="▲","振替前",IF(G332="○","休日",IF(G332="外","非対象期間",IF(INDIRECT(VLOOKUP(B332,B$8:C$38,2,FALSE)&amp;(10*A332+5))="","",INDIRECT(VLOOKUP(B332,B$8:C$38,2,FALSE)&amp;(10*A332+5))))))))</f>
        <v/>
      </c>
      <c r="J332" s="68"/>
      <c r="K332" s="221"/>
      <c r="L332" s="218"/>
      <c r="M332" s="218"/>
      <c r="N332" s="218"/>
      <c r="O332" s="218"/>
      <c r="P332" s="218"/>
      <c r="Q332" s="218"/>
      <c r="R332" s="218"/>
      <c r="S332" s="218"/>
      <c r="T332" s="218"/>
      <c r="U332" s="218"/>
      <c r="V332" s="218"/>
      <c r="W332" s="218"/>
      <c r="X332" s="218"/>
      <c r="Y332" s="218"/>
      <c r="Z332" s="218"/>
      <c r="AA332" s="218"/>
      <c r="AB332" s="218"/>
      <c r="AC332" s="218"/>
      <c r="AD332" s="218"/>
      <c r="AE332" s="218"/>
      <c r="AF332" s="218"/>
      <c r="AG332" s="218"/>
      <c r="AH332" s="218"/>
      <c r="AI332" s="218"/>
      <c r="AJ332" s="218"/>
      <c r="AK332" s="218"/>
      <c r="AL332" s="218"/>
      <c r="AM332" s="218"/>
      <c r="AN332" s="218"/>
      <c r="AO332" s="218"/>
      <c r="AP332" s="219"/>
      <c r="AQ332" s="108" t="str">
        <f>IF($BR330=7,DBCS(1&amp;"日～"&amp;7&amp;"日"),DBCS("前"&amp;DAY(EOMONTH($L328-1,0))-6+$BR330&amp;"日～"&amp;$BR330&amp;"日"))</f>
        <v>前２９日～４日</v>
      </c>
      <c r="AR332" s="109" t="str">
        <f>DBCS($BR330+1&amp;"日～"&amp;$BR330+7&amp;"日")</f>
        <v>５日～１１日</v>
      </c>
      <c r="AS332" s="109" t="str">
        <f>DBCS($BR330+8&amp;"日～"&amp;$BR330+14&amp;"日")</f>
        <v>１２日～１８日</v>
      </c>
      <c r="AT332" s="109" t="str">
        <f>DBCS($BR330+15&amp;"日～"&amp;$BR330+21&amp;"日")</f>
        <v>１９日～２５日</v>
      </c>
      <c r="AU332" s="110" t="str">
        <f>IF(AND(BR330=7,BR333=0),"-",IF($BR335=3,"-",DBCS($BR330+22&amp;"日～"&amp;$BR330+28&amp;"日")))</f>
        <v>-</v>
      </c>
      <c r="AV332" s="229"/>
      <c r="AW332" s="230"/>
      <c r="AX332" s="231"/>
      <c r="AY332" s="234"/>
      <c r="AZ332" s="237"/>
      <c r="BA332" s="41">
        <f>COUNTIF(L333:AP334,"外")</f>
        <v>0</v>
      </c>
      <c r="BB332" s="42">
        <f ca="1">COUNTIF(OFFSET(L333,0,MAX(5-WEEKDAY(L328,3),0),1,MIN(7-WEEKDAY(L328,3),2)),"外")+COUNTIF(OFFSET(L333,0,MAX(5-WEEKDAY(L328,3),0)+7,1,2),"外")+COUNTIF(OFFSET(L333,0,MAX(5-WEEKDAY(L328,3),0)+14,1,2),"外")+COUNTIF(OFFSET(L333,0,MAX(5-WEEKDAY(L328,3),0)+21,1,2),"外")+IF(BR332-BR330&lt;27,0,COUNTIF(OFFSET(L333,0,BR330+26,1,MIN(7-BR333,2)),"外"))</f>
        <v>0</v>
      </c>
      <c r="BC332" s="238"/>
      <c r="BD332" s="209"/>
      <c r="BE332" s="222"/>
      <c r="BF332" s="209"/>
      <c r="BG332" s="222"/>
      <c r="BH332" s="222"/>
      <c r="BI332" s="222"/>
      <c r="BJ332" s="222"/>
      <c r="BK332" s="222"/>
      <c r="BL332" s="173"/>
      <c r="BM332" s="227"/>
      <c r="BN332" s="227"/>
      <c r="BO332" s="173"/>
      <c r="BP332" s="173"/>
      <c r="BQ332" s="35" t="s">
        <v>98</v>
      </c>
      <c r="BR332" s="31">
        <f>DAY(EOMONTH(L328,0))</f>
        <v>30</v>
      </c>
      <c r="BS332" s="173"/>
      <c r="BT332" s="173"/>
      <c r="BU332" s="29"/>
      <c r="BV332" s="30"/>
    </row>
    <row r="333" spans="1:74" s="4" customFormat="1" ht="29.1" customHeight="1">
      <c r="A333" s="17">
        <f t="shared" si="82"/>
        <v>11</v>
      </c>
      <c r="B333" s="17">
        <f t="shared" si="83"/>
        <v>16</v>
      </c>
      <c r="D333" s="89" cm="1">
        <f t="array" aca="1" ref="D333" ca="1">IF(INDIRECT(VLOOKUP(B333,B$8:C$38,2,FALSE)&amp;(10*A333-1))="","",INDIRECT(VLOOKUP(B333,B$8:C$38,2,FALSE)&amp;(10*A333-1)))</f>
        <v>46250</v>
      </c>
      <c r="E333" s="17" t="str">
        <f t="shared" ca="1" si="80"/>
        <v>日</v>
      </c>
      <c r="F333" s="17" t="str" cm="1">
        <f t="array" aca="1" ref="F333" ca="1">IF(E333="","",IF(INDIRECT(VLOOKUP(B333,B$8:C$38,2,FALSE)&amp;(10*A333+3))="","",INDIRECT(VLOOKUP(B333,B$8:C$38,2,FALSE)&amp;(10*A333+3))))</f>
        <v/>
      </c>
      <c r="G333" s="17" t="str" cm="1">
        <f t="array" aca="1" ref="G333" ca="1">IF(E333="","",IF(INDIRECT(VLOOKUP(B333,B$8:C$38,2,FALSE)&amp;(10*A333+5))="","",INDIRECT(VLOOKUP(B333,B$8:C$38,2,FALSE)&amp;(10*A333+5))))</f>
        <v/>
      </c>
      <c r="H333" s="17" t="str" cm="1">
        <f t="array" aca="1" ref="H333" ca="1">IF(G333="","",IF(G333="●","振替後",IF(G333="▲","振替前",IF(G333="○","休日",IF(G333="外","非対象期間",IF(INDIRECT(VLOOKUP(B333,B$8:C$38,2,FALSE)&amp;(10*A333+5))="","",INDIRECT(VLOOKUP(B333,B$8:C$38,2,FALSE)&amp;(10*A333+5))))))))</f>
        <v/>
      </c>
      <c r="J333" s="69"/>
      <c r="K333" s="212" t="s">
        <v>88</v>
      </c>
      <c r="L333" s="194"/>
      <c r="M333" s="194"/>
      <c r="N333" s="194"/>
      <c r="O333" s="194"/>
      <c r="P333" s="194"/>
      <c r="Q333" s="194"/>
      <c r="R333" s="194"/>
      <c r="S333" s="194"/>
      <c r="T333" s="194"/>
      <c r="U333" s="194"/>
      <c r="V333" s="194"/>
      <c r="W333" s="194"/>
      <c r="X333" s="194"/>
      <c r="Y333" s="194"/>
      <c r="Z333" s="194"/>
      <c r="AA333" s="194"/>
      <c r="AB333" s="194"/>
      <c r="AC333" s="194"/>
      <c r="AD333" s="194"/>
      <c r="AE333" s="194"/>
      <c r="AF333" s="194"/>
      <c r="AG333" s="194"/>
      <c r="AH333" s="194"/>
      <c r="AI333" s="194"/>
      <c r="AJ333" s="194"/>
      <c r="AK333" s="194"/>
      <c r="AL333" s="194"/>
      <c r="AM333" s="194"/>
      <c r="AN333" s="194"/>
      <c r="AO333" s="194"/>
      <c r="AP333" s="196"/>
      <c r="AQ333" s="111">
        <f ca="1">IF(BR330=7,COUNTIF(OFFSET($L333,0,0,1,$BR330),"○")+COUNTIF(OFFSET($L333,0,$BR330,1,7),"●"),COUNTIF(OFFSET($L333,0,0,1,$BR330),"○")+COUNTIF(OFFSET($L333,-10,DAY(EOMONTH(L328-1,0))-7+BR330,1,7-$BR330),"○")+COUNTIF(OFFSET(L333,0,BR330,1,7),"●"))</f>
        <v>0</v>
      </c>
      <c r="AR333" s="112">
        <f ca="1">COUNTIF(OFFSET($L333,0,$BR330,1,7),"○")+COUNTIF(OFFSET($L333,0,$BR330+7,1,7),"●")</f>
        <v>0</v>
      </c>
      <c r="AS333" s="112">
        <f ca="1">COUNTIF(OFFSET($L333,0,$BR330+7,1,7),"○")+COUNTIF(OFFSET($L333,0,$BR330+14,1,7),"●")</f>
        <v>0</v>
      </c>
      <c r="AT333" s="112">
        <f ca="1">IF(BR335=3,COUNTIF(OFFSET($L333,0,$BR330+14,1,7),"○")+IFERROR(COUNTIF(OFFSET(L333,0,BR330+22,1,BR333),"●"),0)+COUNTIF(OFFSET(L333,10,0,1,7-BR333),"●"),COUNTIF(OFFSET($L333,0,$BR330+14,1,7),"○")+COUNTIF(OFFSET($L333,0,$BR330+21,1,7),"●"))</f>
        <v>0</v>
      </c>
      <c r="AU333" s="113" t="str">
        <f ca="1">IF((BR335+SIGN(BR330))&lt;5,"-",IF(BR333=0,COUNTIF(OFFSET(L333,0,BR330+21,1,7),"○")+COUNTIF(OFFSET(L333,10,0,1,7-BR333),"●"),COUNTIF(OFFSET(L333,0,BR330+21,1,7),"○")+COUNTIF(OFFSET(L333,0,BR330+28,1,BR333),"●")+COUNTIF(OFFSET(L333,10,1,7-BR333,),"●")))</f>
        <v>-</v>
      </c>
      <c r="AV333" s="198">
        <f>BH330</f>
        <v>0</v>
      </c>
      <c r="AW333" s="200">
        <f>IF(BD330=0,"対象外",AV333/BD330)</f>
        <v>0</v>
      </c>
      <c r="AX333" s="202" t="str">
        <f ca="1">IF(BD330=0,"対象外",IF(AV333/BD330&gt;=0.285,"達成",IF(AV333&gt;=BO333,"達成※","未")))</f>
        <v>未</v>
      </c>
      <c r="AY333" s="204">
        <f>BI330</f>
        <v>0</v>
      </c>
      <c r="AZ333" s="206">
        <f>IFERROR(AY333/BE330,"")</f>
        <v>0</v>
      </c>
      <c r="BA333" s="41" t="s">
        <v>86</v>
      </c>
      <c r="BB333" s="42" t="s">
        <v>86</v>
      </c>
      <c r="BC333" s="238"/>
      <c r="BD333" s="209"/>
      <c r="BE333" s="222"/>
      <c r="BF333" s="209"/>
      <c r="BG333" s="222"/>
      <c r="BH333" s="222"/>
      <c r="BI333" s="222"/>
      <c r="BJ333" s="222"/>
      <c r="BK333" s="222"/>
      <c r="BL333" s="173"/>
      <c r="BM333" s="227"/>
      <c r="BN333" s="227"/>
      <c r="BO333" s="173">
        <f ca="1">IF(OR(BM331/BD330&lt;0.285,BM331=0),BM331,"-")</f>
        <v>8</v>
      </c>
      <c r="BP333" s="226">
        <f ca="1">IF(OR(BN331/BF330&lt;0.285,BN331=0),BN331,"-")</f>
        <v>8</v>
      </c>
      <c r="BQ333" s="36" t="s">
        <v>99</v>
      </c>
      <c r="BR333" s="33">
        <f>MOD(BR332-BR330,7)</f>
        <v>5</v>
      </c>
      <c r="BS333" s="173"/>
      <c r="BT333" s="173"/>
    </row>
    <row r="334" spans="1:74" s="4" customFormat="1" ht="29.1" customHeight="1">
      <c r="A334" s="17">
        <f t="shared" si="82"/>
        <v>11</v>
      </c>
      <c r="B334" s="17">
        <f t="shared" si="83"/>
        <v>17</v>
      </c>
      <c r="D334" s="89" cm="1">
        <f t="array" aca="1" ref="D334" ca="1">IF(INDIRECT(VLOOKUP(B334,B$8:C$38,2,FALSE)&amp;(10*A334-1))="","",INDIRECT(VLOOKUP(B334,B$8:C$38,2,FALSE)&amp;(10*A334-1)))</f>
        <v>46251</v>
      </c>
      <c r="E334" s="17" t="str">
        <f t="shared" ca="1" si="80"/>
        <v>月</v>
      </c>
      <c r="F334" s="17" t="str" cm="1">
        <f t="array" aca="1" ref="F334" ca="1">IF(E334="","",IF(INDIRECT(VLOOKUP(B334,B$8:C$38,2,FALSE)&amp;(10*A334+3))="","",INDIRECT(VLOOKUP(B334,B$8:C$38,2,FALSE)&amp;(10*A334+3))))</f>
        <v/>
      </c>
      <c r="G334" s="17" t="str" cm="1">
        <f t="array" aca="1" ref="G334" ca="1">IF(E334="","",IF(INDIRECT(VLOOKUP(B334,B$8:C$38,2,FALSE)&amp;(10*A334+5))="","",INDIRECT(VLOOKUP(B334,B$8:C$38,2,FALSE)&amp;(10*A334+5))))</f>
        <v/>
      </c>
      <c r="H334" s="17" t="str" cm="1">
        <f t="array" aca="1" ref="H334" ca="1">IF(G334="","",IF(G334="●","振替後",IF(G334="▲","振替前",IF(G334="○","休日",IF(G334="外","非対象期間",IF(INDIRECT(VLOOKUP(B334,B$8:C$38,2,FALSE)&amp;(10*A334+5))="","",INDIRECT(VLOOKUP(B334,B$8:C$38,2,FALSE)&amp;(10*A334+5))))))))</f>
        <v/>
      </c>
      <c r="J334" s="69"/>
      <c r="K334" s="244"/>
      <c r="L334" s="194"/>
      <c r="M334" s="194"/>
      <c r="N334" s="194"/>
      <c r="O334" s="194"/>
      <c r="P334" s="194"/>
      <c r="Q334" s="194"/>
      <c r="R334" s="194"/>
      <c r="S334" s="194"/>
      <c r="T334" s="194"/>
      <c r="U334" s="194"/>
      <c r="V334" s="194"/>
      <c r="W334" s="194"/>
      <c r="X334" s="194"/>
      <c r="Y334" s="194"/>
      <c r="Z334" s="194"/>
      <c r="AA334" s="194"/>
      <c r="AB334" s="194"/>
      <c r="AC334" s="194"/>
      <c r="AD334" s="194"/>
      <c r="AE334" s="194"/>
      <c r="AF334" s="194"/>
      <c r="AG334" s="194"/>
      <c r="AH334" s="194"/>
      <c r="AI334" s="194"/>
      <c r="AJ334" s="194"/>
      <c r="AK334" s="194"/>
      <c r="AL334" s="194"/>
      <c r="AM334" s="194"/>
      <c r="AN334" s="194"/>
      <c r="AO334" s="194"/>
      <c r="AP334" s="196"/>
      <c r="AQ334" s="114" t="str">
        <f ca="1">IF(BR330=1,
IF((2-COUNTIF(OFFSET(L333,0,0,1,1),"外")-COUNTIF(OFFSET(L333,-10,BR322-1),"外"))&lt;=AQ333,"達成","未"),
IF((2-COUNTIF(OFFSET(L333,0,MAX(5-WEEKDAY(L328,3),0),1,2),"外"))&lt;=AQ333,"達成","未"))</f>
        <v>未</v>
      </c>
      <c r="AR334" s="112" t="str">
        <f ca="1">IF((2-COUNTIF(OFFSET($L333,0,$BR330+5,1,2),"外"))&lt;=AR333,"達成","未")</f>
        <v>未</v>
      </c>
      <c r="AS334" s="112" t="str">
        <f ca="1">IF((2-COUNTIF(OFFSET($L333,0,$BR330+12,1,2),"外"))&lt;=AS333,"達成","未")</f>
        <v>未</v>
      </c>
      <c r="AT334" s="112" t="str">
        <f ca="1">IF((2-COUNTIF(OFFSET($L333,0,$BR330+19,1,2),"外"))&lt;=AT333,"達成","未")</f>
        <v>未</v>
      </c>
      <c r="AU334" s="113" t="str">
        <f ca="1">IF((BR335+SIGN(BR330))&lt;5,"-",IF((2-COUNTIF(OFFSET($L333,0,$BR330+26,1,2),"外"))&lt;=AU333,"達成","未"))</f>
        <v>-</v>
      </c>
      <c r="AV334" s="214"/>
      <c r="AW334" s="215"/>
      <c r="AX334" s="216"/>
      <c r="AY334" s="217"/>
      <c r="AZ334" s="239"/>
      <c r="BA334" s="240">
        <f>COUNTIF(L335:AP336,"外")</f>
        <v>0</v>
      </c>
      <c r="BB334" s="242">
        <f ca="1">COUNTIF(OFFSET(L335,0,MAX(5-WEEKDAY(L328,3),0),1,MIN(7-WEEKDAY(L328,3),2)),"外")+COUNTIF(OFFSET(L335,0,MAX(5-WEEKDAY(L328,3),0)+7,1,2),"外")+COUNTIF(OFFSET(L335,0,MAX(5-WEEKDAY(L328,3),0)+14,1,2),"外")+COUNTIF(OFFSET(L335,0,MAX(5-WEEKDAY(L328,3),0)+21,1,2),"外")+IF(BR332-BR330&lt;27,0,COUNTIF(OFFSET(L335,0,BR330+26,1,MIN(7-BR333,2)),"外"))</f>
        <v>0</v>
      </c>
      <c r="BC334" s="238"/>
      <c r="BD334" s="209"/>
      <c r="BE334" s="222"/>
      <c r="BF334" s="209"/>
      <c r="BG334" s="222"/>
      <c r="BH334" s="222"/>
      <c r="BI334" s="222"/>
      <c r="BJ334" s="222"/>
      <c r="BK334" s="222"/>
      <c r="BL334" s="173"/>
      <c r="BM334" s="227"/>
      <c r="BN334" s="227"/>
      <c r="BO334" s="173"/>
      <c r="BP334" s="227"/>
      <c r="BQ334" s="101" t="s">
        <v>101</v>
      </c>
      <c r="BR334" s="33">
        <f>SIGN(BR330)+SIGN(BR333)+BR335</f>
        <v>5</v>
      </c>
      <c r="BS334" s="173"/>
      <c r="BT334" s="173"/>
    </row>
    <row r="335" spans="1:74" s="4" customFormat="1" ht="29.1" customHeight="1">
      <c r="A335" s="17">
        <f t="shared" si="82"/>
        <v>11</v>
      </c>
      <c r="B335" s="17">
        <f t="shared" si="83"/>
        <v>18</v>
      </c>
      <c r="D335" s="89" cm="1">
        <f t="array" aca="1" ref="D335" ca="1">IF(INDIRECT(VLOOKUP(B335,B$8:C$38,2,FALSE)&amp;(10*A335-1))="","",INDIRECT(VLOOKUP(B335,B$8:C$38,2,FALSE)&amp;(10*A335-1)))</f>
        <v>46252</v>
      </c>
      <c r="E335" s="17" t="str">
        <f t="shared" ca="1" si="80"/>
        <v>火</v>
      </c>
      <c r="F335" s="17" t="str" cm="1">
        <f t="array" aca="1" ref="F335" ca="1">IF(E335="","",IF(INDIRECT(VLOOKUP(B335,B$8:C$38,2,FALSE)&amp;(10*A335+3))="","",INDIRECT(VLOOKUP(B335,B$8:C$38,2,FALSE)&amp;(10*A335+3))))</f>
        <v/>
      </c>
      <c r="G335" s="17" t="str" cm="1">
        <f t="array" aca="1" ref="G335" ca="1">IF(E335="","",IF(INDIRECT(VLOOKUP(B335,B$8:C$38,2,FALSE)&amp;(10*A335+5))="","",INDIRECT(VLOOKUP(B335,B$8:C$38,2,FALSE)&amp;(10*A335+5))))</f>
        <v/>
      </c>
      <c r="H335" s="17" t="str" cm="1">
        <f t="array" aca="1" ref="H335" ca="1">IF(G335="","",IF(G335="●","振替後",IF(G335="▲","振替前",IF(G335="○","休日",IF(G335="外","非対象期間",IF(INDIRECT(VLOOKUP(B335,B$8:C$38,2,FALSE)&amp;(10*A335+5))="","",INDIRECT(VLOOKUP(B335,B$8:C$38,2,FALSE)&amp;(10*A335+5))))))))</f>
        <v/>
      </c>
      <c r="J335" s="69"/>
      <c r="K335" s="212" t="s">
        <v>84</v>
      </c>
      <c r="L335" s="194"/>
      <c r="M335" s="194"/>
      <c r="N335" s="194"/>
      <c r="O335" s="194"/>
      <c r="P335" s="194"/>
      <c r="Q335" s="194"/>
      <c r="R335" s="194"/>
      <c r="S335" s="194"/>
      <c r="T335" s="194"/>
      <c r="U335" s="194"/>
      <c r="V335" s="194"/>
      <c r="W335" s="194"/>
      <c r="X335" s="194"/>
      <c r="Y335" s="194"/>
      <c r="Z335" s="194"/>
      <c r="AA335" s="194"/>
      <c r="AB335" s="194"/>
      <c r="AC335" s="194"/>
      <c r="AD335" s="194"/>
      <c r="AE335" s="194"/>
      <c r="AF335" s="194"/>
      <c r="AG335" s="194"/>
      <c r="AH335" s="194"/>
      <c r="AI335" s="194"/>
      <c r="AJ335" s="194"/>
      <c r="AK335" s="194"/>
      <c r="AL335" s="194"/>
      <c r="AM335" s="194"/>
      <c r="AN335" s="194"/>
      <c r="AO335" s="194"/>
      <c r="AP335" s="196"/>
      <c r="AQ335" s="118">
        <f ca="1">IF(BR330=7,COUNTIF(OFFSET($L335,0,0,1,$BR330),"○")+COUNTIF(OFFSET($L335,0,$BR330,1,7),"●"),COUNTIF(OFFSET($L335,0,0,1,$BR330),"○")+COUNTIF(OFFSET($L335,-10,DAY(EOMONTH(L328-1,0))-7+BR330,1,7-$BR330),"○")+COUNTIF(OFFSET(L335,0,BR330,1,7),"●"))</f>
        <v>0</v>
      </c>
      <c r="AR335" s="119">
        <f ca="1">COUNTIF(OFFSET($L335,0,$BR330,1,7),"○")+COUNTIF(OFFSET($L335,0,$BR330+7,1,7),"●")</f>
        <v>0</v>
      </c>
      <c r="AS335" s="119">
        <f ca="1">COUNTIF(OFFSET($L335,0,$BR330+7,1,7),"○")+COUNTIF(OFFSET($L335,0,$BR330+14,1,7),"●")</f>
        <v>0</v>
      </c>
      <c r="AT335" s="119">
        <f ca="1">IF(BR335=3,COUNTIF(OFFSET($L335,0,$BR330+14,1,7),"○")+IFERROR(COUNTIF(OFFSET(L335,0,BR330+22,1,BR333),"●"),0)+COUNTIF(OFFSET(L335,10,0,1,7-BR333),"●"),COUNTIF(OFFSET($L335,0,$BR330+14,1,7),"○")+COUNTIF(OFFSET($L335,0,$BR330+21,1,7),"●"))</f>
        <v>0</v>
      </c>
      <c r="AU335" s="120" t="str">
        <f ca="1">IF((BR335+SIGN(BR330))&lt;5,"-",IF(BR333=0,COUNTIF(OFFSET(L335,0,BR330+21,1,7),"○")+COUNTIF(OFFSET(L335,10,0,1,7-BR333),"●"),COUNTIF(OFFSET(L335,0,BR330+21,1,7),"○")+COUNTIF(OFFSET(L335,0,BR330+28,1,BR333),"●")+COUNTIF(OFFSET(L335,10,1,7-BR333,),"●")))</f>
        <v>-</v>
      </c>
      <c r="AV335" s="198">
        <f>BJ330</f>
        <v>0</v>
      </c>
      <c r="AW335" s="200">
        <f>IF(BD330=0,"対象外",AV335/BD330)</f>
        <v>0</v>
      </c>
      <c r="AX335" s="202" t="str">
        <f ca="1">IF(BD330=0,"対象外",IF(AV335/BD330&gt;=0.285,"達成",IF(AV335&gt;=BO333,"達成※","未")))</f>
        <v>未</v>
      </c>
      <c r="AY335" s="204">
        <f>BK330</f>
        <v>0</v>
      </c>
      <c r="AZ335" s="206">
        <f>IFERROR(AY335/BE330,"")</f>
        <v>0</v>
      </c>
      <c r="BA335" s="241"/>
      <c r="BB335" s="243"/>
      <c r="BC335" s="238"/>
      <c r="BD335" s="210"/>
      <c r="BE335" s="222"/>
      <c r="BF335" s="210"/>
      <c r="BG335" s="222"/>
      <c r="BH335" s="222"/>
      <c r="BI335" s="222"/>
      <c r="BJ335" s="222"/>
      <c r="BK335" s="222"/>
      <c r="BL335" s="173"/>
      <c r="BM335" s="228"/>
      <c r="BN335" s="228"/>
      <c r="BO335" s="173"/>
      <c r="BP335" s="228"/>
      <c r="BQ335" s="37" t="s">
        <v>100</v>
      </c>
      <c r="BR335" s="104">
        <f>ROUNDDOWN((BR332-BR330)/7,0)</f>
        <v>3</v>
      </c>
      <c r="BS335" s="173"/>
      <c r="BT335" s="173"/>
    </row>
    <row r="336" spans="1:74" s="4" customFormat="1" ht="29.1" customHeight="1" thickBot="1">
      <c r="A336" s="17">
        <f t="shared" si="82"/>
        <v>11</v>
      </c>
      <c r="B336" s="17">
        <f t="shared" si="83"/>
        <v>19</v>
      </c>
      <c r="D336" s="89" cm="1">
        <f t="array" aca="1" ref="D336" ca="1">IF(INDIRECT(VLOOKUP(B336,B$8:C$38,2,FALSE)&amp;(10*A336-1))="","",INDIRECT(VLOOKUP(B336,B$8:C$38,2,FALSE)&amp;(10*A336-1)))</f>
        <v>46253</v>
      </c>
      <c r="E336" s="17" t="str">
        <f t="shared" ca="1" si="80"/>
        <v>水</v>
      </c>
      <c r="F336" s="17" t="str" cm="1">
        <f t="array" aca="1" ref="F336" ca="1">IF(E336="","",IF(INDIRECT(VLOOKUP(B336,B$8:C$38,2,FALSE)&amp;(10*A336+3))="","",INDIRECT(VLOOKUP(B336,B$8:C$38,2,FALSE)&amp;(10*A336+3))))</f>
        <v/>
      </c>
      <c r="G336" s="17" t="str" cm="1">
        <f t="array" aca="1" ref="G336" ca="1">IF(E336="","",IF(INDIRECT(VLOOKUP(B336,B$8:C$38,2,FALSE)&amp;(10*A336+5))="","",INDIRECT(VLOOKUP(B336,B$8:C$38,2,FALSE)&amp;(10*A336+5))))</f>
        <v/>
      </c>
      <c r="H336" s="17" t="str" cm="1">
        <f t="array" aca="1" ref="H336" ca="1">IF(G336="","",IF(G336="●","振替後",IF(G336="▲","振替前",IF(G336="○","休日",IF(G336="外","非対象期間",IF(INDIRECT(VLOOKUP(B336,B$8:C$38,2,FALSE)&amp;(10*A336+5))="","",INDIRECT(VLOOKUP(B336,B$8:C$38,2,FALSE)&amp;(10*A336+5))))))))</f>
        <v/>
      </c>
      <c r="J336" s="69"/>
      <c r="K336" s="213"/>
      <c r="L336" s="195"/>
      <c r="M336" s="195"/>
      <c r="N336" s="195"/>
      <c r="O336" s="195"/>
      <c r="P336" s="195"/>
      <c r="Q336" s="195"/>
      <c r="R336" s="195"/>
      <c r="S336" s="195"/>
      <c r="T336" s="195"/>
      <c r="U336" s="195"/>
      <c r="V336" s="195"/>
      <c r="W336" s="195"/>
      <c r="X336" s="195"/>
      <c r="Y336" s="195"/>
      <c r="Z336" s="195"/>
      <c r="AA336" s="195"/>
      <c r="AB336" s="195"/>
      <c r="AC336" s="195"/>
      <c r="AD336" s="195"/>
      <c r="AE336" s="195"/>
      <c r="AF336" s="195"/>
      <c r="AG336" s="195"/>
      <c r="AH336" s="195"/>
      <c r="AI336" s="195"/>
      <c r="AJ336" s="195"/>
      <c r="AK336" s="195"/>
      <c r="AL336" s="195"/>
      <c r="AM336" s="195"/>
      <c r="AN336" s="195"/>
      <c r="AO336" s="195"/>
      <c r="AP336" s="197"/>
      <c r="AQ336" s="123" t="str">
        <f ca="1">IF(BR330=1,
IF((2-COUNTIF(OFFSET(L335,0,0,1,1),"外")-COUNTIF(OFFSET(L335,-10,BR322-1),"外"))&lt;=AQ335,"達成","未"),
IF((2-COUNTIF(OFFSET(L335,0,MAX(5-WEEKDAY(L328,3),0),1,2),"外"))&lt;=AQ335,"達成","未"))</f>
        <v>未</v>
      </c>
      <c r="AR336" s="124" t="str">
        <f ca="1">IF((2-COUNTIF(OFFSET($L335,0,$BR330+5,1,2),"外"))&lt;=AR335,"達成","未")</f>
        <v>未</v>
      </c>
      <c r="AS336" s="124" t="str">
        <f ca="1">IF((2-COUNTIF(OFFSET($L335,0,$BR330+12,1,2),"外"))&lt;=AS335,"達成","未")</f>
        <v>未</v>
      </c>
      <c r="AT336" s="124" t="str">
        <f ca="1">IF((2-COUNTIF(OFFSET($L335,0,$BR330+19,1,2),"外"))&lt;=AT335,"達成","未")</f>
        <v>未</v>
      </c>
      <c r="AU336" s="125" t="str">
        <f ca="1">IF((BR335+SIGN(BR330))&lt;5,"-",IF((2-COUNTIF(OFFSET($L335,0,$BR330+26,1,2),"外"))&lt;=AU335,"達成","未"))</f>
        <v>-</v>
      </c>
      <c r="AV336" s="199"/>
      <c r="AW336" s="201"/>
      <c r="AX336" s="203"/>
      <c r="AY336" s="205"/>
      <c r="AZ336" s="207"/>
      <c r="BA336" s="38"/>
      <c r="BB336" s="38"/>
      <c r="BC336" s="107"/>
      <c r="BD336" s="107"/>
      <c r="BE336" s="107"/>
      <c r="BF336" s="107"/>
      <c r="BG336" s="107"/>
      <c r="BH336" s="107"/>
      <c r="BI336" s="107"/>
      <c r="BJ336" s="107"/>
      <c r="BK336" s="107"/>
      <c r="BL336" s="46"/>
      <c r="BM336" s="46"/>
      <c r="BN336" s="46"/>
      <c r="BO336" s="46"/>
      <c r="BP336" s="46"/>
      <c r="BQ336" s="46"/>
      <c r="BR336" s="34"/>
      <c r="BS336" s="46"/>
      <c r="BT336" s="2"/>
    </row>
    <row r="337" spans="1:78">
      <c r="A337" s="17">
        <f t="shared" si="82"/>
        <v>11</v>
      </c>
      <c r="B337" s="17">
        <f t="shared" si="83"/>
        <v>20</v>
      </c>
      <c r="D337" s="89" cm="1">
        <f t="array" aca="1" ref="D337" ca="1">IF(INDIRECT(VLOOKUP(B337,B$8:C$38,2,FALSE)&amp;(10*A337-1))="","",INDIRECT(VLOOKUP(B337,B$8:C$38,2,FALSE)&amp;(10*A337-1)))</f>
        <v>46254</v>
      </c>
      <c r="E337" s="17" t="str">
        <f t="shared" ca="1" si="80"/>
        <v>木</v>
      </c>
      <c r="F337" s="17" t="str" cm="1">
        <f t="array" aca="1" ref="F337" ca="1">IF(E337="","",IF(INDIRECT(VLOOKUP(B337,B$8:C$38,2,FALSE)&amp;(10*A337+3))="","",INDIRECT(VLOOKUP(B337,B$8:C$38,2,FALSE)&amp;(10*A337+3))))</f>
        <v/>
      </c>
      <c r="G337" s="17" t="str" cm="1">
        <f t="array" aca="1" ref="G337" ca="1">IF(E337="","",IF(INDIRECT(VLOOKUP(B337,B$8:C$38,2,FALSE)&amp;(10*A337+5))="","",INDIRECT(VLOOKUP(B337,B$8:C$38,2,FALSE)&amp;(10*A337+5))))</f>
        <v/>
      </c>
      <c r="H337" s="17" t="str" cm="1">
        <f t="array" aca="1" ref="H337" ca="1">IF(G337="","",IF(G337="●","振替後",IF(G337="▲","振替前",IF(G337="○","休日",IF(G337="外","非対象期間",IF(INDIRECT(VLOOKUP(B337,B$8:C$38,2,FALSE)&amp;(10*A337+5))="","",INDIRECT(VLOOKUP(B337,B$8:C$38,2,FALSE)&amp;(10*A337+5))))))))</f>
        <v/>
      </c>
      <c r="J337" s="52"/>
      <c r="K337" s="53"/>
      <c r="L337" s="53"/>
      <c r="M337" s="53"/>
      <c r="N337" s="70"/>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BI337" s="7"/>
      <c r="BJ337" s="7"/>
      <c r="BK337" s="7"/>
      <c r="BL337" s="2"/>
    </row>
    <row r="338" spans="1:78" outlineLevel="1">
      <c r="A338" s="17">
        <f t="shared" si="82"/>
        <v>11</v>
      </c>
      <c r="B338" s="17">
        <f t="shared" si="83"/>
        <v>21</v>
      </c>
      <c r="D338" s="89" cm="1">
        <f t="array" aca="1" ref="D338" ca="1">IF(INDIRECT(VLOOKUP(B338,B$8:C$38,2,FALSE)&amp;(10*A338-1))="","",INDIRECT(VLOOKUP(B338,B$8:C$38,2,FALSE)&amp;(10*A338-1)))</f>
        <v>46255</v>
      </c>
      <c r="E338" s="17" t="str">
        <f t="shared" ca="1" si="80"/>
        <v>金</v>
      </c>
      <c r="F338" s="17" t="str" cm="1">
        <f t="array" aca="1" ref="F338" ca="1">IF(E338="","",IF(INDIRECT(VLOOKUP(B338,B$8:C$38,2,FALSE)&amp;(10*A338+3))="","",INDIRECT(VLOOKUP(B338,B$8:C$38,2,FALSE)&amp;(10*A338+3))))</f>
        <v/>
      </c>
      <c r="G338" s="17" t="str" cm="1">
        <f t="array" aca="1" ref="G338" ca="1">IF(E338="","",IF(INDIRECT(VLOOKUP(B338,B$8:C$38,2,FALSE)&amp;(10*A338+5))="","",INDIRECT(VLOOKUP(B338,B$8:C$38,2,FALSE)&amp;(10*A338+5))))</f>
        <v/>
      </c>
      <c r="H338" s="17" t="str" cm="1">
        <f t="array" aca="1" ref="H338" ca="1">IF(G338="","",IF(G338="●","振替後",IF(G338="▲","振替前",IF(G338="○","休日",IF(G338="外","非対象期間",IF(INDIRECT(VLOOKUP(B338,B$8:C$38,2,FALSE)&amp;(10*A338+5))="","",INDIRECT(VLOOKUP(B338,B$8:C$38,2,FALSE)&amp;(10*A338+5))))))))</f>
        <v/>
      </c>
      <c r="J338" s="52"/>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4"/>
      <c r="AR338" s="54"/>
      <c r="AS338" s="54"/>
      <c r="AT338" s="54"/>
      <c r="AU338" s="54"/>
      <c r="AV338" s="52"/>
      <c r="AW338" s="52"/>
      <c r="AX338" s="52"/>
      <c r="AY338" s="52"/>
      <c r="AZ338" s="52"/>
      <c r="BL338" s="2"/>
    </row>
    <row r="339" spans="1:78">
      <c r="A339" s="17">
        <f t="shared" si="82"/>
        <v>11</v>
      </c>
      <c r="B339" s="17">
        <f t="shared" si="83"/>
        <v>22</v>
      </c>
      <c r="D339" s="89" cm="1">
        <f t="array" aca="1" ref="D339" ca="1">IF(INDIRECT(VLOOKUP(B339,B$8:C$38,2,FALSE)&amp;(10*A339-1))="","",INDIRECT(VLOOKUP(B339,B$8:C$38,2,FALSE)&amp;(10*A339-1)))</f>
        <v>46256</v>
      </c>
      <c r="E339" s="17" t="str">
        <f t="shared" ca="1" si="80"/>
        <v>土</v>
      </c>
      <c r="F339" s="17" t="str" cm="1">
        <f t="array" aca="1" ref="F339" ca="1">IF(E339="","",IF(INDIRECT(VLOOKUP(B339,B$8:C$38,2,FALSE)&amp;(10*A339+3))="","",INDIRECT(VLOOKUP(B339,B$8:C$38,2,FALSE)&amp;(10*A339+3))))</f>
        <v/>
      </c>
      <c r="G339" s="17" t="str" cm="1">
        <f t="array" aca="1" ref="G339" ca="1">IF(E339="","",IF(INDIRECT(VLOOKUP(B339,B$8:C$38,2,FALSE)&amp;(10*A339+5))="","",INDIRECT(VLOOKUP(B339,B$8:C$38,2,FALSE)&amp;(10*A339+5))))</f>
        <v/>
      </c>
      <c r="H339" s="17" t="str" cm="1">
        <f t="array" aca="1" ref="H339" ca="1">IF(G339="","",IF(G339="●","振替後",IF(G339="▲","振替前",IF(G339="○","休日",IF(G339="外","非対象期間",IF(INDIRECT(VLOOKUP(B339,B$8:C$38,2,FALSE)&amp;(10*A339+5))="","",INDIRECT(VLOOKUP(B339,B$8:C$38,2,FALSE)&amp;(10*A339+5))))))))</f>
        <v/>
      </c>
      <c r="J339" s="52"/>
      <c r="K339" s="53"/>
      <c r="L339" s="53"/>
      <c r="M339" s="53"/>
      <c r="N339" s="53"/>
      <c r="O339" s="53"/>
      <c r="P339" s="53"/>
      <c r="Q339" s="53"/>
      <c r="R339" s="53"/>
      <c r="S339" s="53"/>
      <c r="T339" s="53"/>
      <c r="U339" s="53"/>
      <c r="V339" s="53"/>
      <c r="W339" s="53"/>
      <c r="X339" s="53"/>
      <c r="Y339" s="53"/>
      <c r="Z339" s="53"/>
      <c r="AA339" s="53"/>
      <c r="AB339" s="53"/>
      <c r="AC339" s="53"/>
      <c r="AD339" s="53"/>
      <c r="AE339" s="53"/>
      <c r="AF339" s="53"/>
      <c r="AG339" s="53"/>
      <c r="AH339" s="53"/>
      <c r="AI339" s="53"/>
      <c r="AJ339" s="53"/>
      <c r="AK339" s="53"/>
      <c r="AL339" s="53"/>
      <c r="AM339" s="53"/>
      <c r="AN339" s="53"/>
      <c r="AO339" s="53"/>
      <c r="AP339" s="53"/>
      <c r="AQ339" s="54"/>
      <c r="AR339" s="54"/>
      <c r="AS339" s="54"/>
      <c r="AT339" s="54"/>
      <c r="AU339" s="54"/>
      <c r="AV339" s="52"/>
      <c r="AW339" s="52"/>
      <c r="AX339" s="52"/>
      <c r="AY339" s="52"/>
      <c r="AZ339" s="52"/>
      <c r="BL339" s="2"/>
    </row>
    <row r="340" spans="1:78" ht="20.25" customHeight="1">
      <c r="A340" s="17">
        <f t="shared" si="82"/>
        <v>11</v>
      </c>
      <c r="B340" s="17">
        <f t="shared" si="83"/>
        <v>23</v>
      </c>
      <c r="D340" s="89" cm="1">
        <f t="array" aca="1" ref="D340" ca="1">IF(INDIRECT(VLOOKUP(B340,B$8:C$38,2,FALSE)&amp;(10*A340-1))="","",INDIRECT(VLOOKUP(B340,B$8:C$38,2,FALSE)&amp;(10*A340-1)))</f>
        <v>46257</v>
      </c>
      <c r="E340" s="17" t="str">
        <f t="shared" ca="1" si="80"/>
        <v>日</v>
      </c>
      <c r="F340" s="17" t="str" cm="1">
        <f t="array" aca="1" ref="F340" ca="1">IF(E340="","",IF(INDIRECT(VLOOKUP(B340,B$8:C$38,2,FALSE)&amp;(10*A340+3))="","",INDIRECT(VLOOKUP(B340,B$8:C$38,2,FALSE)&amp;(10*A340+3))))</f>
        <v/>
      </c>
      <c r="G340" s="17" t="str" cm="1">
        <f t="array" aca="1" ref="G340" ca="1">IF(E340="","",IF(INDIRECT(VLOOKUP(B340,B$8:C$38,2,FALSE)&amp;(10*A340+5))="","",INDIRECT(VLOOKUP(B340,B$8:C$38,2,FALSE)&amp;(10*A340+5))))</f>
        <v/>
      </c>
      <c r="H340" s="17" t="str" cm="1">
        <f t="array" aca="1" ref="H340" ca="1">IF(G340="","",IF(G340="●","振替後",IF(G340="▲","振替前",IF(G340="○","休日",IF(G340="外","非対象期間",IF(INDIRECT(VLOOKUP(B340,B$8:C$38,2,FALSE)&amp;(10*A340+5))="","",INDIRECT(VLOOKUP(B340,B$8:C$38,2,FALSE)&amp;(10*A340+5))))))))</f>
        <v/>
      </c>
      <c r="J340" s="54"/>
      <c r="K340" s="55" t="s">
        <v>14</v>
      </c>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211" t="s">
        <v>117</v>
      </c>
      <c r="AI340" s="211"/>
      <c r="AJ340" s="211"/>
      <c r="AK340" s="211"/>
      <c r="AL340" s="211"/>
      <c r="AM340" s="211"/>
      <c r="AN340" s="211"/>
      <c r="AO340" s="211"/>
      <c r="AP340" s="211"/>
      <c r="AQ340" s="211"/>
      <c r="AR340" s="211"/>
      <c r="AS340" s="211"/>
      <c r="AT340" s="211"/>
      <c r="AU340" s="211"/>
      <c r="AV340" s="211"/>
      <c r="AW340" s="211"/>
      <c r="AX340" s="56" t="s">
        <v>152</v>
      </c>
      <c r="AY340" s="186">
        <f>IF(AX340="計画",VLOOKUP(BL341,BX342:BZ393,2),VLOOKUP(BL341,BX342:BZ393,3))</f>
        <v>0</v>
      </c>
      <c r="AZ340" s="187"/>
      <c r="BA340" s="39"/>
      <c r="BB340" s="39"/>
      <c r="BI340" s="20" t="s">
        <v>65</v>
      </c>
      <c r="BJ340" s="20"/>
      <c r="BK340" s="20"/>
      <c r="BL340" s="20" t="s">
        <v>66</v>
      </c>
      <c r="BM340" s="20" t="s">
        <v>62</v>
      </c>
      <c r="BN340" s="20" t="s">
        <v>112</v>
      </c>
      <c r="BO340" s="21" t="s">
        <v>63</v>
      </c>
      <c r="BP340" s="27"/>
      <c r="BQ340" s="27"/>
      <c r="BR340" s="27"/>
    </row>
    <row r="341" spans="1:78">
      <c r="A341" s="17">
        <f t="shared" si="82"/>
        <v>11</v>
      </c>
      <c r="B341" s="17">
        <f t="shared" si="83"/>
        <v>24</v>
      </c>
      <c r="D341" s="89" cm="1">
        <f t="array" aca="1" ref="D341" ca="1">IF(INDIRECT(VLOOKUP(B341,B$8:C$38,2,FALSE)&amp;(10*A341-1))="","",INDIRECT(VLOOKUP(B341,B$8:C$38,2,FALSE)&amp;(10*A341-1)))</f>
        <v>46258</v>
      </c>
      <c r="E341" s="17" t="str">
        <f t="shared" ca="1" si="80"/>
        <v>月</v>
      </c>
      <c r="F341" s="17" t="str" cm="1">
        <f t="array" aca="1" ref="F341" ca="1">IF(E341="","",IF(INDIRECT(VLOOKUP(B341,B$8:C$38,2,FALSE)&amp;(10*A341+3))="","",INDIRECT(VLOOKUP(B341,B$8:C$38,2,FALSE)&amp;(10*A341+3))))</f>
        <v/>
      </c>
      <c r="G341" s="17" t="str" cm="1">
        <f t="array" aca="1" ref="G341" ca="1">IF(E341="","",IF(INDIRECT(VLOOKUP(B341,B$8:C$38,2,FALSE)&amp;(10*A341+5))="","",INDIRECT(VLOOKUP(B341,B$8:C$38,2,FALSE)&amp;(10*A341+5))))</f>
        <v/>
      </c>
      <c r="H341" s="17" t="str" cm="1">
        <f t="array" aca="1" ref="H341" ca="1">IF(G341="","",IF(G341="●","振替後",IF(G341="▲","振替前",IF(G341="○","休日",IF(G341="外","非対象期間",IF(INDIRECT(VLOOKUP(B341,B$8:C$38,2,FALSE)&amp;(10*A341+5))="","",INDIRECT(VLOOKUP(B341,B$8:C$38,2,FALSE)&amp;(10*A341+5))))))))</f>
        <v/>
      </c>
      <c r="J341" s="52"/>
      <c r="K341" s="57" t="str">
        <f ca="1">IF(COUNTIF(AX7:AX337,"達成※")&gt;0,AM377,"")</f>
        <v/>
      </c>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63"/>
      <c r="AR341" s="63"/>
      <c r="AS341" s="63"/>
      <c r="AT341" s="63"/>
      <c r="AU341" s="63"/>
      <c r="AV341" s="52"/>
      <c r="AW341" s="52"/>
      <c r="AX341" s="52"/>
      <c r="AY341" s="52"/>
      <c r="AZ341" s="58"/>
      <c r="BA341" s="5"/>
      <c r="BB341" s="5"/>
      <c r="BI341" s="188">
        <f>DATE($M$6,$O$6,1)</f>
        <v>45931</v>
      </c>
      <c r="BJ341" s="73"/>
      <c r="BK341" s="73"/>
      <c r="BL341" s="190">
        <f>DATE($T$6,$V$6,1)</f>
        <v>46082</v>
      </c>
      <c r="BM341" s="192">
        <f>(DATEDIF(BI341,BL341,"m"))+1</f>
        <v>6</v>
      </c>
      <c r="BN341" s="192">
        <f ca="1">SUM(BT10:BT335)</f>
        <v>0</v>
      </c>
      <c r="BO341" s="173">
        <f ca="1">BS10+BS20+BS30+BS40+BS50+BS60+BS70+BS80+BS90+BS100+BS110+BS120+BS130+BS140+BS150+BS160+BS170+BS180+BS190+BS200+BS210+BS220+BS230+BS240+BS250+BS260+BS270+BS280+BS290+BS300+BS310+BS320+BS330</f>
        <v>0</v>
      </c>
      <c r="BP341" s="46"/>
      <c r="BQ341" s="46"/>
      <c r="BR341" s="46"/>
      <c r="BY341" s="2" t="s">
        <v>85</v>
      </c>
      <c r="BZ341" s="2" t="s">
        <v>86</v>
      </c>
    </row>
    <row r="342" spans="1:78" ht="21" customHeight="1">
      <c r="A342" s="17">
        <f t="shared" si="82"/>
        <v>11</v>
      </c>
      <c r="B342" s="17">
        <f t="shared" si="83"/>
        <v>25</v>
      </c>
      <c r="D342" s="89" cm="1">
        <f t="array" aca="1" ref="D342" ca="1">IF(INDIRECT(VLOOKUP(B342,B$8:C$38,2,FALSE)&amp;(10*A342-1))="","",INDIRECT(VLOOKUP(B342,B$8:C$38,2,FALSE)&amp;(10*A342-1)))</f>
        <v>46259</v>
      </c>
      <c r="E342" s="17" t="str">
        <f t="shared" ca="1" si="80"/>
        <v>火</v>
      </c>
      <c r="F342" s="17" t="str" cm="1">
        <f t="array" aca="1" ref="F342" ca="1">IF(E342="","",IF(INDIRECT(VLOOKUP(B342,B$8:C$38,2,FALSE)&amp;(10*A342+3))="","",INDIRECT(VLOOKUP(B342,B$8:C$38,2,FALSE)&amp;(10*A342+3))))</f>
        <v/>
      </c>
      <c r="G342" s="17" t="str" cm="1">
        <f t="array" aca="1" ref="G342" ca="1">IF(E342="","",IF(INDIRECT(VLOOKUP(B342,B$8:C$38,2,FALSE)&amp;(10*A342+5))="","",INDIRECT(VLOOKUP(B342,B$8:C$38,2,FALSE)&amp;(10*A342+5))))</f>
        <v/>
      </c>
      <c r="H342" s="17" t="str" cm="1">
        <f t="array" aca="1" ref="H342" ca="1">IF(G342="","",IF(G342="●","振替後",IF(G342="▲","振替前",IF(G342="○","休日",IF(G342="外","非対象期間",IF(INDIRECT(VLOOKUP(B342,B$8:C$38,2,FALSE)&amp;(10*A342+5))="","",INDIRECT(VLOOKUP(B342,B$8:C$38,2,FALSE)&amp;(10*A342+5))))))))</f>
        <v/>
      </c>
      <c r="J342" s="54"/>
      <c r="K342" s="53"/>
      <c r="L342" s="53"/>
      <c r="M342" s="53"/>
      <c r="N342" s="53"/>
      <c r="O342" s="53"/>
      <c r="P342" s="53"/>
      <c r="Q342" s="53"/>
      <c r="R342" s="53"/>
      <c r="S342" s="53"/>
      <c r="T342" s="53"/>
      <c r="U342" s="53"/>
      <c r="V342" s="53"/>
      <c r="W342" s="53"/>
      <c r="X342" s="53"/>
      <c r="Y342" s="53"/>
      <c r="Z342" s="53"/>
      <c r="AA342" s="53"/>
      <c r="AB342" s="53"/>
      <c r="AC342" s="53"/>
      <c r="AD342" s="53"/>
      <c r="AE342" s="53"/>
      <c r="AF342" s="53"/>
      <c r="AG342" s="53"/>
      <c r="AH342" s="167" t="s">
        <v>118</v>
      </c>
      <c r="AI342" s="168"/>
      <c r="AJ342" s="168"/>
      <c r="AK342" s="168"/>
      <c r="AL342" s="169"/>
      <c r="AM342" s="174" t="str">
        <f>IF(AY340&gt;=0.285,AM372,"未達成")</f>
        <v>未達成</v>
      </c>
      <c r="AN342" s="174"/>
      <c r="AO342" s="174"/>
      <c r="AP342" s="174"/>
      <c r="AQ342" s="174"/>
      <c r="AR342" s="174"/>
      <c r="AS342" s="174"/>
      <c r="AT342" s="174"/>
      <c r="AU342" s="174"/>
      <c r="AV342" s="174"/>
      <c r="AW342" s="174"/>
      <c r="AX342" s="174"/>
      <c r="AY342" s="174"/>
      <c r="AZ342" s="175"/>
      <c r="BA342" s="40"/>
      <c r="BB342" s="40"/>
      <c r="BI342" s="189"/>
      <c r="BJ342" s="74"/>
      <c r="BK342" s="74"/>
      <c r="BL342" s="191"/>
      <c r="BM342" s="193"/>
      <c r="BN342" s="193"/>
      <c r="BO342" s="173"/>
      <c r="BP342" s="46"/>
      <c r="BQ342" s="46"/>
      <c r="BR342" s="46"/>
      <c r="BX342" s="25">
        <f>L8</f>
        <v>45931</v>
      </c>
      <c r="BY342" s="26">
        <f>AZ13</f>
        <v>0</v>
      </c>
      <c r="BZ342" s="26">
        <f>AZ15</f>
        <v>0</v>
      </c>
    </row>
    <row r="343" spans="1:78" ht="21" customHeight="1">
      <c r="A343" s="17">
        <f t="shared" si="82"/>
        <v>11</v>
      </c>
      <c r="B343" s="17">
        <f t="shared" si="83"/>
        <v>26</v>
      </c>
      <c r="D343" s="89" cm="1">
        <f t="array" aca="1" ref="D343" ca="1">IF(INDIRECT(VLOOKUP(B343,B$8:C$38,2,FALSE)&amp;(10*A343-1))="","",INDIRECT(VLOOKUP(B343,B$8:C$38,2,FALSE)&amp;(10*A343-1)))</f>
        <v>46260</v>
      </c>
      <c r="E343" s="17" t="str">
        <f t="shared" ca="1" si="80"/>
        <v>水</v>
      </c>
      <c r="F343" s="17" t="str" cm="1">
        <f t="array" aca="1" ref="F343" ca="1">IF(E343="","",IF(INDIRECT(VLOOKUP(B343,B$8:C$38,2,FALSE)&amp;(10*A343+3))="","",INDIRECT(VLOOKUP(B343,B$8:C$38,2,FALSE)&amp;(10*A343+3))))</f>
        <v/>
      </c>
      <c r="G343" s="17" t="str" cm="1">
        <f t="array" aca="1" ref="G343" ca="1">IF(E343="","",IF(INDIRECT(VLOOKUP(B343,B$8:C$38,2,FALSE)&amp;(10*A343+5))="","",INDIRECT(VLOOKUP(B343,B$8:C$38,2,FALSE)&amp;(10*A343+5))))</f>
        <v/>
      </c>
      <c r="H343" s="17" t="str" cm="1">
        <f t="array" aca="1" ref="H343" ca="1">IF(G343="","",IF(G343="●","振替後",IF(G343="▲","振替前",IF(G343="○","休日",IF(G343="外","非対象期間",IF(INDIRECT(VLOOKUP(B343,B$8:C$38,2,FALSE)&amp;(10*A343+5))="","",INDIRECT(VLOOKUP(B343,B$8:C$38,2,FALSE)&amp;(10*A343+5))))))))</f>
        <v/>
      </c>
      <c r="J343" s="54"/>
      <c r="K343" s="53"/>
      <c r="L343" s="53"/>
      <c r="M343" s="53"/>
      <c r="N343" s="53"/>
      <c r="O343" s="53"/>
      <c r="P343" s="53"/>
      <c r="Q343" s="53"/>
      <c r="R343" s="53"/>
      <c r="S343" s="53"/>
      <c r="T343" s="53"/>
      <c r="U343" s="53"/>
      <c r="V343" s="53"/>
      <c r="W343" s="53"/>
      <c r="X343" s="53"/>
      <c r="Y343" s="53"/>
      <c r="Z343" s="53"/>
      <c r="AA343" s="53"/>
      <c r="AB343" s="53"/>
      <c r="AC343" s="53"/>
      <c r="AD343" s="53"/>
      <c r="AE343" s="53"/>
      <c r="AF343" s="53"/>
      <c r="AG343" s="53"/>
      <c r="AH343" s="176" t="s">
        <v>95</v>
      </c>
      <c r="AI343" s="177"/>
      <c r="AJ343" s="177"/>
      <c r="AK343" s="177"/>
      <c r="AL343" s="178"/>
      <c r="AM343" s="179" t="str">
        <f ca="1">IF(BM341=BO341,AM373,"未達成")</f>
        <v>未達成</v>
      </c>
      <c r="AN343" s="179"/>
      <c r="AO343" s="179"/>
      <c r="AP343" s="179"/>
      <c r="AQ343" s="179"/>
      <c r="AR343" s="179"/>
      <c r="AS343" s="179"/>
      <c r="AT343" s="179"/>
      <c r="AU343" s="179"/>
      <c r="AV343" s="179"/>
      <c r="AW343" s="179"/>
      <c r="AX343" s="179"/>
      <c r="AY343" s="179"/>
      <c r="AZ343" s="180"/>
      <c r="BA343" s="32"/>
      <c r="BB343" s="32"/>
      <c r="BL343" s="2"/>
      <c r="BX343" s="25">
        <f>DATE(YEAR(BX342),MONTH(BX342)+1,DAY(BX342))</f>
        <v>45962</v>
      </c>
      <c r="BY343" s="26">
        <f>AZ23</f>
        <v>0</v>
      </c>
      <c r="BZ343" s="26">
        <f>AZ25</f>
        <v>0</v>
      </c>
    </row>
    <row r="344" spans="1:78" ht="28.5" customHeight="1">
      <c r="A344" s="17">
        <f t="shared" si="82"/>
        <v>11</v>
      </c>
      <c r="B344" s="17">
        <f t="shared" si="83"/>
        <v>27</v>
      </c>
      <c r="D344" s="89" cm="1">
        <f t="array" aca="1" ref="D344" ca="1">IF(INDIRECT(VLOOKUP(B344,B$8:C$38,2,FALSE)&amp;(10*A344-1))="","",INDIRECT(VLOOKUP(B344,B$8:C$38,2,FALSE)&amp;(10*A344-1)))</f>
        <v>46261</v>
      </c>
      <c r="E344" s="17" t="str">
        <f t="shared" ca="1" si="80"/>
        <v>木</v>
      </c>
      <c r="F344" s="17" t="str" cm="1">
        <f t="array" aca="1" ref="F344" ca="1">IF(E344="","",IF(INDIRECT(VLOOKUP(B344,B$8:C$38,2,FALSE)&amp;(10*A344+3))="","",INDIRECT(VLOOKUP(B344,B$8:C$38,2,FALSE)&amp;(10*A344+3))))</f>
        <v/>
      </c>
      <c r="G344" s="17" t="str" cm="1">
        <f t="array" aca="1" ref="G344" ca="1">IF(E344="","",IF(INDIRECT(VLOOKUP(B344,B$8:C$38,2,FALSE)&amp;(10*A344+5))="","",INDIRECT(VLOOKUP(B344,B$8:C$38,2,FALSE)&amp;(10*A344+5))))</f>
        <v/>
      </c>
      <c r="H344" s="17" t="str" cm="1">
        <f t="array" aca="1" ref="H344" ca="1">IF(G344="","",IF(G344="●","振替後",IF(G344="▲","振替前",IF(G344="○","休日",IF(G344="外","非対象期間",IF(INDIRECT(VLOOKUP(B344,B$8:C$38,2,FALSE)&amp;(10*A344+5))="","",INDIRECT(VLOOKUP(B344,B$8:C$38,2,FALSE)&amp;(10*A344+5))))))))</f>
        <v/>
      </c>
      <c r="J344" s="54"/>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181" t="s">
        <v>155</v>
      </c>
      <c r="AI344" s="182"/>
      <c r="AJ344" s="182"/>
      <c r="AK344" s="182"/>
      <c r="AL344" s="183"/>
      <c r="AM344" s="184" t="str">
        <f ca="1">IF(BM341=BN341,AM374,"未達成")</f>
        <v>未達成</v>
      </c>
      <c r="AN344" s="184"/>
      <c r="AO344" s="184"/>
      <c r="AP344" s="184"/>
      <c r="AQ344" s="184"/>
      <c r="AR344" s="184"/>
      <c r="AS344" s="184"/>
      <c r="AT344" s="184"/>
      <c r="AU344" s="184"/>
      <c r="AV344" s="184"/>
      <c r="AW344" s="184"/>
      <c r="AX344" s="184"/>
      <c r="AY344" s="184"/>
      <c r="AZ344" s="185"/>
      <c r="BA344" s="32"/>
      <c r="BB344" s="32"/>
      <c r="BL344" s="2"/>
      <c r="BX344" s="25">
        <f>DATE(YEAR(BX343),MONTH(BX343)+1,DAY(BX343))</f>
        <v>45992</v>
      </c>
      <c r="BY344" s="26">
        <f>AZ33</f>
        <v>0</v>
      </c>
      <c r="BZ344" s="26">
        <f>AZ35</f>
        <v>0</v>
      </c>
    </row>
    <row r="345" spans="1:78" ht="28.5" customHeight="1">
      <c r="A345" s="17">
        <f t="shared" si="82"/>
        <v>11</v>
      </c>
      <c r="B345" s="17">
        <f t="shared" si="83"/>
        <v>28</v>
      </c>
      <c r="D345" s="89" cm="1">
        <f t="array" aca="1" ref="D345" ca="1">IF(INDIRECT(VLOOKUP(B345,B$8:C$38,2,FALSE)&amp;(10*A345-1))="","",INDIRECT(VLOOKUP(B345,B$8:C$38,2,FALSE)&amp;(10*A345-1)))</f>
        <v>46262</v>
      </c>
      <c r="E345" s="17" t="str">
        <f t="shared" ca="1" si="80"/>
        <v>金</v>
      </c>
      <c r="F345" s="17" t="str" cm="1">
        <f t="array" aca="1" ref="F345" ca="1">IF(E345="","",IF(INDIRECT(VLOOKUP(B345,B$8:C$38,2,FALSE)&amp;(10*A345+3))="","",INDIRECT(VLOOKUP(B345,B$8:C$38,2,FALSE)&amp;(10*A345+3))))</f>
        <v/>
      </c>
      <c r="G345" s="17" t="str" cm="1">
        <f t="array" aca="1" ref="G345" ca="1">IF(E345="","",IF(INDIRECT(VLOOKUP(B345,B$8:C$38,2,FALSE)&amp;(10*A345+5))="","",INDIRECT(VLOOKUP(B345,B$8:C$38,2,FALSE)&amp;(10*A345+5))))</f>
        <v/>
      </c>
      <c r="H345" s="17" t="str" cm="1">
        <f t="array" aca="1" ref="H345" ca="1">IF(G345="","",IF(G345="●","振替後",IF(G345="▲","振替前",IF(G345="○","休日",IF(G345="外","非対象期間",IF(INDIRECT(VLOOKUP(B345,B$8:C$38,2,FALSE)&amp;(10*A345+5))="","",INDIRECT(VLOOKUP(B345,B$8:C$38,2,FALSE)&amp;(10*A345+5))))))))</f>
        <v/>
      </c>
      <c r="J345" s="54"/>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90"/>
      <c r="AI345" s="90"/>
      <c r="AJ345" s="90"/>
      <c r="AK345" s="90"/>
      <c r="AL345" s="90"/>
      <c r="AM345" s="60"/>
      <c r="AN345" s="60"/>
      <c r="AO345" s="60"/>
      <c r="AP345" s="60"/>
      <c r="AQ345" s="115"/>
      <c r="AR345" s="115"/>
      <c r="AS345" s="115"/>
      <c r="AT345" s="115"/>
      <c r="AU345" s="115"/>
      <c r="AV345" s="60"/>
      <c r="AW345" s="60"/>
      <c r="AX345" s="60"/>
      <c r="AY345" s="60"/>
      <c r="AZ345" s="60"/>
      <c r="BA345" s="32"/>
      <c r="BB345" s="32"/>
      <c r="BL345" s="2"/>
      <c r="BX345" s="25"/>
      <c r="BY345" s="26"/>
      <c r="BZ345" s="26"/>
    </row>
    <row r="346" spans="1:78" ht="28.5" customHeight="1">
      <c r="A346" s="17">
        <f t="shared" si="82"/>
        <v>11</v>
      </c>
      <c r="B346" s="17">
        <f t="shared" si="83"/>
        <v>29</v>
      </c>
      <c r="D346" s="89" cm="1">
        <f t="array" aca="1" ref="D346" ca="1">IF(INDIRECT(VLOOKUP(B346,B$8:C$38,2,FALSE)&amp;(10*A346-1))="","",INDIRECT(VLOOKUP(B346,B$8:C$38,2,FALSE)&amp;(10*A346-1)))</f>
        <v>46263</v>
      </c>
      <c r="E346" s="17" t="str">
        <f t="shared" ca="1" si="80"/>
        <v>土</v>
      </c>
      <c r="F346" s="17" t="str" cm="1">
        <f t="array" aca="1" ref="F346" ca="1">IF(E346="","",IF(INDIRECT(VLOOKUP(B346,B$8:C$38,2,FALSE)&amp;(10*A346+3))="","",INDIRECT(VLOOKUP(B346,B$8:C$38,2,FALSE)&amp;(10*A346+3))))</f>
        <v/>
      </c>
      <c r="G346" s="17" t="str" cm="1">
        <f t="array" aca="1" ref="G346" ca="1">IF(E346="","",IF(INDIRECT(VLOOKUP(B346,B$8:C$38,2,FALSE)&amp;(10*A346+5))="","",INDIRECT(VLOOKUP(B346,B$8:C$38,2,FALSE)&amp;(10*A346+5))))</f>
        <v/>
      </c>
      <c r="H346" s="17" t="str" cm="1">
        <f t="array" aca="1" ref="H346" ca="1">IF(G346="","",IF(G346="●","振替後",IF(G346="▲","振替前",IF(G346="○","休日",IF(G346="外","非対象期間",IF(INDIRECT(VLOOKUP(B346,B$8:C$38,2,FALSE)&amp;(10*A346+5))="","",INDIRECT(VLOOKUP(B346,B$8:C$38,2,FALSE)&amp;(10*A346+5))))))))</f>
        <v/>
      </c>
      <c r="J346" s="54"/>
      <c r="K346" s="53"/>
      <c r="L346" s="53"/>
      <c r="M346" s="53"/>
      <c r="N346" s="53"/>
      <c r="O346" s="53"/>
      <c r="P346" s="53"/>
      <c r="Q346" s="53"/>
      <c r="R346" s="53"/>
      <c r="S346" s="53"/>
      <c r="T346" s="53"/>
      <c r="U346" s="53"/>
      <c r="V346" s="53"/>
      <c r="W346" s="53"/>
      <c r="X346" s="53"/>
      <c r="Y346" s="53"/>
      <c r="Z346" s="53"/>
      <c r="AA346" s="53"/>
      <c r="AB346" s="53"/>
      <c r="AC346" s="53"/>
      <c r="AD346" s="53"/>
      <c r="AE346" s="53"/>
      <c r="AF346" s="53"/>
      <c r="AG346" s="53"/>
      <c r="AH346" s="90"/>
      <c r="AI346" s="90"/>
      <c r="AJ346" s="90"/>
      <c r="AK346" s="90"/>
      <c r="AL346" s="90"/>
      <c r="AM346" s="60"/>
      <c r="AN346" s="60"/>
      <c r="AO346" s="60"/>
      <c r="AP346" s="60"/>
      <c r="AQ346" s="115"/>
      <c r="AR346" s="115"/>
      <c r="AS346" s="115"/>
      <c r="AT346" s="115"/>
      <c r="AU346" s="115"/>
      <c r="AV346" s="60"/>
      <c r="AW346" s="60"/>
      <c r="AX346" s="60"/>
      <c r="AY346" s="60"/>
      <c r="AZ346" s="60"/>
      <c r="BA346" s="32"/>
      <c r="BB346" s="32"/>
      <c r="BL346" s="2"/>
      <c r="BX346" s="25"/>
      <c r="BY346" s="26"/>
      <c r="BZ346" s="26"/>
    </row>
    <row r="347" spans="1:78" ht="28.5" customHeight="1">
      <c r="A347" s="17">
        <f t="shared" si="82"/>
        <v>11</v>
      </c>
      <c r="B347" s="17">
        <f t="shared" si="83"/>
        <v>30</v>
      </c>
      <c r="D347" s="89" cm="1">
        <f t="array" aca="1" ref="D347" ca="1">IF(INDIRECT(VLOOKUP(B347,B$8:C$38,2,FALSE)&amp;(10*A347-1))="","",INDIRECT(VLOOKUP(B347,B$8:C$38,2,FALSE)&amp;(10*A347-1)))</f>
        <v>46264</v>
      </c>
      <c r="E347" s="17" t="str">
        <f t="shared" ca="1" si="80"/>
        <v>日</v>
      </c>
      <c r="F347" s="17" t="str" cm="1">
        <f t="array" aca="1" ref="F347" ca="1">IF(E347="","",IF(INDIRECT(VLOOKUP(B347,B$8:C$38,2,FALSE)&amp;(10*A347+3))="","",INDIRECT(VLOOKUP(B347,B$8:C$38,2,FALSE)&amp;(10*A347+3))))</f>
        <v/>
      </c>
      <c r="G347" s="17" t="str" cm="1">
        <f t="array" aca="1" ref="G347" ca="1">IF(E347="","",IF(INDIRECT(VLOOKUP(B347,B$8:C$38,2,FALSE)&amp;(10*A347+5))="","",INDIRECT(VLOOKUP(B347,B$8:C$38,2,FALSE)&amp;(10*A347+5))))</f>
        <v/>
      </c>
      <c r="H347" s="17" t="str" cm="1">
        <f t="array" aca="1" ref="H347" ca="1">IF(G347="","",IF(G347="●","振替後",IF(G347="▲","振替前",IF(G347="○","休日",IF(G347="外","非対象期間",IF(INDIRECT(VLOOKUP(B347,B$8:C$38,2,FALSE)&amp;(10*A347+5))="","",INDIRECT(VLOOKUP(B347,B$8:C$38,2,FALSE)&amp;(10*A347+5))))))))</f>
        <v/>
      </c>
      <c r="J347" s="54"/>
      <c r="K347" s="53"/>
      <c r="L347" s="53"/>
      <c r="M347" s="53"/>
      <c r="N347" s="53"/>
      <c r="O347" s="53"/>
      <c r="P347" s="53"/>
      <c r="Q347" s="53"/>
      <c r="R347" s="53"/>
      <c r="S347" s="53"/>
      <c r="T347" s="53"/>
      <c r="U347" s="53"/>
      <c r="V347" s="53"/>
      <c r="W347" s="53"/>
      <c r="X347" s="53"/>
      <c r="Y347" s="53"/>
      <c r="Z347" s="53"/>
      <c r="AA347" s="53"/>
      <c r="AB347" s="53"/>
      <c r="AC347" s="53"/>
      <c r="AD347" s="53"/>
      <c r="AE347" s="53"/>
      <c r="AF347" s="53"/>
      <c r="AG347" s="53"/>
      <c r="AH347" s="90"/>
      <c r="AI347" s="90"/>
      <c r="AJ347" s="90"/>
      <c r="AK347" s="90"/>
      <c r="AL347" s="90"/>
      <c r="AM347" s="60"/>
      <c r="AN347" s="60"/>
      <c r="AO347" s="60"/>
      <c r="AP347" s="60"/>
      <c r="AQ347" s="115"/>
      <c r="AR347" s="115"/>
      <c r="AS347" s="115"/>
      <c r="AT347" s="115"/>
      <c r="AU347" s="115"/>
      <c r="AV347" s="60"/>
      <c r="AW347" s="60"/>
      <c r="AX347" s="60"/>
      <c r="AY347" s="60"/>
      <c r="AZ347" s="60"/>
      <c r="BA347" s="32"/>
      <c r="BB347" s="32"/>
      <c r="BL347" s="2"/>
      <c r="BX347" s="25"/>
      <c r="BY347" s="26"/>
      <c r="BZ347" s="26"/>
    </row>
    <row r="348" spans="1:78" ht="21" customHeight="1">
      <c r="A348" s="17">
        <f t="shared" si="82"/>
        <v>11</v>
      </c>
      <c r="B348" s="17">
        <f t="shared" si="83"/>
        <v>31</v>
      </c>
      <c r="D348" s="89" cm="1">
        <f t="array" aca="1" ref="D348" ca="1">IF(INDIRECT(VLOOKUP(B348,B$8:C$38,2,FALSE)&amp;(10*A348-1))="","",INDIRECT(VLOOKUP(B348,B$8:C$38,2,FALSE)&amp;(10*A348-1)))</f>
        <v>46265</v>
      </c>
      <c r="E348" s="17" t="str">
        <f t="shared" ca="1" si="80"/>
        <v>月</v>
      </c>
      <c r="F348" s="17" t="str" cm="1">
        <f t="array" aca="1" ref="F348" ca="1">IF(E348="","",IF(INDIRECT(VLOOKUP(B348,B$8:C$38,2,FALSE)&amp;(10*A348+3))="","",INDIRECT(VLOOKUP(B348,B$8:C$38,2,FALSE)&amp;(10*A348+3))))</f>
        <v/>
      </c>
      <c r="G348" s="17" t="str" cm="1">
        <f t="array" aca="1" ref="G348" ca="1">IF(E348="","",IF(INDIRECT(VLOOKUP(B348,B$8:C$38,2,FALSE)&amp;(10*A348+5))="","",INDIRECT(VLOOKUP(B348,B$8:C$38,2,FALSE)&amp;(10*A348+5))))</f>
        <v/>
      </c>
      <c r="H348" s="17" t="str" cm="1">
        <f t="array" aca="1" ref="H348" ca="1">IF(G348="","",IF(G348="●","振替後",IF(G348="▲","振替前",IF(G348="○","休日",IF(G348="外","非対象期間",IF(INDIRECT(VLOOKUP(B348,B$8:C$38,2,FALSE)&amp;(10*A348+5))="","",INDIRECT(VLOOKUP(B348,B$8:C$38,2,FALSE)&amp;(10*A348+5))))))))</f>
        <v/>
      </c>
      <c r="J348" s="54"/>
      <c r="K348" s="53"/>
      <c r="L348" s="53"/>
      <c r="M348" s="53" t="s">
        <v>132</v>
      </c>
      <c r="N348" s="53"/>
      <c r="O348" s="53"/>
      <c r="P348" s="53"/>
      <c r="Q348" s="53"/>
      <c r="R348" s="53"/>
      <c r="S348" s="53"/>
      <c r="T348" s="53"/>
      <c r="U348" s="53"/>
      <c r="V348" s="53"/>
      <c r="W348" s="53"/>
      <c r="X348" s="53"/>
      <c r="Y348" s="53"/>
      <c r="Z348" s="53"/>
      <c r="AA348" s="53"/>
      <c r="AB348" s="53"/>
      <c r="AC348" s="53"/>
      <c r="AD348" s="53"/>
      <c r="AE348" s="53"/>
      <c r="AF348" s="53"/>
      <c r="AG348" s="53"/>
      <c r="AH348" s="53"/>
      <c r="AI348" s="59"/>
      <c r="AJ348" s="59"/>
      <c r="AK348" s="59"/>
      <c r="AL348" s="59"/>
      <c r="AM348" s="60"/>
      <c r="AN348" s="60"/>
      <c r="AO348" s="60"/>
      <c r="AP348" s="60"/>
      <c r="AQ348" s="115"/>
      <c r="AR348" s="115"/>
      <c r="AS348" s="115"/>
      <c r="AT348" s="115"/>
      <c r="AU348" s="115"/>
      <c r="AV348" s="60"/>
      <c r="AW348" s="60"/>
      <c r="AX348" s="60"/>
      <c r="AY348" s="60"/>
      <c r="AZ348" s="60"/>
      <c r="BA348" s="32"/>
      <c r="BB348" s="32"/>
      <c r="BL348" s="2"/>
      <c r="BX348" s="25">
        <f>DATE(YEAR(BX344),MONTH(BX344)+1,DAY(BX344))</f>
        <v>46023</v>
      </c>
      <c r="BY348" s="26">
        <f>AZ43</f>
        <v>0</v>
      </c>
      <c r="BZ348" s="26">
        <f>AZ45</f>
        <v>0</v>
      </c>
    </row>
    <row r="349" spans="1:78" ht="21" customHeight="1">
      <c r="A349" s="17">
        <f t="shared" si="82"/>
        <v>12</v>
      </c>
      <c r="B349" s="17">
        <f t="shared" si="83"/>
        <v>1</v>
      </c>
      <c r="D349" s="89" cm="1">
        <f t="array" aca="1" ref="D349" ca="1">IF(INDIRECT(VLOOKUP(B349,B$8:C$38,2,FALSE)&amp;(10*A349-1))="","",INDIRECT(VLOOKUP(B349,B$8:C$38,2,FALSE)&amp;(10*A349-1)))</f>
        <v>46266</v>
      </c>
      <c r="E349" s="17" t="str">
        <f t="shared" ca="1" si="80"/>
        <v>火</v>
      </c>
      <c r="F349" s="17" t="str" cm="1">
        <f t="array" aca="1" ref="F349" ca="1">IF(E349="","",IF(INDIRECT(VLOOKUP(B349,B$8:C$38,2,FALSE)&amp;(10*A349+3))="","",INDIRECT(VLOOKUP(B349,B$8:C$38,2,FALSE)&amp;(10*A349+3))))</f>
        <v/>
      </c>
      <c r="G349" s="17" t="str" cm="1">
        <f t="array" aca="1" ref="G349" ca="1">IF(E349="","",IF(INDIRECT(VLOOKUP(B349,B$8:C$38,2,FALSE)&amp;(10*A349+5))="","",INDIRECT(VLOOKUP(B349,B$8:C$38,2,FALSE)&amp;(10*A349+5))))</f>
        <v/>
      </c>
      <c r="H349" s="17" t="str" cm="1">
        <f t="array" aca="1" ref="H349" ca="1">IF(G349="","",IF(G349="●","振替後",IF(G349="▲","振替前",IF(G349="○","休日",IF(G349="外","非対象期間",IF(INDIRECT(VLOOKUP(B349,B$8:C$38,2,FALSE)&amp;(10*A349+5))="","",INDIRECT(VLOOKUP(B349,B$8:C$38,2,FALSE)&amp;(10*A349+5))))))))</f>
        <v/>
      </c>
      <c r="J349" s="54"/>
      <c r="K349" s="53"/>
      <c r="L349" s="53"/>
      <c r="M349" s="167" t="s">
        <v>90</v>
      </c>
      <c r="N349" s="168"/>
      <c r="O349" s="168"/>
      <c r="P349" s="169"/>
      <c r="Q349" s="167" t="s">
        <v>91</v>
      </c>
      <c r="R349" s="168"/>
      <c r="S349" s="168"/>
      <c r="T349" s="169"/>
      <c r="U349" s="170" t="s">
        <v>93</v>
      </c>
      <c r="V349" s="171"/>
      <c r="W349" s="171"/>
      <c r="X349" s="171"/>
      <c r="Y349" s="171"/>
      <c r="Z349" s="172"/>
      <c r="AA349" s="53"/>
      <c r="AB349" s="53"/>
      <c r="AC349" s="53"/>
      <c r="AD349" s="53"/>
      <c r="AE349" s="53"/>
      <c r="AF349" s="53"/>
      <c r="AG349" s="53"/>
      <c r="AH349" s="53"/>
      <c r="AI349" s="59"/>
      <c r="AJ349" s="59"/>
      <c r="AK349" s="59"/>
      <c r="AL349" s="59"/>
      <c r="AM349" s="60"/>
      <c r="AN349" s="60"/>
      <c r="AO349" s="60"/>
      <c r="AP349" s="60"/>
      <c r="AQ349" s="115"/>
      <c r="AR349" s="115"/>
      <c r="AS349" s="115"/>
      <c r="AT349" s="115"/>
      <c r="AU349" s="115"/>
      <c r="AV349" s="60"/>
      <c r="AW349" s="60"/>
      <c r="AX349" s="60"/>
      <c r="AY349" s="83" t="s">
        <v>127</v>
      </c>
      <c r="AZ349" s="60"/>
      <c r="BA349" s="32"/>
      <c r="BB349" s="32"/>
      <c r="BL349" s="2"/>
      <c r="BX349" s="25">
        <f t="shared" ref="BX349:BX393" si="85">DATE(YEAR(BX348),MONTH(BX348)+1,DAY(BX348))</f>
        <v>46054</v>
      </c>
      <c r="BY349" s="26">
        <f>AZ53</f>
        <v>0</v>
      </c>
      <c r="BZ349" s="26">
        <f>AZ55</f>
        <v>0</v>
      </c>
    </row>
    <row r="350" spans="1:78" ht="21" customHeight="1">
      <c r="A350" s="17">
        <f t="shared" si="82"/>
        <v>12</v>
      </c>
      <c r="B350" s="17">
        <f t="shared" si="83"/>
        <v>2</v>
      </c>
      <c r="D350" s="89" cm="1">
        <f t="array" aca="1" ref="D350" ca="1">IF(INDIRECT(VLOOKUP(B350,B$8:C$38,2,FALSE)&amp;(10*A350-1))="","",INDIRECT(VLOOKUP(B350,B$8:C$38,2,FALSE)&amp;(10*A350-1)))</f>
        <v>46267</v>
      </c>
      <c r="E350" s="17" t="str">
        <f t="shared" ca="1" si="80"/>
        <v>水</v>
      </c>
      <c r="F350" s="17" t="str" cm="1">
        <f t="array" aca="1" ref="F350" ca="1">IF(E350="","",IF(INDIRECT(VLOOKUP(B350,B$8:C$38,2,FALSE)&amp;(10*A350+3))="","",INDIRECT(VLOOKUP(B350,B$8:C$38,2,FALSE)&amp;(10*A350+3))))</f>
        <v/>
      </c>
      <c r="G350" s="17" t="str" cm="1">
        <f t="array" aca="1" ref="G350" ca="1">IF(E350="","",IF(INDIRECT(VLOOKUP(B350,B$8:C$38,2,FALSE)&amp;(10*A350+5))="","",INDIRECT(VLOOKUP(B350,B$8:C$38,2,FALSE)&amp;(10*A350+5))))</f>
        <v/>
      </c>
      <c r="H350" s="17" t="str" cm="1">
        <f t="array" aca="1" ref="H350" ca="1">IF(G350="","",IF(G350="●","振替後",IF(G350="▲","振替前",IF(G350="○","休日",IF(G350="外","非対象期間",IF(INDIRECT(VLOOKUP(B350,B$8:C$38,2,FALSE)&amp;(10*A350+5))="","",INDIRECT(VLOOKUP(B350,B$8:C$38,2,FALSE)&amp;(10*A350+5))))))))</f>
        <v/>
      </c>
      <c r="J350" s="54"/>
      <c r="K350" s="53"/>
      <c r="L350" s="53"/>
      <c r="M350" s="162"/>
      <c r="N350" s="163"/>
      <c r="O350" s="163"/>
      <c r="P350" s="164"/>
      <c r="Q350" s="162"/>
      <c r="R350" s="163"/>
      <c r="S350" s="163"/>
      <c r="T350" s="164"/>
      <c r="U350" s="165"/>
      <c r="V350" s="165"/>
      <c r="W350" s="165"/>
      <c r="X350" s="165"/>
      <c r="Y350" s="165"/>
      <c r="Z350" s="165"/>
      <c r="AA350" s="165"/>
      <c r="AB350" s="165"/>
      <c r="AC350" s="165"/>
      <c r="AD350" s="165"/>
      <c r="AE350" s="165"/>
      <c r="AF350" s="165"/>
      <c r="AG350" s="165"/>
      <c r="AH350" s="165"/>
      <c r="AI350" s="165"/>
      <c r="AJ350" s="165"/>
      <c r="AK350" s="165"/>
      <c r="AL350" s="165"/>
      <c r="AM350" s="165"/>
      <c r="AN350" s="165"/>
      <c r="AO350" s="165"/>
      <c r="AP350" s="165"/>
      <c r="AQ350" s="165"/>
      <c r="AR350" s="165"/>
      <c r="AS350" s="165"/>
      <c r="AT350" s="165"/>
      <c r="AU350" s="165"/>
      <c r="AV350" s="165"/>
      <c r="AW350" s="165"/>
      <c r="AX350" s="165"/>
      <c r="AY350" s="91"/>
      <c r="AZ350" s="60"/>
      <c r="BA350" s="32"/>
      <c r="BB350" s="32"/>
      <c r="BL350" s="2"/>
      <c r="BX350" s="25">
        <f t="shared" si="85"/>
        <v>46082</v>
      </c>
      <c r="BY350" s="26">
        <f>AZ63</f>
        <v>0</v>
      </c>
      <c r="BZ350" s="26">
        <f>AZ65</f>
        <v>0</v>
      </c>
    </row>
    <row r="351" spans="1:78" ht="21" customHeight="1">
      <c r="A351" s="17">
        <f t="shared" si="82"/>
        <v>12</v>
      </c>
      <c r="B351" s="17">
        <f t="shared" si="83"/>
        <v>3</v>
      </c>
      <c r="D351" s="89" cm="1">
        <f t="array" aca="1" ref="D351" ca="1">IF(INDIRECT(VLOOKUP(B351,B$8:C$38,2,FALSE)&amp;(10*A351-1))="","",INDIRECT(VLOOKUP(B351,B$8:C$38,2,FALSE)&amp;(10*A351-1)))</f>
        <v>46268</v>
      </c>
      <c r="E351" s="17" t="str">
        <f t="shared" ca="1" si="80"/>
        <v>木</v>
      </c>
      <c r="F351" s="17" t="str" cm="1">
        <f t="array" aca="1" ref="F351" ca="1">IF(E351="","",IF(INDIRECT(VLOOKUP(B351,B$8:C$38,2,FALSE)&amp;(10*A351+3))="","",INDIRECT(VLOOKUP(B351,B$8:C$38,2,FALSE)&amp;(10*A351+3))))</f>
        <v/>
      </c>
      <c r="G351" s="17" t="str" cm="1">
        <f t="array" aca="1" ref="G351" ca="1">IF(E351="","",IF(INDIRECT(VLOOKUP(B351,B$8:C$38,2,FALSE)&amp;(10*A351+5))="","",INDIRECT(VLOOKUP(B351,B$8:C$38,2,FALSE)&amp;(10*A351+5))))</f>
        <v/>
      </c>
      <c r="H351" s="17" t="str" cm="1">
        <f t="array" aca="1" ref="H351" ca="1">IF(G351="","",IF(G351="●","振替後",IF(G351="▲","振替前",IF(G351="○","休日",IF(G351="外","非対象期間",IF(INDIRECT(VLOOKUP(B351,B$8:C$38,2,FALSE)&amp;(10*A351+5))="","",INDIRECT(VLOOKUP(B351,B$8:C$38,2,FALSE)&amp;(10*A351+5))))))))</f>
        <v/>
      </c>
      <c r="J351" s="54"/>
      <c r="K351" s="53"/>
      <c r="L351" s="53"/>
      <c r="M351" s="162"/>
      <c r="N351" s="163"/>
      <c r="O351" s="163"/>
      <c r="P351" s="164"/>
      <c r="Q351" s="162"/>
      <c r="R351" s="163"/>
      <c r="S351" s="163"/>
      <c r="T351" s="164"/>
      <c r="U351" s="165"/>
      <c r="V351" s="165"/>
      <c r="W351" s="165"/>
      <c r="X351" s="165"/>
      <c r="Y351" s="165"/>
      <c r="Z351" s="165"/>
      <c r="AA351" s="165"/>
      <c r="AB351" s="165"/>
      <c r="AC351" s="165"/>
      <c r="AD351" s="165"/>
      <c r="AE351" s="165"/>
      <c r="AF351" s="165"/>
      <c r="AG351" s="165"/>
      <c r="AH351" s="165"/>
      <c r="AI351" s="165"/>
      <c r="AJ351" s="165"/>
      <c r="AK351" s="165"/>
      <c r="AL351" s="165"/>
      <c r="AM351" s="165"/>
      <c r="AN351" s="165"/>
      <c r="AO351" s="165"/>
      <c r="AP351" s="165"/>
      <c r="AQ351" s="165"/>
      <c r="AR351" s="165"/>
      <c r="AS351" s="165"/>
      <c r="AT351" s="165"/>
      <c r="AU351" s="165"/>
      <c r="AV351" s="165"/>
      <c r="AW351" s="165"/>
      <c r="AX351" s="165"/>
      <c r="AY351" s="92"/>
      <c r="AZ351" s="60"/>
      <c r="BA351" s="32"/>
      <c r="BB351" s="32"/>
      <c r="BL351" s="2"/>
      <c r="BX351" s="25"/>
      <c r="BY351" s="26"/>
      <c r="BZ351" s="26"/>
    </row>
    <row r="352" spans="1:78" ht="21" customHeight="1">
      <c r="A352" s="17">
        <f t="shared" si="82"/>
        <v>12</v>
      </c>
      <c r="B352" s="17">
        <f t="shared" si="83"/>
        <v>4</v>
      </c>
      <c r="D352" s="89" cm="1">
        <f t="array" aca="1" ref="D352" ca="1">IF(INDIRECT(VLOOKUP(B352,B$8:C$38,2,FALSE)&amp;(10*A352-1))="","",INDIRECT(VLOOKUP(B352,B$8:C$38,2,FALSE)&amp;(10*A352-1)))</f>
        <v>46269</v>
      </c>
      <c r="E352" s="17" t="str">
        <f t="shared" ca="1" si="80"/>
        <v>金</v>
      </c>
      <c r="F352" s="17" t="str" cm="1">
        <f t="array" aca="1" ref="F352" ca="1">IF(E352="","",IF(INDIRECT(VLOOKUP(B352,B$8:C$38,2,FALSE)&amp;(10*A352+3))="","",INDIRECT(VLOOKUP(B352,B$8:C$38,2,FALSE)&amp;(10*A352+3))))</f>
        <v/>
      </c>
      <c r="G352" s="17" t="str" cm="1">
        <f t="array" aca="1" ref="G352" ca="1">IF(E352="","",IF(INDIRECT(VLOOKUP(B352,B$8:C$38,2,FALSE)&amp;(10*A352+5))="","",INDIRECT(VLOOKUP(B352,B$8:C$38,2,FALSE)&amp;(10*A352+5))))</f>
        <v/>
      </c>
      <c r="H352" s="17" t="str" cm="1">
        <f t="array" aca="1" ref="H352" ca="1">IF(G352="","",IF(G352="●","振替後",IF(G352="▲","振替前",IF(G352="○","休日",IF(G352="外","非対象期間",IF(INDIRECT(VLOOKUP(B352,B$8:C$38,2,FALSE)&amp;(10*A352+5))="","",INDIRECT(VLOOKUP(B352,B$8:C$38,2,FALSE)&amp;(10*A352+5))))))))</f>
        <v/>
      </c>
      <c r="J352" s="54"/>
      <c r="K352" s="53"/>
      <c r="L352" s="53"/>
      <c r="M352" s="162"/>
      <c r="N352" s="163"/>
      <c r="O352" s="163"/>
      <c r="P352" s="164"/>
      <c r="Q352" s="162"/>
      <c r="R352" s="163"/>
      <c r="S352" s="163"/>
      <c r="T352" s="164"/>
      <c r="U352" s="165"/>
      <c r="V352" s="165"/>
      <c r="W352" s="165"/>
      <c r="X352" s="165"/>
      <c r="Y352" s="165"/>
      <c r="Z352" s="165"/>
      <c r="AA352" s="165"/>
      <c r="AB352" s="165"/>
      <c r="AC352" s="165"/>
      <c r="AD352" s="165"/>
      <c r="AE352" s="165"/>
      <c r="AF352" s="165"/>
      <c r="AG352" s="165"/>
      <c r="AH352" s="165"/>
      <c r="AI352" s="165"/>
      <c r="AJ352" s="165"/>
      <c r="AK352" s="165"/>
      <c r="AL352" s="165"/>
      <c r="AM352" s="165"/>
      <c r="AN352" s="165"/>
      <c r="AO352" s="165"/>
      <c r="AP352" s="165"/>
      <c r="AQ352" s="165"/>
      <c r="AR352" s="165"/>
      <c r="AS352" s="165"/>
      <c r="AT352" s="165"/>
      <c r="AU352" s="165"/>
      <c r="AV352" s="165"/>
      <c r="AW352" s="165"/>
      <c r="AX352" s="165"/>
      <c r="AY352" s="92"/>
      <c r="AZ352" s="60"/>
      <c r="BA352" s="32"/>
      <c r="BB352" s="32"/>
      <c r="BL352" s="2"/>
      <c r="BX352" s="25"/>
      <c r="BY352" s="26"/>
      <c r="BZ352" s="26"/>
    </row>
    <row r="353" spans="1:78" ht="21" customHeight="1">
      <c r="A353" s="17">
        <f t="shared" si="82"/>
        <v>12</v>
      </c>
      <c r="B353" s="17">
        <f t="shared" si="83"/>
        <v>5</v>
      </c>
      <c r="D353" s="89" cm="1">
        <f t="array" aca="1" ref="D353" ca="1">IF(INDIRECT(VLOOKUP(B353,B$8:C$38,2,FALSE)&amp;(10*A353-1))="","",INDIRECT(VLOOKUP(B353,B$8:C$38,2,FALSE)&amp;(10*A353-1)))</f>
        <v>46270</v>
      </c>
      <c r="E353" s="17" t="str">
        <f t="shared" ca="1" si="80"/>
        <v>土</v>
      </c>
      <c r="F353" s="17" t="str" cm="1">
        <f t="array" aca="1" ref="F353" ca="1">IF(E353="","",IF(INDIRECT(VLOOKUP(B353,B$8:C$38,2,FALSE)&amp;(10*A353+3))="","",INDIRECT(VLOOKUP(B353,B$8:C$38,2,FALSE)&amp;(10*A353+3))))</f>
        <v/>
      </c>
      <c r="G353" s="17" t="str" cm="1">
        <f t="array" aca="1" ref="G353" ca="1">IF(E353="","",IF(INDIRECT(VLOOKUP(B353,B$8:C$38,2,FALSE)&amp;(10*A353+5))="","",INDIRECT(VLOOKUP(B353,B$8:C$38,2,FALSE)&amp;(10*A353+5))))</f>
        <v/>
      </c>
      <c r="H353" s="17" t="str" cm="1">
        <f t="array" aca="1" ref="H353" ca="1">IF(G353="","",IF(G353="●","振替後",IF(G353="▲","振替前",IF(G353="○","休日",IF(G353="外","非対象期間",IF(INDIRECT(VLOOKUP(B353,B$8:C$38,2,FALSE)&amp;(10*A353+5))="","",INDIRECT(VLOOKUP(B353,B$8:C$38,2,FALSE)&amp;(10*A353+5))))))))</f>
        <v/>
      </c>
      <c r="J353" s="54"/>
      <c r="K353" s="53"/>
      <c r="L353" s="53"/>
      <c r="M353" s="162"/>
      <c r="N353" s="163"/>
      <c r="O353" s="163"/>
      <c r="P353" s="164"/>
      <c r="Q353" s="162"/>
      <c r="R353" s="163"/>
      <c r="S353" s="163"/>
      <c r="T353" s="164"/>
      <c r="U353" s="165"/>
      <c r="V353" s="165"/>
      <c r="W353" s="165"/>
      <c r="X353" s="165"/>
      <c r="Y353" s="165"/>
      <c r="Z353" s="165"/>
      <c r="AA353" s="165"/>
      <c r="AB353" s="165"/>
      <c r="AC353" s="165"/>
      <c r="AD353" s="165"/>
      <c r="AE353" s="165"/>
      <c r="AF353" s="165"/>
      <c r="AG353" s="165"/>
      <c r="AH353" s="165"/>
      <c r="AI353" s="165"/>
      <c r="AJ353" s="165"/>
      <c r="AK353" s="165"/>
      <c r="AL353" s="165"/>
      <c r="AM353" s="165"/>
      <c r="AN353" s="165"/>
      <c r="AO353" s="165"/>
      <c r="AP353" s="165"/>
      <c r="AQ353" s="165"/>
      <c r="AR353" s="165"/>
      <c r="AS353" s="165"/>
      <c r="AT353" s="165"/>
      <c r="AU353" s="165"/>
      <c r="AV353" s="165"/>
      <c r="AW353" s="165"/>
      <c r="AX353" s="165"/>
      <c r="AY353" s="92" t="str">
        <f t="shared" ref="AY353:AY369" ca="1" si="86">IFERROR(IF(AND(Q353&lt;=M353+2000,VLOOKUP(M353,D:H,5,FALSE)="振替前",VLOOKUP(Q353,D:H,5,FALSE)="振替後"),"○","×"),"")</f>
        <v/>
      </c>
      <c r="AZ353" s="60"/>
      <c r="BA353" s="32"/>
      <c r="BB353" s="32"/>
      <c r="BL353" s="2"/>
      <c r="BX353" s="25"/>
      <c r="BY353" s="26"/>
      <c r="BZ353" s="26"/>
    </row>
    <row r="354" spans="1:78" ht="21" customHeight="1">
      <c r="A354" s="17">
        <f t="shared" si="82"/>
        <v>12</v>
      </c>
      <c r="B354" s="17">
        <f t="shared" si="83"/>
        <v>6</v>
      </c>
      <c r="D354" s="89" cm="1">
        <f t="array" aca="1" ref="D354" ca="1">IF(INDIRECT(VLOOKUP(B354,B$8:C$38,2,FALSE)&amp;(10*A354-1))="","",INDIRECT(VLOOKUP(B354,B$8:C$38,2,FALSE)&amp;(10*A354-1)))</f>
        <v>46271</v>
      </c>
      <c r="E354" s="17" t="str">
        <f t="shared" ca="1" si="80"/>
        <v>日</v>
      </c>
      <c r="F354" s="17" t="str" cm="1">
        <f t="array" aca="1" ref="F354" ca="1">IF(E354="","",IF(INDIRECT(VLOOKUP(B354,B$8:C$38,2,FALSE)&amp;(10*A354+3))="","",INDIRECT(VLOOKUP(B354,B$8:C$38,2,FALSE)&amp;(10*A354+3))))</f>
        <v/>
      </c>
      <c r="G354" s="17" t="str" cm="1">
        <f t="array" aca="1" ref="G354" ca="1">IF(E354="","",IF(INDIRECT(VLOOKUP(B354,B$8:C$38,2,FALSE)&amp;(10*A354+5))="","",INDIRECT(VLOOKUP(B354,B$8:C$38,2,FALSE)&amp;(10*A354+5))))</f>
        <v/>
      </c>
      <c r="H354" s="17" t="str" cm="1">
        <f t="array" aca="1" ref="H354" ca="1">IF(G354="","",IF(G354="●","振替後",IF(G354="▲","振替前",IF(G354="○","休日",IF(G354="外","非対象期間",IF(INDIRECT(VLOOKUP(B354,B$8:C$38,2,FALSE)&amp;(10*A354+5))="","",INDIRECT(VLOOKUP(B354,B$8:C$38,2,FALSE)&amp;(10*A354+5))))))))</f>
        <v/>
      </c>
      <c r="J354" s="54"/>
      <c r="K354" s="53"/>
      <c r="L354" s="53"/>
      <c r="M354" s="162"/>
      <c r="N354" s="163"/>
      <c r="O354" s="163"/>
      <c r="P354" s="164"/>
      <c r="Q354" s="162"/>
      <c r="R354" s="163"/>
      <c r="S354" s="163"/>
      <c r="T354" s="164"/>
      <c r="U354" s="165"/>
      <c r="V354" s="165"/>
      <c r="W354" s="165"/>
      <c r="X354" s="165"/>
      <c r="Y354" s="165"/>
      <c r="Z354" s="165"/>
      <c r="AA354" s="165"/>
      <c r="AB354" s="165"/>
      <c r="AC354" s="165"/>
      <c r="AD354" s="165"/>
      <c r="AE354" s="165"/>
      <c r="AF354" s="165"/>
      <c r="AG354" s="165"/>
      <c r="AH354" s="165"/>
      <c r="AI354" s="165"/>
      <c r="AJ354" s="165"/>
      <c r="AK354" s="165"/>
      <c r="AL354" s="165"/>
      <c r="AM354" s="165"/>
      <c r="AN354" s="165"/>
      <c r="AO354" s="165"/>
      <c r="AP354" s="165"/>
      <c r="AQ354" s="165"/>
      <c r="AR354" s="165"/>
      <c r="AS354" s="165"/>
      <c r="AT354" s="165"/>
      <c r="AU354" s="165"/>
      <c r="AV354" s="165"/>
      <c r="AW354" s="165"/>
      <c r="AX354" s="165"/>
      <c r="AY354" s="92" t="str">
        <f t="shared" ca="1" si="86"/>
        <v/>
      </c>
      <c r="AZ354" s="60"/>
      <c r="BA354" s="32"/>
      <c r="BB354" s="32"/>
      <c r="BL354" s="2"/>
      <c r="BX354" s="25"/>
      <c r="BY354" s="26"/>
      <c r="BZ354" s="26"/>
    </row>
    <row r="355" spans="1:78" ht="21" customHeight="1">
      <c r="A355" s="17">
        <f t="shared" si="82"/>
        <v>12</v>
      </c>
      <c r="B355" s="17">
        <f t="shared" si="83"/>
        <v>7</v>
      </c>
      <c r="D355" s="89" cm="1">
        <f t="array" aca="1" ref="D355" ca="1">IF(INDIRECT(VLOOKUP(B355,B$8:C$38,2,FALSE)&amp;(10*A355-1))="","",INDIRECT(VLOOKUP(B355,B$8:C$38,2,FALSE)&amp;(10*A355-1)))</f>
        <v>46272</v>
      </c>
      <c r="E355" s="17" t="str">
        <f t="shared" ca="1" si="80"/>
        <v>月</v>
      </c>
      <c r="F355" s="17" t="str" cm="1">
        <f t="array" aca="1" ref="F355" ca="1">IF(E355="","",IF(INDIRECT(VLOOKUP(B355,B$8:C$38,2,FALSE)&amp;(10*A355+3))="","",INDIRECT(VLOOKUP(B355,B$8:C$38,2,FALSE)&amp;(10*A355+3))))</f>
        <v/>
      </c>
      <c r="G355" s="17" t="str" cm="1">
        <f t="array" aca="1" ref="G355" ca="1">IF(E355="","",IF(INDIRECT(VLOOKUP(B355,B$8:C$38,2,FALSE)&amp;(10*A355+5))="","",INDIRECT(VLOOKUP(B355,B$8:C$38,2,FALSE)&amp;(10*A355+5))))</f>
        <v/>
      </c>
      <c r="H355" s="17" t="str" cm="1">
        <f t="array" aca="1" ref="H355" ca="1">IF(G355="","",IF(G355="●","振替後",IF(G355="▲","振替前",IF(G355="○","休日",IF(G355="外","非対象期間",IF(INDIRECT(VLOOKUP(B355,B$8:C$38,2,FALSE)&amp;(10*A355+5))="","",INDIRECT(VLOOKUP(B355,B$8:C$38,2,FALSE)&amp;(10*A355+5))))))))</f>
        <v/>
      </c>
      <c r="J355" s="54"/>
      <c r="K355" s="53"/>
      <c r="L355" s="53"/>
      <c r="M355" s="162"/>
      <c r="N355" s="163"/>
      <c r="O355" s="163"/>
      <c r="P355" s="164"/>
      <c r="Q355" s="162"/>
      <c r="R355" s="163"/>
      <c r="S355" s="163"/>
      <c r="T355" s="164"/>
      <c r="U355" s="165"/>
      <c r="V355" s="165"/>
      <c r="W355" s="165"/>
      <c r="X355" s="165"/>
      <c r="Y355" s="165"/>
      <c r="Z355" s="165"/>
      <c r="AA355" s="165"/>
      <c r="AB355" s="165"/>
      <c r="AC355" s="165"/>
      <c r="AD355" s="165"/>
      <c r="AE355" s="165"/>
      <c r="AF355" s="165"/>
      <c r="AG355" s="165"/>
      <c r="AH355" s="165"/>
      <c r="AI355" s="165"/>
      <c r="AJ355" s="165"/>
      <c r="AK355" s="165"/>
      <c r="AL355" s="165"/>
      <c r="AM355" s="165"/>
      <c r="AN355" s="165"/>
      <c r="AO355" s="165"/>
      <c r="AP355" s="165"/>
      <c r="AQ355" s="165"/>
      <c r="AR355" s="165"/>
      <c r="AS355" s="165"/>
      <c r="AT355" s="165"/>
      <c r="AU355" s="165"/>
      <c r="AV355" s="165"/>
      <c r="AW355" s="165"/>
      <c r="AX355" s="165"/>
      <c r="AY355" s="92" t="str">
        <f t="shared" ca="1" si="86"/>
        <v/>
      </c>
      <c r="AZ355" s="60"/>
      <c r="BA355" s="32"/>
      <c r="BB355" s="32"/>
      <c r="BL355" s="2"/>
      <c r="BX355" s="25"/>
      <c r="BY355" s="26"/>
      <c r="BZ355" s="26"/>
    </row>
    <row r="356" spans="1:78" ht="21" customHeight="1">
      <c r="A356" s="17">
        <f t="shared" si="82"/>
        <v>12</v>
      </c>
      <c r="B356" s="17">
        <f t="shared" si="83"/>
        <v>8</v>
      </c>
      <c r="D356" s="89" cm="1">
        <f t="array" aca="1" ref="D356" ca="1">IF(INDIRECT(VLOOKUP(B356,B$8:C$38,2,FALSE)&amp;(10*A356-1))="","",INDIRECT(VLOOKUP(B356,B$8:C$38,2,FALSE)&amp;(10*A356-1)))</f>
        <v>46273</v>
      </c>
      <c r="E356" s="17" t="str">
        <f t="shared" ca="1" si="80"/>
        <v>火</v>
      </c>
      <c r="F356" s="17" t="str" cm="1">
        <f t="array" aca="1" ref="F356" ca="1">IF(E356="","",IF(INDIRECT(VLOOKUP(B356,B$8:C$38,2,FALSE)&amp;(10*A356+3))="","",INDIRECT(VLOOKUP(B356,B$8:C$38,2,FALSE)&amp;(10*A356+3))))</f>
        <v/>
      </c>
      <c r="G356" s="17" t="str" cm="1">
        <f t="array" aca="1" ref="G356" ca="1">IF(E356="","",IF(INDIRECT(VLOOKUP(B356,B$8:C$38,2,FALSE)&amp;(10*A356+5))="","",INDIRECT(VLOOKUP(B356,B$8:C$38,2,FALSE)&amp;(10*A356+5))))</f>
        <v/>
      </c>
      <c r="H356" s="17" t="str" cm="1">
        <f t="array" aca="1" ref="H356" ca="1">IF(G356="","",IF(G356="●","振替後",IF(G356="▲","振替前",IF(G356="○","休日",IF(G356="外","非対象期間",IF(INDIRECT(VLOOKUP(B356,B$8:C$38,2,FALSE)&amp;(10*A356+5))="","",INDIRECT(VLOOKUP(B356,B$8:C$38,2,FALSE)&amp;(10*A356+5))))))))</f>
        <v/>
      </c>
      <c r="J356" s="54"/>
      <c r="K356" s="53"/>
      <c r="L356" s="53"/>
      <c r="M356" s="162"/>
      <c r="N356" s="163"/>
      <c r="O356" s="163"/>
      <c r="P356" s="164"/>
      <c r="Q356" s="162"/>
      <c r="R356" s="163"/>
      <c r="S356" s="163"/>
      <c r="T356" s="164"/>
      <c r="U356" s="165"/>
      <c r="V356" s="165"/>
      <c r="W356" s="165"/>
      <c r="X356" s="165"/>
      <c r="Y356" s="165"/>
      <c r="Z356" s="165"/>
      <c r="AA356" s="165"/>
      <c r="AB356" s="165"/>
      <c r="AC356" s="165"/>
      <c r="AD356" s="165"/>
      <c r="AE356" s="165"/>
      <c r="AF356" s="165"/>
      <c r="AG356" s="165"/>
      <c r="AH356" s="165"/>
      <c r="AI356" s="165"/>
      <c r="AJ356" s="165"/>
      <c r="AK356" s="165"/>
      <c r="AL356" s="165"/>
      <c r="AM356" s="165"/>
      <c r="AN356" s="165"/>
      <c r="AO356" s="165"/>
      <c r="AP356" s="165"/>
      <c r="AQ356" s="165"/>
      <c r="AR356" s="165"/>
      <c r="AS356" s="165"/>
      <c r="AT356" s="165"/>
      <c r="AU356" s="165"/>
      <c r="AV356" s="165"/>
      <c r="AW356" s="165"/>
      <c r="AX356" s="165"/>
      <c r="AY356" s="92" t="str">
        <f t="shared" ca="1" si="86"/>
        <v/>
      </c>
      <c r="AZ356" s="60"/>
      <c r="BA356" s="32"/>
      <c r="BB356" s="32"/>
      <c r="BL356" s="2"/>
      <c r="BX356" s="25"/>
      <c r="BY356" s="26"/>
      <c r="BZ356" s="26"/>
    </row>
    <row r="357" spans="1:78" ht="21" customHeight="1">
      <c r="A357" s="17">
        <f t="shared" si="82"/>
        <v>12</v>
      </c>
      <c r="B357" s="17">
        <f t="shared" si="83"/>
        <v>9</v>
      </c>
      <c r="D357" s="89" cm="1">
        <f t="array" aca="1" ref="D357" ca="1">IF(INDIRECT(VLOOKUP(B357,B$8:C$38,2,FALSE)&amp;(10*A357-1))="","",INDIRECT(VLOOKUP(B357,B$8:C$38,2,FALSE)&amp;(10*A357-1)))</f>
        <v>46274</v>
      </c>
      <c r="E357" s="17" t="str">
        <f t="shared" ca="1" si="80"/>
        <v>水</v>
      </c>
      <c r="F357" s="17" t="str" cm="1">
        <f t="array" aca="1" ref="F357" ca="1">IF(E357="","",IF(INDIRECT(VLOOKUP(B357,B$8:C$38,2,FALSE)&amp;(10*A357+3))="","",INDIRECT(VLOOKUP(B357,B$8:C$38,2,FALSE)&amp;(10*A357+3))))</f>
        <v/>
      </c>
      <c r="G357" s="17" t="str" cm="1">
        <f t="array" aca="1" ref="G357" ca="1">IF(E357="","",IF(INDIRECT(VLOOKUP(B357,B$8:C$38,2,FALSE)&amp;(10*A357+5))="","",INDIRECT(VLOOKUP(B357,B$8:C$38,2,FALSE)&amp;(10*A357+5))))</f>
        <v/>
      </c>
      <c r="H357" s="17" t="str" cm="1">
        <f t="array" aca="1" ref="H357" ca="1">IF(G357="","",IF(G357="●","振替後",IF(G357="▲","振替前",IF(G357="○","休日",IF(G357="外","非対象期間",IF(INDIRECT(VLOOKUP(B357,B$8:C$38,2,FALSE)&amp;(10*A357+5))="","",INDIRECT(VLOOKUP(B357,B$8:C$38,2,FALSE)&amp;(10*A357+5))))))))</f>
        <v/>
      </c>
      <c r="J357" s="54"/>
      <c r="K357" s="53"/>
      <c r="L357" s="53"/>
      <c r="M357" s="162"/>
      <c r="N357" s="163"/>
      <c r="O357" s="163"/>
      <c r="P357" s="164"/>
      <c r="Q357" s="162"/>
      <c r="R357" s="163"/>
      <c r="S357" s="163"/>
      <c r="T357" s="164"/>
      <c r="U357" s="165"/>
      <c r="V357" s="165"/>
      <c r="W357" s="165"/>
      <c r="X357" s="165"/>
      <c r="Y357" s="165"/>
      <c r="Z357" s="165"/>
      <c r="AA357" s="165"/>
      <c r="AB357" s="165"/>
      <c r="AC357" s="165"/>
      <c r="AD357" s="165"/>
      <c r="AE357" s="165"/>
      <c r="AF357" s="165"/>
      <c r="AG357" s="165"/>
      <c r="AH357" s="165"/>
      <c r="AI357" s="165"/>
      <c r="AJ357" s="165"/>
      <c r="AK357" s="165"/>
      <c r="AL357" s="165"/>
      <c r="AM357" s="165"/>
      <c r="AN357" s="165"/>
      <c r="AO357" s="165"/>
      <c r="AP357" s="165"/>
      <c r="AQ357" s="165"/>
      <c r="AR357" s="165"/>
      <c r="AS357" s="165"/>
      <c r="AT357" s="165"/>
      <c r="AU357" s="165"/>
      <c r="AV357" s="165"/>
      <c r="AW357" s="165"/>
      <c r="AX357" s="165"/>
      <c r="AY357" s="92" t="str">
        <f t="shared" ca="1" si="86"/>
        <v/>
      </c>
      <c r="AZ357" s="60"/>
      <c r="BA357" s="32"/>
      <c r="BB357" s="32"/>
      <c r="BL357" s="2"/>
      <c r="BX357" s="25"/>
      <c r="BY357" s="26"/>
      <c r="BZ357" s="26"/>
    </row>
    <row r="358" spans="1:78" ht="21" customHeight="1">
      <c r="A358" s="17">
        <f t="shared" si="82"/>
        <v>12</v>
      </c>
      <c r="B358" s="17">
        <f t="shared" si="83"/>
        <v>10</v>
      </c>
      <c r="D358" s="89" cm="1">
        <f t="array" aca="1" ref="D358" ca="1">IF(INDIRECT(VLOOKUP(B358,B$8:C$38,2,FALSE)&amp;(10*A358-1))="","",INDIRECT(VLOOKUP(B358,B$8:C$38,2,FALSE)&amp;(10*A358-1)))</f>
        <v>46275</v>
      </c>
      <c r="E358" s="17" t="str">
        <f t="shared" ca="1" si="80"/>
        <v>木</v>
      </c>
      <c r="F358" s="17" t="str" cm="1">
        <f t="array" aca="1" ref="F358" ca="1">IF(E358="","",IF(INDIRECT(VLOOKUP(B358,B$8:C$38,2,FALSE)&amp;(10*A358+3))="","",INDIRECT(VLOOKUP(B358,B$8:C$38,2,FALSE)&amp;(10*A358+3))))</f>
        <v/>
      </c>
      <c r="G358" s="17" t="str" cm="1">
        <f t="array" aca="1" ref="G358" ca="1">IF(E358="","",IF(INDIRECT(VLOOKUP(B358,B$8:C$38,2,FALSE)&amp;(10*A358+5))="","",INDIRECT(VLOOKUP(B358,B$8:C$38,2,FALSE)&amp;(10*A358+5))))</f>
        <v/>
      </c>
      <c r="H358" s="17" t="str" cm="1">
        <f t="array" aca="1" ref="H358" ca="1">IF(G358="","",IF(G358="●","振替後",IF(G358="▲","振替前",IF(G358="○","休日",IF(G358="外","非対象期間",IF(INDIRECT(VLOOKUP(B358,B$8:C$38,2,FALSE)&amp;(10*A358+5))="","",INDIRECT(VLOOKUP(B358,B$8:C$38,2,FALSE)&amp;(10*A358+5))))))))</f>
        <v/>
      </c>
      <c r="J358" s="54"/>
      <c r="K358" s="53"/>
      <c r="L358" s="53"/>
      <c r="M358" s="162"/>
      <c r="N358" s="163"/>
      <c r="O358" s="163"/>
      <c r="P358" s="164"/>
      <c r="Q358" s="162"/>
      <c r="R358" s="163"/>
      <c r="S358" s="163"/>
      <c r="T358" s="164"/>
      <c r="U358" s="165"/>
      <c r="V358" s="165"/>
      <c r="W358" s="165"/>
      <c r="X358" s="165"/>
      <c r="Y358" s="165"/>
      <c r="Z358" s="165"/>
      <c r="AA358" s="165"/>
      <c r="AB358" s="165"/>
      <c r="AC358" s="165"/>
      <c r="AD358" s="165"/>
      <c r="AE358" s="165"/>
      <c r="AF358" s="165"/>
      <c r="AG358" s="165"/>
      <c r="AH358" s="165"/>
      <c r="AI358" s="165"/>
      <c r="AJ358" s="165"/>
      <c r="AK358" s="165"/>
      <c r="AL358" s="165"/>
      <c r="AM358" s="165"/>
      <c r="AN358" s="165"/>
      <c r="AO358" s="165"/>
      <c r="AP358" s="165"/>
      <c r="AQ358" s="165"/>
      <c r="AR358" s="165"/>
      <c r="AS358" s="165"/>
      <c r="AT358" s="165"/>
      <c r="AU358" s="165"/>
      <c r="AV358" s="165"/>
      <c r="AW358" s="165"/>
      <c r="AX358" s="165"/>
      <c r="AY358" s="92" t="str">
        <f t="shared" ca="1" si="86"/>
        <v/>
      </c>
      <c r="AZ358" s="60"/>
      <c r="BA358" s="32"/>
      <c r="BB358" s="32"/>
      <c r="BL358" s="2"/>
      <c r="BX358" s="25"/>
      <c r="BY358" s="26"/>
      <c r="BZ358" s="26"/>
    </row>
    <row r="359" spans="1:78" ht="21" customHeight="1">
      <c r="A359" s="17">
        <f>IF(B359=1,A358+1,A358)</f>
        <v>12</v>
      </c>
      <c r="B359" s="17">
        <f>IF(B358=31,1,B358+1)</f>
        <v>11</v>
      </c>
      <c r="D359" s="89" cm="1">
        <f t="array" aca="1" ref="D359" ca="1">IF(INDIRECT(VLOOKUP(B359,B$8:C$38,2,FALSE)&amp;(10*A359-1))="","",INDIRECT(VLOOKUP(B359,B$8:C$38,2,FALSE)&amp;(10*A359-1)))</f>
        <v>46276</v>
      </c>
      <c r="E359" s="17" t="str">
        <f t="shared" ca="1" si="80"/>
        <v>金</v>
      </c>
      <c r="F359" s="17" t="str" cm="1">
        <f t="array" aca="1" ref="F359" ca="1">IF(E359="","",IF(INDIRECT(VLOOKUP(B359,B$8:C$38,2,FALSE)&amp;(10*A359+3))="","",INDIRECT(VLOOKUP(B359,B$8:C$38,2,FALSE)&amp;(10*A359+3))))</f>
        <v/>
      </c>
      <c r="G359" s="17" t="str" cm="1">
        <f t="array" aca="1" ref="G359" ca="1">IF(E359="","",IF(INDIRECT(VLOOKUP(B359,B$8:C$38,2,FALSE)&amp;(10*A359+5))="","",INDIRECT(VLOOKUP(B359,B$8:C$38,2,FALSE)&amp;(10*A359+5))))</f>
        <v/>
      </c>
      <c r="H359" s="17" t="str" cm="1">
        <f t="array" aca="1" ref="H359" ca="1">IF(G359="","",IF(G359="●","振替後",IF(G359="▲","振替前",IF(G359="○","休日",IF(G359="外","非対象期間",IF(INDIRECT(VLOOKUP(B359,B$8:C$38,2,FALSE)&amp;(10*A359+5))="","",INDIRECT(VLOOKUP(B359,B$8:C$38,2,FALSE)&amp;(10*A359+5))))))))</f>
        <v/>
      </c>
      <c r="J359" s="54"/>
      <c r="K359" s="53"/>
      <c r="L359" s="53"/>
      <c r="M359" s="162"/>
      <c r="N359" s="163"/>
      <c r="O359" s="163"/>
      <c r="P359" s="164"/>
      <c r="Q359" s="162"/>
      <c r="R359" s="163"/>
      <c r="S359" s="163"/>
      <c r="T359" s="164"/>
      <c r="U359" s="165"/>
      <c r="V359" s="165"/>
      <c r="W359" s="165"/>
      <c r="X359" s="165"/>
      <c r="Y359" s="165"/>
      <c r="Z359" s="165"/>
      <c r="AA359" s="165"/>
      <c r="AB359" s="165"/>
      <c r="AC359" s="165"/>
      <c r="AD359" s="165"/>
      <c r="AE359" s="165"/>
      <c r="AF359" s="165"/>
      <c r="AG359" s="165"/>
      <c r="AH359" s="165"/>
      <c r="AI359" s="165"/>
      <c r="AJ359" s="165"/>
      <c r="AK359" s="165"/>
      <c r="AL359" s="165"/>
      <c r="AM359" s="165"/>
      <c r="AN359" s="165"/>
      <c r="AO359" s="165"/>
      <c r="AP359" s="165"/>
      <c r="AQ359" s="165"/>
      <c r="AR359" s="165"/>
      <c r="AS359" s="165"/>
      <c r="AT359" s="165"/>
      <c r="AU359" s="165"/>
      <c r="AV359" s="165"/>
      <c r="AW359" s="165"/>
      <c r="AX359" s="165"/>
      <c r="AY359" s="92" t="str">
        <f t="shared" ca="1" si="86"/>
        <v/>
      </c>
      <c r="AZ359" s="60"/>
      <c r="BA359" s="32"/>
      <c r="BB359" s="32"/>
      <c r="BL359" s="2"/>
      <c r="BX359" s="25"/>
      <c r="BY359" s="26"/>
      <c r="BZ359" s="26"/>
    </row>
    <row r="360" spans="1:78" ht="21" customHeight="1">
      <c r="A360" s="17">
        <f t="shared" si="82"/>
        <v>12</v>
      </c>
      <c r="B360" s="17">
        <f t="shared" si="83"/>
        <v>12</v>
      </c>
      <c r="D360" s="89" cm="1">
        <f t="array" aca="1" ref="D360" ca="1">IF(INDIRECT(VLOOKUP(B360,B$8:C$38,2,FALSE)&amp;(10*A360-1))="","",INDIRECT(VLOOKUP(B360,B$8:C$38,2,FALSE)&amp;(10*A360-1)))</f>
        <v>46277</v>
      </c>
      <c r="E360" s="17" t="str">
        <f t="shared" ca="1" si="80"/>
        <v>土</v>
      </c>
      <c r="F360" s="17" t="str" cm="1">
        <f t="array" aca="1" ref="F360" ca="1">IF(E360="","",IF(INDIRECT(VLOOKUP(B360,B$8:C$38,2,FALSE)&amp;(10*A360+3))="","",INDIRECT(VLOOKUP(B360,B$8:C$38,2,FALSE)&amp;(10*A360+3))))</f>
        <v/>
      </c>
      <c r="G360" s="17" t="str" cm="1">
        <f t="array" aca="1" ref="G360" ca="1">IF(E360="","",IF(INDIRECT(VLOOKUP(B360,B$8:C$38,2,FALSE)&amp;(10*A360+5))="","",INDIRECT(VLOOKUP(B360,B$8:C$38,2,FALSE)&amp;(10*A360+5))))</f>
        <v/>
      </c>
      <c r="H360" s="17" t="str" cm="1">
        <f t="array" aca="1" ref="H360" ca="1">IF(G360="","",IF(G360="●","振替後",IF(G360="▲","振替前",IF(G360="○","休日",IF(G360="外","非対象期間",IF(INDIRECT(VLOOKUP(B360,B$8:C$38,2,FALSE)&amp;(10*A360+5))="","",INDIRECT(VLOOKUP(B360,B$8:C$38,2,FALSE)&amp;(10*A360+5))))))))</f>
        <v/>
      </c>
      <c r="J360" s="54"/>
      <c r="K360" s="53"/>
      <c r="L360" s="53"/>
      <c r="M360" s="162"/>
      <c r="N360" s="163"/>
      <c r="O360" s="163"/>
      <c r="P360" s="164"/>
      <c r="Q360" s="162"/>
      <c r="R360" s="163"/>
      <c r="S360" s="163"/>
      <c r="T360" s="164"/>
      <c r="U360" s="165"/>
      <c r="V360" s="165"/>
      <c r="W360" s="165"/>
      <c r="X360" s="165"/>
      <c r="Y360" s="165"/>
      <c r="Z360" s="165"/>
      <c r="AA360" s="165"/>
      <c r="AB360" s="165"/>
      <c r="AC360" s="165"/>
      <c r="AD360" s="165"/>
      <c r="AE360" s="165"/>
      <c r="AF360" s="165"/>
      <c r="AG360" s="165"/>
      <c r="AH360" s="165"/>
      <c r="AI360" s="165"/>
      <c r="AJ360" s="165"/>
      <c r="AK360" s="165"/>
      <c r="AL360" s="165"/>
      <c r="AM360" s="165"/>
      <c r="AN360" s="165"/>
      <c r="AO360" s="165"/>
      <c r="AP360" s="165"/>
      <c r="AQ360" s="165"/>
      <c r="AR360" s="165"/>
      <c r="AS360" s="165"/>
      <c r="AT360" s="165"/>
      <c r="AU360" s="165"/>
      <c r="AV360" s="165"/>
      <c r="AW360" s="165"/>
      <c r="AX360" s="165"/>
      <c r="AY360" s="92" t="str">
        <f t="shared" ca="1" si="86"/>
        <v/>
      </c>
      <c r="AZ360" s="60"/>
      <c r="BA360" s="32"/>
      <c r="BB360" s="32"/>
      <c r="BL360" s="2"/>
      <c r="BX360" s="25"/>
      <c r="BY360" s="26"/>
      <c r="BZ360" s="26"/>
    </row>
    <row r="361" spans="1:78" ht="21" customHeight="1">
      <c r="A361" s="17">
        <f t="shared" si="82"/>
        <v>12</v>
      </c>
      <c r="B361" s="17">
        <f t="shared" si="83"/>
        <v>13</v>
      </c>
      <c r="D361" s="89" cm="1">
        <f t="array" aca="1" ref="D361" ca="1">IF(INDIRECT(VLOOKUP(B361,B$8:C$38,2,FALSE)&amp;(10*A361-1))="","",INDIRECT(VLOOKUP(B361,B$8:C$38,2,FALSE)&amp;(10*A361-1)))</f>
        <v>46278</v>
      </c>
      <c r="E361" s="17" t="str">
        <f t="shared" ca="1" si="80"/>
        <v>日</v>
      </c>
      <c r="F361" s="17" t="str" cm="1">
        <f t="array" aca="1" ref="F361" ca="1">IF(E361="","",IF(INDIRECT(VLOOKUP(B361,B$8:C$38,2,FALSE)&amp;(10*A361+3))="","",INDIRECT(VLOOKUP(B361,B$8:C$38,2,FALSE)&amp;(10*A361+3))))</f>
        <v/>
      </c>
      <c r="G361" s="17" t="str" cm="1">
        <f t="array" aca="1" ref="G361" ca="1">IF(E361="","",IF(INDIRECT(VLOOKUP(B361,B$8:C$38,2,FALSE)&amp;(10*A361+5))="","",INDIRECT(VLOOKUP(B361,B$8:C$38,2,FALSE)&amp;(10*A361+5))))</f>
        <v/>
      </c>
      <c r="H361" s="17" t="str" cm="1">
        <f t="array" aca="1" ref="H361" ca="1">IF(G361="","",IF(G361="●","振替後",IF(G361="▲","振替前",IF(G361="○","休日",IF(G361="外","非対象期間",IF(INDIRECT(VLOOKUP(B361,B$8:C$38,2,FALSE)&amp;(10*A361+5))="","",INDIRECT(VLOOKUP(B361,B$8:C$38,2,FALSE)&amp;(10*A361+5))))))))</f>
        <v/>
      </c>
      <c r="J361" s="54"/>
      <c r="K361" s="53"/>
      <c r="L361" s="53"/>
      <c r="M361" s="162"/>
      <c r="N361" s="163"/>
      <c r="O361" s="163"/>
      <c r="P361" s="164"/>
      <c r="Q361" s="162"/>
      <c r="R361" s="163"/>
      <c r="S361" s="163"/>
      <c r="T361" s="164"/>
      <c r="U361" s="165"/>
      <c r="V361" s="165"/>
      <c r="W361" s="165"/>
      <c r="X361" s="165"/>
      <c r="Y361" s="165"/>
      <c r="Z361" s="165"/>
      <c r="AA361" s="165"/>
      <c r="AB361" s="165"/>
      <c r="AC361" s="165"/>
      <c r="AD361" s="165"/>
      <c r="AE361" s="165"/>
      <c r="AF361" s="165"/>
      <c r="AG361" s="165"/>
      <c r="AH361" s="165"/>
      <c r="AI361" s="165"/>
      <c r="AJ361" s="165"/>
      <c r="AK361" s="165"/>
      <c r="AL361" s="165"/>
      <c r="AM361" s="165"/>
      <c r="AN361" s="165"/>
      <c r="AO361" s="165"/>
      <c r="AP361" s="165"/>
      <c r="AQ361" s="165"/>
      <c r="AR361" s="165"/>
      <c r="AS361" s="165"/>
      <c r="AT361" s="165"/>
      <c r="AU361" s="165"/>
      <c r="AV361" s="165"/>
      <c r="AW361" s="165"/>
      <c r="AX361" s="165"/>
      <c r="AY361" s="92" t="str">
        <f t="shared" ca="1" si="86"/>
        <v/>
      </c>
      <c r="AZ361" s="60"/>
      <c r="BA361" s="32"/>
      <c r="BB361" s="32"/>
      <c r="BL361" s="2"/>
      <c r="BX361" s="25"/>
      <c r="BY361" s="26"/>
      <c r="BZ361" s="26"/>
    </row>
    <row r="362" spans="1:78" ht="21" customHeight="1">
      <c r="A362" s="17">
        <f t="shared" si="82"/>
        <v>12</v>
      </c>
      <c r="B362" s="17">
        <f t="shared" si="83"/>
        <v>14</v>
      </c>
      <c r="D362" s="89" cm="1">
        <f t="array" aca="1" ref="D362" ca="1">IF(INDIRECT(VLOOKUP(B362,B$8:C$38,2,FALSE)&amp;(10*A362-1))="","",INDIRECT(VLOOKUP(B362,B$8:C$38,2,FALSE)&amp;(10*A362-1)))</f>
        <v>46279</v>
      </c>
      <c r="E362" s="17" t="str">
        <f t="shared" ca="1" si="80"/>
        <v>月</v>
      </c>
      <c r="F362" s="17" t="str" cm="1">
        <f t="array" aca="1" ref="F362" ca="1">IF(E362="","",IF(INDIRECT(VLOOKUP(B362,B$8:C$38,2,FALSE)&amp;(10*A362+3))="","",INDIRECT(VLOOKUP(B362,B$8:C$38,2,FALSE)&amp;(10*A362+3))))</f>
        <v/>
      </c>
      <c r="G362" s="17" t="str" cm="1">
        <f t="array" aca="1" ref="G362" ca="1">IF(E362="","",IF(INDIRECT(VLOOKUP(B362,B$8:C$38,2,FALSE)&amp;(10*A362+5))="","",INDIRECT(VLOOKUP(B362,B$8:C$38,2,FALSE)&amp;(10*A362+5))))</f>
        <v/>
      </c>
      <c r="H362" s="17" t="str" cm="1">
        <f t="array" aca="1" ref="H362" ca="1">IF(G362="","",IF(G362="●","振替後",IF(G362="▲","振替前",IF(G362="○","休日",IF(G362="外","非対象期間",IF(INDIRECT(VLOOKUP(B362,B$8:C$38,2,FALSE)&amp;(10*A362+5))="","",INDIRECT(VLOOKUP(B362,B$8:C$38,2,FALSE)&amp;(10*A362+5))))))))</f>
        <v/>
      </c>
      <c r="J362" s="54"/>
      <c r="K362" s="53"/>
      <c r="L362" s="53"/>
      <c r="M362" s="162"/>
      <c r="N362" s="163"/>
      <c r="O362" s="163"/>
      <c r="P362" s="164"/>
      <c r="Q362" s="162"/>
      <c r="R362" s="163"/>
      <c r="S362" s="163"/>
      <c r="T362" s="164"/>
      <c r="U362" s="165"/>
      <c r="V362" s="165"/>
      <c r="W362" s="165"/>
      <c r="X362" s="165"/>
      <c r="Y362" s="165"/>
      <c r="Z362" s="165"/>
      <c r="AA362" s="165"/>
      <c r="AB362" s="165"/>
      <c r="AC362" s="165"/>
      <c r="AD362" s="165"/>
      <c r="AE362" s="165"/>
      <c r="AF362" s="165"/>
      <c r="AG362" s="165"/>
      <c r="AH362" s="165"/>
      <c r="AI362" s="165"/>
      <c r="AJ362" s="165"/>
      <c r="AK362" s="165"/>
      <c r="AL362" s="165"/>
      <c r="AM362" s="165"/>
      <c r="AN362" s="165"/>
      <c r="AO362" s="165"/>
      <c r="AP362" s="165"/>
      <c r="AQ362" s="165"/>
      <c r="AR362" s="165"/>
      <c r="AS362" s="165"/>
      <c r="AT362" s="165"/>
      <c r="AU362" s="165"/>
      <c r="AV362" s="165"/>
      <c r="AW362" s="165"/>
      <c r="AX362" s="165"/>
      <c r="AY362" s="92" t="str">
        <f t="shared" ca="1" si="86"/>
        <v/>
      </c>
      <c r="AZ362" s="60"/>
      <c r="BA362" s="32"/>
      <c r="BB362" s="32"/>
      <c r="BL362" s="2"/>
      <c r="BX362" s="25"/>
      <c r="BY362" s="26"/>
      <c r="BZ362" s="26"/>
    </row>
    <row r="363" spans="1:78" ht="21" customHeight="1">
      <c r="A363" s="17">
        <f t="shared" si="82"/>
        <v>12</v>
      </c>
      <c r="B363" s="17">
        <f t="shared" si="83"/>
        <v>15</v>
      </c>
      <c r="D363" s="89" cm="1">
        <f t="array" aca="1" ref="D363" ca="1">IF(INDIRECT(VLOOKUP(B363,B$8:C$38,2,FALSE)&amp;(10*A363-1))="","",INDIRECT(VLOOKUP(B363,B$8:C$38,2,FALSE)&amp;(10*A363-1)))</f>
        <v>46280</v>
      </c>
      <c r="E363" s="17" t="str">
        <f t="shared" ca="1" si="80"/>
        <v>火</v>
      </c>
      <c r="F363" s="17" t="str" cm="1">
        <f t="array" aca="1" ref="F363" ca="1">IF(E363="","",IF(INDIRECT(VLOOKUP(B363,B$8:C$38,2,FALSE)&amp;(10*A363+3))="","",INDIRECT(VLOOKUP(B363,B$8:C$38,2,FALSE)&amp;(10*A363+3))))</f>
        <v/>
      </c>
      <c r="G363" s="17" t="str" cm="1">
        <f t="array" aca="1" ref="G363" ca="1">IF(E363="","",IF(INDIRECT(VLOOKUP(B363,B$8:C$38,2,FALSE)&amp;(10*A363+5))="","",INDIRECT(VLOOKUP(B363,B$8:C$38,2,FALSE)&amp;(10*A363+5))))</f>
        <v/>
      </c>
      <c r="H363" s="17" t="str" cm="1">
        <f t="array" aca="1" ref="H363" ca="1">IF(G363="","",IF(G363="●","振替後",IF(G363="▲","振替前",IF(G363="○","休日",IF(G363="外","非対象期間",IF(INDIRECT(VLOOKUP(B363,B$8:C$38,2,FALSE)&amp;(10*A363+5))="","",INDIRECT(VLOOKUP(B363,B$8:C$38,2,FALSE)&amp;(10*A363+5))))))))</f>
        <v/>
      </c>
      <c r="J363" s="54"/>
      <c r="K363" s="53"/>
      <c r="L363" s="53"/>
      <c r="M363" s="162"/>
      <c r="N363" s="163"/>
      <c r="O363" s="163"/>
      <c r="P363" s="164"/>
      <c r="Q363" s="162"/>
      <c r="R363" s="163"/>
      <c r="S363" s="163"/>
      <c r="T363" s="164"/>
      <c r="U363" s="165"/>
      <c r="V363" s="165"/>
      <c r="W363" s="165"/>
      <c r="X363" s="165"/>
      <c r="Y363" s="165"/>
      <c r="Z363" s="165"/>
      <c r="AA363" s="165"/>
      <c r="AB363" s="165"/>
      <c r="AC363" s="165"/>
      <c r="AD363" s="165"/>
      <c r="AE363" s="165"/>
      <c r="AF363" s="165"/>
      <c r="AG363" s="165"/>
      <c r="AH363" s="165"/>
      <c r="AI363" s="165"/>
      <c r="AJ363" s="165"/>
      <c r="AK363" s="165"/>
      <c r="AL363" s="165"/>
      <c r="AM363" s="165"/>
      <c r="AN363" s="165"/>
      <c r="AO363" s="165"/>
      <c r="AP363" s="165"/>
      <c r="AQ363" s="165"/>
      <c r="AR363" s="165"/>
      <c r="AS363" s="165"/>
      <c r="AT363" s="165"/>
      <c r="AU363" s="165"/>
      <c r="AV363" s="165"/>
      <c r="AW363" s="165"/>
      <c r="AX363" s="165"/>
      <c r="AY363" s="92" t="str">
        <f t="shared" ca="1" si="86"/>
        <v/>
      </c>
      <c r="AZ363" s="60"/>
      <c r="BA363" s="32"/>
      <c r="BB363" s="32"/>
      <c r="BL363" s="2"/>
      <c r="BX363" s="25">
        <f>DATE(YEAR(BX350),MONTH(BX350)+1,DAY(BX350))</f>
        <v>46113</v>
      </c>
      <c r="BY363" s="26">
        <f>AZ73</f>
        <v>0</v>
      </c>
      <c r="BZ363" s="26">
        <f>AZ75</f>
        <v>0</v>
      </c>
    </row>
    <row r="364" spans="1:78" ht="21" customHeight="1">
      <c r="A364" s="17">
        <f t="shared" si="82"/>
        <v>12</v>
      </c>
      <c r="B364" s="17">
        <f t="shared" si="83"/>
        <v>16</v>
      </c>
      <c r="D364" s="89" cm="1">
        <f t="array" aca="1" ref="D364" ca="1">IF(INDIRECT(VLOOKUP(B364,B$8:C$38,2,FALSE)&amp;(10*A364-1))="","",INDIRECT(VLOOKUP(B364,B$8:C$38,2,FALSE)&amp;(10*A364-1)))</f>
        <v>46281</v>
      </c>
      <c r="E364" s="17" t="str">
        <f t="shared" ca="1" si="80"/>
        <v>水</v>
      </c>
      <c r="F364" s="17" t="str" cm="1">
        <f t="array" aca="1" ref="F364" ca="1">IF(E364="","",IF(INDIRECT(VLOOKUP(B364,B$8:C$38,2,FALSE)&amp;(10*A364+3))="","",INDIRECT(VLOOKUP(B364,B$8:C$38,2,FALSE)&amp;(10*A364+3))))</f>
        <v/>
      </c>
      <c r="G364" s="17" t="str" cm="1">
        <f t="array" aca="1" ref="G364" ca="1">IF(E364="","",IF(INDIRECT(VLOOKUP(B364,B$8:C$38,2,FALSE)&amp;(10*A364+5))="","",INDIRECT(VLOOKUP(B364,B$8:C$38,2,FALSE)&amp;(10*A364+5))))</f>
        <v/>
      </c>
      <c r="H364" s="17" t="str" cm="1">
        <f t="array" aca="1" ref="H364" ca="1">IF(G364="","",IF(G364="●","振替後",IF(G364="▲","振替前",IF(G364="○","休日",IF(G364="外","非対象期間",IF(INDIRECT(VLOOKUP(B364,B$8:C$38,2,FALSE)&amp;(10*A364+5))="","",INDIRECT(VLOOKUP(B364,B$8:C$38,2,FALSE)&amp;(10*A364+5))))))))</f>
        <v/>
      </c>
      <c r="J364" s="54"/>
      <c r="K364" s="53"/>
      <c r="L364" s="53"/>
      <c r="M364" s="162"/>
      <c r="N364" s="163"/>
      <c r="O364" s="163"/>
      <c r="P364" s="164"/>
      <c r="Q364" s="162"/>
      <c r="R364" s="163"/>
      <c r="S364" s="163"/>
      <c r="T364" s="164"/>
      <c r="U364" s="165"/>
      <c r="V364" s="165"/>
      <c r="W364" s="165"/>
      <c r="X364" s="165"/>
      <c r="Y364" s="165"/>
      <c r="Z364" s="165"/>
      <c r="AA364" s="165"/>
      <c r="AB364" s="165"/>
      <c r="AC364" s="165"/>
      <c r="AD364" s="165"/>
      <c r="AE364" s="165"/>
      <c r="AF364" s="165"/>
      <c r="AG364" s="165"/>
      <c r="AH364" s="165"/>
      <c r="AI364" s="165"/>
      <c r="AJ364" s="165"/>
      <c r="AK364" s="165"/>
      <c r="AL364" s="165"/>
      <c r="AM364" s="165"/>
      <c r="AN364" s="165"/>
      <c r="AO364" s="165"/>
      <c r="AP364" s="165"/>
      <c r="AQ364" s="165"/>
      <c r="AR364" s="165"/>
      <c r="AS364" s="165"/>
      <c r="AT364" s="165"/>
      <c r="AU364" s="165"/>
      <c r="AV364" s="165"/>
      <c r="AW364" s="165"/>
      <c r="AX364" s="165"/>
      <c r="AY364" s="92" t="str">
        <f t="shared" ca="1" si="86"/>
        <v/>
      </c>
      <c r="AZ364" s="60"/>
      <c r="BA364" s="32"/>
      <c r="BB364" s="32"/>
      <c r="BL364" s="2"/>
      <c r="BX364" s="25"/>
      <c r="BY364" s="26"/>
      <c r="BZ364" s="26"/>
    </row>
    <row r="365" spans="1:78" ht="21" customHeight="1">
      <c r="A365" s="17">
        <f t="shared" si="82"/>
        <v>12</v>
      </c>
      <c r="B365" s="17">
        <f t="shared" si="83"/>
        <v>17</v>
      </c>
      <c r="D365" s="89" cm="1">
        <f t="array" aca="1" ref="D365" ca="1">IF(INDIRECT(VLOOKUP(B365,B$8:C$38,2,FALSE)&amp;(10*A365-1))="","",INDIRECT(VLOOKUP(B365,B$8:C$38,2,FALSE)&amp;(10*A365-1)))</f>
        <v>46282</v>
      </c>
      <c r="E365" s="17" t="str">
        <f t="shared" ca="1" si="80"/>
        <v>木</v>
      </c>
      <c r="F365" s="17" t="str" cm="1">
        <f t="array" aca="1" ref="F365" ca="1">IF(E365="","",IF(INDIRECT(VLOOKUP(B365,B$8:C$38,2,FALSE)&amp;(10*A365+3))="","",INDIRECT(VLOOKUP(B365,B$8:C$38,2,FALSE)&amp;(10*A365+3))))</f>
        <v/>
      </c>
      <c r="G365" s="17" t="str" cm="1">
        <f t="array" aca="1" ref="G365" ca="1">IF(E365="","",IF(INDIRECT(VLOOKUP(B365,B$8:C$38,2,FALSE)&amp;(10*A365+5))="","",INDIRECT(VLOOKUP(B365,B$8:C$38,2,FALSE)&amp;(10*A365+5))))</f>
        <v/>
      </c>
      <c r="H365" s="17" t="str" cm="1">
        <f t="array" aca="1" ref="H365" ca="1">IF(G365="","",IF(G365="●","振替後",IF(G365="▲","振替前",IF(G365="○","休日",IF(G365="外","非対象期間",IF(INDIRECT(VLOOKUP(B365,B$8:C$38,2,FALSE)&amp;(10*A365+5))="","",INDIRECT(VLOOKUP(B365,B$8:C$38,2,FALSE)&amp;(10*A365+5))))))))</f>
        <v/>
      </c>
      <c r="J365" s="54"/>
      <c r="K365" s="53"/>
      <c r="L365" s="53"/>
      <c r="M365" s="162"/>
      <c r="N365" s="163"/>
      <c r="O365" s="163"/>
      <c r="P365" s="164"/>
      <c r="Q365" s="162"/>
      <c r="R365" s="163"/>
      <c r="S365" s="163"/>
      <c r="T365" s="164"/>
      <c r="U365" s="165"/>
      <c r="V365" s="165"/>
      <c r="W365" s="165"/>
      <c r="X365" s="165"/>
      <c r="Y365" s="165"/>
      <c r="Z365" s="165"/>
      <c r="AA365" s="165"/>
      <c r="AB365" s="165"/>
      <c r="AC365" s="165"/>
      <c r="AD365" s="165"/>
      <c r="AE365" s="165"/>
      <c r="AF365" s="165"/>
      <c r="AG365" s="165"/>
      <c r="AH365" s="165"/>
      <c r="AI365" s="165"/>
      <c r="AJ365" s="165"/>
      <c r="AK365" s="165"/>
      <c r="AL365" s="165"/>
      <c r="AM365" s="165"/>
      <c r="AN365" s="165"/>
      <c r="AO365" s="165"/>
      <c r="AP365" s="165"/>
      <c r="AQ365" s="165"/>
      <c r="AR365" s="165"/>
      <c r="AS365" s="165"/>
      <c r="AT365" s="165"/>
      <c r="AU365" s="165"/>
      <c r="AV365" s="165"/>
      <c r="AW365" s="165"/>
      <c r="AX365" s="165"/>
      <c r="AY365" s="92" t="str">
        <f t="shared" ca="1" si="86"/>
        <v/>
      </c>
      <c r="AZ365" s="60"/>
      <c r="BA365" s="32"/>
      <c r="BB365" s="32"/>
      <c r="BL365" s="2"/>
      <c r="BX365" s="25"/>
      <c r="BY365" s="26"/>
      <c r="BZ365" s="26"/>
    </row>
    <row r="366" spans="1:78" ht="21" customHeight="1">
      <c r="A366" s="17">
        <f t="shared" si="82"/>
        <v>12</v>
      </c>
      <c r="B366" s="17">
        <f t="shared" si="83"/>
        <v>18</v>
      </c>
      <c r="D366" s="89" cm="1">
        <f t="array" aca="1" ref="D366" ca="1">IF(INDIRECT(VLOOKUP(B366,B$8:C$38,2,FALSE)&amp;(10*A366-1))="","",INDIRECT(VLOOKUP(B366,B$8:C$38,2,FALSE)&amp;(10*A366-1)))</f>
        <v>46283</v>
      </c>
      <c r="E366" s="17" t="str">
        <f t="shared" ca="1" si="80"/>
        <v>金</v>
      </c>
      <c r="F366" s="17" t="str" cm="1">
        <f t="array" aca="1" ref="F366" ca="1">IF(E366="","",IF(INDIRECT(VLOOKUP(B366,B$8:C$38,2,FALSE)&amp;(10*A366+3))="","",INDIRECT(VLOOKUP(B366,B$8:C$38,2,FALSE)&amp;(10*A366+3))))</f>
        <v/>
      </c>
      <c r="G366" s="17" t="str" cm="1">
        <f t="array" aca="1" ref="G366" ca="1">IF(E366="","",IF(INDIRECT(VLOOKUP(B366,B$8:C$38,2,FALSE)&amp;(10*A366+5))="","",INDIRECT(VLOOKUP(B366,B$8:C$38,2,FALSE)&amp;(10*A366+5))))</f>
        <v/>
      </c>
      <c r="H366" s="17" t="str" cm="1">
        <f t="array" aca="1" ref="H366" ca="1">IF(G366="","",IF(G366="●","振替後",IF(G366="▲","振替前",IF(G366="○","休日",IF(G366="外","非対象期間",IF(INDIRECT(VLOOKUP(B366,B$8:C$38,2,FALSE)&amp;(10*A366+5))="","",INDIRECT(VLOOKUP(B366,B$8:C$38,2,FALSE)&amp;(10*A366+5))))))))</f>
        <v/>
      </c>
      <c r="J366" s="54"/>
      <c r="K366" s="53"/>
      <c r="L366" s="53"/>
      <c r="M366" s="162"/>
      <c r="N366" s="163"/>
      <c r="O366" s="163"/>
      <c r="P366" s="164"/>
      <c r="Q366" s="162"/>
      <c r="R366" s="163"/>
      <c r="S366" s="163"/>
      <c r="T366" s="164"/>
      <c r="U366" s="165"/>
      <c r="V366" s="165"/>
      <c r="W366" s="165"/>
      <c r="X366" s="165"/>
      <c r="Y366" s="165"/>
      <c r="Z366" s="165"/>
      <c r="AA366" s="165"/>
      <c r="AB366" s="165"/>
      <c r="AC366" s="165"/>
      <c r="AD366" s="165"/>
      <c r="AE366" s="165"/>
      <c r="AF366" s="165"/>
      <c r="AG366" s="165"/>
      <c r="AH366" s="165"/>
      <c r="AI366" s="165"/>
      <c r="AJ366" s="165"/>
      <c r="AK366" s="165"/>
      <c r="AL366" s="165"/>
      <c r="AM366" s="165"/>
      <c r="AN366" s="165"/>
      <c r="AO366" s="165"/>
      <c r="AP366" s="165"/>
      <c r="AQ366" s="165"/>
      <c r="AR366" s="165"/>
      <c r="AS366" s="165"/>
      <c r="AT366" s="165"/>
      <c r="AU366" s="165"/>
      <c r="AV366" s="165"/>
      <c r="AW366" s="165"/>
      <c r="AX366" s="165"/>
      <c r="AY366" s="92" t="str">
        <f t="shared" ca="1" si="86"/>
        <v/>
      </c>
      <c r="AZ366" s="60"/>
      <c r="BA366" s="32"/>
      <c r="BB366" s="32"/>
      <c r="BL366" s="2"/>
      <c r="BX366" s="25"/>
      <c r="BY366" s="26"/>
      <c r="BZ366" s="26"/>
    </row>
    <row r="367" spans="1:78" ht="21" customHeight="1">
      <c r="A367" s="17">
        <f t="shared" si="82"/>
        <v>12</v>
      </c>
      <c r="B367" s="17">
        <f t="shared" si="83"/>
        <v>19</v>
      </c>
      <c r="D367" s="89" cm="1">
        <f t="array" aca="1" ref="D367" ca="1">IF(INDIRECT(VLOOKUP(B367,B$8:C$38,2,FALSE)&amp;(10*A367-1))="","",INDIRECT(VLOOKUP(B367,B$8:C$38,2,FALSE)&amp;(10*A367-1)))</f>
        <v>46284</v>
      </c>
      <c r="E367" s="17" t="str">
        <f t="shared" ca="1" si="80"/>
        <v>土</v>
      </c>
      <c r="F367" s="17" t="str" cm="1">
        <f t="array" aca="1" ref="F367" ca="1">IF(E367="","",IF(INDIRECT(VLOOKUP(B367,B$8:C$38,2,FALSE)&amp;(10*A367+3))="","",INDIRECT(VLOOKUP(B367,B$8:C$38,2,FALSE)&amp;(10*A367+3))))</f>
        <v/>
      </c>
      <c r="G367" s="17" t="str" cm="1">
        <f t="array" aca="1" ref="G367" ca="1">IF(E367="","",IF(INDIRECT(VLOOKUP(B367,B$8:C$38,2,FALSE)&amp;(10*A367+5))="","",INDIRECT(VLOOKUP(B367,B$8:C$38,2,FALSE)&amp;(10*A367+5))))</f>
        <v/>
      </c>
      <c r="H367" s="17" t="str" cm="1">
        <f t="array" aca="1" ref="H367" ca="1">IF(G367="","",IF(G367="●","振替後",IF(G367="▲","振替前",IF(G367="○","休日",IF(G367="外","非対象期間",IF(INDIRECT(VLOOKUP(B367,B$8:C$38,2,FALSE)&amp;(10*A367+5))="","",INDIRECT(VLOOKUP(B367,B$8:C$38,2,FALSE)&amp;(10*A367+5))))))))</f>
        <v/>
      </c>
      <c r="J367" s="54"/>
      <c r="K367" s="53"/>
      <c r="L367" s="53"/>
      <c r="M367" s="162"/>
      <c r="N367" s="163"/>
      <c r="O367" s="163"/>
      <c r="P367" s="164"/>
      <c r="Q367" s="162"/>
      <c r="R367" s="163"/>
      <c r="S367" s="163"/>
      <c r="T367" s="164"/>
      <c r="U367" s="165"/>
      <c r="V367" s="165"/>
      <c r="W367" s="165"/>
      <c r="X367" s="165"/>
      <c r="Y367" s="165"/>
      <c r="Z367" s="165"/>
      <c r="AA367" s="165"/>
      <c r="AB367" s="165"/>
      <c r="AC367" s="165"/>
      <c r="AD367" s="165"/>
      <c r="AE367" s="165"/>
      <c r="AF367" s="165"/>
      <c r="AG367" s="165"/>
      <c r="AH367" s="165"/>
      <c r="AI367" s="165"/>
      <c r="AJ367" s="165"/>
      <c r="AK367" s="165"/>
      <c r="AL367" s="165"/>
      <c r="AM367" s="165"/>
      <c r="AN367" s="165"/>
      <c r="AO367" s="165"/>
      <c r="AP367" s="165"/>
      <c r="AQ367" s="165"/>
      <c r="AR367" s="165"/>
      <c r="AS367" s="165"/>
      <c r="AT367" s="165"/>
      <c r="AU367" s="165"/>
      <c r="AV367" s="165"/>
      <c r="AW367" s="165"/>
      <c r="AX367" s="165"/>
      <c r="AY367" s="92" t="str">
        <f t="shared" ca="1" si="86"/>
        <v/>
      </c>
      <c r="AZ367" s="60"/>
      <c r="BA367" s="32"/>
      <c r="BB367" s="32"/>
      <c r="BL367" s="2"/>
      <c r="BX367" s="25"/>
      <c r="BY367" s="26"/>
      <c r="BZ367" s="26"/>
    </row>
    <row r="368" spans="1:78" ht="21" customHeight="1">
      <c r="A368" s="17">
        <f t="shared" si="82"/>
        <v>12</v>
      </c>
      <c r="B368" s="17">
        <f t="shared" si="83"/>
        <v>20</v>
      </c>
      <c r="D368" s="89" cm="1">
        <f t="array" aca="1" ref="D368" ca="1">IF(INDIRECT(VLOOKUP(B368,B$8:C$38,2,FALSE)&amp;(10*A368-1))="","",INDIRECT(VLOOKUP(B368,B$8:C$38,2,FALSE)&amp;(10*A368-1)))</f>
        <v>46285</v>
      </c>
      <c r="E368" s="17" t="str">
        <f t="shared" ca="1" si="80"/>
        <v>日</v>
      </c>
      <c r="F368" s="17" t="str" cm="1">
        <f t="array" aca="1" ref="F368" ca="1">IF(E368="","",IF(INDIRECT(VLOOKUP(B368,B$8:C$38,2,FALSE)&amp;(10*A368+3))="","",INDIRECT(VLOOKUP(B368,B$8:C$38,2,FALSE)&amp;(10*A368+3))))</f>
        <v/>
      </c>
      <c r="G368" s="17" t="str" cm="1">
        <f t="array" aca="1" ref="G368" ca="1">IF(E368="","",IF(INDIRECT(VLOOKUP(B368,B$8:C$38,2,FALSE)&amp;(10*A368+5))="","",INDIRECT(VLOOKUP(B368,B$8:C$38,2,FALSE)&amp;(10*A368+5))))</f>
        <v/>
      </c>
      <c r="H368" s="17" t="str" cm="1">
        <f t="array" aca="1" ref="H368" ca="1">IF(G368="","",IF(G368="●","振替後",IF(G368="▲","振替前",IF(G368="○","休日",IF(G368="外","非対象期間",IF(INDIRECT(VLOOKUP(B368,B$8:C$38,2,FALSE)&amp;(10*A368+5))="","",INDIRECT(VLOOKUP(B368,B$8:C$38,2,FALSE)&amp;(10*A368+5))))))))</f>
        <v/>
      </c>
      <c r="J368" s="54"/>
      <c r="K368" s="53"/>
      <c r="L368" s="53"/>
      <c r="M368" s="162"/>
      <c r="N368" s="163"/>
      <c r="O368" s="163"/>
      <c r="P368" s="164"/>
      <c r="Q368" s="162"/>
      <c r="R368" s="163"/>
      <c r="S368" s="163"/>
      <c r="T368" s="164"/>
      <c r="U368" s="165"/>
      <c r="V368" s="165"/>
      <c r="W368" s="165"/>
      <c r="X368" s="165"/>
      <c r="Y368" s="165"/>
      <c r="Z368" s="165"/>
      <c r="AA368" s="165"/>
      <c r="AB368" s="165"/>
      <c r="AC368" s="165"/>
      <c r="AD368" s="165"/>
      <c r="AE368" s="165"/>
      <c r="AF368" s="165"/>
      <c r="AG368" s="165"/>
      <c r="AH368" s="165"/>
      <c r="AI368" s="165"/>
      <c r="AJ368" s="165"/>
      <c r="AK368" s="165"/>
      <c r="AL368" s="165"/>
      <c r="AM368" s="165"/>
      <c r="AN368" s="165"/>
      <c r="AO368" s="165"/>
      <c r="AP368" s="165"/>
      <c r="AQ368" s="165"/>
      <c r="AR368" s="165"/>
      <c r="AS368" s="165"/>
      <c r="AT368" s="165"/>
      <c r="AU368" s="165"/>
      <c r="AV368" s="165"/>
      <c r="AW368" s="165"/>
      <c r="AX368" s="165"/>
      <c r="AY368" s="92" t="str">
        <f t="shared" ca="1" si="86"/>
        <v/>
      </c>
      <c r="AZ368" s="60"/>
      <c r="BA368" s="32"/>
      <c r="BB368" s="32"/>
      <c r="BL368" s="2"/>
      <c r="BX368" s="25">
        <f>DATE(YEAR(BX363),MONTH(BX363)+1,DAY(BX363))</f>
        <v>46143</v>
      </c>
      <c r="BY368" s="26">
        <f>AZ83</f>
        <v>0</v>
      </c>
      <c r="BZ368" s="26">
        <f>AZ85</f>
        <v>0</v>
      </c>
    </row>
    <row r="369" spans="1:78" ht="21" customHeight="1">
      <c r="A369" s="17">
        <f t="shared" si="82"/>
        <v>12</v>
      </c>
      <c r="B369" s="17">
        <f t="shared" si="83"/>
        <v>21</v>
      </c>
      <c r="D369" s="89" cm="1">
        <f t="array" aca="1" ref="D369" ca="1">IF(INDIRECT(VLOOKUP(B369,B$8:C$38,2,FALSE)&amp;(10*A369-1))="","",INDIRECT(VLOOKUP(B369,B$8:C$38,2,FALSE)&amp;(10*A369-1)))</f>
        <v>46286</v>
      </c>
      <c r="E369" s="17" t="str">
        <f t="shared" ca="1" si="80"/>
        <v>月</v>
      </c>
      <c r="F369" s="17" t="str" cm="1">
        <f t="array" aca="1" ref="F369" ca="1">IF(E369="","",IF(INDIRECT(VLOOKUP(B369,B$8:C$38,2,FALSE)&amp;(10*A369+3))="","",INDIRECT(VLOOKUP(B369,B$8:C$38,2,FALSE)&amp;(10*A369+3))))</f>
        <v/>
      </c>
      <c r="G369" s="17" t="str" cm="1">
        <f t="array" aca="1" ref="G369" ca="1">IF(E369="","",IF(INDIRECT(VLOOKUP(B369,B$8:C$38,2,FALSE)&amp;(10*A369+5))="","",INDIRECT(VLOOKUP(B369,B$8:C$38,2,FALSE)&amp;(10*A369+5))))</f>
        <v/>
      </c>
      <c r="H369" s="17" t="str" cm="1">
        <f t="array" aca="1" ref="H369" ca="1">IF(G369="","",IF(G369="●","振替後",IF(G369="▲","振替前",IF(G369="○","休日",IF(G369="外","非対象期間",IF(INDIRECT(VLOOKUP(B369,B$8:C$38,2,FALSE)&amp;(10*A369+5))="","",INDIRECT(VLOOKUP(B369,B$8:C$38,2,FALSE)&amp;(10*A369+5))))))))</f>
        <v/>
      </c>
      <c r="J369" s="54"/>
      <c r="K369" s="53"/>
      <c r="L369" s="53"/>
      <c r="M369" s="162"/>
      <c r="N369" s="163"/>
      <c r="O369" s="163"/>
      <c r="P369" s="164"/>
      <c r="Q369" s="162"/>
      <c r="R369" s="163"/>
      <c r="S369" s="163"/>
      <c r="T369" s="164"/>
      <c r="U369" s="165"/>
      <c r="V369" s="165"/>
      <c r="W369" s="165"/>
      <c r="X369" s="165"/>
      <c r="Y369" s="165"/>
      <c r="Z369" s="165"/>
      <c r="AA369" s="165"/>
      <c r="AB369" s="165"/>
      <c r="AC369" s="165"/>
      <c r="AD369" s="165"/>
      <c r="AE369" s="165"/>
      <c r="AF369" s="165"/>
      <c r="AG369" s="165"/>
      <c r="AH369" s="165"/>
      <c r="AI369" s="165"/>
      <c r="AJ369" s="165"/>
      <c r="AK369" s="165"/>
      <c r="AL369" s="165"/>
      <c r="AM369" s="165"/>
      <c r="AN369" s="165"/>
      <c r="AO369" s="165"/>
      <c r="AP369" s="165"/>
      <c r="AQ369" s="165"/>
      <c r="AR369" s="165"/>
      <c r="AS369" s="165"/>
      <c r="AT369" s="165"/>
      <c r="AU369" s="165"/>
      <c r="AV369" s="165"/>
      <c r="AW369" s="165"/>
      <c r="AX369" s="165"/>
      <c r="AY369" s="92" t="str">
        <f t="shared" ca="1" si="86"/>
        <v/>
      </c>
      <c r="AZ369" s="60"/>
      <c r="BA369" s="32"/>
      <c r="BB369" s="32"/>
      <c r="BL369" s="2"/>
      <c r="BX369" s="25">
        <f t="shared" si="85"/>
        <v>46174</v>
      </c>
      <c r="BY369" s="26">
        <f>AZ93</f>
        <v>0</v>
      </c>
      <c r="BZ369" s="26">
        <f>AZ95</f>
        <v>0</v>
      </c>
    </row>
    <row r="370" spans="1:78">
      <c r="A370" s="17">
        <f t="shared" si="82"/>
        <v>12</v>
      </c>
      <c r="B370" s="17">
        <f t="shared" si="83"/>
        <v>22</v>
      </c>
      <c r="D370" s="89" cm="1">
        <f t="array" aca="1" ref="D370" ca="1">IF(INDIRECT(VLOOKUP(B370,B$8:C$38,2,FALSE)&amp;(10*A370-1))="","",INDIRECT(VLOOKUP(B370,B$8:C$38,2,FALSE)&amp;(10*A370-1)))</f>
        <v>46287</v>
      </c>
      <c r="E370" s="17" t="str">
        <f t="shared" ca="1" si="80"/>
        <v>火</v>
      </c>
      <c r="F370" s="17" t="str" cm="1">
        <f t="array" aca="1" ref="F370" ca="1">IF(E370="","",IF(INDIRECT(VLOOKUP(B370,B$8:C$38,2,FALSE)&amp;(10*A370+3))="","",INDIRECT(VLOOKUP(B370,B$8:C$38,2,FALSE)&amp;(10*A370+3))))</f>
        <v/>
      </c>
      <c r="G370" s="17" t="str" cm="1">
        <f t="array" aca="1" ref="G370" ca="1">IF(E370="","",IF(INDIRECT(VLOOKUP(B370,B$8:C$38,2,FALSE)&amp;(10*A370+5))="","",INDIRECT(VLOOKUP(B370,B$8:C$38,2,FALSE)&amp;(10*A370+5))))</f>
        <v/>
      </c>
      <c r="H370" s="17" t="str" cm="1">
        <f t="array" aca="1" ref="H370" ca="1">IF(G370="","",IF(G370="●","振替後",IF(G370="▲","振替前",IF(G370="○","休日",IF(G370="外","非対象期間",IF(INDIRECT(VLOOKUP(B370,B$8:C$38,2,FALSE)&amp;(10*A370+5))="","",INDIRECT(VLOOKUP(B370,B$8:C$38,2,FALSE)&amp;(10*A370+5))))))))</f>
        <v/>
      </c>
      <c r="J370" s="54"/>
      <c r="K370" s="53"/>
      <c r="L370" s="53"/>
      <c r="M370" s="53"/>
      <c r="N370" s="53"/>
      <c r="O370" s="53"/>
      <c r="P370" s="53"/>
      <c r="Q370" s="53"/>
      <c r="R370" s="53"/>
      <c r="S370" s="53"/>
      <c r="T370" s="53"/>
      <c r="U370" s="53"/>
      <c r="V370" s="53"/>
      <c r="W370" s="53"/>
      <c r="X370" s="53"/>
      <c r="Y370" s="53"/>
      <c r="Z370" s="53"/>
      <c r="AA370" s="53"/>
      <c r="AB370" s="53"/>
      <c r="AC370" s="53"/>
      <c r="AD370" s="53"/>
      <c r="AE370" s="53"/>
      <c r="AF370" s="53"/>
      <c r="AG370" s="53"/>
      <c r="AH370" s="53"/>
      <c r="AI370" s="53"/>
      <c r="AJ370" s="53"/>
      <c r="AK370" s="53"/>
      <c r="AL370" s="53"/>
      <c r="AM370" s="61"/>
      <c r="AN370" s="53"/>
      <c r="AO370" s="53"/>
      <c r="AP370" s="53"/>
      <c r="AQ370" s="54"/>
      <c r="AR370" s="54"/>
      <c r="AS370" s="54"/>
      <c r="AT370" s="54"/>
      <c r="AU370" s="54"/>
      <c r="AV370" s="54"/>
      <c r="AW370" s="54"/>
      <c r="AX370" s="54"/>
      <c r="AY370" s="54"/>
      <c r="AZ370" s="54"/>
      <c r="BA370" s="1"/>
      <c r="BB370" s="1"/>
      <c r="BL370" s="2"/>
      <c r="BX370" s="25">
        <f t="shared" si="85"/>
        <v>46204</v>
      </c>
      <c r="BY370" s="26">
        <f>AZ103</f>
        <v>0</v>
      </c>
      <c r="BZ370" s="26">
        <f>AZ105</f>
        <v>0</v>
      </c>
    </row>
    <row r="371" spans="1:78">
      <c r="A371" s="17">
        <f t="shared" si="82"/>
        <v>12</v>
      </c>
      <c r="B371" s="17">
        <f t="shared" si="83"/>
        <v>23</v>
      </c>
      <c r="D371" s="89" cm="1">
        <f t="array" aca="1" ref="D371" ca="1">IF(INDIRECT(VLOOKUP(B371,B$8:C$38,2,FALSE)&amp;(10*A371-1))="","",INDIRECT(VLOOKUP(B371,B$8:C$38,2,FALSE)&amp;(10*A371-1)))</f>
        <v>46288</v>
      </c>
      <c r="E371" s="17" t="str">
        <f t="shared" ca="1" si="80"/>
        <v>水</v>
      </c>
      <c r="F371" s="17" t="str" cm="1">
        <f t="array" aca="1" ref="F371" ca="1">IF(E371="","",IF(INDIRECT(VLOOKUP(B371,B$8:C$38,2,FALSE)&amp;(10*A371+3))="","",INDIRECT(VLOOKUP(B371,B$8:C$38,2,FALSE)&amp;(10*A371+3))))</f>
        <v/>
      </c>
      <c r="G371" s="17" t="str" cm="1">
        <f t="array" aca="1" ref="G371" ca="1">IF(E371="","",IF(INDIRECT(VLOOKUP(B371,B$8:C$38,2,FALSE)&amp;(10*A371+5))="","",INDIRECT(VLOOKUP(B371,B$8:C$38,2,FALSE)&amp;(10*A371+5))))</f>
        <v/>
      </c>
      <c r="H371" s="17" t="str" cm="1">
        <f t="array" aca="1" ref="H371" ca="1">IF(G371="","",IF(G371="●","振替後",IF(G371="▲","振替前",IF(G371="○","休日",IF(G371="外","非対象期間",IF(INDIRECT(VLOOKUP(B371,B$8:C$38,2,FALSE)&amp;(10*A371+5))="","",INDIRECT(VLOOKUP(B371,B$8:C$38,2,FALSE)&amp;(10*A371+5))))))))</f>
        <v/>
      </c>
      <c r="J371" s="1"/>
      <c r="AQ371" s="1"/>
      <c r="AR371" s="1"/>
      <c r="AS371" s="1"/>
      <c r="AT371" s="1"/>
      <c r="AU371" s="1"/>
      <c r="AV371" s="1"/>
      <c r="AW371" s="1"/>
      <c r="AX371" s="1"/>
      <c r="AY371" s="1"/>
      <c r="AZ371" s="1"/>
      <c r="BA371" s="1"/>
      <c r="BB371" s="1"/>
      <c r="BL371" s="24">
        <f>DATE(M6,O6,1)</f>
        <v>45931</v>
      </c>
      <c r="BM371" s="2" t="str">
        <f>IF(BL371=L8,"ok","outttt")</f>
        <v>ok</v>
      </c>
      <c r="BX371" s="25">
        <f t="shared" si="85"/>
        <v>46235</v>
      </c>
      <c r="BY371" s="26">
        <f>AZ113</f>
        <v>0</v>
      </c>
      <c r="BZ371" s="26">
        <f>AZ115</f>
        <v>0</v>
      </c>
    </row>
    <row r="372" spans="1:78" ht="13.5" customHeight="1">
      <c r="A372" s="17">
        <f t="shared" si="82"/>
        <v>12</v>
      </c>
      <c r="B372" s="17">
        <f t="shared" si="83"/>
        <v>24</v>
      </c>
      <c r="D372" s="89" cm="1">
        <f t="array" aca="1" ref="D372" ca="1">IF(INDIRECT(VLOOKUP(B372,B$8:C$38,2,FALSE)&amp;(10*A372-1))="","",INDIRECT(VLOOKUP(B372,B$8:C$38,2,FALSE)&amp;(10*A372-1)))</f>
        <v>46289</v>
      </c>
      <c r="E372" s="17" t="str">
        <f t="shared" ca="1" si="80"/>
        <v>木</v>
      </c>
      <c r="F372" s="17" t="str" cm="1">
        <f t="array" aca="1" ref="F372" ca="1">IF(E372="","",IF(INDIRECT(VLOOKUP(B372,B$8:C$38,2,FALSE)&amp;(10*A372+3))="","",INDIRECT(VLOOKUP(B372,B$8:C$38,2,FALSE)&amp;(10*A372+3))))</f>
        <v/>
      </c>
      <c r="G372" s="17" t="str" cm="1">
        <f t="array" aca="1" ref="G372" ca="1">IF(E372="","",IF(INDIRECT(VLOOKUP(B372,B$8:C$38,2,FALSE)&amp;(10*A372+5))="","",INDIRECT(VLOOKUP(B372,B$8:C$38,2,FALSE)&amp;(10*A372+5))))</f>
        <v/>
      </c>
      <c r="H372" s="17" t="str" cm="1">
        <f t="array" aca="1" ref="H372" ca="1">IF(G372="","",IF(G372="●","振替後",IF(G372="▲","振替前",IF(G372="○","休日",IF(G372="外","非対象期間",IF(INDIRECT(VLOOKUP(B372,B$8:C$38,2,FALSE)&amp;(10*A372+5))="","",INDIRECT(VLOOKUP(B372,B$8:C$38,2,FALSE)&amp;(10*A372+5))))))))</f>
        <v/>
      </c>
      <c r="J372" s="1"/>
      <c r="AM372" s="11" t="s">
        <v>96</v>
      </c>
      <c r="AN372" s="12"/>
      <c r="AO372" s="12"/>
      <c r="AP372" s="12"/>
      <c r="AQ372" s="1"/>
      <c r="AR372" s="1"/>
      <c r="AS372" s="1"/>
      <c r="AT372" s="1"/>
      <c r="AU372" s="1"/>
      <c r="AV372" s="13"/>
      <c r="AW372" s="1"/>
      <c r="AX372" s="1"/>
      <c r="AY372" s="166"/>
      <c r="AZ372" s="166"/>
      <c r="BA372" s="71"/>
      <c r="BB372" s="71"/>
      <c r="BL372" s="2"/>
      <c r="BX372" s="25">
        <f t="shared" si="85"/>
        <v>46266</v>
      </c>
      <c r="BY372" s="26">
        <f>AZ123</f>
        <v>0</v>
      </c>
      <c r="BZ372" s="26">
        <f>AZ125</f>
        <v>0</v>
      </c>
    </row>
    <row r="373" spans="1:78">
      <c r="A373" s="17">
        <f t="shared" si="82"/>
        <v>12</v>
      </c>
      <c r="B373" s="17">
        <f t="shared" si="83"/>
        <v>25</v>
      </c>
      <c r="D373" s="89" cm="1">
        <f t="array" aca="1" ref="D373" ca="1">IF(INDIRECT(VLOOKUP(B373,B$8:C$38,2,FALSE)&amp;(10*A373-1))="","",INDIRECT(VLOOKUP(B373,B$8:C$38,2,FALSE)&amp;(10*A373-1)))</f>
        <v>46290</v>
      </c>
      <c r="E373" s="17" t="str">
        <f t="shared" ca="1" si="80"/>
        <v>金</v>
      </c>
      <c r="F373" s="17" t="str" cm="1">
        <f t="array" aca="1" ref="F373" ca="1">IF(E373="","",IF(INDIRECT(VLOOKUP(B373,B$8:C$38,2,FALSE)&amp;(10*A373+3))="","",INDIRECT(VLOOKUP(B373,B$8:C$38,2,FALSE)&amp;(10*A373+3))))</f>
        <v/>
      </c>
      <c r="G373" s="17" t="str" cm="1">
        <f t="array" aca="1" ref="G373" ca="1">IF(E373="","",IF(INDIRECT(VLOOKUP(B373,B$8:C$38,2,FALSE)&amp;(10*A373+5))="","",INDIRECT(VLOOKUP(B373,B$8:C$38,2,FALSE)&amp;(10*A373+5))))</f>
        <v/>
      </c>
      <c r="H373" s="17" t="str" cm="1">
        <f t="array" aca="1" ref="H373" ca="1">IF(G373="","",IF(G373="●","振替後",IF(G373="▲","振替前",IF(G373="○","休日",IF(G373="外","非対象期間",IF(INDIRECT(VLOOKUP(B373,B$8:C$38,2,FALSE)&amp;(10*A373+5))="","",INDIRECT(VLOOKUP(B373,B$8:C$38,2,FALSE)&amp;(10*A373+5))))))))</f>
        <v/>
      </c>
      <c r="J373" s="1"/>
      <c r="AM373" s="10" t="s">
        <v>77</v>
      </c>
      <c r="AN373" s="12"/>
      <c r="AO373" s="12"/>
      <c r="AP373" s="12"/>
      <c r="AQ373" s="1"/>
      <c r="AR373" s="1"/>
      <c r="AS373" s="1"/>
      <c r="AT373" s="1"/>
      <c r="AU373" s="1"/>
      <c r="AV373" s="13"/>
      <c r="AW373" s="1"/>
      <c r="AX373" s="1"/>
      <c r="AY373" s="1"/>
      <c r="AZ373" s="1"/>
      <c r="BA373" s="1"/>
      <c r="BB373" s="1"/>
      <c r="BL373" s="2"/>
      <c r="BX373" s="25">
        <f t="shared" si="85"/>
        <v>46296</v>
      </c>
      <c r="BY373" s="26">
        <f>AZ133</f>
        <v>0</v>
      </c>
      <c r="BZ373" s="26">
        <f>AZ135</f>
        <v>0</v>
      </c>
    </row>
    <row r="374" spans="1:78">
      <c r="A374" s="17">
        <f t="shared" si="82"/>
        <v>12</v>
      </c>
      <c r="B374" s="17">
        <f t="shared" si="83"/>
        <v>26</v>
      </c>
      <c r="D374" s="89" cm="1">
        <f t="array" aca="1" ref="D374" ca="1">IF(INDIRECT(VLOOKUP(B374,B$8:C$38,2,FALSE)&amp;(10*A374-1))="","",INDIRECT(VLOOKUP(B374,B$8:C$38,2,FALSE)&amp;(10*A374-1)))</f>
        <v>46291</v>
      </c>
      <c r="E374" s="17" t="str">
        <f t="shared" ca="1" si="80"/>
        <v>土</v>
      </c>
      <c r="F374" s="17" t="str" cm="1">
        <f t="array" aca="1" ref="F374" ca="1">IF(E374="","",IF(INDIRECT(VLOOKUP(B374,B$8:C$38,2,FALSE)&amp;(10*A374+3))="","",INDIRECT(VLOOKUP(B374,B$8:C$38,2,FALSE)&amp;(10*A374+3))))</f>
        <v/>
      </c>
      <c r="G374" s="17" t="str" cm="1">
        <f t="array" aca="1" ref="G374" ca="1">IF(E374="","",IF(INDIRECT(VLOOKUP(B374,B$8:C$38,2,FALSE)&amp;(10*A374+5))="","",INDIRECT(VLOOKUP(B374,B$8:C$38,2,FALSE)&amp;(10*A374+5))))</f>
        <v/>
      </c>
      <c r="H374" s="17" t="str" cm="1">
        <f t="array" aca="1" ref="H374" ca="1">IF(G374="","",IF(G374="●","振替後",IF(G374="▲","振替前",IF(G374="○","休日",IF(G374="外","非対象期間",IF(INDIRECT(VLOOKUP(B374,B$8:C$38,2,FALSE)&amp;(10*A374+5))="","",INDIRECT(VLOOKUP(B374,B$8:C$38,2,FALSE)&amp;(10*A374+5))))))))</f>
        <v/>
      </c>
      <c r="AM374" s="11" t="s">
        <v>164</v>
      </c>
      <c r="AN374" s="12"/>
      <c r="AO374" s="12"/>
      <c r="AP374" s="12"/>
      <c r="AQ374" s="1"/>
      <c r="AR374" s="1"/>
      <c r="AS374" s="1"/>
      <c r="AT374" s="1"/>
      <c r="AU374" s="1"/>
      <c r="AV374" s="14"/>
      <c r="BX374" s="25">
        <f t="shared" si="85"/>
        <v>46327</v>
      </c>
      <c r="BY374" s="26">
        <f>AZ143</f>
        <v>0</v>
      </c>
      <c r="BZ374" s="26">
        <f>AZ145</f>
        <v>0</v>
      </c>
    </row>
    <row r="375" spans="1:78">
      <c r="A375" s="17">
        <f t="shared" si="82"/>
        <v>12</v>
      </c>
      <c r="B375" s="17">
        <f t="shared" si="83"/>
        <v>27</v>
      </c>
      <c r="D375" s="89" cm="1">
        <f t="array" aca="1" ref="D375" ca="1">IF(INDIRECT(VLOOKUP(B375,B$8:C$38,2,FALSE)&amp;(10*A375-1))="","",INDIRECT(VLOOKUP(B375,B$8:C$38,2,FALSE)&amp;(10*A375-1)))</f>
        <v>46292</v>
      </c>
      <c r="E375" s="17" t="str">
        <f t="shared" ca="1" si="80"/>
        <v>日</v>
      </c>
      <c r="F375" s="17" t="str" cm="1">
        <f t="array" aca="1" ref="F375" ca="1">IF(E375="","",IF(INDIRECT(VLOOKUP(B375,B$8:C$38,2,FALSE)&amp;(10*A375+3))="","",INDIRECT(VLOOKUP(B375,B$8:C$38,2,FALSE)&amp;(10*A375+3))))</f>
        <v/>
      </c>
      <c r="G375" s="17" t="str" cm="1">
        <f t="array" aca="1" ref="G375" ca="1">IF(E375="","",IF(INDIRECT(VLOOKUP(B375,B$8:C$38,2,FALSE)&amp;(10*A375+5))="","",INDIRECT(VLOOKUP(B375,B$8:C$38,2,FALSE)&amp;(10*A375+5))))</f>
        <v/>
      </c>
      <c r="H375" s="17" t="str" cm="1">
        <f t="array" aca="1" ref="H375" ca="1">IF(G375="","",IF(G375="●","振替後",IF(G375="▲","振替前",IF(G375="○","休日",IF(G375="外","非対象期間",IF(INDIRECT(VLOOKUP(B375,B$8:C$38,2,FALSE)&amp;(10*A375+5))="","",INDIRECT(VLOOKUP(B375,B$8:C$38,2,FALSE)&amp;(10*A375+5))))))))</f>
        <v/>
      </c>
      <c r="AM375" s="12"/>
      <c r="AN375" s="12"/>
      <c r="AO375" s="12"/>
      <c r="AP375" s="12"/>
      <c r="AV375" s="14"/>
      <c r="BX375" s="25">
        <f t="shared" si="85"/>
        <v>46357</v>
      </c>
      <c r="BY375" s="26">
        <f>AZ153</f>
        <v>0</v>
      </c>
      <c r="BZ375" s="26">
        <f>AZ155</f>
        <v>0</v>
      </c>
    </row>
    <row r="376" spans="1:78">
      <c r="A376" s="17">
        <f t="shared" si="82"/>
        <v>12</v>
      </c>
      <c r="B376" s="17">
        <f t="shared" si="83"/>
        <v>28</v>
      </c>
      <c r="D376" s="89" cm="1">
        <f t="array" aca="1" ref="D376" ca="1">IF(INDIRECT(VLOOKUP(B376,B$8:C$38,2,FALSE)&amp;(10*A376-1))="","",INDIRECT(VLOOKUP(B376,B$8:C$38,2,FALSE)&amp;(10*A376-1)))</f>
        <v>46293</v>
      </c>
      <c r="E376" s="17" t="str">
        <f t="shared" ca="1" si="80"/>
        <v>月</v>
      </c>
      <c r="F376" s="17" t="str" cm="1">
        <f t="array" aca="1" ref="F376" ca="1">IF(E376="","",IF(INDIRECT(VLOOKUP(B376,B$8:C$38,2,FALSE)&amp;(10*A376+3))="","",INDIRECT(VLOOKUP(B376,B$8:C$38,2,FALSE)&amp;(10*A376+3))))</f>
        <v/>
      </c>
      <c r="G376" s="17" t="str" cm="1">
        <f t="array" aca="1" ref="G376" ca="1">IF(E376="","",IF(INDIRECT(VLOOKUP(B376,B$8:C$38,2,FALSE)&amp;(10*A376+5))="","",INDIRECT(VLOOKUP(B376,B$8:C$38,2,FALSE)&amp;(10*A376+5))))</f>
        <v/>
      </c>
      <c r="H376" s="17" t="str" cm="1">
        <f t="array" aca="1" ref="H376" ca="1">IF(G376="","",IF(G376="●","振替後",IF(G376="▲","振替前",IF(G376="○","休日",IF(G376="外","非対象期間",IF(INDIRECT(VLOOKUP(B376,B$8:C$38,2,FALSE)&amp;(10*A376+5))="","",INDIRECT(VLOOKUP(B376,B$8:C$38,2,FALSE)&amp;(10*A376+5))))))))</f>
        <v/>
      </c>
      <c r="AQ376" s="116"/>
      <c r="AR376" s="116"/>
      <c r="AS376" s="116"/>
      <c r="AT376" s="116"/>
      <c r="AU376" s="116"/>
      <c r="BX376" s="25">
        <f t="shared" si="85"/>
        <v>46388</v>
      </c>
      <c r="BY376" s="26">
        <f>AZ163</f>
        <v>0</v>
      </c>
      <c r="BZ376" s="26">
        <f>AZ165</f>
        <v>0</v>
      </c>
    </row>
    <row r="377" spans="1:78">
      <c r="A377" s="17">
        <f t="shared" si="82"/>
        <v>12</v>
      </c>
      <c r="B377" s="17">
        <f t="shared" si="83"/>
        <v>29</v>
      </c>
      <c r="D377" s="89" cm="1">
        <f t="array" aca="1" ref="D377" ca="1">IF(INDIRECT(VLOOKUP(B377,B$8:C$38,2,FALSE)&amp;(10*A377-1))="","",INDIRECT(VLOOKUP(B377,B$8:C$38,2,FALSE)&amp;(10*A377-1)))</f>
        <v>46294</v>
      </c>
      <c r="E377" s="17" t="str">
        <f t="shared" ca="1" si="80"/>
        <v>火</v>
      </c>
      <c r="F377" s="17" t="str" cm="1">
        <f t="array" aca="1" ref="F377" ca="1">IF(E377="","",IF(INDIRECT(VLOOKUP(B377,B$8:C$38,2,FALSE)&amp;(10*A377+3))="","",INDIRECT(VLOOKUP(B377,B$8:C$38,2,FALSE)&amp;(10*A377+3))))</f>
        <v/>
      </c>
      <c r="G377" s="17" t="str" cm="1">
        <f t="array" aca="1" ref="G377" ca="1">IF(E377="","",IF(INDIRECT(VLOOKUP(B377,B$8:C$38,2,FALSE)&amp;(10*A377+5))="","",INDIRECT(VLOOKUP(B377,B$8:C$38,2,FALSE)&amp;(10*A377+5))))</f>
        <v/>
      </c>
      <c r="H377" s="17" t="str" cm="1">
        <f t="array" aca="1" ref="H377" ca="1">IF(G377="","",IF(G377="●","振替後",IF(G377="▲","振替前",IF(G377="○","休日",IF(G377="外","非対象期間",IF(INDIRECT(VLOOKUP(B377,B$8:C$38,2,FALSE)&amp;(10*A377+5))="","",INDIRECT(VLOOKUP(B377,B$8:C$38,2,FALSE)&amp;(10*A377+5))))))))</f>
        <v/>
      </c>
      <c r="AM377" s="10" t="s">
        <v>64</v>
      </c>
      <c r="BX377" s="25">
        <f t="shared" si="85"/>
        <v>46419</v>
      </c>
      <c r="BY377" s="26">
        <f>AZ173</f>
        <v>0</v>
      </c>
      <c r="BZ377" s="26">
        <f>AZ175</f>
        <v>0</v>
      </c>
    </row>
    <row r="378" spans="1:78">
      <c r="A378" s="17">
        <f t="shared" si="82"/>
        <v>12</v>
      </c>
      <c r="B378" s="17">
        <f t="shared" si="83"/>
        <v>30</v>
      </c>
      <c r="D378" s="89" cm="1">
        <f t="array" aca="1" ref="D378" ca="1">IF(INDIRECT(VLOOKUP(B378,B$8:C$38,2,FALSE)&amp;(10*A378-1))="","",INDIRECT(VLOOKUP(B378,B$8:C$38,2,FALSE)&amp;(10*A378-1)))</f>
        <v>46295</v>
      </c>
      <c r="E378" s="17" t="str">
        <f t="shared" ca="1" si="80"/>
        <v>水</v>
      </c>
      <c r="F378" s="17" t="str" cm="1">
        <f t="array" aca="1" ref="F378" ca="1">IF(E378="","",IF(INDIRECT(VLOOKUP(B378,B$8:C$38,2,FALSE)&amp;(10*A378+3))="","",INDIRECT(VLOOKUP(B378,B$8:C$38,2,FALSE)&amp;(10*A378+3))))</f>
        <v/>
      </c>
      <c r="G378" s="17" t="str" cm="1">
        <f t="array" aca="1" ref="G378" ca="1">IF(E378="","",IF(INDIRECT(VLOOKUP(B378,B$8:C$38,2,FALSE)&amp;(10*A378+5))="","",INDIRECT(VLOOKUP(B378,B$8:C$38,2,FALSE)&amp;(10*A378+5))))</f>
        <v/>
      </c>
      <c r="H378" s="17" t="str" cm="1">
        <f t="array" aca="1" ref="H378" ca="1">IF(G378="","",IF(G378="●","振替後",IF(G378="▲","振替前",IF(G378="○","休日",IF(G378="外","非対象期間",IF(INDIRECT(VLOOKUP(B378,B$8:C$38,2,FALSE)&amp;(10*A378+5))="","",INDIRECT(VLOOKUP(B378,B$8:C$38,2,FALSE)&amp;(10*A378+5))))))))</f>
        <v/>
      </c>
      <c r="BX378" s="25">
        <f t="shared" si="85"/>
        <v>46447</v>
      </c>
      <c r="BY378" s="26">
        <f>AZ183</f>
        <v>0</v>
      </c>
      <c r="BZ378" s="26">
        <f>AZ185</f>
        <v>0</v>
      </c>
    </row>
    <row r="379" spans="1:78" ht="13.5" customHeight="1">
      <c r="A379" s="17">
        <f t="shared" si="82"/>
        <v>12</v>
      </c>
      <c r="B379" s="17">
        <f t="shared" si="83"/>
        <v>31</v>
      </c>
      <c r="D379" s="89" t="str" cm="1">
        <f t="array" aca="1" ref="D379" ca="1">IF(INDIRECT(VLOOKUP(B379,B$8:C$38,2,FALSE)&amp;(10*A379-1))="","",INDIRECT(VLOOKUP(B379,B$8:C$38,2,FALSE)&amp;(10*A379-1)))</f>
        <v/>
      </c>
      <c r="E379" s="17" t="str">
        <f t="shared" ca="1" si="80"/>
        <v/>
      </c>
      <c r="F379" s="17" t="str" cm="1">
        <f t="array" aca="1" ref="F379" ca="1">IF(E379="","",IF(INDIRECT(VLOOKUP(B379,B$8:C$38,2,FALSE)&amp;(10*A379+3))="","",INDIRECT(VLOOKUP(B379,B$8:C$38,2,FALSE)&amp;(10*A379+3))))</f>
        <v/>
      </c>
      <c r="G379" s="17" t="str" cm="1">
        <f t="array" aca="1" ref="G379" ca="1">IF(E379="","",IF(INDIRECT(VLOOKUP(B379,B$8:C$38,2,FALSE)&amp;(10*A379+5))="","",INDIRECT(VLOOKUP(B379,B$8:C$38,2,FALSE)&amp;(10*A379+5))))</f>
        <v/>
      </c>
      <c r="H379" s="17" t="str" cm="1">
        <f t="array" aca="1" ref="H379" ca="1">IF(G379="","",IF(G379="●","振替後",IF(G379="▲","振替前",IF(G379="○","休日",IF(G379="外","非対象期間",IF(INDIRECT(VLOOKUP(B379,B$8:C$38,2,FALSE)&amp;(10*A379+5))="","",INDIRECT(VLOOKUP(B379,B$8:C$38,2,FALSE)&amp;(10*A379+5))))))))</f>
        <v/>
      </c>
      <c r="BX379" s="25">
        <f t="shared" si="85"/>
        <v>46478</v>
      </c>
      <c r="BY379" s="26">
        <f>AZ193</f>
        <v>0</v>
      </c>
      <c r="BZ379" s="26">
        <f>AZ195</f>
        <v>0</v>
      </c>
    </row>
    <row r="380" spans="1:78">
      <c r="A380" s="17">
        <f t="shared" si="82"/>
        <v>13</v>
      </c>
      <c r="B380" s="17">
        <f t="shared" si="83"/>
        <v>1</v>
      </c>
      <c r="D380" s="89" cm="1">
        <f t="array" aca="1" ref="D380" ca="1">IF(INDIRECT(VLOOKUP(B380,B$8:C$38,2,FALSE)&amp;(10*A380-1))="","",INDIRECT(VLOOKUP(B380,B$8:C$38,2,FALSE)&amp;(10*A380-1)))</f>
        <v>46296</v>
      </c>
      <c r="E380" s="17" t="str">
        <f t="shared" ca="1" si="80"/>
        <v>木</v>
      </c>
      <c r="F380" s="17" t="str" cm="1">
        <f t="array" aca="1" ref="F380" ca="1">IF(E380="","",IF(INDIRECT(VLOOKUP(B380,B$8:C$38,2,FALSE)&amp;(10*A380+3))="","",INDIRECT(VLOOKUP(B380,B$8:C$38,2,FALSE)&amp;(10*A380+3))))</f>
        <v/>
      </c>
      <c r="G380" s="17" t="str" cm="1">
        <f t="array" aca="1" ref="G380" ca="1">IF(E380="","",IF(INDIRECT(VLOOKUP(B380,B$8:C$38,2,FALSE)&amp;(10*A380+5))="","",INDIRECT(VLOOKUP(B380,B$8:C$38,2,FALSE)&amp;(10*A380+5))))</f>
        <v/>
      </c>
      <c r="H380" s="17" t="str" cm="1">
        <f t="array" aca="1" ref="H380" ca="1">IF(G380="","",IF(G380="●","振替後",IF(G380="▲","振替前",IF(G380="○","休日",IF(G380="外","非対象期間",IF(INDIRECT(VLOOKUP(B380,B$8:C$38,2,FALSE)&amp;(10*A380+5))="","",INDIRECT(VLOOKUP(B380,B$8:C$38,2,FALSE)&amp;(10*A380+5))))))))</f>
        <v/>
      </c>
      <c r="BX380" s="25">
        <f t="shared" si="85"/>
        <v>46508</v>
      </c>
      <c r="BY380" s="26">
        <f>AZ203</f>
        <v>0</v>
      </c>
      <c r="BZ380" s="26">
        <f>AZ205</f>
        <v>0</v>
      </c>
    </row>
    <row r="381" spans="1:78">
      <c r="A381" s="17">
        <f t="shared" si="82"/>
        <v>13</v>
      </c>
      <c r="B381" s="17">
        <f t="shared" si="83"/>
        <v>2</v>
      </c>
      <c r="D381" s="89" cm="1">
        <f t="array" aca="1" ref="D381" ca="1">IF(INDIRECT(VLOOKUP(B381,B$8:C$38,2,FALSE)&amp;(10*A381-1))="","",INDIRECT(VLOOKUP(B381,B$8:C$38,2,FALSE)&amp;(10*A381-1)))</f>
        <v>46297</v>
      </c>
      <c r="E381" s="17" t="str">
        <f t="shared" ca="1" si="80"/>
        <v>金</v>
      </c>
      <c r="F381" s="17" t="str" cm="1">
        <f t="array" aca="1" ref="F381" ca="1">IF(E381="","",IF(INDIRECT(VLOOKUP(B381,B$8:C$38,2,FALSE)&amp;(10*A381+3))="","",INDIRECT(VLOOKUP(B381,B$8:C$38,2,FALSE)&amp;(10*A381+3))))</f>
        <v/>
      </c>
      <c r="G381" s="17" t="str" cm="1">
        <f t="array" aca="1" ref="G381" ca="1">IF(E381="","",IF(INDIRECT(VLOOKUP(B381,B$8:C$38,2,FALSE)&amp;(10*A381+5))="","",INDIRECT(VLOOKUP(B381,B$8:C$38,2,FALSE)&amp;(10*A381+5))))</f>
        <v/>
      </c>
      <c r="H381" s="17" t="str" cm="1">
        <f t="array" aca="1" ref="H381" ca="1">IF(G381="","",IF(G381="●","振替後",IF(G381="▲","振替前",IF(G381="○","休日",IF(G381="外","非対象期間",IF(INDIRECT(VLOOKUP(B381,B$8:C$38,2,FALSE)&amp;(10*A381+5))="","",INDIRECT(VLOOKUP(B381,B$8:C$38,2,FALSE)&amp;(10*A381+5))))))))</f>
        <v/>
      </c>
      <c r="BX381" s="25">
        <f t="shared" si="85"/>
        <v>46539</v>
      </c>
      <c r="BY381" s="26">
        <f>AZ213</f>
        <v>0</v>
      </c>
      <c r="BZ381" s="26">
        <f>AZ215</f>
        <v>0</v>
      </c>
    </row>
    <row r="382" spans="1:78">
      <c r="A382" s="17">
        <f t="shared" si="82"/>
        <v>13</v>
      </c>
      <c r="B382" s="17">
        <f t="shared" si="83"/>
        <v>3</v>
      </c>
      <c r="D382" s="89" cm="1">
        <f t="array" aca="1" ref="D382" ca="1">IF(INDIRECT(VLOOKUP(B382,B$8:C$38,2,FALSE)&amp;(10*A382-1))="","",INDIRECT(VLOOKUP(B382,B$8:C$38,2,FALSE)&amp;(10*A382-1)))</f>
        <v>46298</v>
      </c>
      <c r="E382" s="17" t="str">
        <f t="shared" ca="1" si="80"/>
        <v>土</v>
      </c>
      <c r="F382" s="17" t="str" cm="1">
        <f t="array" aca="1" ref="F382" ca="1">IF(E382="","",IF(INDIRECT(VLOOKUP(B382,B$8:C$38,2,FALSE)&amp;(10*A382+3))="","",INDIRECT(VLOOKUP(B382,B$8:C$38,2,FALSE)&amp;(10*A382+3))))</f>
        <v/>
      </c>
      <c r="G382" s="17" t="str" cm="1">
        <f t="array" aca="1" ref="G382" ca="1">IF(E382="","",IF(INDIRECT(VLOOKUP(B382,B$8:C$38,2,FALSE)&amp;(10*A382+5))="","",INDIRECT(VLOOKUP(B382,B$8:C$38,2,FALSE)&amp;(10*A382+5))))</f>
        <v/>
      </c>
      <c r="H382" s="17" t="str" cm="1">
        <f t="array" aca="1" ref="H382" ca="1">IF(G382="","",IF(G382="●","振替後",IF(G382="▲","振替前",IF(G382="○","休日",IF(G382="外","非対象期間",IF(INDIRECT(VLOOKUP(B382,B$8:C$38,2,FALSE)&amp;(10*A382+5))="","",INDIRECT(VLOOKUP(B382,B$8:C$38,2,FALSE)&amp;(10*A382+5))))))))</f>
        <v/>
      </c>
      <c r="BX382" s="25">
        <f t="shared" si="85"/>
        <v>46569</v>
      </c>
      <c r="BY382" s="26">
        <f>AZ223</f>
        <v>0</v>
      </c>
      <c r="BZ382" s="26">
        <f>AZ225</f>
        <v>0</v>
      </c>
    </row>
    <row r="383" spans="1:78">
      <c r="A383" s="17">
        <f t="shared" si="82"/>
        <v>13</v>
      </c>
      <c r="B383" s="17">
        <f t="shared" si="83"/>
        <v>4</v>
      </c>
      <c r="D383" s="89" cm="1">
        <f t="array" aca="1" ref="D383" ca="1">IF(INDIRECT(VLOOKUP(B383,B$8:C$38,2,FALSE)&amp;(10*A383-1))="","",INDIRECT(VLOOKUP(B383,B$8:C$38,2,FALSE)&amp;(10*A383-1)))</f>
        <v>46299</v>
      </c>
      <c r="E383" s="17" t="str">
        <f t="shared" ca="1" si="80"/>
        <v>日</v>
      </c>
      <c r="F383" s="17" t="str" cm="1">
        <f t="array" aca="1" ref="F383" ca="1">IF(E383="","",IF(INDIRECT(VLOOKUP(B383,B$8:C$38,2,FALSE)&amp;(10*A383+3))="","",INDIRECT(VLOOKUP(B383,B$8:C$38,2,FALSE)&amp;(10*A383+3))))</f>
        <v/>
      </c>
      <c r="G383" s="17" t="str" cm="1">
        <f t="array" aca="1" ref="G383" ca="1">IF(E383="","",IF(INDIRECT(VLOOKUP(B383,B$8:C$38,2,FALSE)&amp;(10*A383+5))="","",INDIRECT(VLOOKUP(B383,B$8:C$38,2,FALSE)&amp;(10*A383+5))))</f>
        <v/>
      </c>
      <c r="H383" s="17" t="str" cm="1">
        <f t="array" aca="1" ref="H383" ca="1">IF(G383="","",IF(G383="●","振替後",IF(G383="▲","振替前",IF(G383="○","休日",IF(G383="外","非対象期間",IF(INDIRECT(VLOOKUP(B383,B$8:C$38,2,FALSE)&amp;(10*A383+5))="","",INDIRECT(VLOOKUP(B383,B$8:C$38,2,FALSE)&amp;(10*A383+5))))))))</f>
        <v/>
      </c>
      <c r="BX383" s="25">
        <f t="shared" si="85"/>
        <v>46600</v>
      </c>
      <c r="BY383" s="26">
        <f>AZ233</f>
        <v>0</v>
      </c>
      <c r="BZ383" s="26">
        <f>AZ235</f>
        <v>0</v>
      </c>
    </row>
    <row r="384" spans="1:78">
      <c r="A384" s="17">
        <f t="shared" si="82"/>
        <v>13</v>
      </c>
      <c r="B384" s="17">
        <f t="shared" si="83"/>
        <v>5</v>
      </c>
      <c r="D384" s="89" cm="1">
        <f t="array" aca="1" ref="D384" ca="1">IF(INDIRECT(VLOOKUP(B384,B$8:C$38,2,FALSE)&amp;(10*A384-1))="","",INDIRECT(VLOOKUP(B384,B$8:C$38,2,FALSE)&amp;(10*A384-1)))</f>
        <v>46300</v>
      </c>
      <c r="E384" s="17" t="str">
        <f t="shared" ca="1" si="80"/>
        <v>月</v>
      </c>
      <c r="F384" s="17" t="str" cm="1">
        <f t="array" aca="1" ref="F384" ca="1">IF(E384="","",IF(INDIRECT(VLOOKUP(B384,B$8:C$38,2,FALSE)&amp;(10*A384+3))="","",INDIRECT(VLOOKUP(B384,B$8:C$38,2,FALSE)&amp;(10*A384+3))))</f>
        <v/>
      </c>
      <c r="G384" s="17" t="str" cm="1">
        <f t="array" aca="1" ref="G384" ca="1">IF(E384="","",IF(INDIRECT(VLOOKUP(B384,B$8:C$38,2,FALSE)&amp;(10*A384+5))="","",INDIRECT(VLOOKUP(B384,B$8:C$38,2,FALSE)&amp;(10*A384+5))))</f>
        <v/>
      </c>
      <c r="H384" s="17" t="str" cm="1">
        <f t="array" aca="1" ref="H384" ca="1">IF(G384="","",IF(G384="●","振替後",IF(G384="▲","振替前",IF(G384="○","休日",IF(G384="外","非対象期間",IF(INDIRECT(VLOOKUP(B384,B$8:C$38,2,FALSE)&amp;(10*A384+5))="","",INDIRECT(VLOOKUP(B384,B$8:C$38,2,FALSE)&amp;(10*A384+5))))))))</f>
        <v/>
      </c>
      <c r="BX384" s="25">
        <f t="shared" si="85"/>
        <v>46631</v>
      </c>
      <c r="BY384" s="26">
        <f>AZ243</f>
        <v>0</v>
      </c>
      <c r="BZ384" s="26">
        <f>AZ245</f>
        <v>0</v>
      </c>
    </row>
    <row r="385" spans="1:78">
      <c r="A385" s="17">
        <f t="shared" si="82"/>
        <v>13</v>
      </c>
      <c r="B385" s="17">
        <f t="shared" si="83"/>
        <v>6</v>
      </c>
      <c r="D385" s="89" cm="1">
        <f t="array" aca="1" ref="D385" ca="1">IF(INDIRECT(VLOOKUP(B385,B$8:C$38,2,FALSE)&amp;(10*A385-1))="","",INDIRECT(VLOOKUP(B385,B$8:C$38,2,FALSE)&amp;(10*A385-1)))</f>
        <v>46301</v>
      </c>
      <c r="E385" s="17" t="str">
        <f t="shared" ca="1" si="80"/>
        <v>火</v>
      </c>
      <c r="F385" s="17" t="str" cm="1">
        <f t="array" aca="1" ref="F385" ca="1">IF(E385="","",IF(INDIRECT(VLOOKUP(B385,B$8:C$38,2,FALSE)&amp;(10*A385+3))="","",INDIRECT(VLOOKUP(B385,B$8:C$38,2,FALSE)&amp;(10*A385+3))))</f>
        <v/>
      </c>
      <c r="G385" s="17" t="str" cm="1">
        <f t="array" aca="1" ref="G385" ca="1">IF(E385="","",IF(INDIRECT(VLOOKUP(B385,B$8:C$38,2,FALSE)&amp;(10*A385+5))="","",INDIRECT(VLOOKUP(B385,B$8:C$38,2,FALSE)&amp;(10*A385+5))))</f>
        <v/>
      </c>
      <c r="H385" s="17" t="str" cm="1">
        <f t="array" aca="1" ref="H385" ca="1">IF(G385="","",IF(G385="●","振替後",IF(G385="▲","振替前",IF(G385="○","休日",IF(G385="外","非対象期間",IF(INDIRECT(VLOOKUP(B385,B$8:C$38,2,FALSE)&amp;(10*A385+5))="","",INDIRECT(VLOOKUP(B385,B$8:C$38,2,FALSE)&amp;(10*A385+5))))))))</f>
        <v/>
      </c>
      <c r="BX385" s="25">
        <f t="shared" si="85"/>
        <v>46661</v>
      </c>
      <c r="BY385" s="26">
        <f>AZ253</f>
        <v>0</v>
      </c>
      <c r="BZ385" s="26">
        <f>AZ255</f>
        <v>0</v>
      </c>
    </row>
    <row r="386" spans="1:78" ht="13.5" customHeight="1">
      <c r="A386" s="17">
        <f t="shared" si="82"/>
        <v>13</v>
      </c>
      <c r="B386" s="17">
        <f t="shared" si="83"/>
        <v>7</v>
      </c>
      <c r="D386" s="89" cm="1">
        <f t="array" aca="1" ref="D386" ca="1">IF(INDIRECT(VLOOKUP(B386,B$8:C$38,2,FALSE)&amp;(10*A386-1))="","",INDIRECT(VLOOKUP(B386,B$8:C$38,2,FALSE)&amp;(10*A386-1)))</f>
        <v>46302</v>
      </c>
      <c r="E386" s="17" t="str">
        <f t="shared" ca="1" si="80"/>
        <v>水</v>
      </c>
      <c r="F386" s="17" t="str" cm="1">
        <f t="array" aca="1" ref="F386" ca="1">IF(E386="","",IF(INDIRECT(VLOOKUP(B386,B$8:C$38,2,FALSE)&amp;(10*A386+3))="","",INDIRECT(VLOOKUP(B386,B$8:C$38,2,FALSE)&amp;(10*A386+3))))</f>
        <v/>
      </c>
      <c r="G386" s="17" t="str" cm="1">
        <f t="array" aca="1" ref="G386" ca="1">IF(E386="","",IF(INDIRECT(VLOOKUP(B386,B$8:C$38,2,FALSE)&amp;(10*A386+5))="","",INDIRECT(VLOOKUP(B386,B$8:C$38,2,FALSE)&amp;(10*A386+5))))</f>
        <v/>
      </c>
      <c r="H386" s="17" t="str" cm="1">
        <f t="array" aca="1" ref="H386" ca="1">IF(G386="","",IF(G386="●","振替後",IF(G386="▲","振替前",IF(G386="○","休日",IF(G386="外","非対象期間",IF(INDIRECT(VLOOKUP(B386,B$8:C$38,2,FALSE)&amp;(10*A386+5))="","",INDIRECT(VLOOKUP(B386,B$8:C$38,2,FALSE)&amp;(10*A386+5))))))))</f>
        <v/>
      </c>
      <c r="BX386" s="25">
        <f t="shared" si="85"/>
        <v>46692</v>
      </c>
      <c r="BY386" s="26">
        <f>AZ263</f>
        <v>0</v>
      </c>
      <c r="BZ386" s="26">
        <f>AZ265</f>
        <v>0</v>
      </c>
    </row>
    <row r="387" spans="1:78">
      <c r="A387" s="17">
        <f t="shared" si="82"/>
        <v>13</v>
      </c>
      <c r="B387" s="17">
        <f t="shared" si="83"/>
        <v>8</v>
      </c>
      <c r="D387" s="89" cm="1">
        <f t="array" aca="1" ref="D387" ca="1">IF(INDIRECT(VLOOKUP(B387,B$8:C$38,2,FALSE)&amp;(10*A387-1))="","",INDIRECT(VLOOKUP(B387,B$8:C$38,2,FALSE)&amp;(10*A387-1)))</f>
        <v>46303</v>
      </c>
      <c r="E387" s="17" t="str">
        <f t="shared" ca="1" si="80"/>
        <v>木</v>
      </c>
      <c r="F387" s="17" t="str" cm="1">
        <f t="array" aca="1" ref="F387" ca="1">IF(E387="","",IF(INDIRECT(VLOOKUP(B387,B$8:C$38,2,FALSE)&amp;(10*A387+3))="","",INDIRECT(VLOOKUP(B387,B$8:C$38,2,FALSE)&amp;(10*A387+3))))</f>
        <v/>
      </c>
      <c r="G387" s="17" t="str" cm="1">
        <f t="array" aca="1" ref="G387" ca="1">IF(E387="","",IF(INDIRECT(VLOOKUP(B387,B$8:C$38,2,FALSE)&amp;(10*A387+5))="","",INDIRECT(VLOOKUP(B387,B$8:C$38,2,FALSE)&amp;(10*A387+5))))</f>
        <v/>
      </c>
      <c r="H387" s="17" t="str" cm="1">
        <f t="array" aca="1" ref="H387" ca="1">IF(G387="","",IF(G387="●","振替後",IF(G387="▲","振替前",IF(G387="○","休日",IF(G387="外","非対象期間",IF(INDIRECT(VLOOKUP(B387,B$8:C$38,2,FALSE)&amp;(10*A387+5))="","",INDIRECT(VLOOKUP(B387,B$8:C$38,2,FALSE)&amp;(10*A387+5))))))))</f>
        <v/>
      </c>
      <c r="BX387" s="25">
        <f t="shared" si="85"/>
        <v>46722</v>
      </c>
      <c r="BY387" s="26">
        <f>AZ273</f>
        <v>0</v>
      </c>
      <c r="BZ387" s="26">
        <f>AZ275</f>
        <v>0</v>
      </c>
    </row>
    <row r="388" spans="1:78">
      <c r="A388" s="17">
        <f t="shared" si="82"/>
        <v>13</v>
      </c>
      <c r="B388" s="17">
        <f t="shared" si="83"/>
        <v>9</v>
      </c>
      <c r="D388" s="89" cm="1">
        <f t="array" aca="1" ref="D388" ca="1">IF(INDIRECT(VLOOKUP(B388,B$8:C$38,2,FALSE)&amp;(10*A388-1))="","",INDIRECT(VLOOKUP(B388,B$8:C$38,2,FALSE)&amp;(10*A388-1)))</f>
        <v>46304</v>
      </c>
      <c r="E388" s="17" t="str">
        <f t="shared" ca="1" si="80"/>
        <v>金</v>
      </c>
      <c r="F388" s="17" t="str" cm="1">
        <f t="array" aca="1" ref="F388" ca="1">IF(E388="","",IF(INDIRECT(VLOOKUP(B388,B$8:C$38,2,FALSE)&amp;(10*A388+3))="","",INDIRECT(VLOOKUP(B388,B$8:C$38,2,FALSE)&amp;(10*A388+3))))</f>
        <v/>
      </c>
      <c r="G388" s="17" t="str" cm="1">
        <f t="array" aca="1" ref="G388" ca="1">IF(E388="","",IF(INDIRECT(VLOOKUP(B388,B$8:C$38,2,FALSE)&amp;(10*A388+5))="","",INDIRECT(VLOOKUP(B388,B$8:C$38,2,FALSE)&amp;(10*A388+5))))</f>
        <v/>
      </c>
      <c r="H388" s="17" t="str" cm="1">
        <f t="array" aca="1" ref="H388" ca="1">IF(G388="","",IF(G388="●","振替後",IF(G388="▲","振替前",IF(G388="○","休日",IF(G388="外","非対象期間",IF(INDIRECT(VLOOKUP(B388,B$8:C$38,2,FALSE)&amp;(10*A388+5))="","",INDIRECT(VLOOKUP(B388,B$8:C$38,2,FALSE)&amp;(10*A388+5))))))))</f>
        <v/>
      </c>
      <c r="BX388" s="25">
        <f t="shared" si="85"/>
        <v>46753</v>
      </c>
      <c r="BY388" s="26">
        <f>AZ283</f>
        <v>0</v>
      </c>
      <c r="BZ388" s="26">
        <f>AZ285</f>
        <v>0</v>
      </c>
    </row>
    <row r="389" spans="1:78">
      <c r="A389" s="17">
        <f t="shared" si="82"/>
        <v>13</v>
      </c>
      <c r="B389" s="17">
        <f t="shared" si="83"/>
        <v>10</v>
      </c>
      <c r="D389" s="89" cm="1">
        <f t="array" aca="1" ref="D389" ca="1">IF(INDIRECT(VLOOKUP(B389,B$8:C$38,2,FALSE)&amp;(10*A389-1))="","",INDIRECT(VLOOKUP(B389,B$8:C$38,2,FALSE)&amp;(10*A389-1)))</f>
        <v>46305</v>
      </c>
      <c r="E389" s="17" t="str">
        <f t="shared" ca="1" si="80"/>
        <v>土</v>
      </c>
      <c r="F389" s="17" t="str" cm="1">
        <f t="array" aca="1" ref="F389" ca="1">IF(E389="","",IF(INDIRECT(VLOOKUP(B389,B$8:C$38,2,FALSE)&amp;(10*A389+3))="","",INDIRECT(VLOOKUP(B389,B$8:C$38,2,FALSE)&amp;(10*A389+3))))</f>
        <v/>
      </c>
      <c r="G389" s="17" t="str" cm="1">
        <f t="array" aca="1" ref="G389" ca="1">IF(E389="","",IF(INDIRECT(VLOOKUP(B389,B$8:C$38,2,FALSE)&amp;(10*A389+5))="","",INDIRECT(VLOOKUP(B389,B$8:C$38,2,FALSE)&amp;(10*A389+5))))</f>
        <v/>
      </c>
      <c r="H389" s="17" t="str" cm="1">
        <f t="array" aca="1" ref="H389" ca="1">IF(G389="","",IF(G389="●","振替後",IF(G389="▲","振替前",IF(G389="○","休日",IF(G389="外","非対象期間",IF(INDIRECT(VLOOKUP(B389,B$8:C$38,2,FALSE)&amp;(10*A389+5))="","",INDIRECT(VLOOKUP(B389,B$8:C$38,2,FALSE)&amp;(10*A389+5))))))))</f>
        <v/>
      </c>
      <c r="BX389" s="25">
        <f t="shared" si="85"/>
        <v>46784</v>
      </c>
      <c r="BY389" s="26">
        <f>AZ293</f>
        <v>0</v>
      </c>
      <c r="BZ389" s="26">
        <f>AZ295</f>
        <v>0</v>
      </c>
    </row>
    <row r="390" spans="1:78">
      <c r="A390" s="17">
        <f t="shared" si="82"/>
        <v>13</v>
      </c>
      <c r="B390" s="17">
        <f t="shared" si="83"/>
        <v>11</v>
      </c>
      <c r="D390" s="89" cm="1">
        <f t="array" aca="1" ref="D390" ca="1">IF(INDIRECT(VLOOKUP(B390,B$8:C$38,2,FALSE)&amp;(10*A390-1))="","",INDIRECT(VLOOKUP(B390,B$8:C$38,2,FALSE)&amp;(10*A390-1)))</f>
        <v>46306</v>
      </c>
      <c r="E390" s="17" t="str">
        <f t="shared" ca="1" si="80"/>
        <v>日</v>
      </c>
      <c r="F390" s="17" t="str" cm="1">
        <f t="array" aca="1" ref="F390" ca="1">IF(E390="","",IF(INDIRECT(VLOOKUP(B390,B$8:C$38,2,FALSE)&amp;(10*A390+3))="","",INDIRECT(VLOOKUP(B390,B$8:C$38,2,FALSE)&amp;(10*A390+3))))</f>
        <v/>
      </c>
      <c r="G390" s="17" t="str" cm="1">
        <f t="array" aca="1" ref="G390" ca="1">IF(E390="","",IF(INDIRECT(VLOOKUP(B390,B$8:C$38,2,FALSE)&amp;(10*A390+5))="","",INDIRECT(VLOOKUP(B390,B$8:C$38,2,FALSE)&amp;(10*A390+5))))</f>
        <v/>
      </c>
      <c r="H390" s="17" t="str" cm="1">
        <f t="array" aca="1" ref="H390" ca="1">IF(G390="","",IF(G390="●","振替後",IF(G390="▲","振替前",IF(G390="○","休日",IF(G390="外","非対象期間",IF(INDIRECT(VLOOKUP(B390,B$8:C$38,2,FALSE)&amp;(10*A390+5))="","",INDIRECT(VLOOKUP(B390,B$8:C$38,2,FALSE)&amp;(10*A390+5))))))))</f>
        <v/>
      </c>
      <c r="BX390" s="25">
        <f t="shared" si="85"/>
        <v>46813</v>
      </c>
      <c r="BY390" s="26">
        <f>AZ303</f>
        <v>0</v>
      </c>
      <c r="BZ390" s="26">
        <f>AZ305</f>
        <v>0</v>
      </c>
    </row>
    <row r="391" spans="1:78">
      <c r="A391" s="17">
        <f t="shared" si="82"/>
        <v>13</v>
      </c>
      <c r="B391" s="17">
        <f t="shared" si="83"/>
        <v>12</v>
      </c>
      <c r="D391" s="89" cm="1">
        <f t="array" aca="1" ref="D391" ca="1">IF(INDIRECT(VLOOKUP(B391,B$8:C$38,2,FALSE)&amp;(10*A391-1))="","",INDIRECT(VLOOKUP(B391,B$8:C$38,2,FALSE)&amp;(10*A391-1)))</f>
        <v>46307</v>
      </c>
      <c r="E391" s="17" t="str">
        <f t="shared" ca="1" si="80"/>
        <v>月</v>
      </c>
      <c r="F391" s="17" t="str" cm="1">
        <f t="array" aca="1" ref="F391" ca="1">IF(E391="","",IF(INDIRECT(VLOOKUP(B391,B$8:C$38,2,FALSE)&amp;(10*A391+3))="","",INDIRECT(VLOOKUP(B391,B$8:C$38,2,FALSE)&amp;(10*A391+3))))</f>
        <v/>
      </c>
      <c r="G391" s="17" t="str" cm="1">
        <f t="array" aca="1" ref="G391" ca="1">IF(E391="","",IF(INDIRECT(VLOOKUP(B391,B$8:C$38,2,FALSE)&amp;(10*A391+5))="","",INDIRECT(VLOOKUP(B391,B$8:C$38,2,FALSE)&amp;(10*A391+5))))</f>
        <v/>
      </c>
      <c r="H391" s="17" t="str" cm="1">
        <f t="array" aca="1" ref="H391" ca="1">IF(G391="","",IF(G391="●","振替後",IF(G391="▲","振替前",IF(G391="○","休日",IF(G391="外","非対象期間",IF(INDIRECT(VLOOKUP(B391,B$8:C$38,2,FALSE)&amp;(10*A391+5))="","",INDIRECT(VLOOKUP(B391,B$8:C$38,2,FALSE)&amp;(10*A391+5))))))))</f>
        <v/>
      </c>
      <c r="BX391" s="25">
        <f t="shared" si="85"/>
        <v>46844</v>
      </c>
      <c r="BY391" s="26">
        <f>AZ313</f>
        <v>0</v>
      </c>
      <c r="BZ391" s="26">
        <f>AZ315</f>
        <v>0</v>
      </c>
    </row>
    <row r="392" spans="1:78">
      <c r="A392" s="17">
        <f t="shared" si="82"/>
        <v>13</v>
      </c>
      <c r="B392" s="17">
        <f t="shared" si="83"/>
        <v>13</v>
      </c>
      <c r="D392" s="89" cm="1">
        <f t="array" aca="1" ref="D392" ca="1">IF(INDIRECT(VLOOKUP(B392,B$8:C$38,2,FALSE)&amp;(10*A392-1))="","",INDIRECT(VLOOKUP(B392,B$8:C$38,2,FALSE)&amp;(10*A392-1)))</f>
        <v>46308</v>
      </c>
      <c r="E392" s="17" t="str">
        <f t="shared" ca="1" si="80"/>
        <v>火</v>
      </c>
      <c r="F392" s="17" t="str" cm="1">
        <f t="array" aca="1" ref="F392" ca="1">IF(E392="","",IF(INDIRECT(VLOOKUP(B392,B$8:C$38,2,FALSE)&amp;(10*A392+3))="","",INDIRECT(VLOOKUP(B392,B$8:C$38,2,FALSE)&amp;(10*A392+3))))</f>
        <v/>
      </c>
      <c r="G392" s="17" t="str" cm="1">
        <f t="array" aca="1" ref="G392" ca="1">IF(E392="","",IF(INDIRECT(VLOOKUP(B392,B$8:C$38,2,FALSE)&amp;(10*A392+5))="","",INDIRECT(VLOOKUP(B392,B$8:C$38,2,FALSE)&amp;(10*A392+5))))</f>
        <v/>
      </c>
      <c r="H392" s="17" t="str" cm="1">
        <f t="array" aca="1" ref="H392" ca="1">IF(G392="","",IF(G392="●","振替後",IF(G392="▲","振替前",IF(G392="○","休日",IF(G392="外","非対象期間",IF(INDIRECT(VLOOKUP(B392,B$8:C$38,2,FALSE)&amp;(10*A392+5))="","",INDIRECT(VLOOKUP(B392,B$8:C$38,2,FALSE)&amp;(10*A392+5))))))))</f>
        <v/>
      </c>
      <c r="BX392" s="25">
        <f t="shared" si="85"/>
        <v>46874</v>
      </c>
      <c r="BY392" s="26">
        <f>AZ323</f>
        <v>0</v>
      </c>
      <c r="BZ392" s="26">
        <f>AZ325</f>
        <v>0</v>
      </c>
    </row>
    <row r="393" spans="1:78" ht="13.5" customHeight="1">
      <c r="A393" s="17">
        <f t="shared" si="82"/>
        <v>13</v>
      </c>
      <c r="B393" s="17">
        <f t="shared" si="83"/>
        <v>14</v>
      </c>
      <c r="D393" s="89" cm="1">
        <f t="array" aca="1" ref="D393" ca="1">IF(INDIRECT(VLOOKUP(B393,B$8:C$38,2,FALSE)&amp;(10*A393-1))="","",INDIRECT(VLOOKUP(B393,B$8:C$38,2,FALSE)&amp;(10*A393-1)))</f>
        <v>46309</v>
      </c>
      <c r="E393" s="17" t="str">
        <f t="shared" ref="E393:E456" ca="1" si="87">TEXT(D393,"aaa")</f>
        <v>水</v>
      </c>
      <c r="F393" s="17" t="str" cm="1">
        <f t="array" aca="1" ref="F393" ca="1">IF(E393="","",IF(INDIRECT(VLOOKUP(B393,B$8:C$38,2,FALSE)&amp;(10*A393+3))="","",INDIRECT(VLOOKUP(B393,B$8:C$38,2,FALSE)&amp;(10*A393+3))))</f>
        <v/>
      </c>
      <c r="G393" s="17" t="str" cm="1">
        <f t="array" aca="1" ref="G393" ca="1">IF(E393="","",IF(INDIRECT(VLOOKUP(B393,B$8:C$38,2,FALSE)&amp;(10*A393+5))="","",INDIRECT(VLOOKUP(B393,B$8:C$38,2,FALSE)&amp;(10*A393+5))))</f>
        <v/>
      </c>
      <c r="H393" s="17" t="str" cm="1">
        <f t="array" aca="1" ref="H393" ca="1">IF(G393="","",IF(G393="●","振替後",IF(G393="▲","振替前",IF(G393="○","休日",IF(G393="外","非対象期間",IF(INDIRECT(VLOOKUP(B393,B$8:C$38,2,FALSE)&amp;(10*A393+5))="","",INDIRECT(VLOOKUP(B393,B$8:C$38,2,FALSE)&amp;(10*A393+5))))))))</f>
        <v/>
      </c>
      <c r="BX393" s="25">
        <f t="shared" si="85"/>
        <v>46905</v>
      </c>
      <c r="BY393" s="26">
        <f>AZ333</f>
        <v>0</v>
      </c>
      <c r="BZ393" s="26">
        <f>AZ342</f>
        <v>0</v>
      </c>
    </row>
    <row r="394" spans="1:78">
      <c r="A394" s="17">
        <f t="shared" ref="A394:A457" si="88">IF(B394=1,A393+1,A393)</f>
        <v>13</v>
      </c>
      <c r="B394" s="17">
        <f t="shared" ref="B394:B457" si="89">IF(B393=31,1,B393+1)</f>
        <v>15</v>
      </c>
      <c r="D394" s="89" cm="1">
        <f t="array" aca="1" ref="D394" ca="1">IF(INDIRECT(VLOOKUP(B394,B$8:C$38,2,FALSE)&amp;(10*A394-1))="","",INDIRECT(VLOOKUP(B394,B$8:C$38,2,FALSE)&amp;(10*A394-1)))</f>
        <v>46310</v>
      </c>
      <c r="E394" s="17" t="str">
        <f t="shared" ca="1" si="87"/>
        <v>木</v>
      </c>
      <c r="F394" s="17" t="str" cm="1">
        <f t="array" aca="1" ref="F394" ca="1">IF(E394="","",IF(INDIRECT(VLOOKUP(B394,B$8:C$38,2,FALSE)&amp;(10*A394+3))="","",INDIRECT(VLOOKUP(B394,B$8:C$38,2,FALSE)&amp;(10*A394+3))))</f>
        <v/>
      </c>
      <c r="G394" s="17" t="str" cm="1">
        <f t="array" aca="1" ref="G394" ca="1">IF(E394="","",IF(INDIRECT(VLOOKUP(B394,B$8:C$38,2,FALSE)&amp;(10*A394+5))="","",INDIRECT(VLOOKUP(B394,B$8:C$38,2,FALSE)&amp;(10*A394+5))))</f>
        <v/>
      </c>
      <c r="H394" s="17" t="str" cm="1">
        <f t="array" aca="1" ref="H394" ca="1">IF(G394="","",IF(G394="●","振替後",IF(G394="▲","振替前",IF(G394="○","休日",IF(G394="外","非対象期間",IF(INDIRECT(VLOOKUP(B394,B$8:C$38,2,FALSE)&amp;(10*A394+5))="","",INDIRECT(VLOOKUP(B394,B$8:C$38,2,FALSE)&amp;(10*A394+5))))))))</f>
        <v/>
      </c>
    </row>
    <row r="395" spans="1:78">
      <c r="A395" s="17">
        <f t="shared" si="88"/>
        <v>13</v>
      </c>
      <c r="B395" s="17">
        <f t="shared" si="89"/>
        <v>16</v>
      </c>
      <c r="D395" s="89" cm="1">
        <f t="array" aca="1" ref="D395" ca="1">IF(INDIRECT(VLOOKUP(B395,B$8:C$38,2,FALSE)&amp;(10*A395-1))="","",INDIRECT(VLOOKUP(B395,B$8:C$38,2,FALSE)&amp;(10*A395-1)))</f>
        <v>46311</v>
      </c>
      <c r="E395" s="17" t="str">
        <f t="shared" ca="1" si="87"/>
        <v>金</v>
      </c>
      <c r="F395" s="17" t="str" cm="1">
        <f t="array" aca="1" ref="F395" ca="1">IF(E395="","",IF(INDIRECT(VLOOKUP(B395,B$8:C$38,2,FALSE)&amp;(10*A395+3))="","",INDIRECT(VLOOKUP(B395,B$8:C$38,2,FALSE)&amp;(10*A395+3))))</f>
        <v/>
      </c>
      <c r="G395" s="17" t="str" cm="1">
        <f t="array" aca="1" ref="G395" ca="1">IF(E395="","",IF(INDIRECT(VLOOKUP(B395,B$8:C$38,2,FALSE)&amp;(10*A395+5))="","",INDIRECT(VLOOKUP(B395,B$8:C$38,2,FALSE)&amp;(10*A395+5))))</f>
        <v/>
      </c>
      <c r="H395" s="17" t="str" cm="1">
        <f t="array" aca="1" ref="H395" ca="1">IF(G395="","",IF(G395="●","振替後",IF(G395="▲","振替前",IF(G395="○","休日",IF(G395="外","非対象期間",IF(INDIRECT(VLOOKUP(B395,B$8:C$38,2,FALSE)&amp;(10*A395+5))="","",INDIRECT(VLOOKUP(B395,B$8:C$38,2,FALSE)&amp;(10*A395+5))))))))</f>
        <v/>
      </c>
    </row>
    <row r="396" spans="1:78">
      <c r="A396" s="17">
        <f t="shared" si="88"/>
        <v>13</v>
      </c>
      <c r="B396" s="17">
        <f t="shared" si="89"/>
        <v>17</v>
      </c>
      <c r="D396" s="89" cm="1">
        <f t="array" aca="1" ref="D396" ca="1">IF(INDIRECT(VLOOKUP(B396,B$8:C$38,2,FALSE)&amp;(10*A396-1))="","",INDIRECT(VLOOKUP(B396,B$8:C$38,2,FALSE)&amp;(10*A396-1)))</f>
        <v>46312</v>
      </c>
      <c r="E396" s="17" t="str">
        <f t="shared" ca="1" si="87"/>
        <v>土</v>
      </c>
      <c r="F396" s="17" t="str" cm="1">
        <f t="array" aca="1" ref="F396" ca="1">IF(E396="","",IF(INDIRECT(VLOOKUP(B396,B$8:C$38,2,FALSE)&amp;(10*A396+3))="","",INDIRECT(VLOOKUP(B396,B$8:C$38,2,FALSE)&amp;(10*A396+3))))</f>
        <v/>
      </c>
      <c r="G396" s="17" t="str" cm="1">
        <f t="array" aca="1" ref="G396" ca="1">IF(E396="","",IF(INDIRECT(VLOOKUP(B396,B$8:C$38,2,FALSE)&amp;(10*A396+5))="","",INDIRECT(VLOOKUP(B396,B$8:C$38,2,FALSE)&amp;(10*A396+5))))</f>
        <v/>
      </c>
      <c r="H396" s="17" t="str" cm="1">
        <f t="array" aca="1" ref="H396" ca="1">IF(G396="","",IF(G396="●","振替後",IF(G396="▲","振替前",IF(G396="○","休日",IF(G396="外","非対象期間",IF(INDIRECT(VLOOKUP(B396,B$8:C$38,2,FALSE)&amp;(10*A396+5))="","",INDIRECT(VLOOKUP(B396,B$8:C$38,2,FALSE)&amp;(10*A396+5))))))))</f>
        <v/>
      </c>
    </row>
    <row r="397" spans="1:78">
      <c r="A397" s="17">
        <f t="shared" si="88"/>
        <v>13</v>
      </c>
      <c r="B397" s="17">
        <f t="shared" si="89"/>
        <v>18</v>
      </c>
      <c r="D397" s="89" cm="1">
        <f t="array" aca="1" ref="D397" ca="1">IF(INDIRECT(VLOOKUP(B397,B$8:C$38,2,FALSE)&amp;(10*A397-1))="","",INDIRECT(VLOOKUP(B397,B$8:C$38,2,FALSE)&amp;(10*A397-1)))</f>
        <v>46313</v>
      </c>
      <c r="E397" s="17" t="str">
        <f t="shared" ca="1" si="87"/>
        <v>日</v>
      </c>
      <c r="F397" s="17" t="str" cm="1">
        <f t="array" aca="1" ref="F397" ca="1">IF(E397="","",IF(INDIRECT(VLOOKUP(B397,B$8:C$38,2,FALSE)&amp;(10*A397+3))="","",INDIRECT(VLOOKUP(B397,B$8:C$38,2,FALSE)&amp;(10*A397+3))))</f>
        <v/>
      </c>
      <c r="G397" s="17" t="str" cm="1">
        <f t="array" aca="1" ref="G397" ca="1">IF(E397="","",IF(INDIRECT(VLOOKUP(B397,B$8:C$38,2,FALSE)&amp;(10*A397+5))="","",INDIRECT(VLOOKUP(B397,B$8:C$38,2,FALSE)&amp;(10*A397+5))))</f>
        <v/>
      </c>
      <c r="H397" s="17" t="str" cm="1">
        <f t="array" aca="1" ref="H397" ca="1">IF(G397="","",IF(G397="●","振替後",IF(G397="▲","振替前",IF(G397="○","休日",IF(G397="外","非対象期間",IF(INDIRECT(VLOOKUP(B397,B$8:C$38,2,FALSE)&amp;(10*A397+5))="","",INDIRECT(VLOOKUP(B397,B$8:C$38,2,FALSE)&amp;(10*A397+5))))))))</f>
        <v/>
      </c>
    </row>
    <row r="398" spans="1:78">
      <c r="A398" s="17">
        <f t="shared" si="88"/>
        <v>13</v>
      </c>
      <c r="B398" s="17">
        <f t="shared" si="89"/>
        <v>19</v>
      </c>
      <c r="D398" s="89" cm="1">
        <f t="array" aca="1" ref="D398" ca="1">IF(INDIRECT(VLOOKUP(B398,B$8:C$38,2,FALSE)&amp;(10*A398-1))="","",INDIRECT(VLOOKUP(B398,B$8:C$38,2,FALSE)&amp;(10*A398-1)))</f>
        <v>46314</v>
      </c>
      <c r="E398" s="17" t="str">
        <f t="shared" ca="1" si="87"/>
        <v>月</v>
      </c>
      <c r="F398" s="17" t="str" cm="1">
        <f t="array" aca="1" ref="F398" ca="1">IF(E398="","",IF(INDIRECT(VLOOKUP(B398,B$8:C$38,2,FALSE)&amp;(10*A398+3))="","",INDIRECT(VLOOKUP(B398,B$8:C$38,2,FALSE)&amp;(10*A398+3))))</f>
        <v/>
      </c>
      <c r="G398" s="17" t="str" cm="1">
        <f t="array" aca="1" ref="G398" ca="1">IF(E398="","",IF(INDIRECT(VLOOKUP(B398,B$8:C$38,2,FALSE)&amp;(10*A398+5))="","",INDIRECT(VLOOKUP(B398,B$8:C$38,2,FALSE)&amp;(10*A398+5))))</f>
        <v/>
      </c>
      <c r="H398" s="17" t="str" cm="1">
        <f t="array" aca="1" ref="H398" ca="1">IF(G398="","",IF(G398="●","振替後",IF(G398="▲","振替前",IF(G398="○","休日",IF(G398="外","非対象期間",IF(INDIRECT(VLOOKUP(B398,B$8:C$38,2,FALSE)&amp;(10*A398+5))="","",INDIRECT(VLOOKUP(B398,B$8:C$38,2,FALSE)&amp;(10*A398+5))))))))</f>
        <v/>
      </c>
    </row>
    <row r="399" spans="1:78">
      <c r="A399" s="17">
        <f t="shared" si="88"/>
        <v>13</v>
      </c>
      <c r="B399" s="17">
        <f t="shared" si="89"/>
        <v>20</v>
      </c>
      <c r="D399" s="89" cm="1">
        <f t="array" aca="1" ref="D399" ca="1">IF(INDIRECT(VLOOKUP(B399,B$8:C$38,2,FALSE)&amp;(10*A399-1))="","",INDIRECT(VLOOKUP(B399,B$8:C$38,2,FALSE)&amp;(10*A399-1)))</f>
        <v>46315</v>
      </c>
      <c r="E399" s="17" t="str">
        <f t="shared" ca="1" si="87"/>
        <v>火</v>
      </c>
      <c r="F399" s="17" t="str" cm="1">
        <f t="array" aca="1" ref="F399" ca="1">IF(E399="","",IF(INDIRECT(VLOOKUP(B399,B$8:C$38,2,FALSE)&amp;(10*A399+3))="","",INDIRECT(VLOOKUP(B399,B$8:C$38,2,FALSE)&amp;(10*A399+3))))</f>
        <v/>
      </c>
      <c r="G399" s="17" t="str" cm="1">
        <f t="array" aca="1" ref="G399" ca="1">IF(E399="","",IF(INDIRECT(VLOOKUP(B399,B$8:C$38,2,FALSE)&amp;(10*A399+5))="","",INDIRECT(VLOOKUP(B399,B$8:C$38,2,FALSE)&amp;(10*A399+5))))</f>
        <v/>
      </c>
      <c r="H399" s="17" t="str" cm="1">
        <f t="array" aca="1" ref="H399" ca="1">IF(G399="","",IF(G399="●","振替後",IF(G399="▲","振替前",IF(G399="○","休日",IF(G399="外","非対象期間",IF(INDIRECT(VLOOKUP(B399,B$8:C$38,2,FALSE)&amp;(10*A399+5))="","",INDIRECT(VLOOKUP(B399,B$8:C$38,2,FALSE)&amp;(10*A399+5))))))))</f>
        <v/>
      </c>
    </row>
    <row r="400" spans="1:78" ht="13.5" customHeight="1">
      <c r="A400" s="17">
        <f t="shared" si="88"/>
        <v>13</v>
      </c>
      <c r="B400" s="17">
        <f t="shared" si="89"/>
        <v>21</v>
      </c>
      <c r="D400" s="89" cm="1">
        <f t="array" aca="1" ref="D400" ca="1">IF(INDIRECT(VLOOKUP(B400,B$8:C$38,2,FALSE)&amp;(10*A400-1))="","",INDIRECT(VLOOKUP(B400,B$8:C$38,2,FALSE)&amp;(10*A400-1)))</f>
        <v>46316</v>
      </c>
      <c r="E400" s="17" t="str">
        <f t="shared" ca="1" si="87"/>
        <v>水</v>
      </c>
      <c r="F400" s="17" t="str" cm="1">
        <f t="array" aca="1" ref="F400" ca="1">IF(E400="","",IF(INDIRECT(VLOOKUP(B400,B$8:C$38,2,FALSE)&amp;(10*A400+3))="","",INDIRECT(VLOOKUP(B400,B$8:C$38,2,FALSE)&amp;(10*A400+3))))</f>
        <v/>
      </c>
      <c r="G400" s="17" t="str" cm="1">
        <f t="array" aca="1" ref="G400" ca="1">IF(E400="","",IF(INDIRECT(VLOOKUP(B400,B$8:C$38,2,FALSE)&amp;(10*A400+5))="","",INDIRECT(VLOOKUP(B400,B$8:C$38,2,FALSE)&amp;(10*A400+5))))</f>
        <v/>
      </c>
      <c r="H400" s="17" t="str" cm="1">
        <f t="array" aca="1" ref="H400" ca="1">IF(G400="","",IF(G400="●","振替後",IF(G400="▲","振替前",IF(G400="○","休日",IF(G400="外","非対象期間",IF(INDIRECT(VLOOKUP(B400,B$8:C$38,2,FALSE)&amp;(10*A400+5))="","",INDIRECT(VLOOKUP(B400,B$8:C$38,2,FALSE)&amp;(10*A400+5))))))))</f>
        <v/>
      </c>
    </row>
    <row r="401" spans="1:8">
      <c r="A401" s="17">
        <f t="shared" si="88"/>
        <v>13</v>
      </c>
      <c r="B401" s="17">
        <f t="shared" si="89"/>
        <v>22</v>
      </c>
      <c r="D401" s="89" cm="1">
        <f t="array" aca="1" ref="D401" ca="1">IF(INDIRECT(VLOOKUP(B401,B$8:C$38,2,FALSE)&amp;(10*A401-1))="","",INDIRECT(VLOOKUP(B401,B$8:C$38,2,FALSE)&amp;(10*A401-1)))</f>
        <v>46317</v>
      </c>
      <c r="E401" s="17" t="str">
        <f t="shared" ca="1" si="87"/>
        <v>木</v>
      </c>
      <c r="F401" s="17" t="str" cm="1">
        <f t="array" aca="1" ref="F401" ca="1">IF(E401="","",IF(INDIRECT(VLOOKUP(B401,B$8:C$38,2,FALSE)&amp;(10*A401+3))="","",INDIRECT(VLOOKUP(B401,B$8:C$38,2,FALSE)&amp;(10*A401+3))))</f>
        <v/>
      </c>
      <c r="G401" s="17" t="str" cm="1">
        <f t="array" aca="1" ref="G401" ca="1">IF(E401="","",IF(INDIRECT(VLOOKUP(B401,B$8:C$38,2,FALSE)&amp;(10*A401+5))="","",INDIRECT(VLOOKUP(B401,B$8:C$38,2,FALSE)&amp;(10*A401+5))))</f>
        <v/>
      </c>
      <c r="H401" s="17" t="str" cm="1">
        <f t="array" aca="1" ref="H401" ca="1">IF(G401="","",IF(G401="●","振替後",IF(G401="▲","振替前",IF(G401="○","休日",IF(G401="外","非対象期間",IF(INDIRECT(VLOOKUP(B401,B$8:C$38,2,FALSE)&amp;(10*A401+5))="","",INDIRECT(VLOOKUP(B401,B$8:C$38,2,FALSE)&amp;(10*A401+5))))))))</f>
        <v/>
      </c>
    </row>
    <row r="402" spans="1:8">
      <c r="A402" s="17">
        <f t="shared" si="88"/>
        <v>13</v>
      </c>
      <c r="B402" s="17">
        <f t="shared" si="89"/>
        <v>23</v>
      </c>
      <c r="D402" s="89" cm="1">
        <f t="array" aca="1" ref="D402" ca="1">IF(INDIRECT(VLOOKUP(B402,B$8:C$38,2,FALSE)&amp;(10*A402-1))="","",INDIRECT(VLOOKUP(B402,B$8:C$38,2,FALSE)&amp;(10*A402-1)))</f>
        <v>46318</v>
      </c>
      <c r="E402" s="17" t="str">
        <f t="shared" ca="1" si="87"/>
        <v>金</v>
      </c>
      <c r="F402" s="17" t="str" cm="1">
        <f t="array" aca="1" ref="F402" ca="1">IF(E402="","",IF(INDIRECT(VLOOKUP(B402,B$8:C$38,2,FALSE)&amp;(10*A402+3))="","",INDIRECT(VLOOKUP(B402,B$8:C$38,2,FALSE)&amp;(10*A402+3))))</f>
        <v/>
      </c>
      <c r="G402" s="17" t="str" cm="1">
        <f t="array" aca="1" ref="G402" ca="1">IF(E402="","",IF(INDIRECT(VLOOKUP(B402,B$8:C$38,2,FALSE)&amp;(10*A402+5))="","",INDIRECT(VLOOKUP(B402,B$8:C$38,2,FALSE)&amp;(10*A402+5))))</f>
        <v/>
      </c>
      <c r="H402" s="17" t="str" cm="1">
        <f t="array" aca="1" ref="H402" ca="1">IF(G402="","",IF(G402="●","振替後",IF(G402="▲","振替前",IF(G402="○","休日",IF(G402="外","非対象期間",IF(INDIRECT(VLOOKUP(B402,B$8:C$38,2,FALSE)&amp;(10*A402+5))="","",INDIRECT(VLOOKUP(B402,B$8:C$38,2,FALSE)&amp;(10*A402+5))))))))</f>
        <v/>
      </c>
    </row>
    <row r="403" spans="1:8">
      <c r="A403" s="17">
        <f t="shared" si="88"/>
        <v>13</v>
      </c>
      <c r="B403" s="17">
        <f t="shared" si="89"/>
        <v>24</v>
      </c>
      <c r="D403" s="89" cm="1">
        <f t="array" aca="1" ref="D403" ca="1">IF(INDIRECT(VLOOKUP(B403,B$8:C$38,2,FALSE)&amp;(10*A403-1))="","",INDIRECT(VLOOKUP(B403,B$8:C$38,2,FALSE)&amp;(10*A403-1)))</f>
        <v>46319</v>
      </c>
      <c r="E403" s="17" t="str">
        <f t="shared" ca="1" si="87"/>
        <v>土</v>
      </c>
      <c r="F403" s="17" t="str" cm="1">
        <f t="array" aca="1" ref="F403" ca="1">IF(E403="","",IF(INDIRECT(VLOOKUP(B403,B$8:C$38,2,FALSE)&amp;(10*A403+3))="","",INDIRECT(VLOOKUP(B403,B$8:C$38,2,FALSE)&amp;(10*A403+3))))</f>
        <v/>
      </c>
      <c r="G403" s="17" t="str" cm="1">
        <f t="array" aca="1" ref="G403" ca="1">IF(E403="","",IF(INDIRECT(VLOOKUP(B403,B$8:C$38,2,FALSE)&amp;(10*A403+5))="","",INDIRECT(VLOOKUP(B403,B$8:C$38,2,FALSE)&amp;(10*A403+5))))</f>
        <v/>
      </c>
      <c r="H403" s="17" t="str" cm="1">
        <f t="array" aca="1" ref="H403" ca="1">IF(G403="","",IF(G403="●","振替後",IF(G403="▲","振替前",IF(G403="○","休日",IF(G403="外","非対象期間",IF(INDIRECT(VLOOKUP(B403,B$8:C$38,2,FALSE)&amp;(10*A403+5))="","",INDIRECT(VLOOKUP(B403,B$8:C$38,2,FALSE)&amp;(10*A403+5))))))))</f>
        <v/>
      </c>
    </row>
    <row r="404" spans="1:8">
      <c r="A404" s="17">
        <f t="shared" si="88"/>
        <v>13</v>
      </c>
      <c r="B404" s="17">
        <f t="shared" si="89"/>
        <v>25</v>
      </c>
      <c r="D404" s="89" cm="1">
        <f t="array" aca="1" ref="D404" ca="1">IF(INDIRECT(VLOOKUP(B404,B$8:C$38,2,FALSE)&amp;(10*A404-1))="","",INDIRECT(VLOOKUP(B404,B$8:C$38,2,FALSE)&amp;(10*A404-1)))</f>
        <v>46320</v>
      </c>
      <c r="E404" s="17" t="str">
        <f t="shared" ca="1" si="87"/>
        <v>日</v>
      </c>
      <c r="F404" s="17" t="str" cm="1">
        <f t="array" aca="1" ref="F404" ca="1">IF(E404="","",IF(INDIRECT(VLOOKUP(B404,B$8:C$38,2,FALSE)&amp;(10*A404+3))="","",INDIRECT(VLOOKUP(B404,B$8:C$38,2,FALSE)&amp;(10*A404+3))))</f>
        <v/>
      </c>
      <c r="G404" s="17" t="str" cm="1">
        <f t="array" aca="1" ref="G404" ca="1">IF(E404="","",IF(INDIRECT(VLOOKUP(B404,B$8:C$38,2,FALSE)&amp;(10*A404+5))="","",INDIRECT(VLOOKUP(B404,B$8:C$38,2,FALSE)&amp;(10*A404+5))))</f>
        <v/>
      </c>
      <c r="H404" s="17" t="str" cm="1">
        <f t="array" aca="1" ref="H404" ca="1">IF(G404="","",IF(G404="●","振替後",IF(G404="▲","振替前",IF(G404="○","休日",IF(G404="外","非対象期間",IF(INDIRECT(VLOOKUP(B404,B$8:C$38,2,FALSE)&amp;(10*A404+5))="","",INDIRECT(VLOOKUP(B404,B$8:C$38,2,FALSE)&amp;(10*A404+5))))))))</f>
        <v/>
      </c>
    </row>
    <row r="405" spans="1:8">
      <c r="A405" s="17">
        <f t="shared" si="88"/>
        <v>13</v>
      </c>
      <c r="B405" s="17">
        <f t="shared" si="89"/>
        <v>26</v>
      </c>
      <c r="D405" s="89" cm="1">
        <f t="array" aca="1" ref="D405" ca="1">IF(INDIRECT(VLOOKUP(B405,B$8:C$38,2,FALSE)&amp;(10*A405-1))="","",INDIRECT(VLOOKUP(B405,B$8:C$38,2,FALSE)&amp;(10*A405-1)))</f>
        <v>46321</v>
      </c>
      <c r="E405" s="17" t="str">
        <f t="shared" ca="1" si="87"/>
        <v>月</v>
      </c>
      <c r="F405" s="17" t="str" cm="1">
        <f t="array" aca="1" ref="F405" ca="1">IF(E405="","",IF(INDIRECT(VLOOKUP(B405,B$8:C$38,2,FALSE)&amp;(10*A405+3))="","",INDIRECT(VLOOKUP(B405,B$8:C$38,2,FALSE)&amp;(10*A405+3))))</f>
        <v/>
      </c>
      <c r="G405" s="17" t="str" cm="1">
        <f t="array" aca="1" ref="G405" ca="1">IF(E405="","",IF(INDIRECT(VLOOKUP(B405,B$8:C$38,2,FALSE)&amp;(10*A405+5))="","",INDIRECT(VLOOKUP(B405,B$8:C$38,2,FALSE)&amp;(10*A405+5))))</f>
        <v/>
      </c>
      <c r="H405" s="17" t="str" cm="1">
        <f t="array" aca="1" ref="H405" ca="1">IF(G405="","",IF(G405="●","振替後",IF(G405="▲","振替前",IF(G405="○","休日",IF(G405="外","非対象期間",IF(INDIRECT(VLOOKUP(B405,B$8:C$38,2,FALSE)&amp;(10*A405+5))="","",INDIRECT(VLOOKUP(B405,B$8:C$38,2,FALSE)&amp;(10*A405+5))))))))</f>
        <v/>
      </c>
    </row>
    <row r="406" spans="1:8">
      <c r="A406" s="17">
        <f t="shared" si="88"/>
        <v>13</v>
      </c>
      <c r="B406" s="17">
        <f t="shared" si="89"/>
        <v>27</v>
      </c>
      <c r="D406" s="89" cm="1">
        <f t="array" aca="1" ref="D406" ca="1">IF(INDIRECT(VLOOKUP(B406,B$8:C$38,2,FALSE)&amp;(10*A406-1))="","",INDIRECT(VLOOKUP(B406,B$8:C$38,2,FALSE)&amp;(10*A406-1)))</f>
        <v>46322</v>
      </c>
      <c r="E406" s="17" t="str">
        <f t="shared" ca="1" si="87"/>
        <v>火</v>
      </c>
      <c r="F406" s="17" t="str" cm="1">
        <f t="array" aca="1" ref="F406" ca="1">IF(E406="","",IF(INDIRECT(VLOOKUP(B406,B$8:C$38,2,FALSE)&amp;(10*A406+3))="","",INDIRECT(VLOOKUP(B406,B$8:C$38,2,FALSE)&amp;(10*A406+3))))</f>
        <v/>
      </c>
      <c r="G406" s="17" t="str" cm="1">
        <f t="array" aca="1" ref="G406" ca="1">IF(E406="","",IF(INDIRECT(VLOOKUP(B406,B$8:C$38,2,FALSE)&amp;(10*A406+5))="","",INDIRECT(VLOOKUP(B406,B$8:C$38,2,FALSE)&amp;(10*A406+5))))</f>
        <v/>
      </c>
      <c r="H406" s="17" t="str" cm="1">
        <f t="array" aca="1" ref="H406" ca="1">IF(G406="","",IF(G406="●","振替後",IF(G406="▲","振替前",IF(G406="○","休日",IF(G406="外","非対象期間",IF(INDIRECT(VLOOKUP(B406,B$8:C$38,2,FALSE)&amp;(10*A406+5))="","",INDIRECT(VLOOKUP(B406,B$8:C$38,2,FALSE)&amp;(10*A406+5))))))))</f>
        <v/>
      </c>
    </row>
    <row r="407" spans="1:8">
      <c r="A407" s="17">
        <f t="shared" si="88"/>
        <v>13</v>
      </c>
      <c r="B407" s="17">
        <f t="shared" si="89"/>
        <v>28</v>
      </c>
      <c r="D407" s="89" cm="1">
        <f t="array" aca="1" ref="D407" ca="1">IF(INDIRECT(VLOOKUP(B407,B$8:C$38,2,FALSE)&amp;(10*A407-1))="","",INDIRECT(VLOOKUP(B407,B$8:C$38,2,FALSE)&amp;(10*A407-1)))</f>
        <v>46323</v>
      </c>
      <c r="E407" s="17" t="str">
        <f t="shared" ca="1" si="87"/>
        <v>水</v>
      </c>
      <c r="F407" s="17" t="str" cm="1">
        <f t="array" aca="1" ref="F407" ca="1">IF(E407="","",IF(INDIRECT(VLOOKUP(B407,B$8:C$38,2,FALSE)&amp;(10*A407+3))="","",INDIRECT(VLOOKUP(B407,B$8:C$38,2,FALSE)&amp;(10*A407+3))))</f>
        <v/>
      </c>
      <c r="G407" s="17" t="str" cm="1">
        <f t="array" aca="1" ref="G407" ca="1">IF(E407="","",IF(INDIRECT(VLOOKUP(B407,B$8:C$38,2,FALSE)&amp;(10*A407+5))="","",INDIRECT(VLOOKUP(B407,B$8:C$38,2,FALSE)&amp;(10*A407+5))))</f>
        <v/>
      </c>
      <c r="H407" s="17" t="str" cm="1">
        <f t="array" aca="1" ref="H407" ca="1">IF(G407="","",IF(G407="●","振替後",IF(G407="▲","振替前",IF(G407="○","休日",IF(G407="外","非対象期間",IF(INDIRECT(VLOOKUP(B407,B$8:C$38,2,FALSE)&amp;(10*A407+5))="","",INDIRECT(VLOOKUP(B407,B$8:C$38,2,FALSE)&amp;(10*A407+5))))))))</f>
        <v/>
      </c>
    </row>
    <row r="408" spans="1:8">
      <c r="A408" s="17">
        <f t="shared" si="88"/>
        <v>13</v>
      </c>
      <c r="B408" s="17">
        <f t="shared" si="89"/>
        <v>29</v>
      </c>
      <c r="D408" s="89" cm="1">
        <f t="array" aca="1" ref="D408" ca="1">IF(INDIRECT(VLOOKUP(B408,B$8:C$38,2,FALSE)&amp;(10*A408-1))="","",INDIRECT(VLOOKUP(B408,B$8:C$38,2,FALSE)&amp;(10*A408-1)))</f>
        <v>46324</v>
      </c>
      <c r="E408" s="17" t="str">
        <f t="shared" ca="1" si="87"/>
        <v>木</v>
      </c>
      <c r="F408" s="17" t="str" cm="1">
        <f t="array" aca="1" ref="F408" ca="1">IF(E408="","",IF(INDIRECT(VLOOKUP(B408,B$8:C$38,2,FALSE)&amp;(10*A408+3))="","",INDIRECT(VLOOKUP(B408,B$8:C$38,2,FALSE)&amp;(10*A408+3))))</f>
        <v/>
      </c>
      <c r="G408" s="17" t="str" cm="1">
        <f t="array" aca="1" ref="G408" ca="1">IF(E408="","",IF(INDIRECT(VLOOKUP(B408,B$8:C$38,2,FALSE)&amp;(10*A408+5))="","",INDIRECT(VLOOKUP(B408,B$8:C$38,2,FALSE)&amp;(10*A408+5))))</f>
        <v/>
      </c>
      <c r="H408" s="17" t="str" cm="1">
        <f t="array" aca="1" ref="H408" ca="1">IF(G408="","",IF(G408="●","振替後",IF(G408="▲","振替前",IF(G408="○","休日",IF(G408="外","非対象期間",IF(INDIRECT(VLOOKUP(B408,B$8:C$38,2,FALSE)&amp;(10*A408+5))="","",INDIRECT(VLOOKUP(B408,B$8:C$38,2,FALSE)&amp;(10*A408+5))))))))</f>
        <v/>
      </c>
    </row>
    <row r="409" spans="1:8">
      <c r="A409" s="17">
        <f t="shared" si="88"/>
        <v>13</v>
      </c>
      <c r="B409" s="17">
        <f t="shared" si="89"/>
        <v>30</v>
      </c>
      <c r="D409" s="89" cm="1">
        <f t="array" aca="1" ref="D409" ca="1">IF(INDIRECT(VLOOKUP(B409,B$8:C$38,2,FALSE)&amp;(10*A409-1))="","",INDIRECT(VLOOKUP(B409,B$8:C$38,2,FALSE)&amp;(10*A409-1)))</f>
        <v>46325</v>
      </c>
      <c r="E409" s="17" t="str">
        <f t="shared" ca="1" si="87"/>
        <v>金</v>
      </c>
      <c r="F409" s="17" t="str" cm="1">
        <f t="array" aca="1" ref="F409" ca="1">IF(E409="","",IF(INDIRECT(VLOOKUP(B409,B$8:C$38,2,FALSE)&amp;(10*A409+3))="","",INDIRECT(VLOOKUP(B409,B$8:C$38,2,FALSE)&amp;(10*A409+3))))</f>
        <v/>
      </c>
      <c r="G409" s="17" t="str" cm="1">
        <f t="array" aca="1" ref="G409" ca="1">IF(E409="","",IF(INDIRECT(VLOOKUP(B409,B$8:C$38,2,FALSE)&amp;(10*A409+5))="","",INDIRECT(VLOOKUP(B409,B$8:C$38,2,FALSE)&amp;(10*A409+5))))</f>
        <v/>
      </c>
      <c r="H409" s="17" t="str" cm="1">
        <f t="array" aca="1" ref="H409" ca="1">IF(G409="","",IF(G409="●","振替後",IF(G409="▲","振替前",IF(G409="○","休日",IF(G409="外","非対象期間",IF(INDIRECT(VLOOKUP(B409,B$8:C$38,2,FALSE)&amp;(10*A409+5))="","",INDIRECT(VLOOKUP(B409,B$8:C$38,2,FALSE)&amp;(10*A409+5))))))))</f>
        <v/>
      </c>
    </row>
    <row r="410" spans="1:8">
      <c r="A410" s="17">
        <f t="shared" si="88"/>
        <v>13</v>
      </c>
      <c r="B410" s="17">
        <f t="shared" si="89"/>
        <v>31</v>
      </c>
      <c r="D410" s="89" cm="1">
        <f t="array" aca="1" ref="D410" ca="1">IF(INDIRECT(VLOOKUP(B410,B$8:C$38,2,FALSE)&amp;(10*A410-1))="","",INDIRECT(VLOOKUP(B410,B$8:C$38,2,FALSE)&amp;(10*A410-1)))</f>
        <v>46326</v>
      </c>
      <c r="E410" s="17" t="str">
        <f t="shared" ca="1" si="87"/>
        <v>土</v>
      </c>
      <c r="F410" s="17" t="str" cm="1">
        <f t="array" aca="1" ref="F410" ca="1">IF(E410="","",IF(INDIRECT(VLOOKUP(B410,B$8:C$38,2,FALSE)&amp;(10*A410+3))="","",INDIRECT(VLOOKUP(B410,B$8:C$38,2,FALSE)&amp;(10*A410+3))))</f>
        <v/>
      </c>
      <c r="G410" s="17" t="str" cm="1">
        <f t="array" aca="1" ref="G410" ca="1">IF(E410="","",IF(INDIRECT(VLOOKUP(B410,B$8:C$38,2,FALSE)&amp;(10*A410+5))="","",INDIRECT(VLOOKUP(B410,B$8:C$38,2,FALSE)&amp;(10*A410+5))))</f>
        <v/>
      </c>
      <c r="H410" s="17" t="str" cm="1">
        <f t="array" aca="1" ref="H410" ca="1">IF(G410="","",IF(G410="●","振替後",IF(G410="▲","振替前",IF(G410="○","休日",IF(G410="外","非対象期間",IF(INDIRECT(VLOOKUP(B410,B$8:C$38,2,FALSE)&amp;(10*A410+5))="","",INDIRECT(VLOOKUP(B410,B$8:C$38,2,FALSE)&amp;(10*A410+5))))))))</f>
        <v/>
      </c>
    </row>
    <row r="411" spans="1:8">
      <c r="A411" s="17">
        <f t="shared" si="88"/>
        <v>14</v>
      </c>
      <c r="B411" s="17">
        <f t="shared" si="89"/>
        <v>1</v>
      </c>
      <c r="D411" s="89" cm="1">
        <f t="array" aca="1" ref="D411" ca="1">IF(INDIRECT(VLOOKUP(B411,B$8:C$38,2,FALSE)&amp;(10*A411-1))="","",INDIRECT(VLOOKUP(B411,B$8:C$38,2,FALSE)&amp;(10*A411-1)))</f>
        <v>46327</v>
      </c>
      <c r="E411" s="17" t="str">
        <f t="shared" ca="1" si="87"/>
        <v>日</v>
      </c>
      <c r="F411" s="17" t="str" cm="1">
        <f t="array" aca="1" ref="F411" ca="1">IF(E411="","",IF(INDIRECT(VLOOKUP(B411,B$8:C$38,2,FALSE)&amp;(10*A411+3))="","",INDIRECT(VLOOKUP(B411,B$8:C$38,2,FALSE)&amp;(10*A411+3))))</f>
        <v/>
      </c>
      <c r="G411" s="17" t="str" cm="1">
        <f t="array" aca="1" ref="G411" ca="1">IF(E411="","",IF(INDIRECT(VLOOKUP(B411,B$8:C$38,2,FALSE)&amp;(10*A411+5))="","",INDIRECT(VLOOKUP(B411,B$8:C$38,2,FALSE)&amp;(10*A411+5))))</f>
        <v/>
      </c>
      <c r="H411" s="17" t="str" cm="1">
        <f t="array" aca="1" ref="H411" ca="1">IF(G411="","",IF(G411="●","振替後",IF(G411="▲","振替前",IF(G411="○","休日",IF(G411="外","非対象期間",IF(INDIRECT(VLOOKUP(B411,B$8:C$38,2,FALSE)&amp;(10*A411+5))="","",INDIRECT(VLOOKUP(B411,B$8:C$38,2,FALSE)&amp;(10*A411+5))))))))</f>
        <v/>
      </c>
    </row>
    <row r="412" spans="1:8">
      <c r="A412" s="17">
        <f t="shared" si="88"/>
        <v>14</v>
      </c>
      <c r="B412" s="17">
        <f t="shared" si="89"/>
        <v>2</v>
      </c>
      <c r="D412" s="89" cm="1">
        <f t="array" aca="1" ref="D412" ca="1">IF(INDIRECT(VLOOKUP(B412,B$8:C$38,2,FALSE)&amp;(10*A412-1))="","",INDIRECT(VLOOKUP(B412,B$8:C$38,2,FALSE)&amp;(10*A412-1)))</f>
        <v>46328</v>
      </c>
      <c r="E412" s="17" t="str">
        <f t="shared" ca="1" si="87"/>
        <v>月</v>
      </c>
      <c r="F412" s="17" t="str" cm="1">
        <f t="array" aca="1" ref="F412" ca="1">IF(E412="","",IF(INDIRECT(VLOOKUP(B412,B$8:C$38,2,FALSE)&amp;(10*A412+3))="","",INDIRECT(VLOOKUP(B412,B$8:C$38,2,FALSE)&amp;(10*A412+3))))</f>
        <v/>
      </c>
      <c r="G412" s="17" t="str" cm="1">
        <f t="array" aca="1" ref="G412" ca="1">IF(E412="","",IF(INDIRECT(VLOOKUP(B412,B$8:C$38,2,FALSE)&amp;(10*A412+5))="","",INDIRECT(VLOOKUP(B412,B$8:C$38,2,FALSE)&amp;(10*A412+5))))</f>
        <v/>
      </c>
      <c r="H412" s="17" t="str" cm="1">
        <f t="array" aca="1" ref="H412" ca="1">IF(G412="","",IF(G412="●","振替後",IF(G412="▲","振替前",IF(G412="○","休日",IF(G412="外","非対象期間",IF(INDIRECT(VLOOKUP(B412,B$8:C$38,2,FALSE)&amp;(10*A412+5))="","",INDIRECT(VLOOKUP(B412,B$8:C$38,2,FALSE)&amp;(10*A412+5))))))))</f>
        <v/>
      </c>
    </row>
    <row r="413" spans="1:8">
      <c r="A413" s="17">
        <f t="shared" si="88"/>
        <v>14</v>
      </c>
      <c r="B413" s="17">
        <f t="shared" si="89"/>
        <v>3</v>
      </c>
      <c r="D413" s="89" cm="1">
        <f t="array" aca="1" ref="D413" ca="1">IF(INDIRECT(VLOOKUP(B413,B$8:C$38,2,FALSE)&amp;(10*A413-1))="","",INDIRECT(VLOOKUP(B413,B$8:C$38,2,FALSE)&amp;(10*A413-1)))</f>
        <v>46329</v>
      </c>
      <c r="E413" s="17" t="str">
        <f t="shared" ca="1" si="87"/>
        <v>火</v>
      </c>
      <c r="F413" s="17" t="str" cm="1">
        <f t="array" aca="1" ref="F413" ca="1">IF(E413="","",IF(INDIRECT(VLOOKUP(B413,B$8:C$38,2,FALSE)&amp;(10*A413+3))="","",INDIRECT(VLOOKUP(B413,B$8:C$38,2,FALSE)&amp;(10*A413+3))))</f>
        <v/>
      </c>
      <c r="G413" s="17" t="str" cm="1">
        <f t="array" aca="1" ref="G413" ca="1">IF(E413="","",IF(INDIRECT(VLOOKUP(B413,B$8:C$38,2,FALSE)&amp;(10*A413+5))="","",INDIRECT(VLOOKUP(B413,B$8:C$38,2,FALSE)&amp;(10*A413+5))))</f>
        <v/>
      </c>
      <c r="H413" s="17" t="str" cm="1">
        <f t="array" aca="1" ref="H413" ca="1">IF(G413="","",IF(G413="●","振替後",IF(G413="▲","振替前",IF(G413="○","休日",IF(G413="外","非対象期間",IF(INDIRECT(VLOOKUP(B413,B$8:C$38,2,FALSE)&amp;(10*A413+5))="","",INDIRECT(VLOOKUP(B413,B$8:C$38,2,FALSE)&amp;(10*A413+5))))))))</f>
        <v/>
      </c>
    </row>
    <row r="414" spans="1:8">
      <c r="A414" s="17">
        <f t="shared" si="88"/>
        <v>14</v>
      </c>
      <c r="B414" s="17">
        <f t="shared" si="89"/>
        <v>4</v>
      </c>
      <c r="D414" s="89" cm="1">
        <f t="array" aca="1" ref="D414" ca="1">IF(INDIRECT(VLOOKUP(B414,B$8:C$38,2,FALSE)&amp;(10*A414-1))="","",INDIRECT(VLOOKUP(B414,B$8:C$38,2,FALSE)&amp;(10*A414-1)))</f>
        <v>46330</v>
      </c>
      <c r="E414" s="17" t="str">
        <f t="shared" ca="1" si="87"/>
        <v>水</v>
      </c>
      <c r="F414" s="17" t="str" cm="1">
        <f t="array" aca="1" ref="F414" ca="1">IF(E414="","",IF(INDIRECT(VLOOKUP(B414,B$8:C$38,2,FALSE)&amp;(10*A414+3))="","",INDIRECT(VLOOKUP(B414,B$8:C$38,2,FALSE)&amp;(10*A414+3))))</f>
        <v/>
      </c>
      <c r="G414" s="17" t="str" cm="1">
        <f t="array" aca="1" ref="G414" ca="1">IF(E414="","",IF(INDIRECT(VLOOKUP(B414,B$8:C$38,2,FALSE)&amp;(10*A414+5))="","",INDIRECT(VLOOKUP(B414,B$8:C$38,2,FALSE)&amp;(10*A414+5))))</f>
        <v/>
      </c>
      <c r="H414" s="17" t="str" cm="1">
        <f t="array" aca="1" ref="H414" ca="1">IF(G414="","",IF(G414="●","振替後",IF(G414="▲","振替前",IF(G414="○","休日",IF(G414="外","非対象期間",IF(INDIRECT(VLOOKUP(B414,B$8:C$38,2,FALSE)&amp;(10*A414+5))="","",INDIRECT(VLOOKUP(B414,B$8:C$38,2,FALSE)&amp;(10*A414+5))))))))</f>
        <v/>
      </c>
    </row>
    <row r="415" spans="1:8">
      <c r="A415" s="17">
        <f t="shared" si="88"/>
        <v>14</v>
      </c>
      <c r="B415" s="17">
        <f t="shared" si="89"/>
        <v>5</v>
      </c>
      <c r="D415" s="89" cm="1">
        <f t="array" aca="1" ref="D415" ca="1">IF(INDIRECT(VLOOKUP(B415,B$8:C$38,2,FALSE)&amp;(10*A415-1))="","",INDIRECT(VLOOKUP(B415,B$8:C$38,2,FALSE)&amp;(10*A415-1)))</f>
        <v>46331</v>
      </c>
      <c r="E415" s="17" t="str">
        <f t="shared" ca="1" si="87"/>
        <v>木</v>
      </c>
      <c r="F415" s="17" t="str" cm="1">
        <f t="array" aca="1" ref="F415" ca="1">IF(E415="","",IF(INDIRECT(VLOOKUP(B415,B$8:C$38,2,FALSE)&amp;(10*A415+3))="","",INDIRECT(VLOOKUP(B415,B$8:C$38,2,FALSE)&amp;(10*A415+3))))</f>
        <v/>
      </c>
      <c r="G415" s="17" t="str" cm="1">
        <f t="array" aca="1" ref="G415" ca="1">IF(E415="","",IF(INDIRECT(VLOOKUP(B415,B$8:C$38,2,FALSE)&amp;(10*A415+5))="","",INDIRECT(VLOOKUP(B415,B$8:C$38,2,FALSE)&amp;(10*A415+5))))</f>
        <v/>
      </c>
      <c r="H415" s="17" t="str" cm="1">
        <f t="array" aca="1" ref="H415" ca="1">IF(G415="","",IF(G415="●","振替後",IF(G415="▲","振替前",IF(G415="○","休日",IF(G415="外","非対象期間",IF(INDIRECT(VLOOKUP(B415,B$8:C$38,2,FALSE)&amp;(10*A415+5))="","",INDIRECT(VLOOKUP(B415,B$8:C$38,2,FALSE)&amp;(10*A415+5))))))))</f>
        <v/>
      </c>
    </row>
    <row r="416" spans="1:8">
      <c r="A416" s="17">
        <f t="shared" si="88"/>
        <v>14</v>
      </c>
      <c r="B416" s="17">
        <f t="shared" si="89"/>
        <v>6</v>
      </c>
      <c r="D416" s="89" cm="1">
        <f t="array" aca="1" ref="D416" ca="1">IF(INDIRECT(VLOOKUP(B416,B$8:C$38,2,FALSE)&amp;(10*A416-1))="","",INDIRECT(VLOOKUP(B416,B$8:C$38,2,FALSE)&amp;(10*A416-1)))</f>
        <v>46332</v>
      </c>
      <c r="E416" s="17" t="str">
        <f t="shared" ca="1" si="87"/>
        <v>金</v>
      </c>
      <c r="F416" s="17" t="str" cm="1">
        <f t="array" aca="1" ref="F416" ca="1">IF(E416="","",IF(INDIRECT(VLOOKUP(B416,B$8:C$38,2,FALSE)&amp;(10*A416+3))="","",INDIRECT(VLOOKUP(B416,B$8:C$38,2,FALSE)&amp;(10*A416+3))))</f>
        <v/>
      </c>
      <c r="G416" s="17" t="str" cm="1">
        <f t="array" aca="1" ref="G416" ca="1">IF(E416="","",IF(INDIRECT(VLOOKUP(B416,B$8:C$38,2,FALSE)&amp;(10*A416+5))="","",INDIRECT(VLOOKUP(B416,B$8:C$38,2,FALSE)&amp;(10*A416+5))))</f>
        <v/>
      </c>
      <c r="H416" s="17" t="str" cm="1">
        <f t="array" aca="1" ref="H416" ca="1">IF(G416="","",IF(G416="●","振替後",IF(G416="▲","振替前",IF(G416="○","休日",IF(G416="外","非対象期間",IF(INDIRECT(VLOOKUP(B416,B$8:C$38,2,FALSE)&amp;(10*A416+5))="","",INDIRECT(VLOOKUP(B416,B$8:C$38,2,FALSE)&amp;(10*A416+5))))))))</f>
        <v/>
      </c>
    </row>
    <row r="417" spans="1:8">
      <c r="A417" s="17">
        <f t="shared" si="88"/>
        <v>14</v>
      </c>
      <c r="B417" s="17">
        <f t="shared" si="89"/>
        <v>7</v>
      </c>
      <c r="D417" s="89" cm="1">
        <f t="array" aca="1" ref="D417" ca="1">IF(INDIRECT(VLOOKUP(B417,B$8:C$38,2,FALSE)&amp;(10*A417-1))="","",INDIRECT(VLOOKUP(B417,B$8:C$38,2,FALSE)&amp;(10*A417-1)))</f>
        <v>46333</v>
      </c>
      <c r="E417" s="17" t="str">
        <f t="shared" ca="1" si="87"/>
        <v>土</v>
      </c>
      <c r="F417" s="17" t="str" cm="1">
        <f t="array" aca="1" ref="F417" ca="1">IF(E417="","",IF(INDIRECT(VLOOKUP(B417,B$8:C$38,2,FALSE)&amp;(10*A417+3))="","",INDIRECT(VLOOKUP(B417,B$8:C$38,2,FALSE)&amp;(10*A417+3))))</f>
        <v/>
      </c>
      <c r="G417" s="17" t="str" cm="1">
        <f t="array" aca="1" ref="G417" ca="1">IF(E417="","",IF(INDIRECT(VLOOKUP(B417,B$8:C$38,2,FALSE)&amp;(10*A417+5))="","",INDIRECT(VLOOKUP(B417,B$8:C$38,2,FALSE)&amp;(10*A417+5))))</f>
        <v/>
      </c>
      <c r="H417" s="17" t="str" cm="1">
        <f t="array" aca="1" ref="H417" ca="1">IF(G417="","",IF(G417="●","振替後",IF(G417="▲","振替前",IF(G417="○","休日",IF(G417="外","非対象期間",IF(INDIRECT(VLOOKUP(B417,B$8:C$38,2,FALSE)&amp;(10*A417+5))="","",INDIRECT(VLOOKUP(B417,B$8:C$38,2,FALSE)&amp;(10*A417+5))))))))</f>
        <v/>
      </c>
    </row>
    <row r="418" spans="1:8">
      <c r="A418" s="17">
        <f t="shared" si="88"/>
        <v>14</v>
      </c>
      <c r="B418" s="17">
        <f t="shared" si="89"/>
        <v>8</v>
      </c>
      <c r="D418" s="89" cm="1">
        <f t="array" aca="1" ref="D418" ca="1">IF(INDIRECT(VLOOKUP(B418,B$8:C$38,2,FALSE)&amp;(10*A418-1))="","",INDIRECT(VLOOKUP(B418,B$8:C$38,2,FALSE)&amp;(10*A418-1)))</f>
        <v>46334</v>
      </c>
      <c r="E418" s="17" t="str">
        <f t="shared" ca="1" si="87"/>
        <v>日</v>
      </c>
      <c r="F418" s="17" t="str" cm="1">
        <f t="array" aca="1" ref="F418" ca="1">IF(E418="","",IF(INDIRECT(VLOOKUP(B418,B$8:C$38,2,FALSE)&amp;(10*A418+3))="","",INDIRECT(VLOOKUP(B418,B$8:C$38,2,FALSE)&amp;(10*A418+3))))</f>
        <v/>
      </c>
      <c r="G418" s="17" t="str" cm="1">
        <f t="array" aca="1" ref="G418" ca="1">IF(E418="","",IF(INDIRECT(VLOOKUP(B418,B$8:C$38,2,FALSE)&amp;(10*A418+5))="","",INDIRECT(VLOOKUP(B418,B$8:C$38,2,FALSE)&amp;(10*A418+5))))</f>
        <v/>
      </c>
      <c r="H418" s="17" t="str" cm="1">
        <f t="array" aca="1" ref="H418" ca="1">IF(G418="","",IF(G418="●","振替後",IF(G418="▲","振替前",IF(G418="○","休日",IF(G418="外","非対象期間",IF(INDIRECT(VLOOKUP(B418,B$8:C$38,2,FALSE)&amp;(10*A418+5))="","",INDIRECT(VLOOKUP(B418,B$8:C$38,2,FALSE)&amp;(10*A418+5))))))))</f>
        <v/>
      </c>
    </row>
    <row r="419" spans="1:8">
      <c r="A419" s="17">
        <f t="shared" si="88"/>
        <v>14</v>
      </c>
      <c r="B419" s="17">
        <f t="shared" si="89"/>
        <v>9</v>
      </c>
      <c r="D419" s="89" cm="1">
        <f t="array" aca="1" ref="D419" ca="1">IF(INDIRECT(VLOOKUP(B419,B$8:C$38,2,FALSE)&amp;(10*A419-1))="","",INDIRECT(VLOOKUP(B419,B$8:C$38,2,FALSE)&amp;(10*A419-1)))</f>
        <v>46335</v>
      </c>
      <c r="E419" s="17" t="str">
        <f t="shared" ca="1" si="87"/>
        <v>月</v>
      </c>
      <c r="F419" s="17" t="str" cm="1">
        <f t="array" aca="1" ref="F419" ca="1">IF(E419="","",IF(INDIRECT(VLOOKUP(B419,B$8:C$38,2,FALSE)&amp;(10*A419+3))="","",INDIRECT(VLOOKUP(B419,B$8:C$38,2,FALSE)&amp;(10*A419+3))))</f>
        <v/>
      </c>
      <c r="G419" s="17" t="str" cm="1">
        <f t="array" aca="1" ref="G419" ca="1">IF(E419="","",IF(INDIRECT(VLOOKUP(B419,B$8:C$38,2,FALSE)&amp;(10*A419+5))="","",INDIRECT(VLOOKUP(B419,B$8:C$38,2,FALSE)&amp;(10*A419+5))))</f>
        <v/>
      </c>
      <c r="H419" s="17" t="str" cm="1">
        <f t="array" aca="1" ref="H419" ca="1">IF(G419="","",IF(G419="●","振替後",IF(G419="▲","振替前",IF(G419="○","休日",IF(G419="外","非対象期間",IF(INDIRECT(VLOOKUP(B419,B$8:C$38,2,FALSE)&amp;(10*A419+5))="","",INDIRECT(VLOOKUP(B419,B$8:C$38,2,FALSE)&amp;(10*A419+5))))))))</f>
        <v/>
      </c>
    </row>
    <row r="420" spans="1:8">
      <c r="A420" s="17">
        <f t="shared" si="88"/>
        <v>14</v>
      </c>
      <c r="B420" s="17">
        <f t="shared" si="89"/>
        <v>10</v>
      </c>
      <c r="D420" s="89" cm="1">
        <f t="array" aca="1" ref="D420" ca="1">IF(INDIRECT(VLOOKUP(B420,B$8:C$38,2,FALSE)&amp;(10*A420-1))="","",INDIRECT(VLOOKUP(B420,B$8:C$38,2,FALSE)&amp;(10*A420-1)))</f>
        <v>46336</v>
      </c>
      <c r="E420" s="17" t="str">
        <f t="shared" ca="1" si="87"/>
        <v>火</v>
      </c>
      <c r="F420" s="17" t="str" cm="1">
        <f t="array" aca="1" ref="F420" ca="1">IF(E420="","",IF(INDIRECT(VLOOKUP(B420,B$8:C$38,2,FALSE)&amp;(10*A420+3))="","",INDIRECT(VLOOKUP(B420,B$8:C$38,2,FALSE)&amp;(10*A420+3))))</f>
        <v/>
      </c>
      <c r="G420" s="17" t="str" cm="1">
        <f t="array" aca="1" ref="G420" ca="1">IF(E420="","",IF(INDIRECT(VLOOKUP(B420,B$8:C$38,2,FALSE)&amp;(10*A420+5))="","",INDIRECT(VLOOKUP(B420,B$8:C$38,2,FALSE)&amp;(10*A420+5))))</f>
        <v/>
      </c>
      <c r="H420" s="17" t="str" cm="1">
        <f t="array" aca="1" ref="H420" ca="1">IF(G420="","",IF(G420="●","振替後",IF(G420="▲","振替前",IF(G420="○","休日",IF(G420="外","非対象期間",IF(INDIRECT(VLOOKUP(B420,B$8:C$38,2,FALSE)&amp;(10*A420+5))="","",INDIRECT(VLOOKUP(B420,B$8:C$38,2,FALSE)&amp;(10*A420+5))))))))</f>
        <v/>
      </c>
    </row>
    <row r="421" spans="1:8">
      <c r="A421" s="17">
        <f t="shared" si="88"/>
        <v>14</v>
      </c>
      <c r="B421" s="17">
        <f t="shared" si="89"/>
        <v>11</v>
      </c>
      <c r="D421" s="89" cm="1">
        <f t="array" aca="1" ref="D421" ca="1">IF(INDIRECT(VLOOKUP(B421,B$8:C$38,2,FALSE)&amp;(10*A421-1))="","",INDIRECT(VLOOKUP(B421,B$8:C$38,2,FALSE)&amp;(10*A421-1)))</f>
        <v>46337</v>
      </c>
      <c r="E421" s="17" t="str">
        <f t="shared" ca="1" si="87"/>
        <v>水</v>
      </c>
      <c r="F421" s="17" t="str" cm="1">
        <f t="array" aca="1" ref="F421" ca="1">IF(E421="","",IF(INDIRECT(VLOOKUP(B421,B$8:C$38,2,FALSE)&amp;(10*A421+3))="","",INDIRECT(VLOOKUP(B421,B$8:C$38,2,FALSE)&amp;(10*A421+3))))</f>
        <v/>
      </c>
      <c r="G421" s="17" t="str" cm="1">
        <f t="array" aca="1" ref="G421" ca="1">IF(E421="","",IF(INDIRECT(VLOOKUP(B421,B$8:C$38,2,FALSE)&amp;(10*A421+5))="","",INDIRECT(VLOOKUP(B421,B$8:C$38,2,FALSE)&amp;(10*A421+5))))</f>
        <v/>
      </c>
      <c r="H421" s="17" t="str" cm="1">
        <f t="array" aca="1" ref="H421" ca="1">IF(G421="","",IF(G421="●","振替後",IF(G421="▲","振替前",IF(G421="○","休日",IF(G421="外","非対象期間",IF(INDIRECT(VLOOKUP(B421,B$8:C$38,2,FALSE)&amp;(10*A421+5))="","",INDIRECT(VLOOKUP(B421,B$8:C$38,2,FALSE)&amp;(10*A421+5))))))))</f>
        <v/>
      </c>
    </row>
    <row r="422" spans="1:8">
      <c r="A422" s="17">
        <f t="shared" si="88"/>
        <v>14</v>
      </c>
      <c r="B422" s="17">
        <f t="shared" si="89"/>
        <v>12</v>
      </c>
      <c r="D422" s="89" cm="1">
        <f t="array" aca="1" ref="D422" ca="1">IF(INDIRECT(VLOOKUP(B422,B$8:C$38,2,FALSE)&amp;(10*A422-1))="","",INDIRECT(VLOOKUP(B422,B$8:C$38,2,FALSE)&amp;(10*A422-1)))</f>
        <v>46338</v>
      </c>
      <c r="E422" s="17" t="str">
        <f t="shared" ca="1" si="87"/>
        <v>木</v>
      </c>
      <c r="F422" s="17" t="str" cm="1">
        <f t="array" aca="1" ref="F422" ca="1">IF(E422="","",IF(INDIRECT(VLOOKUP(B422,B$8:C$38,2,FALSE)&amp;(10*A422+3))="","",INDIRECT(VLOOKUP(B422,B$8:C$38,2,FALSE)&amp;(10*A422+3))))</f>
        <v/>
      </c>
      <c r="G422" s="17" t="str" cm="1">
        <f t="array" aca="1" ref="G422" ca="1">IF(E422="","",IF(INDIRECT(VLOOKUP(B422,B$8:C$38,2,FALSE)&amp;(10*A422+5))="","",INDIRECT(VLOOKUP(B422,B$8:C$38,2,FALSE)&amp;(10*A422+5))))</f>
        <v/>
      </c>
      <c r="H422" s="17" t="str" cm="1">
        <f t="array" aca="1" ref="H422" ca="1">IF(G422="","",IF(G422="●","振替後",IF(G422="▲","振替前",IF(G422="○","休日",IF(G422="外","非対象期間",IF(INDIRECT(VLOOKUP(B422,B$8:C$38,2,FALSE)&amp;(10*A422+5))="","",INDIRECT(VLOOKUP(B422,B$8:C$38,2,FALSE)&amp;(10*A422+5))))))))</f>
        <v/>
      </c>
    </row>
    <row r="423" spans="1:8">
      <c r="A423" s="17">
        <f t="shared" si="88"/>
        <v>14</v>
      </c>
      <c r="B423" s="17">
        <f t="shared" si="89"/>
        <v>13</v>
      </c>
      <c r="D423" s="89" cm="1">
        <f t="array" aca="1" ref="D423" ca="1">IF(INDIRECT(VLOOKUP(B423,B$8:C$38,2,FALSE)&amp;(10*A423-1))="","",INDIRECT(VLOOKUP(B423,B$8:C$38,2,FALSE)&amp;(10*A423-1)))</f>
        <v>46339</v>
      </c>
      <c r="E423" s="17" t="str">
        <f t="shared" ca="1" si="87"/>
        <v>金</v>
      </c>
      <c r="F423" s="17" t="str" cm="1">
        <f t="array" aca="1" ref="F423" ca="1">IF(E423="","",IF(INDIRECT(VLOOKUP(B423,B$8:C$38,2,FALSE)&amp;(10*A423+3))="","",INDIRECT(VLOOKUP(B423,B$8:C$38,2,FALSE)&amp;(10*A423+3))))</f>
        <v/>
      </c>
      <c r="G423" s="17" t="str" cm="1">
        <f t="array" aca="1" ref="G423" ca="1">IF(E423="","",IF(INDIRECT(VLOOKUP(B423,B$8:C$38,2,FALSE)&amp;(10*A423+5))="","",INDIRECT(VLOOKUP(B423,B$8:C$38,2,FALSE)&amp;(10*A423+5))))</f>
        <v/>
      </c>
      <c r="H423" s="17" t="str" cm="1">
        <f t="array" aca="1" ref="H423" ca="1">IF(G423="","",IF(G423="●","振替後",IF(G423="▲","振替前",IF(G423="○","休日",IF(G423="外","非対象期間",IF(INDIRECT(VLOOKUP(B423,B$8:C$38,2,FALSE)&amp;(10*A423+5))="","",INDIRECT(VLOOKUP(B423,B$8:C$38,2,FALSE)&amp;(10*A423+5))))))))</f>
        <v/>
      </c>
    </row>
    <row r="424" spans="1:8">
      <c r="A424" s="17">
        <f t="shared" si="88"/>
        <v>14</v>
      </c>
      <c r="B424" s="17">
        <f t="shared" si="89"/>
        <v>14</v>
      </c>
      <c r="D424" s="89" cm="1">
        <f t="array" aca="1" ref="D424" ca="1">IF(INDIRECT(VLOOKUP(B424,B$8:C$38,2,FALSE)&amp;(10*A424-1))="","",INDIRECT(VLOOKUP(B424,B$8:C$38,2,FALSE)&amp;(10*A424-1)))</f>
        <v>46340</v>
      </c>
      <c r="E424" s="17" t="str">
        <f t="shared" ca="1" si="87"/>
        <v>土</v>
      </c>
      <c r="F424" s="17" t="str" cm="1">
        <f t="array" aca="1" ref="F424" ca="1">IF(E424="","",IF(INDIRECT(VLOOKUP(B424,B$8:C$38,2,FALSE)&amp;(10*A424+3))="","",INDIRECT(VLOOKUP(B424,B$8:C$38,2,FALSE)&amp;(10*A424+3))))</f>
        <v/>
      </c>
      <c r="G424" s="17" t="str" cm="1">
        <f t="array" aca="1" ref="G424" ca="1">IF(E424="","",IF(INDIRECT(VLOOKUP(B424,B$8:C$38,2,FALSE)&amp;(10*A424+5))="","",INDIRECT(VLOOKUP(B424,B$8:C$38,2,FALSE)&amp;(10*A424+5))))</f>
        <v/>
      </c>
      <c r="H424" s="17" t="str" cm="1">
        <f t="array" aca="1" ref="H424" ca="1">IF(G424="","",IF(G424="●","振替後",IF(G424="▲","振替前",IF(G424="○","休日",IF(G424="外","非対象期間",IF(INDIRECT(VLOOKUP(B424,B$8:C$38,2,FALSE)&amp;(10*A424+5))="","",INDIRECT(VLOOKUP(B424,B$8:C$38,2,FALSE)&amp;(10*A424+5))))))))</f>
        <v/>
      </c>
    </row>
    <row r="425" spans="1:8">
      <c r="A425" s="17">
        <f t="shared" si="88"/>
        <v>14</v>
      </c>
      <c r="B425" s="17">
        <f t="shared" si="89"/>
        <v>15</v>
      </c>
      <c r="D425" s="89" cm="1">
        <f t="array" aca="1" ref="D425" ca="1">IF(INDIRECT(VLOOKUP(B425,B$8:C$38,2,FALSE)&amp;(10*A425-1))="","",INDIRECT(VLOOKUP(B425,B$8:C$38,2,FALSE)&amp;(10*A425-1)))</f>
        <v>46341</v>
      </c>
      <c r="E425" s="17" t="str">
        <f t="shared" ca="1" si="87"/>
        <v>日</v>
      </c>
      <c r="F425" s="17" t="str" cm="1">
        <f t="array" aca="1" ref="F425" ca="1">IF(E425="","",IF(INDIRECT(VLOOKUP(B425,B$8:C$38,2,FALSE)&amp;(10*A425+3))="","",INDIRECT(VLOOKUP(B425,B$8:C$38,2,FALSE)&amp;(10*A425+3))))</f>
        <v/>
      </c>
      <c r="G425" s="17" t="str" cm="1">
        <f t="array" aca="1" ref="G425" ca="1">IF(E425="","",IF(INDIRECT(VLOOKUP(B425,B$8:C$38,2,FALSE)&amp;(10*A425+5))="","",INDIRECT(VLOOKUP(B425,B$8:C$38,2,FALSE)&amp;(10*A425+5))))</f>
        <v/>
      </c>
      <c r="H425" s="17" t="str" cm="1">
        <f t="array" aca="1" ref="H425" ca="1">IF(G425="","",IF(G425="●","振替後",IF(G425="▲","振替前",IF(G425="○","休日",IF(G425="外","非対象期間",IF(INDIRECT(VLOOKUP(B425,B$8:C$38,2,FALSE)&amp;(10*A425+5))="","",INDIRECT(VLOOKUP(B425,B$8:C$38,2,FALSE)&amp;(10*A425+5))))))))</f>
        <v/>
      </c>
    </row>
    <row r="426" spans="1:8">
      <c r="A426" s="17">
        <f t="shared" si="88"/>
        <v>14</v>
      </c>
      <c r="B426" s="17">
        <f t="shared" si="89"/>
        <v>16</v>
      </c>
      <c r="D426" s="89" cm="1">
        <f t="array" aca="1" ref="D426" ca="1">IF(INDIRECT(VLOOKUP(B426,B$8:C$38,2,FALSE)&amp;(10*A426-1))="","",INDIRECT(VLOOKUP(B426,B$8:C$38,2,FALSE)&amp;(10*A426-1)))</f>
        <v>46342</v>
      </c>
      <c r="E426" s="17" t="str">
        <f t="shared" ca="1" si="87"/>
        <v>月</v>
      </c>
      <c r="F426" s="17" t="str" cm="1">
        <f t="array" aca="1" ref="F426" ca="1">IF(E426="","",IF(INDIRECT(VLOOKUP(B426,B$8:C$38,2,FALSE)&amp;(10*A426+3))="","",INDIRECT(VLOOKUP(B426,B$8:C$38,2,FALSE)&amp;(10*A426+3))))</f>
        <v/>
      </c>
      <c r="G426" s="17" t="str" cm="1">
        <f t="array" aca="1" ref="G426" ca="1">IF(E426="","",IF(INDIRECT(VLOOKUP(B426,B$8:C$38,2,FALSE)&amp;(10*A426+5))="","",INDIRECT(VLOOKUP(B426,B$8:C$38,2,FALSE)&amp;(10*A426+5))))</f>
        <v/>
      </c>
      <c r="H426" s="17" t="str" cm="1">
        <f t="array" aca="1" ref="H426" ca="1">IF(G426="","",IF(G426="●","振替後",IF(G426="▲","振替前",IF(G426="○","休日",IF(G426="外","非対象期間",IF(INDIRECT(VLOOKUP(B426,B$8:C$38,2,FALSE)&amp;(10*A426+5))="","",INDIRECT(VLOOKUP(B426,B$8:C$38,2,FALSE)&amp;(10*A426+5))))))))</f>
        <v/>
      </c>
    </row>
    <row r="427" spans="1:8">
      <c r="A427" s="17">
        <f t="shared" si="88"/>
        <v>14</v>
      </c>
      <c r="B427" s="17">
        <f t="shared" si="89"/>
        <v>17</v>
      </c>
      <c r="D427" s="89" cm="1">
        <f t="array" aca="1" ref="D427" ca="1">IF(INDIRECT(VLOOKUP(B427,B$8:C$38,2,FALSE)&amp;(10*A427-1))="","",INDIRECT(VLOOKUP(B427,B$8:C$38,2,FALSE)&amp;(10*A427-1)))</f>
        <v>46343</v>
      </c>
      <c r="E427" s="17" t="str">
        <f t="shared" ca="1" si="87"/>
        <v>火</v>
      </c>
      <c r="F427" s="17" t="str" cm="1">
        <f t="array" aca="1" ref="F427" ca="1">IF(E427="","",IF(INDIRECT(VLOOKUP(B427,B$8:C$38,2,FALSE)&amp;(10*A427+3))="","",INDIRECT(VLOOKUP(B427,B$8:C$38,2,FALSE)&amp;(10*A427+3))))</f>
        <v/>
      </c>
      <c r="G427" s="17" t="str" cm="1">
        <f t="array" aca="1" ref="G427" ca="1">IF(E427="","",IF(INDIRECT(VLOOKUP(B427,B$8:C$38,2,FALSE)&amp;(10*A427+5))="","",INDIRECT(VLOOKUP(B427,B$8:C$38,2,FALSE)&amp;(10*A427+5))))</f>
        <v/>
      </c>
      <c r="H427" s="17" t="str" cm="1">
        <f t="array" aca="1" ref="H427" ca="1">IF(G427="","",IF(G427="●","振替後",IF(G427="▲","振替前",IF(G427="○","休日",IF(G427="外","非対象期間",IF(INDIRECT(VLOOKUP(B427,B$8:C$38,2,FALSE)&amp;(10*A427+5))="","",INDIRECT(VLOOKUP(B427,B$8:C$38,2,FALSE)&amp;(10*A427+5))))))))</f>
        <v/>
      </c>
    </row>
    <row r="428" spans="1:8">
      <c r="A428" s="17">
        <f t="shared" si="88"/>
        <v>14</v>
      </c>
      <c r="B428" s="17">
        <f t="shared" si="89"/>
        <v>18</v>
      </c>
      <c r="D428" s="89" cm="1">
        <f t="array" aca="1" ref="D428" ca="1">IF(INDIRECT(VLOOKUP(B428,B$8:C$38,2,FALSE)&amp;(10*A428-1))="","",INDIRECT(VLOOKUP(B428,B$8:C$38,2,FALSE)&amp;(10*A428-1)))</f>
        <v>46344</v>
      </c>
      <c r="E428" s="17" t="str">
        <f t="shared" ca="1" si="87"/>
        <v>水</v>
      </c>
      <c r="F428" s="17" t="str" cm="1">
        <f t="array" aca="1" ref="F428" ca="1">IF(E428="","",IF(INDIRECT(VLOOKUP(B428,B$8:C$38,2,FALSE)&amp;(10*A428+3))="","",INDIRECT(VLOOKUP(B428,B$8:C$38,2,FALSE)&amp;(10*A428+3))))</f>
        <v/>
      </c>
      <c r="G428" s="17" t="str" cm="1">
        <f t="array" aca="1" ref="G428" ca="1">IF(E428="","",IF(INDIRECT(VLOOKUP(B428,B$8:C$38,2,FALSE)&amp;(10*A428+5))="","",INDIRECT(VLOOKUP(B428,B$8:C$38,2,FALSE)&amp;(10*A428+5))))</f>
        <v/>
      </c>
      <c r="H428" s="17" t="str" cm="1">
        <f t="array" aca="1" ref="H428" ca="1">IF(G428="","",IF(G428="●","振替後",IF(G428="▲","振替前",IF(G428="○","休日",IF(G428="外","非対象期間",IF(INDIRECT(VLOOKUP(B428,B$8:C$38,2,FALSE)&amp;(10*A428+5))="","",INDIRECT(VLOOKUP(B428,B$8:C$38,2,FALSE)&amp;(10*A428+5))))))))</f>
        <v/>
      </c>
    </row>
    <row r="429" spans="1:8">
      <c r="A429" s="17">
        <f t="shared" si="88"/>
        <v>14</v>
      </c>
      <c r="B429" s="17">
        <f t="shared" si="89"/>
        <v>19</v>
      </c>
      <c r="D429" s="89" cm="1">
        <f t="array" aca="1" ref="D429" ca="1">IF(INDIRECT(VLOOKUP(B429,B$8:C$38,2,FALSE)&amp;(10*A429-1))="","",INDIRECT(VLOOKUP(B429,B$8:C$38,2,FALSE)&amp;(10*A429-1)))</f>
        <v>46345</v>
      </c>
      <c r="E429" s="17" t="str">
        <f t="shared" ca="1" si="87"/>
        <v>木</v>
      </c>
      <c r="F429" s="17" t="str" cm="1">
        <f t="array" aca="1" ref="F429" ca="1">IF(E429="","",IF(INDIRECT(VLOOKUP(B429,B$8:C$38,2,FALSE)&amp;(10*A429+3))="","",INDIRECT(VLOOKUP(B429,B$8:C$38,2,FALSE)&amp;(10*A429+3))))</f>
        <v/>
      </c>
      <c r="G429" s="17" t="str" cm="1">
        <f t="array" aca="1" ref="G429" ca="1">IF(E429="","",IF(INDIRECT(VLOOKUP(B429,B$8:C$38,2,FALSE)&amp;(10*A429+5))="","",INDIRECT(VLOOKUP(B429,B$8:C$38,2,FALSE)&amp;(10*A429+5))))</f>
        <v/>
      </c>
      <c r="H429" s="17" t="str" cm="1">
        <f t="array" aca="1" ref="H429" ca="1">IF(G429="","",IF(G429="●","振替後",IF(G429="▲","振替前",IF(G429="○","休日",IF(G429="外","非対象期間",IF(INDIRECT(VLOOKUP(B429,B$8:C$38,2,FALSE)&amp;(10*A429+5))="","",INDIRECT(VLOOKUP(B429,B$8:C$38,2,FALSE)&amp;(10*A429+5))))))))</f>
        <v/>
      </c>
    </row>
    <row r="430" spans="1:8">
      <c r="A430" s="17">
        <f t="shared" si="88"/>
        <v>14</v>
      </c>
      <c r="B430" s="17">
        <f t="shared" si="89"/>
        <v>20</v>
      </c>
      <c r="D430" s="89" cm="1">
        <f t="array" aca="1" ref="D430" ca="1">IF(INDIRECT(VLOOKUP(B430,B$8:C$38,2,FALSE)&amp;(10*A430-1))="","",INDIRECT(VLOOKUP(B430,B$8:C$38,2,FALSE)&amp;(10*A430-1)))</f>
        <v>46346</v>
      </c>
      <c r="E430" s="17" t="str">
        <f t="shared" ca="1" si="87"/>
        <v>金</v>
      </c>
      <c r="F430" s="17" t="str" cm="1">
        <f t="array" aca="1" ref="F430" ca="1">IF(E430="","",IF(INDIRECT(VLOOKUP(B430,B$8:C$38,2,FALSE)&amp;(10*A430+3))="","",INDIRECT(VLOOKUP(B430,B$8:C$38,2,FALSE)&amp;(10*A430+3))))</f>
        <v/>
      </c>
      <c r="G430" s="17" t="str" cm="1">
        <f t="array" aca="1" ref="G430" ca="1">IF(E430="","",IF(INDIRECT(VLOOKUP(B430,B$8:C$38,2,FALSE)&amp;(10*A430+5))="","",INDIRECT(VLOOKUP(B430,B$8:C$38,2,FALSE)&amp;(10*A430+5))))</f>
        <v/>
      </c>
      <c r="H430" s="17" t="str" cm="1">
        <f t="array" aca="1" ref="H430" ca="1">IF(G430="","",IF(G430="●","振替後",IF(G430="▲","振替前",IF(G430="○","休日",IF(G430="外","非対象期間",IF(INDIRECT(VLOOKUP(B430,B$8:C$38,2,FALSE)&amp;(10*A430+5))="","",INDIRECT(VLOOKUP(B430,B$8:C$38,2,FALSE)&amp;(10*A430+5))))))))</f>
        <v/>
      </c>
    </row>
    <row r="431" spans="1:8">
      <c r="A431" s="17">
        <f t="shared" si="88"/>
        <v>14</v>
      </c>
      <c r="B431" s="17">
        <f t="shared" si="89"/>
        <v>21</v>
      </c>
      <c r="D431" s="89" cm="1">
        <f t="array" aca="1" ref="D431" ca="1">IF(INDIRECT(VLOOKUP(B431,B$8:C$38,2,FALSE)&amp;(10*A431-1))="","",INDIRECT(VLOOKUP(B431,B$8:C$38,2,FALSE)&amp;(10*A431-1)))</f>
        <v>46347</v>
      </c>
      <c r="E431" s="17" t="str">
        <f t="shared" ca="1" si="87"/>
        <v>土</v>
      </c>
      <c r="F431" s="17" t="str" cm="1">
        <f t="array" aca="1" ref="F431" ca="1">IF(E431="","",IF(INDIRECT(VLOOKUP(B431,B$8:C$38,2,FALSE)&amp;(10*A431+3))="","",INDIRECT(VLOOKUP(B431,B$8:C$38,2,FALSE)&amp;(10*A431+3))))</f>
        <v/>
      </c>
      <c r="G431" s="17" t="str" cm="1">
        <f t="array" aca="1" ref="G431" ca="1">IF(E431="","",IF(INDIRECT(VLOOKUP(B431,B$8:C$38,2,FALSE)&amp;(10*A431+5))="","",INDIRECT(VLOOKUP(B431,B$8:C$38,2,FALSE)&amp;(10*A431+5))))</f>
        <v/>
      </c>
      <c r="H431" s="17" t="str" cm="1">
        <f t="array" aca="1" ref="H431" ca="1">IF(G431="","",IF(G431="●","振替後",IF(G431="▲","振替前",IF(G431="○","休日",IF(G431="外","非対象期間",IF(INDIRECT(VLOOKUP(B431,B$8:C$38,2,FALSE)&amp;(10*A431+5))="","",INDIRECT(VLOOKUP(B431,B$8:C$38,2,FALSE)&amp;(10*A431+5))))))))</f>
        <v/>
      </c>
    </row>
    <row r="432" spans="1:8">
      <c r="A432" s="17">
        <f t="shared" si="88"/>
        <v>14</v>
      </c>
      <c r="B432" s="17">
        <f t="shared" si="89"/>
        <v>22</v>
      </c>
      <c r="D432" s="89" cm="1">
        <f t="array" aca="1" ref="D432" ca="1">IF(INDIRECT(VLOOKUP(B432,B$8:C$38,2,FALSE)&amp;(10*A432-1))="","",INDIRECT(VLOOKUP(B432,B$8:C$38,2,FALSE)&amp;(10*A432-1)))</f>
        <v>46348</v>
      </c>
      <c r="E432" s="17" t="str">
        <f t="shared" ca="1" si="87"/>
        <v>日</v>
      </c>
      <c r="F432" s="17" t="str" cm="1">
        <f t="array" aca="1" ref="F432" ca="1">IF(E432="","",IF(INDIRECT(VLOOKUP(B432,B$8:C$38,2,FALSE)&amp;(10*A432+3))="","",INDIRECT(VLOOKUP(B432,B$8:C$38,2,FALSE)&amp;(10*A432+3))))</f>
        <v/>
      </c>
      <c r="G432" s="17" t="str" cm="1">
        <f t="array" aca="1" ref="G432" ca="1">IF(E432="","",IF(INDIRECT(VLOOKUP(B432,B$8:C$38,2,FALSE)&amp;(10*A432+5))="","",INDIRECT(VLOOKUP(B432,B$8:C$38,2,FALSE)&amp;(10*A432+5))))</f>
        <v/>
      </c>
      <c r="H432" s="17" t="str" cm="1">
        <f t="array" aca="1" ref="H432" ca="1">IF(G432="","",IF(G432="●","振替後",IF(G432="▲","振替前",IF(G432="○","休日",IF(G432="外","非対象期間",IF(INDIRECT(VLOOKUP(B432,B$8:C$38,2,FALSE)&amp;(10*A432+5))="","",INDIRECT(VLOOKUP(B432,B$8:C$38,2,FALSE)&amp;(10*A432+5))))))))</f>
        <v/>
      </c>
    </row>
    <row r="433" spans="1:8">
      <c r="A433" s="17">
        <f t="shared" si="88"/>
        <v>14</v>
      </c>
      <c r="B433" s="17">
        <f t="shared" si="89"/>
        <v>23</v>
      </c>
      <c r="D433" s="89" cm="1">
        <f t="array" aca="1" ref="D433" ca="1">IF(INDIRECT(VLOOKUP(B433,B$8:C$38,2,FALSE)&amp;(10*A433-1))="","",INDIRECT(VLOOKUP(B433,B$8:C$38,2,FALSE)&amp;(10*A433-1)))</f>
        <v>46349</v>
      </c>
      <c r="E433" s="17" t="str">
        <f t="shared" ca="1" si="87"/>
        <v>月</v>
      </c>
      <c r="F433" s="17" t="str" cm="1">
        <f t="array" aca="1" ref="F433" ca="1">IF(E433="","",IF(INDIRECT(VLOOKUP(B433,B$8:C$38,2,FALSE)&amp;(10*A433+3))="","",INDIRECT(VLOOKUP(B433,B$8:C$38,2,FALSE)&amp;(10*A433+3))))</f>
        <v/>
      </c>
      <c r="G433" s="17" t="str" cm="1">
        <f t="array" aca="1" ref="G433" ca="1">IF(E433="","",IF(INDIRECT(VLOOKUP(B433,B$8:C$38,2,FALSE)&amp;(10*A433+5))="","",INDIRECT(VLOOKUP(B433,B$8:C$38,2,FALSE)&amp;(10*A433+5))))</f>
        <v/>
      </c>
      <c r="H433" s="17" t="str" cm="1">
        <f t="array" aca="1" ref="H433" ca="1">IF(G433="","",IF(G433="●","振替後",IF(G433="▲","振替前",IF(G433="○","休日",IF(G433="外","非対象期間",IF(INDIRECT(VLOOKUP(B433,B$8:C$38,2,FALSE)&amp;(10*A433+5))="","",INDIRECT(VLOOKUP(B433,B$8:C$38,2,FALSE)&amp;(10*A433+5))))))))</f>
        <v/>
      </c>
    </row>
    <row r="434" spans="1:8">
      <c r="A434" s="17">
        <f t="shared" si="88"/>
        <v>14</v>
      </c>
      <c r="B434" s="17">
        <f t="shared" si="89"/>
        <v>24</v>
      </c>
      <c r="D434" s="89" cm="1">
        <f t="array" aca="1" ref="D434" ca="1">IF(INDIRECT(VLOOKUP(B434,B$8:C$38,2,FALSE)&amp;(10*A434-1))="","",INDIRECT(VLOOKUP(B434,B$8:C$38,2,FALSE)&amp;(10*A434-1)))</f>
        <v>46350</v>
      </c>
      <c r="E434" s="17" t="str">
        <f t="shared" ca="1" si="87"/>
        <v>火</v>
      </c>
      <c r="F434" s="17" t="str" cm="1">
        <f t="array" aca="1" ref="F434" ca="1">IF(E434="","",IF(INDIRECT(VLOOKUP(B434,B$8:C$38,2,FALSE)&amp;(10*A434+3))="","",INDIRECT(VLOOKUP(B434,B$8:C$38,2,FALSE)&amp;(10*A434+3))))</f>
        <v/>
      </c>
      <c r="G434" s="17" t="str" cm="1">
        <f t="array" aca="1" ref="G434" ca="1">IF(E434="","",IF(INDIRECT(VLOOKUP(B434,B$8:C$38,2,FALSE)&amp;(10*A434+5))="","",INDIRECT(VLOOKUP(B434,B$8:C$38,2,FALSE)&amp;(10*A434+5))))</f>
        <v/>
      </c>
      <c r="H434" s="17" t="str" cm="1">
        <f t="array" aca="1" ref="H434" ca="1">IF(G434="","",IF(G434="●","振替後",IF(G434="▲","振替前",IF(G434="○","休日",IF(G434="外","非対象期間",IF(INDIRECT(VLOOKUP(B434,B$8:C$38,2,FALSE)&amp;(10*A434+5))="","",INDIRECT(VLOOKUP(B434,B$8:C$38,2,FALSE)&amp;(10*A434+5))))))))</f>
        <v/>
      </c>
    </row>
    <row r="435" spans="1:8">
      <c r="A435" s="17">
        <f t="shared" si="88"/>
        <v>14</v>
      </c>
      <c r="B435" s="17">
        <f t="shared" si="89"/>
        <v>25</v>
      </c>
      <c r="D435" s="89" cm="1">
        <f t="array" aca="1" ref="D435" ca="1">IF(INDIRECT(VLOOKUP(B435,B$8:C$38,2,FALSE)&amp;(10*A435-1))="","",INDIRECT(VLOOKUP(B435,B$8:C$38,2,FALSE)&amp;(10*A435-1)))</f>
        <v>46351</v>
      </c>
      <c r="E435" s="17" t="str">
        <f t="shared" ca="1" si="87"/>
        <v>水</v>
      </c>
      <c r="F435" s="17" t="str" cm="1">
        <f t="array" aca="1" ref="F435" ca="1">IF(E435="","",IF(INDIRECT(VLOOKUP(B435,B$8:C$38,2,FALSE)&amp;(10*A435+3))="","",INDIRECT(VLOOKUP(B435,B$8:C$38,2,FALSE)&amp;(10*A435+3))))</f>
        <v/>
      </c>
      <c r="G435" s="17" t="str" cm="1">
        <f t="array" aca="1" ref="G435" ca="1">IF(E435="","",IF(INDIRECT(VLOOKUP(B435,B$8:C$38,2,FALSE)&amp;(10*A435+5))="","",INDIRECT(VLOOKUP(B435,B$8:C$38,2,FALSE)&amp;(10*A435+5))))</f>
        <v/>
      </c>
      <c r="H435" s="17" t="str" cm="1">
        <f t="array" aca="1" ref="H435" ca="1">IF(G435="","",IF(G435="●","振替後",IF(G435="▲","振替前",IF(G435="○","休日",IF(G435="外","非対象期間",IF(INDIRECT(VLOOKUP(B435,B$8:C$38,2,FALSE)&amp;(10*A435+5))="","",INDIRECT(VLOOKUP(B435,B$8:C$38,2,FALSE)&amp;(10*A435+5))))))))</f>
        <v/>
      </c>
    </row>
    <row r="436" spans="1:8">
      <c r="A436" s="17">
        <f t="shared" si="88"/>
        <v>14</v>
      </c>
      <c r="B436" s="17">
        <f t="shared" si="89"/>
        <v>26</v>
      </c>
      <c r="D436" s="89" cm="1">
        <f t="array" aca="1" ref="D436" ca="1">IF(INDIRECT(VLOOKUP(B436,B$8:C$38,2,FALSE)&amp;(10*A436-1))="","",INDIRECT(VLOOKUP(B436,B$8:C$38,2,FALSE)&amp;(10*A436-1)))</f>
        <v>46352</v>
      </c>
      <c r="E436" s="17" t="str">
        <f t="shared" ca="1" si="87"/>
        <v>木</v>
      </c>
      <c r="F436" s="17" t="str" cm="1">
        <f t="array" aca="1" ref="F436" ca="1">IF(E436="","",IF(INDIRECT(VLOOKUP(B436,B$8:C$38,2,FALSE)&amp;(10*A436+3))="","",INDIRECT(VLOOKUP(B436,B$8:C$38,2,FALSE)&amp;(10*A436+3))))</f>
        <v/>
      </c>
      <c r="G436" s="17" t="str" cm="1">
        <f t="array" aca="1" ref="G436" ca="1">IF(E436="","",IF(INDIRECT(VLOOKUP(B436,B$8:C$38,2,FALSE)&amp;(10*A436+5))="","",INDIRECT(VLOOKUP(B436,B$8:C$38,2,FALSE)&amp;(10*A436+5))))</f>
        <v/>
      </c>
      <c r="H436" s="17" t="str" cm="1">
        <f t="array" aca="1" ref="H436" ca="1">IF(G436="","",IF(G436="●","振替後",IF(G436="▲","振替前",IF(G436="○","休日",IF(G436="外","非対象期間",IF(INDIRECT(VLOOKUP(B436,B$8:C$38,2,FALSE)&amp;(10*A436+5))="","",INDIRECT(VLOOKUP(B436,B$8:C$38,2,FALSE)&amp;(10*A436+5))))))))</f>
        <v/>
      </c>
    </row>
    <row r="437" spans="1:8">
      <c r="A437" s="17">
        <f t="shared" si="88"/>
        <v>14</v>
      </c>
      <c r="B437" s="17">
        <f t="shared" si="89"/>
        <v>27</v>
      </c>
      <c r="D437" s="89" cm="1">
        <f t="array" aca="1" ref="D437" ca="1">IF(INDIRECT(VLOOKUP(B437,B$8:C$38,2,FALSE)&amp;(10*A437-1))="","",INDIRECT(VLOOKUP(B437,B$8:C$38,2,FALSE)&amp;(10*A437-1)))</f>
        <v>46353</v>
      </c>
      <c r="E437" s="17" t="str">
        <f t="shared" ca="1" si="87"/>
        <v>金</v>
      </c>
      <c r="F437" s="17" t="str" cm="1">
        <f t="array" aca="1" ref="F437" ca="1">IF(E437="","",IF(INDIRECT(VLOOKUP(B437,B$8:C$38,2,FALSE)&amp;(10*A437+3))="","",INDIRECT(VLOOKUP(B437,B$8:C$38,2,FALSE)&amp;(10*A437+3))))</f>
        <v/>
      </c>
      <c r="G437" s="17" t="str" cm="1">
        <f t="array" aca="1" ref="G437" ca="1">IF(E437="","",IF(INDIRECT(VLOOKUP(B437,B$8:C$38,2,FALSE)&amp;(10*A437+5))="","",INDIRECT(VLOOKUP(B437,B$8:C$38,2,FALSE)&amp;(10*A437+5))))</f>
        <v/>
      </c>
      <c r="H437" s="17" t="str" cm="1">
        <f t="array" aca="1" ref="H437" ca="1">IF(G437="","",IF(G437="●","振替後",IF(G437="▲","振替前",IF(G437="○","休日",IF(G437="外","非対象期間",IF(INDIRECT(VLOOKUP(B437,B$8:C$38,2,FALSE)&amp;(10*A437+5))="","",INDIRECT(VLOOKUP(B437,B$8:C$38,2,FALSE)&amp;(10*A437+5))))))))</f>
        <v/>
      </c>
    </row>
    <row r="438" spans="1:8">
      <c r="A438" s="17">
        <f t="shared" si="88"/>
        <v>14</v>
      </c>
      <c r="B438" s="17">
        <f t="shared" si="89"/>
        <v>28</v>
      </c>
      <c r="D438" s="89" cm="1">
        <f t="array" aca="1" ref="D438" ca="1">IF(INDIRECT(VLOOKUP(B438,B$8:C$38,2,FALSE)&amp;(10*A438-1))="","",INDIRECT(VLOOKUP(B438,B$8:C$38,2,FALSE)&amp;(10*A438-1)))</f>
        <v>46354</v>
      </c>
      <c r="E438" s="17" t="str">
        <f t="shared" ca="1" si="87"/>
        <v>土</v>
      </c>
      <c r="F438" s="17" t="str" cm="1">
        <f t="array" aca="1" ref="F438" ca="1">IF(E438="","",IF(INDIRECT(VLOOKUP(B438,B$8:C$38,2,FALSE)&amp;(10*A438+3))="","",INDIRECT(VLOOKUP(B438,B$8:C$38,2,FALSE)&amp;(10*A438+3))))</f>
        <v/>
      </c>
      <c r="G438" s="17" t="str" cm="1">
        <f t="array" aca="1" ref="G438" ca="1">IF(E438="","",IF(INDIRECT(VLOOKUP(B438,B$8:C$38,2,FALSE)&amp;(10*A438+5))="","",INDIRECT(VLOOKUP(B438,B$8:C$38,2,FALSE)&amp;(10*A438+5))))</f>
        <v/>
      </c>
      <c r="H438" s="17" t="str" cm="1">
        <f t="array" aca="1" ref="H438" ca="1">IF(G438="","",IF(G438="●","振替後",IF(G438="▲","振替前",IF(G438="○","休日",IF(G438="外","非対象期間",IF(INDIRECT(VLOOKUP(B438,B$8:C$38,2,FALSE)&amp;(10*A438+5))="","",INDIRECT(VLOOKUP(B438,B$8:C$38,2,FALSE)&amp;(10*A438+5))))))))</f>
        <v/>
      </c>
    </row>
    <row r="439" spans="1:8">
      <c r="A439" s="17">
        <f t="shared" si="88"/>
        <v>14</v>
      </c>
      <c r="B439" s="17">
        <f t="shared" si="89"/>
        <v>29</v>
      </c>
      <c r="D439" s="89" cm="1">
        <f t="array" aca="1" ref="D439" ca="1">IF(INDIRECT(VLOOKUP(B439,B$8:C$38,2,FALSE)&amp;(10*A439-1))="","",INDIRECT(VLOOKUP(B439,B$8:C$38,2,FALSE)&amp;(10*A439-1)))</f>
        <v>46355</v>
      </c>
      <c r="E439" s="17" t="str">
        <f t="shared" ca="1" si="87"/>
        <v>日</v>
      </c>
      <c r="F439" s="17" t="str" cm="1">
        <f t="array" aca="1" ref="F439" ca="1">IF(E439="","",IF(INDIRECT(VLOOKUP(B439,B$8:C$38,2,FALSE)&amp;(10*A439+3))="","",INDIRECT(VLOOKUP(B439,B$8:C$38,2,FALSE)&amp;(10*A439+3))))</f>
        <v/>
      </c>
      <c r="G439" s="17" t="str" cm="1">
        <f t="array" aca="1" ref="G439" ca="1">IF(E439="","",IF(INDIRECT(VLOOKUP(B439,B$8:C$38,2,FALSE)&amp;(10*A439+5))="","",INDIRECT(VLOOKUP(B439,B$8:C$38,2,FALSE)&amp;(10*A439+5))))</f>
        <v/>
      </c>
      <c r="H439" s="17" t="str" cm="1">
        <f t="array" aca="1" ref="H439" ca="1">IF(G439="","",IF(G439="●","振替後",IF(G439="▲","振替前",IF(G439="○","休日",IF(G439="外","非対象期間",IF(INDIRECT(VLOOKUP(B439,B$8:C$38,2,FALSE)&amp;(10*A439+5))="","",INDIRECT(VLOOKUP(B439,B$8:C$38,2,FALSE)&amp;(10*A439+5))))))))</f>
        <v/>
      </c>
    </row>
    <row r="440" spans="1:8">
      <c r="A440" s="17">
        <f t="shared" si="88"/>
        <v>14</v>
      </c>
      <c r="B440" s="17">
        <f t="shared" si="89"/>
        <v>30</v>
      </c>
      <c r="D440" s="89" cm="1">
        <f t="array" aca="1" ref="D440" ca="1">IF(INDIRECT(VLOOKUP(B440,B$8:C$38,2,FALSE)&amp;(10*A440-1))="","",INDIRECT(VLOOKUP(B440,B$8:C$38,2,FALSE)&amp;(10*A440-1)))</f>
        <v>46356</v>
      </c>
      <c r="E440" s="17" t="str">
        <f t="shared" ca="1" si="87"/>
        <v>月</v>
      </c>
      <c r="F440" s="17" t="str" cm="1">
        <f t="array" aca="1" ref="F440" ca="1">IF(E440="","",IF(INDIRECT(VLOOKUP(B440,B$8:C$38,2,FALSE)&amp;(10*A440+3))="","",INDIRECT(VLOOKUP(B440,B$8:C$38,2,FALSE)&amp;(10*A440+3))))</f>
        <v/>
      </c>
      <c r="G440" s="17" t="str" cm="1">
        <f t="array" aca="1" ref="G440" ca="1">IF(E440="","",IF(INDIRECT(VLOOKUP(B440,B$8:C$38,2,FALSE)&amp;(10*A440+5))="","",INDIRECT(VLOOKUP(B440,B$8:C$38,2,FALSE)&amp;(10*A440+5))))</f>
        <v/>
      </c>
      <c r="H440" s="17" t="str" cm="1">
        <f t="array" aca="1" ref="H440" ca="1">IF(G440="","",IF(G440="●","振替後",IF(G440="▲","振替前",IF(G440="○","休日",IF(G440="外","非対象期間",IF(INDIRECT(VLOOKUP(B440,B$8:C$38,2,FALSE)&amp;(10*A440+5))="","",INDIRECT(VLOOKUP(B440,B$8:C$38,2,FALSE)&amp;(10*A440+5))))))))</f>
        <v/>
      </c>
    </row>
    <row r="441" spans="1:8">
      <c r="A441" s="17">
        <f t="shared" si="88"/>
        <v>14</v>
      </c>
      <c r="B441" s="17">
        <f t="shared" si="89"/>
        <v>31</v>
      </c>
      <c r="D441" s="89" t="str" cm="1">
        <f t="array" aca="1" ref="D441" ca="1">IF(INDIRECT(VLOOKUP(B441,B$8:C$38,2,FALSE)&amp;(10*A441-1))="","",INDIRECT(VLOOKUP(B441,B$8:C$38,2,FALSE)&amp;(10*A441-1)))</f>
        <v/>
      </c>
      <c r="E441" s="17" t="str">
        <f t="shared" ca="1" si="87"/>
        <v/>
      </c>
      <c r="F441" s="17" t="str" cm="1">
        <f t="array" aca="1" ref="F441" ca="1">IF(E441="","",IF(INDIRECT(VLOOKUP(B441,B$8:C$38,2,FALSE)&amp;(10*A441+3))="","",INDIRECT(VLOOKUP(B441,B$8:C$38,2,FALSE)&amp;(10*A441+3))))</f>
        <v/>
      </c>
      <c r="G441" s="17" t="str" cm="1">
        <f t="array" aca="1" ref="G441" ca="1">IF(E441="","",IF(INDIRECT(VLOOKUP(B441,B$8:C$38,2,FALSE)&amp;(10*A441+5))="","",INDIRECT(VLOOKUP(B441,B$8:C$38,2,FALSE)&amp;(10*A441+5))))</f>
        <v/>
      </c>
      <c r="H441" s="17" t="str" cm="1">
        <f t="array" aca="1" ref="H441" ca="1">IF(G441="","",IF(G441="●","振替後",IF(G441="▲","振替前",IF(G441="○","休日",IF(G441="外","非対象期間",IF(INDIRECT(VLOOKUP(B441,B$8:C$38,2,FALSE)&amp;(10*A441+5))="","",INDIRECT(VLOOKUP(B441,B$8:C$38,2,FALSE)&amp;(10*A441+5))))))))</f>
        <v/>
      </c>
    </row>
    <row r="442" spans="1:8">
      <c r="A442" s="17">
        <f t="shared" si="88"/>
        <v>15</v>
      </c>
      <c r="B442" s="17">
        <f t="shared" si="89"/>
        <v>1</v>
      </c>
      <c r="D442" s="89" cm="1">
        <f t="array" aca="1" ref="D442" ca="1">IF(INDIRECT(VLOOKUP(B442,B$8:C$38,2,FALSE)&amp;(10*A442-1))="","",INDIRECT(VLOOKUP(B442,B$8:C$38,2,FALSE)&amp;(10*A442-1)))</f>
        <v>46357</v>
      </c>
      <c r="E442" s="17" t="str">
        <f t="shared" ca="1" si="87"/>
        <v>火</v>
      </c>
      <c r="F442" s="17" t="str" cm="1">
        <f t="array" aca="1" ref="F442" ca="1">IF(E442="","",IF(INDIRECT(VLOOKUP(B442,B$8:C$38,2,FALSE)&amp;(10*A442+3))="","",INDIRECT(VLOOKUP(B442,B$8:C$38,2,FALSE)&amp;(10*A442+3))))</f>
        <v/>
      </c>
      <c r="G442" s="17" t="str" cm="1">
        <f t="array" aca="1" ref="G442" ca="1">IF(E442="","",IF(INDIRECT(VLOOKUP(B442,B$8:C$38,2,FALSE)&amp;(10*A442+5))="","",INDIRECT(VLOOKUP(B442,B$8:C$38,2,FALSE)&amp;(10*A442+5))))</f>
        <v/>
      </c>
      <c r="H442" s="17" t="str" cm="1">
        <f t="array" aca="1" ref="H442" ca="1">IF(G442="","",IF(G442="●","振替後",IF(G442="▲","振替前",IF(G442="○","休日",IF(G442="外","非対象期間",IF(INDIRECT(VLOOKUP(B442,B$8:C$38,2,FALSE)&amp;(10*A442+5))="","",INDIRECT(VLOOKUP(B442,B$8:C$38,2,FALSE)&amp;(10*A442+5))))))))</f>
        <v/>
      </c>
    </row>
    <row r="443" spans="1:8">
      <c r="A443" s="17">
        <f t="shared" si="88"/>
        <v>15</v>
      </c>
      <c r="B443" s="17">
        <f t="shared" si="89"/>
        <v>2</v>
      </c>
      <c r="D443" s="89" cm="1">
        <f t="array" aca="1" ref="D443" ca="1">IF(INDIRECT(VLOOKUP(B443,B$8:C$38,2,FALSE)&amp;(10*A443-1))="","",INDIRECT(VLOOKUP(B443,B$8:C$38,2,FALSE)&amp;(10*A443-1)))</f>
        <v>46358</v>
      </c>
      <c r="E443" s="17" t="str">
        <f t="shared" ca="1" si="87"/>
        <v>水</v>
      </c>
      <c r="F443" s="17" t="str" cm="1">
        <f t="array" aca="1" ref="F443" ca="1">IF(E443="","",IF(INDIRECT(VLOOKUP(B443,B$8:C$38,2,FALSE)&amp;(10*A443+3))="","",INDIRECT(VLOOKUP(B443,B$8:C$38,2,FALSE)&amp;(10*A443+3))))</f>
        <v/>
      </c>
      <c r="G443" s="17" t="str" cm="1">
        <f t="array" aca="1" ref="G443" ca="1">IF(E443="","",IF(INDIRECT(VLOOKUP(B443,B$8:C$38,2,FALSE)&amp;(10*A443+5))="","",INDIRECT(VLOOKUP(B443,B$8:C$38,2,FALSE)&amp;(10*A443+5))))</f>
        <v/>
      </c>
      <c r="H443" s="17" t="str" cm="1">
        <f t="array" aca="1" ref="H443" ca="1">IF(G443="","",IF(G443="●","振替後",IF(G443="▲","振替前",IF(G443="○","休日",IF(G443="外","非対象期間",IF(INDIRECT(VLOOKUP(B443,B$8:C$38,2,FALSE)&amp;(10*A443+5))="","",INDIRECT(VLOOKUP(B443,B$8:C$38,2,FALSE)&amp;(10*A443+5))))))))</f>
        <v/>
      </c>
    </row>
    <row r="444" spans="1:8">
      <c r="A444" s="17">
        <f t="shared" si="88"/>
        <v>15</v>
      </c>
      <c r="B444" s="17">
        <f t="shared" si="89"/>
        <v>3</v>
      </c>
      <c r="D444" s="89" cm="1">
        <f t="array" aca="1" ref="D444" ca="1">IF(INDIRECT(VLOOKUP(B444,B$8:C$38,2,FALSE)&amp;(10*A444-1))="","",INDIRECT(VLOOKUP(B444,B$8:C$38,2,FALSE)&amp;(10*A444-1)))</f>
        <v>46359</v>
      </c>
      <c r="E444" s="17" t="str">
        <f t="shared" ca="1" si="87"/>
        <v>木</v>
      </c>
      <c r="F444" s="17" t="str" cm="1">
        <f t="array" aca="1" ref="F444" ca="1">IF(E444="","",IF(INDIRECT(VLOOKUP(B444,B$8:C$38,2,FALSE)&amp;(10*A444+3))="","",INDIRECT(VLOOKUP(B444,B$8:C$38,2,FALSE)&amp;(10*A444+3))))</f>
        <v/>
      </c>
      <c r="G444" s="17" t="str" cm="1">
        <f t="array" aca="1" ref="G444" ca="1">IF(E444="","",IF(INDIRECT(VLOOKUP(B444,B$8:C$38,2,FALSE)&amp;(10*A444+5))="","",INDIRECT(VLOOKUP(B444,B$8:C$38,2,FALSE)&amp;(10*A444+5))))</f>
        <v/>
      </c>
      <c r="H444" s="17" t="str" cm="1">
        <f t="array" aca="1" ref="H444" ca="1">IF(G444="","",IF(G444="●","振替後",IF(G444="▲","振替前",IF(G444="○","休日",IF(G444="外","非対象期間",IF(INDIRECT(VLOOKUP(B444,B$8:C$38,2,FALSE)&amp;(10*A444+5))="","",INDIRECT(VLOOKUP(B444,B$8:C$38,2,FALSE)&amp;(10*A444+5))))))))</f>
        <v/>
      </c>
    </row>
    <row r="445" spans="1:8">
      <c r="A445" s="17">
        <f t="shared" si="88"/>
        <v>15</v>
      </c>
      <c r="B445" s="17">
        <f t="shared" si="89"/>
        <v>4</v>
      </c>
      <c r="D445" s="89" cm="1">
        <f t="array" aca="1" ref="D445" ca="1">IF(INDIRECT(VLOOKUP(B445,B$8:C$38,2,FALSE)&amp;(10*A445-1))="","",INDIRECT(VLOOKUP(B445,B$8:C$38,2,FALSE)&amp;(10*A445-1)))</f>
        <v>46360</v>
      </c>
      <c r="E445" s="17" t="str">
        <f t="shared" ca="1" si="87"/>
        <v>金</v>
      </c>
      <c r="F445" s="17" t="str" cm="1">
        <f t="array" aca="1" ref="F445" ca="1">IF(E445="","",IF(INDIRECT(VLOOKUP(B445,B$8:C$38,2,FALSE)&amp;(10*A445+3))="","",INDIRECT(VLOOKUP(B445,B$8:C$38,2,FALSE)&amp;(10*A445+3))))</f>
        <v/>
      </c>
      <c r="G445" s="17" t="str" cm="1">
        <f t="array" aca="1" ref="G445" ca="1">IF(E445="","",IF(INDIRECT(VLOOKUP(B445,B$8:C$38,2,FALSE)&amp;(10*A445+5))="","",INDIRECT(VLOOKUP(B445,B$8:C$38,2,FALSE)&amp;(10*A445+5))))</f>
        <v/>
      </c>
      <c r="H445" s="17" t="str" cm="1">
        <f t="array" aca="1" ref="H445" ca="1">IF(G445="","",IF(G445="●","振替後",IF(G445="▲","振替前",IF(G445="○","休日",IF(G445="外","非対象期間",IF(INDIRECT(VLOOKUP(B445,B$8:C$38,2,FALSE)&amp;(10*A445+5))="","",INDIRECT(VLOOKUP(B445,B$8:C$38,2,FALSE)&amp;(10*A445+5))))))))</f>
        <v/>
      </c>
    </row>
    <row r="446" spans="1:8">
      <c r="A446" s="17">
        <f t="shared" si="88"/>
        <v>15</v>
      </c>
      <c r="B446" s="17">
        <f t="shared" si="89"/>
        <v>5</v>
      </c>
      <c r="D446" s="89" cm="1">
        <f t="array" aca="1" ref="D446" ca="1">IF(INDIRECT(VLOOKUP(B446,B$8:C$38,2,FALSE)&amp;(10*A446-1))="","",INDIRECT(VLOOKUP(B446,B$8:C$38,2,FALSE)&amp;(10*A446-1)))</f>
        <v>46361</v>
      </c>
      <c r="E446" s="17" t="str">
        <f t="shared" ca="1" si="87"/>
        <v>土</v>
      </c>
      <c r="F446" s="17" t="str" cm="1">
        <f t="array" aca="1" ref="F446" ca="1">IF(E446="","",IF(INDIRECT(VLOOKUP(B446,B$8:C$38,2,FALSE)&amp;(10*A446+3))="","",INDIRECT(VLOOKUP(B446,B$8:C$38,2,FALSE)&amp;(10*A446+3))))</f>
        <v/>
      </c>
      <c r="G446" s="17" t="str" cm="1">
        <f t="array" aca="1" ref="G446" ca="1">IF(E446="","",IF(INDIRECT(VLOOKUP(B446,B$8:C$38,2,FALSE)&amp;(10*A446+5))="","",INDIRECT(VLOOKUP(B446,B$8:C$38,2,FALSE)&amp;(10*A446+5))))</f>
        <v/>
      </c>
      <c r="H446" s="17" t="str" cm="1">
        <f t="array" aca="1" ref="H446" ca="1">IF(G446="","",IF(G446="●","振替後",IF(G446="▲","振替前",IF(G446="○","休日",IF(G446="外","非対象期間",IF(INDIRECT(VLOOKUP(B446,B$8:C$38,2,FALSE)&amp;(10*A446+5))="","",INDIRECT(VLOOKUP(B446,B$8:C$38,2,FALSE)&amp;(10*A446+5))))))))</f>
        <v/>
      </c>
    </row>
    <row r="447" spans="1:8">
      <c r="A447" s="17">
        <f t="shared" si="88"/>
        <v>15</v>
      </c>
      <c r="B447" s="17">
        <f t="shared" si="89"/>
        <v>6</v>
      </c>
      <c r="D447" s="89" cm="1">
        <f t="array" aca="1" ref="D447" ca="1">IF(INDIRECT(VLOOKUP(B447,B$8:C$38,2,FALSE)&amp;(10*A447-1))="","",INDIRECT(VLOOKUP(B447,B$8:C$38,2,FALSE)&amp;(10*A447-1)))</f>
        <v>46362</v>
      </c>
      <c r="E447" s="17" t="str">
        <f t="shared" ca="1" si="87"/>
        <v>日</v>
      </c>
      <c r="F447" s="17" t="str" cm="1">
        <f t="array" aca="1" ref="F447" ca="1">IF(E447="","",IF(INDIRECT(VLOOKUP(B447,B$8:C$38,2,FALSE)&amp;(10*A447+3))="","",INDIRECT(VLOOKUP(B447,B$8:C$38,2,FALSE)&amp;(10*A447+3))))</f>
        <v/>
      </c>
      <c r="G447" s="17" t="str" cm="1">
        <f t="array" aca="1" ref="G447" ca="1">IF(E447="","",IF(INDIRECT(VLOOKUP(B447,B$8:C$38,2,FALSE)&amp;(10*A447+5))="","",INDIRECT(VLOOKUP(B447,B$8:C$38,2,FALSE)&amp;(10*A447+5))))</f>
        <v/>
      </c>
      <c r="H447" s="17" t="str" cm="1">
        <f t="array" aca="1" ref="H447" ca="1">IF(G447="","",IF(G447="●","振替後",IF(G447="▲","振替前",IF(G447="○","休日",IF(G447="外","非対象期間",IF(INDIRECT(VLOOKUP(B447,B$8:C$38,2,FALSE)&amp;(10*A447+5))="","",INDIRECT(VLOOKUP(B447,B$8:C$38,2,FALSE)&amp;(10*A447+5))))))))</f>
        <v/>
      </c>
    </row>
    <row r="448" spans="1:8">
      <c r="A448" s="17">
        <f t="shared" si="88"/>
        <v>15</v>
      </c>
      <c r="B448" s="17">
        <f t="shared" si="89"/>
        <v>7</v>
      </c>
      <c r="D448" s="89" cm="1">
        <f t="array" aca="1" ref="D448" ca="1">IF(INDIRECT(VLOOKUP(B448,B$8:C$38,2,FALSE)&amp;(10*A448-1))="","",INDIRECT(VLOOKUP(B448,B$8:C$38,2,FALSE)&amp;(10*A448-1)))</f>
        <v>46363</v>
      </c>
      <c r="E448" s="17" t="str">
        <f t="shared" ca="1" si="87"/>
        <v>月</v>
      </c>
      <c r="F448" s="17" t="str" cm="1">
        <f t="array" aca="1" ref="F448" ca="1">IF(E448="","",IF(INDIRECT(VLOOKUP(B448,B$8:C$38,2,FALSE)&amp;(10*A448+3))="","",INDIRECT(VLOOKUP(B448,B$8:C$38,2,FALSE)&amp;(10*A448+3))))</f>
        <v/>
      </c>
      <c r="G448" s="17" t="str" cm="1">
        <f t="array" aca="1" ref="G448" ca="1">IF(E448="","",IF(INDIRECT(VLOOKUP(B448,B$8:C$38,2,FALSE)&amp;(10*A448+5))="","",INDIRECT(VLOOKUP(B448,B$8:C$38,2,FALSE)&amp;(10*A448+5))))</f>
        <v/>
      </c>
      <c r="H448" s="17" t="str" cm="1">
        <f t="array" aca="1" ref="H448" ca="1">IF(G448="","",IF(G448="●","振替後",IF(G448="▲","振替前",IF(G448="○","休日",IF(G448="外","非対象期間",IF(INDIRECT(VLOOKUP(B448,B$8:C$38,2,FALSE)&amp;(10*A448+5))="","",INDIRECT(VLOOKUP(B448,B$8:C$38,2,FALSE)&amp;(10*A448+5))))))))</f>
        <v/>
      </c>
    </row>
    <row r="449" spans="1:8">
      <c r="A449" s="17">
        <f t="shared" si="88"/>
        <v>15</v>
      </c>
      <c r="B449" s="17">
        <f t="shared" si="89"/>
        <v>8</v>
      </c>
      <c r="D449" s="89" cm="1">
        <f t="array" aca="1" ref="D449" ca="1">IF(INDIRECT(VLOOKUP(B449,B$8:C$38,2,FALSE)&amp;(10*A449-1))="","",INDIRECT(VLOOKUP(B449,B$8:C$38,2,FALSE)&amp;(10*A449-1)))</f>
        <v>46364</v>
      </c>
      <c r="E449" s="17" t="str">
        <f t="shared" ca="1" si="87"/>
        <v>火</v>
      </c>
      <c r="F449" s="17" t="str" cm="1">
        <f t="array" aca="1" ref="F449" ca="1">IF(E449="","",IF(INDIRECT(VLOOKUP(B449,B$8:C$38,2,FALSE)&amp;(10*A449+3))="","",INDIRECT(VLOOKUP(B449,B$8:C$38,2,FALSE)&amp;(10*A449+3))))</f>
        <v/>
      </c>
      <c r="G449" s="17" t="str" cm="1">
        <f t="array" aca="1" ref="G449" ca="1">IF(E449="","",IF(INDIRECT(VLOOKUP(B449,B$8:C$38,2,FALSE)&amp;(10*A449+5))="","",INDIRECT(VLOOKUP(B449,B$8:C$38,2,FALSE)&amp;(10*A449+5))))</f>
        <v/>
      </c>
      <c r="H449" s="17" t="str" cm="1">
        <f t="array" aca="1" ref="H449" ca="1">IF(G449="","",IF(G449="●","振替後",IF(G449="▲","振替前",IF(G449="○","休日",IF(G449="外","非対象期間",IF(INDIRECT(VLOOKUP(B449,B$8:C$38,2,FALSE)&amp;(10*A449+5))="","",INDIRECT(VLOOKUP(B449,B$8:C$38,2,FALSE)&amp;(10*A449+5))))))))</f>
        <v/>
      </c>
    </row>
    <row r="450" spans="1:8">
      <c r="A450" s="17">
        <f t="shared" si="88"/>
        <v>15</v>
      </c>
      <c r="B450" s="17">
        <f t="shared" si="89"/>
        <v>9</v>
      </c>
      <c r="D450" s="89" cm="1">
        <f t="array" aca="1" ref="D450" ca="1">IF(INDIRECT(VLOOKUP(B450,B$8:C$38,2,FALSE)&amp;(10*A450-1))="","",INDIRECT(VLOOKUP(B450,B$8:C$38,2,FALSE)&amp;(10*A450-1)))</f>
        <v>46365</v>
      </c>
      <c r="E450" s="17" t="str">
        <f t="shared" ca="1" si="87"/>
        <v>水</v>
      </c>
      <c r="F450" s="17" t="str" cm="1">
        <f t="array" aca="1" ref="F450" ca="1">IF(E450="","",IF(INDIRECT(VLOOKUP(B450,B$8:C$38,2,FALSE)&amp;(10*A450+3))="","",INDIRECT(VLOOKUP(B450,B$8:C$38,2,FALSE)&amp;(10*A450+3))))</f>
        <v/>
      </c>
      <c r="G450" s="17" t="str" cm="1">
        <f t="array" aca="1" ref="G450" ca="1">IF(E450="","",IF(INDIRECT(VLOOKUP(B450,B$8:C$38,2,FALSE)&amp;(10*A450+5))="","",INDIRECT(VLOOKUP(B450,B$8:C$38,2,FALSE)&amp;(10*A450+5))))</f>
        <v/>
      </c>
      <c r="H450" s="17" t="str" cm="1">
        <f t="array" aca="1" ref="H450" ca="1">IF(G450="","",IF(G450="●","振替後",IF(G450="▲","振替前",IF(G450="○","休日",IF(G450="外","非対象期間",IF(INDIRECT(VLOOKUP(B450,B$8:C$38,2,FALSE)&amp;(10*A450+5))="","",INDIRECT(VLOOKUP(B450,B$8:C$38,2,FALSE)&amp;(10*A450+5))))))))</f>
        <v/>
      </c>
    </row>
    <row r="451" spans="1:8">
      <c r="A451" s="17">
        <f t="shared" si="88"/>
        <v>15</v>
      </c>
      <c r="B451" s="17">
        <f t="shared" si="89"/>
        <v>10</v>
      </c>
      <c r="D451" s="89" cm="1">
        <f t="array" aca="1" ref="D451" ca="1">IF(INDIRECT(VLOOKUP(B451,B$8:C$38,2,FALSE)&amp;(10*A451-1))="","",INDIRECT(VLOOKUP(B451,B$8:C$38,2,FALSE)&amp;(10*A451-1)))</f>
        <v>46366</v>
      </c>
      <c r="E451" s="17" t="str">
        <f t="shared" ca="1" si="87"/>
        <v>木</v>
      </c>
      <c r="F451" s="17" t="str" cm="1">
        <f t="array" aca="1" ref="F451" ca="1">IF(E451="","",IF(INDIRECT(VLOOKUP(B451,B$8:C$38,2,FALSE)&amp;(10*A451+3))="","",INDIRECT(VLOOKUP(B451,B$8:C$38,2,FALSE)&amp;(10*A451+3))))</f>
        <v/>
      </c>
      <c r="G451" s="17" t="str" cm="1">
        <f t="array" aca="1" ref="G451" ca="1">IF(E451="","",IF(INDIRECT(VLOOKUP(B451,B$8:C$38,2,FALSE)&amp;(10*A451+5))="","",INDIRECT(VLOOKUP(B451,B$8:C$38,2,FALSE)&amp;(10*A451+5))))</f>
        <v/>
      </c>
      <c r="H451" s="17" t="str" cm="1">
        <f t="array" aca="1" ref="H451" ca="1">IF(G451="","",IF(G451="●","振替後",IF(G451="▲","振替前",IF(G451="○","休日",IF(G451="外","非対象期間",IF(INDIRECT(VLOOKUP(B451,B$8:C$38,2,FALSE)&amp;(10*A451+5))="","",INDIRECT(VLOOKUP(B451,B$8:C$38,2,FALSE)&amp;(10*A451+5))))))))</f>
        <v/>
      </c>
    </row>
    <row r="452" spans="1:8">
      <c r="A452" s="17">
        <f t="shared" si="88"/>
        <v>15</v>
      </c>
      <c r="B452" s="17">
        <f t="shared" si="89"/>
        <v>11</v>
      </c>
      <c r="D452" s="89" cm="1">
        <f t="array" aca="1" ref="D452" ca="1">IF(INDIRECT(VLOOKUP(B452,B$8:C$38,2,FALSE)&amp;(10*A452-1))="","",INDIRECT(VLOOKUP(B452,B$8:C$38,2,FALSE)&amp;(10*A452-1)))</f>
        <v>46367</v>
      </c>
      <c r="E452" s="17" t="str">
        <f t="shared" ca="1" si="87"/>
        <v>金</v>
      </c>
      <c r="F452" s="17" t="str" cm="1">
        <f t="array" aca="1" ref="F452" ca="1">IF(E452="","",IF(INDIRECT(VLOOKUP(B452,B$8:C$38,2,FALSE)&amp;(10*A452+3))="","",INDIRECT(VLOOKUP(B452,B$8:C$38,2,FALSE)&amp;(10*A452+3))))</f>
        <v/>
      </c>
      <c r="G452" s="17" t="str" cm="1">
        <f t="array" aca="1" ref="G452" ca="1">IF(E452="","",IF(INDIRECT(VLOOKUP(B452,B$8:C$38,2,FALSE)&amp;(10*A452+5))="","",INDIRECT(VLOOKUP(B452,B$8:C$38,2,FALSE)&amp;(10*A452+5))))</f>
        <v/>
      </c>
      <c r="H452" s="17" t="str" cm="1">
        <f t="array" aca="1" ref="H452" ca="1">IF(G452="","",IF(G452="●","振替後",IF(G452="▲","振替前",IF(G452="○","休日",IF(G452="外","非対象期間",IF(INDIRECT(VLOOKUP(B452,B$8:C$38,2,FALSE)&amp;(10*A452+5))="","",INDIRECT(VLOOKUP(B452,B$8:C$38,2,FALSE)&amp;(10*A452+5))))))))</f>
        <v/>
      </c>
    </row>
    <row r="453" spans="1:8">
      <c r="A453" s="17">
        <f t="shared" si="88"/>
        <v>15</v>
      </c>
      <c r="B453" s="17">
        <f t="shared" si="89"/>
        <v>12</v>
      </c>
      <c r="D453" s="89" cm="1">
        <f t="array" aca="1" ref="D453" ca="1">IF(INDIRECT(VLOOKUP(B453,B$8:C$38,2,FALSE)&amp;(10*A453-1))="","",INDIRECT(VLOOKUP(B453,B$8:C$38,2,FALSE)&amp;(10*A453-1)))</f>
        <v>46368</v>
      </c>
      <c r="E453" s="17" t="str">
        <f t="shared" ca="1" si="87"/>
        <v>土</v>
      </c>
      <c r="F453" s="17" t="str" cm="1">
        <f t="array" aca="1" ref="F453" ca="1">IF(E453="","",IF(INDIRECT(VLOOKUP(B453,B$8:C$38,2,FALSE)&amp;(10*A453+3))="","",INDIRECT(VLOOKUP(B453,B$8:C$38,2,FALSE)&amp;(10*A453+3))))</f>
        <v/>
      </c>
      <c r="G453" s="17" t="str" cm="1">
        <f t="array" aca="1" ref="G453" ca="1">IF(E453="","",IF(INDIRECT(VLOOKUP(B453,B$8:C$38,2,FALSE)&amp;(10*A453+5))="","",INDIRECT(VLOOKUP(B453,B$8:C$38,2,FALSE)&amp;(10*A453+5))))</f>
        <v/>
      </c>
      <c r="H453" s="17" t="str" cm="1">
        <f t="array" aca="1" ref="H453" ca="1">IF(G453="","",IF(G453="●","振替後",IF(G453="▲","振替前",IF(G453="○","休日",IF(G453="外","非対象期間",IF(INDIRECT(VLOOKUP(B453,B$8:C$38,2,FALSE)&amp;(10*A453+5))="","",INDIRECT(VLOOKUP(B453,B$8:C$38,2,FALSE)&amp;(10*A453+5))))))))</f>
        <v/>
      </c>
    </row>
    <row r="454" spans="1:8">
      <c r="A454" s="17">
        <f t="shared" si="88"/>
        <v>15</v>
      </c>
      <c r="B454" s="17">
        <f t="shared" si="89"/>
        <v>13</v>
      </c>
      <c r="D454" s="89" cm="1">
        <f t="array" aca="1" ref="D454" ca="1">IF(INDIRECT(VLOOKUP(B454,B$8:C$38,2,FALSE)&amp;(10*A454-1))="","",INDIRECT(VLOOKUP(B454,B$8:C$38,2,FALSE)&amp;(10*A454-1)))</f>
        <v>46369</v>
      </c>
      <c r="E454" s="17" t="str">
        <f t="shared" ca="1" si="87"/>
        <v>日</v>
      </c>
      <c r="F454" s="17" t="str" cm="1">
        <f t="array" aca="1" ref="F454" ca="1">IF(E454="","",IF(INDIRECT(VLOOKUP(B454,B$8:C$38,2,FALSE)&amp;(10*A454+3))="","",INDIRECT(VLOOKUP(B454,B$8:C$38,2,FALSE)&amp;(10*A454+3))))</f>
        <v/>
      </c>
      <c r="G454" s="17" t="str" cm="1">
        <f t="array" aca="1" ref="G454" ca="1">IF(E454="","",IF(INDIRECT(VLOOKUP(B454,B$8:C$38,2,FALSE)&amp;(10*A454+5))="","",INDIRECT(VLOOKUP(B454,B$8:C$38,2,FALSE)&amp;(10*A454+5))))</f>
        <v/>
      </c>
      <c r="H454" s="17" t="str" cm="1">
        <f t="array" aca="1" ref="H454" ca="1">IF(G454="","",IF(G454="●","振替後",IF(G454="▲","振替前",IF(G454="○","休日",IF(G454="外","非対象期間",IF(INDIRECT(VLOOKUP(B454,B$8:C$38,2,FALSE)&amp;(10*A454+5))="","",INDIRECT(VLOOKUP(B454,B$8:C$38,2,FALSE)&amp;(10*A454+5))))))))</f>
        <v/>
      </c>
    </row>
    <row r="455" spans="1:8">
      <c r="A455" s="17">
        <f t="shared" si="88"/>
        <v>15</v>
      </c>
      <c r="B455" s="17">
        <f t="shared" si="89"/>
        <v>14</v>
      </c>
      <c r="D455" s="89" cm="1">
        <f t="array" aca="1" ref="D455" ca="1">IF(INDIRECT(VLOOKUP(B455,B$8:C$38,2,FALSE)&amp;(10*A455-1))="","",INDIRECT(VLOOKUP(B455,B$8:C$38,2,FALSE)&amp;(10*A455-1)))</f>
        <v>46370</v>
      </c>
      <c r="E455" s="17" t="str">
        <f t="shared" ca="1" si="87"/>
        <v>月</v>
      </c>
      <c r="F455" s="17" t="str" cm="1">
        <f t="array" aca="1" ref="F455" ca="1">IF(E455="","",IF(INDIRECT(VLOOKUP(B455,B$8:C$38,2,FALSE)&amp;(10*A455+3))="","",INDIRECT(VLOOKUP(B455,B$8:C$38,2,FALSE)&amp;(10*A455+3))))</f>
        <v/>
      </c>
      <c r="G455" s="17" t="str" cm="1">
        <f t="array" aca="1" ref="G455" ca="1">IF(E455="","",IF(INDIRECT(VLOOKUP(B455,B$8:C$38,2,FALSE)&amp;(10*A455+5))="","",INDIRECT(VLOOKUP(B455,B$8:C$38,2,FALSE)&amp;(10*A455+5))))</f>
        <v/>
      </c>
      <c r="H455" s="17" t="str" cm="1">
        <f t="array" aca="1" ref="H455" ca="1">IF(G455="","",IF(G455="●","振替後",IF(G455="▲","振替前",IF(G455="○","休日",IF(G455="外","非対象期間",IF(INDIRECT(VLOOKUP(B455,B$8:C$38,2,FALSE)&amp;(10*A455+5))="","",INDIRECT(VLOOKUP(B455,B$8:C$38,2,FALSE)&amp;(10*A455+5))))))))</f>
        <v/>
      </c>
    </row>
    <row r="456" spans="1:8">
      <c r="A456" s="17">
        <f t="shared" si="88"/>
        <v>15</v>
      </c>
      <c r="B456" s="17">
        <f t="shared" si="89"/>
        <v>15</v>
      </c>
      <c r="D456" s="89" cm="1">
        <f t="array" aca="1" ref="D456" ca="1">IF(INDIRECT(VLOOKUP(B456,B$8:C$38,2,FALSE)&amp;(10*A456-1))="","",INDIRECT(VLOOKUP(B456,B$8:C$38,2,FALSE)&amp;(10*A456-1)))</f>
        <v>46371</v>
      </c>
      <c r="E456" s="17" t="str">
        <f t="shared" ca="1" si="87"/>
        <v>火</v>
      </c>
      <c r="F456" s="17" t="str" cm="1">
        <f t="array" aca="1" ref="F456" ca="1">IF(E456="","",IF(INDIRECT(VLOOKUP(B456,B$8:C$38,2,FALSE)&amp;(10*A456+3))="","",INDIRECT(VLOOKUP(B456,B$8:C$38,2,FALSE)&amp;(10*A456+3))))</f>
        <v/>
      </c>
      <c r="G456" s="17" t="str" cm="1">
        <f t="array" aca="1" ref="G456" ca="1">IF(E456="","",IF(INDIRECT(VLOOKUP(B456,B$8:C$38,2,FALSE)&amp;(10*A456+5))="","",INDIRECT(VLOOKUP(B456,B$8:C$38,2,FALSE)&amp;(10*A456+5))))</f>
        <v/>
      </c>
      <c r="H456" s="17" t="str" cm="1">
        <f t="array" aca="1" ref="H456" ca="1">IF(G456="","",IF(G456="●","振替後",IF(G456="▲","振替前",IF(G456="○","休日",IF(G456="外","非対象期間",IF(INDIRECT(VLOOKUP(B456,B$8:C$38,2,FALSE)&amp;(10*A456+5))="","",INDIRECT(VLOOKUP(B456,B$8:C$38,2,FALSE)&amp;(10*A456+5))))))))</f>
        <v/>
      </c>
    </row>
    <row r="457" spans="1:8">
      <c r="A457" s="17">
        <f t="shared" si="88"/>
        <v>15</v>
      </c>
      <c r="B457" s="17">
        <f t="shared" si="89"/>
        <v>16</v>
      </c>
      <c r="D457" s="89" cm="1">
        <f t="array" aca="1" ref="D457" ca="1">IF(INDIRECT(VLOOKUP(B457,B$8:C$38,2,FALSE)&amp;(10*A457-1))="","",INDIRECT(VLOOKUP(B457,B$8:C$38,2,FALSE)&amp;(10*A457-1)))</f>
        <v>46372</v>
      </c>
      <c r="E457" s="17" t="str">
        <f t="shared" ref="E457:E520" ca="1" si="90">TEXT(D457,"aaa")</f>
        <v>水</v>
      </c>
      <c r="F457" s="17" t="str" cm="1">
        <f t="array" aca="1" ref="F457" ca="1">IF(E457="","",IF(INDIRECT(VLOOKUP(B457,B$8:C$38,2,FALSE)&amp;(10*A457+3))="","",INDIRECT(VLOOKUP(B457,B$8:C$38,2,FALSE)&amp;(10*A457+3))))</f>
        <v/>
      </c>
      <c r="G457" s="17" t="str" cm="1">
        <f t="array" aca="1" ref="G457" ca="1">IF(E457="","",IF(INDIRECT(VLOOKUP(B457,B$8:C$38,2,FALSE)&amp;(10*A457+5))="","",INDIRECT(VLOOKUP(B457,B$8:C$38,2,FALSE)&amp;(10*A457+5))))</f>
        <v/>
      </c>
      <c r="H457" s="17" t="str" cm="1">
        <f t="array" aca="1" ref="H457" ca="1">IF(G457="","",IF(G457="●","振替後",IF(G457="▲","振替前",IF(G457="○","休日",IF(G457="外","非対象期間",IF(INDIRECT(VLOOKUP(B457,B$8:C$38,2,FALSE)&amp;(10*A457+5))="","",INDIRECT(VLOOKUP(B457,B$8:C$38,2,FALSE)&amp;(10*A457+5))))))))</f>
        <v/>
      </c>
    </row>
    <row r="458" spans="1:8">
      <c r="A458" s="17">
        <f t="shared" ref="A458:A521" si="91">IF(B458=1,A457+1,A457)</f>
        <v>15</v>
      </c>
      <c r="B458" s="17">
        <f t="shared" ref="B458:B521" si="92">IF(B457=31,1,B457+1)</f>
        <v>17</v>
      </c>
      <c r="D458" s="89" cm="1">
        <f t="array" aca="1" ref="D458" ca="1">IF(INDIRECT(VLOOKUP(B458,B$8:C$38,2,FALSE)&amp;(10*A458-1))="","",INDIRECT(VLOOKUP(B458,B$8:C$38,2,FALSE)&amp;(10*A458-1)))</f>
        <v>46373</v>
      </c>
      <c r="E458" s="17" t="str">
        <f t="shared" ca="1" si="90"/>
        <v>木</v>
      </c>
      <c r="F458" s="17" t="str" cm="1">
        <f t="array" aca="1" ref="F458" ca="1">IF(E458="","",IF(INDIRECT(VLOOKUP(B458,B$8:C$38,2,FALSE)&amp;(10*A458+3))="","",INDIRECT(VLOOKUP(B458,B$8:C$38,2,FALSE)&amp;(10*A458+3))))</f>
        <v/>
      </c>
      <c r="G458" s="17" t="str" cm="1">
        <f t="array" aca="1" ref="G458" ca="1">IF(E458="","",IF(INDIRECT(VLOOKUP(B458,B$8:C$38,2,FALSE)&amp;(10*A458+5))="","",INDIRECT(VLOOKUP(B458,B$8:C$38,2,FALSE)&amp;(10*A458+5))))</f>
        <v/>
      </c>
      <c r="H458" s="17" t="str" cm="1">
        <f t="array" aca="1" ref="H458" ca="1">IF(G458="","",IF(G458="●","振替後",IF(G458="▲","振替前",IF(G458="○","休日",IF(G458="外","非対象期間",IF(INDIRECT(VLOOKUP(B458,B$8:C$38,2,FALSE)&amp;(10*A458+5))="","",INDIRECT(VLOOKUP(B458,B$8:C$38,2,FALSE)&amp;(10*A458+5))))))))</f>
        <v/>
      </c>
    </row>
    <row r="459" spans="1:8">
      <c r="A459" s="17">
        <f t="shared" si="91"/>
        <v>15</v>
      </c>
      <c r="B459" s="17">
        <f t="shared" si="92"/>
        <v>18</v>
      </c>
      <c r="D459" s="89" cm="1">
        <f t="array" aca="1" ref="D459" ca="1">IF(INDIRECT(VLOOKUP(B459,B$8:C$38,2,FALSE)&amp;(10*A459-1))="","",INDIRECT(VLOOKUP(B459,B$8:C$38,2,FALSE)&amp;(10*A459-1)))</f>
        <v>46374</v>
      </c>
      <c r="E459" s="17" t="str">
        <f t="shared" ca="1" si="90"/>
        <v>金</v>
      </c>
      <c r="F459" s="17" t="str" cm="1">
        <f t="array" aca="1" ref="F459" ca="1">IF(E459="","",IF(INDIRECT(VLOOKUP(B459,B$8:C$38,2,FALSE)&amp;(10*A459+3))="","",INDIRECT(VLOOKUP(B459,B$8:C$38,2,FALSE)&amp;(10*A459+3))))</f>
        <v/>
      </c>
      <c r="G459" s="17" t="str" cm="1">
        <f t="array" aca="1" ref="G459" ca="1">IF(E459="","",IF(INDIRECT(VLOOKUP(B459,B$8:C$38,2,FALSE)&amp;(10*A459+5))="","",INDIRECT(VLOOKUP(B459,B$8:C$38,2,FALSE)&amp;(10*A459+5))))</f>
        <v/>
      </c>
      <c r="H459" s="17" t="str" cm="1">
        <f t="array" aca="1" ref="H459" ca="1">IF(G459="","",IF(G459="●","振替後",IF(G459="▲","振替前",IF(G459="○","休日",IF(G459="外","非対象期間",IF(INDIRECT(VLOOKUP(B459,B$8:C$38,2,FALSE)&amp;(10*A459+5))="","",INDIRECT(VLOOKUP(B459,B$8:C$38,2,FALSE)&amp;(10*A459+5))))))))</f>
        <v/>
      </c>
    </row>
    <row r="460" spans="1:8">
      <c r="A460" s="17">
        <f t="shared" si="91"/>
        <v>15</v>
      </c>
      <c r="B460" s="17">
        <f t="shared" si="92"/>
        <v>19</v>
      </c>
      <c r="D460" s="89" cm="1">
        <f t="array" aca="1" ref="D460" ca="1">IF(INDIRECT(VLOOKUP(B460,B$8:C$38,2,FALSE)&amp;(10*A460-1))="","",INDIRECT(VLOOKUP(B460,B$8:C$38,2,FALSE)&amp;(10*A460-1)))</f>
        <v>46375</v>
      </c>
      <c r="E460" s="17" t="str">
        <f t="shared" ca="1" si="90"/>
        <v>土</v>
      </c>
      <c r="F460" s="17" t="str" cm="1">
        <f t="array" aca="1" ref="F460" ca="1">IF(E460="","",IF(INDIRECT(VLOOKUP(B460,B$8:C$38,2,FALSE)&amp;(10*A460+3))="","",INDIRECT(VLOOKUP(B460,B$8:C$38,2,FALSE)&amp;(10*A460+3))))</f>
        <v/>
      </c>
      <c r="G460" s="17" t="str" cm="1">
        <f t="array" aca="1" ref="G460" ca="1">IF(E460="","",IF(INDIRECT(VLOOKUP(B460,B$8:C$38,2,FALSE)&amp;(10*A460+5))="","",INDIRECT(VLOOKUP(B460,B$8:C$38,2,FALSE)&amp;(10*A460+5))))</f>
        <v/>
      </c>
      <c r="H460" s="17" t="str" cm="1">
        <f t="array" aca="1" ref="H460" ca="1">IF(G460="","",IF(G460="●","振替後",IF(G460="▲","振替前",IF(G460="○","休日",IF(G460="外","非対象期間",IF(INDIRECT(VLOOKUP(B460,B$8:C$38,2,FALSE)&amp;(10*A460+5))="","",INDIRECT(VLOOKUP(B460,B$8:C$38,2,FALSE)&amp;(10*A460+5))))))))</f>
        <v/>
      </c>
    </row>
    <row r="461" spans="1:8">
      <c r="A461" s="17">
        <f t="shared" si="91"/>
        <v>15</v>
      </c>
      <c r="B461" s="17">
        <f t="shared" si="92"/>
        <v>20</v>
      </c>
      <c r="D461" s="89" cm="1">
        <f t="array" aca="1" ref="D461" ca="1">IF(INDIRECT(VLOOKUP(B461,B$8:C$38,2,FALSE)&amp;(10*A461-1))="","",INDIRECT(VLOOKUP(B461,B$8:C$38,2,FALSE)&amp;(10*A461-1)))</f>
        <v>46376</v>
      </c>
      <c r="E461" s="17" t="str">
        <f t="shared" ca="1" si="90"/>
        <v>日</v>
      </c>
      <c r="F461" s="17" t="str" cm="1">
        <f t="array" aca="1" ref="F461" ca="1">IF(E461="","",IF(INDIRECT(VLOOKUP(B461,B$8:C$38,2,FALSE)&amp;(10*A461+3))="","",INDIRECT(VLOOKUP(B461,B$8:C$38,2,FALSE)&amp;(10*A461+3))))</f>
        <v/>
      </c>
      <c r="G461" s="17" t="str" cm="1">
        <f t="array" aca="1" ref="G461" ca="1">IF(E461="","",IF(INDIRECT(VLOOKUP(B461,B$8:C$38,2,FALSE)&amp;(10*A461+5))="","",INDIRECT(VLOOKUP(B461,B$8:C$38,2,FALSE)&amp;(10*A461+5))))</f>
        <v/>
      </c>
      <c r="H461" s="17" t="str" cm="1">
        <f t="array" aca="1" ref="H461" ca="1">IF(G461="","",IF(G461="●","振替後",IF(G461="▲","振替前",IF(G461="○","休日",IF(G461="外","非対象期間",IF(INDIRECT(VLOOKUP(B461,B$8:C$38,2,FALSE)&amp;(10*A461+5))="","",INDIRECT(VLOOKUP(B461,B$8:C$38,2,FALSE)&amp;(10*A461+5))))))))</f>
        <v/>
      </c>
    </row>
    <row r="462" spans="1:8">
      <c r="A462" s="17">
        <f t="shared" si="91"/>
        <v>15</v>
      </c>
      <c r="B462" s="17">
        <f t="shared" si="92"/>
        <v>21</v>
      </c>
      <c r="D462" s="89" cm="1">
        <f t="array" aca="1" ref="D462" ca="1">IF(INDIRECT(VLOOKUP(B462,B$8:C$38,2,FALSE)&amp;(10*A462-1))="","",INDIRECT(VLOOKUP(B462,B$8:C$38,2,FALSE)&amp;(10*A462-1)))</f>
        <v>46377</v>
      </c>
      <c r="E462" s="17" t="str">
        <f t="shared" ca="1" si="90"/>
        <v>月</v>
      </c>
      <c r="F462" s="17" t="str" cm="1">
        <f t="array" aca="1" ref="F462" ca="1">IF(E462="","",IF(INDIRECT(VLOOKUP(B462,B$8:C$38,2,FALSE)&amp;(10*A462+3))="","",INDIRECT(VLOOKUP(B462,B$8:C$38,2,FALSE)&amp;(10*A462+3))))</f>
        <v/>
      </c>
      <c r="G462" s="17" t="str" cm="1">
        <f t="array" aca="1" ref="G462" ca="1">IF(E462="","",IF(INDIRECT(VLOOKUP(B462,B$8:C$38,2,FALSE)&amp;(10*A462+5))="","",INDIRECT(VLOOKUP(B462,B$8:C$38,2,FALSE)&amp;(10*A462+5))))</f>
        <v/>
      </c>
      <c r="H462" s="17" t="str" cm="1">
        <f t="array" aca="1" ref="H462" ca="1">IF(G462="","",IF(G462="●","振替後",IF(G462="▲","振替前",IF(G462="○","休日",IF(G462="外","非対象期間",IF(INDIRECT(VLOOKUP(B462,B$8:C$38,2,FALSE)&amp;(10*A462+5))="","",INDIRECT(VLOOKUP(B462,B$8:C$38,2,FALSE)&amp;(10*A462+5))))))))</f>
        <v/>
      </c>
    </row>
    <row r="463" spans="1:8">
      <c r="A463" s="17">
        <f t="shared" si="91"/>
        <v>15</v>
      </c>
      <c r="B463" s="17">
        <f t="shared" si="92"/>
        <v>22</v>
      </c>
      <c r="D463" s="89" cm="1">
        <f t="array" aca="1" ref="D463" ca="1">IF(INDIRECT(VLOOKUP(B463,B$8:C$38,2,FALSE)&amp;(10*A463-1))="","",INDIRECT(VLOOKUP(B463,B$8:C$38,2,FALSE)&amp;(10*A463-1)))</f>
        <v>46378</v>
      </c>
      <c r="E463" s="17" t="str">
        <f t="shared" ca="1" si="90"/>
        <v>火</v>
      </c>
      <c r="F463" s="17" t="str" cm="1">
        <f t="array" aca="1" ref="F463" ca="1">IF(E463="","",IF(INDIRECT(VLOOKUP(B463,B$8:C$38,2,FALSE)&amp;(10*A463+3))="","",INDIRECT(VLOOKUP(B463,B$8:C$38,2,FALSE)&amp;(10*A463+3))))</f>
        <v/>
      </c>
      <c r="G463" s="17" t="str" cm="1">
        <f t="array" aca="1" ref="G463" ca="1">IF(E463="","",IF(INDIRECT(VLOOKUP(B463,B$8:C$38,2,FALSE)&amp;(10*A463+5))="","",INDIRECT(VLOOKUP(B463,B$8:C$38,2,FALSE)&amp;(10*A463+5))))</f>
        <v/>
      </c>
      <c r="H463" s="17" t="str" cm="1">
        <f t="array" aca="1" ref="H463" ca="1">IF(G463="","",IF(G463="●","振替後",IF(G463="▲","振替前",IF(G463="○","休日",IF(G463="外","非対象期間",IF(INDIRECT(VLOOKUP(B463,B$8:C$38,2,FALSE)&amp;(10*A463+5))="","",INDIRECT(VLOOKUP(B463,B$8:C$38,2,FALSE)&amp;(10*A463+5))))))))</f>
        <v/>
      </c>
    </row>
    <row r="464" spans="1:8">
      <c r="A464" s="17">
        <f t="shared" si="91"/>
        <v>15</v>
      </c>
      <c r="B464" s="17">
        <f t="shared" si="92"/>
        <v>23</v>
      </c>
      <c r="D464" s="89" cm="1">
        <f t="array" aca="1" ref="D464" ca="1">IF(INDIRECT(VLOOKUP(B464,B$8:C$38,2,FALSE)&amp;(10*A464-1))="","",INDIRECT(VLOOKUP(B464,B$8:C$38,2,FALSE)&amp;(10*A464-1)))</f>
        <v>46379</v>
      </c>
      <c r="E464" s="17" t="str">
        <f t="shared" ca="1" si="90"/>
        <v>水</v>
      </c>
      <c r="F464" s="17" t="str" cm="1">
        <f t="array" aca="1" ref="F464" ca="1">IF(E464="","",IF(INDIRECT(VLOOKUP(B464,B$8:C$38,2,FALSE)&amp;(10*A464+3))="","",INDIRECT(VLOOKUP(B464,B$8:C$38,2,FALSE)&amp;(10*A464+3))))</f>
        <v/>
      </c>
      <c r="G464" s="17" t="str" cm="1">
        <f t="array" aca="1" ref="G464" ca="1">IF(E464="","",IF(INDIRECT(VLOOKUP(B464,B$8:C$38,2,FALSE)&amp;(10*A464+5))="","",INDIRECT(VLOOKUP(B464,B$8:C$38,2,FALSE)&amp;(10*A464+5))))</f>
        <v/>
      </c>
      <c r="H464" s="17" t="str" cm="1">
        <f t="array" aca="1" ref="H464" ca="1">IF(G464="","",IF(G464="●","振替後",IF(G464="▲","振替前",IF(G464="○","休日",IF(G464="外","非対象期間",IF(INDIRECT(VLOOKUP(B464,B$8:C$38,2,FALSE)&amp;(10*A464+5))="","",INDIRECT(VLOOKUP(B464,B$8:C$38,2,FALSE)&amp;(10*A464+5))))))))</f>
        <v/>
      </c>
    </row>
    <row r="465" spans="1:8">
      <c r="A465" s="17">
        <f t="shared" si="91"/>
        <v>15</v>
      </c>
      <c r="B465" s="17">
        <f t="shared" si="92"/>
        <v>24</v>
      </c>
      <c r="D465" s="89" cm="1">
        <f t="array" aca="1" ref="D465" ca="1">IF(INDIRECT(VLOOKUP(B465,B$8:C$38,2,FALSE)&amp;(10*A465-1))="","",INDIRECT(VLOOKUP(B465,B$8:C$38,2,FALSE)&amp;(10*A465-1)))</f>
        <v>46380</v>
      </c>
      <c r="E465" s="17" t="str">
        <f t="shared" ca="1" si="90"/>
        <v>木</v>
      </c>
      <c r="F465" s="17" t="str" cm="1">
        <f t="array" aca="1" ref="F465" ca="1">IF(E465="","",IF(INDIRECT(VLOOKUP(B465,B$8:C$38,2,FALSE)&amp;(10*A465+3))="","",INDIRECT(VLOOKUP(B465,B$8:C$38,2,FALSE)&amp;(10*A465+3))))</f>
        <v/>
      </c>
      <c r="G465" s="17" t="str" cm="1">
        <f t="array" aca="1" ref="G465" ca="1">IF(E465="","",IF(INDIRECT(VLOOKUP(B465,B$8:C$38,2,FALSE)&amp;(10*A465+5))="","",INDIRECT(VLOOKUP(B465,B$8:C$38,2,FALSE)&amp;(10*A465+5))))</f>
        <v/>
      </c>
      <c r="H465" s="17" t="str" cm="1">
        <f t="array" aca="1" ref="H465" ca="1">IF(G465="","",IF(G465="●","振替後",IF(G465="▲","振替前",IF(G465="○","休日",IF(G465="外","非対象期間",IF(INDIRECT(VLOOKUP(B465,B$8:C$38,2,FALSE)&amp;(10*A465+5))="","",INDIRECT(VLOOKUP(B465,B$8:C$38,2,FALSE)&amp;(10*A465+5))))))))</f>
        <v/>
      </c>
    </row>
    <row r="466" spans="1:8">
      <c r="A466" s="17">
        <f t="shared" si="91"/>
        <v>15</v>
      </c>
      <c r="B466" s="17">
        <f t="shared" si="92"/>
        <v>25</v>
      </c>
      <c r="D466" s="89" cm="1">
        <f t="array" aca="1" ref="D466" ca="1">IF(INDIRECT(VLOOKUP(B466,B$8:C$38,2,FALSE)&amp;(10*A466-1))="","",INDIRECT(VLOOKUP(B466,B$8:C$38,2,FALSE)&amp;(10*A466-1)))</f>
        <v>46381</v>
      </c>
      <c r="E466" s="17" t="str">
        <f t="shared" ca="1" si="90"/>
        <v>金</v>
      </c>
      <c r="F466" s="17" t="str" cm="1">
        <f t="array" aca="1" ref="F466" ca="1">IF(E466="","",IF(INDIRECT(VLOOKUP(B466,B$8:C$38,2,FALSE)&amp;(10*A466+3))="","",INDIRECT(VLOOKUP(B466,B$8:C$38,2,FALSE)&amp;(10*A466+3))))</f>
        <v/>
      </c>
      <c r="G466" s="17" t="str" cm="1">
        <f t="array" aca="1" ref="G466" ca="1">IF(E466="","",IF(INDIRECT(VLOOKUP(B466,B$8:C$38,2,FALSE)&amp;(10*A466+5))="","",INDIRECT(VLOOKUP(B466,B$8:C$38,2,FALSE)&amp;(10*A466+5))))</f>
        <v/>
      </c>
      <c r="H466" s="17" t="str" cm="1">
        <f t="array" aca="1" ref="H466" ca="1">IF(G466="","",IF(G466="●","振替後",IF(G466="▲","振替前",IF(G466="○","休日",IF(G466="外","非対象期間",IF(INDIRECT(VLOOKUP(B466,B$8:C$38,2,FALSE)&amp;(10*A466+5))="","",INDIRECT(VLOOKUP(B466,B$8:C$38,2,FALSE)&amp;(10*A466+5))))))))</f>
        <v/>
      </c>
    </row>
    <row r="467" spans="1:8">
      <c r="A467" s="17">
        <f t="shared" si="91"/>
        <v>15</v>
      </c>
      <c r="B467" s="17">
        <f t="shared" si="92"/>
        <v>26</v>
      </c>
      <c r="D467" s="89" cm="1">
        <f t="array" aca="1" ref="D467" ca="1">IF(INDIRECT(VLOOKUP(B467,B$8:C$38,2,FALSE)&amp;(10*A467-1))="","",INDIRECT(VLOOKUP(B467,B$8:C$38,2,FALSE)&amp;(10*A467-1)))</f>
        <v>46382</v>
      </c>
      <c r="E467" s="17" t="str">
        <f t="shared" ca="1" si="90"/>
        <v>土</v>
      </c>
      <c r="F467" s="17" t="str" cm="1">
        <f t="array" aca="1" ref="F467" ca="1">IF(E467="","",IF(INDIRECT(VLOOKUP(B467,B$8:C$38,2,FALSE)&amp;(10*A467+3))="","",INDIRECT(VLOOKUP(B467,B$8:C$38,2,FALSE)&amp;(10*A467+3))))</f>
        <v/>
      </c>
      <c r="G467" s="17" t="str" cm="1">
        <f t="array" aca="1" ref="G467" ca="1">IF(E467="","",IF(INDIRECT(VLOOKUP(B467,B$8:C$38,2,FALSE)&amp;(10*A467+5))="","",INDIRECT(VLOOKUP(B467,B$8:C$38,2,FALSE)&amp;(10*A467+5))))</f>
        <v/>
      </c>
      <c r="H467" s="17" t="str" cm="1">
        <f t="array" aca="1" ref="H467" ca="1">IF(G467="","",IF(G467="●","振替後",IF(G467="▲","振替前",IF(G467="○","休日",IF(G467="外","非対象期間",IF(INDIRECT(VLOOKUP(B467,B$8:C$38,2,FALSE)&amp;(10*A467+5))="","",INDIRECT(VLOOKUP(B467,B$8:C$38,2,FALSE)&amp;(10*A467+5))))))))</f>
        <v/>
      </c>
    </row>
    <row r="468" spans="1:8">
      <c r="A468" s="17">
        <f t="shared" si="91"/>
        <v>15</v>
      </c>
      <c r="B468" s="17">
        <f t="shared" si="92"/>
        <v>27</v>
      </c>
      <c r="D468" s="89" cm="1">
        <f t="array" aca="1" ref="D468" ca="1">IF(INDIRECT(VLOOKUP(B468,B$8:C$38,2,FALSE)&amp;(10*A468-1))="","",INDIRECT(VLOOKUP(B468,B$8:C$38,2,FALSE)&amp;(10*A468-1)))</f>
        <v>46383</v>
      </c>
      <c r="E468" s="17" t="str">
        <f t="shared" ca="1" si="90"/>
        <v>日</v>
      </c>
      <c r="F468" s="17" t="str" cm="1">
        <f t="array" aca="1" ref="F468" ca="1">IF(E468="","",IF(INDIRECT(VLOOKUP(B468,B$8:C$38,2,FALSE)&amp;(10*A468+3))="","",INDIRECT(VLOOKUP(B468,B$8:C$38,2,FALSE)&amp;(10*A468+3))))</f>
        <v/>
      </c>
      <c r="G468" s="17" t="str" cm="1">
        <f t="array" aca="1" ref="G468" ca="1">IF(E468="","",IF(INDIRECT(VLOOKUP(B468,B$8:C$38,2,FALSE)&amp;(10*A468+5))="","",INDIRECT(VLOOKUP(B468,B$8:C$38,2,FALSE)&amp;(10*A468+5))))</f>
        <v/>
      </c>
      <c r="H468" s="17" t="str" cm="1">
        <f t="array" aca="1" ref="H468" ca="1">IF(G468="","",IF(G468="●","振替後",IF(G468="▲","振替前",IF(G468="○","休日",IF(G468="外","非対象期間",IF(INDIRECT(VLOOKUP(B468,B$8:C$38,2,FALSE)&amp;(10*A468+5))="","",INDIRECT(VLOOKUP(B468,B$8:C$38,2,FALSE)&amp;(10*A468+5))))))))</f>
        <v/>
      </c>
    </row>
    <row r="469" spans="1:8">
      <c r="A469" s="17">
        <f t="shared" si="91"/>
        <v>15</v>
      </c>
      <c r="B469" s="17">
        <f t="shared" si="92"/>
        <v>28</v>
      </c>
      <c r="D469" s="89" cm="1">
        <f t="array" aca="1" ref="D469" ca="1">IF(INDIRECT(VLOOKUP(B469,B$8:C$38,2,FALSE)&amp;(10*A469-1))="","",INDIRECT(VLOOKUP(B469,B$8:C$38,2,FALSE)&amp;(10*A469-1)))</f>
        <v>46384</v>
      </c>
      <c r="E469" s="17" t="str">
        <f t="shared" ca="1" si="90"/>
        <v>月</v>
      </c>
      <c r="F469" s="17" t="str" cm="1">
        <f t="array" aca="1" ref="F469" ca="1">IF(E469="","",IF(INDIRECT(VLOOKUP(B469,B$8:C$38,2,FALSE)&amp;(10*A469+3))="","",INDIRECT(VLOOKUP(B469,B$8:C$38,2,FALSE)&amp;(10*A469+3))))</f>
        <v/>
      </c>
      <c r="G469" s="17" t="str" cm="1">
        <f t="array" aca="1" ref="G469" ca="1">IF(E469="","",IF(INDIRECT(VLOOKUP(B469,B$8:C$38,2,FALSE)&amp;(10*A469+5))="","",INDIRECT(VLOOKUP(B469,B$8:C$38,2,FALSE)&amp;(10*A469+5))))</f>
        <v/>
      </c>
      <c r="H469" s="17" t="str" cm="1">
        <f t="array" aca="1" ref="H469" ca="1">IF(G469="","",IF(G469="●","振替後",IF(G469="▲","振替前",IF(G469="○","休日",IF(G469="外","非対象期間",IF(INDIRECT(VLOOKUP(B469,B$8:C$38,2,FALSE)&amp;(10*A469+5))="","",INDIRECT(VLOOKUP(B469,B$8:C$38,2,FALSE)&amp;(10*A469+5))))))))</f>
        <v/>
      </c>
    </row>
    <row r="470" spans="1:8">
      <c r="A470" s="17">
        <f t="shared" si="91"/>
        <v>15</v>
      </c>
      <c r="B470" s="17">
        <f t="shared" si="92"/>
        <v>29</v>
      </c>
      <c r="D470" s="89" cm="1">
        <f t="array" aca="1" ref="D470" ca="1">IF(INDIRECT(VLOOKUP(B470,B$8:C$38,2,FALSE)&amp;(10*A470-1))="","",INDIRECT(VLOOKUP(B470,B$8:C$38,2,FALSE)&amp;(10*A470-1)))</f>
        <v>46385</v>
      </c>
      <c r="E470" s="17" t="str">
        <f t="shared" ca="1" si="90"/>
        <v>火</v>
      </c>
      <c r="F470" s="17" t="str" cm="1">
        <f t="array" aca="1" ref="F470" ca="1">IF(E470="","",IF(INDIRECT(VLOOKUP(B470,B$8:C$38,2,FALSE)&amp;(10*A470+3))="","",INDIRECT(VLOOKUP(B470,B$8:C$38,2,FALSE)&amp;(10*A470+3))))</f>
        <v/>
      </c>
      <c r="G470" s="17" t="str" cm="1">
        <f t="array" aca="1" ref="G470" ca="1">IF(E470="","",IF(INDIRECT(VLOOKUP(B470,B$8:C$38,2,FALSE)&amp;(10*A470+5))="","",INDIRECT(VLOOKUP(B470,B$8:C$38,2,FALSE)&amp;(10*A470+5))))</f>
        <v/>
      </c>
      <c r="H470" s="17" t="str" cm="1">
        <f t="array" aca="1" ref="H470" ca="1">IF(G470="","",IF(G470="●","振替後",IF(G470="▲","振替前",IF(G470="○","休日",IF(G470="外","非対象期間",IF(INDIRECT(VLOOKUP(B470,B$8:C$38,2,FALSE)&amp;(10*A470+5))="","",INDIRECT(VLOOKUP(B470,B$8:C$38,2,FALSE)&amp;(10*A470+5))))))))</f>
        <v/>
      </c>
    </row>
    <row r="471" spans="1:8">
      <c r="A471" s="17">
        <f t="shared" si="91"/>
        <v>15</v>
      </c>
      <c r="B471" s="17">
        <f t="shared" si="92"/>
        <v>30</v>
      </c>
      <c r="D471" s="89" cm="1">
        <f t="array" aca="1" ref="D471" ca="1">IF(INDIRECT(VLOOKUP(B471,B$8:C$38,2,FALSE)&amp;(10*A471-1))="","",INDIRECT(VLOOKUP(B471,B$8:C$38,2,FALSE)&amp;(10*A471-1)))</f>
        <v>46386</v>
      </c>
      <c r="E471" s="17" t="str">
        <f t="shared" ca="1" si="90"/>
        <v>水</v>
      </c>
      <c r="F471" s="17" t="str" cm="1">
        <f t="array" aca="1" ref="F471" ca="1">IF(E471="","",IF(INDIRECT(VLOOKUP(B471,B$8:C$38,2,FALSE)&amp;(10*A471+3))="","",INDIRECT(VLOOKUP(B471,B$8:C$38,2,FALSE)&amp;(10*A471+3))))</f>
        <v/>
      </c>
      <c r="G471" s="17" t="str" cm="1">
        <f t="array" aca="1" ref="G471" ca="1">IF(E471="","",IF(INDIRECT(VLOOKUP(B471,B$8:C$38,2,FALSE)&amp;(10*A471+5))="","",INDIRECT(VLOOKUP(B471,B$8:C$38,2,FALSE)&amp;(10*A471+5))))</f>
        <v/>
      </c>
      <c r="H471" s="17" t="str" cm="1">
        <f t="array" aca="1" ref="H471" ca="1">IF(G471="","",IF(G471="●","振替後",IF(G471="▲","振替前",IF(G471="○","休日",IF(G471="外","非対象期間",IF(INDIRECT(VLOOKUP(B471,B$8:C$38,2,FALSE)&amp;(10*A471+5))="","",INDIRECT(VLOOKUP(B471,B$8:C$38,2,FALSE)&amp;(10*A471+5))))))))</f>
        <v/>
      </c>
    </row>
    <row r="472" spans="1:8">
      <c r="A472" s="17">
        <f t="shared" si="91"/>
        <v>15</v>
      </c>
      <c r="B472" s="17">
        <f t="shared" si="92"/>
        <v>31</v>
      </c>
      <c r="D472" s="89" cm="1">
        <f t="array" aca="1" ref="D472" ca="1">IF(INDIRECT(VLOOKUP(B472,B$8:C$38,2,FALSE)&amp;(10*A472-1))="","",INDIRECT(VLOOKUP(B472,B$8:C$38,2,FALSE)&amp;(10*A472-1)))</f>
        <v>46387</v>
      </c>
      <c r="E472" s="17" t="str">
        <f t="shared" ca="1" si="90"/>
        <v>木</v>
      </c>
      <c r="F472" s="17" t="str" cm="1">
        <f t="array" aca="1" ref="F472" ca="1">IF(E472="","",IF(INDIRECT(VLOOKUP(B472,B$8:C$38,2,FALSE)&amp;(10*A472+3))="","",INDIRECT(VLOOKUP(B472,B$8:C$38,2,FALSE)&amp;(10*A472+3))))</f>
        <v/>
      </c>
      <c r="G472" s="17" t="str" cm="1">
        <f t="array" aca="1" ref="G472" ca="1">IF(E472="","",IF(INDIRECT(VLOOKUP(B472,B$8:C$38,2,FALSE)&amp;(10*A472+5))="","",INDIRECT(VLOOKUP(B472,B$8:C$38,2,FALSE)&amp;(10*A472+5))))</f>
        <v/>
      </c>
      <c r="H472" s="17" t="str" cm="1">
        <f t="array" aca="1" ref="H472" ca="1">IF(G472="","",IF(G472="●","振替後",IF(G472="▲","振替前",IF(G472="○","休日",IF(G472="外","非対象期間",IF(INDIRECT(VLOOKUP(B472,B$8:C$38,2,FALSE)&amp;(10*A472+5))="","",INDIRECT(VLOOKUP(B472,B$8:C$38,2,FALSE)&amp;(10*A472+5))))))))</f>
        <v/>
      </c>
    </row>
    <row r="473" spans="1:8">
      <c r="A473" s="17">
        <f t="shared" si="91"/>
        <v>16</v>
      </c>
      <c r="B473" s="17">
        <f t="shared" si="92"/>
        <v>1</v>
      </c>
      <c r="D473" s="89" cm="1">
        <f t="array" aca="1" ref="D473" ca="1">IF(INDIRECT(VLOOKUP(B473,B$8:C$38,2,FALSE)&amp;(10*A473-1))="","",INDIRECT(VLOOKUP(B473,B$8:C$38,2,FALSE)&amp;(10*A473-1)))</f>
        <v>46388</v>
      </c>
      <c r="E473" s="17" t="str">
        <f t="shared" ca="1" si="90"/>
        <v>金</v>
      </c>
      <c r="F473" s="17" t="str" cm="1">
        <f t="array" aca="1" ref="F473" ca="1">IF(E473="","",IF(INDIRECT(VLOOKUP(B473,B$8:C$38,2,FALSE)&amp;(10*A473+3))="","",INDIRECT(VLOOKUP(B473,B$8:C$38,2,FALSE)&amp;(10*A473+3))))</f>
        <v/>
      </c>
      <c r="G473" s="17" t="str" cm="1">
        <f t="array" aca="1" ref="G473" ca="1">IF(E473="","",IF(INDIRECT(VLOOKUP(B473,B$8:C$38,2,FALSE)&amp;(10*A473+5))="","",INDIRECT(VLOOKUP(B473,B$8:C$38,2,FALSE)&amp;(10*A473+5))))</f>
        <v/>
      </c>
      <c r="H473" s="17" t="str" cm="1">
        <f t="array" aca="1" ref="H473" ca="1">IF(G473="","",IF(G473="●","振替後",IF(G473="▲","振替前",IF(G473="○","休日",IF(G473="外","非対象期間",IF(INDIRECT(VLOOKUP(B473,B$8:C$38,2,FALSE)&amp;(10*A473+5))="","",INDIRECT(VLOOKUP(B473,B$8:C$38,2,FALSE)&amp;(10*A473+5))))))))</f>
        <v/>
      </c>
    </row>
    <row r="474" spans="1:8">
      <c r="A474" s="17">
        <f t="shared" si="91"/>
        <v>16</v>
      </c>
      <c r="B474" s="17">
        <f t="shared" si="92"/>
        <v>2</v>
      </c>
      <c r="D474" s="89" cm="1">
        <f t="array" aca="1" ref="D474" ca="1">IF(INDIRECT(VLOOKUP(B474,B$8:C$38,2,FALSE)&amp;(10*A474-1))="","",INDIRECT(VLOOKUP(B474,B$8:C$38,2,FALSE)&amp;(10*A474-1)))</f>
        <v>46389</v>
      </c>
      <c r="E474" s="17" t="str">
        <f t="shared" ca="1" si="90"/>
        <v>土</v>
      </c>
      <c r="F474" s="17" t="str" cm="1">
        <f t="array" aca="1" ref="F474" ca="1">IF(E474="","",IF(INDIRECT(VLOOKUP(B474,B$8:C$38,2,FALSE)&amp;(10*A474+3))="","",INDIRECT(VLOOKUP(B474,B$8:C$38,2,FALSE)&amp;(10*A474+3))))</f>
        <v/>
      </c>
      <c r="G474" s="17" t="str" cm="1">
        <f t="array" aca="1" ref="G474" ca="1">IF(E474="","",IF(INDIRECT(VLOOKUP(B474,B$8:C$38,2,FALSE)&amp;(10*A474+5))="","",INDIRECT(VLOOKUP(B474,B$8:C$38,2,FALSE)&amp;(10*A474+5))))</f>
        <v/>
      </c>
      <c r="H474" s="17" t="str" cm="1">
        <f t="array" aca="1" ref="H474" ca="1">IF(G474="","",IF(G474="●","振替後",IF(G474="▲","振替前",IF(G474="○","休日",IF(G474="外","非対象期間",IF(INDIRECT(VLOOKUP(B474,B$8:C$38,2,FALSE)&amp;(10*A474+5))="","",INDIRECT(VLOOKUP(B474,B$8:C$38,2,FALSE)&amp;(10*A474+5))))))))</f>
        <v/>
      </c>
    </row>
    <row r="475" spans="1:8">
      <c r="A475" s="17">
        <f t="shared" si="91"/>
        <v>16</v>
      </c>
      <c r="B475" s="17">
        <f t="shared" si="92"/>
        <v>3</v>
      </c>
      <c r="D475" s="89" cm="1">
        <f t="array" aca="1" ref="D475" ca="1">IF(INDIRECT(VLOOKUP(B475,B$8:C$38,2,FALSE)&amp;(10*A475-1))="","",INDIRECT(VLOOKUP(B475,B$8:C$38,2,FALSE)&amp;(10*A475-1)))</f>
        <v>46390</v>
      </c>
      <c r="E475" s="17" t="str">
        <f t="shared" ca="1" si="90"/>
        <v>日</v>
      </c>
      <c r="F475" s="17" t="str" cm="1">
        <f t="array" aca="1" ref="F475" ca="1">IF(E475="","",IF(INDIRECT(VLOOKUP(B475,B$8:C$38,2,FALSE)&amp;(10*A475+3))="","",INDIRECT(VLOOKUP(B475,B$8:C$38,2,FALSE)&amp;(10*A475+3))))</f>
        <v/>
      </c>
      <c r="G475" s="17" t="str" cm="1">
        <f t="array" aca="1" ref="G475" ca="1">IF(E475="","",IF(INDIRECT(VLOOKUP(B475,B$8:C$38,2,FALSE)&amp;(10*A475+5))="","",INDIRECT(VLOOKUP(B475,B$8:C$38,2,FALSE)&amp;(10*A475+5))))</f>
        <v/>
      </c>
      <c r="H475" s="17" t="str" cm="1">
        <f t="array" aca="1" ref="H475" ca="1">IF(G475="","",IF(G475="●","振替後",IF(G475="▲","振替前",IF(G475="○","休日",IF(G475="外","非対象期間",IF(INDIRECT(VLOOKUP(B475,B$8:C$38,2,FALSE)&amp;(10*A475+5))="","",INDIRECT(VLOOKUP(B475,B$8:C$38,2,FALSE)&amp;(10*A475+5))))))))</f>
        <v/>
      </c>
    </row>
    <row r="476" spans="1:8">
      <c r="A476" s="17">
        <f t="shared" si="91"/>
        <v>16</v>
      </c>
      <c r="B476" s="17">
        <f t="shared" si="92"/>
        <v>4</v>
      </c>
      <c r="D476" s="89" cm="1">
        <f t="array" aca="1" ref="D476" ca="1">IF(INDIRECT(VLOOKUP(B476,B$8:C$38,2,FALSE)&amp;(10*A476-1))="","",INDIRECT(VLOOKUP(B476,B$8:C$38,2,FALSE)&amp;(10*A476-1)))</f>
        <v>46391</v>
      </c>
      <c r="E476" s="17" t="str">
        <f t="shared" ca="1" si="90"/>
        <v>月</v>
      </c>
      <c r="F476" s="17" t="str" cm="1">
        <f t="array" aca="1" ref="F476" ca="1">IF(E476="","",IF(INDIRECT(VLOOKUP(B476,B$8:C$38,2,FALSE)&amp;(10*A476+3))="","",INDIRECT(VLOOKUP(B476,B$8:C$38,2,FALSE)&amp;(10*A476+3))))</f>
        <v/>
      </c>
      <c r="G476" s="17" t="str" cm="1">
        <f t="array" aca="1" ref="G476" ca="1">IF(E476="","",IF(INDIRECT(VLOOKUP(B476,B$8:C$38,2,FALSE)&amp;(10*A476+5))="","",INDIRECT(VLOOKUP(B476,B$8:C$38,2,FALSE)&amp;(10*A476+5))))</f>
        <v/>
      </c>
      <c r="H476" s="17" t="str" cm="1">
        <f t="array" aca="1" ref="H476" ca="1">IF(G476="","",IF(G476="●","振替後",IF(G476="▲","振替前",IF(G476="○","休日",IF(G476="外","非対象期間",IF(INDIRECT(VLOOKUP(B476,B$8:C$38,2,FALSE)&amp;(10*A476+5))="","",INDIRECT(VLOOKUP(B476,B$8:C$38,2,FALSE)&amp;(10*A476+5))))))))</f>
        <v/>
      </c>
    </row>
    <row r="477" spans="1:8">
      <c r="A477" s="17">
        <f t="shared" si="91"/>
        <v>16</v>
      </c>
      <c r="B477" s="17">
        <f t="shared" si="92"/>
        <v>5</v>
      </c>
      <c r="D477" s="89" cm="1">
        <f t="array" aca="1" ref="D477" ca="1">IF(INDIRECT(VLOOKUP(B477,B$8:C$38,2,FALSE)&amp;(10*A477-1))="","",INDIRECT(VLOOKUP(B477,B$8:C$38,2,FALSE)&amp;(10*A477-1)))</f>
        <v>46392</v>
      </c>
      <c r="E477" s="17" t="str">
        <f t="shared" ca="1" si="90"/>
        <v>火</v>
      </c>
      <c r="F477" s="17" t="str" cm="1">
        <f t="array" aca="1" ref="F477" ca="1">IF(E477="","",IF(INDIRECT(VLOOKUP(B477,B$8:C$38,2,FALSE)&amp;(10*A477+3))="","",INDIRECT(VLOOKUP(B477,B$8:C$38,2,FALSE)&amp;(10*A477+3))))</f>
        <v/>
      </c>
      <c r="G477" s="17" t="str" cm="1">
        <f t="array" aca="1" ref="G477" ca="1">IF(E477="","",IF(INDIRECT(VLOOKUP(B477,B$8:C$38,2,FALSE)&amp;(10*A477+5))="","",INDIRECT(VLOOKUP(B477,B$8:C$38,2,FALSE)&amp;(10*A477+5))))</f>
        <v/>
      </c>
      <c r="H477" s="17" t="str" cm="1">
        <f t="array" aca="1" ref="H477" ca="1">IF(G477="","",IF(G477="●","振替後",IF(G477="▲","振替前",IF(G477="○","休日",IF(G477="外","非対象期間",IF(INDIRECT(VLOOKUP(B477,B$8:C$38,2,FALSE)&amp;(10*A477+5))="","",INDIRECT(VLOOKUP(B477,B$8:C$38,2,FALSE)&amp;(10*A477+5))))))))</f>
        <v/>
      </c>
    </row>
    <row r="478" spans="1:8">
      <c r="A478" s="17">
        <f t="shared" si="91"/>
        <v>16</v>
      </c>
      <c r="B478" s="17">
        <f t="shared" si="92"/>
        <v>6</v>
      </c>
      <c r="D478" s="89" cm="1">
        <f t="array" aca="1" ref="D478" ca="1">IF(INDIRECT(VLOOKUP(B478,B$8:C$38,2,FALSE)&amp;(10*A478-1))="","",INDIRECT(VLOOKUP(B478,B$8:C$38,2,FALSE)&amp;(10*A478-1)))</f>
        <v>46393</v>
      </c>
      <c r="E478" s="17" t="str">
        <f t="shared" ca="1" si="90"/>
        <v>水</v>
      </c>
      <c r="F478" s="17" t="str" cm="1">
        <f t="array" aca="1" ref="F478" ca="1">IF(E478="","",IF(INDIRECT(VLOOKUP(B478,B$8:C$38,2,FALSE)&amp;(10*A478+3))="","",INDIRECT(VLOOKUP(B478,B$8:C$38,2,FALSE)&amp;(10*A478+3))))</f>
        <v/>
      </c>
      <c r="G478" s="17" t="str" cm="1">
        <f t="array" aca="1" ref="G478" ca="1">IF(E478="","",IF(INDIRECT(VLOOKUP(B478,B$8:C$38,2,FALSE)&amp;(10*A478+5))="","",INDIRECT(VLOOKUP(B478,B$8:C$38,2,FALSE)&amp;(10*A478+5))))</f>
        <v/>
      </c>
      <c r="H478" s="17" t="str" cm="1">
        <f t="array" aca="1" ref="H478" ca="1">IF(G478="","",IF(G478="●","振替後",IF(G478="▲","振替前",IF(G478="○","休日",IF(G478="外","非対象期間",IF(INDIRECT(VLOOKUP(B478,B$8:C$38,2,FALSE)&amp;(10*A478+5))="","",INDIRECT(VLOOKUP(B478,B$8:C$38,2,FALSE)&amp;(10*A478+5))))))))</f>
        <v/>
      </c>
    </row>
    <row r="479" spans="1:8">
      <c r="A479" s="17">
        <f t="shared" si="91"/>
        <v>16</v>
      </c>
      <c r="B479" s="17">
        <f t="shared" si="92"/>
        <v>7</v>
      </c>
      <c r="D479" s="89" cm="1">
        <f t="array" aca="1" ref="D479" ca="1">IF(INDIRECT(VLOOKUP(B479,B$8:C$38,2,FALSE)&amp;(10*A479-1))="","",INDIRECT(VLOOKUP(B479,B$8:C$38,2,FALSE)&amp;(10*A479-1)))</f>
        <v>46394</v>
      </c>
      <c r="E479" s="17" t="str">
        <f t="shared" ca="1" si="90"/>
        <v>木</v>
      </c>
      <c r="F479" s="17" t="str" cm="1">
        <f t="array" aca="1" ref="F479" ca="1">IF(E479="","",IF(INDIRECT(VLOOKUP(B479,B$8:C$38,2,FALSE)&amp;(10*A479+3))="","",INDIRECT(VLOOKUP(B479,B$8:C$38,2,FALSE)&amp;(10*A479+3))))</f>
        <v/>
      </c>
      <c r="G479" s="17" t="str" cm="1">
        <f t="array" aca="1" ref="G479" ca="1">IF(E479="","",IF(INDIRECT(VLOOKUP(B479,B$8:C$38,2,FALSE)&amp;(10*A479+5))="","",INDIRECT(VLOOKUP(B479,B$8:C$38,2,FALSE)&amp;(10*A479+5))))</f>
        <v/>
      </c>
      <c r="H479" s="17" t="str" cm="1">
        <f t="array" aca="1" ref="H479" ca="1">IF(G479="","",IF(G479="●","振替後",IF(G479="▲","振替前",IF(G479="○","休日",IF(G479="外","非対象期間",IF(INDIRECT(VLOOKUP(B479,B$8:C$38,2,FALSE)&amp;(10*A479+5))="","",INDIRECT(VLOOKUP(B479,B$8:C$38,2,FALSE)&amp;(10*A479+5))))))))</f>
        <v/>
      </c>
    </row>
    <row r="480" spans="1:8">
      <c r="A480" s="17">
        <f t="shared" si="91"/>
        <v>16</v>
      </c>
      <c r="B480" s="17">
        <f t="shared" si="92"/>
        <v>8</v>
      </c>
      <c r="D480" s="89" cm="1">
        <f t="array" aca="1" ref="D480" ca="1">IF(INDIRECT(VLOOKUP(B480,B$8:C$38,2,FALSE)&amp;(10*A480-1))="","",INDIRECT(VLOOKUP(B480,B$8:C$38,2,FALSE)&amp;(10*A480-1)))</f>
        <v>46395</v>
      </c>
      <c r="E480" s="17" t="str">
        <f t="shared" ca="1" si="90"/>
        <v>金</v>
      </c>
      <c r="F480" s="17" t="str" cm="1">
        <f t="array" aca="1" ref="F480" ca="1">IF(E480="","",IF(INDIRECT(VLOOKUP(B480,B$8:C$38,2,FALSE)&amp;(10*A480+3))="","",INDIRECT(VLOOKUP(B480,B$8:C$38,2,FALSE)&amp;(10*A480+3))))</f>
        <v/>
      </c>
      <c r="G480" s="17" t="str" cm="1">
        <f t="array" aca="1" ref="G480" ca="1">IF(E480="","",IF(INDIRECT(VLOOKUP(B480,B$8:C$38,2,FALSE)&amp;(10*A480+5))="","",INDIRECT(VLOOKUP(B480,B$8:C$38,2,FALSE)&amp;(10*A480+5))))</f>
        <v/>
      </c>
      <c r="H480" s="17" t="str" cm="1">
        <f t="array" aca="1" ref="H480" ca="1">IF(G480="","",IF(G480="●","振替後",IF(G480="▲","振替前",IF(G480="○","休日",IF(G480="外","非対象期間",IF(INDIRECT(VLOOKUP(B480,B$8:C$38,2,FALSE)&amp;(10*A480+5))="","",INDIRECT(VLOOKUP(B480,B$8:C$38,2,FALSE)&amp;(10*A480+5))))))))</f>
        <v/>
      </c>
    </row>
    <row r="481" spans="1:8">
      <c r="A481" s="17">
        <f t="shared" si="91"/>
        <v>16</v>
      </c>
      <c r="B481" s="17">
        <f t="shared" si="92"/>
        <v>9</v>
      </c>
      <c r="D481" s="89" cm="1">
        <f t="array" aca="1" ref="D481" ca="1">IF(INDIRECT(VLOOKUP(B481,B$8:C$38,2,FALSE)&amp;(10*A481-1))="","",INDIRECT(VLOOKUP(B481,B$8:C$38,2,FALSE)&amp;(10*A481-1)))</f>
        <v>46396</v>
      </c>
      <c r="E481" s="17" t="str">
        <f t="shared" ca="1" si="90"/>
        <v>土</v>
      </c>
      <c r="F481" s="17" t="str" cm="1">
        <f t="array" aca="1" ref="F481" ca="1">IF(E481="","",IF(INDIRECT(VLOOKUP(B481,B$8:C$38,2,FALSE)&amp;(10*A481+3))="","",INDIRECT(VLOOKUP(B481,B$8:C$38,2,FALSE)&amp;(10*A481+3))))</f>
        <v/>
      </c>
      <c r="G481" s="17" t="str" cm="1">
        <f t="array" aca="1" ref="G481" ca="1">IF(E481="","",IF(INDIRECT(VLOOKUP(B481,B$8:C$38,2,FALSE)&amp;(10*A481+5))="","",INDIRECT(VLOOKUP(B481,B$8:C$38,2,FALSE)&amp;(10*A481+5))))</f>
        <v/>
      </c>
      <c r="H481" s="17" t="str" cm="1">
        <f t="array" aca="1" ref="H481" ca="1">IF(G481="","",IF(G481="●","振替後",IF(G481="▲","振替前",IF(G481="○","休日",IF(G481="外","非対象期間",IF(INDIRECT(VLOOKUP(B481,B$8:C$38,2,FALSE)&amp;(10*A481+5))="","",INDIRECT(VLOOKUP(B481,B$8:C$38,2,FALSE)&amp;(10*A481+5))))))))</f>
        <v/>
      </c>
    </row>
    <row r="482" spans="1:8">
      <c r="A482" s="17">
        <f t="shared" si="91"/>
        <v>16</v>
      </c>
      <c r="B482" s="17">
        <f t="shared" si="92"/>
        <v>10</v>
      </c>
      <c r="D482" s="89" cm="1">
        <f t="array" aca="1" ref="D482" ca="1">IF(INDIRECT(VLOOKUP(B482,B$8:C$38,2,FALSE)&amp;(10*A482-1))="","",INDIRECT(VLOOKUP(B482,B$8:C$38,2,FALSE)&amp;(10*A482-1)))</f>
        <v>46397</v>
      </c>
      <c r="E482" s="17" t="str">
        <f t="shared" ca="1" si="90"/>
        <v>日</v>
      </c>
      <c r="F482" s="17" t="str" cm="1">
        <f t="array" aca="1" ref="F482" ca="1">IF(E482="","",IF(INDIRECT(VLOOKUP(B482,B$8:C$38,2,FALSE)&amp;(10*A482+3))="","",INDIRECT(VLOOKUP(B482,B$8:C$38,2,FALSE)&amp;(10*A482+3))))</f>
        <v/>
      </c>
      <c r="G482" s="17" t="str" cm="1">
        <f t="array" aca="1" ref="G482" ca="1">IF(E482="","",IF(INDIRECT(VLOOKUP(B482,B$8:C$38,2,FALSE)&amp;(10*A482+5))="","",INDIRECT(VLOOKUP(B482,B$8:C$38,2,FALSE)&amp;(10*A482+5))))</f>
        <v/>
      </c>
      <c r="H482" s="17" t="str" cm="1">
        <f t="array" aca="1" ref="H482" ca="1">IF(G482="","",IF(G482="●","振替後",IF(G482="▲","振替前",IF(G482="○","休日",IF(G482="外","非対象期間",IF(INDIRECT(VLOOKUP(B482,B$8:C$38,2,FALSE)&amp;(10*A482+5))="","",INDIRECT(VLOOKUP(B482,B$8:C$38,2,FALSE)&amp;(10*A482+5))))))))</f>
        <v/>
      </c>
    </row>
    <row r="483" spans="1:8">
      <c r="A483" s="17">
        <f t="shared" si="91"/>
        <v>16</v>
      </c>
      <c r="B483" s="17">
        <f t="shared" si="92"/>
        <v>11</v>
      </c>
      <c r="D483" s="89" cm="1">
        <f t="array" aca="1" ref="D483" ca="1">IF(INDIRECT(VLOOKUP(B483,B$8:C$38,2,FALSE)&amp;(10*A483-1))="","",INDIRECT(VLOOKUP(B483,B$8:C$38,2,FALSE)&amp;(10*A483-1)))</f>
        <v>46398</v>
      </c>
      <c r="E483" s="17" t="str">
        <f t="shared" ca="1" si="90"/>
        <v>月</v>
      </c>
      <c r="F483" s="17" t="str" cm="1">
        <f t="array" aca="1" ref="F483" ca="1">IF(E483="","",IF(INDIRECT(VLOOKUP(B483,B$8:C$38,2,FALSE)&amp;(10*A483+3))="","",INDIRECT(VLOOKUP(B483,B$8:C$38,2,FALSE)&amp;(10*A483+3))))</f>
        <v/>
      </c>
      <c r="G483" s="17" t="str" cm="1">
        <f t="array" aca="1" ref="G483" ca="1">IF(E483="","",IF(INDIRECT(VLOOKUP(B483,B$8:C$38,2,FALSE)&amp;(10*A483+5))="","",INDIRECT(VLOOKUP(B483,B$8:C$38,2,FALSE)&amp;(10*A483+5))))</f>
        <v/>
      </c>
      <c r="H483" s="17" t="str" cm="1">
        <f t="array" aca="1" ref="H483" ca="1">IF(G483="","",IF(G483="●","振替後",IF(G483="▲","振替前",IF(G483="○","休日",IF(G483="外","非対象期間",IF(INDIRECT(VLOOKUP(B483,B$8:C$38,2,FALSE)&amp;(10*A483+5))="","",INDIRECT(VLOOKUP(B483,B$8:C$38,2,FALSE)&amp;(10*A483+5))))))))</f>
        <v/>
      </c>
    </row>
    <row r="484" spans="1:8">
      <c r="A484" s="17">
        <f t="shared" si="91"/>
        <v>16</v>
      </c>
      <c r="B484" s="17">
        <f t="shared" si="92"/>
        <v>12</v>
      </c>
      <c r="D484" s="89" cm="1">
        <f t="array" aca="1" ref="D484" ca="1">IF(INDIRECT(VLOOKUP(B484,B$8:C$38,2,FALSE)&amp;(10*A484-1))="","",INDIRECT(VLOOKUP(B484,B$8:C$38,2,FALSE)&amp;(10*A484-1)))</f>
        <v>46399</v>
      </c>
      <c r="E484" s="17" t="str">
        <f t="shared" ca="1" si="90"/>
        <v>火</v>
      </c>
      <c r="F484" s="17" t="str" cm="1">
        <f t="array" aca="1" ref="F484" ca="1">IF(E484="","",IF(INDIRECT(VLOOKUP(B484,B$8:C$38,2,FALSE)&amp;(10*A484+3))="","",INDIRECT(VLOOKUP(B484,B$8:C$38,2,FALSE)&amp;(10*A484+3))))</f>
        <v/>
      </c>
      <c r="G484" s="17" t="str" cm="1">
        <f t="array" aca="1" ref="G484" ca="1">IF(E484="","",IF(INDIRECT(VLOOKUP(B484,B$8:C$38,2,FALSE)&amp;(10*A484+5))="","",INDIRECT(VLOOKUP(B484,B$8:C$38,2,FALSE)&amp;(10*A484+5))))</f>
        <v/>
      </c>
      <c r="H484" s="17" t="str" cm="1">
        <f t="array" aca="1" ref="H484" ca="1">IF(G484="","",IF(G484="●","振替後",IF(G484="▲","振替前",IF(G484="○","休日",IF(G484="外","非対象期間",IF(INDIRECT(VLOOKUP(B484,B$8:C$38,2,FALSE)&amp;(10*A484+5))="","",INDIRECT(VLOOKUP(B484,B$8:C$38,2,FALSE)&amp;(10*A484+5))))))))</f>
        <v/>
      </c>
    </row>
    <row r="485" spans="1:8">
      <c r="A485" s="17">
        <f t="shared" si="91"/>
        <v>16</v>
      </c>
      <c r="B485" s="17">
        <f t="shared" si="92"/>
        <v>13</v>
      </c>
      <c r="D485" s="89" cm="1">
        <f t="array" aca="1" ref="D485" ca="1">IF(INDIRECT(VLOOKUP(B485,B$8:C$38,2,FALSE)&amp;(10*A485-1))="","",INDIRECT(VLOOKUP(B485,B$8:C$38,2,FALSE)&amp;(10*A485-1)))</f>
        <v>46400</v>
      </c>
      <c r="E485" s="17" t="str">
        <f t="shared" ca="1" si="90"/>
        <v>水</v>
      </c>
      <c r="F485" s="17" t="str" cm="1">
        <f t="array" aca="1" ref="F485" ca="1">IF(E485="","",IF(INDIRECT(VLOOKUP(B485,B$8:C$38,2,FALSE)&amp;(10*A485+3))="","",INDIRECT(VLOOKUP(B485,B$8:C$38,2,FALSE)&amp;(10*A485+3))))</f>
        <v/>
      </c>
      <c r="G485" s="17" t="str" cm="1">
        <f t="array" aca="1" ref="G485" ca="1">IF(E485="","",IF(INDIRECT(VLOOKUP(B485,B$8:C$38,2,FALSE)&amp;(10*A485+5))="","",INDIRECT(VLOOKUP(B485,B$8:C$38,2,FALSE)&amp;(10*A485+5))))</f>
        <v/>
      </c>
      <c r="H485" s="17" t="str" cm="1">
        <f t="array" aca="1" ref="H485" ca="1">IF(G485="","",IF(G485="●","振替後",IF(G485="▲","振替前",IF(G485="○","休日",IF(G485="外","非対象期間",IF(INDIRECT(VLOOKUP(B485,B$8:C$38,2,FALSE)&amp;(10*A485+5))="","",INDIRECT(VLOOKUP(B485,B$8:C$38,2,FALSE)&amp;(10*A485+5))))))))</f>
        <v/>
      </c>
    </row>
    <row r="486" spans="1:8">
      <c r="A486" s="17">
        <f t="shared" si="91"/>
        <v>16</v>
      </c>
      <c r="B486" s="17">
        <f t="shared" si="92"/>
        <v>14</v>
      </c>
      <c r="D486" s="89" cm="1">
        <f t="array" aca="1" ref="D486" ca="1">IF(INDIRECT(VLOOKUP(B486,B$8:C$38,2,FALSE)&amp;(10*A486-1))="","",INDIRECT(VLOOKUP(B486,B$8:C$38,2,FALSE)&amp;(10*A486-1)))</f>
        <v>46401</v>
      </c>
      <c r="E486" s="17" t="str">
        <f t="shared" ca="1" si="90"/>
        <v>木</v>
      </c>
      <c r="F486" s="17" t="str" cm="1">
        <f t="array" aca="1" ref="F486" ca="1">IF(E486="","",IF(INDIRECT(VLOOKUP(B486,B$8:C$38,2,FALSE)&amp;(10*A486+3))="","",INDIRECT(VLOOKUP(B486,B$8:C$38,2,FALSE)&amp;(10*A486+3))))</f>
        <v/>
      </c>
      <c r="G486" s="17" t="str" cm="1">
        <f t="array" aca="1" ref="G486" ca="1">IF(E486="","",IF(INDIRECT(VLOOKUP(B486,B$8:C$38,2,FALSE)&amp;(10*A486+5))="","",INDIRECT(VLOOKUP(B486,B$8:C$38,2,FALSE)&amp;(10*A486+5))))</f>
        <v/>
      </c>
      <c r="H486" s="17" t="str" cm="1">
        <f t="array" aca="1" ref="H486" ca="1">IF(G486="","",IF(G486="●","振替後",IF(G486="▲","振替前",IF(G486="○","休日",IF(G486="外","非対象期間",IF(INDIRECT(VLOOKUP(B486,B$8:C$38,2,FALSE)&amp;(10*A486+5))="","",INDIRECT(VLOOKUP(B486,B$8:C$38,2,FALSE)&amp;(10*A486+5))))))))</f>
        <v/>
      </c>
    </row>
    <row r="487" spans="1:8">
      <c r="A487" s="17">
        <f t="shared" si="91"/>
        <v>16</v>
      </c>
      <c r="B487" s="17">
        <f t="shared" si="92"/>
        <v>15</v>
      </c>
      <c r="D487" s="89" cm="1">
        <f t="array" aca="1" ref="D487" ca="1">IF(INDIRECT(VLOOKUP(B487,B$8:C$38,2,FALSE)&amp;(10*A487-1))="","",INDIRECT(VLOOKUP(B487,B$8:C$38,2,FALSE)&amp;(10*A487-1)))</f>
        <v>46402</v>
      </c>
      <c r="E487" s="17" t="str">
        <f t="shared" ca="1" si="90"/>
        <v>金</v>
      </c>
      <c r="F487" s="17" t="str" cm="1">
        <f t="array" aca="1" ref="F487" ca="1">IF(E487="","",IF(INDIRECT(VLOOKUP(B487,B$8:C$38,2,FALSE)&amp;(10*A487+3))="","",INDIRECT(VLOOKUP(B487,B$8:C$38,2,FALSE)&amp;(10*A487+3))))</f>
        <v/>
      </c>
      <c r="G487" s="17" t="str" cm="1">
        <f t="array" aca="1" ref="G487" ca="1">IF(E487="","",IF(INDIRECT(VLOOKUP(B487,B$8:C$38,2,FALSE)&amp;(10*A487+5))="","",INDIRECT(VLOOKUP(B487,B$8:C$38,2,FALSE)&amp;(10*A487+5))))</f>
        <v/>
      </c>
      <c r="H487" s="17" t="str" cm="1">
        <f t="array" aca="1" ref="H487" ca="1">IF(G487="","",IF(G487="●","振替後",IF(G487="▲","振替前",IF(G487="○","休日",IF(G487="外","非対象期間",IF(INDIRECT(VLOOKUP(B487,B$8:C$38,2,FALSE)&amp;(10*A487+5))="","",INDIRECT(VLOOKUP(B487,B$8:C$38,2,FALSE)&amp;(10*A487+5))))))))</f>
        <v/>
      </c>
    </row>
    <row r="488" spans="1:8">
      <c r="A488" s="17">
        <f t="shared" si="91"/>
        <v>16</v>
      </c>
      <c r="B488" s="17">
        <f t="shared" si="92"/>
        <v>16</v>
      </c>
      <c r="D488" s="89" cm="1">
        <f t="array" aca="1" ref="D488" ca="1">IF(INDIRECT(VLOOKUP(B488,B$8:C$38,2,FALSE)&amp;(10*A488-1))="","",INDIRECT(VLOOKUP(B488,B$8:C$38,2,FALSE)&amp;(10*A488-1)))</f>
        <v>46403</v>
      </c>
      <c r="E488" s="17" t="str">
        <f t="shared" ca="1" si="90"/>
        <v>土</v>
      </c>
      <c r="F488" s="17" t="str" cm="1">
        <f t="array" aca="1" ref="F488" ca="1">IF(E488="","",IF(INDIRECT(VLOOKUP(B488,B$8:C$38,2,FALSE)&amp;(10*A488+3))="","",INDIRECT(VLOOKUP(B488,B$8:C$38,2,FALSE)&amp;(10*A488+3))))</f>
        <v/>
      </c>
      <c r="G488" s="17" t="str" cm="1">
        <f t="array" aca="1" ref="G488" ca="1">IF(E488="","",IF(INDIRECT(VLOOKUP(B488,B$8:C$38,2,FALSE)&amp;(10*A488+5))="","",INDIRECT(VLOOKUP(B488,B$8:C$38,2,FALSE)&amp;(10*A488+5))))</f>
        <v/>
      </c>
      <c r="H488" s="17" t="str" cm="1">
        <f t="array" aca="1" ref="H488" ca="1">IF(G488="","",IF(G488="●","振替後",IF(G488="▲","振替前",IF(G488="○","休日",IF(G488="外","非対象期間",IF(INDIRECT(VLOOKUP(B488,B$8:C$38,2,FALSE)&amp;(10*A488+5))="","",INDIRECT(VLOOKUP(B488,B$8:C$38,2,FALSE)&amp;(10*A488+5))))))))</f>
        <v/>
      </c>
    </row>
    <row r="489" spans="1:8">
      <c r="A489" s="17">
        <f t="shared" si="91"/>
        <v>16</v>
      </c>
      <c r="B489" s="17">
        <f t="shared" si="92"/>
        <v>17</v>
      </c>
      <c r="D489" s="89" cm="1">
        <f t="array" aca="1" ref="D489" ca="1">IF(INDIRECT(VLOOKUP(B489,B$8:C$38,2,FALSE)&amp;(10*A489-1))="","",INDIRECT(VLOOKUP(B489,B$8:C$38,2,FALSE)&amp;(10*A489-1)))</f>
        <v>46404</v>
      </c>
      <c r="E489" s="17" t="str">
        <f t="shared" ca="1" si="90"/>
        <v>日</v>
      </c>
      <c r="F489" s="17" t="str" cm="1">
        <f t="array" aca="1" ref="F489" ca="1">IF(E489="","",IF(INDIRECT(VLOOKUP(B489,B$8:C$38,2,FALSE)&amp;(10*A489+3))="","",INDIRECT(VLOOKUP(B489,B$8:C$38,2,FALSE)&amp;(10*A489+3))))</f>
        <v/>
      </c>
      <c r="G489" s="17" t="str" cm="1">
        <f t="array" aca="1" ref="G489" ca="1">IF(E489="","",IF(INDIRECT(VLOOKUP(B489,B$8:C$38,2,FALSE)&amp;(10*A489+5))="","",INDIRECT(VLOOKUP(B489,B$8:C$38,2,FALSE)&amp;(10*A489+5))))</f>
        <v/>
      </c>
      <c r="H489" s="17" t="str" cm="1">
        <f t="array" aca="1" ref="H489" ca="1">IF(G489="","",IF(G489="●","振替後",IF(G489="▲","振替前",IF(G489="○","休日",IF(G489="外","非対象期間",IF(INDIRECT(VLOOKUP(B489,B$8:C$38,2,FALSE)&amp;(10*A489+5))="","",INDIRECT(VLOOKUP(B489,B$8:C$38,2,FALSE)&amp;(10*A489+5))))))))</f>
        <v/>
      </c>
    </row>
    <row r="490" spans="1:8">
      <c r="A490" s="17">
        <f t="shared" si="91"/>
        <v>16</v>
      </c>
      <c r="B490" s="17">
        <f t="shared" si="92"/>
        <v>18</v>
      </c>
      <c r="D490" s="89" cm="1">
        <f t="array" aca="1" ref="D490" ca="1">IF(INDIRECT(VLOOKUP(B490,B$8:C$38,2,FALSE)&amp;(10*A490-1))="","",INDIRECT(VLOOKUP(B490,B$8:C$38,2,FALSE)&amp;(10*A490-1)))</f>
        <v>46405</v>
      </c>
      <c r="E490" s="17" t="str">
        <f t="shared" ca="1" si="90"/>
        <v>月</v>
      </c>
      <c r="F490" s="17" t="str" cm="1">
        <f t="array" aca="1" ref="F490" ca="1">IF(E490="","",IF(INDIRECT(VLOOKUP(B490,B$8:C$38,2,FALSE)&amp;(10*A490+3))="","",INDIRECT(VLOOKUP(B490,B$8:C$38,2,FALSE)&amp;(10*A490+3))))</f>
        <v/>
      </c>
      <c r="G490" s="17" t="str" cm="1">
        <f t="array" aca="1" ref="G490" ca="1">IF(E490="","",IF(INDIRECT(VLOOKUP(B490,B$8:C$38,2,FALSE)&amp;(10*A490+5))="","",INDIRECT(VLOOKUP(B490,B$8:C$38,2,FALSE)&amp;(10*A490+5))))</f>
        <v/>
      </c>
      <c r="H490" s="17" t="str" cm="1">
        <f t="array" aca="1" ref="H490" ca="1">IF(G490="","",IF(G490="●","振替後",IF(G490="▲","振替前",IF(G490="○","休日",IF(G490="外","非対象期間",IF(INDIRECT(VLOOKUP(B490,B$8:C$38,2,FALSE)&amp;(10*A490+5))="","",INDIRECT(VLOOKUP(B490,B$8:C$38,2,FALSE)&amp;(10*A490+5))))))))</f>
        <v/>
      </c>
    </row>
    <row r="491" spans="1:8">
      <c r="A491" s="17">
        <f t="shared" si="91"/>
        <v>16</v>
      </c>
      <c r="B491" s="17">
        <f t="shared" si="92"/>
        <v>19</v>
      </c>
      <c r="D491" s="89" cm="1">
        <f t="array" aca="1" ref="D491" ca="1">IF(INDIRECT(VLOOKUP(B491,B$8:C$38,2,FALSE)&amp;(10*A491-1))="","",INDIRECT(VLOOKUP(B491,B$8:C$38,2,FALSE)&amp;(10*A491-1)))</f>
        <v>46406</v>
      </c>
      <c r="E491" s="17" t="str">
        <f t="shared" ca="1" si="90"/>
        <v>火</v>
      </c>
      <c r="F491" s="17" t="str" cm="1">
        <f t="array" aca="1" ref="F491" ca="1">IF(E491="","",IF(INDIRECT(VLOOKUP(B491,B$8:C$38,2,FALSE)&amp;(10*A491+3))="","",INDIRECT(VLOOKUP(B491,B$8:C$38,2,FALSE)&amp;(10*A491+3))))</f>
        <v/>
      </c>
      <c r="G491" s="17" t="str" cm="1">
        <f t="array" aca="1" ref="G491" ca="1">IF(E491="","",IF(INDIRECT(VLOOKUP(B491,B$8:C$38,2,FALSE)&amp;(10*A491+5))="","",INDIRECT(VLOOKUP(B491,B$8:C$38,2,FALSE)&amp;(10*A491+5))))</f>
        <v/>
      </c>
      <c r="H491" s="17" t="str" cm="1">
        <f t="array" aca="1" ref="H491" ca="1">IF(G491="","",IF(G491="●","振替後",IF(G491="▲","振替前",IF(G491="○","休日",IF(G491="外","非対象期間",IF(INDIRECT(VLOOKUP(B491,B$8:C$38,2,FALSE)&amp;(10*A491+5))="","",INDIRECT(VLOOKUP(B491,B$8:C$38,2,FALSE)&amp;(10*A491+5))))))))</f>
        <v/>
      </c>
    </row>
    <row r="492" spans="1:8">
      <c r="A492" s="17">
        <f t="shared" si="91"/>
        <v>16</v>
      </c>
      <c r="B492" s="17">
        <f t="shared" si="92"/>
        <v>20</v>
      </c>
      <c r="D492" s="89" cm="1">
        <f t="array" aca="1" ref="D492" ca="1">IF(INDIRECT(VLOOKUP(B492,B$8:C$38,2,FALSE)&amp;(10*A492-1))="","",INDIRECT(VLOOKUP(B492,B$8:C$38,2,FALSE)&amp;(10*A492-1)))</f>
        <v>46407</v>
      </c>
      <c r="E492" s="17" t="str">
        <f t="shared" ca="1" si="90"/>
        <v>水</v>
      </c>
      <c r="F492" s="17" t="str" cm="1">
        <f t="array" aca="1" ref="F492" ca="1">IF(E492="","",IF(INDIRECT(VLOOKUP(B492,B$8:C$38,2,FALSE)&amp;(10*A492+3))="","",INDIRECT(VLOOKUP(B492,B$8:C$38,2,FALSE)&amp;(10*A492+3))))</f>
        <v/>
      </c>
      <c r="G492" s="17" t="str" cm="1">
        <f t="array" aca="1" ref="G492" ca="1">IF(E492="","",IF(INDIRECT(VLOOKUP(B492,B$8:C$38,2,FALSE)&amp;(10*A492+5))="","",INDIRECT(VLOOKUP(B492,B$8:C$38,2,FALSE)&amp;(10*A492+5))))</f>
        <v/>
      </c>
      <c r="H492" s="17" t="str" cm="1">
        <f t="array" aca="1" ref="H492" ca="1">IF(G492="","",IF(G492="●","振替後",IF(G492="▲","振替前",IF(G492="○","休日",IF(G492="外","非対象期間",IF(INDIRECT(VLOOKUP(B492,B$8:C$38,2,FALSE)&amp;(10*A492+5))="","",INDIRECT(VLOOKUP(B492,B$8:C$38,2,FALSE)&amp;(10*A492+5))))))))</f>
        <v/>
      </c>
    </row>
    <row r="493" spans="1:8">
      <c r="A493" s="17">
        <f t="shared" si="91"/>
        <v>16</v>
      </c>
      <c r="B493" s="17">
        <f t="shared" si="92"/>
        <v>21</v>
      </c>
      <c r="D493" s="89" cm="1">
        <f t="array" aca="1" ref="D493" ca="1">IF(INDIRECT(VLOOKUP(B493,B$8:C$38,2,FALSE)&amp;(10*A493-1))="","",INDIRECT(VLOOKUP(B493,B$8:C$38,2,FALSE)&amp;(10*A493-1)))</f>
        <v>46408</v>
      </c>
      <c r="E493" s="17" t="str">
        <f t="shared" ca="1" si="90"/>
        <v>木</v>
      </c>
      <c r="F493" s="17" t="str" cm="1">
        <f t="array" aca="1" ref="F493" ca="1">IF(E493="","",IF(INDIRECT(VLOOKUP(B493,B$8:C$38,2,FALSE)&amp;(10*A493+3))="","",INDIRECT(VLOOKUP(B493,B$8:C$38,2,FALSE)&amp;(10*A493+3))))</f>
        <v/>
      </c>
      <c r="G493" s="17" t="str" cm="1">
        <f t="array" aca="1" ref="G493" ca="1">IF(E493="","",IF(INDIRECT(VLOOKUP(B493,B$8:C$38,2,FALSE)&amp;(10*A493+5))="","",INDIRECT(VLOOKUP(B493,B$8:C$38,2,FALSE)&amp;(10*A493+5))))</f>
        <v/>
      </c>
      <c r="H493" s="17" t="str" cm="1">
        <f t="array" aca="1" ref="H493" ca="1">IF(G493="","",IF(G493="●","振替後",IF(G493="▲","振替前",IF(G493="○","休日",IF(G493="外","非対象期間",IF(INDIRECT(VLOOKUP(B493,B$8:C$38,2,FALSE)&amp;(10*A493+5))="","",INDIRECT(VLOOKUP(B493,B$8:C$38,2,FALSE)&amp;(10*A493+5))))))))</f>
        <v/>
      </c>
    </row>
    <row r="494" spans="1:8">
      <c r="A494" s="17">
        <f t="shared" si="91"/>
        <v>16</v>
      </c>
      <c r="B494" s="17">
        <f t="shared" si="92"/>
        <v>22</v>
      </c>
      <c r="D494" s="89" cm="1">
        <f t="array" aca="1" ref="D494" ca="1">IF(INDIRECT(VLOOKUP(B494,B$8:C$38,2,FALSE)&amp;(10*A494-1))="","",INDIRECT(VLOOKUP(B494,B$8:C$38,2,FALSE)&amp;(10*A494-1)))</f>
        <v>46409</v>
      </c>
      <c r="E494" s="17" t="str">
        <f t="shared" ca="1" si="90"/>
        <v>金</v>
      </c>
      <c r="F494" s="17" t="str" cm="1">
        <f t="array" aca="1" ref="F494" ca="1">IF(E494="","",IF(INDIRECT(VLOOKUP(B494,B$8:C$38,2,FALSE)&amp;(10*A494+3))="","",INDIRECT(VLOOKUP(B494,B$8:C$38,2,FALSE)&amp;(10*A494+3))))</f>
        <v/>
      </c>
      <c r="G494" s="17" t="str" cm="1">
        <f t="array" aca="1" ref="G494" ca="1">IF(E494="","",IF(INDIRECT(VLOOKUP(B494,B$8:C$38,2,FALSE)&amp;(10*A494+5))="","",INDIRECT(VLOOKUP(B494,B$8:C$38,2,FALSE)&amp;(10*A494+5))))</f>
        <v/>
      </c>
      <c r="H494" s="17" t="str" cm="1">
        <f t="array" aca="1" ref="H494" ca="1">IF(G494="","",IF(G494="●","振替後",IF(G494="▲","振替前",IF(G494="○","休日",IF(G494="外","非対象期間",IF(INDIRECT(VLOOKUP(B494,B$8:C$38,2,FALSE)&amp;(10*A494+5))="","",INDIRECT(VLOOKUP(B494,B$8:C$38,2,FALSE)&amp;(10*A494+5))))))))</f>
        <v/>
      </c>
    </row>
    <row r="495" spans="1:8">
      <c r="A495" s="17">
        <f t="shared" si="91"/>
        <v>16</v>
      </c>
      <c r="B495" s="17">
        <f t="shared" si="92"/>
        <v>23</v>
      </c>
      <c r="D495" s="89" cm="1">
        <f t="array" aca="1" ref="D495" ca="1">IF(INDIRECT(VLOOKUP(B495,B$8:C$38,2,FALSE)&amp;(10*A495-1))="","",INDIRECT(VLOOKUP(B495,B$8:C$38,2,FALSE)&amp;(10*A495-1)))</f>
        <v>46410</v>
      </c>
      <c r="E495" s="17" t="str">
        <f t="shared" ca="1" si="90"/>
        <v>土</v>
      </c>
      <c r="F495" s="17" t="str" cm="1">
        <f t="array" aca="1" ref="F495" ca="1">IF(E495="","",IF(INDIRECT(VLOOKUP(B495,B$8:C$38,2,FALSE)&amp;(10*A495+3))="","",INDIRECT(VLOOKUP(B495,B$8:C$38,2,FALSE)&amp;(10*A495+3))))</f>
        <v/>
      </c>
      <c r="G495" s="17" t="str" cm="1">
        <f t="array" aca="1" ref="G495" ca="1">IF(E495="","",IF(INDIRECT(VLOOKUP(B495,B$8:C$38,2,FALSE)&amp;(10*A495+5))="","",INDIRECT(VLOOKUP(B495,B$8:C$38,2,FALSE)&amp;(10*A495+5))))</f>
        <v/>
      </c>
      <c r="H495" s="17" t="str" cm="1">
        <f t="array" aca="1" ref="H495" ca="1">IF(G495="","",IF(G495="●","振替後",IF(G495="▲","振替前",IF(G495="○","休日",IF(G495="外","非対象期間",IF(INDIRECT(VLOOKUP(B495,B$8:C$38,2,FALSE)&amp;(10*A495+5))="","",INDIRECT(VLOOKUP(B495,B$8:C$38,2,FALSE)&amp;(10*A495+5))))))))</f>
        <v/>
      </c>
    </row>
    <row r="496" spans="1:8">
      <c r="A496" s="17">
        <f t="shared" si="91"/>
        <v>16</v>
      </c>
      <c r="B496" s="17">
        <f t="shared" si="92"/>
        <v>24</v>
      </c>
      <c r="D496" s="89" cm="1">
        <f t="array" aca="1" ref="D496" ca="1">IF(INDIRECT(VLOOKUP(B496,B$8:C$38,2,FALSE)&amp;(10*A496-1))="","",INDIRECT(VLOOKUP(B496,B$8:C$38,2,FALSE)&amp;(10*A496-1)))</f>
        <v>46411</v>
      </c>
      <c r="E496" s="17" t="str">
        <f t="shared" ca="1" si="90"/>
        <v>日</v>
      </c>
      <c r="F496" s="17" t="str" cm="1">
        <f t="array" aca="1" ref="F496" ca="1">IF(E496="","",IF(INDIRECT(VLOOKUP(B496,B$8:C$38,2,FALSE)&amp;(10*A496+3))="","",INDIRECT(VLOOKUP(B496,B$8:C$38,2,FALSE)&amp;(10*A496+3))))</f>
        <v/>
      </c>
      <c r="G496" s="17" t="str" cm="1">
        <f t="array" aca="1" ref="G496" ca="1">IF(E496="","",IF(INDIRECT(VLOOKUP(B496,B$8:C$38,2,FALSE)&amp;(10*A496+5))="","",INDIRECT(VLOOKUP(B496,B$8:C$38,2,FALSE)&amp;(10*A496+5))))</f>
        <v/>
      </c>
      <c r="H496" s="17" t="str" cm="1">
        <f t="array" aca="1" ref="H496" ca="1">IF(G496="","",IF(G496="●","振替後",IF(G496="▲","振替前",IF(G496="○","休日",IF(G496="外","非対象期間",IF(INDIRECT(VLOOKUP(B496,B$8:C$38,2,FALSE)&amp;(10*A496+5))="","",INDIRECT(VLOOKUP(B496,B$8:C$38,2,FALSE)&amp;(10*A496+5))))))))</f>
        <v/>
      </c>
    </row>
    <row r="497" spans="1:8">
      <c r="A497" s="17">
        <f t="shared" si="91"/>
        <v>16</v>
      </c>
      <c r="B497" s="17">
        <f t="shared" si="92"/>
        <v>25</v>
      </c>
      <c r="D497" s="89" cm="1">
        <f t="array" aca="1" ref="D497" ca="1">IF(INDIRECT(VLOOKUP(B497,B$8:C$38,2,FALSE)&amp;(10*A497-1))="","",INDIRECT(VLOOKUP(B497,B$8:C$38,2,FALSE)&amp;(10*A497-1)))</f>
        <v>46412</v>
      </c>
      <c r="E497" s="17" t="str">
        <f t="shared" ca="1" si="90"/>
        <v>月</v>
      </c>
      <c r="F497" s="17" t="str" cm="1">
        <f t="array" aca="1" ref="F497" ca="1">IF(E497="","",IF(INDIRECT(VLOOKUP(B497,B$8:C$38,2,FALSE)&amp;(10*A497+3))="","",INDIRECT(VLOOKUP(B497,B$8:C$38,2,FALSE)&amp;(10*A497+3))))</f>
        <v/>
      </c>
      <c r="G497" s="17" t="str" cm="1">
        <f t="array" aca="1" ref="G497" ca="1">IF(E497="","",IF(INDIRECT(VLOOKUP(B497,B$8:C$38,2,FALSE)&amp;(10*A497+5))="","",INDIRECT(VLOOKUP(B497,B$8:C$38,2,FALSE)&amp;(10*A497+5))))</f>
        <v/>
      </c>
      <c r="H497" s="17" t="str" cm="1">
        <f t="array" aca="1" ref="H497" ca="1">IF(G497="","",IF(G497="●","振替後",IF(G497="▲","振替前",IF(G497="○","休日",IF(G497="外","非対象期間",IF(INDIRECT(VLOOKUP(B497,B$8:C$38,2,FALSE)&amp;(10*A497+5))="","",INDIRECT(VLOOKUP(B497,B$8:C$38,2,FALSE)&amp;(10*A497+5))))))))</f>
        <v/>
      </c>
    </row>
    <row r="498" spans="1:8">
      <c r="A498" s="17">
        <f t="shared" si="91"/>
        <v>16</v>
      </c>
      <c r="B498" s="17">
        <f t="shared" si="92"/>
        <v>26</v>
      </c>
      <c r="D498" s="89" cm="1">
        <f t="array" aca="1" ref="D498" ca="1">IF(INDIRECT(VLOOKUP(B498,B$8:C$38,2,FALSE)&amp;(10*A498-1))="","",INDIRECT(VLOOKUP(B498,B$8:C$38,2,FALSE)&amp;(10*A498-1)))</f>
        <v>46413</v>
      </c>
      <c r="E498" s="17" t="str">
        <f t="shared" ca="1" si="90"/>
        <v>火</v>
      </c>
      <c r="F498" s="17" t="str" cm="1">
        <f t="array" aca="1" ref="F498" ca="1">IF(E498="","",IF(INDIRECT(VLOOKUP(B498,B$8:C$38,2,FALSE)&amp;(10*A498+3))="","",INDIRECT(VLOOKUP(B498,B$8:C$38,2,FALSE)&amp;(10*A498+3))))</f>
        <v/>
      </c>
      <c r="G498" s="17" t="str" cm="1">
        <f t="array" aca="1" ref="G498" ca="1">IF(E498="","",IF(INDIRECT(VLOOKUP(B498,B$8:C$38,2,FALSE)&amp;(10*A498+5))="","",INDIRECT(VLOOKUP(B498,B$8:C$38,2,FALSE)&amp;(10*A498+5))))</f>
        <v/>
      </c>
      <c r="H498" s="17" t="str" cm="1">
        <f t="array" aca="1" ref="H498" ca="1">IF(G498="","",IF(G498="●","振替後",IF(G498="▲","振替前",IF(G498="○","休日",IF(G498="外","非対象期間",IF(INDIRECT(VLOOKUP(B498,B$8:C$38,2,FALSE)&amp;(10*A498+5))="","",INDIRECT(VLOOKUP(B498,B$8:C$38,2,FALSE)&amp;(10*A498+5))))))))</f>
        <v/>
      </c>
    </row>
    <row r="499" spans="1:8">
      <c r="A499" s="17">
        <f t="shared" si="91"/>
        <v>16</v>
      </c>
      <c r="B499" s="17">
        <f t="shared" si="92"/>
        <v>27</v>
      </c>
      <c r="D499" s="89" cm="1">
        <f t="array" aca="1" ref="D499" ca="1">IF(INDIRECT(VLOOKUP(B499,B$8:C$38,2,FALSE)&amp;(10*A499-1))="","",INDIRECT(VLOOKUP(B499,B$8:C$38,2,FALSE)&amp;(10*A499-1)))</f>
        <v>46414</v>
      </c>
      <c r="E499" s="17" t="str">
        <f t="shared" ca="1" si="90"/>
        <v>水</v>
      </c>
      <c r="F499" s="17" t="str" cm="1">
        <f t="array" aca="1" ref="F499" ca="1">IF(E499="","",IF(INDIRECT(VLOOKUP(B499,B$8:C$38,2,FALSE)&amp;(10*A499+3))="","",INDIRECT(VLOOKUP(B499,B$8:C$38,2,FALSE)&amp;(10*A499+3))))</f>
        <v/>
      </c>
      <c r="G499" s="17" t="str" cm="1">
        <f t="array" aca="1" ref="G499" ca="1">IF(E499="","",IF(INDIRECT(VLOOKUP(B499,B$8:C$38,2,FALSE)&amp;(10*A499+5))="","",INDIRECT(VLOOKUP(B499,B$8:C$38,2,FALSE)&amp;(10*A499+5))))</f>
        <v/>
      </c>
      <c r="H499" s="17" t="str" cm="1">
        <f t="array" aca="1" ref="H499" ca="1">IF(G499="","",IF(G499="●","振替後",IF(G499="▲","振替前",IF(G499="○","休日",IF(G499="外","非対象期間",IF(INDIRECT(VLOOKUP(B499,B$8:C$38,2,FALSE)&amp;(10*A499+5))="","",INDIRECT(VLOOKUP(B499,B$8:C$38,2,FALSE)&amp;(10*A499+5))))))))</f>
        <v/>
      </c>
    </row>
    <row r="500" spans="1:8">
      <c r="A500" s="17">
        <f t="shared" si="91"/>
        <v>16</v>
      </c>
      <c r="B500" s="17">
        <f t="shared" si="92"/>
        <v>28</v>
      </c>
      <c r="D500" s="89" cm="1">
        <f t="array" aca="1" ref="D500" ca="1">IF(INDIRECT(VLOOKUP(B500,B$8:C$38,2,FALSE)&amp;(10*A500-1))="","",INDIRECT(VLOOKUP(B500,B$8:C$38,2,FALSE)&amp;(10*A500-1)))</f>
        <v>46415</v>
      </c>
      <c r="E500" s="17" t="str">
        <f t="shared" ca="1" si="90"/>
        <v>木</v>
      </c>
      <c r="F500" s="17" t="str" cm="1">
        <f t="array" aca="1" ref="F500" ca="1">IF(E500="","",IF(INDIRECT(VLOOKUP(B500,B$8:C$38,2,FALSE)&amp;(10*A500+3))="","",INDIRECT(VLOOKUP(B500,B$8:C$38,2,FALSE)&amp;(10*A500+3))))</f>
        <v/>
      </c>
      <c r="G500" s="17" t="str" cm="1">
        <f t="array" aca="1" ref="G500" ca="1">IF(E500="","",IF(INDIRECT(VLOOKUP(B500,B$8:C$38,2,FALSE)&amp;(10*A500+5))="","",INDIRECT(VLOOKUP(B500,B$8:C$38,2,FALSE)&amp;(10*A500+5))))</f>
        <v/>
      </c>
      <c r="H500" s="17" t="str" cm="1">
        <f t="array" aca="1" ref="H500" ca="1">IF(G500="","",IF(G500="●","振替後",IF(G500="▲","振替前",IF(G500="○","休日",IF(G500="外","非対象期間",IF(INDIRECT(VLOOKUP(B500,B$8:C$38,2,FALSE)&amp;(10*A500+5))="","",INDIRECT(VLOOKUP(B500,B$8:C$38,2,FALSE)&amp;(10*A500+5))))))))</f>
        <v/>
      </c>
    </row>
    <row r="501" spans="1:8">
      <c r="A501" s="17">
        <f t="shared" si="91"/>
        <v>16</v>
      </c>
      <c r="B501" s="17">
        <f t="shared" si="92"/>
        <v>29</v>
      </c>
      <c r="D501" s="89" cm="1">
        <f t="array" aca="1" ref="D501" ca="1">IF(INDIRECT(VLOOKUP(B501,B$8:C$38,2,FALSE)&amp;(10*A501-1))="","",INDIRECT(VLOOKUP(B501,B$8:C$38,2,FALSE)&amp;(10*A501-1)))</f>
        <v>46416</v>
      </c>
      <c r="E501" s="17" t="str">
        <f t="shared" ca="1" si="90"/>
        <v>金</v>
      </c>
      <c r="F501" s="17" t="str" cm="1">
        <f t="array" aca="1" ref="F501" ca="1">IF(E501="","",IF(INDIRECT(VLOOKUP(B501,B$8:C$38,2,FALSE)&amp;(10*A501+3))="","",INDIRECT(VLOOKUP(B501,B$8:C$38,2,FALSE)&amp;(10*A501+3))))</f>
        <v/>
      </c>
      <c r="G501" s="17" t="str" cm="1">
        <f t="array" aca="1" ref="G501" ca="1">IF(E501="","",IF(INDIRECT(VLOOKUP(B501,B$8:C$38,2,FALSE)&amp;(10*A501+5))="","",INDIRECT(VLOOKUP(B501,B$8:C$38,2,FALSE)&amp;(10*A501+5))))</f>
        <v/>
      </c>
      <c r="H501" s="17" t="str" cm="1">
        <f t="array" aca="1" ref="H501" ca="1">IF(G501="","",IF(G501="●","振替後",IF(G501="▲","振替前",IF(G501="○","休日",IF(G501="外","非対象期間",IF(INDIRECT(VLOOKUP(B501,B$8:C$38,2,FALSE)&amp;(10*A501+5))="","",INDIRECT(VLOOKUP(B501,B$8:C$38,2,FALSE)&amp;(10*A501+5))))))))</f>
        <v/>
      </c>
    </row>
    <row r="502" spans="1:8">
      <c r="A502" s="17">
        <f t="shared" si="91"/>
        <v>16</v>
      </c>
      <c r="B502" s="17">
        <f t="shared" si="92"/>
        <v>30</v>
      </c>
      <c r="D502" s="89" cm="1">
        <f t="array" aca="1" ref="D502" ca="1">IF(INDIRECT(VLOOKUP(B502,B$8:C$38,2,FALSE)&amp;(10*A502-1))="","",INDIRECT(VLOOKUP(B502,B$8:C$38,2,FALSE)&amp;(10*A502-1)))</f>
        <v>46417</v>
      </c>
      <c r="E502" s="17" t="str">
        <f t="shared" ca="1" si="90"/>
        <v>土</v>
      </c>
      <c r="F502" s="17" t="str" cm="1">
        <f t="array" aca="1" ref="F502" ca="1">IF(E502="","",IF(INDIRECT(VLOOKUP(B502,B$8:C$38,2,FALSE)&amp;(10*A502+3))="","",INDIRECT(VLOOKUP(B502,B$8:C$38,2,FALSE)&amp;(10*A502+3))))</f>
        <v/>
      </c>
      <c r="G502" s="17" t="str" cm="1">
        <f t="array" aca="1" ref="G502" ca="1">IF(E502="","",IF(INDIRECT(VLOOKUP(B502,B$8:C$38,2,FALSE)&amp;(10*A502+5))="","",INDIRECT(VLOOKUP(B502,B$8:C$38,2,FALSE)&amp;(10*A502+5))))</f>
        <v/>
      </c>
      <c r="H502" s="17" t="str" cm="1">
        <f t="array" aca="1" ref="H502" ca="1">IF(G502="","",IF(G502="●","振替後",IF(G502="▲","振替前",IF(G502="○","休日",IF(G502="外","非対象期間",IF(INDIRECT(VLOOKUP(B502,B$8:C$38,2,FALSE)&amp;(10*A502+5))="","",INDIRECT(VLOOKUP(B502,B$8:C$38,2,FALSE)&amp;(10*A502+5))))))))</f>
        <v/>
      </c>
    </row>
    <row r="503" spans="1:8">
      <c r="A503" s="17">
        <f t="shared" si="91"/>
        <v>16</v>
      </c>
      <c r="B503" s="17">
        <f t="shared" si="92"/>
        <v>31</v>
      </c>
      <c r="D503" s="89" cm="1">
        <f t="array" aca="1" ref="D503" ca="1">IF(INDIRECT(VLOOKUP(B503,B$8:C$38,2,FALSE)&amp;(10*A503-1))="","",INDIRECT(VLOOKUP(B503,B$8:C$38,2,FALSE)&amp;(10*A503-1)))</f>
        <v>46418</v>
      </c>
      <c r="E503" s="17" t="str">
        <f t="shared" ca="1" si="90"/>
        <v>日</v>
      </c>
      <c r="F503" s="17" t="str" cm="1">
        <f t="array" aca="1" ref="F503" ca="1">IF(E503="","",IF(INDIRECT(VLOOKUP(B503,B$8:C$38,2,FALSE)&amp;(10*A503+3))="","",INDIRECT(VLOOKUP(B503,B$8:C$38,2,FALSE)&amp;(10*A503+3))))</f>
        <v/>
      </c>
      <c r="G503" s="17" t="str" cm="1">
        <f t="array" aca="1" ref="G503" ca="1">IF(E503="","",IF(INDIRECT(VLOOKUP(B503,B$8:C$38,2,FALSE)&amp;(10*A503+5))="","",INDIRECT(VLOOKUP(B503,B$8:C$38,2,FALSE)&amp;(10*A503+5))))</f>
        <v/>
      </c>
      <c r="H503" s="17" t="str" cm="1">
        <f t="array" aca="1" ref="H503" ca="1">IF(G503="","",IF(G503="●","振替後",IF(G503="▲","振替前",IF(G503="○","休日",IF(G503="外","非対象期間",IF(INDIRECT(VLOOKUP(B503,B$8:C$38,2,FALSE)&amp;(10*A503+5))="","",INDIRECT(VLOOKUP(B503,B$8:C$38,2,FALSE)&amp;(10*A503+5))))))))</f>
        <v/>
      </c>
    </row>
    <row r="504" spans="1:8">
      <c r="A504" s="17">
        <f t="shared" si="91"/>
        <v>17</v>
      </c>
      <c r="B504" s="17">
        <f t="shared" si="92"/>
        <v>1</v>
      </c>
      <c r="D504" s="89" cm="1">
        <f t="array" aca="1" ref="D504" ca="1">IF(INDIRECT(VLOOKUP(B504,B$8:C$38,2,FALSE)&amp;(10*A504-1))="","",INDIRECT(VLOOKUP(B504,B$8:C$38,2,FALSE)&amp;(10*A504-1)))</f>
        <v>46419</v>
      </c>
      <c r="E504" s="17" t="str">
        <f t="shared" ca="1" si="90"/>
        <v>月</v>
      </c>
      <c r="F504" s="17" t="str" cm="1">
        <f t="array" aca="1" ref="F504" ca="1">IF(E504="","",IF(INDIRECT(VLOOKUP(B504,B$8:C$38,2,FALSE)&amp;(10*A504+3))="","",INDIRECT(VLOOKUP(B504,B$8:C$38,2,FALSE)&amp;(10*A504+3))))</f>
        <v/>
      </c>
      <c r="G504" s="17" t="str" cm="1">
        <f t="array" aca="1" ref="G504" ca="1">IF(E504="","",IF(INDIRECT(VLOOKUP(B504,B$8:C$38,2,FALSE)&amp;(10*A504+5))="","",INDIRECT(VLOOKUP(B504,B$8:C$38,2,FALSE)&amp;(10*A504+5))))</f>
        <v/>
      </c>
      <c r="H504" s="17" t="str" cm="1">
        <f t="array" aca="1" ref="H504" ca="1">IF(G504="","",IF(G504="●","振替後",IF(G504="▲","振替前",IF(G504="○","休日",IF(G504="外","非対象期間",IF(INDIRECT(VLOOKUP(B504,B$8:C$38,2,FALSE)&amp;(10*A504+5))="","",INDIRECT(VLOOKUP(B504,B$8:C$38,2,FALSE)&amp;(10*A504+5))))))))</f>
        <v/>
      </c>
    </row>
    <row r="505" spans="1:8">
      <c r="A505" s="17">
        <f t="shared" si="91"/>
        <v>17</v>
      </c>
      <c r="B505" s="17">
        <f t="shared" si="92"/>
        <v>2</v>
      </c>
      <c r="D505" s="89" cm="1">
        <f t="array" aca="1" ref="D505" ca="1">IF(INDIRECT(VLOOKUP(B505,B$8:C$38,2,FALSE)&amp;(10*A505-1))="","",INDIRECT(VLOOKUP(B505,B$8:C$38,2,FALSE)&amp;(10*A505-1)))</f>
        <v>46420</v>
      </c>
      <c r="E505" s="17" t="str">
        <f t="shared" ca="1" si="90"/>
        <v>火</v>
      </c>
      <c r="F505" s="17" t="str" cm="1">
        <f t="array" aca="1" ref="F505" ca="1">IF(E505="","",IF(INDIRECT(VLOOKUP(B505,B$8:C$38,2,FALSE)&amp;(10*A505+3))="","",INDIRECT(VLOOKUP(B505,B$8:C$38,2,FALSE)&amp;(10*A505+3))))</f>
        <v/>
      </c>
      <c r="G505" s="17" t="str" cm="1">
        <f t="array" aca="1" ref="G505" ca="1">IF(E505="","",IF(INDIRECT(VLOOKUP(B505,B$8:C$38,2,FALSE)&amp;(10*A505+5))="","",INDIRECT(VLOOKUP(B505,B$8:C$38,2,FALSE)&amp;(10*A505+5))))</f>
        <v/>
      </c>
      <c r="H505" s="17" t="str" cm="1">
        <f t="array" aca="1" ref="H505" ca="1">IF(G505="","",IF(G505="●","振替後",IF(G505="▲","振替前",IF(G505="○","休日",IF(G505="外","非対象期間",IF(INDIRECT(VLOOKUP(B505,B$8:C$38,2,FALSE)&amp;(10*A505+5))="","",INDIRECT(VLOOKUP(B505,B$8:C$38,2,FALSE)&amp;(10*A505+5))))))))</f>
        <v/>
      </c>
    </row>
    <row r="506" spans="1:8">
      <c r="A506" s="17">
        <f t="shared" si="91"/>
        <v>17</v>
      </c>
      <c r="B506" s="17">
        <f t="shared" si="92"/>
        <v>3</v>
      </c>
      <c r="D506" s="89" cm="1">
        <f t="array" aca="1" ref="D506" ca="1">IF(INDIRECT(VLOOKUP(B506,B$8:C$38,2,FALSE)&amp;(10*A506-1))="","",INDIRECT(VLOOKUP(B506,B$8:C$38,2,FALSE)&amp;(10*A506-1)))</f>
        <v>46421</v>
      </c>
      <c r="E506" s="17" t="str">
        <f t="shared" ca="1" si="90"/>
        <v>水</v>
      </c>
      <c r="F506" s="17" t="str" cm="1">
        <f t="array" aca="1" ref="F506" ca="1">IF(E506="","",IF(INDIRECT(VLOOKUP(B506,B$8:C$38,2,FALSE)&amp;(10*A506+3))="","",INDIRECT(VLOOKUP(B506,B$8:C$38,2,FALSE)&amp;(10*A506+3))))</f>
        <v/>
      </c>
      <c r="G506" s="17" t="str" cm="1">
        <f t="array" aca="1" ref="G506" ca="1">IF(E506="","",IF(INDIRECT(VLOOKUP(B506,B$8:C$38,2,FALSE)&amp;(10*A506+5))="","",INDIRECT(VLOOKUP(B506,B$8:C$38,2,FALSE)&amp;(10*A506+5))))</f>
        <v/>
      </c>
      <c r="H506" s="17" t="str" cm="1">
        <f t="array" aca="1" ref="H506" ca="1">IF(G506="","",IF(G506="●","振替後",IF(G506="▲","振替前",IF(G506="○","休日",IF(G506="外","非対象期間",IF(INDIRECT(VLOOKUP(B506,B$8:C$38,2,FALSE)&amp;(10*A506+5))="","",INDIRECT(VLOOKUP(B506,B$8:C$38,2,FALSE)&amp;(10*A506+5))))))))</f>
        <v/>
      </c>
    </row>
    <row r="507" spans="1:8">
      <c r="A507" s="17">
        <f t="shared" si="91"/>
        <v>17</v>
      </c>
      <c r="B507" s="17">
        <f t="shared" si="92"/>
        <v>4</v>
      </c>
      <c r="D507" s="89" cm="1">
        <f t="array" aca="1" ref="D507" ca="1">IF(INDIRECT(VLOOKUP(B507,B$8:C$38,2,FALSE)&amp;(10*A507-1))="","",INDIRECT(VLOOKUP(B507,B$8:C$38,2,FALSE)&amp;(10*A507-1)))</f>
        <v>46422</v>
      </c>
      <c r="E507" s="17" t="str">
        <f t="shared" ca="1" si="90"/>
        <v>木</v>
      </c>
      <c r="F507" s="17" t="str" cm="1">
        <f t="array" aca="1" ref="F507" ca="1">IF(E507="","",IF(INDIRECT(VLOOKUP(B507,B$8:C$38,2,FALSE)&amp;(10*A507+3))="","",INDIRECT(VLOOKUP(B507,B$8:C$38,2,FALSE)&amp;(10*A507+3))))</f>
        <v/>
      </c>
      <c r="G507" s="17" t="str" cm="1">
        <f t="array" aca="1" ref="G507" ca="1">IF(E507="","",IF(INDIRECT(VLOOKUP(B507,B$8:C$38,2,FALSE)&amp;(10*A507+5))="","",INDIRECT(VLOOKUP(B507,B$8:C$38,2,FALSE)&amp;(10*A507+5))))</f>
        <v/>
      </c>
      <c r="H507" s="17" t="str" cm="1">
        <f t="array" aca="1" ref="H507" ca="1">IF(G507="","",IF(G507="●","振替後",IF(G507="▲","振替前",IF(G507="○","休日",IF(G507="外","非対象期間",IF(INDIRECT(VLOOKUP(B507,B$8:C$38,2,FALSE)&amp;(10*A507+5))="","",INDIRECT(VLOOKUP(B507,B$8:C$38,2,FALSE)&amp;(10*A507+5))))))))</f>
        <v/>
      </c>
    </row>
    <row r="508" spans="1:8">
      <c r="A508" s="17">
        <f t="shared" si="91"/>
        <v>17</v>
      </c>
      <c r="B508" s="17">
        <f t="shared" si="92"/>
        <v>5</v>
      </c>
      <c r="D508" s="89" cm="1">
        <f t="array" aca="1" ref="D508" ca="1">IF(INDIRECT(VLOOKUP(B508,B$8:C$38,2,FALSE)&amp;(10*A508-1))="","",INDIRECT(VLOOKUP(B508,B$8:C$38,2,FALSE)&amp;(10*A508-1)))</f>
        <v>46423</v>
      </c>
      <c r="E508" s="17" t="str">
        <f t="shared" ca="1" si="90"/>
        <v>金</v>
      </c>
      <c r="F508" s="17" t="str" cm="1">
        <f t="array" aca="1" ref="F508" ca="1">IF(E508="","",IF(INDIRECT(VLOOKUP(B508,B$8:C$38,2,FALSE)&amp;(10*A508+3))="","",INDIRECT(VLOOKUP(B508,B$8:C$38,2,FALSE)&amp;(10*A508+3))))</f>
        <v/>
      </c>
      <c r="G508" s="17" t="str" cm="1">
        <f t="array" aca="1" ref="G508" ca="1">IF(E508="","",IF(INDIRECT(VLOOKUP(B508,B$8:C$38,2,FALSE)&amp;(10*A508+5))="","",INDIRECT(VLOOKUP(B508,B$8:C$38,2,FALSE)&amp;(10*A508+5))))</f>
        <v/>
      </c>
      <c r="H508" s="17" t="str" cm="1">
        <f t="array" aca="1" ref="H508" ca="1">IF(G508="","",IF(G508="●","振替後",IF(G508="▲","振替前",IF(G508="○","休日",IF(G508="外","非対象期間",IF(INDIRECT(VLOOKUP(B508,B$8:C$38,2,FALSE)&amp;(10*A508+5))="","",INDIRECT(VLOOKUP(B508,B$8:C$38,2,FALSE)&amp;(10*A508+5))))))))</f>
        <v/>
      </c>
    </row>
    <row r="509" spans="1:8">
      <c r="A509" s="17">
        <f t="shared" si="91"/>
        <v>17</v>
      </c>
      <c r="B509" s="17">
        <f t="shared" si="92"/>
        <v>6</v>
      </c>
      <c r="D509" s="89" cm="1">
        <f t="array" aca="1" ref="D509" ca="1">IF(INDIRECT(VLOOKUP(B509,B$8:C$38,2,FALSE)&amp;(10*A509-1))="","",INDIRECT(VLOOKUP(B509,B$8:C$38,2,FALSE)&amp;(10*A509-1)))</f>
        <v>46424</v>
      </c>
      <c r="E509" s="17" t="str">
        <f t="shared" ca="1" si="90"/>
        <v>土</v>
      </c>
      <c r="F509" s="17" t="str" cm="1">
        <f t="array" aca="1" ref="F509" ca="1">IF(E509="","",IF(INDIRECT(VLOOKUP(B509,B$8:C$38,2,FALSE)&amp;(10*A509+3))="","",INDIRECT(VLOOKUP(B509,B$8:C$38,2,FALSE)&amp;(10*A509+3))))</f>
        <v/>
      </c>
      <c r="G509" s="17" t="str" cm="1">
        <f t="array" aca="1" ref="G509" ca="1">IF(E509="","",IF(INDIRECT(VLOOKUP(B509,B$8:C$38,2,FALSE)&amp;(10*A509+5))="","",INDIRECT(VLOOKUP(B509,B$8:C$38,2,FALSE)&amp;(10*A509+5))))</f>
        <v/>
      </c>
      <c r="H509" s="17" t="str" cm="1">
        <f t="array" aca="1" ref="H509" ca="1">IF(G509="","",IF(G509="●","振替後",IF(G509="▲","振替前",IF(G509="○","休日",IF(G509="外","非対象期間",IF(INDIRECT(VLOOKUP(B509,B$8:C$38,2,FALSE)&amp;(10*A509+5))="","",INDIRECT(VLOOKUP(B509,B$8:C$38,2,FALSE)&amp;(10*A509+5))))))))</f>
        <v/>
      </c>
    </row>
    <row r="510" spans="1:8">
      <c r="A510" s="17">
        <f t="shared" si="91"/>
        <v>17</v>
      </c>
      <c r="B510" s="17">
        <f t="shared" si="92"/>
        <v>7</v>
      </c>
      <c r="D510" s="89" cm="1">
        <f t="array" aca="1" ref="D510" ca="1">IF(INDIRECT(VLOOKUP(B510,B$8:C$38,2,FALSE)&amp;(10*A510-1))="","",INDIRECT(VLOOKUP(B510,B$8:C$38,2,FALSE)&amp;(10*A510-1)))</f>
        <v>46425</v>
      </c>
      <c r="E510" s="17" t="str">
        <f t="shared" ca="1" si="90"/>
        <v>日</v>
      </c>
      <c r="F510" s="17" t="str" cm="1">
        <f t="array" aca="1" ref="F510" ca="1">IF(E510="","",IF(INDIRECT(VLOOKUP(B510,B$8:C$38,2,FALSE)&amp;(10*A510+3))="","",INDIRECT(VLOOKUP(B510,B$8:C$38,2,FALSE)&amp;(10*A510+3))))</f>
        <v/>
      </c>
      <c r="G510" s="17" t="str" cm="1">
        <f t="array" aca="1" ref="G510" ca="1">IF(E510="","",IF(INDIRECT(VLOOKUP(B510,B$8:C$38,2,FALSE)&amp;(10*A510+5))="","",INDIRECT(VLOOKUP(B510,B$8:C$38,2,FALSE)&amp;(10*A510+5))))</f>
        <v/>
      </c>
      <c r="H510" s="17" t="str" cm="1">
        <f t="array" aca="1" ref="H510" ca="1">IF(G510="","",IF(G510="●","振替後",IF(G510="▲","振替前",IF(G510="○","休日",IF(G510="外","非対象期間",IF(INDIRECT(VLOOKUP(B510,B$8:C$38,2,FALSE)&amp;(10*A510+5))="","",INDIRECT(VLOOKUP(B510,B$8:C$38,2,FALSE)&amp;(10*A510+5))))))))</f>
        <v/>
      </c>
    </row>
    <row r="511" spans="1:8">
      <c r="A511" s="17">
        <f t="shared" si="91"/>
        <v>17</v>
      </c>
      <c r="B511" s="17">
        <f t="shared" si="92"/>
        <v>8</v>
      </c>
      <c r="D511" s="89" cm="1">
        <f t="array" aca="1" ref="D511" ca="1">IF(INDIRECT(VLOOKUP(B511,B$8:C$38,2,FALSE)&amp;(10*A511-1))="","",INDIRECT(VLOOKUP(B511,B$8:C$38,2,FALSE)&amp;(10*A511-1)))</f>
        <v>46426</v>
      </c>
      <c r="E511" s="17" t="str">
        <f t="shared" ca="1" si="90"/>
        <v>月</v>
      </c>
      <c r="F511" s="17" t="str" cm="1">
        <f t="array" aca="1" ref="F511" ca="1">IF(E511="","",IF(INDIRECT(VLOOKUP(B511,B$8:C$38,2,FALSE)&amp;(10*A511+3))="","",INDIRECT(VLOOKUP(B511,B$8:C$38,2,FALSE)&amp;(10*A511+3))))</f>
        <v/>
      </c>
      <c r="G511" s="17" t="str" cm="1">
        <f t="array" aca="1" ref="G511" ca="1">IF(E511="","",IF(INDIRECT(VLOOKUP(B511,B$8:C$38,2,FALSE)&amp;(10*A511+5))="","",INDIRECT(VLOOKUP(B511,B$8:C$38,2,FALSE)&amp;(10*A511+5))))</f>
        <v/>
      </c>
      <c r="H511" s="17" t="str" cm="1">
        <f t="array" aca="1" ref="H511" ca="1">IF(G511="","",IF(G511="●","振替後",IF(G511="▲","振替前",IF(G511="○","休日",IF(G511="外","非対象期間",IF(INDIRECT(VLOOKUP(B511,B$8:C$38,2,FALSE)&amp;(10*A511+5))="","",INDIRECT(VLOOKUP(B511,B$8:C$38,2,FALSE)&amp;(10*A511+5))))))))</f>
        <v/>
      </c>
    </row>
    <row r="512" spans="1:8">
      <c r="A512" s="17">
        <f t="shared" si="91"/>
        <v>17</v>
      </c>
      <c r="B512" s="17">
        <f t="shared" si="92"/>
        <v>9</v>
      </c>
      <c r="D512" s="89" cm="1">
        <f t="array" aca="1" ref="D512" ca="1">IF(INDIRECT(VLOOKUP(B512,B$8:C$38,2,FALSE)&amp;(10*A512-1))="","",INDIRECT(VLOOKUP(B512,B$8:C$38,2,FALSE)&amp;(10*A512-1)))</f>
        <v>46427</v>
      </c>
      <c r="E512" s="17" t="str">
        <f t="shared" ca="1" si="90"/>
        <v>火</v>
      </c>
      <c r="F512" s="17" t="str" cm="1">
        <f t="array" aca="1" ref="F512" ca="1">IF(E512="","",IF(INDIRECT(VLOOKUP(B512,B$8:C$38,2,FALSE)&amp;(10*A512+3))="","",INDIRECT(VLOOKUP(B512,B$8:C$38,2,FALSE)&amp;(10*A512+3))))</f>
        <v/>
      </c>
      <c r="G512" s="17" t="str" cm="1">
        <f t="array" aca="1" ref="G512" ca="1">IF(E512="","",IF(INDIRECT(VLOOKUP(B512,B$8:C$38,2,FALSE)&amp;(10*A512+5))="","",INDIRECT(VLOOKUP(B512,B$8:C$38,2,FALSE)&amp;(10*A512+5))))</f>
        <v/>
      </c>
      <c r="H512" s="17" t="str" cm="1">
        <f t="array" aca="1" ref="H512" ca="1">IF(G512="","",IF(G512="●","振替後",IF(G512="▲","振替前",IF(G512="○","休日",IF(G512="外","非対象期間",IF(INDIRECT(VLOOKUP(B512,B$8:C$38,2,FALSE)&amp;(10*A512+5))="","",INDIRECT(VLOOKUP(B512,B$8:C$38,2,FALSE)&amp;(10*A512+5))))))))</f>
        <v/>
      </c>
    </row>
    <row r="513" spans="1:8">
      <c r="A513" s="17">
        <f t="shared" si="91"/>
        <v>17</v>
      </c>
      <c r="B513" s="17">
        <f t="shared" si="92"/>
        <v>10</v>
      </c>
      <c r="D513" s="89" cm="1">
        <f t="array" aca="1" ref="D513" ca="1">IF(INDIRECT(VLOOKUP(B513,B$8:C$38,2,FALSE)&amp;(10*A513-1))="","",INDIRECT(VLOOKUP(B513,B$8:C$38,2,FALSE)&amp;(10*A513-1)))</f>
        <v>46428</v>
      </c>
      <c r="E513" s="17" t="str">
        <f t="shared" ca="1" si="90"/>
        <v>水</v>
      </c>
      <c r="F513" s="17" t="str" cm="1">
        <f t="array" aca="1" ref="F513" ca="1">IF(E513="","",IF(INDIRECT(VLOOKUP(B513,B$8:C$38,2,FALSE)&amp;(10*A513+3))="","",INDIRECT(VLOOKUP(B513,B$8:C$38,2,FALSE)&amp;(10*A513+3))))</f>
        <v/>
      </c>
      <c r="G513" s="17" t="str" cm="1">
        <f t="array" aca="1" ref="G513" ca="1">IF(E513="","",IF(INDIRECT(VLOOKUP(B513,B$8:C$38,2,FALSE)&amp;(10*A513+5))="","",INDIRECT(VLOOKUP(B513,B$8:C$38,2,FALSE)&amp;(10*A513+5))))</f>
        <v/>
      </c>
      <c r="H513" s="17" t="str" cm="1">
        <f t="array" aca="1" ref="H513" ca="1">IF(G513="","",IF(G513="●","振替後",IF(G513="▲","振替前",IF(G513="○","休日",IF(G513="外","非対象期間",IF(INDIRECT(VLOOKUP(B513,B$8:C$38,2,FALSE)&amp;(10*A513+5))="","",INDIRECT(VLOOKUP(B513,B$8:C$38,2,FALSE)&amp;(10*A513+5))))))))</f>
        <v/>
      </c>
    </row>
    <row r="514" spans="1:8">
      <c r="A514" s="17">
        <f t="shared" si="91"/>
        <v>17</v>
      </c>
      <c r="B514" s="17">
        <f t="shared" si="92"/>
        <v>11</v>
      </c>
      <c r="D514" s="89" cm="1">
        <f t="array" aca="1" ref="D514" ca="1">IF(INDIRECT(VLOOKUP(B514,B$8:C$38,2,FALSE)&amp;(10*A514-1))="","",INDIRECT(VLOOKUP(B514,B$8:C$38,2,FALSE)&amp;(10*A514-1)))</f>
        <v>46429</v>
      </c>
      <c r="E514" s="17" t="str">
        <f t="shared" ca="1" si="90"/>
        <v>木</v>
      </c>
      <c r="F514" s="17" t="str" cm="1">
        <f t="array" aca="1" ref="F514" ca="1">IF(E514="","",IF(INDIRECT(VLOOKUP(B514,B$8:C$38,2,FALSE)&amp;(10*A514+3))="","",INDIRECT(VLOOKUP(B514,B$8:C$38,2,FALSE)&amp;(10*A514+3))))</f>
        <v/>
      </c>
      <c r="G514" s="17" t="str" cm="1">
        <f t="array" aca="1" ref="G514" ca="1">IF(E514="","",IF(INDIRECT(VLOOKUP(B514,B$8:C$38,2,FALSE)&amp;(10*A514+5))="","",INDIRECT(VLOOKUP(B514,B$8:C$38,2,FALSE)&amp;(10*A514+5))))</f>
        <v/>
      </c>
      <c r="H514" s="17" t="str" cm="1">
        <f t="array" aca="1" ref="H514" ca="1">IF(G514="","",IF(G514="●","振替後",IF(G514="▲","振替前",IF(G514="○","休日",IF(G514="外","非対象期間",IF(INDIRECT(VLOOKUP(B514,B$8:C$38,2,FALSE)&amp;(10*A514+5))="","",INDIRECT(VLOOKUP(B514,B$8:C$38,2,FALSE)&amp;(10*A514+5))))))))</f>
        <v/>
      </c>
    </row>
    <row r="515" spans="1:8">
      <c r="A515" s="17">
        <f t="shared" si="91"/>
        <v>17</v>
      </c>
      <c r="B515" s="17">
        <f t="shared" si="92"/>
        <v>12</v>
      </c>
      <c r="D515" s="89" cm="1">
        <f t="array" aca="1" ref="D515" ca="1">IF(INDIRECT(VLOOKUP(B515,B$8:C$38,2,FALSE)&amp;(10*A515-1))="","",INDIRECT(VLOOKUP(B515,B$8:C$38,2,FALSE)&amp;(10*A515-1)))</f>
        <v>46430</v>
      </c>
      <c r="E515" s="17" t="str">
        <f t="shared" ca="1" si="90"/>
        <v>金</v>
      </c>
      <c r="F515" s="17" t="str" cm="1">
        <f t="array" aca="1" ref="F515" ca="1">IF(E515="","",IF(INDIRECT(VLOOKUP(B515,B$8:C$38,2,FALSE)&amp;(10*A515+3))="","",INDIRECT(VLOOKUP(B515,B$8:C$38,2,FALSE)&amp;(10*A515+3))))</f>
        <v/>
      </c>
      <c r="G515" s="17" t="str" cm="1">
        <f t="array" aca="1" ref="G515" ca="1">IF(E515="","",IF(INDIRECT(VLOOKUP(B515,B$8:C$38,2,FALSE)&amp;(10*A515+5))="","",INDIRECT(VLOOKUP(B515,B$8:C$38,2,FALSE)&amp;(10*A515+5))))</f>
        <v/>
      </c>
      <c r="H515" s="17" t="str" cm="1">
        <f t="array" aca="1" ref="H515" ca="1">IF(G515="","",IF(G515="●","振替後",IF(G515="▲","振替前",IF(G515="○","休日",IF(G515="外","非対象期間",IF(INDIRECT(VLOOKUP(B515,B$8:C$38,2,FALSE)&amp;(10*A515+5))="","",INDIRECT(VLOOKUP(B515,B$8:C$38,2,FALSE)&amp;(10*A515+5))))))))</f>
        <v/>
      </c>
    </row>
    <row r="516" spans="1:8">
      <c r="A516" s="17">
        <f t="shared" si="91"/>
        <v>17</v>
      </c>
      <c r="B516" s="17">
        <f t="shared" si="92"/>
        <v>13</v>
      </c>
      <c r="D516" s="89" cm="1">
        <f t="array" aca="1" ref="D516" ca="1">IF(INDIRECT(VLOOKUP(B516,B$8:C$38,2,FALSE)&amp;(10*A516-1))="","",INDIRECT(VLOOKUP(B516,B$8:C$38,2,FALSE)&amp;(10*A516-1)))</f>
        <v>46431</v>
      </c>
      <c r="E516" s="17" t="str">
        <f t="shared" ca="1" si="90"/>
        <v>土</v>
      </c>
      <c r="F516" s="17" t="str" cm="1">
        <f t="array" aca="1" ref="F516" ca="1">IF(E516="","",IF(INDIRECT(VLOOKUP(B516,B$8:C$38,2,FALSE)&amp;(10*A516+3))="","",INDIRECT(VLOOKUP(B516,B$8:C$38,2,FALSE)&amp;(10*A516+3))))</f>
        <v/>
      </c>
      <c r="G516" s="17" t="str" cm="1">
        <f t="array" aca="1" ref="G516" ca="1">IF(E516="","",IF(INDIRECT(VLOOKUP(B516,B$8:C$38,2,FALSE)&amp;(10*A516+5))="","",INDIRECT(VLOOKUP(B516,B$8:C$38,2,FALSE)&amp;(10*A516+5))))</f>
        <v/>
      </c>
      <c r="H516" s="17" t="str" cm="1">
        <f t="array" aca="1" ref="H516" ca="1">IF(G516="","",IF(G516="●","振替後",IF(G516="▲","振替前",IF(G516="○","休日",IF(G516="外","非対象期間",IF(INDIRECT(VLOOKUP(B516,B$8:C$38,2,FALSE)&amp;(10*A516+5))="","",INDIRECT(VLOOKUP(B516,B$8:C$38,2,FALSE)&amp;(10*A516+5))))))))</f>
        <v/>
      </c>
    </row>
    <row r="517" spans="1:8">
      <c r="A517" s="17">
        <f t="shared" si="91"/>
        <v>17</v>
      </c>
      <c r="B517" s="17">
        <f t="shared" si="92"/>
        <v>14</v>
      </c>
      <c r="D517" s="89" cm="1">
        <f t="array" aca="1" ref="D517" ca="1">IF(INDIRECT(VLOOKUP(B517,B$8:C$38,2,FALSE)&amp;(10*A517-1))="","",INDIRECT(VLOOKUP(B517,B$8:C$38,2,FALSE)&amp;(10*A517-1)))</f>
        <v>46432</v>
      </c>
      <c r="E517" s="17" t="str">
        <f t="shared" ca="1" si="90"/>
        <v>日</v>
      </c>
      <c r="F517" s="17" t="str" cm="1">
        <f t="array" aca="1" ref="F517" ca="1">IF(E517="","",IF(INDIRECT(VLOOKUP(B517,B$8:C$38,2,FALSE)&amp;(10*A517+3))="","",INDIRECT(VLOOKUP(B517,B$8:C$38,2,FALSE)&amp;(10*A517+3))))</f>
        <v/>
      </c>
      <c r="G517" s="17" t="str" cm="1">
        <f t="array" aca="1" ref="G517" ca="1">IF(E517="","",IF(INDIRECT(VLOOKUP(B517,B$8:C$38,2,FALSE)&amp;(10*A517+5))="","",INDIRECT(VLOOKUP(B517,B$8:C$38,2,FALSE)&amp;(10*A517+5))))</f>
        <v/>
      </c>
      <c r="H517" s="17" t="str" cm="1">
        <f t="array" aca="1" ref="H517" ca="1">IF(G517="","",IF(G517="●","振替後",IF(G517="▲","振替前",IF(G517="○","休日",IF(G517="外","非対象期間",IF(INDIRECT(VLOOKUP(B517,B$8:C$38,2,FALSE)&amp;(10*A517+5))="","",INDIRECT(VLOOKUP(B517,B$8:C$38,2,FALSE)&amp;(10*A517+5))))))))</f>
        <v/>
      </c>
    </row>
    <row r="518" spans="1:8">
      <c r="A518" s="17">
        <f t="shared" si="91"/>
        <v>17</v>
      </c>
      <c r="B518" s="17">
        <f t="shared" si="92"/>
        <v>15</v>
      </c>
      <c r="D518" s="89" cm="1">
        <f t="array" aca="1" ref="D518" ca="1">IF(INDIRECT(VLOOKUP(B518,B$8:C$38,2,FALSE)&amp;(10*A518-1))="","",INDIRECT(VLOOKUP(B518,B$8:C$38,2,FALSE)&amp;(10*A518-1)))</f>
        <v>46433</v>
      </c>
      <c r="E518" s="17" t="str">
        <f t="shared" ca="1" si="90"/>
        <v>月</v>
      </c>
      <c r="F518" s="17" t="str" cm="1">
        <f t="array" aca="1" ref="F518" ca="1">IF(E518="","",IF(INDIRECT(VLOOKUP(B518,B$8:C$38,2,FALSE)&amp;(10*A518+3))="","",INDIRECT(VLOOKUP(B518,B$8:C$38,2,FALSE)&amp;(10*A518+3))))</f>
        <v/>
      </c>
      <c r="G518" s="17" t="str" cm="1">
        <f t="array" aca="1" ref="G518" ca="1">IF(E518="","",IF(INDIRECT(VLOOKUP(B518,B$8:C$38,2,FALSE)&amp;(10*A518+5))="","",INDIRECT(VLOOKUP(B518,B$8:C$38,2,FALSE)&amp;(10*A518+5))))</f>
        <v/>
      </c>
      <c r="H518" s="17" t="str" cm="1">
        <f t="array" aca="1" ref="H518" ca="1">IF(G518="","",IF(G518="●","振替後",IF(G518="▲","振替前",IF(G518="○","休日",IF(G518="外","非対象期間",IF(INDIRECT(VLOOKUP(B518,B$8:C$38,2,FALSE)&amp;(10*A518+5))="","",INDIRECT(VLOOKUP(B518,B$8:C$38,2,FALSE)&amp;(10*A518+5))))))))</f>
        <v/>
      </c>
    </row>
    <row r="519" spans="1:8">
      <c r="A519" s="17">
        <f t="shared" si="91"/>
        <v>17</v>
      </c>
      <c r="B519" s="17">
        <f t="shared" si="92"/>
        <v>16</v>
      </c>
      <c r="D519" s="89" cm="1">
        <f t="array" aca="1" ref="D519" ca="1">IF(INDIRECT(VLOOKUP(B519,B$8:C$38,2,FALSE)&amp;(10*A519-1))="","",INDIRECT(VLOOKUP(B519,B$8:C$38,2,FALSE)&amp;(10*A519-1)))</f>
        <v>46434</v>
      </c>
      <c r="E519" s="17" t="str">
        <f t="shared" ca="1" si="90"/>
        <v>火</v>
      </c>
      <c r="F519" s="17" t="str" cm="1">
        <f t="array" aca="1" ref="F519" ca="1">IF(E519="","",IF(INDIRECT(VLOOKUP(B519,B$8:C$38,2,FALSE)&amp;(10*A519+3))="","",INDIRECT(VLOOKUP(B519,B$8:C$38,2,FALSE)&amp;(10*A519+3))))</f>
        <v/>
      </c>
      <c r="G519" s="17" t="str" cm="1">
        <f t="array" aca="1" ref="G519" ca="1">IF(E519="","",IF(INDIRECT(VLOOKUP(B519,B$8:C$38,2,FALSE)&amp;(10*A519+5))="","",INDIRECT(VLOOKUP(B519,B$8:C$38,2,FALSE)&amp;(10*A519+5))))</f>
        <v/>
      </c>
      <c r="H519" s="17" t="str" cm="1">
        <f t="array" aca="1" ref="H519" ca="1">IF(G519="","",IF(G519="●","振替後",IF(G519="▲","振替前",IF(G519="○","休日",IF(G519="外","非対象期間",IF(INDIRECT(VLOOKUP(B519,B$8:C$38,2,FALSE)&amp;(10*A519+5))="","",INDIRECT(VLOOKUP(B519,B$8:C$38,2,FALSE)&amp;(10*A519+5))))))))</f>
        <v/>
      </c>
    </row>
    <row r="520" spans="1:8">
      <c r="A520" s="17">
        <f t="shared" si="91"/>
        <v>17</v>
      </c>
      <c r="B520" s="17">
        <f t="shared" si="92"/>
        <v>17</v>
      </c>
      <c r="D520" s="89" cm="1">
        <f t="array" aca="1" ref="D520" ca="1">IF(INDIRECT(VLOOKUP(B520,B$8:C$38,2,FALSE)&amp;(10*A520-1))="","",INDIRECT(VLOOKUP(B520,B$8:C$38,2,FALSE)&amp;(10*A520-1)))</f>
        <v>46435</v>
      </c>
      <c r="E520" s="17" t="str">
        <f t="shared" ca="1" si="90"/>
        <v>水</v>
      </c>
      <c r="F520" s="17" t="str" cm="1">
        <f t="array" aca="1" ref="F520" ca="1">IF(E520="","",IF(INDIRECT(VLOOKUP(B520,B$8:C$38,2,FALSE)&amp;(10*A520+3))="","",INDIRECT(VLOOKUP(B520,B$8:C$38,2,FALSE)&amp;(10*A520+3))))</f>
        <v/>
      </c>
      <c r="G520" s="17" t="str" cm="1">
        <f t="array" aca="1" ref="G520" ca="1">IF(E520="","",IF(INDIRECT(VLOOKUP(B520,B$8:C$38,2,FALSE)&amp;(10*A520+5))="","",INDIRECT(VLOOKUP(B520,B$8:C$38,2,FALSE)&amp;(10*A520+5))))</f>
        <v/>
      </c>
      <c r="H520" s="17" t="str" cm="1">
        <f t="array" aca="1" ref="H520" ca="1">IF(G520="","",IF(G520="●","振替後",IF(G520="▲","振替前",IF(G520="○","休日",IF(G520="外","非対象期間",IF(INDIRECT(VLOOKUP(B520,B$8:C$38,2,FALSE)&amp;(10*A520+5))="","",INDIRECT(VLOOKUP(B520,B$8:C$38,2,FALSE)&amp;(10*A520+5))))))))</f>
        <v/>
      </c>
    </row>
    <row r="521" spans="1:8">
      <c r="A521" s="17">
        <f t="shared" si="91"/>
        <v>17</v>
      </c>
      <c r="B521" s="17">
        <f t="shared" si="92"/>
        <v>18</v>
      </c>
      <c r="D521" s="89" cm="1">
        <f t="array" aca="1" ref="D521" ca="1">IF(INDIRECT(VLOOKUP(B521,B$8:C$38,2,FALSE)&amp;(10*A521-1))="","",INDIRECT(VLOOKUP(B521,B$8:C$38,2,FALSE)&amp;(10*A521-1)))</f>
        <v>46436</v>
      </c>
      <c r="E521" s="17" t="str">
        <f t="shared" ref="E521:E584" ca="1" si="93">TEXT(D521,"aaa")</f>
        <v>木</v>
      </c>
      <c r="F521" s="17" t="str" cm="1">
        <f t="array" aca="1" ref="F521" ca="1">IF(E521="","",IF(INDIRECT(VLOOKUP(B521,B$8:C$38,2,FALSE)&amp;(10*A521+3))="","",INDIRECT(VLOOKUP(B521,B$8:C$38,2,FALSE)&amp;(10*A521+3))))</f>
        <v/>
      </c>
      <c r="G521" s="17" t="str" cm="1">
        <f t="array" aca="1" ref="G521" ca="1">IF(E521="","",IF(INDIRECT(VLOOKUP(B521,B$8:C$38,2,FALSE)&amp;(10*A521+5))="","",INDIRECT(VLOOKUP(B521,B$8:C$38,2,FALSE)&amp;(10*A521+5))))</f>
        <v/>
      </c>
      <c r="H521" s="17" t="str" cm="1">
        <f t="array" aca="1" ref="H521" ca="1">IF(G521="","",IF(G521="●","振替後",IF(G521="▲","振替前",IF(G521="○","休日",IF(G521="外","非対象期間",IF(INDIRECT(VLOOKUP(B521,B$8:C$38,2,FALSE)&amp;(10*A521+5))="","",INDIRECT(VLOOKUP(B521,B$8:C$38,2,FALSE)&amp;(10*A521+5))))))))</f>
        <v/>
      </c>
    </row>
    <row r="522" spans="1:8">
      <c r="A522" s="17">
        <f t="shared" ref="A522:A585" si="94">IF(B522=1,A521+1,A521)</f>
        <v>17</v>
      </c>
      <c r="B522" s="17">
        <f t="shared" ref="B522:B585" si="95">IF(B521=31,1,B521+1)</f>
        <v>19</v>
      </c>
      <c r="D522" s="89" cm="1">
        <f t="array" aca="1" ref="D522" ca="1">IF(INDIRECT(VLOOKUP(B522,B$8:C$38,2,FALSE)&amp;(10*A522-1))="","",INDIRECT(VLOOKUP(B522,B$8:C$38,2,FALSE)&amp;(10*A522-1)))</f>
        <v>46437</v>
      </c>
      <c r="E522" s="17" t="str">
        <f t="shared" ca="1" si="93"/>
        <v>金</v>
      </c>
      <c r="F522" s="17" t="str" cm="1">
        <f t="array" aca="1" ref="F522" ca="1">IF(E522="","",IF(INDIRECT(VLOOKUP(B522,B$8:C$38,2,FALSE)&amp;(10*A522+3))="","",INDIRECT(VLOOKUP(B522,B$8:C$38,2,FALSE)&amp;(10*A522+3))))</f>
        <v/>
      </c>
      <c r="G522" s="17" t="str" cm="1">
        <f t="array" aca="1" ref="G522" ca="1">IF(E522="","",IF(INDIRECT(VLOOKUP(B522,B$8:C$38,2,FALSE)&amp;(10*A522+5))="","",INDIRECT(VLOOKUP(B522,B$8:C$38,2,FALSE)&amp;(10*A522+5))))</f>
        <v/>
      </c>
      <c r="H522" s="17" t="str" cm="1">
        <f t="array" aca="1" ref="H522" ca="1">IF(G522="","",IF(G522="●","振替後",IF(G522="▲","振替前",IF(G522="○","休日",IF(G522="外","非対象期間",IF(INDIRECT(VLOOKUP(B522,B$8:C$38,2,FALSE)&amp;(10*A522+5))="","",INDIRECT(VLOOKUP(B522,B$8:C$38,2,FALSE)&amp;(10*A522+5))))))))</f>
        <v/>
      </c>
    </row>
    <row r="523" spans="1:8">
      <c r="A523" s="17">
        <f t="shared" si="94"/>
        <v>17</v>
      </c>
      <c r="B523" s="17">
        <f t="shared" si="95"/>
        <v>20</v>
      </c>
      <c r="D523" s="89" cm="1">
        <f t="array" aca="1" ref="D523" ca="1">IF(INDIRECT(VLOOKUP(B523,B$8:C$38,2,FALSE)&amp;(10*A523-1))="","",INDIRECT(VLOOKUP(B523,B$8:C$38,2,FALSE)&amp;(10*A523-1)))</f>
        <v>46438</v>
      </c>
      <c r="E523" s="17" t="str">
        <f t="shared" ca="1" si="93"/>
        <v>土</v>
      </c>
      <c r="F523" s="17" t="str" cm="1">
        <f t="array" aca="1" ref="F523" ca="1">IF(E523="","",IF(INDIRECT(VLOOKUP(B523,B$8:C$38,2,FALSE)&amp;(10*A523+3))="","",INDIRECT(VLOOKUP(B523,B$8:C$38,2,FALSE)&amp;(10*A523+3))))</f>
        <v/>
      </c>
      <c r="G523" s="17" t="str" cm="1">
        <f t="array" aca="1" ref="G523" ca="1">IF(E523="","",IF(INDIRECT(VLOOKUP(B523,B$8:C$38,2,FALSE)&amp;(10*A523+5))="","",INDIRECT(VLOOKUP(B523,B$8:C$38,2,FALSE)&amp;(10*A523+5))))</f>
        <v/>
      </c>
      <c r="H523" s="17" t="str" cm="1">
        <f t="array" aca="1" ref="H523" ca="1">IF(G523="","",IF(G523="●","振替後",IF(G523="▲","振替前",IF(G523="○","休日",IF(G523="外","非対象期間",IF(INDIRECT(VLOOKUP(B523,B$8:C$38,2,FALSE)&amp;(10*A523+5))="","",INDIRECT(VLOOKUP(B523,B$8:C$38,2,FALSE)&amp;(10*A523+5))))))))</f>
        <v/>
      </c>
    </row>
    <row r="524" spans="1:8">
      <c r="A524" s="17">
        <f t="shared" si="94"/>
        <v>17</v>
      </c>
      <c r="B524" s="17">
        <f t="shared" si="95"/>
        <v>21</v>
      </c>
      <c r="D524" s="89" cm="1">
        <f t="array" aca="1" ref="D524" ca="1">IF(INDIRECT(VLOOKUP(B524,B$8:C$38,2,FALSE)&amp;(10*A524-1))="","",INDIRECT(VLOOKUP(B524,B$8:C$38,2,FALSE)&amp;(10*A524-1)))</f>
        <v>46439</v>
      </c>
      <c r="E524" s="17" t="str">
        <f t="shared" ca="1" si="93"/>
        <v>日</v>
      </c>
      <c r="F524" s="17" t="str" cm="1">
        <f t="array" aca="1" ref="F524" ca="1">IF(E524="","",IF(INDIRECT(VLOOKUP(B524,B$8:C$38,2,FALSE)&amp;(10*A524+3))="","",INDIRECT(VLOOKUP(B524,B$8:C$38,2,FALSE)&amp;(10*A524+3))))</f>
        <v/>
      </c>
      <c r="G524" s="17" t="str" cm="1">
        <f t="array" aca="1" ref="G524" ca="1">IF(E524="","",IF(INDIRECT(VLOOKUP(B524,B$8:C$38,2,FALSE)&amp;(10*A524+5))="","",INDIRECT(VLOOKUP(B524,B$8:C$38,2,FALSE)&amp;(10*A524+5))))</f>
        <v/>
      </c>
      <c r="H524" s="17" t="str" cm="1">
        <f t="array" aca="1" ref="H524" ca="1">IF(G524="","",IF(G524="●","振替後",IF(G524="▲","振替前",IF(G524="○","休日",IF(G524="外","非対象期間",IF(INDIRECT(VLOOKUP(B524,B$8:C$38,2,FALSE)&amp;(10*A524+5))="","",INDIRECT(VLOOKUP(B524,B$8:C$38,2,FALSE)&amp;(10*A524+5))))))))</f>
        <v/>
      </c>
    </row>
    <row r="525" spans="1:8">
      <c r="A525" s="17">
        <f t="shared" si="94"/>
        <v>17</v>
      </c>
      <c r="B525" s="17">
        <f t="shared" si="95"/>
        <v>22</v>
      </c>
      <c r="D525" s="89" cm="1">
        <f t="array" aca="1" ref="D525" ca="1">IF(INDIRECT(VLOOKUP(B525,B$8:C$38,2,FALSE)&amp;(10*A525-1))="","",INDIRECT(VLOOKUP(B525,B$8:C$38,2,FALSE)&amp;(10*A525-1)))</f>
        <v>46440</v>
      </c>
      <c r="E525" s="17" t="str">
        <f t="shared" ca="1" si="93"/>
        <v>月</v>
      </c>
      <c r="F525" s="17" t="str" cm="1">
        <f t="array" aca="1" ref="F525" ca="1">IF(E525="","",IF(INDIRECT(VLOOKUP(B525,B$8:C$38,2,FALSE)&amp;(10*A525+3))="","",INDIRECT(VLOOKUP(B525,B$8:C$38,2,FALSE)&amp;(10*A525+3))))</f>
        <v/>
      </c>
      <c r="G525" s="17" t="str" cm="1">
        <f t="array" aca="1" ref="G525" ca="1">IF(E525="","",IF(INDIRECT(VLOOKUP(B525,B$8:C$38,2,FALSE)&amp;(10*A525+5))="","",INDIRECT(VLOOKUP(B525,B$8:C$38,2,FALSE)&amp;(10*A525+5))))</f>
        <v/>
      </c>
      <c r="H525" s="17" t="str" cm="1">
        <f t="array" aca="1" ref="H525" ca="1">IF(G525="","",IF(G525="●","振替後",IF(G525="▲","振替前",IF(G525="○","休日",IF(G525="外","非対象期間",IF(INDIRECT(VLOOKUP(B525,B$8:C$38,2,FALSE)&amp;(10*A525+5))="","",INDIRECT(VLOOKUP(B525,B$8:C$38,2,FALSE)&amp;(10*A525+5))))))))</f>
        <v/>
      </c>
    </row>
    <row r="526" spans="1:8">
      <c r="A526" s="17">
        <f t="shared" si="94"/>
        <v>17</v>
      </c>
      <c r="B526" s="17">
        <f t="shared" si="95"/>
        <v>23</v>
      </c>
      <c r="D526" s="89" cm="1">
        <f t="array" aca="1" ref="D526" ca="1">IF(INDIRECT(VLOOKUP(B526,B$8:C$38,2,FALSE)&amp;(10*A526-1))="","",INDIRECT(VLOOKUP(B526,B$8:C$38,2,FALSE)&amp;(10*A526-1)))</f>
        <v>46441</v>
      </c>
      <c r="E526" s="17" t="str">
        <f t="shared" ca="1" si="93"/>
        <v>火</v>
      </c>
      <c r="F526" s="17" t="str" cm="1">
        <f t="array" aca="1" ref="F526" ca="1">IF(E526="","",IF(INDIRECT(VLOOKUP(B526,B$8:C$38,2,FALSE)&amp;(10*A526+3))="","",INDIRECT(VLOOKUP(B526,B$8:C$38,2,FALSE)&amp;(10*A526+3))))</f>
        <v/>
      </c>
      <c r="G526" s="17" t="str" cm="1">
        <f t="array" aca="1" ref="G526" ca="1">IF(E526="","",IF(INDIRECT(VLOOKUP(B526,B$8:C$38,2,FALSE)&amp;(10*A526+5))="","",INDIRECT(VLOOKUP(B526,B$8:C$38,2,FALSE)&amp;(10*A526+5))))</f>
        <v/>
      </c>
      <c r="H526" s="17" t="str" cm="1">
        <f t="array" aca="1" ref="H526" ca="1">IF(G526="","",IF(G526="●","振替後",IF(G526="▲","振替前",IF(G526="○","休日",IF(G526="外","非対象期間",IF(INDIRECT(VLOOKUP(B526,B$8:C$38,2,FALSE)&amp;(10*A526+5))="","",INDIRECT(VLOOKUP(B526,B$8:C$38,2,FALSE)&amp;(10*A526+5))))))))</f>
        <v/>
      </c>
    </row>
    <row r="527" spans="1:8">
      <c r="A527" s="17">
        <f t="shared" si="94"/>
        <v>17</v>
      </c>
      <c r="B527" s="17">
        <f t="shared" si="95"/>
        <v>24</v>
      </c>
      <c r="D527" s="89" cm="1">
        <f t="array" aca="1" ref="D527" ca="1">IF(INDIRECT(VLOOKUP(B527,B$8:C$38,2,FALSE)&amp;(10*A527-1))="","",INDIRECT(VLOOKUP(B527,B$8:C$38,2,FALSE)&amp;(10*A527-1)))</f>
        <v>46442</v>
      </c>
      <c r="E527" s="17" t="str">
        <f t="shared" ca="1" si="93"/>
        <v>水</v>
      </c>
      <c r="F527" s="17" t="str" cm="1">
        <f t="array" aca="1" ref="F527" ca="1">IF(E527="","",IF(INDIRECT(VLOOKUP(B527,B$8:C$38,2,FALSE)&amp;(10*A527+3))="","",INDIRECT(VLOOKUP(B527,B$8:C$38,2,FALSE)&amp;(10*A527+3))))</f>
        <v/>
      </c>
      <c r="G527" s="17" t="str" cm="1">
        <f t="array" aca="1" ref="G527" ca="1">IF(E527="","",IF(INDIRECT(VLOOKUP(B527,B$8:C$38,2,FALSE)&amp;(10*A527+5))="","",INDIRECT(VLOOKUP(B527,B$8:C$38,2,FALSE)&amp;(10*A527+5))))</f>
        <v/>
      </c>
      <c r="H527" s="17" t="str" cm="1">
        <f t="array" aca="1" ref="H527" ca="1">IF(G527="","",IF(G527="●","振替後",IF(G527="▲","振替前",IF(G527="○","休日",IF(G527="外","非対象期間",IF(INDIRECT(VLOOKUP(B527,B$8:C$38,2,FALSE)&amp;(10*A527+5))="","",INDIRECT(VLOOKUP(B527,B$8:C$38,2,FALSE)&amp;(10*A527+5))))))))</f>
        <v/>
      </c>
    </row>
    <row r="528" spans="1:8">
      <c r="A528" s="17">
        <f t="shared" si="94"/>
        <v>17</v>
      </c>
      <c r="B528" s="17">
        <f t="shared" si="95"/>
        <v>25</v>
      </c>
      <c r="D528" s="89" cm="1">
        <f t="array" aca="1" ref="D528" ca="1">IF(INDIRECT(VLOOKUP(B528,B$8:C$38,2,FALSE)&amp;(10*A528-1))="","",INDIRECT(VLOOKUP(B528,B$8:C$38,2,FALSE)&amp;(10*A528-1)))</f>
        <v>46443</v>
      </c>
      <c r="E528" s="17" t="str">
        <f t="shared" ca="1" si="93"/>
        <v>木</v>
      </c>
      <c r="F528" s="17" t="str" cm="1">
        <f t="array" aca="1" ref="F528" ca="1">IF(E528="","",IF(INDIRECT(VLOOKUP(B528,B$8:C$38,2,FALSE)&amp;(10*A528+3))="","",INDIRECT(VLOOKUP(B528,B$8:C$38,2,FALSE)&amp;(10*A528+3))))</f>
        <v/>
      </c>
      <c r="G528" s="17" t="str" cm="1">
        <f t="array" aca="1" ref="G528" ca="1">IF(E528="","",IF(INDIRECT(VLOOKUP(B528,B$8:C$38,2,FALSE)&amp;(10*A528+5))="","",INDIRECT(VLOOKUP(B528,B$8:C$38,2,FALSE)&amp;(10*A528+5))))</f>
        <v/>
      </c>
      <c r="H528" s="17" t="str" cm="1">
        <f t="array" aca="1" ref="H528" ca="1">IF(G528="","",IF(G528="●","振替後",IF(G528="▲","振替前",IF(G528="○","休日",IF(G528="外","非対象期間",IF(INDIRECT(VLOOKUP(B528,B$8:C$38,2,FALSE)&amp;(10*A528+5))="","",INDIRECT(VLOOKUP(B528,B$8:C$38,2,FALSE)&amp;(10*A528+5))))))))</f>
        <v/>
      </c>
    </row>
    <row r="529" spans="1:8">
      <c r="A529" s="17">
        <f t="shared" si="94"/>
        <v>17</v>
      </c>
      <c r="B529" s="17">
        <f t="shared" si="95"/>
        <v>26</v>
      </c>
      <c r="D529" s="89" cm="1">
        <f t="array" aca="1" ref="D529" ca="1">IF(INDIRECT(VLOOKUP(B529,B$8:C$38,2,FALSE)&amp;(10*A529-1))="","",INDIRECT(VLOOKUP(B529,B$8:C$38,2,FALSE)&amp;(10*A529-1)))</f>
        <v>46444</v>
      </c>
      <c r="E529" s="17" t="str">
        <f t="shared" ca="1" si="93"/>
        <v>金</v>
      </c>
      <c r="F529" s="17" t="str" cm="1">
        <f t="array" aca="1" ref="F529" ca="1">IF(E529="","",IF(INDIRECT(VLOOKUP(B529,B$8:C$38,2,FALSE)&amp;(10*A529+3))="","",INDIRECT(VLOOKUP(B529,B$8:C$38,2,FALSE)&amp;(10*A529+3))))</f>
        <v/>
      </c>
      <c r="G529" s="17" t="str" cm="1">
        <f t="array" aca="1" ref="G529" ca="1">IF(E529="","",IF(INDIRECT(VLOOKUP(B529,B$8:C$38,2,FALSE)&amp;(10*A529+5))="","",INDIRECT(VLOOKUP(B529,B$8:C$38,2,FALSE)&amp;(10*A529+5))))</f>
        <v/>
      </c>
      <c r="H529" s="17" t="str" cm="1">
        <f t="array" aca="1" ref="H529" ca="1">IF(G529="","",IF(G529="●","振替後",IF(G529="▲","振替前",IF(G529="○","休日",IF(G529="外","非対象期間",IF(INDIRECT(VLOOKUP(B529,B$8:C$38,2,FALSE)&amp;(10*A529+5))="","",INDIRECT(VLOOKUP(B529,B$8:C$38,2,FALSE)&amp;(10*A529+5))))))))</f>
        <v/>
      </c>
    </row>
    <row r="530" spans="1:8">
      <c r="A530" s="17">
        <f t="shared" si="94"/>
        <v>17</v>
      </c>
      <c r="B530" s="17">
        <f t="shared" si="95"/>
        <v>27</v>
      </c>
      <c r="D530" s="89" cm="1">
        <f t="array" aca="1" ref="D530" ca="1">IF(INDIRECT(VLOOKUP(B530,B$8:C$38,2,FALSE)&amp;(10*A530-1))="","",INDIRECT(VLOOKUP(B530,B$8:C$38,2,FALSE)&amp;(10*A530-1)))</f>
        <v>46445</v>
      </c>
      <c r="E530" s="17" t="str">
        <f t="shared" ca="1" si="93"/>
        <v>土</v>
      </c>
      <c r="F530" s="17" t="str" cm="1">
        <f t="array" aca="1" ref="F530" ca="1">IF(E530="","",IF(INDIRECT(VLOOKUP(B530,B$8:C$38,2,FALSE)&amp;(10*A530+3))="","",INDIRECT(VLOOKUP(B530,B$8:C$38,2,FALSE)&amp;(10*A530+3))))</f>
        <v/>
      </c>
      <c r="G530" s="17" t="str" cm="1">
        <f t="array" aca="1" ref="G530" ca="1">IF(E530="","",IF(INDIRECT(VLOOKUP(B530,B$8:C$38,2,FALSE)&amp;(10*A530+5))="","",INDIRECT(VLOOKUP(B530,B$8:C$38,2,FALSE)&amp;(10*A530+5))))</f>
        <v/>
      </c>
      <c r="H530" s="17" t="str" cm="1">
        <f t="array" aca="1" ref="H530" ca="1">IF(G530="","",IF(G530="●","振替後",IF(G530="▲","振替前",IF(G530="○","休日",IF(G530="外","非対象期間",IF(INDIRECT(VLOOKUP(B530,B$8:C$38,2,FALSE)&amp;(10*A530+5))="","",INDIRECT(VLOOKUP(B530,B$8:C$38,2,FALSE)&amp;(10*A530+5))))))))</f>
        <v/>
      </c>
    </row>
    <row r="531" spans="1:8">
      <c r="A531" s="17">
        <f t="shared" si="94"/>
        <v>17</v>
      </c>
      <c r="B531" s="17">
        <f t="shared" si="95"/>
        <v>28</v>
      </c>
      <c r="D531" s="89" cm="1">
        <f t="array" aca="1" ref="D531" ca="1">IF(INDIRECT(VLOOKUP(B531,B$8:C$38,2,FALSE)&amp;(10*A531-1))="","",INDIRECT(VLOOKUP(B531,B$8:C$38,2,FALSE)&amp;(10*A531-1)))</f>
        <v>46446</v>
      </c>
      <c r="E531" s="17" t="str">
        <f t="shared" ca="1" si="93"/>
        <v>日</v>
      </c>
      <c r="F531" s="17" t="str" cm="1">
        <f t="array" aca="1" ref="F531" ca="1">IF(E531="","",IF(INDIRECT(VLOOKUP(B531,B$8:C$38,2,FALSE)&amp;(10*A531+3))="","",INDIRECT(VLOOKUP(B531,B$8:C$38,2,FALSE)&amp;(10*A531+3))))</f>
        <v/>
      </c>
      <c r="G531" s="17" t="str" cm="1">
        <f t="array" aca="1" ref="G531" ca="1">IF(E531="","",IF(INDIRECT(VLOOKUP(B531,B$8:C$38,2,FALSE)&amp;(10*A531+5))="","",INDIRECT(VLOOKUP(B531,B$8:C$38,2,FALSE)&amp;(10*A531+5))))</f>
        <v/>
      </c>
      <c r="H531" s="17" t="str" cm="1">
        <f t="array" aca="1" ref="H531" ca="1">IF(G531="","",IF(G531="●","振替後",IF(G531="▲","振替前",IF(G531="○","休日",IF(G531="外","非対象期間",IF(INDIRECT(VLOOKUP(B531,B$8:C$38,2,FALSE)&amp;(10*A531+5))="","",INDIRECT(VLOOKUP(B531,B$8:C$38,2,FALSE)&amp;(10*A531+5))))))))</f>
        <v/>
      </c>
    </row>
    <row r="532" spans="1:8">
      <c r="A532" s="17">
        <f t="shared" si="94"/>
        <v>17</v>
      </c>
      <c r="B532" s="17">
        <f t="shared" si="95"/>
        <v>29</v>
      </c>
      <c r="D532" s="89" t="str" cm="1">
        <f t="array" aca="1" ref="D532" ca="1">IF(INDIRECT(VLOOKUP(B532,B$8:C$38,2,FALSE)&amp;(10*A532-1))="","",INDIRECT(VLOOKUP(B532,B$8:C$38,2,FALSE)&amp;(10*A532-1)))</f>
        <v/>
      </c>
      <c r="E532" s="17" t="str">
        <f t="shared" ca="1" si="93"/>
        <v/>
      </c>
      <c r="F532" s="17" t="str" cm="1">
        <f t="array" aca="1" ref="F532" ca="1">IF(E532="","",IF(INDIRECT(VLOOKUP(B532,B$8:C$38,2,FALSE)&amp;(10*A532+3))="","",INDIRECT(VLOOKUP(B532,B$8:C$38,2,FALSE)&amp;(10*A532+3))))</f>
        <v/>
      </c>
      <c r="G532" s="17" t="str" cm="1">
        <f t="array" aca="1" ref="G532" ca="1">IF(E532="","",IF(INDIRECT(VLOOKUP(B532,B$8:C$38,2,FALSE)&amp;(10*A532+5))="","",INDIRECT(VLOOKUP(B532,B$8:C$38,2,FALSE)&amp;(10*A532+5))))</f>
        <v/>
      </c>
      <c r="H532" s="17" t="str" cm="1">
        <f t="array" aca="1" ref="H532" ca="1">IF(G532="","",IF(G532="●","振替後",IF(G532="▲","振替前",IF(G532="○","休日",IF(G532="外","非対象期間",IF(INDIRECT(VLOOKUP(B532,B$8:C$38,2,FALSE)&amp;(10*A532+5))="","",INDIRECT(VLOOKUP(B532,B$8:C$38,2,FALSE)&amp;(10*A532+5))))))))</f>
        <v/>
      </c>
    </row>
    <row r="533" spans="1:8">
      <c r="A533" s="17">
        <f t="shared" si="94"/>
        <v>17</v>
      </c>
      <c r="B533" s="17">
        <f t="shared" si="95"/>
        <v>30</v>
      </c>
      <c r="D533" s="89" t="e" cm="1">
        <f t="array" aca="1" ref="D533" ca="1">IF(INDIRECT(VLOOKUP(B533,B$8:C$38,2,FALSE)&amp;(10*A533-1))="","",INDIRECT(VLOOKUP(B533,B$8:C$38,2,FALSE)&amp;(10*A533-1)))</f>
        <v>#VALUE!</v>
      </c>
      <c r="E533" s="17" t="e">
        <f t="shared" ca="1" si="93"/>
        <v>#VALUE!</v>
      </c>
      <c r="F533" s="17" t="e" cm="1">
        <f t="array" aca="1" ref="F533" ca="1">IF(E533="","",IF(INDIRECT(VLOOKUP(B533,B$8:C$38,2,FALSE)&amp;(10*A533+3))="","",INDIRECT(VLOOKUP(B533,B$8:C$38,2,FALSE)&amp;(10*A533+3))))</f>
        <v>#VALUE!</v>
      </c>
      <c r="G533" s="17" t="e" cm="1">
        <f t="array" aca="1" ref="G533" ca="1">IF(E533="","",IF(INDIRECT(VLOOKUP(B533,B$8:C$38,2,FALSE)&amp;(10*A533+5))="","",INDIRECT(VLOOKUP(B533,B$8:C$38,2,FALSE)&amp;(10*A533+5))))</f>
        <v>#VALUE!</v>
      </c>
      <c r="H533" s="17" t="e" cm="1">
        <f t="array" aca="1" ref="H533" ca="1">IF(G533="","",IF(G533="●","振替後",IF(G533="▲","振替前",IF(G533="○","休日",IF(G533="外","非対象期間",IF(INDIRECT(VLOOKUP(B533,B$8:C$38,2,FALSE)&amp;(10*A533+5))="","",INDIRECT(VLOOKUP(B533,B$8:C$38,2,FALSE)&amp;(10*A533+5))))))))</f>
        <v>#VALUE!</v>
      </c>
    </row>
    <row r="534" spans="1:8">
      <c r="A534" s="17">
        <f t="shared" si="94"/>
        <v>17</v>
      </c>
      <c r="B534" s="17">
        <f t="shared" si="95"/>
        <v>31</v>
      </c>
      <c r="D534" s="89" t="e" cm="1">
        <f t="array" aca="1" ref="D534" ca="1">IF(INDIRECT(VLOOKUP(B534,B$8:C$38,2,FALSE)&amp;(10*A534-1))="","",INDIRECT(VLOOKUP(B534,B$8:C$38,2,FALSE)&amp;(10*A534-1)))</f>
        <v>#VALUE!</v>
      </c>
      <c r="E534" s="17" t="e">
        <f t="shared" ca="1" si="93"/>
        <v>#VALUE!</v>
      </c>
      <c r="F534" s="17" t="e" cm="1">
        <f t="array" aca="1" ref="F534" ca="1">IF(E534="","",IF(INDIRECT(VLOOKUP(B534,B$8:C$38,2,FALSE)&amp;(10*A534+3))="","",INDIRECT(VLOOKUP(B534,B$8:C$38,2,FALSE)&amp;(10*A534+3))))</f>
        <v>#VALUE!</v>
      </c>
      <c r="G534" s="17" t="e" cm="1">
        <f t="array" aca="1" ref="G534" ca="1">IF(E534="","",IF(INDIRECT(VLOOKUP(B534,B$8:C$38,2,FALSE)&amp;(10*A534+5))="","",INDIRECT(VLOOKUP(B534,B$8:C$38,2,FALSE)&amp;(10*A534+5))))</f>
        <v>#VALUE!</v>
      </c>
      <c r="H534" s="17" t="e" cm="1">
        <f t="array" aca="1" ref="H534" ca="1">IF(G534="","",IF(G534="●","振替後",IF(G534="▲","振替前",IF(G534="○","休日",IF(G534="外","非対象期間",IF(INDIRECT(VLOOKUP(B534,B$8:C$38,2,FALSE)&amp;(10*A534+5))="","",INDIRECT(VLOOKUP(B534,B$8:C$38,2,FALSE)&amp;(10*A534+5))))))))</f>
        <v>#VALUE!</v>
      </c>
    </row>
    <row r="535" spans="1:8">
      <c r="A535" s="17">
        <f t="shared" si="94"/>
        <v>18</v>
      </c>
      <c r="B535" s="17">
        <f t="shared" si="95"/>
        <v>1</v>
      </c>
      <c r="D535" s="89" cm="1">
        <f t="array" aca="1" ref="D535" ca="1">IF(INDIRECT(VLOOKUP(B535,B$8:C$38,2,FALSE)&amp;(10*A535-1))="","",INDIRECT(VLOOKUP(B535,B$8:C$38,2,FALSE)&amp;(10*A535-1)))</f>
        <v>46447</v>
      </c>
      <c r="E535" s="17" t="str">
        <f t="shared" ca="1" si="93"/>
        <v>月</v>
      </c>
      <c r="F535" s="17" t="str" cm="1">
        <f t="array" aca="1" ref="F535" ca="1">IF(E535="","",IF(INDIRECT(VLOOKUP(B535,B$8:C$38,2,FALSE)&amp;(10*A535+3))="","",INDIRECT(VLOOKUP(B535,B$8:C$38,2,FALSE)&amp;(10*A535+3))))</f>
        <v/>
      </c>
      <c r="G535" s="17" t="str" cm="1">
        <f t="array" aca="1" ref="G535" ca="1">IF(E535="","",IF(INDIRECT(VLOOKUP(B535,B$8:C$38,2,FALSE)&amp;(10*A535+5))="","",INDIRECT(VLOOKUP(B535,B$8:C$38,2,FALSE)&amp;(10*A535+5))))</f>
        <v/>
      </c>
      <c r="H535" s="17" t="str" cm="1">
        <f t="array" aca="1" ref="H535" ca="1">IF(G535="","",IF(G535="●","振替後",IF(G535="▲","振替前",IF(G535="○","休日",IF(G535="外","非対象期間",IF(INDIRECT(VLOOKUP(B535,B$8:C$38,2,FALSE)&amp;(10*A535+5))="","",INDIRECT(VLOOKUP(B535,B$8:C$38,2,FALSE)&amp;(10*A535+5))))))))</f>
        <v/>
      </c>
    </row>
    <row r="536" spans="1:8">
      <c r="A536" s="17">
        <f t="shared" si="94"/>
        <v>18</v>
      </c>
      <c r="B536" s="17">
        <f t="shared" si="95"/>
        <v>2</v>
      </c>
      <c r="D536" s="89" cm="1">
        <f t="array" aca="1" ref="D536" ca="1">IF(INDIRECT(VLOOKUP(B536,B$8:C$38,2,FALSE)&amp;(10*A536-1))="","",INDIRECT(VLOOKUP(B536,B$8:C$38,2,FALSE)&amp;(10*A536-1)))</f>
        <v>46448</v>
      </c>
      <c r="E536" s="17" t="str">
        <f t="shared" ca="1" si="93"/>
        <v>火</v>
      </c>
      <c r="F536" s="17" t="str" cm="1">
        <f t="array" aca="1" ref="F536" ca="1">IF(E536="","",IF(INDIRECT(VLOOKUP(B536,B$8:C$38,2,FALSE)&amp;(10*A536+3))="","",INDIRECT(VLOOKUP(B536,B$8:C$38,2,FALSE)&amp;(10*A536+3))))</f>
        <v/>
      </c>
      <c r="G536" s="17" t="str" cm="1">
        <f t="array" aca="1" ref="G536" ca="1">IF(E536="","",IF(INDIRECT(VLOOKUP(B536,B$8:C$38,2,FALSE)&amp;(10*A536+5))="","",INDIRECT(VLOOKUP(B536,B$8:C$38,2,FALSE)&amp;(10*A536+5))))</f>
        <v/>
      </c>
      <c r="H536" s="17" t="str" cm="1">
        <f t="array" aca="1" ref="H536" ca="1">IF(G536="","",IF(G536="●","振替後",IF(G536="▲","振替前",IF(G536="○","休日",IF(G536="外","非対象期間",IF(INDIRECT(VLOOKUP(B536,B$8:C$38,2,FALSE)&amp;(10*A536+5))="","",INDIRECT(VLOOKUP(B536,B$8:C$38,2,FALSE)&amp;(10*A536+5))))))))</f>
        <v/>
      </c>
    </row>
    <row r="537" spans="1:8">
      <c r="A537" s="17">
        <f t="shared" si="94"/>
        <v>18</v>
      </c>
      <c r="B537" s="17">
        <f t="shared" si="95"/>
        <v>3</v>
      </c>
      <c r="D537" s="89" cm="1">
        <f t="array" aca="1" ref="D537" ca="1">IF(INDIRECT(VLOOKUP(B537,B$8:C$38,2,FALSE)&amp;(10*A537-1))="","",INDIRECT(VLOOKUP(B537,B$8:C$38,2,FALSE)&amp;(10*A537-1)))</f>
        <v>46449</v>
      </c>
      <c r="E537" s="17" t="str">
        <f t="shared" ca="1" si="93"/>
        <v>水</v>
      </c>
      <c r="F537" s="17" t="str" cm="1">
        <f t="array" aca="1" ref="F537" ca="1">IF(E537="","",IF(INDIRECT(VLOOKUP(B537,B$8:C$38,2,FALSE)&amp;(10*A537+3))="","",INDIRECT(VLOOKUP(B537,B$8:C$38,2,FALSE)&amp;(10*A537+3))))</f>
        <v/>
      </c>
      <c r="G537" s="17" t="str" cm="1">
        <f t="array" aca="1" ref="G537" ca="1">IF(E537="","",IF(INDIRECT(VLOOKUP(B537,B$8:C$38,2,FALSE)&amp;(10*A537+5))="","",INDIRECT(VLOOKUP(B537,B$8:C$38,2,FALSE)&amp;(10*A537+5))))</f>
        <v/>
      </c>
      <c r="H537" s="17" t="str" cm="1">
        <f t="array" aca="1" ref="H537" ca="1">IF(G537="","",IF(G537="●","振替後",IF(G537="▲","振替前",IF(G537="○","休日",IF(G537="外","非対象期間",IF(INDIRECT(VLOOKUP(B537,B$8:C$38,2,FALSE)&amp;(10*A537+5))="","",INDIRECT(VLOOKUP(B537,B$8:C$38,2,FALSE)&amp;(10*A537+5))))))))</f>
        <v/>
      </c>
    </row>
    <row r="538" spans="1:8">
      <c r="A538" s="17">
        <f t="shared" si="94"/>
        <v>18</v>
      </c>
      <c r="B538" s="17">
        <f t="shared" si="95"/>
        <v>4</v>
      </c>
      <c r="D538" s="89" cm="1">
        <f t="array" aca="1" ref="D538" ca="1">IF(INDIRECT(VLOOKUP(B538,B$8:C$38,2,FALSE)&amp;(10*A538-1))="","",INDIRECT(VLOOKUP(B538,B$8:C$38,2,FALSE)&amp;(10*A538-1)))</f>
        <v>46450</v>
      </c>
      <c r="E538" s="17" t="str">
        <f t="shared" ca="1" si="93"/>
        <v>木</v>
      </c>
      <c r="F538" s="17" t="str" cm="1">
        <f t="array" aca="1" ref="F538" ca="1">IF(E538="","",IF(INDIRECT(VLOOKUP(B538,B$8:C$38,2,FALSE)&amp;(10*A538+3))="","",INDIRECT(VLOOKUP(B538,B$8:C$38,2,FALSE)&amp;(10*A538+3))))</f>
        <v/>
      </c>
      <c r="G538" s="17" t="str" cm="1">
        <f t="array" aca="1" ref="G538" ca="1">IF(E538="","",IF(INDIRECT(VLOOKUP(B538,B$8:C$38,2,FALSE)&amp;(10*A538+5))="","",INDIRECT(VLOOKUP(B538,B$8:C$38,2,FALSE)&amp;(10*A538+5))))</f>
        <v/>
      </c>
      <c r="H538" s="17" t="str" cm="1">
        <f t="array" aca="1" ref="H538" ca="1">IF(G538="","",IF(G538="●","振替後",IF(G538="▲","振替前",IF(G538="○","休日",IF(G538="外","非対象期間",IF(INDIRECT(VLOOKUP(B538,B$8:C$38,2,FALSE)&amp;(10*A538+5))="","",INDIRECT(VLOOKUP(B538,B$8:C$38,2,FALSE)&amp;(10*A538+5))))))))</f>
        <v/>
      </c>
    </row>
    <row r="539" spans="1:8">
      <c r="A539" s="17">
        <f t="shared" si="94"/>
        <v>18</v>
      </c>
      <c r="B539" s="17">
        <f t="shared" si="95"/>
        <v>5</v>
      </c>
      <c r="D539" s="89" cm="1">
        <f t="array" aca="1" ref="D539" ca="1">IF(INDIRECT(VLOOKUP(B539,B$8:C$38,2,FALSE)&amp;(10*A539-1))="","",INDIRECT(VLOOKUP(B539,B$8:C$38,2,FALSE)&amp;(10*A539-1)))</f>
        <v>46451</v>
      </c>
      <c r="E539" s="17" t="str">
        <f t="shared" ca="1" si="93"/>
        <v>金</v>
      </c>
      <c r="F539" s="17" t="str" cm="1">
        <f t="array" aca="1" ref="F539" ca="1">IF(E539="","",IF(INDIRECT(VLOOKUP(B539,B$8:C$38,2,FALSE)&amp;(10*A539+3))="","",INDIRECT(VLOOKUP(B539,B$8:C$38,2,FALSE)&amp;(10*A539+3))))</f>
        <v/>
      </c>
      <c r="G539" s="17" t="str" cm="1">
        <f t="array" aca="1" ref="G539" ca="1">IF(E539="","",IF(INDIRECT(VLOOKUP(B539,B$8:C$38,2,FALSE)&amp;(10*A539+5))="","",INDIRECT(VLOOKUP(B539,B$8:C$38,2,FALSE)&amp;(10*A539+5))))</f>
        <v/>
      </c>
      <c r="H539" s="17" t="str" cm="1">
        <f t="array" aca="1" ref="H539" ca="1">IF(G539="","",IF(G539="●","振替後",IF(G539="▲","振替前",IF(G539="○","休日",IF(G539="外","非対象期間",IF(INDIRECT(VLOOKUP(B539,B$8:C$38,2,FALSE)&amp;(10*A539+5))="","",INDIRECT(VLOOKUP(B539,B$8:C$38,2,FALSE)&amp;(10*A539+5))))))))</f>
        <v/>
      </c>
    </row>
    <row r="540" spans="1:8">
      <c r="A540" s="17">
        <f t="shared" si="94"/>
        <v>18</v>
      </c>
      <c r="B540" s="17">
        <f t="shared" si="95"/>
        <v>6</v>
      </c>
      <c r="D540" s="89" cm="1">
        <f t="array" aca="1" ref="D540" ca="1">IF(INDIRECT(VLOOKUP(B540,B$8:C$38,2,FALSE)&amp;(10*A540-1))="","",INDIRECT(VLOOKUP(B540,B$8:C$38,2,FALSE)&amp;(10*A540-1)))</f>
        <v>46452</v>
      </c>
      <c r="E540" s="17" t="str">
        <f t="shared" ca="1" si="93"/>
        <v>土</v>
      </c>
      <c r="F540" s="17" t="str" cm="1">
        <f t="array" aca="1" ref="F540" ca="1">IF(E540="","",IF(INDIRECT(VLOOKUP(B540,B$8:C$38,2,FALSE)&amp;(10*A540+3))="","",INDIRECT(VLOOKUP(B540,B$8:C$38,2,FALSE)&amp;(10*A540+3))))</f>
        <v/>
      </c>
      <c r="G540" s="17" t="str" cm="1">
        <f t="array" aca="1" ref="G540" ca="1">IF(E540="","",IF(INDIRECT(VLOOKUP(B540,B$8:C$38,2,FALSE)&amp;(10*A540+5))="","",INDIRECT(VLOOKUP(B540,B$8:C$38,2,FALSE)&amp;(10*A540+5))))</f>
        <v/>
      </c>
      <c r="H540" s="17" t="str" cm="1">
        <f t="array" aca="1" ref="H540" ca="1">IF(G540="","",IF(G540="●","振替後",IF(G540="▲","振替前",IF(G540="○","休日",IF(G540="外","非対象期間",IF(INDIRECT(VLOOKUP(B540,B$8:C$38,2,FALSE)&amp;(10*A540+5))="","",INDIRECT(VLOOKUP(B540,B$8:C$38,2,FALSE)&amp;(10*A540+5))))))))</f>
        <v/>
      </c>
    </row>
    <row r="541" spans="1:8">
      <c r="A541" s="17">
        <f t="shared" si="94"/>
        <v>18</v>
      </c>
      <c r="B541" s="17">
        <f t="shared" si="95"/>
        <v>7</v>
      </c>
      <c r="D541" s="89" cm="1">
        <f t="array" aca="1" ref="D541" ca="1">IF(INDIRECT(VLOOKUP(B541,B$8:C$38,2,FALSE)&amp;(10*A541-1))="","",INDIRECT(VLOOKUP(B541,B$8:C$38,2,FALSE)&amp;(10*A541-1)))</f>
        <v>46453</v>
      </c>
      <c r="E541" s="17" t="str">
        <f t="shared" ca="1" si="93"/>
        <v>日</v>
      </c>
      <c r="F541" s="17" t="str" cm="1">
        <f t="array" aca="1" ref="F541" ca="1">IF(E541="","",IF(INDIRECT(VLOOKUP(B541,B$8:C$38,2,FALSE)&amp;(10*A541+3))="","",INDIRECT(VLOOKUP(B541,B$8:C$38,2,FALSE)&amp;(10*A541+3))))</f>
        <v/>
      </c>
      <c r="G541" s="17" t="str" cm="1">
        <f t="array" aca="1" ref="G541" ca="1">IF(E541="","",IF(INDIRECT(VLOOKUP(B541,B$8:C$38,2,FALSE)&amp;(10*A541+5))="","",INDIRECT(VLOOKUP(B541,B$8:C$38,2,FALSE)&amp;(10*A541+5))))</f>
        <v/>
      </c>
      <c r="H541" s="17" t="str" cm="1">
        <f t="array" aca="1" ref="H541" ca="1">IF(G541="","",IF(G541="●","振替後",IF(G541="▲","振替前",IF(G541="○","休日",IF(G541="外","非対象期間",IF(INDIRECT(VLOOKUP(B541,B$8:C$38,2,FALSE)&amp;(10*A541+5))="","",INDIRECT(VLOOKUP(B541,B$8:C$38,2,FALSE)&amp;(10*A541+5))))))))</f>
        <v/>
      </c>
    </row>
    <row r="542" spans="1:8">
      <c r="A542" s="17">
        <f t="shared" si="94"/>
        <v>18</v>
      </c>
      <c r="B542" s="17">
        <f t="shared" si="95"/>
        <v>8</v>
      </c>
      <c r="D542" s="89" cm="1">
        <f t="array" aca="1" ref="D542" ca="1">IF(INDIRECT(VLOOKUP(B542,B$8:C$38,2,FALSE)&amp;(10*A542-1))="","",INDIRECT(VLOOKUP(B542,B$8:C$38,2,FALSE)&amp;(10*A542-1)))</f>
        <v>46454</v>
      </c>
      <c r="E542" s="17" t="str">
        <f t="shared" ca="1" si="93"/>
        <v>月</v>
      </c>
      <c r="F542" s="17" t="str" cm="1">
        <f t="array" aca="1" ref="F542" ca="1">IF(E542="","",IF(INDIRECT(VLOOKUP(B542,B$8:C$38,2,FALSE)&amp;(10*A542+3))="","",INDIRECT(VLOOKUP(B542,B$8:C$38,2,FALSE)&amp;(10*A542+3))))</f>
        <v/>
      </c>
      <c r="G542" s="17" t="str" cm="1">
        <f t="array" aca="1" ref="G542" ca="1">IF(E542="","",IF(INDIRECT(VLOOKUP(B542,B$8:C$38,2,FALSE)&amp;(10*A542+5))="","",INDIRECT(VLOOKUP(B542,B$8:C$38,2,FALSE)&amp;(10*A542+5))))</f>
        <v/>
      </c>
      <c r="H542" s="17" t="str" cm="1">
        <f t="array" aca="1" ref="H542" ca="1">IF(G542="","",IF(G542="●","振替後",IF(G542="▲","振替前",IF(G542="○","休日",IF(G542="外","非対象期間",IF(INDIRECT(VLOOKUP(B542,B$8:C$38,2,FALSE)&amp;(10*A542+5))="","",INDIRECT(VLOOKUP(B542,B$8:C$38,2,FALSE)&amp;(10*A542+5))))))))</f>
        <v/>
      </c>
    </row>
    <row r="543" spans="1:8">
      <c r="A543" s="17">
        <f t="shared" si="94"/>
        <v>18</v>
      </c>
      <c r="B543" s="17">
        <f t="shared" si="95"/>
        <v>9</v>
      </c>
      <c r="D543" s="89" cm="1">
        <f t="array" aca="1" ref="D543" ca="1">IF(INDIRECT(VLOOKUP(B543,B$8:C$38,2,FALSE)&amp;(10*A543-1))="","",INDIRECT(VLOOKUP(B543,B$8:C$38,2,FALSE)&amp;(10*A543-1)))</f>
        <v>46455</v>
      </c>
      <c r="E543" s="17" t="str">
        <f t="shared" ca="1" si="93"/>
        <v>火</v>
      </c>
      <c r="F543" s="17" t="str" cm="1">
        <f t="array" aca="1" ref="F543" ca="1">IF(E543="","",IF(INDIRECT(VLOOKUP(B543,B$8:C$38,2,FALSE)&amp;(10*A543+3))="","",INDIRECT(VLOOKUP(B543,B$8:C$38,2,FALSE)&amp;(10*A543+3))))</f>
        <v/>
      </c>
      <c r="G543" s="17" t="str" cm="1">
        <f t="array" aca="1" ref="G543" ca="1">IF(E543="","",IF(INDIRECT(VLOOKUP(B543,B$8:C$38,2,FALSE)&amp;(10*A543+5))="","",INDIRECT(VLOOKUP(B543,B$8:C$38,2,FALSE)&amp;(10*A543+5))))</f>
        <v/>
      </c>
      <c r="H543" s="17" t="str" cm="1">
        <f t="array" aca="1" ref="H543" ca="1">IF(G543="","",IF(G543="●","振替後",IF(G543="▲","振替前",IF(G543="○","休日",IF(G543="外","非対象期間",IF(INDIRECT(VLOOKUP(B543,B$8:C$38,2,FALSE)&amp;(10*A543+5))="","",INDIRECT(VLOOKUP(B543,B$8:C$38,2,FALSE)&amp;(10*A543+5))))))))</f>
        <v/>
      </c>
    </row>
    <row r="544" spans="1:8">
      <c r="A544" s="17">
        <f t="shared" si="94"/>
        <v>18</v>
      </c>
      <c r="B544" s="17">
        <f t="shared" si="95"/>
        <v>10</v>
      </c>
      <c r="D544" s="89" cm="1">
        <f t="array" aca="1" ref="D544" ca="1">IF(INDIRECT(VLOOKUP(B544,B$8:C$38,2,FALSE)&amp;(10*A544-1))="","",INDIRECT(VLOOKUP(B544,B$8:C$38,2,FALSE)&amp;(10*A544-1)))</f>
        <v>46456</v>
      </c>
      <c r="E544" s="17" t="str">
        <f t="shared" ca="1" si="93"/>
        <v>水</v>
      </c>
      <c r="F544" s="17" t="str" cm="1">
        <f t="array" aca="1" ref="F544" ca="1">IF(E544="","",IF(INDIRECT(VLOOKUP(B544,B$8:C$38,2,FALSE)&amp;(10*A544+3))="","",INDIRECT(VLOOKUP(B544,B$8:C$38,2,FALSE)&amp;(10*A544+3))))</f>
        <v/>
      </c>
      <c r="G544" s="17" t="str" cm="1">
        <f t="array" aca="1" ref="G544" ca="1">IF(E544="","",IF(INDIRECT(VLOOKUP(B544,B$8:C$38,2,FALSE)&amp;(10*A544+5))="","",INDIRECT(VLOOKUP(B544,B$8:C$38,2,FALSE)&amp;(10*A544+5))))</f>
        <v/>
      </c>
      <c r="H544" s="17" t="str" cm="1">
        <f t="array" aca="1" ref="H544" ca="1">IF(G544="","",IF(G544="●","振替後",IF(G544="▲","振替前",IF(G544="○","休日",IF(G544="外","非対象期間",IF(INDIRECT(VLOOKUP(B544,B$8:C$38,2,FALSE)&amp;(10*A544+5))="","",INDIRECT(VLOOKUP(B544,B$8:C$38,2,FALSE)&amp;(10*A544+5))))))))</f>
        <v/>
      </c>
    </row>
    <row r="545" spans="1:8">
      <c r="A545" s="17">
        <f t="shared" si="94"/>
        <v>18</v>
      </c>
      <c r="B545" s="17">
        <f t="shared" si="95"/>
        <v>11</v>
      </c>
      <c r="D545" s="89" cm="1">
        <f t="array" aca="1" ref="D545" ca="1">IF(INDIRECT(VLOOKUP(B545,B$8:C$38,2,FALSE)&amp;(10*A545-1))="","",INDIRECT(VLOOKUP(B545,B$8:C$38,2,FALSE)&amp;(10*A545-1)))</f>
        <v>46457</v>
      </c>
      <c r="E545" s="17" t="str">
        <f t="shared" ca="1" si="93"/>
        <v>木</v>
      </c>
      <c r="F545" s="17" t="str" cm="1">
        <f t="array" aca="1" ref="F545" ca="1">IF(E545="","",IF(INDIRECT(VLOOKUP(B545,B$8:C$38,2,FALSE)&amp;(10*A545+3))="","",INDIRECT(VLOOKUP(B545,B$8:C$38,2,FALSE)&amp;(10*A545+3))))</f>
        <v/>
      </c>
      <c r="G545" s="17" t="str" cm="1">
        <f t="array" aca="1" ref="G545" ca="1">IF(E545="","",IF(INDIRECT(VLOOKUP(B545,B$8:C$38,2,FALSE)&amp;(10*A545+5))="","",INDIRECT(VLOOKUP(B545,B$8:C$38,2,FALSE)&amp;(10*A545+5))))</f>
        <v/>
      </c>
      <c r="H545" s="17" t="str" cm="1">
        <f t="array" aca="1" ref="H545" ca="1">IF(G545="","",IF(G545="●","振替後",IF(G545="▲","振替前",IF(G545="○","休日",IF(G545="外","非対象期間",IF(INDIRECT(VLOOKUP(B545,B$8:C$38,2,FALSE)&amp;(10*A545+5))="","",INDIRECT(VLOOKUP(B545,B$8:C$38,2,FALSE)&amp;(10*A545+5))))))))</f>
        <v/>
      </c>
    </row>
    <row r="546" spans="1:8">
      <c r="A546" s="17">
        <f t="shared" si="94"/>
        <v>18</v>
      </c>
      <c r="B546" s="17">
        <f t="shared" si="95"/>
        <v>12</v>
      </c>
      <c r="D546" s="89" cm="1">
        <f t="array" aca="1" ref="D546" ca="1">IF(INDIRECT(VLOOKUP(B546,B$8:C$38,2,FALSE)&amp;(10*A546-1))="","",INDIRECT(VLOOKUP(B546,B$8:C$38,2,FALSE)&amp;(10*A546-1)))</f>
        <v>46458</v>
      </c>
      <c r="E546" s="17" t="str">
        <f t="shared" ca="1" si="93"/>
        <v>金</v>
      </c>
      <c r="F546" s="17" t="str" cm="1">
        <f t="array" aca="1" ref="F546" ca="1">IF(E546="","",IF(INDIRECT(VLOOKUP(B546,B$8:C$38,2,FALSE)&amp;(10*A546+3))="","",INDIRECT(VLOOKUP(B546,B$8:C$38,2,FALSE)&amp;(10*A546+3))))</f>
        <v/>
      </c>
      <c r="G546" s="17" t="str" cm="1">
        <f t="array" aca="1" ref="G546" ca="1">IF(E546="","",IF(INDIRECT(VLOOKUP(B546,B$8:C$38,2,FALSE)&amp;(10*A546+5))="","",INDIRECT(VLOOKUP(B546,B$8:C$38,2,FALSE)&amp;(10*A546+5))))</f>
        <v/>
      </c>
      <c r="H546" s="17" t="str" cm="1">
        <f t="array" aca="1" ref="H546" ca="1">IF(G546="","",IF(G546="●","振替後",IF(G546="▲","振替前",IF(G546="○","休日",IF(G546="外","非対象期間",IF(INDIRECT(VLOOKUP(B546,B$8:C$38,2,FALSE)&amp;(10*A546+5))="","",INDIRECT(VLOOKUP(B546,B$8:C$38,2,FALSE)&amp;(10*A546+5))))))))</f>
        <v/>
      </c>
    </row>
    <row r="547" spans="1:8">
      <c r="A547" s="17">
        <f t="shared" si="94"/>
        <v>18</v>
      </c>
      <c r="B547" s="17">
        <f t="shared" si="95"/>
        <v>13</v>
      </c>
      <c r="D547" s="89" cm="1">
        <f t="array" aca="1" ref="D547" ca="1">IF(INDIRECT(VLOOKUP(B547,B$8:C$38,2,FALSE)&amp;(10*A547-1))="","",INDIRECT(VLOOKUP(B547,B$8:C$38,2,FALSE)&amp;(10*A547-1)))</f>
        <v>46459</v>
      </c>
      <c r="E547" s="17" t="str">
        <f t="shared" ca="1" si="93"/>
        <v>土</v>
      </c>
      <c r="F547" s="17" t="str" cm="1">
        <f t="array" aca="1" ref="F547" ca="1">IF(E547="","",IF(INDIRECT(VLOOKUP(B547,B$8:C$38,2,FALSE)&amp;(10*A547+3))="","",INDIRECT(VLOOKUP(B547,B$8:C$38,2,FALSE)&amp;(10*A547+3))))</f>
        <v/>
      </c>
      <c r="G547" s="17" t="str" cm="1">
        <f t="array" aca="1" ref="G547" ca="1">IF(E547="","",IF(INDIRECT(VLOOKUP(B547,B$8:C$38,2,FALSE)&amp;(10*A547+5))="","",INDIRECT(VLOOKUP(B547,B$8:C$38,2,FALSE)&amp;(10*A547+5))))</f>
        <v/>
      </c>
      <c r="H547" s="17" t="str" cm="1">
        <f t="array" aca="1" ref="H547" ca="1">IF(G547="","",IF(G547="●","振替後",IF(G547="▲","振替前",IF(G547="○","休日",IF(G547="外","非対象期間",IF(INDIRECT(VLOOKUP(B547,B$8:C$38,2,FALSE)&amp;(10*A547+5))="","",INDIRECT(VLOOKUP(B547,B$8:C$38,2,FALSE)&amp;(10*A547+5))))))))</f>
        <v/>
      </c>
    </row>
    <row r="548" spans="1:8">
      <c r="A548" s="17">
        <f t="shared" si="94"/>
        <v>18</v>
      </c>
      <c r="B548" s="17">
        <f t="shared" si="95"/>
        <v>14</v>
      </c>
      <c r="D548" s="89" cm="1">
        <f t="array" aca="1" ref="D548" ca="1">IF(INDIRECT(VLOOKUP(B548,B$8:C$38,2,FALSE)&amp;(10*A548-1))="","",INDIRECT(VLOOKUP(B548,B$8:C$38,2,FALSE)&amp;(10*A548-1)))</f>
        <v>46460</v>
      </c>
      <c r="E548" s="17" t="str">
        <f t="shared" ca="1" si="93"/>
        <v>日</v>
      </c>
      <c r="F548" s="17" t="str" cm="1">
        <f t="array" aca="1" ref="F548" ca="1">IF(E548="","",IF(INDIRECT(VLOOKUP(B548,B$8:C$38,2,FALSE)&amp;(10*A548+3))="","",INDIRECT(VLOOKUP(B548,B$8:C$38,2,FALSE)&amp;(10*A548+3))))</f>
        <v/>
      </c>
      <c r="G548" s="17" t="str" cm="1">
        <f t="array" aca="1" ref="G548" ca="1">IF(E548="","",IF(INDIRECT(VLOOKUP(B548,B$8:C$38,2,FALSE)&amp;(10*A548+5))="","",INDIRECT(VLOOKUP(B548,B$8:C$38,2,FALSE)&amp;(10*A548+5))))</f>
        <v/>
      </c>
      <c r="H548" s="17" t="str" cm="1">
        <f t="array" aca="1" ref="H548" ca="1">IF(G548="","",IF(G548="●","振替後",IF(G548="▲","振替前",IF(G548="○","休日",IF(G548="外","非対象期間",IF(INDIRECT(VLOOKUP(B548,B$8:C$38,2,FALSE)&amp;(10*A548+5))="","",INDIRECT(VLOOKUP(B548,B$8:C$38,2,FALSE)&amp;(10*A548+5))))))))</f>
        <v/>
      </c>
    </row>
    <row r="549" spans="1:8">
      <c r="A549" s="17">
        <f t="shared" si="94"/>
        <v>18</v>
      </c>
      <c r="B549" s="17">
        <f t="shared" si="95"/>
        <v>15</v>
      </c>
      <c r="D549" s="89" cm="1">
        <f t="array" aca="1" ref="D549" ca="1">IF(INDIRECT(VLOOKUP(B549,B$8:C$38,2,FALSE)&amp;(10*A549-1))="","",INDIRECT(VLOOKUP(B549,B$8:C$38,2,FALSE)&amp;(10*A549-1)))</f>
        <v>46461</v>
      </c>
      <c r="E549" s="17" t="str">
        <f t="shared" ca="1" si="93"/>
        <v>月</v>
      </c>
      <c r="F549" s="17" t="str" cm="1">
        <f t="array" aca="1" ref="F549" ca="1">IF(E549="","",IF(INDIRECT(VLOOKUP(B549,B$8:C$38,2,FALSE)&amp;(10*A549+3))="","",INDIRECT(VLOOKUP(B549,B$8:C$38,2,FALSE)&amp;(10*A549+3))))</f>
        <v/>
      </c>
      <c r="G549" s="17" t="str" cm="1">
        <f t="array" aca="1" ref="G549" ca="1">IF(E549="","",IF(INDIRECT(VLOOKUP(B549,B$8:C$38,2,FALSE)&amp;(10*A549+5))="","",INDIRECT(VLOOKUP(B549,B$8:C$38,2,FALSE)&amp;(10*A549+5))))</f>
        <v/>
      </c>
      <c r="H549" s="17" t="str" cm="1">
        <f t="array" aca="1" ref="H549" ca="1">IF(G549="","",IF(G549="●","振替後",IF(G549="▲","振替前",IF(G549="○","休日",IF(G549="外","非対象期間",IF(INDIRECT(VLOOKUP(B549,B$8:C$38,2,FALSE)&amp;(10*A549+5))="","",INDIRECT(VLOOKUP(B549,B$8:C$38,2,FALSE)&amp;(10*A549+5))))))))</f>
        <v/>
      </c>
    </row>
    <row r="550" spans="1:8">
      <c r="A550" s="17">
        <f t="shared" si="94"/>
        <v>18</v>
      </c>
      <c r="B550" s="17">
        <f t="shared" si="95"/>
        <v>16</v>
      </c>
      <c r="D550" s="89" cm="1">
        <f t="array" aca="1" ref="D550" ca="1">IF(INDIRECT(VLOOKUP(B550,B$8:C$38,2,FALSE)&amp;(10*A550-1))="","",INDIRECT(VLOOKUP(B550,B$8:C$38,2,FALSE)&amp;(10*A550-1)))</f>
        <v>46462</v>
      </c>
      <c r="E550" s="17" t="str">
        <f t="shared" ca="1" si="93"/>
        <v>火</v>
      </c>
      <c r="F550" s="17" t="str" cm="1">
        <f t="array" aca="1" ref="F550" ca="1">IF(E550="","",IF(INDIRECT(VLOOKUP(B550,B$8:C$38,2,FALSE)&amp;(10*A550+3))="","",INDIRECT(VLOOKUP(B550,B$8:C$38,2,FALSE)&amp;(10*A550+3))))</f>
        <v/>
      </c>
      <c r="G550" s="17" t="str" cm="1">
        <f t="array" aca="1" ref="G550" ca="1">IF(E550="","",IF(INDIRECT(VLOOKUP(B550,B$8:C$38,2,FALSE)&amp;(10*A550+5))="","",INDIRECT(VLOOKUP(B550,B$8:C$38,2,FALSE)&amp;(10*A550+5))))</f>
        <v/>
      </c>
      <c r="H550" s="17" t="str" cm="1">
        <f t="array" aca="1" ref="H550" ca="1">IF(G550="","",IF(G550="●","振替後",IF(G550="▲","振替前",IF(G550="○","休日",IF(G550="外","非対象期間",IF(INDIRECT(VLOOKUP(B550,B$8:C$38,2,FALSE)&amp;(10*A550+5))="","",INDIRECT(VLOOKUP(B550,B$8:C$38,2,FALSE)&amp;(10*A550+5))))))))</f>
        <v/>
      </c>
    </row>
    <row r="551" spans="1:8">
      <c r="A551" s="17">
        <f t="shared" si="94"/>
        <v>18</v>
      </c>
      <c r="B551" s="17">
        <f t="shared" si="95"/>
        <v>17</v>
      </c>
      <c r="D551" s="89" cm="1">
        <f t="array" aca="1" ref="D551" ca="1">IF(INDIRECT(VLOOKUP(B551,B$8:C$38,2,FALSE)&amp;(10*A551-1))="","",INDIRECT(VLOOKUP(B551,B$8:C$38,2,FALSE)&amp;(10*A551-1)))</f>
        <v>46463</v>
      </c>
      <c r="E551" s="17" t="str">
        <f t="shared" ca="1" si="93"/>
        <v>水</v>
      </c>
      <c r="F551" s="17" t="str" cm="1">
        <f t="array" aca="1" ref="F551" ca="1">IF(E551="","",IF(INDIRECT(VLOOKUP(B551,B$8:C$38,2,FALSE)&amp;(10*A551+3))="","",INDIRECT(VLOOKUP(B551,B$8:C$38,2,FALSE)&amp;(10*A551+3))))</f>
        <v/>
      </c>
      <c r="G551" s="17" t="str" cm="1">
        <f t="array" aca="1" ref="G551" ca="1">IF(E551="","",IF(INDIRECT(VLOOKUP(B551,B$8:C$38,2,FALSE)&amp;(10*A551+5))="","",INDIRECT(VLOOKUP(B551,B$8:C$38,2,FALSE)&amp;(10*A551+5))))</f>
        <v/>
      </c>
      <c r="H551" s="17" t="str" cm="1">
        <f t="array" aca="1" ref="H551" ca="1">IF(G551="","",IF(G551="●","振替後",IF(G551="▲","振替前",IF(G551="○","休日",IF(G551="外","非対象期間",IF(INDIRECT(VLOOKUP(B551,B$8:C$38,2,FALSE)&amp;(10*A551+5))="","",INDIRECT(VLOOKUP(B551,B$8:C$38,2,FALSE)&amp;(10*A551+5))))))))</f>
        <v/>
      </c>
    </row>
    <row r="552" spans="1:8">
      <c r="A552" s="17">
        <f t="shared" si="94"/>
        <v>18</v>
      </c>
      <c r="B552" s="17">
        <f t="shared" si="95"/>
        <v>18</v>
      </c>
      <c r="D552" s="89" cm="1">
        <f t="array" aca="1" ref="D552" ca="1">IF(INDIRECT(VLOOKUP(B552,B$8:C$38,2,FALSE)&amp;(10*A552-1))="","",INDIRECT(VLOOKUP(B552,B$8:C$38,2,FALSE)&amp;(10*A552-1)))</f>
        <v>46464</v>
      </c>
      <c r="E552" s="17" t="str">
        <f t="shared" ca="1" si="93"/>
        <v>木</v>
      </c>
      <c r="F552" s="17" t="str" cm="1">
        <f t="array" aca="1" ref="F552" ca="1">IF(E552="","",IF(INDIRECT(VLOOKUP(B552,B$8:C$38,2,FALSE)&amp;(10*A552+3))="","",INDIRECT(VLOOKUP(B552,B$8:C$38,2,FALSE)&amp;(10*A552+3))))</f>
        <v/>
      </c>
      <c r="G552" s="17" t="str" cm="1">
        <f t="array" aca="1" ref="G552" ca="1">IF(E552="","",IF(INDIRECT(VLOOKUP(B552,B$8:C$38,2,FALSE)&amp;(10*A552+5))="","",INDIRECT(VLOOKUP(B552,B$8:C$38,2,FALSE)&amp;(10*A552+5))))</f>
        <v/>
      </c>
      <c r="H552" s="17" t="str" cm="1">
        <f t="array" aca="1" ref="H552" ca="1">IF(G552="","",IF(G552="●","振替後",IF(G552="▲","振替前",IF(G552="○","休日",IF(G552="外","非対象期間",IF(INDIRECT(VLOOKUP(B552,B$8:C$38,2,FALSE)&amp;(10*A552+5))="","",INDIRECT(VLOOKUP(B552,B$8:C$38,2,FALSE)&amp;(10*A552+5))))))))</f>
        <v/>
      </c>
    </row>
    <row r="553" spans="1:8">
      <c r="A553" s="17">
        <f t="shared" si="94"/>
        <v>18</v>
      </c>
      <c r="B553" s="17">
        <f t="shared" si="95"/>
        <v>19</v>
      </c>
      <c r="D553" s="89" cm="1">
        <f t="array" aca="1" ref="D553" ca="1">IF(INDIRECT(VLOOKUP(B553,B$8:C$38,2,FALSE)&amp;(10*A553-1))="","",INDIRECT(VLOOKUP(B553,B$8:C$38,2,FALSE)&amp;(10*A553-1)))</f>
        <v>46465</v>
      </c>
      <c r="E553" s="17" t="str">
        <f t="shared" ca="1" si="93"/>
        <v>金</v>
      </c>
      <c r="F553" s="17" t="str" cm="1">
        <f t="array" aca="1" ref="F553" ca="1">IF(E553="","",IF(INDIRECT(VLOOKUP(B553,B$8:C$38,2,FALSE)&amp;(10*A553+3))="","",INDIRECT(VLOOKUP(B553,B$8:C$38,2,FALSE)&amp;(10*A553+3))))</f>
        <v/>
      </c>
      <c r="G553" s="17" t="str" cm="1">
        <f t="array" aca="1" ref="G553" ca="1">IF(E553="","",IF(INDIRECT(VLOOKUP(B553,B$8:C$38,2,FALSE)&amp;(10*A553+5))="","",INDIRECT(VLOOKUP(B553,B$8:C$38,2,FALSE)&amp;(10*A553+5))))</f>
        <v/>
      </c>
      <c r="H553" s="17" t="str" cm="1">
        <f t="array" aca="1" ref="H553" ca="1">IF(G553="","",IF(G553="●","振替後",IF(G553="▲","振替前",IF(G553="○","休日",IF(G553="外","非対象期間",IF(INDIRECT(VLOOKUP(B553,B$8:C$38,2,FALSE)&amp;(10*A553+5))="","",INDIRECT(VLOOKUP(B553,B$8:C$38,2,FALSE)&amp;(10*A553+5))))))))</f>
        <v/>
      </c>
    </row>
    <row r="554" spans="1:8">
      <c r="A554" s="17">
        <f t="shared" si="94"/>
        <v>18</v>
      </c>
      <c r="B554" s="17">
        <f t="shared" si="95"/>
        <v>20</v>
      </c>
      <c r="D554" s="89" cm="1">
        <f t="array" aca="1" ref="D554" ca="1">IF(INDIRECT(VLOOKUP(B554,B$8:C$38,2,FALSE)&amp;(10*A554-1))="","",INDIRECT(VLOOKUP(B554,B$8:C$38,2,FALSE)&amp;(10*A554-1)))</f>
        <v>46466</v>
      </c>
      <c r="E554" s="17" t="str">
        <f t="shared" ca="1" si="93"/>
        <v>土</v>
      </c>
      <c r="F554" s="17" t="str" cm="1">
        <f t="array" aca="1" ref="F554" ca="1">IF(E554="","",IF(INDIRECT(VLOOKUP(B554,B$8:C$38,2,FALSE)&amp;(10*A554+3))="","",INDIRECT(VLOOKUP(B554,B$8:C$38,2,FALSE)&amp;(10*A554+3))))</f>
        <v/>
      </c>
      <c r="G554" s="17" t="str" cm="1">
        <f t="array" aca="1" ref="G554" ca="1">IF(E554="","",IF(INDIRECT(VLOOKUP(B554,B$8:C$38,2,FALSE)&amp;(10*A554+5))="","",INDIRECT(VLOOKUP(B554,B$8:C$38,2,FALSE)&amp;(10*A554+5))))</f>
        <v/>
      </c>
      <c r="H554" s="17" t="str" cm="1">
        <f t="array" aca="1" ref="H554" ca="1">IF(G554="","",IF(G554="●","振替後",IF(G554="▲","振替前",IF(G554="○","休日",IF(G554="外","非対象期間",IF(INDIRECT(VLOOKUP(B554,B$8:C$38,2,FALSE)&amp;(10*A554+5))="","",INDIRECT(VLOOKUP(B554,B$8:C$38,2,FALSE)&amp;(10*A554+5))))))))</f>
        <v/>
      </c>
    </row>
    <row r="555" spans="1:8">
      <c r="A555" s="17">
        <f t="shared" si="94"/>
        <v>18</v>
      </c>
      <c r="B555" s="17">
        <f t="shared" si="95"/>
        <v>21</v>
      </c>
      <c r="D555" s="89" cm="1">
        <f t="array" aca="1" ref="D555" ca="1">IF(INDIRECT(VLOOKUP(B555,B$8:C$38,2,FALSE)&amp;(10*A555-1))="","",INDIRECT(VLOOKUP(B555,B$8:C$38,2,FALSE)&amp;(10*A555-1)))</f>
        <v>46467</v>
      </c>
      <c r="E555" s="17" t="str">
        <f t="shared" ca="1" si="93"/>
        <v>日</v>
      </c>
      <c r="F555" s="17" t="str" cm="1">
        <f t="array" aca="1" ref="F555" ca="1">IF(E555="","",IF(INDIRECT(VLOOKUP(B555,B$8:C$38,2,FALSE)&amp;(10*A555+3))="","",INDIRECT(VLOOKUP(B555,B$8:C$38,2,FALSE)&amp;(10*A555+3))))</f>
        <v/>
      </c>
      <c r="G555" s="17" t="str" cm="1">
        <f t="array" aca="1" ref="G555" ca="1">IF(E555="","",IF(INDIRECT(VLOOKUP(B555,B$8:C$38,2,FALSE)&amp;(10*A555+5))="","",INDIRECT(VLOOKUP(B555,B$8:C$38,2,FALSE)&amp;(10*A555+5))))</f>
        <v/>
      </c>
      <c r="H555" s="17" t="str" cm="1">
        <f t="array" aca="1" ref="H555" ca="1">IF(G555="","",IF(G555="●","振替後",IF(G555="▲","振替前",IF(G555="○","休日",IF(G555="外","非対象期間",IF(INDIRECT(VLOOKUP(B555,B$8:C$38,2,FALSE)&amp;(10*A555+5))="","",INDIRECT(VLOOKUP(B555,B$8:C$38,2,FALSE)&amp;(10*A555+5))))))))</f>
        <v/>
      </c>
    </row>
    <row r="556" spans="1:8">
      <c r="A556" s="17">
        <f t="shared" si="94"/>
        <v>18</v>
      </c>
      <c r="B556" s="17">
        <f t="shared" si="95"/>
        <v>22</v>
      </c>
      <c r="D556" s="89" cm="1">
        <f t="array" aca="1" ref="D556" ca="1">IF(INDIRECT(VLOOKUP(B556,B$8:C$38,2,FALSE)&amp;(10*A556-1))="","",INDIRECT(VLOOKUP(B556,B$8:C$38,2,FALSE)&amp;(10*A556-1)))</f>
        <v>46468</v>
      </c>
      <c r="E556" s="17" t="str">
        <f t="shared" ca="1" si="93"/>
        <v>月</v>
      </c>
      <c r="F556" s="17" t="str" cm="1">
        <f t="array" aca="1" ref="F556" ca="1">IF(E556="","",IF(INDIRECT(VLOOKUP(B556,B$8:C$38,2,FALSE)&amp;(10*A556+3))="","",INDIRECT(VLOOKUP(B556,B$8:C$38,2,FALSE)&amp;(10*A556+3))))</f>
        <v/>
      </c>
      <c r="G556" s="17" t="str" cm="1">
        <f t="array" aca="1" ref="G556" ca="1">IF(E556="","",IF(INDIRECT(VLOOKUP(B556,B$8:C$38,2,FALSE)&amp;(10*A556+5))="","",INDIRECT(VLOOKUP(B556,B$8:C$38,2,FALSE)&amp;(10*A556+5))))</f>
        <v/>
      </c>
      <c r="H556" s="17" t="str" cm="1">
        <f t="array" aca="1" ref="H556" ca="1">IF(G556="","",IF(G556="●","振替後",IF(G556="▲","振替前",IF(G556="○","休日",IF(G556="外","非対象期間",IF(INDIRECT(VLOOKUP(B556,B$8:C$38,2,FALSE)&amp;(10*A556+5))="","",INDIRECT(VLOOKUP(B556,B$8:C$38,2,FALSE)&amp;(10*A556+5))))))))</f>
        <v/>
      </c>
    </row>
    <row r="557" spans="1:8">
      <c r="A557" s="17">
        <f t="shared" si="94"/>
        <v>18</v>
      </c>
      <c r="B557" s="17">
        <f t="shared" si="95"/>
        <v>23</v>
      </c>
      <c r="D557" s="89" cm="1">
        <f t="array" aca="1" ref="D557" ca="1">IF(INDIRECT(VLOOKUP(B557,B$8:C$38,2,FALSE)&amp;(10*A557-1))="","",INDIRECT(VLOOKUP(B557,B$8:C$38,2,FALSE)&amp;(10*A557-1)))</f>
        <v>46469</v>
      </c>
      <c r="E557" s="17" t="str">
        <f t="shared" ca="1" si="93"/>
        <v>火</v>
      </c>
      <c r="F557" s="17" t="str" cm="1">
        <f t="array" aca="1" ref="F557" ca="1">IF(E557="","",IF(INDIRECT(VLOOKUP(B557,B$8:C$38,2,FALSE)&amp;(10*A557+3))="","",INDIRECT(VLOOKUP(B557,B$8:C$38,2,FALSE)&amp;(10*A557+3))))</f>
        <v/>
      </c>
      <c r="G557" s="17" t="str" cm="1">
        <f t="array" aca="1" ref="G557" ca="1">IF(E557="","",IF(INDIRECT(VLOOKUP(B557,B$8:C$38,2,FALSE)&amp;(10*A557+5))="","",INDIRECT(VLOOKUP(B557,B$8:C$38,2,FALSE)&amp;(10*A557+5))))</f>
        <v/>
      </c>
      <c r="H557" s="17" t="str" cm="1">
        <f t="array" aca="1" ref="H557" ca="1">IF(G557="","",IF(G557="●","振替後",IF(G557="▲","振替前",IF(G557="○","休日",IF(G557="外","非対象期間",IF(INDIRECT(VLOOKUP(B557,B$8:C$38,2,FALSE)&amp;(10*A557+5))="","",INDIRECT(VLOOKUP(B557,B$8:C$38,2,FALSE)&amp;(10*A557+5))))))))</f>
        <v/>
      </c>
    </row>
    <row r="558" spans="1:8">
      <c r="A558" s="17">
        <f t="shared" si="94"/>
        <v>18</v>
      </c>
      <c r="B558" s="17">
        <f t="shared" si="95"/>
        <v>24</v>
      </c>
      <c r="D558" s="89" cm="1">
        <f t="array" aca="1" ref="D558" ca="1">IF(INDIRECT(VLOOKUP(B558,B$8:C$38,2,FALSE)&amp;(10*A558-1))="","",INDIRECT(VLOOKUP(B558,B$8:C$38,2,FALSE)&amp;(10*A558-1)))</f>
        <v>46470</v>
      </c>
      <c r="E558" s="17" t="str">
        <f t="shared" ca="1" si="93"/>
        <v>水</v>
      </c>
      <c r="F558" s="17" t="str" cm="1">
        <f t="array" aca="1" ref="F558" ca="1">IF(E558="","",IF(INDIRECT(VLOOKUP(B558,B$8:C$38,2,FALSE)&amp;(10*A558+3))="","",INDIRECT(VLOOKUP(B558,B$8:C$38,2,FALSE)&amp;(10*A558+3))))</f>
        <v/>
      </c>
      <c r="G558" s="17" t="str" cm="1">
        <f t="array" aca="1" ref="G558" ca="1">IF(E558="","",IF(INDIRECT(VLOOKUP(B558,B$8:C$38,2,FALSE)&amp;(10*A558+5))="","",INDIRECT(VLOOKUP(B558,B$8:C$38,2,FALSE)&amp;(10*A558+5))))</f>
        <v/>
      </c>
      <c r="H558" s="17" t="str" cm="1">
        <f t="array" aca="1" ref="H558" ca="1">IF(G558="","",IF(G558="●","振替後",IF(G558="▲","振替前",IF(G558="○","休日",IF(G558="外","非対象期間",IF(INDIRECT(VLOOKUP(B558,B$8:C$38,2,FALSE)&amp;(10*A558+5))="","",INDIRECT(VLOOKUP(B558,B$8:C$38,2,FALSE)&amp;(10*A558+5))))))))</f>
        <v/>
      </c>
    </row>
    <row r="559" spans="1:8">
      <c r="A559" s="17">
        <f t="shared" si="94"/>
        <v>18</v>
      </c>
      <c r="B559" s="17">
        <f t="shared" si="95"/>
        <v>25</v>
      </c>
      <c r="D559" s="89" cm="1">
        <f t="array" aca="1" ref="D559" ca="1">IF(INDIRECT(VLOOKUP(B559,B$8:C$38,2,FALSE)&amp;(10*A559-1))="","",INDIRECT(VLOOKUP(B559,B$8:C$38,2,FALSE)&amp;(10*A559-1)))</f>
        <v>46471</v>
      </c>
      <c r="E559" s="17" t="str">
        <f t="shared" ca="1" si="93"/>
        <v>木</v>
      </c>
      <c r="F559" s="17" t="str" cm="1">
        <f t="array" aca="1" ref="F559" ca="1">IF(E559="","",IF(INDIRECT(VLOOKUP(B559,B$8:C$38,2,FALSE)&amp;(10*A559+3))="","",INDIRECT(VLOOKUP(B559,B$8:C$38,2,FALSE)&amp;(10*A559+3))))</f>
        <v/>
      </c>
      <c r="G559" s="17" t="str" cm="1">
        <f t="array" aca="1" ref="G559" ca="1">IF(E559="","",IF(INDIRECT(VLOOKUP(B559,B$8:C$38,2,FALSE)&amp;(10*A559+5))="","",INDIRECT(VLOOKUP(B559,B$8:C$38,2,FALSE)&amp;(10*A559+5))))</f>
        <v/>
      </c>
      <c r="H559" s="17" t="str" cm="1">
        <f t="array" aca="1" ref="H559" ca="1">IF(G559="","",IF(G559="●","振替後",IF(G559="▲","振替前",IF(G559="○","休日",IF(G559="外","非対象期間",IF(INDIRECT(VLOOKUP(B559,B$8:C$38,2,FALSE)&amp;(10*A559+5))="","",INDIRECT(VLOOKUP(B559,B$8:C$38,2,FALSE)&amp;(10*A559+5))))))))</f>
        <v/>
      </c>
    </row>
    <row r="560" spans="1:8">
      <c r="A560" s="17">
        <f t="shared" si="94"/>
        <v>18</v>
      </c>
      <c r="B560" s="17">
        <f t="shared" si="95"/>
        <v>26</v>
      </c>
      <c r="D560" s="89" cm="1">
        <f t="array" aca="1" ref="D560" ca="1">IF(INDIRECT(VLOOKUP(B560,B$8:C$38,2,FALSE)&amp;(10*A560-1))="","",INDIRECT(VLOOKUP(B560,B$8:C$38,2,FALSE)&amp;(10*A560-1)))</f>
        <v>46472</v>
      </c>
      <c r="E560" s="17" t="str">
        <f t="shared" ca="1" si="93"/>
        <v>金</v>
      </c>
      <c r="F560" s="17" t="str" cm="1">
        <f t="array" aca="1" ref="F560" ca="1">IF(E560="","",IF(INDIRECT(VLOOKUP(B560,B$8:C$38,2,FALSE)&amp;(10*A560+3))="","",INDIRECT(VLOOKUP(B560,B$8:C$38,2,FALSE)&amp;(10*A560+3))))</f>
        <v/>
      </c>
      <c r="G560" s="17" t="str" cm="1">
        <f t="array" aca="1" ref="G560" ca="1">IF(E560="","",IF(INDIRECT(VLOOKUP(B560,B$8:C$38,2,FALSE)&amp;(10*A560+5))="","",INDIRECT(VLOOKUP(B560,B$8:C$38,2,FALSE)&amp;(10*A560+5))))</f>
        <v/>
      </c>
      <c r="H560" s="17" t="str" cm="1">
        <f t="array" aca="1" ref="H560" ca="1">IF(G560="","",IF(G560="●","振替後",IF(G560="▲","振替前",IF(G560="○","休日",IF(G560="外","非対象期間",IF(INDIRECT(VLOOKUP(B560,B$8:C$38,2,FALSE)&amp;(10*A560+5))="","",INDIRECT(VLOOKUP(B560,B$8:C$38,2,FALSE)&amp;(10*A560+5))))))))</f>
        <v/>
      </c>
    </row>
    <row r="561" spans="1:8">
      <c r="A561" s="17">
        <f t="shared" si="94"/>
        <v>18</v>
      </c>
      <c r="B561" s="17">
        <f t="shared" si="95"/>
        <v>27</v>
      </c>
      <c r="D561" s="89" cm="1">
        <f t="array" aca="1" ref="D561" ca="1">IF(INDIRECT(VLOOKUP(B561,B$8:C$38,2,FALSE)&amp;(10*A561-1))="","",INDIRECT(VLOOKUP(B561,B$8:C$38,2,FALSE)&amp;(10*A561-1)))</f>
        <v>46473</v>
      </c>
      <c r="E561" s="17" t="str">
        <f t="shared" ca="1" si="93"/>
        <v>土</v>
      </c>
      <c r="F561" s="17" t="str" cm="1">
        <f t="array" aca="1" ref="F561" ca="1">IF(E561="","",IF(INDIRECT(VLOOKUP(B561,B$8:C$38,2,FALSE)&amp;(10*A561+3))="","",INDIRECT(VLOOKUP(B561,B$8:C$38,2,FALSE)&amp;(10*A561+3))))</f>
        <v/>
      </c>
      <c r="G561" s="17" t="str" cm="1">
        <f t="array" aca="1" ref="G561" ca="1">IF(E561="","",IF(INDIRECT(VLOOKUP(B561,B$8:C$38,2,FALSE)&amp;(10*A561+5))="","",INDIRECT(VLOOKUP(B561,B$8:C$38,2,FALSE)&amp;(10*A561+5))))</f>
        <v/>
      </c>
      <c r="H561" s="17" t="str" cm="1">
        <f t="array" aca="1" ref="H561" ca="1">IF(G561="","",IF(G561="●","振替後",IF(G561="▲","振替前",IF(G561="○","休日",IF(G561="外","非対象期間",IF(INDIRECT(VLOOKUP(B561,B$8:C$38,2,FALSE)&amp;(10*A561+5))="","",INDIRECT(VLOOKUP(B561,B$8:C$38,2,FALSE)&amp;(10*A561+5))))))))</f>
        <v/>
      </c>
    </row>
    <row r="562" spans="1:8">
      <c r="A562" s="17">
        <f t="shared" si="94"/>
        <v>18</v>
      </c>
      <c r="B562" s="17">
        <f t="shared" si="95"/>
        <v>28</v>
      </c>
      <c r="D562" s="89" cm="1">
        <f t="array" aca="1" ref="D562" ca="1">IF(INDIRECT(VLOOKUP(B562,B$8:C$38,2,FALSE)&amp;(10*A562-1))="","",INDIRECT(VLOOKUP(B562,B$8:C$38,2,FALSE)&amp;(10*A562-1)))</f>
        <v>46474</v>
      </c>
      <c r="E562" s="17" t="str">
        <f t="shared" ca="1" si="93"/>
        <v>日</v>
      </c>
      <c r="F562" s="17" t="str" cm="1">
        <f t="array" aca="1" ref="F562" ca="1">IF(E562="","",IF(INDIRECT(VLOOKUP(B562,B$8:C$38,2,FALSE)&amp;(10*A562+3))="","",INDIRECT(VLOOKUP(B562,B$8:C$38,2,FALSE)&amp;(10*A562+3))))</f>
        <v/>
      </c>
      <c r="G562" s="17" t="str" cm="1">
        <f t="array" aca="1" ref="G562" ca="1">IF(E562="","",IF(INDIRECT(VLOOKUP(B562,B$8:C$38,2,FALSE)&amp;(10*A562+5))="","",INDIRECT(VLOOKUP(B562,B$8:C$38,2,FALSE)&amp;(10*A562+5))))</f>
        <v/>
      </c>
      <c r="H562" s="17" t="str" cm="1">
        <f t="array" aca="1" ref="H562" ca="1">IF(G562="","",IF(G562="●","振替後",IF(G562="▲","振替前",IF(G562="○","休日",IF(G562="外","非対象期間",IF(INDIRECT(VLOOKUP(B562,B$8:C$38,2,FALSE)&amp;(10*A562+5))="","",INDIRECT(VLOOKUP(B562,B$8:C$38,2,FALSE)&amp;(10*A562+5))))))))</f>
        <v/>
      </c>
    </row>
    <row r="563" spans="1:8">
      <c r="A563" s="17">
        <f t="shared" si="94"/>
        <v>18</v>
      </c>
      <c r="B563" s="17">
        <f t="shared" si="95"/>
        <v>29</v>
      </c>
      <c r="D563" s="89" cm="1">
        <f t="array" aca="1" ref="D563" ca="1">IF(INDIRECT(VLOOKUP(B563,B$8:C$38,2,FALSE)&amp;(10*A563-1))="","",INDIRECT(VLOOKUP(B563,B$8:C$38,2,FALSE)&amp;(10*A563-1)))</f>
        <v>46475</v>
      </c>
      <c r="E563" s="17" t="str">
        <f t="shared" ca="1" si="93"/>
        <v>月</v>
      </c>
      <c r="F563" s="17" t="str" cm="1">
        <f t="array" aca="1" ref="F563" ca="1">IF(E563="","",IF(INDIRECT(VLOOKUP(B563,B$8:C$38,2,FALSE)&amp;(10*A563+3))="","",INDIRECT(VLOOKUP(B563,B$8:C$38,2,FALSE)&amp;(10*A563+3))))</f>
        <v/>
      </c>
      <c r="G563" s="17" t="str" cm="1">
        <f t="array" aca="1" ref="G563" ca="1">IF(E563="","",IF(INDIRECT(VLOOKUP(B563,B$8:C$38,2,FALSE)&amp;(10*A563+5))="","",INDIRECT(VLOOKUP(B563,B$8:C$38,2,FALSE)&amp;(10*A563+5))))</f>
        <v/>
      </c>
      <c r="H563" s="17" t="str" cm="1">
        <f t="array" aca="1" ref="H563" ca="1">IF(G563="","",IF(G563="●","振替後",IF(G563="▲","振替前",IF(G563="○","休日",IF(G563="外","非対象期間",IF(INDIRECT(VLOOKUP(B563,B$8:C$38,2,FALSE)&amp;(10*A563+5))="","",INDIRECT(VLOOKUP(B563,B$8:C$38,2,FALSE)&amp;(10*A563+5))))))))</f>
        <v/>
      </c>
    </row>
    <row r="564" spans="1:8">
      <c r="A564" s="17">
        <f t="shared" si="94"/>
        <v>18</v>
      </c>
      <c r="B564" s="17">
        <f t="shared" si="95"/>
        <v>30</v>
      </c>
      <c r="D564" s="89" cm="1">
        <f t="array" aca="1" ref="D564" ca="1">IF(INDIRECT(VLOOKUP(B564,B$8:C$38,2,FALSE)&amp;(10*A564-1))="","",INDIRECT(VLOOKUP(B564,B$8:C$38,2,FALSE)&amp;(10*A564-1)))</f>
        <v>46476</v>
      </c>
      <c r="E564" s="17" t="str">
        <f t="shared" ca="1" si="93"/>
        <v>火</v>
      </c>
      <c r="F564" s="17" t="str" cm="1">
        <f t="array" aca="1" ref="F564" ca="1">IF(E564="","",IF(INDIRECT(VLOOKUP(B564,B$8:C$38,2,FALSE)&amp;(10*A564+3))="","",INDIRECT(VLOOKUP(B564,B$8:C$38,2,FALSE)&amp;(10*A564+3))))</f>
        <v/>
      </c>
      <c r="G564" s="17" t="str" cm="1">
        <f t="array" aca="1" ref="G564" ca="1">IF(E564="","",IF(INDIRECT(VLOOKUP(B564,B$8:C$38,2,FALSE)&amp;(10*A564+5))="","",INDIRECT(VLOOKUP(B564,B$8:C$38,2,FALSE)&amp;(10*A564+5))))</f>
        <v/>
      </c>
      <c r="H564" s="17" t="str" cm="1">
        <f t="array" aca="1" ref="H564" ca="1">IF(G564="","",IF(G564="●","振替後",IF(G564="▲","振替前",IF(G564="○","休日",IF(G564="外","非対象期間",IF(INDIRECT(VLOOKUP(B564,B$8:C$38,2,FALSE)&amp;(10*A564+5))="","",INDIRECT(VLOOKUP(B564,B$8:C$38,2,FALSE)&amp;(10*A564+5))))))))</f>
        <v/>
      </c>
    </row>
    <row r="565" spans="1:8">
      <c r="A565" s="17">
        <f t="shared" si="94"/>
        <v>18</v>
      </c>
      <c r="B565" s="17">
        <f t="shared" si="95"/>
        <v>31</v>
      </c>
      <c r="D565" s="89" cm="1">
        <f t="array" aca="1" ref="D565" ca="1">IF(INDIRECT(VLOOKUP(B565,B$8:C$38,2,FALSE)&amp;(10*A565-1))="","",INDIRECT(VLOOKUP(B565,B$8:C$38,2,FALSE)&amp;(10*A565-1)))</f>
        <v>46477</v>
      </c>
      <c r="E565" s="17" t="str">
        <f t="shared" ca="1" si="93"/>
        <v>水</v>
      </c>
      <c r="F565" s="17" t="str" cm="1">
        <f t="array" aca="1" ref="F565" ca="1">IF(E565="","",IF(INDIRECT(VLOOKUP(B565,B$8:C$38,2,FALSE)&amp;(10*A565+3))="","",INDIRECT(VLOOKUP(B565,B$8:C$38,2,FALSE)&amp;(10*A565+3))))</f>
        <v/>
      </c>
      <c r="G565" s="17" t="str" cm="1">
        <f t="array" aca="1" ref="G565" ca="1">IF(E565="","",IF(INDIRECT(VLOOKUP(B565,B$8:C$38,2,FALSE)&amp;(10*A565+5))="","",INDIRECT(VLOOKUP(B565,B$8:C$38,2,FALSE)&amp;(10*A565+5))))</f>
        <v/>
      </c>
      <c r="H565" s="17" t="str" cm="1">
        <f t="array" aca="1" ref="H565" ca="1">IF(G565="","",IF(G565="●","振替後",IF(G565="▲","振替前",IF(G565="○","休日",IF(G565="外","非対象期間",IF(INDIRECT(VLOOKUP(B565,B$8:C$38,2,FALSE)&amp;(10*A565+5))="","",INDIRECT(VLOOKUP(B565,B$8:C$38,2,FALSE)&amp;(10*A565+5))))))))</f>
        <v/>
      </c>
    </row>
    <row r="566" spans="1:8">
      <c r="A566" s="17">
        <f t="shared" si="94"/>
        <v>19</v>
      </c>
      <c r="B566" s="17">
        <f t="shared" si="95"/>
        <v>1</v>
      </c>
      <c r="D566" s="89" cm="1">
        <f t="array" aca="1" ref="D566" ca="1">IF(INDIRECT(VLOOKUP(B566,B$8:C$38,2,FALSE)&amp;(10*A566-1))="","",INDIRECT(VLOOKUP(B566,B$8:C$38,2,FALSE)&amp;(10*A566-1)))</f>
        <v>46478</v>
      </c>
      <c r="E566" s="17" t="str">
        <f t="shared" ca="1" si="93"/>
        <v>木</v>
      </c>
      <c r="F566" s="17" t="str" cm="1">
        <f t="array" aca="1" ref="F566" ca="1">IF(E566="","",IF(INDIRECT(VLOOKUP(B566,B$8:C$38,2,FALSE)&amp;(10*A566+3))="","",INDIRECT(VLOOKUP(B566,B$8:C$38,2,FALSE)&amp;(10*A566+3))))</f>
        <v/>
      </c>
      <c r="G566" s="17" t="str" cm="1">
        <f t="array" aca="1" ref="G566" ca="1">IF(E566="","",IF(INDIRECT(VLOOKUP(B566,B$8:C$38,2,FALSE)&amp;(10*A566+5))="","",INDIRECT(VLOOKUP(B566,B$8:C$38,2,FALSE)&amp;(10*A566+5))))</f>
        <v/>
      </c>
      <c r="H566" s="17" t="str" cm="1">
        <f t="array" aca="1" ref="H566" ca="1">IF(G566="","",IF(G566="●","振替後",IF(G566="▲","振替前",IF(G566="○","休日",IF(G566="外","非対象期間",IF(INDIRECT(VLOOKUP(B566,B$8:C$38,2,FALSE)&amp;(10*A566+5))="","",INDIRECT(VLOOKUP(B566,B$8:C$38,2,FALSE)&amp;(10*A566+5))))))))</f>
        <v/>
      </c>
    </row>
    <row r="567" spans="1:8">
      <c r="A567" s="17">
        <f t="shared" si="94"/>
        <v>19</v>
      </c>
      <c r="B567" s="17">
        <f t="shared" si="95"/>
        <v>2</v>
      </c>
      <c r="D567" s="89" cm="1">
        <f t="array" aca="1" ref="D567" ca="1">IF(INDIRECT(VLOOKUP(B567,B$8:C$38,2,FALSE)&amp;(10*A567-1))="","",INDIRECT(VLOOKUP(B567,B$8:C$38,2,FALSE)&amp;(10*A567-1)))</f>
        <v>46479</v>
      </c>
      <c r="E567" s="17" t="str">
        <f t="shared" ca="1" si="93"/>
        <v>金</v>
      </c>
      <c r="F567" s="17" t="str" cm="1">
        <f t="array" aca="1" ref="F567" ca="1">IF(E567="","",IF(INDIRECT(VLOOKUP(B567,B$8:C$38,2,FALSE)&amp;(10*A567+3))="","",INDIRECT(VLOOKUP(B567,B$8:C$38,2,FALSE)&amp;(10*A567+3))))</f>
        <v/>
      </c>
      <c r="G567" s="17" t="str" cm="1">
        <f t="array" aca="1" ref="G567" ca="1">IF(E567="","",IF(INDIRECT(VLOOKUP(B567,B$8:C$38,2,FALSE)&amp;(10*A567+5))="","",INDIRECT(VLOOKUP(B567,B$8:C$38,2,FALSE)&amp;(10*A567+5))))</f>
        <v/>
      </c>
      <c r="H567" s="17" t="str" cm="1">
        <f t="array" aca="1" ref="H567" ca="1">IF(G567="","",IF(G567="●","振替後",IF(G567="▲","振替前",IF(G567="○","休日",IF(G567="外","非対象期間",IF(INDIRECT(VLOOKUP(B567,B$8:C$38,2,FALSE)&amp;(10*A567+5))="","",INDIRECT(VLOOKUP(B567,B$8:C$38,2,FALSE)&amp;(10*A567+5))))))))</f>
        <v/>
      </c>
    </row>
    <row r="568" spans="1:8">
      <c r="A568" s="17">
        <f t="shared" si="94"/>
        <v>19</v>
      </c>
      <c r="B568" s="17">
        <f t="shared" si="95"/>
        <v>3</v>
      </c>
      <c r="D568" s="89" cm="1">
        <f t="array" aca="1" ref="D568" ca="1">IF(INDIRECT(VLOOKUP(B568,B$8:C$38,2,FALSE)&amp;(10*A568-1))="","",INDIRECT(VLOOKUP(B568,B$8:C$38,2,FALSE)&amp;(10*A568-1)))</f>
        <v>46480</v>
      </c>
      <c r="E568" s="17" t="str">
        <f t="shared" ca="1" si="93"/>
        <v>土</v>
      </c>
      <c r="F568" s="17" t="str" cm="1">
        <f t="array" aca="1" ref="F568" ca="1">IF(E568="","",IF(INDIRECT(VLOOKUP(B568,B$8:C$38,2,FALSE)&amp;(10*A568+3))="","",INDIRECT(VLOOKUP(B568,B$8:C$38,2,FALSE)&amp;(10*A568+3))))</f>
        <v/>
      </c>
      <c r="G568" s="17" t="str" cm="1">
        <f t="array" aca="1" ref="G568" ca="1">IF(E568="","",IF(INDIRECT(VLOOKUP(B568,B$8:C$38,2,FALSE)&amp;(10*A568+5))="","",INDIRECT(VLOOKUP(B568,B$8:C$38,2,FALSE)&amp;(10*A568+5))))</f>
        <v/>
      </c>
      <c r="H568" s="17" t="str" cm="1">
        <f t="array" aca="1" ref="H568" ca="1">IF(G568="","",IF(G568="●","振替後",IF(G568="▲","振替前",IF(G568="○","休日",IF(G568="外","非対象期間",IF(INDIRECT(VLOOKUP(B568,B$8:C$38,2,FALSE)&amp;(10*A568+5))="","",INDIRECT(VLOOKUP(B568,B$8:C$38,2,FALSE)&amp;(10*A568+5))))))))</f>
        <v/>
      </c>
    </row>
    <row r="569" spans="1:8">
      <c r="A569" s="17">
        <f t="shared" si="94"/>
        <v>19</v>
      </c>
      <c r="B569" s="17">
        <f t="shared" si="95"/>
        <v>4</v>
      </c>
      <c r="D569" s="89" cm="1">
        <f t="array" aca="1" ref="D569" ca="1">IF(INDIRECT(VLOOKUP(B569,B$8:C$38,2,FALSE)&amp;(10*A569-1))="","",INDIRECT(VLOOKUP(B569,B$8:C$38,2,FALSE)&amp;(10*A569-1)))</f>
        <v>46481</v>
      </c>
      <c r="E569" s="17" t="str">
        <f t="shared" ca="1" si="93"/>
        <v>日</v>
      </c>
      <c r="F569" s="17" t="str" cm="1">
        <f t="array" aca="1" ref="F569" ca="1">IF(E569="","",IF(INDIRECT(VLOOKUP(B569,B$8:C$38,2,FALSE)&amp;(10*A569+3))="","",INDIRECT(VLOOKUP(B569,B$8:C$38,2,FALSE)&amp;(10*A569+3))))</f>
        <v/>
      </c>
      <c r="G569" s="17" t="str" cm="1">
        <f t="array" aca="1" ref="G569" ca="1">IF(E569="","",IF(INDIRECT(VLOOKUP(B569,B$8:C$38,2,FALSE)&amp;(10*A569+5))="","",INDIRECT(VLOOKUP(B569,B$8:C$38,2,FALSE)&amp;(10*A569+5))))</f>
        <v/>
      </c>
      <c r="H569" s="17" t="str" cm="1">
        <f t="array" aca="1" ref="H569" ca="1">IF(G569="","",IF(G569="●","振替後",IF(G569="▲","振替前",IF(G569="○","休日",IF(G569="外","非対象期間",IF(INDIRECT(VLOOKUP(B569,B$8:C$38,2,FALSE)&amp;(10*A569+5))="","",INDIRECT(VLOOKUP(B569,B$8:C$38,2,FALSE)&amp;(10*A569+5))))))))</f>
        <v/>
      </c>
    </row>
    <row r="570" spans="1:8">
      <c r="A570" s="17">
        <f t="shared" si="94"/>
        <v>19</v>
      </c>
      <c r="B570" s="17">
        <f t="shared" si="95"/>
        <v>5</v>
      </c>
      <c r="D570" s="89" cm="1">
        <f t="array" aca="1" ref="D570" ca="1">IF(INDIRECT(VLOOKUP(B570,B$8:C$38,2,FALSE)&amp;(10*A570-1))="","",INDIRECT(VLOOKUP(B570,B$8:C$38,2,FALSE)&amp;(10*A570-1)))</f>
        <v>46482</v>
      </c>
      <c r="E570" s="17" t="str">
        <f t="shared" ca="1" si="93"/>
        <v>月</v>
      </c>
      <c r="F570" s="17" t="str" cm="1">
        <f t="array" aca="1" ref="F570" ca="1">IF(E570="","",IF(INDIRECT(VLOOKUP(B570,B$8:C$38,2,FALSE)&amp;(10*A570+3))="","",INDIRECT(VLOOKUP(B570,B$8:C$38,2,FALSE)&amp;(10*A570+3))))</f>
        <v/>
      </c>
      <c r="G570" s="17" t="str" cm="1">
        <f t="array" aca="1" ref="G570" ca="1">IF(E570="","",IF(INDIRECT(VLOOKUP(B570,B$8:C$38,2,FALSE)&amp;(10*A570+5))="","",INDIRECT(VLOOKUP(B570,B$8:C$38,2,FALSE)&amp;(10*A570+5))))</f>
        <v/>
      </c>
      <c r="H570" s="17" t="str" cm="1">
        <f t="array" aca="1" ref="H570" ca="1">IF(G570="","",IF(G570="●","振替後",IF(G570="▲","振替前",IF(G570="○","休日",IF(G570="外","非対象期間",IF(INDIRECT(VLOOKUP(B570,B$8:C$38,2,FALSE)&amp;(10*A570+5))="","",INDIRECT(VLOOKUP(B570,B$8:C$38,2,FALSE)&amp;(10*A570+5))))))))</f>
        <v/>
      </c>
    </row>
    <row r="571" spans="1:8">
      <c r="A571" s="17">
        <f t="shared" si="94"/>
        <v>19</v>
      </c>
      <c r="B571" s="17">
        <f t="shared" si="95"/>
        <v>6</v>
      </c>
      <c r="D571" s="89" cm="1">
        <f t="array" aca="1" ref="D571" ca="1">IF(INDIRECT(VLOOKUP(B571,B$8:C$38,2,FALSE)&amp;(10*A571-1))="","",INDIRECT(VLOOKUP(B571,B$8:C$38,2,FALSE)&amp;(10*A571-1)))</f>
        <v>46483</v>
      </c>
      <c r="E571" s="17" t="str">
        <f t="shared" ca="1" si="93"/>
        <v>火</v>
      </c>
      <c r="F571" s="17" t="str" cm="1">
        <f t="array" aca="1" ref="F571" ca="1">IF(E571="","",IF(INDIRECT(VLOOKUP(B571,B$8:C$38,2,FALSE)&amp;(10*A571+3))="","",INDIRECT(VLOOKUP(B571,B$8:C$38,2,FALSE)&amp;(10*A571+3))))</f>
        <v/>
      </c>
      <c r="G571" s="17" t="str" cm="1">
        <f t="array" aca="1" ref="G571" ca="1">IF(E571="","",IF(INDIRECT(VLOOKUP(B571,B$8:C$38,2,FALSE)&amp;(10*A571+5))="","",INDIRECT(VLOOKUP(B571,B$8:C$38,2,FALSE)&amp;(10*A571+5))))</f>
        <v/>
      </c>
      <c r="H571" s="17" t="str" cm="1">
        <f t="array" aca="1" ref="H571" ca="1">IF(G571="","",IF(G571="●","振替後",IF(G571="▲","振替前",IF(G571="○","休日",IF(G571="外","非対象期間",IF(INDIRECT(VLOOKUP(B571,B$8:C$38,2,FALSE)&amp;(10*A571+5))="","",INDIRECT(VLOOKUP(B571,B$8:C$38,2,FALSE)&amp;(10*A571+5))))))))</f>
        <v/>
      </c>
    </row>
    <row r="572" spans="1:8">
      <c r="A572" s="17">
        <f t="shared" si="94"/>
        <v>19</v>
      </c>
      <c r="B572" s="17">
        <f t="shared" si="95"/>
        <v>7</v>
      </c>
      <c r="D572" s="89" cm="1">
        <f t="array" aca="1" ref="D572" ca="1">IF(INDIRECT(VLOOKUP(B572,B$8:C$38,2,FALSE)&amp;(10*A572-1))="","",INDIRECT(VLOOKUP(B572,B$8:C$38,2,FALSE)&amp;(10*A572-1)))</f>
        <v>46484</v>
      </c>
      <c r="E572" s="17" t="str">
        <f t="shared" ca="1" si="93"/>
        <v>水</v>
      </c>
      <c r="F572" s="17" t="str" cm="1">
        <f t="array" aca="1" ref="F572" ca="1">IF(E572="","",IF(INDIRECT(VLOOKUP(B572,B$8:C$38,2,FALSE)&amp;(10*A572+3))="","",INDIRECT(VLOOKUP(B572,B$8:C$38,2,FALSE)&amp;(10*A572+3))))</f>
        <v/>
      </c>
      <c r="G572" s="17" t="str" cm="1">
        <f t="array" aca="1" ref="G572" ca="1">IF(E572="","",IF(INDIRECT(VLOOKUP(B572,B$8:C$38,2,FALSE)&amp;(10*A572+5))="","",INDIRECT(VLOOKUP(B572,B$8:C$38,2,FALSE)&amp;(10*A572+5))))</f>
        <v/>
      </c>
      <c r="H572" s="17" t="str" cm="1">
        <f t="array" aca="1" ref="H572" ca="1">IF(G572="","",IF(G572="●","振替後",IF(G572="▲","振替前",IF(G572="○","休日",IF(G572="外","非対象期間",IF(INDIRECT(VLOOKUP(B572,B$8:C$38,2,FALSE)&amp;(10*A572+5))="","",INDIRECT(VLOOKUP(B572,B$8:C$38,2,FALSE)&amp;(10*A572+5))))))))</f>
        <v/>
      </c>
    </row>
    <row r="573" spans="1:8">
      <c r="A573" s="17">
        <f t="shared" si="94"/>
        <v>19</v>
      </c>
      <c r="B573" s="17">
        <f t="shared" si="95"/>
        <v>8</v>
      </c>
      <c r="D573" s="89" cm="1">
        <f t="array" aca="1" ref="D573" ca="1">IF(INDIRECT(VLOOKUP(B573,B$8:C$38,2,FALSE)&amp;(10*A573-1))="","",INDIRECT(VLOOKUP(B573,B$8:C$38,2,FALSE)&amp;(10*A573-1)))</f>
        <v>46485</v>
      </c>
      <c r="E573" s="17" t="str">
        <f t="shared" ca="1" si="93"/>
        <v>木</v>
      </c>
      <c r="F573" s="17" t="str" cm="1">
        <f t="array" aca="1" ref="F573" ca="1">IF(E573="","",IF(INDIRECT(VLOOKUP(B573,B$8:C$38,2,FALSE)&amp;(10*A573+3))="","",INDIRECT(VLOOKUP(B573,B$8:C$38,2,FALSE)&amp;(10*A573+3))))</f>
        <v/>
      </c>
      <c r="G573" s="17" t="str" cm="1">
        <f t="array" aca="1" ref="G573" ca="1">IF(E573="","",IF(INDIRECT(VLOOKUP(B573,B$8:C$38,2,FALSE)&amp;(10*A573+5))="","",INDIRECT(VLOOKUP(B573,B$8:C$38,2,FALSE)&amp;(10*A573+5))))</f>
        <v/>
      </c>
      <c r="H573" s="17" t="str" cm="1">
        <f t="array" aca="1" ref="H573" ca="1">IF(G573="","",IF(G573="●","振替後",IF(G573="▲","振替前",IF(G573="○","休日",IF(G573="外","非対象期間",IF(INDIRECT(VLOOKUP(B573,B$8:C$38,2,FALSE)&amp;(10*A573+5))="","",INDIRECT(VLOOKUP(B573,B$8:C$38,2,FALSE)&amp;(10*A573+5))))))))</f>
        <v/>
      </c>
    </row>
    <row r="574" spans="1:8">
      <c r="A574" s="17">
        <f t="shared" si="94"/>
        <v>19</v>
      </c>
      <c r="B574" s="17">
        <f t="shared" si="95"/>
        <v>9</v>
      </c>
      <c r="D574" s="89" cm="1">
        <f t="array" aca="1" ref="D574" ca="1">IF(INDIRECT(VLOOKUP(B574,B$8:C$38,2,FALSE)&amp;(10*A574-1))="","",INDIRECT(VLOOKUP(B574,B$8:C$38,2,FALSE)&amp;(10*A574-1)))</f>
        <v>46486</v>
      </c>
      <c r="E574" s="17" t="str">
        <f t="shared" ca="1" si="93"/>
        <v>金</v>
      </c>
      <c r="F574" s="17" t="str" cm="1">
        <f t="array" aca="1" ref="F574" ca="1">IF(E574="","",IF(INDIRECT(VLOOKUP(B574,B$8:C$38,2,FALSE)&amp;(10*A574+3))="","",INDIRECT(VLOOKUP(B574,B$8:C$38,2,FALSE)&amp;(10*A574+3))))</f>
        <v/>
      </c>
      <c r="G574" s="17" t="str" cm="1">
        <f t="array" aca="1" ref="G574" ca="1">IF(E574="","",IF(INDIRECT(VLOOKUP(B574,B$8:C$38,2,FALSE)&amp;(10*A574+5))="","",INDIRECT(VLOOKUP(B574,B$8:C$38,2,FALSE)&amp;(10*A574+5))))</f>
        <v/>
      </c>
      <c r="H574" s="17" t="str" cm="1">
        <f t="array" aca="1" ref="H574" ca="1">IF(G574="","",IF(G574="●","振替後",IF(G574="▲","振替前",IF(G574="○","休日",IF(G574="外","非対象期間",IF(INDIRECT(VLOOKUP(B574,B$8:C$38,2,FALSE)&amp;(10*A574+5))="","",INDIRECT(VLOOKUP(B574,B$8:C$38,2,FALSE)&amp;(10*A574+5))))))))</f>
        <v/>
      </c>
    </row>
    <row r="575" spans="1:8">
      <c r="A575" s="17">
        <f t="shared" si="94"/>
        <v>19</v>
      </c>
      <c r="B575" s="17">
        <f t="shared" si="95"/>
        <v>10</v>
      </c>
      <c r="D575" s="89" cm="1">
        <f t="array" aca="1" ref="D575" ca="1">IF(INDIRECT(VLOOKUP(B575,B$8:C$38,2,FALSE)&amp;(10*A575-1))="","",INDIRECT(VLOOKUP(B575,B$8:C$38,2,FALSE)&amp;(10*A575-1)))</f>
        <v>46487</v>
      </c>
      <c r="E575" s="17" t="str">
        <f t="shared" ca="1" si="93"/>
        <v>土</v>
      </c>
      <c r="F575" s="17" t="str" cm="1">
        <f t="array" aca="1" ref="F575" ca="1">IF(E575="","",IF(INDIRECT(VLOOKUP(B575,B$8:C$38,2,FALSE)&amp;(10*A575+3))="","",INDIRECT(VLOOKUP(B575,B$8:C$38,2,FALSE)&amp;(10*A575+3))))</f>
        <v/>
      </c>
      <c r="G575" s="17" t="str" cm="1">
        <f t="array" aca="1" ref="G575" ca="1">IF(E575="","",IF(INDIRECT(VLOOKUP(B575,B$8:C$38,2,FALSE)&amp;(10*A575+5))="","",INDIRECT(VLOOKUP(B575,B$8:C$38,2,FALSE)&amp;(10*A575+5))))</f>
        <v/>
      </c>
      <c r="H575" s="17" t="str" cm="1">
        <f t="array" aca="1" ref="H575" ca="1">IF(G575="","",IF(G575="●","振替後",IF(G575="▲","振替前",IF(G575="○","休日",IF(G575="外","非対象期間",IF(INDIRECT(VLOOKUP(B575,B$8:C$38,2,FALSE)&amp;(10*A575+5))="","",INDIRECT(VLOOKUP(B575,B$8:C$38,2,FALSE)&amp;(10*A575+5))))))))</f>
        <v/>
      </c>
    </row>
    <row r="576" spans="1:8">
      <c r="A576" s="17">
        <f t="shared" si="94"/>
        <v>19</v>
      </c>
      <c r="B576" s="17">
        <f t="shared" si="95"/>
        <v>11</v>
      </c>
      <c r="D576" s="89" cm="1">
        <f t="array" aca="1" ref="D576" ca="1">IF(INDIRECT(VLOOKUP(B576,B$8:C$38,2,FALSE)&amp;(10*A576-1))="","",INDIRECT(VLOOKUP(B576,B$8:C$38,2,FALSE)&amp;(10*A576-1)))</f>
        <v>46488</v>
      </c>
      <c r="E576" s="17" t="str">
        <f t="shared" ca="1" si="93"/>
        <v>日</v>
      </c>
      <c r="F576" s="17" t="str" cm="1">
        <f t="array" aca="1" ref="F576" ca="1">IF(E576="","",IF(INDIRECT(VLOOKUP(B576,B$8:C$38,2,FALSE)&amp;(10*A576+3))="","",INDIRECT(VLOOKUP(B576,B$8:C$38,2,FALSE)&amp;(10*A576+3))))</f>
        <v/>
      </c>
      <c r="G576" s="17" t="str" cm="1">
        <f t="array" aca="1" ref="G576" ca="1">IF(E576="","",IF(INDIRECT(VLOOKUP(B576,B$8:C$38,2,FALSE)&amp;(10*A576+5))="","",INDIRECT(VLOOKUP(B576,B$8:C$38,2,FALSE)&amp;(10*A576+5))))</f>
        <v/>
      </c>
      <c r="H576" s="17" t="str" cm="1">
        <f t="array" aca="1" ref="H576" ca="1">IF(G576="","",IF(G576="●","振替後",IF(G576="▲","振替前",IF(G576="○","休日",IF(G576="外","非対象期間",IF(INDIRECT(VLOOKUP(B576,B$8:C$38,2,FALSE)&amp;(10*A576+5))="","",INDIRECT(VLOOKUP(B576,B$8:C$38,2,FALSE)&amp;(10*A576+5))))))))</f>
        <v/>
      </c>
    </row>
    <row r="577" spans="1:8">
      <c r="A577" s="17">
        <f t="shared" si="94"/>
        <v>19</v>
      </c>
      <c r="B577" s="17">
        <f t="shared" si="95"/>
        <v>12</v>
      </c>
      <c r="D577" s="89" cm="1">
        <f t="array" aca="1" ref="D577" ca="1">IF(INDIRECT(VLOOKUP(B577,B$8:C$38,2,FALSE)&amp;(10*A577-1))="","",INDIRECT(VLOOKUP(B577,B$8:C$38,2,FALSE)&amp;(10*A577-1)))</f>
        <v>46489</v>
      </c>
      <c r="E577" s="17" t="str">
        <f t="shared" ca="1" si="93"/>
        <v>月</v>
      </c>
      <c r="F577" s="17" t="str" cm="1">
        <f t="array" aca="1" ref="F577" ca="1">IF(E577="","",IF(INDIRECT(VLOOKUP(B577,B$8:C$38,2,FALSE)&amp;(10*A577+3))="","",INDIRECT(VLOOKUP(B577,B$8:C$38,2,FALSE)&amp;(10*A577+3))))</f>
        <v/>
      </c>
      <c r="G577" s="17" t="str" cm="1">
        <f t="array" aca="1" ref="G577" ca="1">IF(E577="","",IF(INDIRECT(VLOOKUP(B577,B$8:C$38,2,FALSE)&amp;(10*A577+5))="","",INDIRECT(VLOOKUP(B577,B$8:C$38,2,FALSE)&amp;(10*A577+5))))</f>
        <v/>
      </c>
      <c r="H577" s="17" t="str" cm="1">
        <f t="array" aca="1" ref="H577" ca="1">IF(G577="","",IF(G577="●","振替後",IF(G577="▲","振替前",IF(G577="○","休日",IF(G577="外","非対象期間",IF(INDIRECT(VLOOKUP(B577,B$8:C$38,2,FALSE)&amp;(10*A577+5))="","",INDIRECT(VLOOKUP(B577,B$8:C$38,2,FALSE)&amp;(10*A577+5))))))))</f>
        <v/>
      </c>
    </row>
    <row r="578" spans="1:8">
      <c r="A578" s="17">
        <f t="shared" si="94"/>
        <v>19</v>
      </c>
      <c r="B578" s="17">
        <f t="shared" si="95"/>
        <v>13</v>
      </c>
      <c r="D578" s="89" cm="1">
        <f t="array" aca="1" ref="D578" ca="1">IF(INDIRECT(VLOOKUP(B578,B$8:C$38,2,FALSE)&amp;(10*A578-1))="","",INDIRECT(VLOOKUP(B578,B$8:C$38,2,FALSE)&amp;(10*A578-1)))</f>
        <v>46490</v>
      </c>
      <c r="E578" s="17" t="str">
        <f t="shared" ca="1" si="93"/>
        <v>火</v>
      </c>
      <c r="F578" s="17" t="str" cm="1">
        <f t="array" aca="1" ref="F578" ca="1">IF(E578="","",IF(INDIRECT(VLOOKUP(B578,B$8:C$38,2,FALSE)&amp;(10*A578+3))="","",INDIRECT(VLOOKUP(B578,B$8:C$38,2,FALSE)&amp;(10*A578+3))))</f>
        <v/>
      </c>
      <c r="G578" s="17" t="str" cm="1">
        <f t="array" aca="1" ref="G578" ca="1">IF(E578="","",IF(INDIRECT(VLOOKUP(B578,B$8:C$38,2,FALSE)&amp;(10*A578+5))="","",INDIRECT(VLOOKUP(B578,B$8:C$38,2,FALSE)&amp;(10*A578+5))))</f>
        <v/>
      </c>
      <c r="H578" s="17" t="str" cm="1">
        <f t="array" aca="1" ref="H578" ca="1">IF(G578="","",IF(G578="●","振替後",IF(G578="▲","振替前",IF(G578="○","休日",IF(G578="外","非対象期間",IF(INDIRECT(VLOOKUP(B578,B$8:C$38,2,FALSE)&amp;(10*A578+5))="","",INDIRECT(VLOOKUP(B578,B$8:C$38,2,FALSE)&amp;(10*A578+5))))))))</f>
        <v/>
      </c>
    </row>
    <row r="579" spans="1:8">
      <c r="A579" s="17">
        <f t="shared" si="94"/>
        <v>19</v>
      </c>
      <c r="B579" s="17">
        <f t="shared" si="95"/>
        <v>14</v>
      </c>
      <c r="D579" s="89" cm="1">
        <f t="array" aca="1" ref="D579" ca="1">IF(INDIRECT(VLOOKUP(B579,B$8:C$38,2,FALSE)&amp;(10*A579-1))="","",INDIRECT(VLOOKUP(B579,B$8:C$38,2,FALSE)&amp;(10*A579-1)))</f>
        <v>46491</v>
      </c>
      <c r="E579" s="17" t="str">
        <f t="shared" ca="1" si="93"/>
        <v>水</v>
      </c>
      <c r="F579" s="17" t="str" cm="1">
        <f t="array" aca="1" ref="F579" ca="1">IF(E579="","",IF(INDIRECT(VLOOKUP(B579,B$8:C$38,2,FALSE)&amp;(10*A579+3))="","",INDIRECT(VLOOKUP(B579,B$8:C$38,2,FALSE)&amp;(10*A579+3))))</f>
        <v/>
      </c>
      <c r="G579" s="17" t="str" cm="1">
        <f t="array" aca="1" ref="G579" ca="1">IF(E579="","",IF(INDIRECT(VLOOKUP(B579,B$8:C$38,2,FALSE)&amp;(10*A579+5))="","",INDIRECT(VLOOKUP(B579,B$8:C$38,2,FALSE)&amp;(10*A579+5))))</f>
        <v/>
      </c>
      <c r="H579" s="17" t="str" cm="1">
        <f t="array" aca="1" ref="H579" ca="1">IF(G579="","",IF(G579="●","振替後",IF(G579="▲","振替前",IF(G579="○","休日",IF(G579="外","非対象期間",IF(INDIRECT(VLOOKUP(B579,B$8:C$38,2,FALSE)&amp;(10*A579+5))="","",INDIRECT(VLOOKUP(B579,B$8:C$38,2,FALSE)&amp;(10*A579+5))))))))</f>
        <v/>
      </c>
    </row>
    <row r="580" spans="1:8">
      <c r="A580" s="17">
        <f t="shared" si="94"/>
        <v>19</v>
      </c>
      <c r="B580" s="17">
        <f t="shared" si="95"/>
        <v>15</v>
      </c>
      <c r="D580" s="89" cm="1">
        <f t="array" aca="1" ref="D580" ca="1">IF(INDIRECT(VLOOKUP(B580,B$8:C$38,2,FALSE)&amp;(10*A580-1))="","",INDIRECT(VLOOKUP(B580,B$8:C$38,2,FALSE)&amp;(10*A580-1)))</f>
        <v>46492</v>
      </c>
      <c r="E580" s="17" t="str">
        <f t="shared" ca="1" si="93"/>
        <v>木</v>
      </c>
      <c r="F580" s="17" t="str" cm="1">
        <f t="array" aca="1" ref="F580" ca="1">IF(E580="","",IF(INDIRECT(VLOOKUP(B580,B$8:C$38,2,FALSE)&amp;(10*A580+3))="","",INDIRECT(VLOOKUP(B580,B$8:C$38,2,FALSE)&amp;(10*A580+3))))</f>
        <v/>
      </c>
      <c r="G580" s="17" t="str" cm="1">
        <f t="array" aca="1" ref="G580" ca="1">IF(E580="","",IF(INDIRECT(VLOOKUP(B580,B$8:C$38,2,FALSE)&amp;(10*A580+5))="","",INDIRECT(VLOOKUP(B580,B$8:C$38,2,FALSE)&amp;(10*A580+5))))</f>
        <v/>
      </c>
      <c r="H580" s="17" t="str" cm="1">
        <f t="array" aca="1" ref="H580" ca="1">IF(G580="","",IF(G580="●","振替後",IF(G580="▲","振替前",IF(G580="○","休日",IF(G580="外","非対象期間",IF(INDIRECT(VLOOKUP(B580,B$8:C$38,2,FALSE)&amp;(10*A580+5))="","",INDIRECT(VLOOKUP(B580,B$8:C$38,2,FALSE)&amp;(10*A580+5))))))))</f>
        <v/>
      </c>
    </row>
    <row r="581" spans="1:8">
      <c r="A581" s="17">
        <f t="shared" si="94"/>
        <v>19</v>
      </c>
      <c r="B581" s="17">
        <f t="shared" si="95"/>
        <v>16</v>
      </c>
      <c r="D581" s="89" cm="1">
        <f t="array" aca="1" ref="D581" ca="1">IF(INDIRECT(VLOOKUP(B581,B$8:C$38,2,FALSE)&amp;(10*A581-1))="","",INDIRECT(VLOOKUP(B581,B$8:C$38,2,FALSE)&amp;(10*A581-1)))</f>
        <v>46493</v>
      </c>
      <c r="E581" s="17" t="str">
        <f t="shared" ca="1" si="93"/>
        <v>金</v>
      </c>
      <c r="F581" s="17" t="str" cm="1">
        <f t="array" aca="1" ref="F581" ca="1">IF(E581="","",IF(INDIRECT(VLOOKUP(B581,B$8:C$38,2,FALSE)&amp;(10*A581+3))="","",INDIRECT(VLOOKUP(B581,B$8:C$38,2,FALSE)&amp;(10*A581+3))))</f>
        <v/>
      </c>
      <c r="G581" s="17" t="str" cm="1">
        <f t="array" aca="1" ref="G581" ca="1">IF(E581="","",IF(INDIRECT(VLOOKUP(B581,B$8:C$38,2,FALSE)&amp;(10*A581+5))="","",INDIRECT(VLOOKUP(B581,B$8:C$38,2,FALSE)&amp;(10*A581+5))))</f>
        <v/>
      </c>
      <c r="H581" s="17" t="str" cm="1">
        <f t="array" aca="1" ref="H581" ca="1">IF(G581="","",IF(G581="●","振替後",IF(G581="▲","振替前",IF(G581="○","休日",IF(G581="外","非対象期間",IF(INDIRECT(VLOOKUP(B581,B$8:C$38,2,FALSE)&amp;(10*A581+5))="","",INDIRECT(VLOOKUP(B581,B$8:C$38,2,FALSE)&amp;(10*A581+5))))))))</f>
        <v/>
      </c>
    </row>
    <row r="582" spans="1:8">
      <c r="A582" s="17">
        <f t="shared" si="94"/>
        <v>19</v>
      </c>
      <c r="B582" s="17">
        <f t="shared" si="95"/>
        <v>17</v>
      </c>
      <c r="D582" s="89" cm="1">
        <f t="array" aca="1" ref="D582" ca="1">IF(INDIRECT(VLOOKUP(B582,B$8:C$38,2,FALSE)&amp;(10*A582-1))="","",INDIRECT(VLOOKUP(B582,B$8:C$38,2,FALSE)&amp;(10*A582-1)))</f>
        <v>46494</v>
      </c>
      <c r="E582" s="17" t="str">
        <f t="shared" ca="1" si="93"/>
        <v>土</v>
      </c>
      <c r="F582" s="17" t="str" cm="1">
        <f t="array" aca="1" ref="F582" ca="1">IF(E582="","",IF(INDIRECT(VLOOKUP(B582,B$8:C$38,2,FALSE)&amp;(10*A582+3))="","",INDIRECT(VLOOKUP(B582,B$8:C$38,2,FALSE)&amp;(10*A582+3))))</f>
        <v/>
      </c>
      <c r="G582" s="17" t="str" cm="1">
        <f t="array" aca="1" ref="G582" ca="1">IF(E582="","",IF(INDIRECT(VLOOKUP(B582,B$8:C$38,2,FALSE)&amp;(10*A582+5))="","",INDIRECT(VLOOKUP(B582,B$8:C$38,2,FALSE)&amp;(10*A582+5))))</f>
        <v/>
      </c>
      <c r="H582" s="17" t="str" cm="1">
        <f t="array" aca="1" ref="H582" ca="1">IF(G582="","",IF(G582="●","振替後",IF(G582="▲","振替前",IF(G582="○","休日",IF(G582="外","非対象期間",IF(INDIRECT(VLOOKUP(B582,B$8:C$38,2,FALSE)&amp;(10*A582+5))="","",INDIRECT(VLOOKUP(B582,B$8:C$38,2,FALSE)&amp;(10*A582+5))))))))</f>
        <v/>
      </c>
    </row>
    <row r="583" spans="1:8">
      <c r="A583" s="17">
        <f t="shared" si="94"/>
        <v>19</v>
      </c>
      <c r="B583" s="17">
        <f t="shared" si="95"/>
        <v>18</v>
      </c>
      <c r="D583" s="89" cm="1">
        <f t="array" aca="1" ref="D583" ca="1">IF(INDIRECT(VLOOKUP(B583,B$8:C$38,2,FALSE)&amp;(10*A583-1))="","",INDIRECT(VLOOKUP(B583,B$8:C$38,2,FALSE)&amp;(10*A583-1)))</f>
        <v>46495</v>
      </c>
      <c r="E583" s="17" t="str">
        <f t="shared" ca="1" si="93"/>
        <v>日</v>
      </c>
      <c r="F583" s="17" t="str" cm="1">
        <f t="array" aca="1" ref="F583" ca="1">IF(E583="","",IF(INDIRECT(VLOOKUP(B583,B$8:C$38,2,FALSE)&amp;(10*A583+3))="","",INDIRECT(VLOOKUP(B583,B$8:C$38,2,FALSE)&amp;(10*A583+3))))</f>
        <v/>
      </c>
      <c r="G583" s="17" t="str" cm="1">
        <f t="array" aca="1" ref="G583" ca="1">IF(E583="","",IF(INDIRECT(VLOOKUP(B583,B$8:C$38,2,FALSE)&amp;(10*A583+5))="","",INDIRECT(VLOOKUP(B583,B$8:C$38,2,FALSE)&amp;(10*A583+5))))</f>
        <v/>
      </c>
      <c r="H583" s="17" t="str" cm="1">
        <f t="array" aca="1" ref="H583" ca="1">IF(G583="","",IF(G583="●","振替後",IF(G583="▲","振替前",IF(G583="○","休日",IF(G583="外","非対象期間",IF(INDIRECT(VLOOKUP(B583,B$8:C$38,2,FALSE)&amp;(10*A583+5))="","",INDIRECT(VLOOKUP(B583,B$8:C$38,2,FALSE)&amp;(10*A583+5))))))))</f>
        <v/>
      </c>
    </row>
    <row r="584" spans="1:8">
      <c r="A584" s="17">
        <f t="shared" si="94"/>
        <v>19</v>
      </c>
      <c r="B584" s="17">
        <f t="shared" si="95"/>
        <v>19</v>
      </c>
      <c r="D584" s="89" cm="1">
        <f t="array" aca="1" ref="D584" ca="1">IF(INDIRECT(VLOOKUP(B584,B$8:C$38,2,FALSE)&amp;(10*A584-1))="","",INDIRECT(VLOOKUP(B584,B$8:C$38,2,FALSE)&amp;(10*A584-1)))</f>
        <v>46496</v>
      </c>
      <c r="E584" s="17" t="str">
        <f t="shared" ca="1" si="93"/>
        <v>月</v>
      </c>
      <c r="F584" s="17" t="str" cm="1">
        <f t="array" aca="1" ref="F584" ca="1">IF(E584="","",IF(INDIRECT(VLOOKUP(B584,B$8:C$38,2,FALSE)&amp;(10*A584+3))="","",INDIRECT(VLOOKUP(B584,B$8:C$38,2,FALSE)&amp;(10*A584+3))))</f>
        <v/>
      </c>
      <c r="G584" s="17" t="str" cm="1">
        <f t="array" aca="1" ref="G584" ca="1">IF(E584="","",IF(INDIRECT(VLOOKUP(B584,B$8:C$38,2,FALSE)&amp;(10*A584+5))="","",INDIRECT(VLOOKUP(B584,B$8:C$38,2,FALSE)&amp;(10*A584+5))))</f>
        <v/>
      </c>
      <c r="H584" s="17" t="str" cm="1">
        <f t="array" aca="1" ref="H584" ca="1">IF(G584="","",IF(G584="●","振替後",IF(G584="▲","振替前",IF(G584="○","休日",IF(G584="外","非対象期間",IF(INDIRECT(VLOOKUP(B584,B$8:C$38,2,FALSE)&amp;(10*A584+5))="","",INDIRECT(VLOOKUP(B584,B$8:C$38,2,FALSE)&amp;(10*A584+5))))))))</f>
        <v/>
      </c>
    </row>
    <row r="585" spans="1:8">
      <c r="A585" s="17">
        <f t="shared" si="94"/>
        <v>19</v>
      </c>
      <c r="B585" s="17">
        <f t="shared" si="95"/>
        <v>20</v>
      </c>
      <c r="D585" s="89" cm="1">
        <f t="array" aca="1" ref="D585" ca="1">IF(INDIRECT(VLOOKUP(B585,B$8:C$38,2,FALSE)&amp;(10*A585-1))="","",INDIRECT(VLOOKUP(B585,B$8:C$38,2,FALSE)&amp;(10*A585-1)))</f>
        <v>46497</v>
      </c>
      <c r="E585" s="17" t="str">
        <f t="shared" ref="E585:E648" ca="1" si="96">TEXT(D585,"aaa")</f>
        <v>火</v>
      </c>
      <c r="F585" s="17" t="str" cm="1">
        <f t="array" aca="1" ref="F585" ca="1">IF(E585="","",IF(INDIRECT(VLOOKUP(B585,B$8:C$38,2,FALSE)&amp;(10*A585+3))="","",INDIRECT(VLOOKUP(B585,B$8:C$38,2,FALSE)&amp;(10*A585+3))))</f>
        <v/>
      </c>
      <c r="G585" s="17" t="str" cm="1">
        <f t="array" aca="1" ref="G585" ca="1">IF(E585="","",IF(INDIRECT(VLOOKUP(B585,B$8:C$38,2,FALSE)&amp;(10*A585+5))="","",INDIRECT(VLOOKUP(B585,B$8:C$38,2,FALSE)&amp;(10*A585+5))))</f>
        <v/>
      </c>
      <c r="H585" s="17" t="str" cm="1">
        <f t="array" aca="1" ref="H585" ca="1">IF(G585="","",IF(G585="●","振替後",IF(G585="▲","振替前",IF(G585="○","休日",IF(G585="外","非対象期間",IF(INDIRECT(VLOOKUP(B585,B$8:C$38,2,FALSE)&amp;(10*A585+5))="","",INDIRECT(VLOOKUP(B585,B$8:C$38,2,FALSE)&amp;(10*A585+5))))))))</f>
        <v/>
      </c>
    </row>
    <row r="586" spans="1:8">
      <c r="A586" s="17">
        <f t="shared" ref="A586:A649" si="97">IF(B586=1,A585+1,A585)</f>
        <v>19</v>
      </c>
      <c r="B586" s="17">
        <f t="shared" ref="B586:B649" si="98">IF(B585=31,1,B585+1)</f>
        <v>21</v>
      </c>
      <c r="D586" s="89" cm="1">
        <f t="array" aca="1" ref="D586" ca="1">IF(INDIRECT(VLOOKUP(B586,B$8:C$38,2,FALSE)&amp;(10*A586-1))="","",INDIRECT(VLOOKUP(B586,B$8:C$38,2,FALSE)&amp;(10*A586-1)))</f>
        <v>46498</v>
      </c>
      <c r="E586" s="17" t="str">
        <f t="shared" ca="1" si="96"/>
        <v>水</v>
      </c>
      <c r="F586" s="17" t="str" cm="1">
        <f t="array" aca="1" ref="F586" ca="1">IF(E586="","",IF(INDIRECT(VLOOKUP(B586,B$8:C$38,2,FALSE)&amp;(10*A586+3))="","",INDIRECT(VLOOKUP(B586,B$8:C$38,2,FALSE)&amp;(10*A586+3))))</f>
        <v/>
      </c>
      <c r="G586" s="17" t="str" cm="1">
        <f t="array" aca="1" ref="G586" ca="1">IF(E586="","",IF(INDIRECT(VLOOKUP(B586,B$8:C$38,2,FALSE)&amp;(10*A586+5))="","",INDIRECT(VLOOKUP(B586,B$8:C$38,2,FALSE)&amp;(10*A586+5))))</f>
        <v/>
      </c>
      <c r="H586" s="17" t="str" cm="1">
        <f t="array" aca="1" ref="H586" ca="1">IF(G586="","",IF(G586="●","振替後",IF(G586="▲","振替前",IF(G586="○","休日",IF(G586="外","非対象期間",IF(INDIRECT(VLOOKUP(B586,B$8:C$38,2,FALSE)&amp;(10*A586+5))="","",INDIRECT(VLOOKUP(B586,B$8:C$38,2,FALSE)&amp;(10*A586+5))))))))</f>
        <v/>
      </c>
    </row>
    <row r="587" spans="1:8">
      <c r="A587" s="17">
        <f t="shared" si="97"/>
        <v>19</v>
      </c>
      <c r="B587" s="17">
        <f t="shared" si="98"/>
        <v>22</v>
      </c>
      <c r="D587" s="89" cm="1">
        <f t="array" aca="1" ref="D587" ca="1">IF(INDIRECT(VLOOKUP(B587,B$8:C$38,2,FALSE)&amp;(10*A587-1))="","",INDIRECT(VLOOKUP(B587,B$8:C$38,2,FALSE)&amp;(10*A587-1)))</f>
        <v>46499</v>
      </c>
      <c r="E587" s="17" t="str">
        <f t="shared" ca="1" si="96"/>
        <v>木</v>
      </c>
      <c r="F587" s="17" t="str" cm="1">
        <f t="array" aca="1" ref="F587" ca="1">IF(E587="","",IF(INDIRECT(VLOOKUP(B587,B$8:C$38,2,FALSE)&amp;(10*A587+3))="","",INDIRECT(VLOOKUP(B587,B$8:C$38,2,FALSE)&amp;(10*A587+3))))</f>
        <v/>
      </c>
      <c r="G587" s="17" t="str" cm="1">
        <f t="array" aca="1" ref="G587" ca="1">IF(E587="","",IF(INDIRECT(VLOOKUP(B587,B$8:C$38,2,FALSE)&amp;(10*A587+5))="","",INDIRECT(VLOOKUP(B587,B$8:C$38,2,FALSE)&amp;(10*A587+5))))</f>
        <v/>
      </c>
      <c r="H587" s="17" t="str" cm="1">
        <f t="array" aca="1" ref="H587" ca="1">IF(G587="","",IF(G587="●","振替後",IF(G587="▲","振替前",IF(G587="○","休日",IF(G587="外","非対象期間",IF(INDIRECT(VLOOKUP(B587,B$8:C$38,2,FALSE)&amp;(10*A587+5))="","",INDIRECT(VLOOKUP(B587,B$8:C$38,2,FALSE)&amp;(10*A587+5))))))))</f>
        <v/>
      </c>
    </row>
    <row r="588" spans="1:8">
      <c r="A588" s="17">
        <f t="shared" si="97"/>
        <v>19</v>
      </c>
      <c r="B588" s="17">
        <f t="shared" si="98"/>
        <v>23</v>
      </c>
      <c r="D588" s="89" cm="1">
        <f t="array" aca="1" ref="D588" ca="1">IF(INDIRECT(VLOOKUP(B588,B$8:C$38,2,FALSE)&amp;(10*A588-1))="","",INDIRECT(VLOOKUP(B588,B$8:C$38,2,FALSE)&amp;(10*A588-1)))</f>
        <v>46500</v>
      </c>
      <c r="E588" s="17" t="str">
        <f t="shared" ca="1" si="96"/>
        <v>金</v>
      </c>
      <c r="F588" s="17" t="str" cm="1">
        <f t="array" aca="1" ref="F588" ca="1">IF(E588="","",IF(INDIRECT(VLOOKUP(B588,B$8:C$38,2,FALSE)&amp;(10*A588+3))="","",INDIRECT(VLOOKUP(B588,B$8:C$38,2,FALSE)&amp;(10*A588+3))))</f>
        <v/>
      </c>
      <c r="G588" s="17" t="str" cm="1">
        <f t="array" aca="1" ref="G588" ca="1">IF(E588="","",IF(INDIRECT(VLOOKUP(B588,B$8:C$38,2,FALSE)&amp;(10*A588+5))="","",INDIRECT(VLOOKUP(B588,B$8:C$38,2,FALSE)&amp;(10*A588+5))))</f>
        <v/>
      </c>
      <c r="H588" s="17" t="str" cm="1">
        <f t="array" aca="1" ref="H588" ca="1">IF(G588="","",IF(G588="●","振替後",IF(G588="▲","振替前",IF(G588="○","休日",IF(G588="外","非対象期間",IF(INDIRECT(VLOOKUP(B588,B$8:C$38,2,FALSE)&amp;(10*A588+5))="","",INDIRECT(VLOOKUP(B588,B$8:C$38,2,FALSE)&amp;(10*A588+5))))))))</f>
        <v/>
      </c>
    </row>
    <row r="589" spans="1:8">
      <c r="A589" s="17">
        <f t="shared" si="97"/>
        <v>19</v>
      </c>
      <c r="B589" s="17">
        <f t="shared" si="98"/>
        <v>24</v>
      </c>
      <c r="D589" s="89" cm="1">
        <f t="array" aca="1" ref="D589" ca="1">IF(INDIRECT(VLOOKUP(B589,B$8:C$38,2,FALSE)&amp;(10*A589-1))="","",INDIRECT(VLOOKUP(B589,B$8:C$38,2,FALSE)&amp;(10*A589-1)))</f>
        <v>46501</v>
      </c>
      <c r="E589" s="17" t="str">
        <f t="shared" ca="1" si="96"/>
        <v>土</v>
      </c>
      <c r="F589" s="17" t="str" cm="1">
        <f t="array" aca="1" ref="F589" ca="1">IF(E589="","",IF(INDIRECT(VLOOKUP(B589,B$8:C$38,2,FALSE)&amp;(10*A589+3))="","",INDIRECT(VLOOKUP(B589,B$8:C$38,2,FALSE)&amp;(10*A589+3))))</f>
        <v/>
      </c>
      <c r="G589" s="17" t="str" cm="1">
        <f t="array" aca="1" ref="G589" ca="1">IF(E589="","",IF(INDIRECT(VLOOKUP(B589,B$8:C$38,2,FALSE)&amp;(10*A589+5))="","",INDIRECT(VLOOKUP(B589,B$8:C$38,2,FALSE)&amp;(10*A589+5))))</f>
        <v/>
      </c>
      <c r="H589" s="17" t="str" cm="1">
        <f t="array" aca="1" ref="H589" ca="1">IF(G589="","",IF(G589="●","振替後",IF(G589="▲","振替前",IF(G589="○","休日",IF(G589="外","非対象期間",IF(INDIRECT(VLOOKUP(B589,B$8:C$38,2,FALSE)&amp;(10*A589+5))="","",INDIRECT(VLOOKUP(B589,B$8:C$38,2,FALSE)&amp;(10*A589+5))))))))</f>
        <v/>
      </c>
    </row>
    <row r="590" spans="1:8">
      <c r="A590" s="17">
        <f t="shared" si="97"/>
        <v>19</v>
      </c>
      <c r="B590" s="17">
        <f t="shared" si="98"/>
        <v>25</v>
      </c>
      <c r="D590" s="89" cm="1">
        <f t="array" aca="1" ref="D590" ca="1">IF(INDIRECT(VLOOKUP(B590,B$8:C$38,2,FALSE)&amp;(10*A590-1))="","",INDIRECT(VLOOKUP(B590,B$8:C$38,2,FALSE)&amp;(10*A590-1)))</f>
        <v>46502</v>
      </c>
      <c r="E590" s="17" t="str">
        <f t="shared" ca="1" si="96"/>
        <v>日</v>
      </c>
      <c r="F590" s="17" t="str" cm="1">
        <f t="array" aca="1" ref="F590" ca="1">IF(E590="","",IF(INDIRECT(VLOOKUP(B590,B$8:C$38,2,FALSE)&amp;(10*A590+3))="","",INDIRECT(VLOOKUP(B590,B$8:C$38,2,FALSE)&amp;(10*A590+3))))</f>
        <v/>
      </c>
      <c r="G590" s="17" t="str" cm="1">
        <f t="array" aca="1" ref="G590" ca="1">IF(E590="","",IF(INDIRECT(VLOOKUP(B590,B$8:C$38,2,FALSE)&amp;(10*A590+5))="","",INDIRECT(VLOOKUP(B590,B$8:C$38,2,FALSE)&amp;(10*A590+5))))</f>
        <v/>
      </c>
      <c r="H590" s="17" t="str" cm="1">
        <f t="array" aca="1" ref="H590" ca="1">IF(G590="","",IF(G590="●","振替後",IF(G590="▲","振替前",IF(G590="○","休日",IF(G590="外","非対象期間",IF(INDIRECT(VLOOKUP(B590,B$8:C$38,2,FALSE)&amp;(10*A590+5))="","",INDIRECT(VLOOKUP(B590,B$8:C$38,2,FALSE)&amp;(10*A590+5))))))))</f>
        <v/>
      </c>
    </row>
    <row r="591" spans="1:8">
      <c r="A591" s="17">
        <f t="shared" si="97"/>
        <v>19</v>
      </c>
      <c r="B591" s="17">
        <f t="shared" si="98"/>
        <v>26</v>
      </c>
      <c r="D591" s="89" cm="1">
        <f t="array" aca="1" ref="D591" ca="1">IF(INDIRECT(VLOOKUP(B591,B$8:C$38,2,FALSE)&amp;(10*A591-1))="","",INDIRECT(VLOOKUP(B591,B$8:C$38,2,FALSE)&amp;(10*A591-1)))</f>
        <v>46503</v>
      </c>
      <c r="E591" s="17" t="str">
        <f t="shared" ca="1" si="96"/>
        <v>月</v>
      </c>
      <c r="F591" s="17" t="str" cm="1">
        <f t="array" aca="1" ref="F591" ca="1">IF(E591="","",IF(INDIRECT(VLOOKUP(B591,B$8:C$38,2,FALSE)&amp;(10*A591+3))="","",INDIRECT(VLOOKUP(B591,B$8:C$38,2,FALSE)&amp;(10*A591+3))))</f>
        <v/>
      </c>
      <c r="G591" s="17" t="str" cm="1">
        <f t="array" aca="1" ref="G591" ca="1">IF(E591="","",IF(INDIRECT(VLOOKUP(B591,B$8:C$38,2,FALSE)&amp;(10*A591+5))="","",INDIRECT(VLOOKUP(B591,B$8:C$38,2,FALSE)&amp;(10*A591+5))))</f>
        <v/>
      </c>
      <c r="H591" s="17" t="str" cm="1">
        <f t="array" aca="1" ref="H591" ca="1">IF(G591="","",IF(G591="●","振替後",IF(G591="▲","振替前",IF(G591="○","休日",IF(G591="外","非対象期間",IF(INDIRECT(VLOOKUP(B591,B$8:C$38,2,FALSE)&amp;(10*A591+5))="","",INDIRECT(VLOOKUP(B591,B$8:C$38,2,FALSE)&amp;(10*A591+5))))))))</f>
        <v/>
      </c>
    </row>
    <row r="592" spans="1:8">
      <c r="A592" s="17">
        <f t="shared" si="97"/>
        <v>19</v>
      </c>
      <c r="B592" s="17">
        <f t="shared" si="98"/>
        <v>27</v>
      </c>
      <c r="D592" s="89" cm="1">
        <f t="array" aca="1" ref="D592" ca="1">IF(INDIRECT(VLOOKUP(B592,B$8:C$38,2,FALSE)&amp;(10*A592-1))="","",INDIRECT(VLOOKUP(B592,B$8:C$38,2,FALSE)&amp;(10*A592-1)))</f>
        <v>46504</v>
      </c>
      <c r="E592" s="17" t="str">
        <f t="shared" ca="1" si="96"/>
        <v>火</v>
      </c>
      <c r="F592" s="17" t="str" cm="1">
        <f t="array" aca="1" ref="F592" ca="1">IF(E592="","",IF(INDIRECT(VLOOKUP(B592,B$8:C$38,2,FALSE)&amp;(10*A592+3))="","",INDIRECT(VLOOKUP(B592,B$8:C$38,2,FALSE)&amp;(10*A592+3))))</f>
        <v/>
      </c>
      <c r="G592" s="17" t="str" cm="1">
        <f t="array" aca="1" ref="G592" ca="1">IF(E592="","",IF(INDIRECT(VLOOKUP(B592,B$8:C$38,2,FALSE)&amp;(10*A592+5))="","",INDIRECT(VLOOKUP(B592,B$8:C$38,2,FALSE)&amp;(10*A592+5))))</f>
        <v/>
      </c>
      <c r="H592" s="17" t="str" cm="1">
        <f t="array" aca="1" ref="H592" ca="1">IF(G592="","",IF(G592="●","振替後",IF(G592="▲","振替前",IF(G592="○","休日",IF(G592="外","非対象期間",IF(INDIRECT(VLOOKUP(B592,B$8:C$38,2,FALSE)&amp;(10*A592+5))="","",INDIRECT(VLOOKUP(B592,B$8:C$38,2,FALSE)&amp;(10*A592+5))))))))</f>
        <v/>
      </c>
    </row>
    <row r="593" spans="1:8">
      <c r="A593" s="17">
        <f t="shared" si="97"/>
        <v>19</v>
      </c>
      <c r="B593" s="17">
        <f t="shared" si="98"/>
        <v>28</v>
      </c>
      <c r="D593" s="89" cm="1">
        <f t="array" aca="1" ref="D593" ca="1">IF(INDIRECT(VLOOKUP(B593,B$8:C$38,2,FALSE)&amp;(10*A593-1))="","",INDIRECT(VLOOKUP(B593,B$8:C$38,2,FALSE)&amp;(10*A593-1)))</f>
        <v>46505</v>
      </c>
      <c r="E593" s="17" t="str">
        <f t="shared" ca="1" si="96"/>
        <v>水</v>
      </c>
      <c r="F593" s="17" t="str" cm="1">
        <f t="array" aca="1" ref="F593" ca="1">IF(E593="","",IF(INDIRECT(VLOOKUP(B593,B$8:C$38,2,FALSE)&amp;(10*A593+3))="","",INDIRECT(VLOOKUP(B593,B$8:C$38,2,FALSE)&amp;(10*A593+3))))</f>
        <v/>
      </c>
      <c r="G593" s="17" t="str" cm="1">
        <f t="array" aca="1" ref="G593" ca="1">IF(E593="","",IF(INDIRECT(VLOOKUP(B593,B$8:C$38,2,FALSE)&amp;(10*A593+5))="","",INDIRECT(VLOOKUP(B593,B$8:C$38,2,FALSE)&amp;(10*A593+5))))</f>
        <v/>
      </c>
      <c r="H593" s="17" t="str" cm="1">
        <f t="array" aca="1" ref="H593" ca="1">IF(G593="","",IF(G593="●","振替後",IF(G593="▲","振替前",IF(G593="○","休日",IF(G593="外","非対象期間",IF(INDIRECT(VLOOKUP(B593,B$8:C$38,2,FALSE)&amp;(10*A593+5))="","",INDIRECT(VLOOKUP(B593,B$8:C$38,2,FALSE)&amp;(10*A593+5))))))))</f>
        <v/>
      </c>
    </row>
    <row r="594" spans="1:8">
      <c r="A594" s="17">
        <f t="shared" si="97"/>
        <v>19</v>
      </c>
      <c r="B594" s="17">
        <f t="shared" si="98"/>
        <v>29</v>
      </c>
      <c r="D594" s="89" cm="1">
        <f t="array" aca="1" ref="D594" ca="1">IF(INDIRECT(VLOOKUP(B594,B$8:C$38,2,FALSE)&amp;(10*A594-1))="","",INDIRECT(VLOOKUP(B594,B$8:C$38,2,FALSE)&amp;(10*A594-1)))</f>
        <v>46506</v>
      </c>
      <c r="E594" s="17" t="str">
        <f t="shared" ca="1" si="96"/>
        <v>木</v>
      </c>
      <c r="F594" s="17" t="str" cm="1">
        <f t="array" aca="1" ref="F594" ca="1">IF(E594="","",IF(INDIRECT(VLOOKUP(B594,B$8:C$38,2,FALSE)&amp;(10*A594+3))="","",INDIRECT(VLOOKUP(B594,B$8:C$38,2,FALSE)&amp;(10*A594+3))))</f>
        <v/>
      </c>
      <c r="G594" s="17" t="str" cm="1">
        <f t="array" aca="1" ref="G594" ca="1">IF(E594="","",IF(INDIRECT(VLOOKUP(B594,B$8:C$38,2,FALSE)&amp;(10*A594+5))="","",INDIRECT(VLOOKUP(B594,B$8:C$38,2,FALSE)&amp;(10*A594+5))))</f>
        <v/>
      </c>
      <c r="H594" s="17" t="str" cm="1">
        <f t="array" aca="1" ref="H594" ca="1">IF(G594="","",IF(G594="●","振替後",IF(G594="▲","振替前",IF(G594="○","休日",IF(G594="外","非対象期間",IF(INDIRECT(VLOOKUP(B594,B$8:C$38,2,FALSE)&amp;(10*A594+5))="","",INDIRECT(VLOOKUP(B594,B$8:C$38,2,FALSE)&amp;(10*A594+5))))))))</f>
        <v/>
      </c>
    </row>
    <row r="595" spans="1:8">
      <c r="A595" s="17">
        <f t="shared" si="97"/>
        <v>19</v>
      </c>
      <c r="B595" s="17">
        <f t="shared" si="98"/>
        <v>30</v>
      </c>
      <c r="D595" s="89" cm="1">
        <f t="array" aca="1" ref="D595" ca="1">IF(INDIRECT(VLOOKUP(B595,B$8:C$38,2,FALSE)&amp;(10*A595-1))="","",INDIRECT(VLOOKUP(B595,B$8:C$38,2,FALSE)&amp;(10*A595-1)))</f>
        <v>46507</v>
      </c>
      <c r="E595" s="17" t="str">
        <f t="shared" ca="1" si="96"/>
        <v>金</v>
      </c>
      <c r="F595" s="17" t="str" cm="1">
        <f t="array" aca="1" ref="F595" ca="1">IF(E595="","",IF(INDIRECT(VLOOKUP(B595,B$8:C$38,2,FALSE)&amp;(10*A595+3))="","",INDIRECT(VLOOKUP(B595,B$8:C$38,2,FALSE)&amp;(10*A595+3))))</f>
        <v/>
      </c>
      <c r="G595" s="17" t="str" cm="1">
        <f t="array" aca="1" ref="G595" ca="1">IF(E595="","",IF(INDIRECT(VLOOKUP(B595,B$8:C$38,2,FALSE)&amp;(10*A595+5))="","",INDIRECT(VLOOKUP(B595,B$8:C$38,2,FALSE)&amp;(10*A595+5))))</f>
        <v/>
      </c>
      <c r="H595" s="17" t="str" cm="1">
        <f t="array" aca="1" ref="H595" ca="1">IF(G595="","",IF(G595="●","振替後",IF(G595="▲","振替前",IF(G595="○","休日",IF(G595="外","非対象期間",IF(INDIRECT(VLOOKUP(B595,B$8:C$38,2,FALSE)&amp;(10*A595+5))="","",INDIRECT(VLOOKUP(B595,B$8:C$38,2,FALSE)&amp;(10*A595+5))))))))</f>
        <v/>
      </c>
    </row>
    <row r="596" spans="1:8">
      <c r="A596" s="17">
        <f t="shared" si="97"/>
        <v>19</v>
      </c>
      <c r="B596" s="17">
        <f t="shared" si="98"/>
        <v>31</v>
      </c>
      <c r="D596" s="89" t="str" cm="1">
        <f t="array" aca="1" ref="D596" ca="1">IF(INDIRECT(VLOOKUP(B596,B$8:C$38,2,FALSE)&amp;(10*A596-1))="","",INDIRECT(VLOOKUP(B596,B$8:C$38,2,FALSE)&amp;(10*A596-1)))</f>
        <v/>
      </c>
      <c r="E596" s="17" t="str">
        <f t="shared" ca="1" si="96"/>
        <v/>
      </c>
      <c r="F596" s="17" t="str" cm="1">
        <f t="array" aca="1" ref="F596" ca="1">IF(E596="","",IF(INDIRECT(VLOOKUP(B596,B$8:C$38,2,FALSE)&amp;(10*A596+3))="","",INDIRECT(VLOOKUP(B596,B$8:C$38,2,FALSE)&amp;(10*A596+3))))</f>
        <v/>
      </c>
      <c r="G596" s="17" t="str" cm="1">
        <f t="array" aca="1" ref="G596" ca="1">IF(E596="","",IF(INDIRECT(VLOOKUP(B596,B$8:C$38,2,FALSE)&amp;(10*A596+5))="","",INDIRECT(VLOOKUP(B596,B$8:C$38,2,FALSE)&amp;(10*A596+5))))</f>
        <v/>
      </c>
      <c r="H596" s="17" t="str" cm="1">
        <f t="array" aca="1" ref="H596" ca="1">IF(G596="","",IF(G596="●","振替後",IF(G596="▲","振替前",IF(G596="○","休日",IF(G596="外","非対象期間",IF(INDIRECT(VLOOKUP(B596,B$8:C$38,2,FALSE)&amp;(10*A596+5))="","",INDIRECT(VLOOKUP(B596,B$8:C$38,2,FALSE)&amp;(10*A596+5))))))))</f>
        <v/>
      </c>
    </row>
    <row r="597" spans="1:8">
      <c r="A597" s="17">
        <f t="shared" si="97"/>
        <v>20</v>
      </c>
      <c r="B597" s="17">
        <f t="shared" si="98"/>
        <v>1</v>
      </c>
      <c r="D597" s="89" cm="1">
        <f t="array" aca="1" ref="D597" ca="1">IF(INDIRECT(VLOOKUP(B597,B$8:C$38,2,FALSE)&amp;(10*A597-1))="","",INDIRECT(VLOOKUP(B597,B$8:C$38,2,FALSE)&amp;(10*A597-1)))</f>
        <v>46508</v>
      </c>
      <c r="E597" s="17" t="str">
        <f t="shared" ca="1" si="96"/>
        <v>土</v>
      </c>
      <c r="F597" s="17" t="str" cm="1">
        <f t="array" aca="1" ref="F597" ca="1">IF(E597="","",IF(INDIRECT(VLOOKUP(B597,B$8:C$38,2,FALSE)&amp;(10*A597+3))="","",INDIRECT(VLOOKUP(B597,B$8:C$38,2,FALSE)&amp;(10*A597+3))))</f>
        <v/>
      </c>
      <c r="G597" s="17" t="str" cm="1">
        <f t="array" aca="1" ref="G597" ca="1">IF(E597="","",IF(INDIRECT(VLOOKUP(B597,B$8:C$38,2,FALSE)&amp;(10*A597+5))="","",INDIRECT(VLOOKUP(B597,B$8:C$38,2,FALSE)&amp;(10*A597+5))))</f>
        <v/>
      </c>
      <c r="H597" s="17" t="str" cm="1">
        <f t="array" aca="1" ref="H597" ca="1">IF(G597="","",IF(G597="●","振替後",IF(G597="▲","振替前",IF(G597="○","休日",IF(G597="外","非対象期間",IF(INDIRECT(VLOOKUP(B597,B$8:C$38,2,FALSE)&amp;(10*A597+5))="","",INDIRECT(VLOOKUP(B597,B$8:C$38,2,FALSE)&amp;(10*A597+5))))))))</f>
        <v/>
      </c>
    </row>
    <row r="598" spans="1:8">
      <c r="A598" s="17">
        <f t="shared" si="97"/>
        <v>20</v>
      </c>
      <c r="B598" s="17">
        <f t="shared" si="98"/>
        <v>2</v>
      </c>
      <c r="D598" s="89" cm="1">
        <f t="array" aca="1" ref="D598" ca="1">IF(INDIRECT(VLOOKUP(B598,B$8:C$38,2,FALSE)&amp;(10*A598-1))="","",INDIRECT(VLOOKUP(B598,B$8:C$38,2,FALSE)&amp;(10*A598-1)))</f>
        <v>46509</v>
      </c>
      <c r="E598" s="17" t="str">
        <f t="shared" ca="1" si="96"/>
        <v>日</v>
      </c>
      <c r="F598" s="17" t="str" cm="1">
        <f t="array" aca="1" ref="F598" ca="1">IF(E598="","",IF(INDIRECT(VLOOKUP(B598,B$8:C$38,2,FALSE)&amp;(10*A598+3))="","",INDIRECT(VLOOKUP(B598,B$8:C$38,2,FALSE)&amp;(10*A598+3))))</f>
        <v/>
      </c>
      <c r="G598" s="17" t="str" cm="1">
        <f t="array" aca="1" ref="G598" ca="1">IF(E598="","",IF(INDIRECT(VLOOKUP(B598,B$8:C$38,2,FALSE)&amp;(10*A598+5))="","",INDIRECT(VLOOKUP(B598,B$8:C$38,2,FALSE)&amp;(10*A598+5))))</f>
        <v/>
      </c>
      <c r="H598" s="17" t="str" cm="1">
        <f t="array" aca="1" ref="H598" ca="1">IF(G598="","",IF(G598="●","振替後",IF(G598="▲","振替前",IF(G598="○","休日",IF(G598="外","非対象期間",IF(INDIRECT(VLOOKUP(B598,B$8:C$38,2,FALSE)&amp;(10*A598+5))="","",INDIRECT(VLOOKUP(B598,B$8:C$38,2,FALSE)&amp;(10*A598+5))))))))</f>
        <v/>
      </c>
    </row>
    <row r="599" spans="1:8">
      <c r="A599" s="17">
        <f t="shared" si="97"/>
        <v>20</v>
      </c>
      <c r="B599" s="17">
        <f t="shared" si="98"/>
        <v>3</v>
      </c>
      <c r="D599" s="89" cm="1">
        <f t="array" aca="1" ref="D599" ca="1">IF(INDIRECT(VLOOKUP(B599,B$8:C$38,2,FALSE)&amp;(10*A599-1))="","",INDIRECT(VLOOKUP(B599,B$8:C$38,2,FALSE)&amp;(10*A599-1)))</f>
        <v>46510</v>
      </c>
      <c r="E599" s="17" t="str">
        <f t="shared" ca="1" si="96"/>
        <v>月</v>
      </c>
      <c r="F599" s="17" t="str" cm="1">
        <f t="array" aca="1" ref="F599" ca="1">IF(E599="","",IF(INDIRECT(VLOOKUP(B599,B$8:C$38,2,FALSE)&amp;(10*A599+3))="","",INDIRECT(VLOOKUP(B599,B$8:C$38,2,FALSE)&amp;(10*A599+3))))</f>
        <v/>
      </c>
      <c r="G599" s="17" t="str" cm="1">
        <f t="array" aca="1" ref="G599" ca="1">IF(E599="","",IF(INDIRECT(VLOOKUP(B599,B$8:C$38,2,FALSE)&amp;(10*A599+5))="","",INDIRECT(VLOOKUP(B599,B$8:C$38,2,FALSE)&amp;(10*A599+5))))</f>
        <v/>
      </c>
      <c r="H599" s="17" t="str" cm="1">
        <f t="array" aca="1" ref="H599" ca="1">IF(G599="","",IF(G599="●","振替後",IF(G599="▲","振替前",IF(G599="○","休日",IF(G599="外","非対象期間",IF(INDIRECT(VLOOKUP(B599,B$8:C$38,2,FALSE)&amp;(10*A599+5))="","",INDIRECT(VLOOKUP(B599,B$8:C$38,2,FALSE)&amp;(10*A599+5))))))))</f>
        <v/>
      </c>
    </row>
    <row r="600" spans="1:8">
      <c r="A600" s="17">
        <f t="shared" si="97"/>
        <v>20</v>
      </c>
      <c r="B600" s="17">
        <f t="shared" si="98"/>
        <v>4</v>
      </c>
      <c r="D600" s="89" cm="1">
        <f t="array" aca="1" ref="D600" ca="1">IF(INDIRECT(VLOOKUP(B600,B$8:C$38,2,FALSE)&amp;(10*A600-1))="","",INDIRECT(VLOOKUP(B600,B$8:C$38,2,FALSE)&amp;(10*A600-1)))</f>
        <v>46511</v>
      </c>
      <c r="E600" s="17" t="str">
        <f t="shared" ca="1" si="96"/>
        <v>火</v>
      </c>
      <c r="F600" s="17" t="str" cm="1">
        <f t="array" aca="1" ref="F600" ca="1">IF(E600="","",IF(INDIRECT(VLOOKUP(B600,B$8:C$38,2,FALSE)&amp;(10*A600+3))="","",INDIRECT(VLOOKUP(B600,B$8:C$38,2,FALSE)&amp;(10*A600+3))))</f>
        <v/>
      </c>
      <c r="G600" s="17" t="str" cm="1">
        <f t="array" aca="1" ref="G600" ca="1">IF(E600="","",IF(INDIRECT(VLOOKUP(B600,B$8:C$38,2,FALSE)&amp;(10*A600+5))="","",INDIRECT(VLOOKUP(B600,B$8:C$38,2,FALSE)&amp;(10*A600+5))))</f>
        <v/>
      </c>
      <c r="H600" s="17" t="str" cm="1">
        <f t="array" aca="1" ref="H600" ca="1">IF(G600="","",IF(G600="●","振替後",IF(G600="▲","振替前",IF(G600="○","休日",IF(G600="外","非対象期間",IF(INDIRECT(VLOOKUP(B600,B$8:C$38,2,FALSE)&amp;(10*A600+5))="","",INDIRECT(VLOOKUP(B600,B$8:C$38,2,FALSE)&amp;(10*A600+5))))))))</f>
        <v/>
      </c>
    </row>
    <row r="601" spans="1:8">
      <c r="A601" s="17">
        <f t="shared" si="97"/>
        <v>20</v>
      </c>
      <c r="B601" s="17">
        <f t="shared" si="98"/>
        <v>5</v>
      </c>
      <c r="D601" s="89" cm="1">
        <f t="array" aca="1" ref="D601" ca="1">IF(INDIRECT(VLOOKUP(B601,B$8:C$38,2,FALSE)&amp;(10*A601-1))="","",INDIRECT(VLOOKUP(B601,B$8:C$38,2,FALSE)&amp;(10*A601-1)))</f>
        <v>46512</v>
      </c>
      <c r="E601" s="17" t="str">
        <f t="shared" ca="1" si="96"/>
        <v>水</v>
      </c>
      <c r="F601" s="17" t="str" cm="1">
        <f t="array" aca="1" ref="F601" ca="1">IF(E601="","",IF(INDIRECT(VLOOKUP(B601,B$8:C$38,2,FALSE)&amp;(10*A601+3))="","",INDIRECT(VLOOKUP(B601,B$8:C$38,2,FALSE)&amp;(10*A601+3))))</f>
        <v/>
      </c>
      <c r="G601" s="17" t="str" cm="1">
        <f t="array" aca="1" ref="G601" ca="1">IF(E601="","",IF(INDIRECT(VLOOKUP(B601,B$8:C$38,2,FALSE)&amp;(10*A601+5))="","",INDIRECT(VLOOKUP(B601,B$8:C$38,2,FALSE)&amp;(10*A601+5))))</f>
        <v/>
      </c>
      <c r="H601" s="17" t="str" cm="1">
        <f t="array" aca="1" ref="H601" ca="1">IF(G601="","",IF(G601="●","振替後",IF(G601="▲","振替前",IF(G601="○","休日",IF(G601="外","非対象期間",IF(INDIRECT(VLOOKUP(B601,B$8:C$38,2,FALSE)&amp;(10*A601+5))="","",INDIRECT(VLOOKUP(B601,B$8:C$38,2,FALSE)&amp;(10*A601+5))))))))</f>
        <v/>
      </c>
    </row>
    <row r="602" spans="1:8">
      <c r="A602" s="17">
        <f t="shared" si="97"/>
        <v>20</v>
      </c>
      <c r="B602" s="17">
        <f t="shared" si="98"/>
        <v>6</v>
      </c>
      <c r="D602" s="89" cm="1">
        <f t="array" aca="1" ref="D602" ca="1">IF(INDIRECT(VLOOKUP(B602,B$8:C$38,2,FALSE)&amp;(10*A602-1))="","",INDIRECT(VLOOKUP(B602,B$8:C$38,2,FALSE)&amp;(10*A602-1)))</f>
        <v>46513</v>
      </c>
      <c r="E602" s="17" t="str">
        <f t="shared" ca="1" si="96"/>
        <v>木</v>
      </c>
      <c r="F602" s="17" t="str" cm="1">
        <f t="array" aca="1" ref="F602" ca="1">IF(E602="","",IF(INDIRECT(VLOOKUP(B602,B$8:C$38,2,FALSE)&amp;(10*A602+3))="","",INDIRECT(VLOOKUP(B602,B$8:C$38,2,FALSE)&amp;(10*A602+3))))</f>
        <v/>
      </c>
      <c r="G602" s="17" t="str" cm="1">
        <f t="array" aca="1" ref="G602" ca="1">IF(E602="","",IF(INDIRECT(VLOOKUP(B602,B$8:C$38,2,FALSE)&amp;(10*A602+5))="","",INDIRECT(VLOOKUP(B602,B$8:C$38,2,FALSE)&amp;(10*A602+5))))</f>
        <v/>
      </c>
      <c r="H602" s="17" t="str" cm="1">
        <f t="array" aca="1" ref="H602" ca="1">IF(G602="","",IF(G602="●","振替後",IF(G602="▲","振替前",IF(G602="○","休日",IF(G602="外","非対象期間",IF(INDIRECT(VLOOKUP(B602,B$8:C$38,2,FALSE)&amp;(10*A602+5))="","",INDIRECT(VLOOKUP(B602,B$8:C$38,2,FALSE)&amp;(10*A602+5))))))))</f>
        <v/>
      </c>
    </row>
    <row r="603" spans="1:8">
      <c r="A603" s="17">
        <f t="shared" si="97"/>
        <v>20</v>
      </c>
      <c r="B603" s="17">
        <f t="shared" si="98"/>
        <v>7</v>
      </c>
      <c r="D603" s="89" cm="1">
        <f t="array" aca="1" ref="D603" ca="1">IF(INDIRECT(VLOOKUP(B603,B$8:C$38,2,FALSE)&amp;(10*A603-1))="","",INDIRECT(VLOOKUP(B603,B$8:C$38,2,FALSE)&amp;(10*A603-1)))</f>
        <v>46514</v>
      </c>
      <c r="E603" s="17" t="str">
        <f t="shared" ca="1" si="96"/>
        <v>金</v>
      </c>
      <c r="F603" s="17" t="str" cm="1">
        <f t="array" aca="1" ref="F603" ca="1">IF(E603="","",IF(INDIRECT(VLOOKUP(B603,B$8:C$38,2,FALSE)&amp;(10*A603+3))="","",INDIRECT(VLOOKUP(B603,B$8:C$38,2,FALSE)&amp;(10*A603+3))))</f>
        <v/>
      </c>
      <c r="G603" s="17" t="str" cm="1">
        <f t="array" aca="1" ref="G603" ca="1">IF(E603="","",IF(INDIRECT(VLOOKUP(B603,B$8:C$38,2,FALSE)&amp;(10*A603+5))="","",INDIRECT(VLOOKUP(B603,B$8:C$38,2,FALSE)&amp;(10*A603+5))))</f>
        <v/>
      </c>
      <c r="H603" s="17" t="str" cm="1">
        <f t="array" aca="1" ref="H603" ca="1">IF(G603="","",IF(G603="●","振替後",IF(G603="▲","振替前",IF(G603="○","休日",IF(G603="外","非対象期間",IF(INDIRECT(VLOOKUP(B603,B$8:C$38,2,FALSE)&amp;(10*A603+5))="","",INDIRECT(VLOOKUP(B603,B$8:C$38,2,FALSE)&amp;(10*A603+5))))))))</f>
        <v/>
      </c>
    </row>
    <row r="604" spans="1:8">
      <c r="A604" s="17">
        <f t="shared" si="97"/>
        <v>20</v>
      </c>
      <c r="B604" s="17">
        <f t="shared" si="98"/>
        <v>8</v>
      </c>
      <c r="D604" s="89" cm="1">
        <f t="array" aca="1" ref="D604" ca="1">IF(INDIRECT(VLOOKUP(B604,B$8:C$38,2,FALSE)&amp;(10*A604-1))="","",INDIRECT(VLOOKUP(B604,B$8:C$38,2,FALSE)&amp;(10*A604-1)))</f>
        <v>46515</v>
      </c>
      <c r="E604" s="17" t="str">
        <f t="shared" ca="1" si="96"/>
        <v>土</v>
      </c>
      <c r="F604" s="17" t="str" cm="1">
        <f t="array" aca="1" ref="F604" ca="1">IF(E604="","",IF(INDIRECT(VLOOKUP(B604,B$8:C$38,2,FALSE)&amp;(10*A604+3))="","",INDIRECT(VLOOKUP(B604,B$8:C$38,2,FALSE)&amp;(10*A604+3))))</f>
        <v/>
      </c>
      <c r="G604" s="17" t="str" cm="1">
        <f t="array" aca="1" ref="G604" ca="1">IF(E604="","",IF(INDIRECT(VLOOKUP(B604,B$8:C$38,2,FALSE)&amp;(10*A604+5))="","",INDIRECT(VLOOKUP(B604,B$8:C$38,2,FALSE)&amp;(10*A604+5))))</f>
        <v/>
      </c>
      <c r="H604" s="17" t="str" cm="1">
        <f t="array" aca="1" ref="H604" ca="1">IF(G604="","",IF(G604="●","振替後",IF(G604="▲","振替前",IF(G604="○","休日",IF(G604="外","非対象期間",IF(INDIRECT(VLOOKUP(B604,B$8:C$38,2,FALSE)&amp;(10*A604+5))="","",INDIRECT(VLOOKUP(B604,B$8:C$38,2,FALSE)&amp;(10*A604+5))))))))</f>
        <v/>
      </c>
    </row>
    <row r="605" spans="1:8">
      <c r="A605" s="17">
        <f t="shared" si="97"/>
        <v>20</v>
      </c>
      <c r="B605" s="17">
        <f t="shared" si="98"/>
        <v>9</v>
      </c>
      <c r="D605" s="89" cm="1">
        <f t="array" aca="1" ref="D605" ca="1">IF(INDIRECT(VLOOKUP(B605,B$8:C$38,2,FALSE)&amp;(10*A605-1))="","",INDIRECT(VLOOKUP(B605,B$8:C$38,2,FALSE)&amp;(10*A605-1)))</f>
        <v>46516</v>
      </c>
      <c r="E605" s="17" t="str">
        <f t="shared" ca="1" si="96"/>
        <v>日</v>
      </c>
      <c r="F605" s="17" t="str" cm="1">
        <f t="array" aca="1" ref="F605" ca="1">IF(E605="","",IF(INDIRECT(VLOOKUP(B605,B$8:C$38,2,FALSE)&amp;(10*A605+3))="","",INDIRECT(VLOOKUP(B605,B$8:C$38,2,FALSE)&amp;(10*A605+3))))</f>
        <v/>
      </c>
      <c r="G605" s="17" t="str" cm="1">
        <f t="array" aca="1" ref="G605" ca="1">IF(E605="","",IF(INDIRECT(VLOOKUP(B605,B$8:C$38,2,FALSE)&amp;(10*A605+5))="","",INDIRECT(VLOOKUP(B605,B$8:C$38,2,FALSE)&amp;(10*A605+5))))</f>
        <v/>
      </c>
      <c r="H605" s="17" t="str" cm="1">
        <f t="array" aca="1" ref="H605" ca="1">IF(G605="","",IF(G605="●","振替後",IF(G605="▲","振替前",IF(G605="○","休日",IF(G605="外","非対象期間",IF(INDIRECT(VLOOKUP(B605,B$8:C$38,2,FALSE)&amp;(10*A605+5))="","",INDIRECT(VLOOKUP(B605,B$8:C$38,2,FALSE)&amp;(10*A605+5))))))))</f>
        <v/>
      </c>
    </row>
    <row r="606" spans="1:8">
      <c r="A606" s="17">
        <f t="shared" si="97"/>
        <v>20</v>
      </c>
      <c r="B606" s="17">
        <f t="shared" si="98"/>
        <v>10</v>
      </c>
      <c r="D606" s="89" cm="1">
        <f t="array" aca="1" ref="D606" ca="1">IF(INDIRECT(VLOOKUP(B606,B$8:C$38,2,FALSE)&amp;(10*A606-1))="","",INDIRECT(VLOOKUP(B606,B$8:C$38,2,FALSE)&amp;(10*A606-1)))</f>
        <v>46517</v>
      </c>
      <c r="E606" s="17" t="str">
        <f t="shared" ca="1" si="96"/>
        <v>月</v>
      </c>
      <c r="F606" s="17" t="str" cm="1">
        <f t="array" aca="1" ref="F606" ca="1">IF(E606="","",IF(INDIRECT(VLOOKUP(B606,B$8:C$38,2,FALSE)&amp;(10*A606+3))="","",INDIRECT(VLOOKUP(B606,B$8:C$38,2,FALSE)&amp;(10*A606+3))))</f>
        <v/>
      </c>
      <c r="G606" s="17" t="str" cm="1">
        <f t="array" aca="1" ref="G606" ca="1">IF(E606="","",IF(INDIRECT(VLOOKUP(B606,B$8:C$38,2,FALSE)&amp;(10*A606+5))="","",INDIRECT(VLOOKUP(B606,B$8:C$38,2,FALSE)&amp;(10*A606+5))))</f>
        <v/>
      </c>
      <c r="H606" s="17" t="str" cm="1">
        <f t="array" aca="1" ref="H606" ca="1">IF(G606="","",IF(G606="●","振替後",IF(G606="▲","振替前",IF(G606="○","休日",IF(G606="外","非対象期間",IF(INDIRECT(VLOOKUP(B606,B$8:C$38,2,FALSE)&amp;(10*A606+5))="","",INDIRECT(VLOOKUP(B606,B$8:C$38,2,FALSE)&amp;(10*A606+5))))))))</f>
        <v/>
      </c>
    </row>
    <row r="607" spans="1:8">
      <c r="A607" s="17">
        <f t="shared" si="97"/>
        <v>20</v>
      </c>
      <c r="B607" s="17">
        <f t="shared" si="98"/>
        <v>11</v>
      </c>
      <c r="D607" s="89" cm="1">
        <f t="array" aca="1" ref="D607" ca="1">IF(INDIRECT(VLOOKUP(B607,B$8:C$38,2,FALSE)&amp;(10*A607-1))="","",INDIRECT(VLOOKUP(B607,B$8:C$38,2,FALSE)&amp;(10*A607-1)))</f>
        <v>46518</v>
      </c>
      <c r="E607" s="17" t="str">
        <f t="shared" ca="1" si="96"/>
        <v>火</v>
      </c>
      <c r="F607" s="17" t="str" cm="1">
        <f t="array" aca="1" ref="F607" ca="1">IF(E607="","",IF(INDIRECT(VLOOKUP(B607,B$8:C$38,2,FALSE)&amp;(10*A607+3))="","",INDIRECT(VLOOKUP(B607,B$8:C$38,2,FALSE)&amp;(10*A607+3))))</f>
        <v/>
      </c>
      <c r="G607" s="17" t="str" cm="1">
        <f t="array" aca="1" ref="G607" ca="1">IF(E607="","",IF(INDIRECT(VLOOKUP(B607,B$8:C$38,2,FALSE)&amp;(10*A607+5))="","",INDIRECT(VLOOKUP(B607,B$8:C$38,2,FALSE)&amp;(10*A607+5))))</f>
        <v/>
      </c>
      <c r="H607" s="17" t="str" cm="1">
        <f t="array" aca="1" ref="H607" ca="1">IF(G607="","",IF(G607="●","振替後",IF(G607="▲","振替前",IF(G607="○","休日",IF(G607="外","非対象期間",IF(INDIRECT(VLOOKUP(B607,B$8:C$38,2,FALSE)&amp;(10*A607+5))="","",INDIRECT(VLOOKUP(B607,B$8:C$38,2,FALSE)&amp;(10*A607+5))))))))</f>
        <v/>
      </c>
    </row>
    <row r="608" spans="1:8">
      <c r="A608" s="17">
        <f t="shared" si="97"/>
        <v>20</v>
      </c>
      <c r="B608" s="17">
        <f t="shared" si="98"/>
        <v>12</v>
      </c>
      <c r="D608" s="89" cm="1">
        <f t="array" aca="1" ref="D608" ca="1">IF(INDIRECT(VLOOKUP(B608,B$8:C$38,2,FALSE)&amp;(10*A608-1))="","",INDIRECT(VLOOKUP(B608,B$8:C$38,2,FALSE)&amp;(10*A608-1)))</f>
        <v>46519</v>
      </c>
      <c r="E608" s="17" t="str">
        <f t="shared" ca="1" si="96"/>
        <v>水</v>
      </c>
      <c r="F608" s="17" t="str" cm="1">
        <f t="array" aca="1" ref="F608" ca="1">IF(E608="","",IF(INDIRECT(VLOOKUP(B608,B$8:C$38,2,FALSE)&amp;(10*A608+3))="","",INDIRECT(VLOOKUP(B608,B$8:C$38,2,FALSE)&amp;(10*A608+3))))</f>
        <v/>
      </c>
      <c r="G608" s="17" t="str" cm="1">
        <f t="array" aca="1" ref="G608" ca="1">IF(E608="","",IF(INDIRECT(VLOOKUP(B608,B$8:C$38,2,FALSE)&amp;(10*A608+5))="","",INDIRECT(VLOOKUP(B608,B$8:C$38,2,FALSE)&amp;(10*A608+5))))</f>
        <v/>
      </c>
      <c r="H608" s="17" t="str" cm="1">
        <f t="array" aca="1" ref="H608" ca="1">IF(G608="","",IF(G608="●","振替後",IF(G608="▲","振替前",IF(G608="○","休日",IF(G608="外","非対象期間",IF(INDIRECT(VLOOKUP(B608,B$8:C$38,2,FALSE)&amp;(10*A608+5))="","",INDIRECT(VLOOKUP(B608,B$8:C$38,2,FALSE)&amp;(10*A608+5))))))))</f>
        <v/>
      </c>
    </row>
    <row r="609" spans="1:8">
      <c r="A609" s="17">
        <f t="shared" si="97"/>
        <v>20</v>
      </c>
      <c r="B609" s="17">
        <f t="shared" si="98"/>
        <v>13</v>
      </c>
      <c r="D609" s="89" cm="1">
        <f t="array" aca="1" ref="D609" ca="1">IF(INDIRECT(VLOOKUP(B609,B$8:C$38,2,FALSE)&amp;(10*A609-1))="","",INDIRECT(VLOOKUP(B609,B$8:C$38,2,FALSE)&amp;(10*A609-1)))</f>
        <v>46520</v>
      </c>
      <c r="E609" s="17" t="str">
        <f t="shared" ca="1" si="96"/>
        <v>木</v>
      </c>
      <c r="F609" s="17" t="str" cm="1">
        <f t="array" aca="1" ref="F609" ca="1">IF(E609="","",IF(INDIRECT(VLOOKUP(B609,B$8:C$38,2,FALSE)&amp;(10*A609+3))="","",INDIRECT(VLOOKUP(B609,B$8:C$38,2,FALSE)&amp;(10*A609+3))))</f>
        <v/>
      </c>
      <c r="G609" s="17" t="str" cm="1">
        <f t="array" aca="1" ref="G609" ca="1">IF(E609="","",IF(INDIRECT(VLOOKUP(B609,B$8:C$38,2,FALSE)&amp;(10*A609+5))="","",INDIRECT(VLOOKUP(B609,B$8:C$38,2,FALSE)&amp;(10*A609+5))))</f>
        <v/>
      </c>
      <c r="H609" s="17" t="str" cm="1">
        <f t="array" aca="1" ref="H609" ca="1">IF(G609="","",IF(G609="●","振替後",IF(G609="▲","振替前",IF(G609="○","休日",IF(G609="外","非対象期間",IF(INDIRECT(VLOOKUP(B609,B$8:C$38,2,FALSE)&amp;(10*A609+5))="","",INDIRECT(VLOOKUP(B609,B$8:C$38,2,FALSE)&amp;(10*A609+5))))))))</f>
        <v/>
      </c>
    </row>
    <row r="610" spans="1:8">
      <c r="A610" s="17">
        <f t="shared" si="97"/>
        <v>20</v>
      </c>
      <c r="B610" s="17">
        <f t="shared" si="98"/>
        <v>14</v>
      </c>
      <c r="D610" s="89" cm="1">
        <f t="array" aca="1" ref="D610" ca="1">IF(INDIRECT(VLOOKUP(B610,B$8:C$38,2,FALSE)&amp;(10*A610-1))="","",INDIRECT(VLOOKUP(B610,B$8:C$38,2,FALSE)&amp;(10*A610-1)))</f>
        <v>46521</v>
      </c>
      <c r="E610" s="17" t="str">
        <f t="shared" ca="1" si="96"/>
        <v>金</v>
      </c>
      <c r="F610" s="17" t="str" cm="1">
        <f t="array" aca="1" ref="F610" ca="1">IF(E610="","",IF(INDIRECT(VLOOKUP(B610,B$8:C$38,2,FALSE)&amp;(10*A610+3))="","",INDIRECT(VLOOKUP(B610,B$8:C$38,2,FALSE)&amp;(10*A610+3))))</f>
        <v/>
      </c>
      <c r="G610" s="17" t="str" cm="1">
        <f t="array" aca="1" ref="G610" ca="1">IF(E610="","",IF(INDIRECT(VLOOKUP(B610,B$8:C$38,2,FALSE)&amp;(10*A610+5))="","",INDIRECT(VLOOKUP(B610,B$8:C$38,2,FALSE)&amp;(10*A610+5))))</f>
        <v/>
      </c>
      <c r="H610" s="17" t="str" cm="1">
        <f t="array" aca="1" ref="H610" ca="1">IF(G610="","",IF(G610="●","振替後",IF(G610="▲","振替前",IF(G610="○","休日",IF(G610="外","非対象期間",IF(INDIRECT(VLOOKUP(B610,B$8:C$38,2,FALSE)&amp;(10*A610+5))="","",INDIRECT(VLOOKUP(B610,B$8:C$38,2,FALSE)&amp;(10*A610+5))))))))</f>
        <v/>
      </c>
    </row>
    <row r="611" spans="1:8">
      <c r="A611" s="17">
        <f t="shared" si="97"/>
        <v>20</v>
      </c>
      <c r="B611" s="17">
        <f t="shared" si="98"/>
        <v>15</v>
      </c>
      <c r="D611" s="89" cm="1">
        <f t="array" aca="1" ref="D611" ca="1">IF(INDIRECT(VLOOKUP(B611,B$8:C$38,2,FALSE)&amp;(10*A611-1))="","",INDIRECT(VLOOKUP(B611,B$8:C$38,2,FALSE)&amp;(10*A611-1)))</f>
        <v>46522</v>
      </c>
      <c r="E611" s="17" t="str">
        <f t="shared" ca="1" si="96"/>
        <v>土</v>
      </c>
      <c r="F611" s="17" t="str" cm="1">
        <f t="array" aca="1" ref="F611" ca="1">IF(E611="","",IF(INDIRECT(VLOOKUP(B611,B$8:C$38,2,FALSE)&amp;(10*A611+3))="","",INDIRECT(VLOOKUP(B611,B$8:C$38,2,FALSE)&amp;(10*A611+3))))</f>
        <v/>
      </c>
      <c r="G611" s="17" t="str" cm="1">
        <f t="array" aca="1" ref="G611" ca="1">IF(E611="","",IF(INDIRECT(VLOOKUP(B611,B$8:C$38,2,FALSE)&amp;(10*A611+5))="","",INDIRECT(VLOOKUP(B611,B$8:C$38,2,FALSE)&amp;(10*A611+5))))</f>
        <v/>
      </c>
      <c r="H611" s="17" t="str" cm="1">
        <f t="array" aca="1" ref="H611" ca="1">IF(G611="","",IF(G611="●","振替後",IF(G611="▲","振替前",IF(G611="○","休日",IF(G611="外","非対象期間",IF(INDIRECT(VLOOKUP(B611,B$8:C$38,2,FALSE)&amp;(10*A611+5))="","",INDIRECT(VLOOKUP(B611,B$8:C$38,2,FALSE)&amp;(10*A611+5))))))))</f>
        <v/>
      </c>
    </row>
    <row r="612" spans="1:8">
      <c r="A612" s="17">
        <f t="shared" si="97"/>
        <v>20</v>
      </c>
      <c r="B612" s="17">
        <f t="shared" si="98"/>
        <v>16</v>
      </c>
      <c r="D612" s="89" cm="1">
        <f t="array" aca="1" ref="D612" ca="1">IF(INDIRECT(VLOOKUP(B612,B$8:C$38,2,FALSE)&amp;(10*A612-1))="","",INDIRECT(VLOOKUP(B612,B$8:C$38,2,FALSE)&amp;(10*A612-1)))</f>
        <v>46523</v>
      </c>
      <c r="E612" s="17" t="str">
        <f t="shared" ca="1" si="96"/>
        <v>日</v>
      </c>
      <c r="F612" s="17" t="str" cm="1">
        <f t="array" aca="1" ref="F612" ca="1">IF(E612="","",IF(INDIRECT(VLOOKUP(B612,B$8:C$38,2,FALSE)&amp;(10*A612+3))="","",INDIRECT(VLOOKUP(B612,B$8:C$38,2,FALSE)&amp;(10*A612+3))))</f>
        <v/>
      </c>
      <c r="G612" s="17" t="str" cm="1">
        <f t="array" aca="1" ref="G612" ca="1">IF(E612="","",IF(INDIRECT(VLOOKUP(B612,B$8:C$38,2,FALSE)&amp;(10*A612+5))="","",INDIRECT(VLOOKUP(B612,B$8:C$38,2,FALSE)&amp;(10*A612+5))))</f>
        <v/>
      </c>
      <c r="H612" s="17" t="str" cm="1">
        <f t="array" aca="1" ref="H612" ca="1">IF(G612="","",IF(G612="●","振替後",IF(G612="▲","振替前",IF(G612="○","休日",IF(G612="外","非対象期間",IF(INDIRECT(VLOOKUP(B612,B$8:C$38,2,FALSE)&amp;(10*A612+5))="","",INDIRECT(VLOOKUP(B612,B$8:C$38,2,FALSE)&amp;(10*A612+5))))))))</f>
        <v/>
      </c>
    </row>
    <row r="613" spans="1:8">
      <c r="A613" s="17">
        <f t="shared" si="97"/>
        <v>20</v>
      </c>
      <c r="B613" s="17">
        <f t="shared" si="98"/>
        <v>17</v>
      </c>
      <c r="D613" s="89" cm="1">
        <f t="array" aca="1" ref="D613" ca="1">IF(INDIRECT(VLOOKUP(B613,B$8:C$38,2,FALSE)&amp;(10*A613-1))="","",INDIRECT(VLOOKUP(B613,B$8:C$38,2,FALSE)&amp;(10*A613-1)))</f>
        <v>46524</v>
      </c>
      <c r="E613" s="17" t="str">
        <f t="shared" ca="1" si="96"/>
        <v>月</v>
      </c>
      <c r="F613" s="17" t="str" cm="1">
        <f t="array" aca="1" ref="F613" ca="1">IF(E613="","",IF(INDIRECT(VLOOKUP(B613,B$8:C$38,2,FALSE)&amp;(10*A613+3))="","",INDIRECT(VLOOKUP(B613,B$8:C$38,2,FALSE)&amp;(10*A613+3))))</f>
        <v/>
      </c>
      <c r="G613" s="17" t="str" cm="1">
        <f t="array" aca="1" ref="G613" ca="1">IF(E613="","",IF(INDIRECT(VLOOKUP(B613,B$8:C$38,2,FALSE)&amp;(10*A613+5))="","",INDIRECT(VLOOKUP(B613,B$8:C$38,2,FALSE)&amp;(10*A613+5))))</f>
        <v/>
      </c>
      <c r="H613" s="17" t="str" cm="1">
        <f t="array" aca="1" ref="H613" ca="1">IF(G613="","",IF(G613="●","振替後",IF(G613="▲","振替前",IF(G613="○","休日",IF(G613="外","非対象期間",IF(INDIRECT(VLOOKUP(B613,B$8:C$38,2,FALSE)&amp;(10*A613+5))="","",INDIRECT(VLOOKUP(B613,B$8:C$38,2,FALSE)&amp;(10*A613+5))))))))</f>
        <v/>
      </c>
    </row>
    <row r="614" spans="1:8">
      <c r="A614" s="17">
        <f t="shared" si="97"/>
        <v>20</v>
      </c>
      <c r="B614" s="17">
        <f t="shared" si="98"/>
        <v>18</v>
      </c>
      <c r="D614" s="89" cm="1">
        <f t="array" aca="1" ref="D614" ca="1">IF(INDIRECT(VLOOKUP(B614,B$8:C$38,2,FALSE)&amp;(10*A614-1))="","",INDIRECT(VLOOKUP(B614,B$8:C$38,2,FALSE)&amp;(10*A614-1)))</f>
        <v>46525</v>
      </c>
      <c r="E614" s="17" t="str">
        <f t="shared" ca="1" si="96"/>
        <v>火</v>
      </c>
      <c r="F614" s="17" t="str" cm="1">
        <f t="array" aca="1" ref="F614" ca="1">IF(E614="","",IF(INDIRECT(VLOOKUP(B614,B$8:C$38,2,FALSE)&amp;(10*A614+3))="","",INDIRECT(VLOOKUP(B614,B$8:C$38,2,FALSE)&amp;(10*A614+3))))</f>
        <v/>
      </c>
      <c r="G614" s="17" t="str" cm="1">
        <f t="array" aca="1" ref="G614" ca="1">IF(E614="","",IF(INDIRECT(VLOOKUP(B614,B$8:C$38,2,FALSE)&amp;(10*A614+5))="","",INDIRECT(VLOOKUP(B614,B$8:C$38,2,FALSE)&amp;(10*A614+5))))</f>
        <v/>
      </c>
      <c r="H614" s="17" t="str" cm="1">
        <f t="array" aca="1" ref="H614" ca="1">IF(G614="","",IF(G614="●","振替後",IF(G614="▲","振替前",IF(G614="○","休日",IF(G614="外","非対象期間",IF(INDIRECT(VLOOKUP(B614,B$8:C$38,2,FALSE)&amp;(10*A614+5))="","",INDIRECT(VLOOKUP(B614,B$8:C$38,2,FALSE)&amp;(10*A614+5))))))))</f>
        <v/>
      </c>
    </row>
    <row r="615" spans="1:8">
      <c r="A615" s="17">
        <f t="shared" si="97"/>
        <v>20</v>
      </c>
      <c r="B615" s="17">
        <f t="shared" si="98"/>
        <v>19</v>
      </c>
      <c r="D615" s="89" cm="1">
        <f t="array" aca="1" ref="D615" ca="1">IF(INDIRECT(VLOOKUP(B615,B$8:C$38,2,FALSE)&amp;(10*A615-1))="","",INDIRECT(VLOOKUP(B615,B$8:C$38,2,FALSE)&amp;(10*A615-1)))</f>
        <v>46526</v>
      </c>
      <c r="E615" s="17" t="str">
        <f t="shared" ca="1" si="96"/>
        <v>水</v>
      </c>
      <c r="F615" s="17" t="str" cm="1">
        <f t="array" aca="1" ref="F615" ca="1">IF(E615="","",IF(INDIRECT(VLOOKUP(B615,B$8:C$38,2,FALSE)&amp;(10*A615+3))="","",INDIRECT(VLOOKUP(B615,B$8:C$38,2,FALSE)&amp;(10*A615+3))))</f>
        <v/>
      </c>
      <c r="G615" s="17" t="str" cm="1">
        <f t="array" aca="1" ref="G615" ca="1">IF(E615="","",IF(INDIRECT(VLOOKUP(B615,B$8:C$38,2,FALSE)&amp;(10*A615+5))="","",INDIRECT(VLOOKUP(B615,B$8:C$38,2,FALSE)&amp;(10*A615+5))))</f>
        <v/>
      </c>
      <c r="H615" s="17" t="str" cm="1">
        <f t="array" aca="1" ref="H615" ca="1">IF(G615="","",IF(G615="●","振替後",IF(G615="▲","振替前",IF(G615="○","休日",IF(G615="外","非対象期間",IF(INDIRECT(VLOOKUP(B615,B$8:C$38,2,FALSE)&amp;(10*A615+5))="","",INDIRECT(VLOOKUP(B615,B$8:C$38,2,FALSE)&amp;(10*A615+5))))))))</f>
        <v/>
      </c>
    </row>
    <row r="616" spans="1:8">
      <c r="A616" s="17">
        <f t="shared" si="97"/>
        <v>20</v>
      </c>
      <c r="B616" s="17">
        <f t="shared" si="98"/>
        <v>20</v>
      </c>
      <c r="D616" s="89" cm="1">
        <f t="array" aca="1" ref="D616" ca="1">IF(INDIRECT(VLOOKUP(B616,B$8:C$38,2,FALSE)&amp;(10*A616-1))="","",INDIRECT(VLOOKUP(B616,B$8:C$38,2,FALSE)&amp;(10*A616-1)))</f>
        <v>46527</v>
      </c>
      <c r="E616" s="17" t="str">
        <f t="shared" ca="1" si="96"/>
        <v>木</v>
      </c>
      <c r="F616" s="17" t="str" cm="1">
        <f t="array" aca="1" ref="F616" ca="1">IF(E616="","",IF(INDIRECT(VLOOKUP(B616,B$8:C$38,2,FALSE)&amp;(10*A616+3))="","",INDIRECT(VLOOKUP(B616,B$8:C$38,2,FALSE)&amp;(10*A616+3))))</f>
        <v/>
      </c>
      <c r="G616" s="17" t="str" cm="1">
        <f t="array" aca="1" ref="G616" ca="1">IF(E616="","",IF(INDIRECT(VLOOKUP(B616,B$8:C$38,2,FALSE)&amp;(10*A616+5))="","",INDIRECT(VLOOKUP(B616,B$8:C$38,2,FALSE)&amp;(10*A616+5))))</f>
        <v/>
      </c>
      <c r="H616" s="17" t="str" cm="1">
        <f t="array" aca="1" ref="H616" ca="1">IF(G616="","",IF(G616="●","振替後",IF(G616="▲","振替前",IF(G616="○","休日",IF(G616="外","非対象期間",IF(INDIRECT(VLOOKUP(B616,B$8:C$38,2,FALSE)&amp;(10*A616+5))="","",INDIRECT(VLOOKUP(B616,B$8:C$38,2,FALSE)&amp;(10*A616+5))))))))</f>
        <v/>
      </c>
    </row>
    <row r="617" spans="1:8">
      <c r="A617" s="17">
        <f t="shared" si="97"/>
        <v>20</v>
      </c>
      <c r="B617" s="17">
        <f t="shared" si="98"/>
        <v>21</v>
      </c>
      <c r="D617" s="89" cm="1">
        <f t="array" aca="1" ref="D617" ca="1">IF(INDIRECT(VLOOKUP(B617,B$8:C$38,2,FALSE)&amp;(10*A617-1))="","",INDIRECT(VLOOKUP(B617,B$8:C$38,2,FALSE)&amp;(10*A617-1)))</f>
        <v>46528</v>
      </c>
      <c r="E617" s="17" t="str">
        <f t="shared" ca="1" si="96"/>
        <v>金</v>
      </c>
      <c r="F617" s="17" t="str" cm="1">
        <f t="array" aca="1" ref="F617" ca="1">IF(E617="","",IF(INDIRECT(VLOOKUP(B617,B$8:C$38,2,FALSE)&amp;(10*A617+3))="","",INDIRECT(VLOOKUP(B617,B$8:C$38,2,FALSE)&amp;(10*A617+3))))</f>
        <v/>
      </c>
      <c r="G617" s="17" t="str" cm="1">
        <f t="array" aca="1" ref="G617" ca="1">IF(E617="","",IF(INDIRECT(VLOOKUP(B617,B$8:C$38,2,FALSE)&amp;(10*A617+5))="","",INDIRECT(VLOOKUP(B617,B$8:C$38,2,FALSE)&amp;(10*A617+5))))</f>
        <v/>
      </c>
      <c r="H617" s="17" t="str" cm="1">
        <f t="array" aca="1" ref="H617" ca="1">IF(G617="","",IF(G617="●","振替後",IF(G617="▲","振替前",IF(G617="○","休日",IF(G617="外","非対象期間",IF(INDIRECT(VLOOKUP(B617,B$8:C$38,2,FALSE)&amp;(10*A617+5))="","",INDIRECT(VLOOKUP(B617,B$8:C$38,2,FALSE)&amp;(10*A617+5))))))))</f>
        <v/>
      </c>
    </row>
    <row r="618" spans="1:8">
      <c r="A618" s="17">
        <f t="shared" si="97"/>
        <v>20</v>
      </c>
      <c r="B618" s="17">
        <f t="shared" si="98"/>
        <v>22</v>
      </c>
      <c r="D618" s="89" cm="1">
        <f t="array" aca="1" ref="D618" ca="1">IF(INDIRECT(VLOOKUP(B618,B$8:C$38,2,FALSE)&amp;(10*A618-1))="","",INDIRECT(VLOOKUP(B618,B$8:C$38,2,FALSE)&amp;(10*A618-1)))</f>
        <v>46529</v>
      </c>
      <c r="E618" s="17" t="str">
        <f t="shared" ca="1" si="96"/>
        <v>土</v>
      </c>
      <c r="F618" s="17" t="str" cm="1">
        <f t="array" aca="1" ref="F618" ca="1">IF(E618="","",IF(INDIRECT(VLOOKUP(B618,B$8:C$38,2,FALSE)&amp;(10*A618+3))="","",INDIRECT(VLOOKUP(B618,B$8:C$38,2,FALSE)&amp;(10*A618+3))))</f>
        <v/>
      </c>
      <c r="G618" s="17" t="str" cm="1">
        <f t="array" aca="1" ref="G618" ca="1">IF(E618="","",IF(INDIRECT(VLOOKUP(B618,B$8:C$38,2,FALSE)&amp;(10*A618+5))="","",INDIRECT(VLOOKUP(B618,B$8:C$38,2,FALSE)&amp;(10*A618+5))))</f>
        <v/>
      </c>
      <c r="H618" s="17" t="str" cm="1">
        <f t="array" aca="1" ref="H618" ca="1">IF(G618="","",IF(G618="●","振替後",IF(G618="▲","振替前",IF(G618="○","休日",IF(G618="外","非対象期間",IF(INDIRECT(VLOOKUP(B618,B$8:C$38,2,FALSE)&amp;(10*A618+5))="","",INDIRECT(VLOOKUP(B618,B$8:C$38,2,FALSE)&amp;(10*A618+5))))))))</f>
        <v/>
      </c>
    </row>
    <row r="619" spans="1:8">
      <c r="A619" s="17">
        <f t="shared" si="97"/>
        <v>20</v>
      </c>
      <c r="B619" s="17">
        <f t="shared" si="98"/>
        <v>23</v>
      </c>
      <c r="D619" s="89" cm="1">
        <f t="array" aca="1" ref="D619" ca="1">IF(INDIRECT(VLOOKUP(B619,B$8:C$38,2,FALSE)&amp;(10*A619-1))="","",INDIRECT(VLOOKUP(B619,B$8:C$38,2,FALSE)&amp;(10*A619-1)))</f>
        <v>46530</v>
      </c>
      <c r="E619" s="17" t="str">
        <f t="shared" ca="1" si="96"/>
        <v>日</v>
      </c>
      <c r="F619" s="17" t="str" cm="1">
        <f t="array" aca="1" ref="F619" ca="1">IF(E619="","",IF(INDIRECT(VLOOKUP(B619,B$8:C$38,2,FALSE)&amp;(10*A619+3))="","",INDIRECT(VLOOKUP(B619,B$8:C$38,2,FALSE)&amp;(10*A619+3))))</f>
        <v/>
      </c>
      <c r="G619" s="17" t="str" cm="1">
        <f t="array" aca="1" ref="G619" ca="1">IF(E619="","",IF(INDIRECT(VLOOKUP(B619,B$8:C$38,2,FALSE)&amp;(10*A619+5))="","",INDIRECT(VLOOKUP(B619,B$8:C$38,2,FALSE)&amp;(10*A619+5))))</f>
        <v/>
      </c>
      <c r="H619" s="17" t="str" cm="1">
        <f t="array" aca="1" ref="H619" ca="1">IF(G619="","",IF(G619="●","振替後",IF(G619="▲","振替前",IF(G619="○","休日",IF(G619="外","非対象期間",IF(INDIRECT(VLOOKUP(B619,B$8:C$38,2,FALSE)&amp;(10*A619+5))="","",INDIRECT(VLOOKUP(B619,B$8:C$38,2,FALSE)&amp;(10*A619+5))))))))</f>
        <v/>
      </c>
    </row>
    <row r="620" spans="1:8">
      <c r="A620" s="17">
        <f t="shared" si="97"/>
        <v>20</v>
      </c>
      <c r="B620" s="17">
        <f t="shared" si="98"/>
        <v>24</v>
      </c>
      <c r="D620" s="89" cm="1">
        <f t="array" aca="1" ref="D620" ca="1">IF(INDIRECT(VLOOKUP(B620,B$8:C$38,2,FALSE)&amp;(10*A620-1))="","",INDIRECT(VLOOKUP(B620,B$8:C$38,2,FALSE)&amp;(10*A620-1)))</f>
        <v>46531</v>
      </c>
      <c r="E620" s="17" t="str">
        <f t="shared" ca="1" si="96"/>
        <v>月</v>
      </c>
      <c r="F620" s="17" t="str" cm="1">
        <f t="array" aca="1" ref="F620" ca="1">IF(E620="","",IF(INDIRECT(VLOOKUP(B620,B$8:C$38,2,FALSE)&amp;(10*A620+3))="","",INDIRECT(VLOOKUP(B620,B$8:C$38,2,FALSE)&amp;(10*A620+3))))</f>
        <v/>
      </c>
      <c r="G620" s="17" t="str" cm="1">
        <f t="array" aca="1" ref="G620" ca="1">IF(E620="","",IF(INDIRECT(VLOOKUP(B620,B$8:C$38,2,FALSE)&amp;(10*A620+5))="","",INDIRECT(VLOOKUP(B620,B$8:C$38,2,FALSE)&amp;(10*A620+5))))</f>
        <v/>
      </c>
      <c r="H620" s="17" t="str" cm="1">
        <f t="array" aca="1" ref="H620" ca="1">IF(G620="","",IF(G620="●","振替後",IF(G620="▲","振替前",IF(G620="○","休日",IF(G620="外","非対象期間",IF(INDIRECT(VLOOKUP(B620,B$8:C$38,2,FALSE)&amp;(10*A620+5))="","",INDIRECT(VLOOKUP(B620,B$8:C$38,2,FALSE)&amp;(10*A620+5))))))))</f>
        <v/>
      </c>
    </row>
    <row r="621" spans="1:8">
      <c r="A621" s="17">
        <f t="shared" si="97"/>
        <v>20</v>
      </c>
      <c r="B621" s="17">
        <f t="shared" si="98"/>
        <v>25</v>
      </c>
      <c r="D621" s="89" cm="1">
        <f t="array" aca="1" ref="D621" ca="1">IF(INDIRECT(VLOOKUP(B621,B$8:C$38,2,FALSE)&amp;(10*A621-1))="","",INDIRECT(VLOOKUP(B621,B$8:C$38,2,FALSE)&amp;(10*A621-1)))</f>
        <v>46532</v>
      </c>
      <c r="E621" s="17" t="str">
        <f t="shared" ca="1" si="96"/>
        <v>火</v>
      </c>
      <c r="F621" s="17" t="str" cm="1">
        <f t="array" aca="1" ref="F621" ca="1">IF(E621="","",IF(INDIRECT(VLOOKUP(B621,B$8:C$38,2,FALSE)&amp;(10*A621+3))="","",INDIRECT(VLOOKUP(B621,B$8:C$38,2,FALSE)&amp;(10*A621+3))))</f>
        <v/>
      </c>
      <c r="G621" s="17" t="str" cm="1">
        <f t="array" aca="1" ref="G621" ca="1">IF(E621="","",IF(INDIRECT(VLOOKUP(B621,B$8:C$38,2,FALSE)&amp;(10*A621+5))="","",INDIRECT(VLOOKUP(B621,B$8:C$38,2,FALSE)&amp;(10*A621+5))))</f>
        <v/>
      </c>
      <c r="H621" s="17" t="str" cm="1">
        <f t="array" aca="1" ref="H621" ca="1">IF(G621="","",IF(G621="●","振替後",IF(G621="▲","振替前",IF(G621="○","休日",IF(G621="外","非対象期間",IF(INDIRECT(VLOOKUP(B621,B$8:C$38,2,FALSE)&amp;(10*A621+5))="","",INDIRECT(VLOOKUP(B621,B$8:C$38,2,FALSE)&amp;(10*A621+5))))))))</f>
        <v/>
      </c>
    </row>
    <row r="622" spans="1:8">
      <c r="A622" s="17">
        <f t="shared" si="97"/>
        <v>20</v>
      </c>
      <c r="B622" s="17">
        <f t="shared" si="98"/>
        <v>26</v>
      </c>
      <c r="D622" s="89" cm="1">
        <f t="array" aca="1" ref="D622" ca="1">IF(INDIRECT(VLOOKUP(B622,B$8:C$38,2,FALSE)&amp;(10*A622-1))="","",INDIRECT(VLOOKUP(B622,B$8:C$38,2,FALSE)&amp;(10*A622-1)))</f>
        <v>46533</v>
      </c>
      <c r="E622" s="17" t="str">
        <f t="shared" ca="1" si="96"/>
        <v>水</v>
      </c>
      <c r="F622" s="17" t="str" cm="1">
        <f t="array" aca="1" ref="F622" ca="1">IF(E622="","",IF(INDIRECT(VLOOKUP(B622,B$8:C$38,2,FALSE)&amp;(10*A622+3))="","",INDIRECT(VLOOKUP(B622,B$8:C$38,2,FALSE)&amp;(10*A622+3))))</f>
        <v/>
      </c>
      <c r="G622" s="17" t="str" cm="1">
        <f t="array" aca="1" ref="G622" ca="1">IF(E622="","",IF(INDIRECT(VLOOKUP(B622,B$8:C$38,2,FALSE)&amp;(10*A622+5))="","",INDIRECT(VLOOKUP(B622,B$8:C$38,2,FALSE)&amp;(10*A622+5))))</f>
        <v/>
      </c>
      <c r="H622" s="17" t="str" cm="1">
        <f t="array" aca="1" ref="H622" ca="1">IF(G622="","",IF(G622="●","振替後",IF(G622="▲","振替前",IF(G622="○","休日",IF(G622="外","非対象期間",IF(INDIRECT(VLOOKUP(B622,B$8:C$38,2,FALSE)&amp;(10*A622+5))="","",INDIRECT(VLOOKUP(B622,B$8:C$38,2,FALSE)&amp;(10*A622+5))))))))</f>
        <v/>
      </c>
    </row>
    <row r="623" spans="1:8">
      <c r="A623" s="17">
        <f t="shared" si="97"/>
        <v>20</v>
      </c>
      <c r="B623" s="17">
        <f t="shared" si="98"/>
        <v>27</v>
      </c>
      <c r="D623" s="89" cm="1">
        <f t="array" aca="1" ref="D623" ca="1">IF(INDIRECT(VLOOKUP(B623,B$8:C$38,2,FALSE)&amp;(10*A623-1))="","",INDIRECT(VLOOKUP(B623,B$8:C$38,2,FALSE)&amp;(10*A623-1)))</f>
        <v>46534</v>
      </c>
      <c r="E623" s="17" t="str">
        <f t="shared" ca="1" si="96"/>
        <v>木</v>
      </c>
      <c r="F623" s="17" t="str" cm="1">
        <f t="array" aca="1" ref="F623" ca="1">IF(E623="","",IF(INDIRECT(VLOOKUP(B623,B$8:C$38,2,FALSE)&amp;(10*A623+3))="","",INDIRECT(VLOOKUP(B623,B$8:C$38,2,FALSE)&amp;(10*A623+3))))</f>
        <v/>
      </c>
      <c r="G623" s="17" t="str" cm="1">
        <f t="array" aca="1" ref="G623" ca="1">IF(E623="","",IF(INDIRECT(VLOOKUP(B623,B$8:C$38,2,FALSE)&amp;(10*A623+5))="","",INDIRECT(VLOOKUP(B623,B$8:C$38,2,FALSE)&amp;(10*A623+5))))</f>
        <v/>
      </c>
      <c r="H623" s="17" t="str" cm="1">
        <f t="array" aca="1" ref="H623" ca="1">IF(G623="","",IF(G623="●","振替後",IF(G623="▲","振替前",IF(G623="○","休日",IF(G623="外","非対象期間",IF(INDIRECT(VLOOKUP(B623,B$8:C$38,2,FALSE)&amp;(10*A623+5))="","",INDIRECT(VLOOKUP(B623,B$8:C$38,2,FALSE)&amp;(10*A623+5))))))))</f>
        <v/>
      </c>
    </row>
    <row r="624" spans="1:8">
      <c r="A624" s="17">
        <f t="shared" si="97"/>
        <v>20</v>
      </c>
      <c r="B624" s="17">
        <f t="shared" si="98"/>
        <v>28</v>
      </c>
      <c r="D624" s="89" cm="1">
        <f t="array" aca="1" ref="D624" ca="1">IF(INDIRECT(VLOOKUP(B624,B$8:C$38,2,FALSE)&amp;(10*A624-1))="","",INDIRECT(VLOOKUP(B624,B$8:C$38,2,FALSE)&amp;(10*A624-1)))</f>
        <v>46535</v>
      </c>
      <c r="E624" s="17" t="str">
        <f t="shared" ca="1" si="96"/>
        <v>金</v>
      </c>
      <c r="F624" s="17" t="str" cm="1">
        <f t="array" aca="1" ref="F624" ca="1">IF(E624="","",IF(INDIRECT(VLOOKUP(B624,B$8:C$38,2,FALSE)&amp;(10*A624+3))="","",INDIRECT(VLOOKUP(B624,B$8:C$38,2,FALSE)&amp;(10*A624+3))))</f>
        <v/>
      </c>
      <c r="G624" s="17" t="str" cm="1">
        <f t="array" aca="1" ref="G624" ca="1">IF(E624="","",IF(INDIRECT(VLOOKUP(B624,B$8:C$38,2,FALSE)&amp;(10*A624+5))="","",INDIRECT(VLOOKUP(B624,B$8:C$38,2,FALSE)&amp;(10*A624+5))))</f>
        <v/>
      </c>
      <c r="H624" s="17" t="str" cm="1">
        <f t="array" aca="1" ref="H624" ca="1">IF(G624="","",IF(G624="●","振替後",IF(G624="▲","振替前",IF(G624="○","休日",IF(G624="外","非対象期間",IF(INDIRECT(VLOOKUP(B624,B$8:C$38,2,FALSE)&amp;(10*A624+5))="","",INDIRECT(VLOOKUP(B624,B$8:C$38,2,FALSE)&amp;(10*A624+5))))))))</f>
        <v/>
      </c>
    </row>
    <row r="625" spans="1:8">
      <c r="A625" s="17">
        <f t="shared" si="97"/>
        <v>20</v>
      </c>
      <c r="B625" s="17">
        <f t="shared" si="98"/>
        <v>29</v>
      </c>
      <c r="D625" s="89" cm="1">
        <f t="array" aca="1" ref="D625" ca="1">IF(INDIRECT(VLOOKUP(B625,B$8:C$38,2,FALSE)&amp;(10*A625-1))="","",INDIRECT(VLOOKUP(B625,B$8:C$38,2,FALSE)&amp;(10*A625-1)))</f>
        <v>46536</v>
      </c>
      <c r="E625" s="17" t="str">
        <f t="shared" ca="1" si="96"/>
        <v>土</v>
      </c>
      <c r="F625" s="17" t="str" cm="1">
        <f t="array" aca="1" ref="F625" ca="1">IF(E625="","",IF(INDIRECT(VLOOKUP(B625,B$8:C$38,2,FALSE)&amp;(10*A625+3))="","",INDIRECT(VLOOKUP(B625,B$8:C$38,2,FALSE)&amp;(10*A625+3))))</f>
        <v/>
      </c>
      <c r="G625" s="17" t="str" cm="1">
        <f t="array" aca="1" ref="G625" ca="1">IF(E625="","",IF(INDIRECT(VLOOKUP(B625,B$8:C$38,2,FALSE)&amp;(10*A625+5))="","",INDIRECT(VLOOKUP(B625,B$8:C$38,2,FALSE)&amp;(10*A625+5))))</f>
        <v/>
      </c>
      <c r="H625" s="17" t="str" cm="1">
        <f t="array" aca="1" ref="H625" ca="1">IF(G625="","",IF(G625="●","振替後",IF(G625="▲","振替前",IF(G625="○","休日",IF(G625="外","非対象期間",IF(INDIRECT(VLOOKUP(B625,B$8:C$38,2,FALSE)&amp;(10*A625+5))="","",INDIRECT(VLOOKUP(B625,B$8:C$38,2,FALSE)&amp;(10*A625+5))))))))</f>
        <v/>
      </c>
    </row>
    <row r="626" spans="1:8">
      <c r="A626" s="17">
        <f t="shared" si="97"/>
        <v>20</v>
      </c>
      <c r="B626" s="17">
        <f t="shared" si="98"/>
        <v>30</v>
      </c>
      <c r="D626" s="89" cm="1">
        <f t="array" aca="1" ref="D626" ca="1">IF(INDIRECT(VLOOKUP(B626,B$8:C$38,2,FALSE)&amp;(10*A626-1))="","",INDIRECT(VLOOKUP(B626,B$8:C$38,2,FALSE)&amp;(10*A626-1)))</f>
        <v>46537</v>
      </c>
      <c r="E626" s="17" t="str">
        <f t="shared" ca="1" si="96"/>
        <v>日</v>
      </c>
      <c r="F626" s="17" t="str" cm="1">
        <f t="array" aca="1" ref="F626" ca="1">IF(E626="","",IF(INDIRECT(VLOOKUP(B626,B$8:C$38,2,FALSE)&amp;(10*A626+3))="","",INDIRECT(VLOOKUP(B626,B$8:C$38,2,FALSE)&amp;(10*A626+3))))</f>
        <v/>
      </c>
      <c r="G626" s="17" t="str" cm="1">
        <f t="array" aca="1" ref="G626" ca="1">IF(E626="","",IF(INDIRECT(VLOOKUP(B626,B$8:C$38,2,FALSE)&amp;(10*A626+5))="","",INDIRECT(VLOOKUP(B626,B$8:C$38,2,FALSE)&amp;(10*A626+5))))</f>
        <v/>
      </c>
      <c r="H626" s="17" t="str" cm="1">
        <f t="array" aca="1" ref="H626" ca="1">IF(G626="","",IF(G626="●","振替後",IF(G626="▲","振替前",IF(G626="○","休日",IF(G626="外","非対象期間",IF(INDIRECT(VLOOKUP(B626,B$8:C$38,2,FALSE)&amp;(10*A626+5))="","",INDIRECT(VLOOKUP(B626,B$8:C$38,2,FALSE)&amp;(10*A626+5))))))))</f>
        <v/>
      </c>
    </row>
    <row r="627" spans="1:8">
      <c r="A627" s="17">
        <f t="shared" si="97"/>
        <v>20</v>
      </c>
      <c r="B627" s="17">
        <f t="shared" si="98"/>
        <v>31</v>
      </c>
      <c r="D627" s="89" cm="1">
        <f t="array" aca="1" ref="D627" ca="1">IF(INDIRECT(VLOOKUP(B627,B$8:C$38,2,FALSE)&amp;(10*A627-1))="","",INDIRECT(VLOOKUP(B627,B$8:C$38,2,FALSE)&amp;(10*A627-1)))</f>
        <v>46538</v>
      </c>
      <c r="E627" s="17" t="str">
        <f t="shared" ca="1" si="96"/>
        <v>月</v>
      </c>
      <c r="F627" s="17" t="str" cm="1">
        <f t="array" aca="1" ref="F627" ca="1">IF(E627="","",IF(INDIRECT(VLOOKUP(B627,B$8:C$38,2,FALSE)&amp;(10*A627+3))="","",INDIRECT(VLOOKUP(B627,B$8:C$38,2,FALSE)&amp;(10*A627+3))))</f>
        <v/>
      </c>
      <c r="G627" s="17" t="str" cm="1">
        <f t="array" aca="1" ref="G627" ca="1">IF(E627="","",IF(INDIRECT(VLOOKUP(B627,B$8:C$38,2,FALSE)&amp;(10*A627+5))="","",INDIRECT(VLOOKUP(B627,B$8:C$38,2,FALSE)&amp;(10*A627+5))))</f>
        <v/>
      </c>
      <c r="H627" s="17" t="str" cm="1">
        <f t="array" aca="1" ref="H627" ca="1">IF(G627="","",IF(G627="●","振替後",IF(G627="▲","振替前",IF(G627="○","休日",IF(G627="外","非対象期間",IF(INDIRECT(VLOOKUP(B627,B$8:C$38,2,FALSE)&amp;(10*A627+5))="","",INDIRECT(VLOOKUP(B627,B$8:C$38,2,FALSE)&amp;(10*A627+5))))))))</f>
        <v/>
      </c>
    </row>
    <row r="628" spans="1:8">
      <c r="A628" s="17">
        <f t="shared" si="97"/>
        <v>21</v>
      </c>
      <c r="B628" s="17">
        <f t="shared" si="98"/>
        <v>1</v>
      </c>
      <c r="D628" s="89" cm="1">
        <f t="array" aca="1" ref="D628" ca="1">IF(INDIRECT(VLOOKUP(B628,B$8:C$38,2,FALSE)&amp;(10*A628-1))="","",INDIRECT(VLOOKUP(B628,B$8:C$38,2,FALSE)&amp;(10*A628-1)))</f>
        <v>46539</v>
      </c>
      <c r="E628" s="17" t="str">
        <f t="shared" ca="1" si="96"/>
        <v>火</v>
      </c>
      <c r="F628" s="17" t="str" cm="1">
        <f t="array" aca="1" ref="F628" ca="1">IF(E628="","",IF(INDIRECT(VLOOKUP(B628,B$8:C$38,2,FALSE)&amp;(10*A628+3))="","",INDIRECT(VLOOKUP(B628,B$8:C$38,2,FALSE)&amp;(10*A628+3))))</f>
        <v/>
      </c>
      <c r="G628" s="17" t="str" cm="1">
        <f t="array" aca="1" ref="G628" ca="1">IF(E628="","",IF(INDIRECT(VLOOKUP(B628,B$8:C$38,2,FALSE)&amp;(10*A628+5))="","",INDIRECT(VLOOKUP(B628,B$8:C$38,2,FALSE)&amp;(10*A628+5))))</f>
        <v/>
      </c>
      <c r="H628" s="17" t="str" cm="1">
        <f t="array" aca="1" ref="H628" ca="1">IF(G628="","",IF(G628="●","振替後",IF(G628="▲","振替前",IF(G628="○","休日",IF(G628="外","非対象期間",IF(INDIRECT(VLOOKUP(B628,B$8:C$38,2,FALSE)&amp;(10*A628+5))="","",INDIRECT(VLOOKUP(B628,B$8:C$38,2,FALSE)&amp;(10*A628+5))))))))</f>
        <v/>
      </c>
    </row>
    <row r="629" spans="1:8">
      <c r="A629" s="17">
        <f t="shared" si="97"/>
        <v>21</v>
      </c>
      <c r="B629" s="17">
        <f t="shared" si="98"/>
        <v>2</v>
      </c>
      <c r="D629" s="89" cm="1">
        <f t="array" aca="1" ref="D629" ca="1">IF(INDIRECT(VLOOKUP(B629,B$8:C$38,2,FALSE)&amp;(10*A629-1))="","",INDIRECT(VLOOKUP(B629,B$8:C$38,2,FALSE)&amp;(10*A629-1)))</f>
        <v>46540</v>
      </c>
      <c r="E629" s="17" t="str">
        <f t="shared" ca="1" si="96"/>
        <v>水</v>
      </c>
      <c r="F629" s="17" t="str" cm="1">
        <f t="array" aca="1" ref="F629" ca="1">IF(E629="","",IF(INDIRECT(VLOOKUP(B629,B$8:C$38,2,FALSE)&amp;(10*A629+3))="","",INDIRECT(VLOOKUP(B629,B$8:C$38,2,FALSE)&amp;(10*A629+3))))</f>
        <v/>
      </c>
      <c r="G629" s="17" t="str" cm="1">
        <f t="array" aca="1" ref="G629" ca="1">IF(E629="","",IF(INDIRECT(VLOOKUP(B629,B$8:C$38,2,FALSE)&amp;(10*A629+5))="","",INDIRECT(VLOOKUP(B629,B$8:C$38,2,FALSE)&amp;(10*A629+5))))</f>
        <v/>
      </c>
      <c r="H629" s="17" t="str" cm="1">
        <f t="array" aca="1" ref="H629" ca="1">IF(G629="","",IF(G629="●","振替後",IF(G629="▲","振替前",IF(G629="○","休日",IF(G629="外","非対象期間",IF(INDIRECT(VLOOKUP(B629,B$8:C$38,2,FALSE)&amp;(10*A629+5))="","",INDIRECT(VLOOKUP(B629,B$8:C$38,2,FALSE)&amp;(10*A629+5))))))))</f>
        <v/>
      </c>
    </row>
    <row r="630" spans="1:8">
      <c r="A630" s="17">
        <f t="shared" si="97"/>
        <v>21</v>
      </c>
      <c r="B630" s="17">
        <f t="shared" si="98"/>
        <v>3</v>
      </c>
      <c r="D630" s="89" cm="1">
        <f t="array" aca="1" ref="D630" ca="1">IF(INDIRECT(VLOOKUP(B630,B$8:C$38,2,FALSE)&amp;(10*A630-1))="","",INDIRECT(VLOOKUP(B630,B$8:C$38,2,FALSE)&amp;(10*A630-1)))</f>
        <v>46541</v>
      </c>
      <c r="E630" s="17" t="str">
        <f t="shared" ca="1" si="96"/>
        <v>木</v>
      </c>
      <c r="F630" s="17" t="str" cm="1">
        <f t="array" aca="1" ref="F630" ca="1">IF(E630="","",IF(INDIRECT(VLOOKUP(B630,B$8:C$38,2,FALSE)&amp;(10*A630+3))="","",INDIRECT(VLOOKUP(B630,B$8:C$38,2,FALSE)&amp;(10*A630+3))))</f>
        <v/>
      </c>
      <c r="G630" s="17" t="str" cm="1">
        <f t="array" aca="1" ref="G630" ca="1">IF(E630="","",IF(INDIRECT(VLOOKUP(B630,B$8:C$38,2,FALSE)&amp;(10*A630+5))="","",INDIRECT(VLOOKUP(B630,B$8:C$38,2,FALSE)&amp;(10*A630+5))))</f>
        <v/>
      </c>
      <c r="H630" s="17" t="str" cm="1">
        <f t="array" aca="1" ref="H630" ca="1">IF(G630="","",IF(G630="●","振替後",IF(G630="▲","振替前",IF(G630="○","休日",IF(G630="外","非対象期間",IF(INDIRECT(VLOOKUP(B630,B$8:C$38,2,FALSE)&amp;(10*A630+5))="","",INDIRECT(VLOOKUP(B630,B$8:C$38,2,FALSE)&amp;(10*A630+5))))))))</f>
        <v/>
      </c>
    </row>
    <row r="631" spans="1:8">
      <c r="A631" s="17">
        <f t="shared" si="97"/>
        <v>21</v>
      </c>
      <c r="B631" s="17">
        <f t="shared" si="98"/>
        <v>4</v>
      </c>
      <c r="D631" s="89" cm="1">
        <f t="array" aca="1" ref="D631" ca="1">IF(INDIRECT(VLOOKUP(B631,B$8:C$38,2,FALSE)&amp;(10*A631-1))="","",INDIRECT(VLOOKUP(B631,B$8:C$38,2,FALSE)&amp;(10*A631-1)))</f>
        <v>46542</v>
      </c>
      <c r="E631" s="17" t="str">
        <f t="shared" ca="1" si="96"/>
        <v>金</v>
      </c>
      <c r="F631" s="17" t="str" cm="1">
        <f t="array" aca="1" ref="F631" ca="1">IF(E631="","",IF(INDIRECT(VLOOKUP(B631,B$8:C$38,2,FALSE)&amp;(10*A631+3))="","",INDIRECT(VLOOKUP(B631,B$8:C$38,2,FALSE)&amp;(10*A631+3))))</f>
        <v/>
      </c>
      <c r="G631" s="17" t="str" cm="1">
        <f t="array" aca="1" ref="G631" ca="1">IF(E631="","",IF(INDIRECT(VLOOKUP(B631,B$8:C$38,2,FALSE)&amp;(10*A631+5))="","",INDIRECT(VLOOKUP(B631,B$8:C$38,2,FALSE)&amp;(10*A631+5))))</f>
        <v/>
      </c>
      <c r="H631" s="17" t="str" cm="1">
        <f t="array" aca="1" ref="H631" ca="1">IF(G631="","",IF(G631="●","振替後",IF(G631="▲","振替前",IF(G631="○","休日",IF(G631="外","非対象期間",IF(INDIRECT(VLOOKUP(B631,B$8:C$38,2,FALSE)&amp;(10*A631+5))="","",INDIRECT(VLOOKUP(B631,B$8:C$38,2,FALSE)&amp;(10*A631+5))))))))</f>
        <v/>
      </c>
    </row>
    <row r="632" spans="1:8">
      <c r="A632" s="17">
        <f t="shared" si="97"/>
        <v>21</v>
      </c>
      <c r="B632" s="17">
        <f t="shared" si="98"/>
        <v>5</v>
      </c>
      <c r="D632" s="89" cm="1">
        <f t="array" aca="1" ref="D632" ca="1">IF(INDIRECT(VLOOKUP(B632,B$8:C$38,2,FALSE)&amp;(10*A632-1))="","",INDIRECT(VLOOKUP(B632,B$8:C$38,2,FALSE)&amp;(10*A632-1)))</f>
        <v>46543</v>
      </c>
      <c r="E632" s="17" t="str">
        <f t="shared" ca="1" si="96"/>
        <v>土</v>
      </c>
      <c r="F632" s="17" t="str" cm="1">
        <f t="array" aca="1" ref="F632" ca="1">IF(E632="","",IF(INDIRECT(VLOOKUP(B632,B$8:C$38,2,FALSE)&amp;(10*A632+3))="","",INDIRECT(VLOOKUP(B632,B$8:C$38,2,FALSE)&amp;(10*A632+3))))</f>
        <v/>
      </c>
      <c r="G632" s="17" t="str" cm="1">
        <f t="array" aca="1" ref="G632" ca="1">IF(E632="","",IF(INDIRECT(VLOOKUP(B632,B$8:C$38,2,FALSE)&amp;(10*A632+5))="","",INDIRECT(VLOOKUP(B632,B$8:C$38,2,FALSE)&amp;(10*A632+5))))</f>
        <v/>
      </c>
      <c r="H632" s="17" t="str" cm="1">
        <f t="array" aca="1" ref="H632" ca="1">IF(G632="","",IF(G632="●","振替後",IF(G632="▲","振替前",IF(G632="○","休日",IF(G632="外","非対象期間",IF(INDIRECT(VLOOKUP(B632,B$8:C$38,2,FALSE)&amp;(10*A632+5))="","",INDIRECT(VLOOKUP(B632,B$8:C$38,2,FALSE)&amp;(10*A632+5))))))))</f>
        <v/>
      </c>
    </row>
    <row r="633" spans="1:8">
      <c r="A633" s="17">
        <f t="shared" si="97"/>
        <v>21</v>
      </c>
      <c r="B633" s="17">
        <f t="shared" si="98"/>
        <v>6</v>
      </c>
      <c r="D633" s="89" cm="1">
        <f t="array" aca="1" ref="D633" ca="1">IF(INDIRECT(VLOOKUP(B633,B$8:C$38,2,FALSE)&amp;(10*A633-1))="","",INDIRECT(VLOOKUP(B633,B$8:C$38,2,FALSE)&amp;(10*A633-1)))</f>
        <v>46544</v>
      </c>
      <c r="E633" s="17" t="str">
        <f t="shared" ca="1" si="96"/>
        <v>日</v>
      </c>
      <c r="F633" s="17" t="str" cm="1">
        <f t="array" aca="1" ref="F633" ca="1">IF(E633="","",IF(INDIRECT(VLOOKUP(B633,B$8:C$38,2,FALSE)&amp;(10*A633+3))="","",INDIRECT(VLOOKUP(B633,B$8:C$38,2,FALSE)&amp;(10*A633+3))))</f>
        <v/>
      </c>
      <c r="G633" s="17" t="str" cm="1">
        <f t="array" aca="1" ref="G633" ca="1">IF(E633="","",IF(INDIRECT(VLOOKUP(B633,B$8:C$38,2,FALSE)&amp;(10*A633+5))="","",INDIRECT(VLOOKUP(B633,B$8:C$38,2,FALSE)&amp;(10*A633+5))))</f>
        <v/>
      </c>
      <c r="H633" s="17" t="str" cm="1">
        <f t="array" aca="1" ref="H633" ca="1">IF(G633="","",IF(G633="●","振替後",IF(G633="▲","振替前",IF(G633="○","休日",IF(G633="外","非対象期間",IF(INDIRECT(VLOOKUP(B633,B$8:C$38,2,FALSE)&amp;(10*A633+5))="","",INDIRECT(VLOOKUP(B633,B$8:C$38,2,FALSE)&amp;(10*A633+5))))))))</f>
        <v/>
      </c>
    </row>
    <row r="634" spans="1:8">
      <c r="A634" s="17">
        <f t="shared" si="97"/>
        <v>21</v>
      </c>
      <c r="B634" s="17">
        <f t="shared" si="98"/>
        <v>7</v>
      </c>
      <c r="D634" s="89" cm="1">
        <f t="array" aca="1" ref="D634" ca="1">IF(INDIRECT(VLOOKUP(B634,B$8:C$38,2,FALSE)&amp;(10*A634-1))="","",INDIRECT(VLOOKUP(B634,B$8:C$38,2,FALSE)&amp;(10*A634-1)))</f>
        <v>46545</v>
      </c>
      <c r="E634" s="17" t="str">
        <f t="shared" ca="1" si="96"/>
        <v>月</v>
      </c>
      <c r="F634" s="17" t="str" cm="1">
        <f t="array" aca="1" ref="F634" ca="1">IF(E634="","",IF(INDIRECT(VLOOKUP(B634,B$8:C$38,2,FALSE)&amp;(10*A634+3))="","",INDIRECT(VLOOKUP(B634,B$8:C$38,2,FALSE)&amp;(10*A634+3))))</f>
        <v/>
      </c>
      <c r="G634" s="17" t="str" cm="1">
        <f t="array" aca="1" ref="G634" ca="1">IF(E634="","",IF(INDIRECT(VLOOKUP(B634,B$8:C$38,2,FALSE)&amp;(10*A634+5))="","",INDIRECT(VLOOKUP(B634,B$8:C$38,2,FALSE)&amp;(10*A634+5))))</f>
        <v/>
      </c>
      <c r="H634" s="17" t="str" cm="1">
        <f t="array" aca="1" ref="H634" ca="1">IF(G634="","",IF(G634="●","振替後",IF(G634="▲","振替前",IF(G634="○","休日",IF(G634="外","非対象期間",IF(INDIRECT(VLOOKUP(B634,B$8:C$38,2,FALSE)&amp;(10*A634+5))="","",INDIRECT(VLOOKUP(B634,B$8:C$38,2,FALSE)&amp;(10*A634+5))))))))</f>
        <v/>
      </c>
    </row>
    <row r="635" spans="1:8">
      <c r="A635" s="17">
        <f t="shared" si="97"/>
        <v>21</v>
      </c>
      <c r="B635" s="17">
        <f t="shared" si="98"/>
        <v>8</v>
      </c>
      <c r="D635" s="89" cm="1">
        <f t="array" aca="1" ref="D635" ca="1">IF(INDIRECT(VLOOKUP(B635,B$8:C$38,2,FALSE)&amp;(10*A635-1))="","",INDIRECT(VLOOKUP(B635,B$8:C$38,2,FALSE)&amp;(10*A635-1)))</f>
        <v>46546</v>
      </c>
      <c r="E635" s="17" t="str">
        <f t="shared" ca="1" si="96"/>
        <v>火</v>
      </c>
      <c r="F635" s="17" t="str" cm="1">
        <f t="array" aca="1" ref="F635" ca="1">IF(E635="","",IF(INDIRECT(VLOOKUP(B635,B$8:C$38,2,FALSE)&amp;(10*A635+3))="","",INDIRECT(VLOOKUP(B635,B$8:C$38,2,FALSE)&amp;(10*A635+3))))</f>
        <v/>
      </c>
      <c r="G635" s="17" t="str" cm="1">
        <f t="array" aca="1" ref="G635" ca="1">IF(E635="","",IF(INDIRECT(VLOOKUP(B635,B$8:C$38,2,FALSE)&amp;(10*A635+5))="","",INDIRECT(VLOOKUP(B635,B$8:C$38,2,FALSE)&amp;(10*A635+5))))</f>
        <v/>
      </c>
      <c r="H635" s="17" t="str" cm="1">
        <f t="array" aca="1" ref="H635" ca="1">IF(G635="","",IF(G635="●","振替後",IF(G635="▲","振替前",IF(G635="○","休日",IF(G635="外","非対象期間",IF(INDIRECT(VLOOKUP(B635,B$8:C$38,2,FALSE)&amp;(10*A635+5))="","",INDIRECT(VLOOKUP(B635,B$8:C$38,2,FALSE)&amp;(10*A635+5))))))))</f>
        <v/>
      </c>
    </row>
    <row r="636" spans="1:8">
      <c r="A636" s="17">
        <f t="shared" si="97"/>
        <v>21</v>
      </c>
      <c r="B636" s="17">
        <f t="shared" si="98"/>
        <v>9</v>
      </c>
      <c r="D636" s="89" cm="1">
        <f t="array" aca="1" ref="D636" ca="1">IF(INDIRECT(VLOOKUP(B636,B$8:C$38,2,FALSE)&amp;(10*A636-1))="","",INDIRECT(VLOOKUP(B636,B$8:C$38,2,FALSE)&amp;(10*A636-1)))</f>
        <v>46547</v>
      </c>
      <c r="E636" s="17" t="str">
        <f t="shared" ca="1" si="96"/>
        <v>水</v>
      </c>
      <c r="F636" s="17" t="str" cm="1">
        <f t="array" aca="1" ref="F636" ca="1">IF(E636="","",IF(INDIRECT(VLOOKUP(B636,B$8:C$38,2,FALSE)&amp;(10*A636+3))="","",INDIRECT(VLOOKUP(B636,B$8:C$38,2,FALSE)&amp;(10*A636+3))))</f>
        <v/>
      </c>
      <c r="G636" s="17" t="str" cm="1">
        <f t="array" aca="1" ref="G636" ca="1">IF(E636="","",IF(INDIRECT(VLOOKUP(B636,B$8:C$38,2,FALSE)&amp;(10*A636+5))="","",INDIRECT(VLOOKUP(B636,B$8:C$38,2,FALSE)&amp;(10*A636+5))))</f>
        <v/>
      </c>
      <c r="H636" s="17" t="str" cm="1">
        <f t="array" aca="1" ref="H636" ca="1">IF(G636="","",IF(G636="●","振替後",IF(G636="▲","振替前",IF(G636="○","休日",IF(G636="外","非対象期間",IF(INDIRECT(VLOOKUP(B636,B$8:C$38,2,FALSE)&amp;(10*A636+5))="","",INDIRECT(VLOOKUP(B636,B$8:C$38,2,FALSE)&amp;(10*A636+5))))))))</f>
        <v/>
      </c>
    </row>
    <row r="637" spans="1:8">
      <c r="A637" s="17">
        <f t="shared" si="97"/>
        <v>21</v>
      </c>
      <c r="B637" s="17">
        <f t="shared" si="98"/>
        <v>10</v>
      </c>
      <c r="D637" s="89" cm="1">
        <f t="array" aca="1" ref="D637" ca="1">IF(INDIRECT(VLOOKUP(B637,B$8:C$38,2,FALSE)&amp;(10*A637-1))="","",INDIRECT(VLOOKUP(B637,B$8:C$38,2,FALSE)&amp;(10*A637-1)))</f>
        <v>46548</v>
      </c>
      <c r="E637" s="17" t="str">
        <f t="shared" ca="1" si="96"/>
        <v>木</v>
      </c>
      <c r="F637" s="17" t="str" cm="1">
        <f t="array" aca="1" ref="F637" ca="1">IF(E637="","",IF(INDIRECT(VLOOKUP(B637,B$8:C$38,2,FALSE)&amp;(10*A637+3))="","",INDIRECT(VLOOKUP(B637,B$8:C$38,2,FALSE)&amp;(10*A637+3))))</f>
        <v/>
      </c>
      <c r="G637" s="17" t="str" cm="1">
        <f t="array" aca="1" ref="G637" ca="1">IF(E637="","",IF(INDIRECT(VLOOKUP(B637,B$8:C$38,2,FALSE)&amp;(10*A637+5))="","",INDIRECT(VLOOKUP(B637,B$8:C$38,2,FALSE)&amp;(10*A637+5))))</f>
        <v/>
      </c>
      <c r="H637" s="17" t="str" cm="1">
        <f t="array" aca="1" ref="H637" ca="1">IF(G637="","",IF(G637="●","振替後",IF(G637="▲","振替前",IF(G637="○","休日",IF(G637="外","非対象期間",IF(INDIRECT(VLOOKUP(B637,B$8:C$38,2,FALSE)&amp;(10*A637+5))="","",INDIRECT(VLOOKUP(B637,B$8:C$38,2,FALSE)&amp;(10*A637+5))))))))</f>
        <v/>
      </c>
    </row>
    <row r="638" spans="1:8">
      <c r="A638" s="17">
        <f t="shared" si="97"/>
        <v>21</v>
      </c>
      <c r="B638" s="17">
        <f t="shared" si="98"/>
        <v>11</v>
      </c>
      <c r="D638" s="89" cm="1">
        <f t="array" aca="1" ref="D638" ca="1">IF(INDIRECT(VLOOKUP(B638,B$8:C$38,2,FALSE)&amp;(10*A638-1))="","",INDIRECT(VLOOKUP(B638,B$8:C$38,2,FALSE)&amp;(10*A638-1)))</f>
        <v>46549</v>
      </c>
      <c r="E638" s="17" t="str">
        <f t="shared" ca="1" si="96"/>
        <v>金</v>
      </c>
      <c r="F638" s="17" t="str" cm="1">
        <f t="array" aca="1" ref="F638" ca="1">IF(E638="","",IF(INDIRECT(VLOOKUP(B638,B$8:C$38,2,FALSE)&amp;(10*A638+3))="","",INDIRECT(VLOOKUP(B638,B$8:C$38,2,FALSE)&amp;(10*A638+3))))</f>
        <v/>
      </c>
      <c r="G638" s="17" t="str" cm="1">
        <f t="array" aca="1" ref="G638" ca="1">IF(E638="","",IF(INDIRECT(VLOOKUP(B638,B$8:C$38,2,FALSE)&amp;(10*A638+5))="","",INDIRECT(VLOOKUP(B638,B$8:C$38,2,FALSE)&amp;(10*A638+5))))</f>
        <v/>
      </c>
      <c r="H638" s="17" t="str" cm="1">
        <f t="array" aca="1" ref="H638" ca="1">IF(G638="","",IF(G638="●","振替後",IF(G638="▲","振替前",IF(G638="○","休日",IF(G638="外","非対象期間",IF(INDIRECT(VLOOKUP(B638,B$8:C$38,2,FALSE)&amp;(10*A638+5))="","",INDIRECT(VLOOKUP(B638,B$8:C$38,2,FALSE)&amp;(10*A638+5))))))))</f>
        <v/>
      </c>
    </row>
    <row r="639" spans="1:8">
      <c r="A639" s="17">
        <f t="shared" si="97"/>
        <v>21</v>
      </c>
      <c r="B639" s="17">
        <f t="shared" si="98"/>
        <v>12</v>
      </c>
      <c r="D639" s="89" cm="1">
        <f t="array" aca="1" ref="D639" ca="1">IF(INDIRECT(VLOOKUP(B639,B$8:C$38,2,FALSE)&amp;(10*A639-1))="","",INDIRECT(VLOOKUP(B639,B$8:C$38,2,FALSE)&amp;(10*A639-1)))</f>
        <v>46550</v>
      </c>
      <c r="E639" s="17" t="str">
        <f t="shared" ca="1" si="96"/>
        <v>土</v>
      </c>
      <c r="F639" s="17" t="str" cm="1">
        <f t="array" aca="1" ref="F639" ca="1">IF(E639="","",IF(INDIRECT(VLOOKUP(B639,B$8:C$38,2,FALSE)&amp;(10*A639+3))="","",INDIRECT(VLOOKUP(B639,B$8:C$38,2,FALSE)&amp;(10*A639+3))))</f>
        <v/>
      </c>
      <c r="G639" s="17" t="str" cm="1">
        <f t="array" aca="1" ref="G639" ca="1">IF(E639="","",IF(INDIRECT(VLOOKUP(B639,B$8:C$38,2,FALSE)&amp;(10*A639+5))="","",INDIRECT(VLOOKUP(B639,B$8:C$38,2,FALSE)&amp;(10*A639+5))))</f>
        <v/>
      </c>
      <c r="H639" s="17" t="str" cm="1">
        <f t="array" aca="1" ref="H639" ca="1">IF(G639="","",IF(G639="●","振替後",IF(G639="▲","振替前",IF(G639="○","休日",IF(G639="外","非対象期間",IF(INDIRECT(VLOOKUP(B639,B$8:C$38,2,FALSE)&amp;(10*A639+5))="","",INDIRECT(VLOOKUP(B639,B$8:C$38,2,FALSE)&amp;(10*A639+5))))))))</f>
        <v/>
      </c>
    </row>
    <row r="640" spans="1:8">
      <c r="A640" s="17">
        <f t="shared" si="97"/>
        <v>21</v>
      </c>
      <c r="B640" s="17">
        <f t="shared" si="98"/>
        <v>13</v>
      </c>
      <c r="D640" s="89" cm="1">
        <f t="array" aca="1" ref="D640" ca="1">IF(INDIRECT(VLOOKUP(B640,B$8:C$38,2,FALSE)&amp;(10*A640-1))="","",INDIRECT(VLOOKUP(B640,B$8:C$38,2,FALSE)&amp;(10*A640-1)))</f>
        <v>46551</v>
      </c>
      <c r="E640" s="17" t="str">
        <f t="shared" ca="1" si="96"/>
        <v>日</v>
      </c>
      <c r="F640" s="17" t="str" cm="1">
        <f t="array" aca="1" ref="F640" ca="1">IF(E640="","",IF(INDIRECT(VLOOKUP(B640,B$8:C$38,2,FALSE)&amp;(10*A640+3))="","",INDIRECT(VLOOKUP(B640,B$8:C$38,2,FALSE)&amp;(10*A640+3))))</f>
        <v/>
      </c>
      <c r="G640" s="17" t="str" cm="1">
        <f t="array" aca="1" ref="G640" ca="1">IF(E640="","",IF(INDIRECT(VLOOKUP(B640,B$8:C$38,2,FALSE)&amp;(10*A640+5))="","",INDIRECT(VLOOKUP(B640,B$8:C$38,2,FALSE)&amp;(10*A640+5))))</f>
        <v/>
      </c>
      <c r="H640" s="17" t="str" cm="1">
        <f t="array" aca="1" ref="H640" ca="1">IF(G640="","",IF(G640="●","振替後",IF(G640="▲","振替前",IF(G640="○","休日",IF(G640="外","非対象期間",IF(INDIRECT(VLOOKUP(B640,B$8:C$38,2,FALSE)&amp;(10*A640+5))="","",INDIRECT(VLOOKUP(B640,B$8:C$38,2,FALSE)&amp;(10*A640+5))))))))</f>
        <v/>
      </c>
    </row>
    <row r="641" spans="1:8">
      <c r="A641" s="17">
        <f t="shared" si="97"/>
        <v>21</v>
      </c>
      <c r="B641" s="17">
        <f t="shared" si="98"/>
        <v>14</v>
      </c>
      <c r="D641" s="89" cm="1">
        <f t="array" aca="1" ref="D641" ca="1">IF(INDIRECT(VLOOKUP(B641,B$8:C$38,2,FALSE)&amp;(10*A641-1))="","",INDIRECT(VLOOKUP(B641,B$8:C$38,2,FALSE)&amp;(10*A641-1)))</f>
        <v>46552</v>
      </c>
      <c r="E641" s="17" t="str">
        <f t="shared" ca="1" si="96"/>
        <v>月</v>
      </c>
      <c r="F641" s="17" t="str" cm="1">
        <f t="array" aca="1" ref="F641" ca="1">IF(E641="","",IF(INDIRECT(VLOOKUP(B641,B$8:C$38,2,FALSE)&amp;(10*A641+3))="","",INDIRECT(VLOOKUP(B641,B$8:C$38,2,FALSE)&amp;(10*A641+3))))</f>
        <v/>
      </c>
      <c r="G641" s="17" t="str" cm="1">
        <f t="array" aca="1" ref="G641" ca="1">IF(E641="","",IF(INDIRECT(VLOOKUP(B641,B$8:C$38,2,FALSE)&amp;(10*A641+5))="","",INDIRECT(VLOOKUP(B641,B$8:C$38,2,FALSE)&amp;(10*A641+5))))</f>
        <v/>
      </c>
      <c r="H641" s="17" t="str" cm="1">
        <f t="array" aca="1" ref="H641" ca="1">IF(G641="","",IF(G641="●","振替後",IF(G641="▲","振替前",IF(G641="○","休日",IF(G641="外","非対象期間",IF(INDIRECT(VLOOKUP(B641,B$8:C$38,2,FALSE)&amp;(10*A641+5))="","",INDIRECT(VLOOKUP(B641,B$8:C$38,2,FALSE)&amp;(10*A641+5))))))))</f>
        <v/>
      </c>
    </row>
    <row r="642" spans="1:8">
      <c r="A642" s="17">
        <f t="shared" si="97"/>
        <v>21</v>
      </c>
      <c r="B642" s="17">
        <f t="shared" si="98"/>
        <v>15</v>
      </c>
      <c r="D642" s="89" cm="1">
        <f t="array" aca="1" ref="D642" ca="1">IF(INDIRECT(VLOOKUP(B642,B$8:C$38,2,FALSE)&amp;(10*A642-1))="","",INDIRECT(VLOOKUP(B642,B$8:C$38,2,FALSE)&amp;(10*A642-1)))</f>
        <v>46553</v>
      </c>
      <c r="E642" s="17" t="str">
        <f t="shared" ca="1" si="96"/>
        <v>火</v>
      </c>
      <c r="F642" s="17" t="str" cm="1">
        <f t="array" aca="1" ref="F642" ca="1">IF(E642="","",IF(INDIRECT(VLOOKUP(B642,B$8:C$38,2,FALSE)&amp;(10*A642+3))="","",INDIRECT(VLOOKUP(B642,B$8:C$38,2,FALSE)&amp;(10*A642+3))))</f>
        <v/>
      </c>
      <c r="G642" s="17" t="str" cm="1">
        <f t="array" aca="1" ref="G642" ca="1">IF(E642="","",IF(INDIRECT(VLOOKUP(B642,B$8:C$38,2,FALSE)&amp;(10*A642+5))="","",INDIRECT(VLOOKUP(B642,B$8:C$38,2,FALSE)&amp;(10*A642+5))))</f>
        <v/>
      </c>
      <c r="H642" s="17" t="str" cm="1">
        <f t="array" aca="1" ref="H642" ca="1">IF(G642="","",IF(G642="●","振替後",IF(G642="▲","振替前",IF(G642="○","休日",IF(G642="外","非対象期間",IF(INDIRECT(VLOOKUP(B642,B$8:C$38,2,FALSE)&amp;(10*A642+5))="","",INDIRECT(VLOOKUP(B642,B$8:C$38,2,FALSE)&amp;(10*A642+5))))))))</f>
        <v/>
      </c>
    </row>
    <row r="643" spans="1:8">
      <c r="A643" s="17">
        <f t="shared" si="97"/>
        <v>21</v>
      </c>
      <c r="B643" s="17">
        <f t="shared" si="98"/>
        <v>16</v>
      </c>
      <c r="D643" s="89" cm="1">
        <f t="array" aca="1" ref="D643" ca="1">IF(INDIRECT(VLOOKUP(B643,B$8:C$38,2,FALSE)&amp;(10*A643-1))="","",INDIRECT(VLOOKUP(B643,B$8:C$38,2,FALSE)&amp;(10*A643-1)))</f>
        <v>46554</v>
      </c>
      <c r="E643" s="17" t="str">
        <f t="shared" ca="1" si="96"/>
        <v>水</v>
      </c>
      <c r="F643" s="17" t="str" cm="1">
        <f t="array" aca="1" ref="F643" ca="1">IF(E643="","",IF(INDIRECT(VLOOKUP(B643,B$8:C$38,2,FALSE)&amp;(10*A643+3))="","",INDIRECT(VLOOKUP(B643,B$8:C$38,2,FALSE)&amp;(10*A643+3))))</f>
        <v/>
      </c>
      <c r="G643" s="17" t="str" cm="1">
        <f t="array" aca="1" ref="G643" ca="1">IF(E643="","",IF(INDIRECT(VLOOKUP(B643,B$8:C$38,2,FALSE)&amp;(10*A643+5))="","",INDIRECT(VLOOKUP(B643,B$8:C$38,2,FALSE)&amp;(10*A643+5))))</f>
        <v/>
      </c>
      <c r="H643" s="17" t="str" cm="1">
        <f t="array" aca="1" ref="H643" ca="1">IF(G643="","",IF(G643="●","振替後",IF(G643="▲","振替前",IF(G643="○","休日",IF(G643="外","非対象期間",IF(INDIRECT(VLOOKUP(B643,B$8:C$38,2,FALSE)&amp;(10*A643+5))="","",INDIRECT(VLOOKUP(B643,B$8:C$38,2,FALSE)&amp;(10*A643+5))))))))</f>
        <v/>
      </c>
    </row>
    <row r="644" spans="1:8">
      <c r="A644" s="17">
        <f t="shared" si="97"/>
        <v>21</v>
      </c>
      <c r="B644" s="17">
        <f t="shared" si="98"/>
        <v>17</v>
      </c>
      <c r="D644" s="89" cm="1">
        <f t="array" aca="1" ref="D644" ca="1">IF(INDIRECT(VLOOKUP(B644,B$8:C$38,2,FALSE)&amp;(10*A644-1))="","",INDIRECT(VLOOKUP(B644,B$8:C$38,2,FALSE)&amp;(10*A644-1)))</f>
        <v>46555</v>
      </c>
      <c r="E644" s="17" t="str">
        <f t="shared" ca="1" si="96"/>
        <v>木</v>
      </c>
      <c r="F644" s="17" t="str" cm="1">
        <f t="array" aca="1" ref="F644" ca="1">IF(E644="","",IF(INDIRECT(VLOOKUP(B644,B$8:C$38,2,FALSE)&amp;(10*A644+3))="","",INDIRECT(VLOOKUP(B644,B$8:C$38,2,FALSE)&amp;(10*A644+3))))</f>
        <v/>
      </c>
      <c r="G644" s="17" t="str" cm="1">
        <f t="array" aca="1" ref="G644" ca="1">IF(E644="","",IF(INDIRECT(VLOOKUP(B644,B$8:C$38,2,FALSE)&amp;(10*A644+5))="","",INDIRECT(VLOOKUP(B644,B$8:C$38,2,FALSE)&amp;(10*A644+5))))</f>
        <v/>
      </c>
      <c r="H644" s="17" t="str" cm="1">
        <f t="array" aca="1" ref="H644" ca="1">IF(G644="","",IF(G644="●","振替後",IF(G644="▲","振替前",IF(G644="○","休日",IF(G644="外","非対象期間",IF(INDIRECT(VLOOKUP(B644,B$8:C$38,2,FALSE)&amp;(10*A644+5))="","",INDIRECT(VLOOKUP(B644,B$8:C$38,2,FALSE)&amp;(10*A644+5))))))))</f>
        <v/>
      </c>
    </row>
    <row r="645" spans="1:8">
      <c r="A645" s="17">
        <f t="shared" si="97"/>
        <v>21</v>
      </c>
      <c r="B645" s="17">
        <f t="shared" si="98"/>
        <v>18</v>
      </c>
      <c r="D645" s="89" cm="1">
        <f t="array" aca="1" ref="D645" ca="1">IF(INDIRECT(VLOOKUP(B645,B$8:C$38,2,FALSE)&amp;(10*A645-1))="","",INDIRECT(VLOOKUP(B645,B$8:C$38,2,FALSE)&amp;(10*A645-1)))</f>
        <v>46556</v>
      </c>
      <c r="E645" s="17" t="str">
        <f t="shared" ca="1" si="96"/>
        <v>金</v>
      </c>
      <c r="F645" s="17" t="str" cm="1">
        <f t="array" aca="1" ref="F645" ca="1">IF(E645="","",IF(INDIRECT(VLOOKUP(B645,B$8:C$38,2,FALSE)&amp;(10*A645+3))="","",INDIRECT(VLOOKUP(B645,B$8:C$38,2,FALSE)&amp;(10*A645+3))))</f>
        <v/>
      </c>
      <c r="G645" s="17" t="str" cm="1">
        <f t="array" aca="1" ref="G645" ca="1">IF(E645="","",IF(INDIRECT(VLOOKUP(B645,B$8:C$38,2,FALSE)&amp;(10*A645+5))="","",INDIRECT(VLOOKUP(B645,B$8:C$38,2,FALSE)&amp;(10*A645+5))))</f>
        <v/>
      </c>
      <c r="H645" s="17" t="str" cm="1">
        <f t="array" aca="1" ref="H645" ca="1">IF(G645="","",IF(G645="●","振替後",IF(G645="▲","振替前",IF(G645="○","休日",IF(G645="外","非対象期間",IF(INDIRECT(VLOOKUP(B645,B$8:C$38,2,FALSE)&amp;(10*A645+5))="","",INDIRECT(VLOOKUP(B645,B$8:C$38,2,FALSE)&amp;(10*A645+5))))))))</f>
        <v/>
      </c>
    </row>
    <row r="646" spans="1:8">
      <c r="A646" s="17">
        <f t="shared" si="97"/>
        <v>21</v>
      </c>
      <c r="B646" s="17">
        <f t="shared" si="98"/>
        <v>19</v>
      </c>
      <c r="D646" s="89" cm="1">
        <f t="array" aca="1" ref="D646" ca="1">IF(INDIRECT(VLOOKUP(B646,B$8:C$38,2,FALSE)&amp;(10*A646-1))="","",INDIRECT(VLOOKUP(B646,B$8:C$38,2,FALSE)&amp;(10*A646-1)))</f>
        <v>46557</v>
      </c>
      <c r="E646" s="17" t="str">
        <f t="shared" ca="1" si="96"/>
        <v>土</v>
      </c>
      <c r="F646" s="17" t="str" cm="1">
        <f t="array" aca="1" ref="F646" ca="1">IF(E646="","",IF(INDIRECT(VLOOKUP(B646,B$8:C$38,2,FALSE)&amp;(10*A646+3))="","",INDIRECT(VLOOKUP(B646,B$8:C$38,2,FALSE)&amp;(10*A646+3))))</f>
        <v/>
      </c>
      <c r="G646" s="17" t="str" cm="1">
        <f t="array" aca="1" ref="G646" ca="1">IF(E646="","",IF(INDIRECT(VLOOKUP(B646,B$8:C$38,2,FALSE)&amp;(10*A646+5))="","",INDIRECT(VLOOKUP(B646,B$8:C$38,2,FALSE)&amp;(10*A646+5))))</f>
        <v/>
      </c>
      <c r="H646" s="17" t="str" cm="1">
        <f t="array" aca="1" ref="H646" ca="1">IF(G646="","",IF(G646="●","振替後",IF(G646="▲","振替前",IF(G646="○","休日",IF(G646="外","非対象期間",IF(INDIRECT(VLOOKUP(B646,B$8:C$38,2,FALSE)&amp;(10*A646+5))="","",INDIRECT(VLOOKUP(B646,B$8:C$38,2,FALSE)&amp;(10*A646+5))))))))</f>
        <v/>
      </c>
    </row>
    <row r="647" spans="1:8">
      <c r="A647" s="17">
        <f t="shared" si="97"/>
        <v>21</v>
      </c>
      <c r="B647" s="17">
        <f t="shared" si="98"/>
        <v>20</v>
      </c>
      <c r="D647" s="89" cm="1">
        <f t="array" aca="1" ref="D647" ca="1">IF(INDIRECT(VLOOKUP(B647,B$8:C$38,2,FALSE)&amp;(10*A647-1))="","",INDIRECT(VLOOKUP(B647,B$8:C$38,2,FALSE)&amp;(10*A647-1)))</f>
        <v>46558</v>
      </c>
      <c r="E647" s="17" t="str">
        <f t="shared" ca="1" si="96"/>
        <v>日</v>
      </c>
      <c r="F647" s="17" t="str" cm="1">
        <f t="array" aca="1" ref="F647" ca="1">IF(E647="","",IF(INDIRECT(VLOOKUP(B647,B$8:C$38,2,FALSE)&amp;(10*A647+3))="","",INDIRECT(VLOOKUP(B647,B$8:C$38,2,FALSE)&amp;(10*A647+3))))</f>
        <v/>
      </c>
      <c r="G647" s="17" t="str" cm="1">
        <f t="array" aca="1" ref="G647" ca="1">IF(E647="","",IF(INDIRECT(VLOOKUP(B647,B$8:C$38,2,FALSE)&amp;(10*A647+5))="","",INDIRECT(VLOOKUP(B647,B$8:C$38,2,FALSE)&amp;(10*A647+5))))</f>
        <v/>
      </c>
      <c r="H647" s="17" t="str" cm="1">
        <f t="array" aca="1" ref="H647" ca="1">IF(G647="","",IF(G647="●","振替後",IF(G647="▲","振替前",IF(G647="○","休日",IF(G647="外","非対象期間",IF(INDIRECT(VLOOKUP(B647,B$8:C$38,2,FALSE)&amp;(10*A647+5))="","",INDIRECT(VLOOKUP(B647,B$8:C$38,2,FALSE)&amp;(10*A647+5))))))))</f>
        <v/>
      </c>
    </row>
    <row r="648" spans="1:8">
      <c r="A648" s="17">
        <f t="shared" si="97"/>
        <v>21</v>
      </c>
      <c r="B648" s="17">
        <f t="shared" si="98"/>
        <v>21</v>
      </c>
      <c r="D648" s="89" cm="1">
        <f t="array" aca="1" ref="D648" ca="1">IF(INDIRECT(VLOOKUP(B648,B$8:C$38,2,FALSE)&amp;(10*A648-1))="","",INDIRECT(VLOOKUP(B648,B$8:C$38,2,FALSE)&amp;(10*A648-1)))</f>
        <v>46559</v>
      </c>
      <c r="E648" s="17" t="str">
        <f t="shared" ca="1" si="96"/>
        <v>月</v>
      </c>
      <c r="F648" s="17" t="str" cm="1">
        <f t="array" aca="1" ref="F648" ca="1">IF(E648="","",IF(INDIRECT(VLOOKUP(B648,B$8:C$38,2,FALSE)&amp;(10*A648+3))="","",INDIRECT(VLOOKUP(B648,B$8:C$38,2,FALSE)&amp;(10*A648+3))))</f>
        <v/>
      </c>
      <c r="G648" s="17" t="str" cm="1">
        <f t="array" aca="1" ref="G648" ca="1">IF(E648="","",IF(INDIRECT(VLOOKUP(B648,B$8:C$38,2,FALSE)&amp;(10*A648+5))="","",INDIRECT(VLOOKUP(B648,B$8:C$38,2,FALSE)&amp;(10*A648+5))))</f>
        <v/>
      </c>
      <c r="H648" s="17" t="str" cm="1">
        <f t="array" aca="1" ref="H648" ca="1">IF(G648="","",IF(G648="●","振替後",IF(G648="▲","振替前",IF(G648="○","休日",IF(G648="外","非対象期間",IF(INDIRECT(VLOOKUP(B648,B$8:C$38,2,FALSE)&amp;(10*A648+5))="","",INDIRECT(VLOOKUP(B648,B$8:C$38,2,FALSE)&amp;(10*A648+5))))))))</f>
        <v/>
      </c>
    </row>
    <row r="649" spans="1:8">
      <c r="A649" s="17">
        <f t="shared" si="97"/>
        <v>21</v>
      </c>
      <c r="B649" s="17">
        <f t="shared" si="98"/>
        <v>22</v>
      </c>
      <c r="D649" s="89" cm="1">
        <f t="array" aca="1" ref="D649" ca="1">IF(INDIRECT(VLOOKUP(B649,B$8:C$38,2,FALSE)&amp;(10*A649-1))="","",INDIRECT(VLOOKUP(B649,B$8:C$38,2,FALSE)&amp;(10*A649-1)))</f>
        <v>46560</v>
      </c>
      <c r="E649" s="17" t="str">
        <f t="shared" ref="E649:E712" ca="1" si="99">TEXT(D649,"aaa")</f>
        <v>火</v>
      </c>
      <c r="F649" s="17" t="str" cm="1">
        <f t="array" aca="1" ref="F649" ca="1">IF(E649="","",IF(INDIRECT(VLOOKUP(B649,B$8:C$38,2,FALSE)&amp;(10*A649+3))="","",INDIRECT(VLOOKUP(B649,B$8:C$38,2,FALSE)&amp;(10*A649+3))))</f>
        <v/>
      </c>
      <c r="G649" s="17" t="str" cm="1">
        <f t="array" aca="1" ref="G649" ca="1">IF(E649="","",IF(INDIRECT(VLOOKUP(B649,B$8:C$38,2,FALSE)&amp;(10*A649+5))="","",INDIRECT(VLOOKUP(B649,B$8:C$38,2,FALSE)&amp;(10*A649+5))))</f>
        <v/>
      </c>
      <c r="H649" s="17" t="str" cm="1">
        <f t="array" aca="1" ref="H649" ca="1">IF(G649="","",IF(G649="●","振替後",IF(G649="▲","振替前",IF(G649="○","休日",IF(G649="外","非対象期間",IF(INDIRECT(VLOOKUP(B649,B$8:C$38,2,FALSE)&amp;(10*A649+5))="","",INDIRECT(VLOOKUP(B649,B$8:C$38,2,FALSE)&amp;(10*A649+5))))))))</f>
        <v/>
      </c>
    </row>
    <row r="650" spans="1:8">
      <c r="A650" s="17">
        <f t="shared" ref="A650:A713" si="100">IF(B650=1,A649+1,A649)</f>
        <v>21</v>
      </c>
      <c r="B650" s="17">
        <f t="shared" ref="B650:B713" si="101">IF(B649=31,1,B649+1)</f>
        <v>23</v>
      </c>
      <c r="D650" s="89" cm="1">
        <f t="array" aca="1" ref="D650" ca="1">IF(INDIRECT(VLOOKUP(B650,B$8:C$38,2,FALSE)&amp;(10*A650-1))="","",INDIRECT(VLOOKUP(B650,B$8:C$38,2,FALSE)&amp;(10*A650-1)))</f>
        <v>46561</v>
      </c>
      <c r="E650" s="17" t="str">
        <f t="shared" ca="1" si="99"/>
        <v>水</v>
      </c>
      <c r="F650" s="17" t="str" cm="1">
        <f t="array" aca="1" ref="F650" ca="1">IF(E650="","",IF(INDIRECT(VLOOKUP(B650,B$8:C$38,2,FALSE)&amp;(10*A650+3))="","",INDIRECT(VLOOKUP(B650,B$8:C$38,2,FALSE)&amp;(10*A650+3))))</f>
        <v/>
      </c>
      <c r="G650" s="17" t="str" cm="1">
        <f t="array" aca="1" ref="G650" ca="1">IF(E650="","",IF(INDIRECT(VLOOKUP(B650,B$8:C$38,2,FALSE)&amp;(10*A650+5))="","",INDIRECT(VLOOKUP(B650,B$8:C$38,2,FALSE)&amp;(10*A650+5))))</f>
        <v/>
      </c>
      <c r="H650" s="17" t="str" cm="1">
        <f t="array" aca="1" ref="H650" ca="1">IF(G650="","",IF(G650="●","振替後",IF(G650="▲","振替前",IF(G650="○","休日",IF(G650="外","非対象期間",IF(INDIRECT(VLOOKUP(B650,B$8:C$38,2,FALSE)&amp;(10*A650+5))="","",INDIRECT(VLOOKUP(B650,B$8:C$38,2,FALSE)&amp;(10*A650+5))))))))</f>
        <v/>
      </c>
    </row>
    <row r="651" spans="1:8">
      <c r="A651" s="17">
        <f t="shared" si="100"/>
        <v>21</v>
      </c>
      <c r="B651" s="17">
        <f t="shared" si="101"/>
        <v>24</v>
      </c>
      <c r="D651" s="89" cm="1">
        <f t="array" aca="1" ref="D651" ca="1">IF(INDIRECT(VLOOKUP(B651,B$8:C$38,2,FALSE)&amp;(10*A651-1))="","",INDIRECT(VLOOKUP(B651,B$8:C$38,2,FALSE)&amp;(10*A651-1)))</f>
        <v>46562</v>
      </c>
      <c r="E651" s="17" t="str">
        <f t="shared" ca="1" si="99"/>
        <v>木</v>
      </c>
      <c r="F651" s="17" t="str" cm="1">
        <f t="array" aca="1" ref="F651" ca="1">IF(E651="","",IF(INDIRECT(VLOOKUP(B651,B$8:C$38,2,FALSE)&amp;(10*A651+3))="","",INDIRECT(VLOOKUP(B651,B$8:C$38,2,FALSE)&amp;(10*A651+3))))</f>
        <v/>
      </c>
      <c r="G651" s="17" t="str" cm="1">
        <f t="array" aca="1" ref="G651" ca="1">IF(E651="","",IF(INDIRECT(VLOOKUP(B651,B$8:C$38,2,FALSE)&amp;(10*A651+5))="","",INDIRECT(VLOOKUP(B651,B$8:C$38,2,FALSE)&amp;(10*A651+5))))</f>
        <v/>
      </c>
      <c r="H651" s="17" t="str" cm="1">
        <f t="array" aca="1" ref="H651" ca="1">IF(G651="","",IF(G651="●","振替後",IF(G651="▲","振替前",IF(G651="○","休日",IF(G651="外","非対象期間",IF(INDIRECT(VLOOKUP(B651,B$8:C$38,2,FALSE)&amp;(10*A651+5))="","",INDIRECT(VLOOKUP(B651,B$8:C$38,2,FALSE)&amp;(10*A651+5))))))))</f>
        <v/>
      </c>
    </row>
    <row r="652" spans="1:8">
      <c r="A652" s="17">
        <f t="shared" si="100"/>
        <v>21</v>
      </c>
      <c r="B652" s="17">
        <f t="shared" si="101"/>
        <v>25</v>
      </c>
      <c r="D652" s="89" cm="1">
        <f t="array" aca="1" ref="D652" ca="1">IF(INDIRECT(VLOOKUP(B652,B$8:C$38,2,FALSE)&amp;(10*A652-1))="","",INDIRECT(VLOOKUP(B652,B$8:C$38,2,FALSE)&amp;(10*A652-1)))</f>
        <v>46563</v>
      </c>
      <c r="E652" s="17" t="str">
        <f t="shared" ca="1" si="99"/>
        <v>金</v>
      </c>
      <c r="F652" s="17" t="str" cm="1">
        <f t="array" aca="1" ref="F652" ca="1">IF(E652="","",IF(INDIRECT(VLOOKUP(B652,B$8:C$38,2,FALSE)&amp;(10*A652+3))="","",INDIRECT(VLOOKUP(B652,B$8:C$38,2,FALSE)&amp;(10*A652+3))))</f>
        <v/>
      </c>
      <c r="G652" s="17" t="str" cm="1">
        <f t="array" aca="1" ref="G652" ca="1">IF(E652="","",IF(INDIRECT(VLOOKUP(B652,B$8:C$38,2,FALSE)&amp;(10*A652+5))="","",INDIRECT(VLOOKUP(B652,B$8:C$38,2,FALSE)&amp;(10*A652+5))))</f>
        <v/>
      </c>
      <c r="H652" s="17" t="str" cm="1">
        <f t="array" aca="1" ref="H652" ca="1">IF(G652="","",IF(G652="●","振替後",IF(G652="▲","振替前",IF(G652="○","休日",IF(G652="外","非対象期間",IF(INDIRECT(VLOOKUP(B652,B$8:C$38,2,FALSE)&amp;(10*A652+5))="","",INDIRECT(VLOOKUP(B652,B$8:C$38,2,FALSE)&amp;(10*A652+5))))))))</f>
        <v/>
      </c>
    </row>
    <row r="653" spans="1:8">
      <c r="A653" s="17">
        <f t="shared" si="100"/>
        <v>21</v>
      </c>
      <c r="B653" s="17">
        <f t="shared" si="101"/>
        <v>26</v>
      </c>
      <c r="D653" s="89" cm="1">
        <f t="array" aca="1" ref="D653" ca="1">IF(INDIRECT(VLOOKUP(B653,B$8:C$38,2,FALSE)&amp;(10*A653-1))="","",INDIRECT(VLOOKUP(B653,B$8:C$38,2,FALSE)&amp;(10*A653-1)))</f>
        <v>46564</v>
      </c>
      <c r="E653" s="17" t="str">
        <f t="shared" ca="1" si="99"/>
        <v>土</v>
      </c>
      <c r="F653" s="17" t="str" cm="1">
        <f t="array" aca="1" ref="F653" ca="1">IF(E653="","",IF(INDIRECT(VLOOKUP(B653,B$8:C$38,2,FALSE)&amp;(10*A653+3))="","",INDIRECT(VLOOKUP(B653,B$8:C$38,2,FALSE)&amp;(10*A653+3))))</f>
        <v/>
      </c>
      <c r="G653" s="17" t="str" cm="1">
        <f t="array" aca="1" ref="G653" ca="1">IF(E653="","",IF(INDIRECT(VLOOKUP(B653,B$8:C$38,2,FALSE)&amp;(10*A653+5))="","",INDIRECT(VLOOKUP(B653,B$8:C$38,2,FALSE)&amp;(10*A653+5))))</f>
        <v/>
      </c>
      <c r="H653" s="17" t="str" cm="1">
        <f t="array" aca="1" ref="H653" ca="1">IF(G653="","",IF(G653="●","振替後",IF(G653="▲","振替前",IF(G653="○","休日",IF(G653="外","非対象期間",IF(INDIRECT(VLOOKUP(B653,B$8:C$38,2,FALSE)&amp;(10*A653+5))="","",INDIRECT(VLOOKUP(B653,B$8:C$38,2,FALSE)&amp;(10*A653+5))))))))</f>
        <v/>
      </c>
    </row>
    <row r="654" spans="1:8">
      <c r="A654" s="17">
        <f t="shared" si="100"/>
        <v>21</v>
      </c>
      <c r="B654" s="17">
        <f t="shared" si="101"/>
        <v>27</v>
      </c>
      <c r="D654" s="89" cm="1">
        <f t="array" aca="1" ref="D654" ca="1">IF(INDIRECT(VLOOKUP(B654,B$8:C$38,2,FALSE)&amp;(10*A654-1))="","",INDIRECT(VLOOKUP(B654,B$8:C$38,2,FALSE)&amp;(10*A654-1)))</f>
        <v>46565</v>
      </c>
      <c r="E654" s="17" t="str">
        <f t="shared" ca="1" si="99"/>
        <v>日</v>
      </c>
      <c r="F654" s="17" t="str" cm="1">
        <f t="array" aca="1" ref="F654" ca="1">IF(E654="","",IF(INDIRECT(VLOOKUP(B654,B$8:C$38,2,FALSE)&amp;(10*A654+3))="","",INDIRECT(VLOOKUP(B654,B$8:C$38,2,FALSE)&amp;(10*A654+3))))</f>
        <v/>
      </c>
      <c r="G654" s="17" t="str" cm="1">
        <f t="array" aca="1" ref="G654" ca="1">IF(E654="","",IF(INDIRECT(VLOOKUP(B654,B$8:C$38,2,FALSE)&amp;(10*A654+5))="","",INDIRECT(VLOOKUP(B654,B$8:C$38,2,FALSE)&amp;(10*A654+5))))</f>
        <v/>
      </c>
      <c r="H654" s="17" t="str" cm="1">
        <f t="array" aca="1" ref="H654" ca="1">IF(G654="","",IF(G654="●","振替後",IF(G654="▲","振替前",IF(G654="○","休日",IF(G654="外","非対象期間",IF(INDIRECT(VLOOKUP(B654,B$8:C$38,2,FALSE)&amp;(10*A654+5))="","",INDIRECT(VLOOKUP(B654,B$8:C$38,2,FALSE)&amp;(10*A654+5))))))))</f>
        <v/>
      </c>
    </row>
    <row r="655" spans="1:8">
      <c r="A655" s="17">
        <f t="shared" si="100"/>
        <v>21</v>
      </c>
      <c r="B655" s="17">
        <f t="shared" si="101"/>
        <v>28</v>
      </c>
      <c r="D655" s="89" cm="1">
        <f t="array" aca="1" ref="D655" ca="1">IF(INDIRECT(VLOOKUP(B655,B$8:C$38,2,FALSE)&amp;(10*A655-1))="","",INDIRECT(VLOOKUP(B655,B$8:C$38,2,FALSE)&amp;(10*A655-1)))</f>
        <v>46566</v>
      </c>
      <c r="E655" s="17" t="str">
        <f t="shared" ca="1" si="99"/>
        <v>月</v>
      </c>
      <c r="F655" s="17" t="str" cm="1">
        <f t="array" aca="1" ref="F655" ca="1">IF(E655="","",IF(INDIRECT(VLOOKUP(B655,B$8:C$38,2,FALSE)&amp;(10*A655+3))="","",INDIRECT(VLOOKUP(B655,B$8:C$38,2,FALSE)&amp;(10*A655+3))))</f>
        <v/>
      </c>
      <c r="G655" s="17" t="str" cm="1">
        <f t="array" aca="1" ref="G655" ca="1">IF(E655="","",IF(INDIRECT(VLOOKUP(B655,B$8:C$38,2,FALSE)&amp;(10*A655+5))="","",INDIRECT(VLOOKUP(B655,B$8:C$38,2,FALSE)&amp;(10*A655+5))))</f>
        <v/>
      </c>
      <c r="H655" s="17" t="str" cm="1">
        <f t="array" aca="1" ref="H655" ca="1">IF(G655="","",IF(G655="●","振替後",IF(G655="▲","振替前",IF(G655="○","休日",IF(G655="外","非対象期間",IF(INDIRECT(VLOOKUP(B655,B$8:C$38,2,FALSE)&amp;(10*A655+5))="","",INDIRECT(VLOOKUP(B655,B$8:C$38,2,FALSE)&amp;(10*A655+5))))))))</f>
        <v/>
      </c>
    </row>
    <row r="656" spans="1:8">
      <c r="A656" s="17">
        <f t="shared" si="100"/>
        <v>21</v>
      </c>
      <c r="B656" s="17">
        <f t="shared" si="101"/>
        <v>29</v>
      </c>
      <c r="D656" s="89" cm="1">
        <f t="array" aca="1" ref="D656" ca="1">IF(INDIRECT(VLOOKUP(B656,B$8:C$38,2,FALSE)&amp;(10*A656-1))="","",INDIRECT(VLOOKUP(B656,B$8:C$38,2,FALSE)&amp;(10*A656-1)))</f>
        <v>46567</v>
      </c>
      <c r="E656" s="17" t="str">
        <f t="shared" ca="1" si="99"/>
        <v>火</v>
      </c>
      <c r="F656" s="17" t="str" cm="1">
        <f t="array" aca="1" ref="F656" ca="1">IF(E656="","",IF(INDIRECT(VLOOKUP(B656,B$8:C$38,2,FALSE)&amp;(10*A656+3))="","",INDIRECT(VLOOKUP(B656,B$8:C$38,2,FALSE)&amp;(10*A656+3))))</f>
        <v/>
      </c>
      <c r="G656" s="17" t="str" cm="1">
        <f t="array" aca="1" ref="G656" ca="1">IF(E656="","",IF(INDIRECT(VLOOKUP(B656,B$8:C$38,2,FALSE)&amp;(10*A656+5))="","",INDIRECT(VLOOKUP(B656,B$8:C$38,2,FALSE)&amp;(10*A656+5))))</f>
        <v/>
      </c>
      <c r="H656" s="17" t="str" cm="1">
        <f t="array" aca="1" ref="H656" ca="1">IF(G656="","",IF(G656="●","振替後",IF(G656="▲","振替前",IF(G656="○","休日",IF(G656="外","非対象期間",IF(INDIRECT(VLOOKUP(B656,B$8:C$38,2,FALSE)&amp;(10*A656+5))="","",INDIRECT(VLOOKUP(B656,B$8:C$38,2,FALSE)&amp;(10*A656+5))))))))</f>
        <v/>
      </c>
    </row>
    <row r="657" spans="1:8">
      <c r="A657" s="17">
        <f t="shared" si="100"/>
        <v>21</v>
      </c>
      <c r="B657" s="17">
        <f t="shared" si="101"/>
        <v>30</v>
      </c>
      <c r="D657" s="89" cm="1">
        <f t="array" aca="1" ref="D657" ca="1">IF(INDIRECT(VLOOKUP(B657,B$8:C$38,2,FALSE)&amp;(10*A657-1))="","",INDIRECT(VLOOKUP(B657,B$8:C$38,2,FALSE)&amp;(10*A657-1)))</f>
        <v>46568</v>
      </c>
      <c r="E657" s="17" t="str">
        <f t="shared" ca="1" si="99"/>
        <v>水</v>
      </c>
      <c r="F657" s="17" t="str" cm="1">
        <f t="array" aca="1" ref="F657" ca="1">IF(E657="","",IF(INDIRECT(VLOOKUP(B657,B$8:C$38,2,FALSE)&amp;(10*A657+3))="","",INDIRECT(VLOOKUP(B657,B$8:C$38,2,FALSE)&amp;(10*A657+3))))</f>
        <v/>
      </c>
      <c r="G657" s="17" t="str" cm="1">
        <f t="array" aca="1" ref="G657" ca="1">IF(E657="","",IF(INDIRECT(VLOOKUP(B657,B$8:C$38,2,FALSE)&amp;(10*A657+5))="","",INDIRECT(VLOOKUP(B657,B$8:C$38,2,FALSE)&amp;(10*A657+5))))</f>
        <v/>
      </c>
      <c r="H657" s="17" t="str" cm="1">
        <f t="array" aca="1" ref="H657" ca="1">IF(G657="","",IF(G657="●","振替後",IF(G657="▲","振替前",IF(G657="○","休日",IF(G657="外","非対象期間",IF(INDIRECT(VLOOKUP(B657,B$8:C$38,2,FALSE)&amp;(10*A657+5))="","",INDIRECT(VLOOKUP(B657,B$8:C$38,2,FALSE)&amp;(10*A657+5))))))))</f>
        <v/>
      </c>
    </row>
    <row r="658" spans="1:8">
      <c r="A658" s="17">
        <f t="shared" si="100"/>
        <v>21</v>
      </c>
      <c r="B658" s="17">
        <f t="shared" si="101"/>
        <v>31</v>
      </c>
      <c r="D658" s="89" t="str" cm="1">
        <f t="array" aca="1" ref="D658" ca="1">IF(INDIRECT(VLOOKUP(B658,B$8:C$38,2,FALSE)&amp;(10*A658-1))="","",INDIRECT(VLOOKUP(B658,B$8:C$38,2,FALSE)&amp;(10*A658-1)))</f>
        <v/>
      </c>
      <c r="E658" s="17" t="str">
        <f t="shared" ca="1" si="99"/>
        <v/>
      </c>
      <c r="F658" s="17" t="str" cm="1">
        <f t="array" aca="1" ref="F658" ca="1">IF(E658="","",IF(INDIRECT(VLOOKUP(B658,B$8:C$38,2,FALSE)&amp;(10*A658+3))="","",INDIRECT(VLOOKUP(B658,B$8:C$38,2,FALSE)&amp;(10*A658+3))))</f>
        <v/>
      </c>
      <c r="G658" s="17" t="str" cm="1">
        <f t="array" aca="1" ref="G658" ca="1">IF(E658="","",IF(INDIRECT(VLOOKUP(B658,B$8:C$38,2,FALSE)&amp;(10*A658+5))="","",INDIRECT(VLOOKUP(B658,B$8:C$38,2,FALSE)&amp;(10*A658+5))))</f>
        <v/>
      </c>
      <c r="H658" s="17" t="str" cm="1">
        <f t="array" aca="1" ref="H658" ca="1">IF(G658="","",IF(G658="●","振替後",IF(G658="▲","振替前",IF(G658="○","休日",IF(G658="外","非対象期間",IF(INDIRECT(VLOOKUP(B658,B$8:C$38,2,FALSE)&amp;(10*A658+5))="","",INDIRECT(VLOOKUP(B658,B$8:C$38,2,FALSE)&amp;(10*A658+5))))))))</f>
        <v/>
      </c>
    </row>
    <row r="659" spans="1:8">
      <c r="A659" s="17">
        <f t="shared" si="100"/>
        <v>22</v>
      </c>
      <c r="B659" s="17">
        <f t="shared" si="101"/>
        <v>1</v>
      </c>
      <c r="D659" s="89" cm="1">
        <f t="array" aca="1" ref="D659" ca="1">IF(INDIRECT(VLOOKUP(B659,B$8:C$38,2,FALSE)&amp;(10*A659-1))="","",INDIRECT(VLOOKUP(B659,B$8:C$38,2,FALSE)&amp;(10*A659-1)))</f>
        <v>46569</v>
      </c>
      <c r="E659" s="17" t="str">
        <f t="shared" ca="1" si="99"/>
        <v>木</v>
      </c>
      <c r="F659" s="17" t="str" cm="1">
        <f t="array" aca="1" ref="F659" ca="1">IF(E659="","",IF(INDIRECT(VLOOKUP(B659,B$8:C$38,2,FALSE)&amp;(10*A659+3))="","",INDIRECT(VLOOKUP(B659,B$8:C$38,2,FALSE)&amp;(10*A659+3))))</f>
        <v/>
      </c>
      <c r="G659" s="17" t="str" cm="1">
        <f t="array" aca="1" ref="G659" ca="1">IF(E659="","",IF(INDIRECT(VLOOKUP(B659,B$8:C$38,2,FALSE)&amp;(10*A659+5))="","",INDIRECT(VLOOKUP(B659,B$8:C$38,2,FALSE)&amp;(10*A659+5))))</f>
        <v/>
      </c>
      <c r="H659" s="17" t="str" cm="1">
        <f t="array" aca="1" ref="H659" ca="1">IF(G659="","",IF(G659="●","振替後",IF(G659="▲","振替前",IF(G659="○","休日",IF(G659="外","非対象期間",IF(INDIRECT(VLOOKUP(B659,B$8:C$38,2,FALSE)&amp;(10*A659+5))="","",INDIRECT(VLOOKUP(B659,B$8:C$38,2,FALSE)&amp;(10*A659+5))))))))</f>
        <v/>
      </c>
    </row>
    <row r="660" spans="1:8">
      <c r="A660" s="17">
        <f t="shared" si="100"/>
        <v>22</v>
      </c>
      <c r="B660" s="17">
        <f t="shared" si="101"/>
        <v>2</v>
      </c>
      <c r="D660" s="89" cm="1">
        <f t="array" aca="1" ref="D660" ca="1">IF(INDIRECT(VLOOKUP(B660,B$8:C$38,2,FALSE)&amp;(10*A660-1))="","",INDIRECT(VLOOKUP(B660,B$8:C$38,2,FALSE)&amp;(10*A660-1)))</f>
        <v>46570</v>
      </c>
      <c r="E660" s="17" t="str">
        <f t="shared" ca="1" si="99"/>
        <v>金</v>
      </c>
      <c r="F660" s="17" t="str" cm="1">
        <f t="array" aca="1" ref="F660" ca="1">IF(E660="","",IF(INDIRECT(VLOOKUP(B660,B$8:C$38,2,FALSE)&amp;(10*A660+3))="","",INDIRECT(VLOOKUP(B660,B$8:C$38,2,FALSE)&amp;(10*A660+3))))</f>
        <v/>
      </c>
      <c r="G660" s="17" t="str" cm="1">
        <f t="array" aca="1" ref="G660" ca="1">IF(E660="","",IF(INDIRECT(VLOOKUP(B660,B$8:C$38,2,FALSE)&amp;(10*A660+5))="","",INDIRECT(VLOOKUP(B660,B$8:C$38,2,FALSE)&amp;(10*A660+5))))</f>
        <v/>
      </c>
      <c r="H660" s="17" t="str" cm="1">
        <f t="array" aca="1" ref="H660" ca="1">IF(G660="","",IF(G660="●","振替後",IF(G660="▲","振替前",IF(G660="○","休日",IF(G660="外","非対象期間",IF(INDIRECT(VLOOKUP(B660,B$8:C$38,2,FALSE)&amp;(10*A660+5))="","",INDIRECT(VLOOKUP(B660,B$8:C$38,2,FALSE)&amp;(10*A660+5))))))))</f>
        <v/>
      </c>
    </row>
    <row r="661" spans="1:8">
      <c r="A661" s="17">
        <f t="shared" si="100"/>
        <v>22</v>
      </c>
      <c r="B661" s="17">
        <f t="shared" si="101"/>
        <v>3</v>
      </c>
      <c r="D661" s="89" cm="1">
        <f t="array" aca="1" ref="D661" ca="1">IF(INDIRECT(VLOOKUP(B661,B$8:C$38,2,FALSE)&amp;(10*A661-1))="","",INDIRECT(VLOOKUP(B661,B$8:C$38,2,FALSE)&amp;(10*A661-1)))</f>
        <v>46571</v>
      </c>
      <c r="E661" s="17" t="str">
        <f t="shared" ca="1" si="99"/>
        <v>土</v>
      </c>
      <c r="F661" s="17" t="str" cm="1">
        <f t="array" aca="1" ref="F661" ca="1">IF(E661="","",IF(INDIRECT(VLOOKUP(B661,B$8:C$38,2,FALSE)&amp;(10*A661+3))="","",INDIRECT(VLOOKUP(B661,B$8:C$38,2,FALSE)&amp;(10*A661+3))))</f>
        <v/>
      </c>
      <c r="G661" s="17" t="str" cm="1">
        <f t="array" aca="1" ref="G661" ca="1">IF(E661="","",IF(INDIRECT(VLOOKUP(B661,B$8:C$38,2,FALSE)&amp;(10*A661+5))="","",INDIRECT(VLOOKUP(B661,B$8:C$38,2,FALSE)&amp;(10*A661+5))))</f>
        <v/>
      </c>
      <c r="H661" s="17" t="str" cm="1">
        <f t="array" aca="1" ref="H661" ca="1">IF(G661="","",IF(G661="●","振替後",IF(G661="▲","振替前",IF(G661="○","休日",IF(G661="外","非対象期間",IF(INDIRECT(VLOOKUP(B661,B$8:C$38,2,FALSE)&amp;(10*A661+5))="","",INDIRECT(VLOOKUP(B661,B$8:C$38,2,FALSE)&amp;(10*A661+5))))))))</f>
        <v/>
      </c>
    </row>
    <row r="662" spans="1:8">
      <c r="A662" s="17">
        <f t="shared" si="100"/>
        <v>22</v>
      </c>
      <c r="B662" s="17">
        <f t="shared" si="101"/>
        <v>4</v>
      </c>
      <c r="D662" s="89" cm="1">
        <f t="array" aca="1" ref="D662" ca="1">IF(INDIRECT(VLOOKUP(B662,B$8:C$38,2,FALSE)&amp;(10*A662-1))="","",INDIRECT(VLOOKUP(B662,B$8:C$38,2,FALSE)&amp;(10*A662-1)))</f>
        <v>46572</v>
      </c>
      <c r="E662" s="17" t="str">
        <f t="shared" ca="1" si="99"/>
        <v>日</v>
      </c>
      <c r="F662" s="17" t="str" cm="1">
        <f t="array" aca="1" ref="F662" ca="1">IF(E662="","",IF(INDIRECT(VLOOKUP(B662,B$8:C$38,2,FALSE)&amp;(10*A662+3))="","",INDIRECT(VLOOKUP(B662,B$8:C$38,2,FALSE)&amp;(10*A662+3))))</f>
        <v/>
      </c>
      <c r="G662" s="17" t="str" cm="1">
        <f t="array" aca="1" ref="G662" ca="1">IF(E662="","",IF(INDIRECT(VLOOKUP(B662,B$8:C$38,2,FALSE)&amp;(10*A662+5))="","",INDIRECT(VLOOKUP(B662,B$8:C$38,2,FALSE)&amp;(10*A662+5))))</f>
        <v/>
      </c>
      <c r="H662" s="17" t="str" cm="1">
        <f t="array" aca="1" ref="H662" ca="1">IF(G662="","",IF(G662="●","振替後",IF(G662="▲","振替前",IF(G662="○","休日",IF(G662="外","非対象期間",IF(INDIRECT(VLOOKUP(B662,B$8:C$38,2,FALSE)&amp;(10*A662+5))="","",INDIRECT(VLOOKUP(B662,B$8:C$38,2,FALSE)&amp;(10*A662+5))))))))</f>
        <v/>
      </c>
    </row>
    <row r="663" spans="1:8">
      <c r="A663" s="17">
        <f t="shared" si="100"/>
        <v>22</v>
      </c>
      <c r="B663" s="17">
        <f t="shared" si="101"/>
        <v>5</v>
      </c>
      <c r="D663" s="89" cm="1">
        <f t="array" aca="1" ref="D663" ca="1">IF(INDIRECT(VLOOKUP(B663,B$8:C$38,2,FALSE)&amp;(10*A663-1))="","",INDIRECT(VLOOKUP(B663,B$8:C$38,2,FALSE)&amp;(10*A663-1)))</f>
        <v>46573</v>
      </c>
      <c r="E663" s="17" t="str">
        <f t="shared" ca="1" si="99"/>
        <v>月</v>
      </c>
      <c r="F663" s="17" t="str" cm="1">
        <f t="array" aca="1" ref="F663" ca="1">IF(E663="","",IF(INDIRECT(VLOOKUP(B663,B$8:C$38,2,FALSE)&amp;(10*A663+3))="","",INDIRECT(VLOOKUP(B663,B$8:C$38,2,FALSE)&amp;(10*A663+3))))</f>
        <v/>
      </c>
      <c r="G663" s="17" t="str" cm="1">
        <f t="array" aca="1" ref="G663" ca="1">IF(E663="","",IF(INDIRECT(VLOOKUP(B663,B$8:C$38,2,FALSE)&amp;(10*A663+5))="","",INDIRECT(VLOOKUP(B663,B$8:C$38,2,FALSE)&amp;(10*A663+5))))</f>
        <v/>
      </c>
      <c r="H663" s="17" t="str" cm="1">
        <f t="array" aca="1" ref="H663" ca="1">IF(G663="","",IF(G663="●","振替後",IF(G663="▲","振替前",IF(G663="○","休日",IF(G663="外","非対象期間",IF(INDIRECT(VLOOKUP(B663,B$8:C$38,2,FALSE)&amp;(10*A663+5))="","",INDIRECT(VLOOKUP(B663,B$8:C$38,2,FALSE)&amp;(10*A663+5))))))))</f>
        <v/>
      </c>
    </row>
    <row r="664" spans="1:8">
      <c r="A664" s="17">
        <f t="shared" si="100"/>
        <v>22</v>
      </c>
      <c r="B664" s="17">
        <f t="shared" si="101"/>
        <v>6</v>
      </c>
      <c r="D664" s="89" cm="1">
        <f t="array" aca="1" ref="D664" ca="1">IF(INDIRECT(VLOOKUP(B664,B$8:C$38,2,FALSE)&amp;(10*A664-1))="","",INDIRECT(VLOOKUP(B664,B$8:C$38,2,FALSE)&amp;(10*A664-1)))</f>
        <v>46574</v>
      </c>
      <c r="E664" s="17" t="str">
        <f t="shared" ca="1" si="99"/>
        <v>火</v>
      </c>
      <c r="F664" s="17" t="str" cm="1">
        <f t="array" aca="1" ref="F664" ca="1">IF(E664="","",IF(INDIRECT(VLOOKUP(B664,B$8:C$38,2,FALSE)&amp;(10*A664+3))="","",INDIRECT(VLOOKUP(B664,B$8:C$38,2,FALSE)&amp;(10*A664+3))))</f>
        <v/>
      </c>
      <c r="G664" s="17" t="str" cm="1">
        <f t="array" aca="1" ref="G664" ca="1">IF(E664="","",IF(INDIRECT(VLOOKUP(B664,B$8:C$38,2,FALSE)&amp;(10*A664+5))="","",INDIRECT(VLOOKUP(B664,B$8:C$38,2,FALSE)&amp;(10*A664+5))))</f>
        <v/>
      </c>
      <c r="H664" s="17" t="str" cm="1">
        <f t="array" aca="1" ref="H664" ca="1">IF(G664="","",IF(G664="●","振替後",IF(G664="▲","振替前",IF(G664="○","休日",IF(G664="外","非対象期間",IF(INDIRECT(VLOOKUP(B664,B$8:C$38,2,FALSE)&amp;(10*A664+5))="","",INDIRECT(VLOOKUP(B664,B$8:C$38,2,FALSE)&amp;(10*A664+5))))))))</f>
        <v/>
      </c>
    </row>
    <row r="665" spans="1:8">
      <c r="A665" s="17">
        <f t="shared" si="100"/>
        <v>22</v>
      </c>
      <c r="B665" s="17">
        <f t="shared" si="101"/>
        <v>7</v>
      </c>
      <c r="D665" s="89" cm="1">
        <f t="array" aca="1" ref="D665" ca="1">IF(INDIRECT(VLOOKUP(B665,B$8:C$38,2,FALSE)&amp;(10*A665-1))="","",INDIRECT(VLOOKUP(B665,B$8:C$38,2,FALSE)&amp;(10*A665-1)))</f>
        <v>46575</v>
      </c>
      <c r="E665" s="17" t="str">
        <f t="shared" ca="1" si="99"/>
        <v>水</v>
      </c>
      <c r="F665" s="17" t="str" cm="1">
        <f t="array" aca="1" ref="F665" ca="1">IF(E665="","",IF(INDIRECT(VLOOKUP(B665,B$8:C$38,2,FALSE)&amp;(10*A665+3))="","",INDIRECT(VLOOKUP(B665,B$8:C$38,2,FALSE)&amp;(10*A665+3))))</f>
        <v/>
      </c>
      <c r="G665" s="17" t="str" cm="1">
        <f t="array" aca="1" ref="G665" ca="1">IF(E665="","",IF(INDIRECT(VLOOKUP(B665,B$8:C$38,2,FALSE)&amp;(10*A665+5))="","",INDIRECT(VLOOKUP(B665,B$8:C$38,2,FALSE)&amp;(10*A665+5))))</f>
        <v/>
      </c>
      <c r="H665" s="17" t="str" cm="1">
        <f t="array" aca="1" ref="H665" ca="1">IF(G665="","",IF(G665="●","振替後",IF(G665="▲","振替前",IF(G665="○","休日",IF(G665="外","非対象期間",IF(INDIRECT(VLOOKUP(B665,B$8:C$38,2,FALSE)&amp;(10*A665+5))="","",INDIRECT(VLOOKUP(B665,B$8:C$38,2,FALSE)&amp;(10*A665+5))))))))</f>
        <v/>
      </c>
    </row>
    <row r="666" spans="1:8">
      <c r="A666" s="17">
        <f t="shared" si="100"/>
        <v>22</v>
      </c>
      <c r="B666" s="17">
        <f t="shared" si="101"/>
        <v>8</v>
      </c>
      <c r="D666" s="89" cm="1">
        <f t="array" aca="1" ref="D666" ca="1">IF(INDIRECT(VLOOKUP(B666,B$8:C$38,2,FALSE)&amp;(10*A666-1))="","",INDIRECT(VLOOKUP(B666,B$8:C$38,2,FALSE)&amp;(10*A666-1)))</f>
        <v>46576</v>
      </c>
      <c r="E666" s="17" t="str">
        <f t="shared" ca="1" si="99"/>
        <v>木</v>
      </c>
      <c r="F666" s="17" t="str" cm="1">
        <f t="array" aca="1" ref="F666" ca="1">IF(E666="","",IF(INDIRECT(VLOOKUP(B666,B$8:C$38,2,FALSE)&amp;(10*A666+3))="","",INDIRECT(VLOOKUP(B666,B$8:C$38,2,FALSE)&amp;(10*A666+3))))</f>
        <v/>
      </c>
      <c r="G666" s="17" t="str" cm="1">
        <f t="array" aca="1" ref="G666" ca="1">IF(E666="","",IF(INDIRECT(VLOOKUP(B666,B$8:C$38,2,FALSE)&amp;(10*A666+5))="","",INDIRECT(VLOOKUP(B666,B$8:C$38,2,FALSE)&amp;(10*A666+5))))</f>
        <v/>
      </c>
      <c r="H666" s="17" t="str" cm="1">
        <f t="array" aca="1" ref="H666" ca="1">IF(G666="","",IF(G666="●","振替後",IF(G666="▲","振替前",IF(G666="○","休日",IF(G666="外","非対象期間",IF(INDIRECT(VLOOKUP(B666,B$8:C$38,2,FALSE)&amp;(10*A666+5))="","",INDIRECT(VLOOKUP(B666,B$8:C$38,2,FALSE)&amp;(10*A666+5))))))))</f>
        <v/>
      </c>
    </row>
    <row r="667" spans="1:8">
      <c r="A667" s="17">
        <f t="shared" si="100"/>
        <v>22</v>
      </c>
      <c r="B667" s="17">
        <f t="shared" si="101"/>
        <v>9</v>
      </c>
      <c r="D667" s="89" cm="1">
        <f t="array" aca="1" ref="D667" ca="1">IF(INDIRECT(VLOOKUP(B667,B$8:C$38,2,FALSE)&amp;(10*A667-1))="","",INDIRECT(VLOOKUP(B667,B$8:C$38,2,FALSE)&amp;(10*A667-1)))</f>
        <v>46577</v>
      </c>
      <c r="E667" s="17" t="str">
        <f t="shared" ca="1" si="99"/>
        <v>金</v>
      </c>
      <c r="F667" s="17" t="str" cm="1">
        <f t="array" aca="1" ref="F667" ca="1">IF(E667="","",IF(INDIRECT(VLOOKUP(B667,B$8:C$38,2,FALSE)&amp;(10*A667+3))="","",INDIRECT(VLOOKUP(B667,B$8:C$38,2,FALSE)&amp;(10*A667+3))))</f>
        <v/>
      </c>
      <c r="G667" s="17" t="str" cm="1">
        <f t="array" aca="1" ref="G667" ca="1">IF(E667="","",IF(INDIRECT(VLOOKUP(B667,B$8:C$38,2,FALSE)&amp;(10*A667+5))="","",INDIRECT(VLOOKUP(B667,B$8:C$38,2,FALSE)&amp;(10*A667+5))))</f>
        <v/>
      </c>
      <c r="H667" s="17" t="str" cm="1">
        <f t="array" aca="1" ref="H667" ca="1">IF(G667="","",IF(G667="●","振替後",IF(G667="▲","振替前",IF(G667="○","休日",IF(G667="外","非対象期間",IF(INDIRECT(VLOOKUP(B667,B$8:C$38,2,FALSE)&amp;(10*A667+5))="","",INDIRECT(VLOOKUP(B667,B$8:C$38,2,FALSE)&amp;(10*A667+5))))))))</f>
        <v/>
      </c>
    </row>
    <row r="668" spans="1:8">
      <c r="A668" s="17">
        <f t="shared" si="100"/>
        <v>22</v>
      </c>
      <c r="B668" s="17">
        <f t="shared" si="101"/>
        <v>10</v>
      </c>
      <c r="D668" s="89" cm="1">
        <f t="array" aca="1" ref="D668" ca="1">IF(INDIRECT(VLOOKUP(B668,B$8:C$38,2,FALSE)&amp;(10*A668-1))="","",INDIRECT(VLOOKUP(B668,B$8:C$38,2,FALSE)&amp;(10*A668-1)))</f>
        <v>46578</v>
      </c>
      <c r="E668" s="17" t="str">
        <f t="shared" ca="1" si="99"/>
        <v>土</v>
      </c>
      <c r="F668" s="17" t="str" cm="1">
        <f t="array" aca="1" ref="F668" ca="1">IF(E668="","",IF(INDIRECT(VLOOKUP(B668,B$8:C$38,2,FALSE)&amp;(10*A668+3))="","",INDIRECT(VLOOKUP(B668,B$8:C$38,2,FALSE)&amp;(10*A668+3))))</f>
        <v/>
      </c>
      <c r="G668" s="17" t="str" cm="1">
        <f t="array" aca="1" ref="G668" ca="1">IF(E668="","",IF(INDIRECT(VLOOKUP(B668,B$8:C$38,2,FALSE)&amp;(10*A668+5))="","",INDIRECT(VLOOKUP(B668,B$8:C$38,2,FALSE)&amp;(10*A668+5))))</f>
        <v/>
      </c>
      <c r="H668" s="17" t="str" cm="1">
        <f t="array" aca="1" ref="H668" ca="1">IF(G668="","",IF(G668="●","振替後",IF(G668="▲","振替前",IF(G668="○","休日",IF(G668="外","非対象期間",IF(INDIRECT(VLOOKUP(B668,B$8:C$38,2,FALSE)&amp;(10*A668+5))="","",INDIRECT(VLOOKUP(B668,B$8:C$38,2,FALSE)&amp;(10*A668+5))))))))</f>
        <v/>
      </c>
    </row>
    <row r="669" spans="1:8">
      <c r="A669" s="17">
        <f t="shared" si="100"/>
        <v>22</v>
      </c>
      <c r="B669" s="17">
        <f t="shared" si="101"/>
        <v>11</v>
      </c>
      <c r="D669" s="89" cm="1">
        <f t="array" aca="1" ref="D669" ca="1">IF(INDIRECT(VLOOKUP(B669,B$8:C$38,2,FALSE)&amp;(10*A669-1))="","",INDIRECT(VLOOKUP(B669,B$8:C$38,2,FALSE)&amp;(10*A669-1)))</f>
        <v>46579</v>
      </c>
      <c r="E669" s="17" t="str">
        <f t="shared" ca="1" si="99"/>
        <v>日</v>
      </c>
      <c r="F669" s="17" t="str" cm="1">
        <f t="array" aca="1" ref="F669" ca="1">IF(E669="","",IF(INDIRECT(VLOOKUP(B669,B$8:C$38,2,FALSE)&amp;(10*A669+3))="","",INDIRECT(VLOOKUP(B669,B$8:C$38,2,FALSE)&amp;(10*A669+3))))</f>
        <v/>
      </c>
      <c r="G669" s="17" t="str" cm="1">
        <f t="array" aca="1" ref="G669" ca="1">IF(E669="","",IF(INDIRECT(VLOOKUP(B669,B$8:C$38,2,FALSE)&amp;(10*A669+5))="","",INDIRECT(VLOOKUP(B669,B$8:C$38,2,FALSE)&amp;(10*A669+5))))</f>
        <v/>
      </c>
      <c r="H669" s="17" t="str" cm="1">
        <f t="array" aca="1" ref="H669" ca="1">IF(G669="","",IF(G669="●","振替後",IF(G669="▲","振替前",IF(G669="○","休日",IF(G669="外","非対象期間",IF(INDIRECT(VLOOKUP(B669,B$8:C$38,2,FALSE)&amp;(10*A669+5))="","",INDIRECT(VLOOKUP(B669,B$8:C$38,2,FALSE)&amp;(10*A669+5))))))))</f>
        <v/>
      </c>
    </row>
    <row r="670" spans="1:8">
      <c r="A670" s="17">
        <f t="shared" si="100"/>
        <v>22</v>
      </c>
      <c r="B670" s="17">
        <f t="shared" si="101"/>
        <v>12</v>
      </c>
      <c r="D670" s="89" cm="1">
        <f t="array" aca="1" ref="D670" ca="1">IF(INDIRECT(VLOOKUP(B670,B$8:C$38,2,FALSE)&amp;(10*A670-1))="","",INDIRECT(VLOOKUP(B670,B$8:C$38,2,FALSE)&amp;(10*A670-1)))</f>
        <v>46580</v>
      </c>
      <c r="E670" s="17" t="str">
        <f t="shared" ca="1" si="99"/>
        <v>月</v>
      </c>
      <c r="F670" s="17" t="str" cm="1">
        <f t="array" aca="1" ref="F670" ca="1">IF(E670="","",IF(INDIRECT(VLOOKUP(B670,B$8:C$38,2,FALSE)&amp;(10*A670+3))="","",INDIRECT(VLOOKUP(B670,B$8:C$38,2,FALSE)&amp;(10*A670+3))))</f>
        <v/>
      </c>
      <c r="G670" s="17" t="str" cm="1">
        <f t="array" aca="1" ref="G670" ca="1">IF(E670="","",IF(INDIRECT(VLOOKUP(B670,B$8:C$38,2,FALSE)&amp;(10*A670+5))="","",INDIRECT(VLOOKUP(B670,B$8:C$38,2,FALSE)&amp;(10*A670+5))))</f>
        <v/>
      </c>
      <c r="H670" s="17" t="str" cm="1">
        <f t="array" aca="1" ref="H670" ca="1">IF(G670="","",IF(G670="●","振替後",IF(G670="▲","振替前",IF(G670="○","休日",IF(G670="外","非対象期間",IF(INDIRECT(VLOOKUP(B670,B$8:C$38,2,FALSE)&amp;(10*A670+5))="","",INDIRECT(VLOOKUP(B670,B$8:C$38,2,FALSE)&amp;(10*A670+5))))))))</f>
        <v/>
      </c>
    </row>
    <row r="671" spans="1:8">
      <c r="A671" s="17">
        <f t="shared" si="100"/>
        <v>22</v>
      </c>
      <c r="B671" s="17">
        <f t="shared" si="101"/>
        <v>13</v>
      </c>
      <c r="D671" s="89" cm="1">
        <f t="array" aca="1" ref="D671" ca="1">IF(INDIRECT(VLOOKUP(B671,B$8:C$38,2,FALSE)&amp;(10*A671-1))="","",INDIRECT(VLOOKUP(B671,B$8:C$38,2,FALSE)&amp;(10*A671-1)))</f>
        <v>46581</v>
      </c>
      <c r="E671" s="17" t="str">
        <f t="shared" ca="1" si="99"/>
        <v>火</v>
      </c>
      <c r="F671" s="17" t="str" cm="1">
        <f t="array" aca="1" ref="F671" ca="1">IF(E671="","",IF(INDIRECT(VLOOKUP(B671,B$8:C$38,2,FALSE)&amp;(10*A671+3))="","",INDIRECT(VLOOKUP(B671,B$8:C$38,2,FALSE)&amp;(10*A671+3))))</f>
        <v/>
      </c>
      <c r="G671" s="17" t="str" cm="1">
        <f t="array" aca="1" ref="G671" ca="1">IF(E671="","",IF(INDIRECT(VLOOKUP(B671,B$8:C$38,2,FALSE)&amp;(10*A671+5))="","",INDIRECT(VLOOKUP(B671,B$8:C$38,2,FALSE)&amp;(10*A671+5))))</f>
        <v/>
      </c>
      <c r="H671" s="17" t="str" cm="1">
        <f t="array" aca="1" ref="H671" ca="1">IF(G671="","",IF(G671="●","振替後",IF(G671="▲","振替前",IF(G671="○","休日",IF(G671="外","非対象期間",IF(INDIRECT(VLOOKUP(B671,B$8:C$38,2,FALSE)&amp;(10*A671+5))="","",INDIRECT(VLOOKUP(B671,B$8:C$38,2,FALSE)&amp;(10*A671+5))))))))</f>
        <v/>
      </c>
    </row>
    <row r="672" spans="1:8">
      <c r="A672" s="17">
        <f t="shared" si="100"/>
        <v>22</v>
      </c>
      <c r="B672" s="17">
        <f t="shared" si="101"/>
        <v>14</v>
      </c>
      <c r="D672" s="89" cm="1">
        <f t="array" aca="1" ref="D672" ca="1">IF(INDIRECT(VLOOKUP(B672,B$8:C$38,2,FALSE)&amp;(10*A672-1))="","",INDIRECT(VLOOKUP(B672,B$8:C$38,2,FALSE)&amp;(10*A672-1)))</f>
        <v>46582</v>
      </c>
      <c r="E672" s="17" t="str">
        <f t="shared" ca="1" si="99"/>
        <v>水</v>
      </c>
      <c r="F672" s="17" t="str" cm="1">
        <f t="array" aca="1" ref="F672" ca="1">IF(E672="","",IF(INDIRECT(VLOOKUP(B672,B$8:C$38,2,FALSE)&amp;(10*A672+3))="","",INDIRECT(VLOOKUP(B672,B$8:C$38,2,FALSE)&amp;(10*A672+3))))</f>
        <v/>
      </c>
      <c r="G672" s="17" t="str" cm="1">
        <f t="array" aca="1" ref="G672" ca="1">IF(E672="","",IF(INDIRECT(VLOOKUP(B672,B$8:C$38,2,FALSE)&amp;(10*A672+5))="","",INDIRECT(VLOOKUP(B672,B$8:C$38,2,FALSE)&amp;(10*A672+5))))</f>
        <v/>
      </c>
      <c r="H672" s="17" t="str" cm="1">
        <f t="array" aca="1" ref="H672" ca="1">IF(G672="","",IF(G672="●","振替後",IF(G672="▲","振替前",IF(G672="○","休日",IF(G672="外","非対象期間",IF(INDIRECT(VLOOKUP(B672,B$8:C$38,2,FALSE)&amp;(10*A672+5))="","",INDIRECT(VLOOKUP(B672,B$8:C$38,2,FALSE)&amp;(10*A672+5))))))))</f>
        <v/>
      </c>
    </row>
    <row r="673" spans="1:8">
      <c r="A673" s="17">
        <f t="shared" si="100"/>
        <v>22</v>
      </c>
      <c r="B673" s="17">
        <f t="shared" si="101"/>
        <v>15</v>
      </c>
      <c r="D673" s="89" cm="1">
        <f t="array" aca="1" ref="D673" ca="1">IF(INDIRECT(VLOOKUP(B673,B$8:C$38,2,FALSE)&amp;(10*A673-1))="","",INDIRECT(VLOOKUP(B673,B$8:C$38,2,FALSE)&amp;(10*A673-1)))</f>
        <v>46583</v>
      </c>
      <c r="E673" s="17" t="str">
        <f t="shared" ca="1" si="99"/>
        <v>木</v>
      </c>
      <c r="F673" s="17" t="str" cm="1">
        <f t="array" aca="1" ref="F673" ca="1">IF(E673="","",IF(INDIRECT(VLOOKUP(B673,B$8:C$38,2,FALSE)&amp;(10*A673+3))="","",INDIRECT(VLOOKUP(B673,B$8:C$38,2,FALSE)&amp;(10*A673+3))))</f>
        <v/>
      </c>
      <c r="G673" s="17" t="str" cm="1">
        <f t="array" aca="1" ref="G673" ca="1">IF(E673="","",IF(INDIRECT(VLOOKUP(B673,B$8:C$38,2,FALSE)&amp;(10*A673+5))="","",INDIRECT(VLOOKUP(B673,B$8:C$38,2,FALSE)&amp;(10*A673+5))))</f>
        <v/>
      </c>
      <c r="H673" s="17" t="str" cm="1">
        <f t="array" aca="1" ref="H673" ca="1">IF(G673="","",IF(G673="●","振替後",IF(G673="▲","振替前",IF(G673="○","休日",IF(G673="外","非対象期間",IF(INDIRECT(VLOOKUP(B673,B$8:C$38,2,FALSE)&amp;(10*A673+5))="","",INDIRECT(VLOOKUP(B673,B$8:C$38,2,FALSE)&amp;(10*A673+5))))))))</f>
        <v/>
      </c>
    </row>
    <row r="674" spans="1:8">
      <c r="A674" s="17">
        <f t="shared" si="100"/>
        <v>22</v>
      </c>
      <c r="B674" s="17">
        <f t="shared" si="101"/>
        <v>16</v>
      </c>
      <c r="D674" s="89" cm="1">
        <f t="array" aca="1" ref="D674" ca="1">IF(INDIRECT(VLOOKUP(B674,B$8:C$38,2,FALSE)&amp;(10*A674-1))="","",INDIRECT(VLOOKUP(B674,B$8:C$38,2,FALSE)&amp;(10*A674-1)))</f>
        <v>46584</v>
      </c>
      <c r="E674" s="17" t="str">
        <f t="shared" ca="1" si="99"/>
        <v>金</v>
      </c>
      <c r="F674" s="17" t="str" cm="1">
        <f t="array" aca="1" ref="F674" ca="1">IF(E674="","",IF(INDIRECT(VLOOKUP(B674,B$8:C$38,2,FALSE)&amp;(10*A674+3))="","",INDIRECT(VLOOKUP(B674,B$8:C$38,2,FALSE)&amp;(10*A674+3))))</f>
        <v/>
      </c>
      <c r="G674" s="17" t="str" cm="1">
        <f t="array" aca="1" ref="G674" ca="1">IF(E674="","",IF(INDIRECT(VLOOKUP(B674,B$8:C$38,2,FALSE)&amp;(10*A674+5))="","",INDIRECT(VLOOKUP(B674,B$8:C$38,2,FALSE)&amp;(10*A674+5))))</f>
        <v/>
      </c>
      <c r="H674" s="17" t="str" cm="1">
        <f t="array" aca="1" ref="H674" ca="1">IF(G674="","",IF(G674="●","振替後",IF(G674="▲","振替前",IF(G674="○","休日",IF(G674="外","非対象期間",IF(INDIRECT(VLOOKUP(B674,B$8:C$38,2,FALSE)&amp;(10*A674+5))="","",INDIRECT(VLOOKUP(B674,B$8:C$38,2,FALSE)&amp;(10*A674+5))))))))</f>
        <v/>
      </c>
    </row>
    <row r="675" spans="1:8">
      <c r="A675" s="17">
        <f t="shared" si="100"/>
        <v>22</v>
      </c>
      <c r="B675" s="17">
        <f t="shared" si="101"/>
        <v>17</v>
      </c>
      <c r="D675" s="89" cm="1">
        <f t="array" aca="1" ref="D675" ca="1">IF(INDIRECT(VLOOKUP(B675,B$8:C$38,2,FALSE)&amp;(10*A675-1))="","",INDIRECT(VLOOKUP(B675,B$8:C$38,2,FALSE)&amp;(10*A675-1)))</f>
        <v>46585</v>
      </c>
      <c r="E675" s="17" t="str">
        <f t="shared" ca="1" si="99"/>
        <v>土</v>
      </c>
      <c r="F675" s="17" t="str" cm="1">
        <f t="array" aca="1" ref="F675" ca="1">IF(E675="","",IF(INDIRECT(VLOOKUP(B675,B$8:C$38,2,FALSE)&amp;(10*A675+3))="","",INDIRECT(VLOOKUP(B675,B$8:C$38,2,FALSE)&amp;(10*A675+3))))</f>
        <v/>
      </c>
      <c r="G675" s="17" t="str" cm="1">
        <f t="array" aca="1" ref="G675" ca="1">IF(E675="","",IF(INDIRECT(VLOOKUP(B675,B$8:C$38,2,FALSE)&amp;(10*A675+5))="","",INDIRECT(VLOOKUP(B675,B$8:C$38,2,FALSE)&amp;(10*A675+5))))</f>
        <v/>
      </c>
      <c r="H675" s="17" t="str" cm="1">
        <f t="array" aca="1" ref="H675" ca="1">IF(G675="","",IF(G675="●","振替後",IF(G675="▲","振替前",IF(G675="○","休日",IF(G675="外","非対象期間",IF(INDIRECT(VLOOKUP(B675,B$8:C$38,2,FALSE)&amp;(10*A675+5))="","",INDIRECT(VLOOKUP(B675,B$8:C$38,2,FALSE)&amp;(10*A675+5))))))))</f>
        <v/>
      </c>
    </row>
    <row r="676" spans="1:8">
      <c r="A676" s="17">
        <f t="shared" si="100"/>
        <v>22</v>
      </c>
      <c r="B676" s="17">
        <f t="shared" si="101"/>
        <v>18</v>
      </c>
      <c r="D676" s="89" cm="1">
        <f t="array" aca="1" ref="D676" ca="1">IF(INDIRECT(VLOOKUP(B676,B$8:C$38,2,FALSE)&amp;(10*A676-1))="","",INDIRECT(VLOOKUP(B676,B$8:C$38,2,FALSE)&amp;(10*A676-1)))</f>
        <v>46586</v>
      </c>
      <c r="E676" s="17" t="str">
        <f t="shared" ca="1" si="99"/>
        <v>日</v>
      </c>
      <c r="F676" s="17" t="str" cm="1">
        <f t="array" aca="1" ref="F676" ca="1">IF(E676="","",IF(INDIRECT(VLOOKUP(B676,B$8:C$38,2,FALSE)&amp;(10*A676+3))="","",INDIRECT(VLOOKUP(B676,B$8:C$38,2,FALSE)&amp;(10*A676+3))))</f>
        <v/>
      </c>
      <c r="G676" s="17" t="str" cm="1">
        <f t="array" aca="1" ref="G676" ca="1">IF(E676="","",IF(INDIRECT(VLOOKUP(B676,B$8:C$38,2,FALSE)&amp;(10*A676+5))="","",INDIRECT(VLOOKUP(B676,B$8:C$38,2,FALSE)&amp;(10*A676+5))))</f>
        <v/>
      </c>
      <c r="H676" s="17" t="str" cm="1">
        <f t="array" aca="1" ref="H676" ca="1">IF(G676="","",IF(G676="●","振替後",IF(G676="▲","振替前",IF(G676="○","休日",IF(G676="外","非対象期間",IF(INDIRECT(VLOOKUP(B676,B$8:C$38,2,FALSE)&amp;(10*A676+5))="","",INDIRECT(VLOOKUP(B676,B$8:C$38,2,FALSE)&amp;(10*A676+5))))))))</f>
        <v/>
      </c>
    </row>
    <row r="677" spans="1:8">
      <c r="A677" s="17">
        <f t="shared" si="100"/>
        <v>22</v>
      </c>
      <c r="B677" s="17">
        <f t="shared" si="101"/>
        <v>19</v>
      </c>
      <c r="D677" s="89" cm="1">
        <f t="array" aca="1" ref="D677" ca="1">IF(INDIRECT(VLOOKUP(B677,B$8:C$38,2,FALSE)&amp;(10*A677-1))="","",INDIRECT(VLOOKUP(B677,B$8:C$38,2,FALSE)&amp;(10*A677-1)))</f>
        <v>46587</v>
      </c>
      <c r="E677" s="17" t="str">
        <f t="shared" ca="1" si="99"/>
        <v>月</v>
      </c>
      <c r="F677" s="17" t="str" cm="1">
        <f t="array" aca="1" ref="F677" ca="1">IF(E677="","",IF(INDIRECT(VLOOKUP(B677,B$8:C$38,2,FALSE)&amp;(10*A677+3))="","",INDIRECT(VLOOKUP(B677,B$8:C$38,2,FALSE)&amp;(10*A677+3))))</f>
        <v/>
      </c>
      <c r="G677" s="17" t="str" cm="1">
        <f t="array" aca="1" ref="G677" ca="1">IF(E677="","",IF(INDIRECT(VLOOKUP(B677,B$8:C$38,2,FALSE)&amp;(10*A677+5))="","",INDIRECT(VLOOKUP(B677,B$8:C$38,2,FALSE)&amp;(10*A677+5))))</f>
        <v/>
      </c>
      <c r="H677" s="17" t="str" cm="1">
        <f t="array" aca="1" ref="H677" ca="1">IF(G677="","",IF(G677="●","振替後",IF(G677="▲","振替前",IF(G677="○","休日",IF(G677="外","非対象期間",IF(INDIRECT(VLOOKUP(B677,B$8:C$38,2,FALSE)&amp;(10*A677+5))="","",INDIRECT(VLOOKUP(B677,B$8:C$38,2,FALSE)&amp;(10*A677+5))))))))</f>
        <v/>
      </c>
    </row>
    <row r="678" spans="1:8">
      <c r="A678" s="17">
        <f t="shared" si="100"/>
        <v>22</v>
      </c>
      <c r="B678" s="17">
        <f t="shared" si="101"/>
        <v>20</v>
      </c>
      <c r="D678" s="89" cm="1">
        <f t="array" aca="1" ref="D678" ca="1">IF(INDIRECT(VLOOKUP(B678,B$8:C$38,2,FALSE)&amp;(10*A678-1))="","",INDIRECT(VLOOKUP(B678,B$8:C$38,2,FALSE)&amp;(10*A678-1)))</f>
        <v>46588</v>
      </c>
      <c r="E678" s="17" t="str">
        <f t="shared" ca="1" si="99"/>
        <v>火</v>
      </c>
      <c r="F678" s="17" t="str" cm="1">
        <f t="array" aca="1" ref="F678" ca="1">IF(E678="","",IF(INDIRECT(VLOOKUP(B678,B$8:C$38,2,FALSE)&amp;(10*A678+3))="","",INDIRECT(VLOOKUP(B678,B$8:C$38,2,FALSE)&amp;(10*A678+3))))</f>
        <v/>
      </c>
      <c r="G678" s="17" t="str" cm="1">
        <f t="array" aca="1" ref="G678" ca="1">IF(E678="","",IF(INDIRECT(VLOOKUP(B678,B$8:C$38,2,FALSE)&amp;(10*A678+5))="","",INDIRECT(VLOOKUP(B678,B$8:C$38,2,FALSE)&amp;(10*A678+5))))</f>
        <v/>
      </c>
      <c r="H678" s="17" t="str" cm="1">
        <f t="array" aca="1" ref="H678" ca="1">IF(G678="","",IF(G678="●","振替後",IF(G678="▲","振替前",IF(G678="○","休日",IF(G678="外","非対象期間",IF(INDIRECT(VLOOKUP(B678,B$8:C$38,2,FALSE)&amp;(10*A678+5))="","",INDIRECT(VLOOKUP(B678,B$8:C$38,2,FALSE)&amp;(10*A678+5))))))))</f>
        <v/>
      </c>
    </row>
    <row r="679" spans="1:8">
      <c r="A679" s="17">
        <f t="shared" si="100"/>
        <v>22</v>
      </c>
      <c r="B679" s="17">
        <f t="shared" si="101"/>
        <v>21</v>
      </c>
      <c r="D679" s="89" cm="1">
        <f t="array" aca="1" ref="D679" ca="1">IF(INDIRECT(VLOOKUP(B679,B$8:C$38,2,FALSE)&amp;(10*A679-1))="","",INDIRECT(VLOOKUP(B679,B$8:C$38,2,FALSE)&amp;(10*A679-1)))</f>
        <v>46589</v>
      </c>
      <c r="E679" s="17" t="str">
        <f t="shared" ca="1" si="99"/>
        <v>水</v>
      </c>
      <c r="F679" s="17" t="str" cm="1">
        <f t="array" aca="1" ref="F679" ca="1">IF(E679="","",IF(INDIRECT(VLOOKUP(B679,B$8:C$38,2,FALSE)&amp;(10*A679+3))="","",INDIRECT(VLOOKUP(B679,B$8:C$38,2,FALSE)&amp;(10*A679+3))))</f>
        <v/>
      </c>
      <c r="G679" s="17" t="str" cm="1">
        <f t="array" aca="1" ref="G679" ca="1">IF(E679="","",IF(INDIRECT(VLOOKUP(B679,B$8:C$38,2,FALSE)&amp;(10*A679+5))="","",INDIRECT(VLOOKUP(B679,B$8:C$38,2,FALSE)&amp;(10*A679+5))))</f>
        <v/>
      </c>
      <c r="H679" s="17" t="str" cm="1">
        <f t="array" aca="1" ref="H679" ca="1">IF(G679="","",IF(G679="●","振替後",IF(G679="▲","振替前",IF(G679="○","休日",IF(G679="外","非対象期間",IF(INDIRECT(VLOOKUP(B679,B$8:C$38,2,FALSE)&amp;(10*A679+5))="","",INDIRECT(VLOOKUP(B679,B$8:C$38,2,FALSE)&amp;(10*A679+5))))))))</f>
        <v/>
      </c>
    </row>
    <row r="680" spans="1:8">
      <c r="A680" s="17">
        <f t="shared" si="100"/>
        <v>22</v>
      </c>
      <c r="B680" s="17">
        <f t="shared" si="101"/>
        <v>22</v>
      </c>
      <c r="D680" s="89" cm="1">
        <f t="array" aca="1" ref="D680" ca="1">IF(INDIRECT(VLOOKUP(B680,B$8:C$38,2,FALSE)&amp;(10*A680-1))="","",INDIRECT(VLOOKUP(B680,B$8:C$38,2,FALSE)&amp;(10*A680-1)))</f>
        <v>46590</v>
      </c>
      <c r="E680" s="17" t="str">
        <f t="shared" ca="1" si="99"/>
        <v>木</v>
      </c>
      <c r="F680" s="17" t="str" cm="1">
        <f t="array" aca="1" ref="F680" ca="1">IF(E680="","",IF(INDIRECT(VLOOKUP(B680,B$8:C$38,2,FALSE)&amp;(10*A680+3))="","",INDIRECT(VLOOKUP(B680,B$8:C$38,2,FALSE)&amp;(10*A680+3))))</f>
        <v/>
      </c>
      <c r="G680" s="17" t="str" cm="1">
        <f t="array" aca="1" ref="G680" ca="1">IF(E680="","",IF(INDIRECT(VLOOKUP(B680,B$8:C$38,2,FALSE)&amp;(10*A680+5))="","",INDIRECT(VLOOKUP(B680,B$8:C$38,2,FALSE)&amp;(10*A680+5))))</f>
        <v/>
      </c>
      <c r="H680" s="17" t="str" cm="1">
        <f t="array" aca="1" ref="H680" ca="1">IF(G680="","",IF(G680="●","振替後",IF(G680="▲","振替前",IF(G680="○","休日",IF(G680="外","非対象期間",IF(INDIRECT(VLOOKUP(B680,B$8:C$38,2,FALSE)&amp;(10*A680+5))="","",INDIRECT(VLOOKUP(B680,B$8:C$38,2,FALSE)&amp;(10*A680+5))))))))</f>
        <v/>
      </c>
    </row>
    <row r="681" spans="1:8">
      <c r="A681" s="17">
        <f t="shared" si="100"/>
        <v>22</v>
      </c>
      <c r="B681" s="17">
        <f t="shared" si="101"/>
        <v>23</v>
      </c>
      <c r="D681" s="89" cm="1">
        <f t="array" aca="1" ref="D681" ca="1">IF(INDIRECT(VLOOKUP(B681,B$8:C$38,2,FALSE)&amp;(10*A681-1))="","",INDIRECT(VLOOKUP(B681,B$8:C$38,2,FALSE)&amp;(10*A681-1)))</f>
        <v>46591</v>
      </c>
      <c r="E681" s="17" t="str">
        <f t="shared" ca="1" si="99"/>
        <v>金</v>
      </c>
      <c r="F681" s="17" t="str" cm="1">
        <f t="array" aca="1" ref="F681" ca="1">IF(E681="","",IF(INDIRECT(VLOOKUP(B681,B$8:C$38,2,FALSE)&amp;(10*A681+3))="","",INDIRECT(VLOOKUP(B681,B$8:C$38,2,FALSE)&amp;(10*A681+3))))</f>
        <v/>
      </c>
      <c r="G681" s="17" t="str" cm="1">
        <f t="array" aca="1" ref="G681" ca="1">IF(E681="","",IF(INDIRECT(VLOOKUP(B681,B$8:C$38,2,FALSE)&amp;(10*A681+5))="","",INDIRECT(VLOOKUP(B681,B$8:C$38,2,FALSE)&amp;(10*A681+5))))</f>
        <v/>
      </c>
      <c r="H681" s="17" t="str" cm="1">
        <f t="array" aca="1" ref="H681" ca="1">IF(G681="","",IF(G681="●","振替後",IF(G681="▲","振替前",IF(G681="○","休日",IF(G681="外","非対象期間",IF(INDIRECT(VLOOKUP(B681,B$8:C$38,2,FALSE)&amp;(10*A681+5))="","",INDIRECT(VLOOKUP(B681,B$8:C$38,2,FALSE)&amp;(10*A681+5))))))))</f>
        <v/>
      </c>
    </row>
    <row r="682" spans="1:8">
      <c r="A682" s="17">
        <f t="shared" si="100"/>
        <v>22</v>
      </c>
      <c r="B682" s="17">
        <f t="shared" si="101"/>
        <v>24</v>
      </c>
      <c r="D682" s="89" cm="1">
        <f t="array" aca="1" ref="D682" ca="1">IF(INDIRECT(VLOOKUP(B682,B$8:C$38,2,FALSE)&amp;(10*A682-1))="","",INDIRECT(VLOOKUP(B682,B$8:C$38,2,FALSE)&amp;(10*A682-1)))</f>
        <v>46592</v>
      </c>
      <c r="E682" s="17" t="str">
        <f t="shared" ca="1" si="99"/>
        <v>土</v>
      </c>
      <c r="F682" s="17" t="str" cm="1">
        <f t="array" aca="1" ref="F682" ca="1">IF(E682="","",IF(INDIRECT(VLOOKUP(B682,B$8:C$38,2,FALSE)&amp;(10*A682+3))="","",INDIRECT(VLOOKUP(B682,B$8:C$38,2,FALSE)&amp;(10*A682+3))))</f>
        <v/>
      </c>
      <c r="G682" s="17" t="str" cm="1">
        <f t="array" aca="1" ref="G682" ca="1">IF(E682="","",IF(INDIRECT(VLOOKUP(B682,B$8:C$38,2,FALSE)&amp;(10*A682+5))="","",INDIRECT(VLOOKUP(B682,B$8:C$38,2,FALSE)&amp;(10*A682+5))))</f>
        <v/>
      </c>
      <c r="H682" s="17" t="str" cm="1">
        <f t="array" aca="1" ref="H682" ca="1">IF(G682="","",IF(G682="●","振替後",IF(G682="▲","振替前",IF(G682="○","休日",IF(G682="外","非対象期間",IF(INDIRECT(VLOOKUP(B682,B$8:C$38,2,FALSE)&amp;(10*A682+5))="","",INDIRECT(VLOOKUP(B682,B$8:C$38,2,FALSE)&amp;(10*A682+5))))))))</f>
        <v/>
      </c>
    </row>
    <row r="683" spans="1:8">
      <c r="A683" s="17">
        <f t="shared" si="100"/>
        <v>22</v>
      </c>
      <c r="B683" s="17">
        <f t="shared" si="101"/>
        <v>25</v>
      </c>
      <c r="D683" s="89" cm="1">
        <f t="array" aca="1" ref="D683" ca="1">IF(INDIRECT(VLOOKUP(B683,B$8:C$38,2,FALSE)&amp;(10*A683-1))="","",INDIRECT(VLOOKUP(B683,B$8:C$38,2,FALSE)&amp;(10*A683-1)))</f>
        <v>46593</v>
      </c>
      <c r="E683" s="17" t="str">
        <f t="shared" ca="1" si="99"/>
        <v>日</v>
      </c>
      <c r="F683" s="17" t="str" cm="1">
        <f t="array" aca="1" ref="F683" ca="1">IF(E683="","",IF(INDIRECT(VLOOKUP(B683,B$8:C$38,2,FALSE)&amp;(10*A683+3))="","",INDIRECT(VLOOKUP(B683,B$8:C$38,2,FALSE)&amp;(10*A683+3))))</f>
        <v/>
      </c>
      <c r="G683" s="17" t="str" cm="1">
        <f t="array" aca="1" ref="G683" ca="1">IF(E683="","",IF(INDIRECT(VLOOKUP(B683,B$8:C$38,2,FALSE)&amp;(10*A683+5))="","",INDIRECT(VLOOKUP(B683,B$8:C$38,2,FALSE)&amp;(10*A683+5))))</f>
        <v/>
      </c>
      <c r="H683" s="17" t="str" cm="1">
        <f t="array" aca="1" ref="H683" ca="1">IF(G683="","",IF(G683="●","振替後",IF(G683="▲","振替前",IF(G683="○","休日",IF(G683="外","非対象期間",IF(INDIRECT(VLOOKUP(B683,B$8:C$38,2,FALSE)&amp;(10*A683+5))="","",INDIRECT(VLOOKUP(B683,B$8:C$38,2,FALSE)&amp;(10*A683+5))))))))</f>
        <v/>
      </c>
    </row>
    <row r="684" spans="1:8">
      <c r="A684" s="17">
        <f t="shared" si="100"/>
        <v>22</v>
      </c>
      <c r="B684" s="17">
        <f t="shared" si="101"/>
        <v>26</v>
      </c>
      <c r="D684" s="89" cm="1">
        <f t="array" aca="1" ref="D684" ca="1">IF(INDIRECT(VLOOKUP(B684,B$8:C$38,2,FALSE)&amp;(10*A684-1))="","",INDIRECT(VLOOKUP(B684,B$8:C$38,2,FALSE)&amp;(10*A684-1)))</f>
        <v>46594</v>
      </c>
      <c r="E684" s="17" t="str">
        <f t="shared" ca="1" si="99"/>
        <v>月</v>
      </c>
      <c r="F684" s="17" t="str" cm="1">
        <f t="array" aca="1" ref="F684" ca="1">IF(E684="","",IF(INDIRECT(VLOOKUP(B684,B$8:C$38,2,FALSE)&amp;(10*A684+3))="","",INDIRECT(VLOOKUP(B684,B$8:C$38,2,FALSE)&amp;(10*A684+3))))</f>
        <v/>
      </c>
      <c r="G684" s="17" t="str" cm="1">
        <f t="array" aca="1" ref="G684" ca="1">IF(E684="","",IF(INDIRECT(VLOOKUP(B684,B$8:C$38,2,FALSE)&amp;(10*A684+5))="","",INDIRECT(VLOOKUP(B684,B$8:C$38,2,FALSE)&amp;(10*A684+5))))</f>
        <v/>
      </c>
      <c r="H684" s="17" t="str" cm="1">
        <f t="array" aca="1" ref="H684" ca="1">IF(G684="","",IF(G684="●","振替後",IF(G684="▲","振替前",IF(G684="○","休日",IF(G684="外","非対象期間",IF(INDIRECT(VLOOKUP(B684,B$8:C$38,2,FALSE)&amp;(10*A684+5))="","",INDIRECT(VLOOKUP(B684,B$8:C$38,2,FALSE)&amp;(10*A684+5))))))))</f>
        <v/>
      </c>
    </row>
    <row r="685" spans="1:8">
      <c r="A685" s="17">
        <f t="shared" si="100"/>
        <v>22</v>
      </c>
      <c r="B685" s="17">
        <f t="shared" si="101"/>
        <v>27</v>
      </c>
      <c r="D685" s="89" cm="1">
        <f t="array" aca="1" ref="D685" ca="1">IF(INDIRECT(VLOOKUP(B685,B$8:C$38,2,FALSE)&amp;(10*A685-1))="","",INDIRECT(VLOOKUP(B685,B$8:C$38,2,FALSE)&amp;(10*A685-1)))</f>
        <v>46595</v>
      </c>
      <c r="E685" s="17" t="str">
        <f t="shared" ca="1" si="99"/>
        <v>火</v>
      </c>
      <c r="F685" s="17" t="str" cm="1">
        <f t="array" aca="1" ref="F685" ca="1">IF(E685="","",IF(INDIRECT(VLOOKUP(B685,B$8:C$38,2,FALSE)&amp;(10*A685+3))="","",INDIRECT(VLOOKUP(B685,B$8:C$38,2,FALSE)&amp;(10*A685+3))))</f>
        <v/>
      </c>
      <c r="G685" s="17" t="str" cm="1">
        <f t="array" aca="1" ref="G685" ca="1">IF(E685="","",IF(INDIRECT(VLOOKUP(B685,B$8:C$38,2,FALSE)&amp;(10*A685+5))="","",INDIRECT(VLOOKUP(B685,B$8:C$38,2,FALSE)&amp;(10*A685+5))))</f>
        <v/>
      </c>
      <c r="H685" s="17" t="str" cm="1">
        <f t="array" aca="1" ref="H685" ca="1">IF(G685="","",IF(G685="●","振替後",IF(G685="▲","振替前",IF(G685="○","休日",IF(G685="外","非対象期間",IF(INDIRECT(VLOOKUP(B685,B$8:C$38,2,FALSE)&amp;(10*A685+5))="","",INDIRECT(VLOOKUP(B685,B$8:C$38,2,FALSE)&amp;(10*A685+5))))))))</f>
        <v/>
      </c>
    </row>
    <row r="686" spans="1:8">
      <c r="A686" s="17">
        <f t="shared" si="100"/>
        <v>22</v>
      </c>
      <c r="B686" s="17">
        <f t="shared" si="101"/>
        <v>28</v>
      </c>
      <c r="D686" s="89" cm="1">
        <f t="array" aca="1" ref="D686" ca="1">IF(INDIRECT(VLOOKUP(B686,B$8:C$38,2,FALSE)&amp;(10*A686-1))="","",INDIRECT(VLOOKUP(B686,B$8:C$38,2,FALSE)&amp;(10*A686-1)))</f>
        <v>46596</v>
      </c>
      <c r="E686" s="17" t="str">
        <f t="shared" ca="1" si="99"/>
        <v>水</v>
      </c>
      <c r="F686" s="17" t="str" cm="1">
        <f t="array" aca="1" ref="F686" ca="1">IF(E686="","",IF(INDIRECT(VLOOKUP(B686,B$8:C$38,2,FALSE)&amp;(10*A686+3))="","",INDIRECT(VLOOKUP(B686,B$8:C$38,2,FALSE)&amp;(10*A686+3))))</f>
        <v/>
      </c>
      <c r="G686" s="17" t="str" cm="1">
        <f t="array" aca="1" ref="G686" ca="1">IF(E686="","",IF(INDIRECT(VLOOKUP(B686,B$8:C$38,2,FALSE)&amp;(10*A686+5))="","",INDIRECT(VLOOKUP(B686,B$8:C$38,2,FALSE)&amp;(10*A686+5))))</f>
        <v/>
      </c>
      <c r="H686" s="17" t="str" cm="1">
        <f t="array" aca="1" ref="H686" ca="1">IF(G686="","",IF(G686="●","振替後",IF(G686="▲","振替前",IF(G686="○","休日",IF(G686="外","非対象期間",IF(INDIRECT(VLOOKUP(B686,B$8:C$38,2,FALSE)&amp;(10*A686+5))="","",INDIRECT(VLOOKUP(B686,B$8:C$38,2,FALSE)&amp;(10*A686+5))))))))</f>
        <v/>
      </c>
    </row>
    <row r="687" spans="1:8">
      <c r="A687" s="17">
        <f t="shared" si="100"/>
        <v>22</v>
      </c>
      <c r="B687" s="17">
        <f t="shared" si="101"/>
        <v>29</v>
      </c>
      <c r="D687" s="89" cm="1">
        <f t="array" aca="1" ref="D687" ca="1">IF(INDIRECT(VLOOKUP(B687,B$8:C$38,2,FALSE)&amp;(10*A687-1))="","",INDIRECT(VLOOKUP(B687,B$8:C$38,2,FALSE)&amp;(10*A687-1)))</f>
        <v>46597</v>
      </c>
      <c r="E687" s="17" t="str">
        <f t="shared" ca="1" si="99"/>
        <v>木</v>
      </c>
      <c r="F687" s="17" t="str" cm="1">
        <f t="array" aca="1" ref="F687" ca="1">IF(E687="","",IF(INDIRECT(VLOOKUP(B687,B$8:C$38,2,FALSE)&amp;(10*A687+3))="","",INDIRECT(VLOOKUP(B687,B$8:C$38,2,FALSE)&amp;(10*A687+3))))</f>
        <v/>
      </c>
      <c r="G687" s="17" t="str" cm="1">
        <f t="array" aca="1" ref="G687" ca="1">IF(E687="","",IF(INDIRECT(VLOOKUP(B687,B$8:C$38,2,FALSE)&amp;(10*A687+5))="","",INDIRECT(VLOOKUP(B687,B$8:C$38,2,FALSE)&amp;(10*A687+5))))</f>
        <v/>
      </c>
      <c r="H687" s="17" t="str" cm="1">
        <f t="array" aca="1" ref="H687" ca="1">IF(G687="","",IF(G687="●","振替後",IF(G687="▲","振替前",IF(G687="○","休日",IF(G687="外","非対象期間",IF(INDIRECT(VLOOKUP(B687,B$8:C$38,2,FALSE)&amp;(10*A687+5))="","",INDIRECT(VLOOKUP(B687,B$8:C$38,2,FALSE)&amp;(10*A687+5))))))))</f>
        <v/>
      </c>
    </row>
    <row r="688" spans="1:8">
      <c r="A688" s="17">
        <f t="shared" si="100"/>
        <v>22</v>
      </c>
      <c r="B688" s="17">
        <f t="shared" si="101"/>
        <v>30</v>
      </c>
      <c r="D688" s="89" cm="1">
        <f t="array" aca="1" ref="D688" ca="1">IF(INDIRECT(VLOOKUP(B688,B$8:C$38,2,FALSE)&amp;(10*A688-1))="","",INDIRECT(VLOOKUP(B688,B$8:C$38,2,FALSE)&amp;(10*A688-1)))</f>
        <v>46598</v>
      </c>
      <c r="E688" s="17" t="str">
        <f t="shared" ca="1" si="99"/>
        <v>金</v>
      </c>
      <c r="F688" s="17" t="str" cm="1">
        <f t="array" aca="1" ref="F688" ca="1">IF(E688="","",IF(INDIRECT(VLOOKUP(B688,B$8:C$38,2,FALSE)&amp;(10*A688+3))="","",INDIRECT(VLOOKUP(B688,B$8:C$38,2,FALSE)&amp;(10*A688+3))))</f>
        <v/>
      </c>
      <c r="G688" s="17" t="str" cm="1">
        <f t="array" aca="1" ref="G688" ca="1">IF(E688="","",IF(INDIRECT(VLOOKUP(B688,B$8:C$38,2,FALSE)&amp;(10*A688+5))="","",INDIRECT(VLOOKUP(B688,B$8:C$38,2,FALSE)&amp;(10*A688+5))))</f>
        <v/>
      </c>
      <c r="H688" s="17" t="str" cm="1">
        <f t="array" aca="1" ref="H688" ca="1">IF(G688="","",IF(G688="●","振替後",IF(G688="▲","振替前",IF(G688="○","休日",IF(G688="外","非対象期間",IF(INDIRECT(VLOOKUP(B688,B$8:C$38,2,FALSE)&amp;(10*A688+5))="","",INDIRECT(VLOOKUP(B688,B$8:C$38,2,FALSE)&amp;(10*A688+5))))))))</f>
        <v/>
      </c>
    </row>
    <row r="689" spans="1:8">
      <c r="A689" s="17">
        <f t="shared" si="100"/>
        <v>22</v>
      </c>
      <c r="B689" s="17">
        <f t="shared" si="101"/>
        <v>31</v>
      </c>
      <c r="D689" s="89" cm="1">
        <f t="array" aca="1" ref="D689" ca="1">IF(INDIRECT(VLOOKUP(B689,B$8:C$38,2,FALSE)&amp;(10*A689-1))="","",INDIRECT(VLOOKUP(B689,B$8:C$38,2,FALSE)&amp;(10*A689-1)))</f>
        <v>46599</v>
      </c>
      <c r="E689" s="17" t="str">
        <f t="shared" ca="1" si="99"/>
        <v>土</v>
      </c>
      <c r="F689" s="17" t="str" cm="1">
        <f t="array" aca="1" ref="F689" ca="1">IF(E689="","",IF(INDIRECT(VLOOKUP(B689,B$8:C$38,2,FALSE)&amp;(10*A689+3))="","",INDIRECT(VLOOKUP(B689,B$8:C$38,2,FALSE)&amp;(10*A689+3))))</f>
        <v/>
      </c>
      <c r="G689" s="17" t="str" cm="1">
        <f t="array" aca="1" ref="G689" ca="1">IF(E689="","",IF(INDIRECT(VLOOKUP(B689,B$8:C$38,2,FALSE)&amp;(10*A689+5))="","",INDIRECT(VLOOKUP(B689,B$8:C$38,2,FALSE)&amp;(10*A689+5))))</f>
        <v/>
      </c>
      <c r="H689" s="17" t="str" cm="1">
        <f t="array" aca="1" ref="H689" ca="1">IF(G689="","",IF(G689="●","振替後",IF(G689="▲","振替前",IF(G689="○","休日",IF(G689="外","非対象期間",IF(INDIRECT(VLOOKUP(B689,B$8:C$38,2,FALSE)&amp;(10*A689+5))="","",INDIRECT(VLOOKUP(B689,B$8:C$38,2,FALSE)&amp;(10*A689+5))))))))</f>
        <v/>
      </c>
    </row>
    <row r="690" spans="1:8">
      <c r="A690" s="17">
        <f t="shared" si="100"/>
        <v>23</v>
      </c>
      <c r="B690" s="17">
        <f t="shared" si="101"/>
        <v>1</v>
      </c>
      <c r="D690" s="89" cm="1">
        <f t="array" aca="1" ref="D690" ca="1">IF(INDIRECT(VLOOKUP(B690,B$8:C$38,2,FALSE)&amp;(10*A690-1))="","",INDIRECT(VLOOKUP(B690,B$8:C$38,2,FALSE)&amp;(10*A690-1)))</f>
        <v>46600</v>
      </c>
      <c r="E690" s="17" t="str">
        <f t="shared" ca="1" si="99"/>
        <v>日</v>
      </c>
      <c r="F690" s="17" t="str" cm="1">
        <f t="array" aca="1" ref="F690" ca="1">IF(E690="","",IF(INDIRECT(VLOOKUP(B690,B$8:C$38,2,FALSE)&amp;(10*A690+3))="","",INDIRECT(VLOOKUP(B690,B$8:C$38,2,FALSE)&amp;(10*A690+3))))</f>
        <v/>
      </c>
      <c r="G690" s="17" t="str" cm="1">
        <f t="array" aca="1" ref="G690" ca="1">IF(E690="","",IF(INDIRECT(VLOOKUP(B690,B$8:C$38,2,FALSE)&amp;(10*A690+5))="","",INDIRECT(VLOOKUP(B690,B$8:C$38,2,FALSE)&amp;(10*A690+5))))</f>
        <v/>
      </c>
      <c r="H690" s="17" t="str" cm="1">
        <f t="array" aca="1" ref="H690" ca="1">IF(G690="","",IF(G690="●","振替後",IF(G690="▲","振替前",IF(G690="○","休日",IF(G690="外","非対象期間",IF(INDIRECT(VLOOKUP(B690,B$8:C$38,2,FALSE)&amp;(10*A690+5))="","",INDIRECT(VLOOKUP(B690,B$8:C$38,2,FALSE)&amp;(10*A690+5))))))))</f>
        <v/>
      </c>
    </row>
    <row r="691" spans="1:8">
      <c r="A691" s="17">
        <f t="shared" si="100"/>
        <v>23</v>
      </c>
      <c r="B691" s="17">
        <f t="shared" si="101"/>
        <v>2</v>
      </c>
      <c r="D691" s="89" cm="1">
        <f t="array" aca="1" ref="D691" ca="1">IF(INDIRECT(VLOOKUP(B691,B$8:C$38,2,FALSE)&amp;(10*A691-1))="","",INDIRECT(VLOOKUP(B691,B$8:C$38,2,FALSE)&amp;(10*A691-1)))</f>
        <v>46601</v>
      </c>
      <c r="E691" s="17" t="str">
        <f t="shared" ca="1" si="99"/>
        <v>月</v>
      </c>
      <c r="F691" s="17" t="str" cm="1">
        <f t="array" aca="1" ref="F691" ca="1">IF(E691="","",IF(INDIRECT(VLOOKUP(B691,B$8:C$38,2,FALSE)&amp;(10*A691+3))="","",INDIRECT(VLOOKUP(B691,B$8:C$38,2,FALSE)&amp;(10*A691+3))))</f>
        <v/>
      </c>
      <c r="G691" s="17" t="str" cm="1">
        <f t="array" aca="1" ref="G691" ca="1">IF(E691="","",IF(INDIRECT(VLOOKUP(B691,B$8:C$38,2,FALSE)&amp;(10*A691+5))="","",INDIRECT(VLOOKUP(B691,B$8:C$38,2,FALSE)&amp;(10*A691+5))))</f>
        <v/>
      </c>
      <c r="H691" s="17" t="str" cm="1">
        <f t="array" aca="1" ref="H691" ca="1">IF(G691="","",IF(G691="●","振替後",IF(G691="▲","振替前",IF(G691="○","休日",IF(G691="外","非対象期間",IF(INDIRECT(VLOOKUP(B691,B$8:C$38,2,FALSE)&amp;(10*A691+5))="","",INDIRECT(VLOOKUP(B691,B$8:C$38,2,FALSE)&amp;(10*A691+5))))))))</f>
        <v/>
      </c>
    </row>
    <row r="692" spans="1:8">
      <c r="A692" s="17">
        <f t="shared" si="100"/>
        <v>23</v>
      </c>
      <c r="B692" s="17">
        <f t="shared" si="101"/>
        <v>3</v>
      </c>
      <c r="D692" s="89" cm="1">
        <f t="array" aca="1" ref="D692" ca="1">IF(INDIRECT(VLOOKUP(B692,B$8:C$38,2,FALSE)&amp;(10*A692-1))="","",INDIRECT(VLOOKUP(B692,B$8:C$38,2,FALSE)&amp;(10*A692-1)))</f>
        <v>46602</v>
      </c>
      <c r="E692" s="17" t="str">
        <f t="shared" ca="1" si="99"/>
        <v>火</v>
      </c>
      <c r="F692" s="17" t="str" cm="1">
        <f t="array" aca="1" ref="F692" ca="1">IF(E692="","",IF(INDIRECT(VLOOKUP(B692,B$8:C$38,2,FALSE)&amp;(10*A692+3))="","",INDIRECT(VLOOKUP(B692,B$8:C$38,2,FALSE)&amp;(10*A692+3))))</f>
        <v/>
      </c>
      <c r="G692" s="17" t="str" cm="1">
        <f t="array" aca="1" ref="G692" ca="1">IF(E692="","",IF(INDIRECT(VLOOKUP(B692,B$8:C$38,2,FALSE)&amp;(10*A692+5))="","",INDIRECT(VLOOKUP(B692,B$8:C$38,2,FALSE)&amp;(10*A692+5))))</f>
        <v/>
      </c>
      <c r="H692" s="17" t="str" cm="1">
        <f t="array" aca="1" ref="H692" ca="1">IF(G692="","",IF(G692="●","振替後",IF(G692="▲","振替前",IF(G692="○","休日",IF(G692="外","非対象期間",IF(INDIRECT(VLOOKUP(B692,B$8:C$38,2,FALSE)&amp;(10*A692+5))="","",INDIRECT(VLOOKUP(B692,B$8:C$38,2,FALSE)&amp;(10*A692+5))))))))</f>
        <v/>
      </c>
    </row>
    <row r="693" spans="1:8">
      <c r="A693" s="17">
        <f t="shared" si="100"/>
        <v>23</v>
      </c>
      <c r="B693" s="17">
        <f t="shared" si="101"/>
        <v>4</v>
      </c>
      <c r="D693" s="89" cm="1">
        <f t="array" aca="1" ref="D693" ca="1">IF(INDIRECT(VLOOKUP(B693,B$8:C$38,2,FALSE)&amp;(10*A693-1))="","",INDIRECT(VLOOKUP(B693,B$8:C$38,2,FALSE)&amp;(10*A693-1)))</f>
        <v>46603</v>
      </c>
      <c r="E693" s="17" t="str">
        <f t="shared" ca="1" si="99"/>
        <v>水</v>
      </c>
      <c r="F693" s="17" t="str" cm="1">
        <f t="array" aca="1" ref="F693" ca="1">IF(E693="","",IF(INDIRECT(VLOOKUP(B693,B$8:C$38,2,FALSE)&amp;(10*A693+3))="","",INDIRECT(VLOOKUP(B693,B$8:C$38,2,FALSE)&amp;(10*A693+3))))</f>
        <v/>
      </c>
      <c r="G693" s="17" t="str" cm="1">
        <f t="array" aca="1" ref="G693" ca="1">IF(E693="","",IF(INDIRECT(VLOOKUP(B693,B$8:C$38,2,FALSE)&amp;(10*A693+5))="","",INDIRECT(VLOOKUP(B693,B$8:C$38,2,FALSE)&amp;(10*A693+5))))</f>
        <v/>
      </c>
      <c r="H693" s="17" t="str" cm="1">
        <f t="array" aca="1" ref="H693" ca="1">IF(G693="","",IF(G693="●","振替後",IF(G693="▲","振替前",IF(G693="○","休日",IF(G693="外","非対象期間",IF(INDIRECT(VLOOKUP(B693,B$8:C$38,2,FALSE)&amp;(10*A693+5))="","",INDIRECT(VLOOKUP(B693,B$8:C$38,2,FALSE)&amp;(10*A693+5))))))))</f>
        <v/>
      </c>
    </row>
    <row r="694" spans="1:8">
      <c r="A694" s="17">
        <f t="shared" si="100"/>
        <v>23</v>
      </c>
      <c r="B694" s="17">
        <f t="shared" si="101"/>
        <v>5</v>
      </c>
      <c r="D694" s="89" cm="1">
        <f t="array" aca="1" ref="D694" ca="1">IF(INDIRECT(VLOOKUP(B694,B$8:C$38,2,FALSE)&amp;(10*A694-1))="","",INDIRECT(VLOOKUP(B694,B$8:C$38,2,FALSE)&amp;(10*A694-1)))</f>
        <v>46604</v>
      </c>
      <c r="E694" s="17" t="str">
        <f t="shared" ca="1" si="99"/>
        <v>木</v>
      </c>
      <c r="F694" s="17" t="str" cm="1">
        <f t="array" aca="1" ref="F694" ca="1">IF(E694="","",IF(INDIRECT(VLOOKUP(B694,B$8:C$38,2,FALSE)&amp;(10*A694+3))="","",INDIRECT(VLOOKUP(B694,B$8:C$38,2,FALSE)&amp;(10*A694+3))))</f>
        <v/>
      </c>
      <c r="G694" s="17" t="str" cm="1">
        <f t="array" aca="1" ref="G694" ca="1">IF(E694="","",IF(INDIRECT(VLOOKUP(B694,B$8:C$38,2,FALSE)&amp;(10*A694+5))="","",INDIRECT(VLOOKUP(B694,B$8:C$38,2,FALSE)&amp;(10*A694+5))))</f>
        <v/>
      </c>
      <c r="H694" s="17" t="str" cm="1">
        <f t="array" aca="1" ref="H694" ca="1">IF(G694="","",IF(G694="●","振替後",IF(G694="▲","振替前",IF(G694="○","休日",IF(G694="外","非対象期間",IF(INDIRECT(VLOOKUP(B694,B$8:C$38,2,FALSE)&amp;(10*A694+5))="","",INDIRECT(VLOOKUP(B694,B$8:C$38,2,FALSE)&amp;(10*A694+5))))))))</f>
        <v/>
      </c>
    </row>
    <row r="695" spans="1:8">
      <c r="A695" s="17">
        <f t="shared" si="100"/>
        <v>23</v>
      </c>
      <c r="B695" s="17">
        <f t="shared" si="101"/>
        <v>6</v>
      </c>
      <c r="D695" s="89" cm="1">
        <f t="array" aca="1" ref="D695" ca="1">IF(INDIRECT(VLOOKUP(B695,B$8:C$38,2,FALSE)&amp;(10*A695-1))="","",INDIRECT(VLOOKUP(B695,B$8:C$38,2,FALSE)&amp;(10*A695-1)))</f>
        <v>46605</v>
      </c>
      <c r="E695" s="17" t="str">
        <f t="shared" ca="1" si="99"/>
        <v>金</v>
      </c>
      <c r="F695" s="17" t="str" cm="1">
        <f t="array" aca="1" ref="F695" ca="1">IF(E695="","",IF(INDIRECT(VLOOKUP(B695,B$8:C$38,2,FALSE)&amp;(10*A695+3))="","",INDIRECT(VLOOKUP(B695,B$8:C$38,2,FALSE)&amp;(10*A695+3))))</f>
        <v/>
      </c>
      <c r="G695" s="17" t="str" cm="1">
        <f t="array" aca="1" ref="G695" ca="1">IF(E695="","",IF(INDIRECT(VLOOKUP(B695,B$8:C$38,2,FALSE)&amp;(10*A695+5))="","",INDIRECT(VLOOKUP(B695,B$8:C$38,2,FALSE)&amp;(10*A695+5))))</f>
        <v/>
      </c>
      <c r="H695" s="17" t="str" cm="1">
        <f t="array" aca="1" ref="H695" ca="1">IF(G695="","",IF(G695="●","振替後",IF(G695="▲","振替前",IF(G695="○","休日",IF(G695="外","非対象期間",IF(INDIRECT(VLOOKUP(B695,B$8:C$38,2,FALSE)&amp;(10*A695+5))="","",INDIRECT(VLOOKUP(B695,B$8:C$38,2,FALSE)&amp;(10*A695+5))))))))</f>
        <v/>
      </c>
    </row>
    <row r="696" spans="1:8">
      <c r="A696" s="17">
        <f t="shared" si="100"/>
        <v>23</v>
      </c>
      <c r="B696" s="17">
        <f t="shared" si="101"/>
        <v>7</v>
      </c>
      <c r="D696" s="89" cm="1">
        <f t="array" aca="1" ref="D696" ca="1">IF(INDIRECT(VLOOKUP(B696,B$8:C$38,2,FALSE)&amp;(10*A696-1))="","",INDIRECT(VLOOKUP(B696,B$8:C$38,2,FALSE)&amp;(10*A696-1)))</f>
        <v>46606</v>
      </c>
      <c r="E696" s="17" t="str">
        <f t="shared" ca="1" si="99"/>
        <v>土</v>
      </c>
      <c r="F696" s="17" t="str" cm="1">
        <f t="array" aca="1" ref="F696" ca="1">IF(E696="","",IF(INDIRECT(VLOOKUP(B696,B$8:C$38,2,FALSE)&amp;(10*A696+3))="","",INDIRECT(VLOOKUP(B696,B$8:C$38,2,FALSE)&amp;(10*A696+3))))</f>
        <v/>
      </c>
      <c r="G696" s="17" t="str" cm="1">
        <f t="array" aca="1" ref="G696" ca="1">IF(E696="","",IF(INDIRECT(VLOOKUP(B696,B$8:C$38,2,FALSE)&amp;(10*A696+5))="","",INDIRECT(VLOOKUP(B696,B$8:C$38,2,FALSE)&amp;(10*A696+5))))</f>
        <v/>
      </c>
      <c r="H696" s="17" t="str" cm="1">
        <f t="array" aca="1" ref="H696" ca="1">IF(G696="","",IF(G696="●","振替後",IF(G696="▲","振替前",IF(G696="○","休日",IF(G696="外","非対象期間",IF(INDIRECT(VLOOKUP(B696,B$8:C$38,2,FALSE)&amp;(10*A696+5))="","",INDIRECT(VLOOKUP(B696,B$8:C$38,2,FALSE)&amp;(10*A696+5))))))))</f>
        <v/>
      </c>
    </row>
    <row r="697" spans="1:8">
      <c r="A697" s="17">
        <f t="shared" si="100"/>
        <v>23</v>
      </c>
      <c r="B697" s="17">
        <f t="shared" si="101"/>
        <v>8</v>
      </c>
      <c r="D697" s="89" cm="1">
        <f t="array" aca="1" ref="D697" ca="1">IF(INDIRECT(VLOOKUP(B697,B$8:C$38,2,FALSE)&amp;(10*A697-1))="","",INDIRECT(VLOOKUP(B697,B$8:C$38,2,FALSE)&amp;(10*A697-1)))</f>
        <v>46607</v>
      </c>
      <c r="E697" s="17" t="str">
        <f t="shared" ca="1" si="99"/>
        <v>日</v>
      </c>
      <c r="F697" s="17" t="str" cm="1">
        <f t="array" aca="1" ref="F697" ca="1">IF(E697="","",IF(INDIRECT(VLOOKUP(B697,B$8:C$38,2,FALSE)&amp;(10*A697+3))="","",INDIRECT(VLOOKUP(B697,B$8:C$38,2,FALSE)&amp;(10*A697+3))))</f>
        <v/>
      </c>
      <c r="G697" s="17" t="str" cm="1">
        <f t="array" aca="1" ref="G697" ca="1">IF(E697="","",IF(INDIRECT(VLOOKUP(B697,B$8:C$38,2,FALSE)&amp;(10*A697+5))="","",INDIRECT(VLOOKUP(B697,B$8:C$38,2,FALSE)&amp;(10*A697+5))))</f>
        <v/>
      </c>
      <c r="H697" s="17" t="str" cm="1">
        <f t="array" aca="1" ref="H697" ca="1">IF(G697="","",IF(G697="●","振替後",IF(G697="▲","振替前",IF(G697="○","休日",IF(G697="外","非対象期間",IF(INDIRECT(VLOOKUP(B697,B$8:C$38,2,FALSE)&amp;(10*A697+5))="","",INDIRECT(VLOOKUP(B697,B$8:C$38,2,FALSE)&amp;(10*A697+5))))))))</f>
        <v/>
      </c>
    </row>
    <row r="698" spans="1:8">
      <c r="A698" s="17">
        <f t="shared" si="100"/>
        <v>23</v>
      </c>
      <c r="B698" s="17">
        <f t="shared" si="101"/>
        <v>9</v>
      </c>
      <c r="D698" s="89" cm="1">
        <f t="array" aca="1" ref="D698" ca="1">IF(INDIRECT(VLOOKUP(B698,B$8:C$38,2,FALSE)&amp;(10*A698-1))="","",INDIRECT(VLOOKUP(B698,B$8:C$38,2,FALSE)&amp;(10*A698-1)))</f>
        <v>46608</v>
      </c>
      <c r="E698" s="17" t="str">
        <f t="shared" ca="1" si="99"/>
        <v>月</v>
      </c>
      <c r="F698" s="17" t="str" cm="1">
        <f t="array" aca="1" ref="F698" ca="1">IF(E698="","",IF(INDIRECT(VLOOKUP(B698,B$8:C$38,2,FALSE)&amp;(10*A698+3))="","",INDIRECT(VLOOKUP(B698,B$8:C$38,2,FALSE)&amp;(10*A698+3))))</f>
        <v/>
      </c>
      <c r="G698" s="17" t="str" cm="1">
        <f t="array" aca="1" ref="G698" ca="1">IF(E698="","",IF(INDIRECT(VLOOKUP(B698,B$8:C$38,2,FALSE)&amp;(10*A698+5))="","",INDIRECT(VLOOKUP(B698,B$8:C$38,2,FALSE)&amp;(10*A698+5))))</f>
        <v/>
      </c>
      <c r="H698" s="17" t="str" cm="1">
        <f t="array" aca="1" ref="H698" ca="1">IF(G698="","",IF(G698="●","振替後",IF(G698="▲","振替前",IF(G698="○","休日",IF(G698="外","非対象期間",IF(INDIRECT(VLOOKUP(B698,B$8:C$38,2,FALSE)&amp;(10*A698+5))="","",INDIRECT(VLOOKUP(B698,B$8:C$38,2,FALSE)&amp;(10*A698+5))))))))</f>
        <v/>
      </c>
    </row>
    <row r="699" spans="1:8">
      <c r="A699" s="17">
        <f t="shared" si="100"/>
        <v>23</v>
      </c>
      <c r="B699" s="17">
        <f t="shared" si="101"/>
        <v>10</v>
      </c>
      <c r="D699" s="89" cm="1">
        <f t="array" aca="1" ref="D699" ca="1">IF(INDIRECT(VLOOKUP(B699,B$8:C$38,2,FALSE)&amp;(10*A699-1))="","",INDIRECT(VLOOKUP(B699,B$8:C$38,2,FALSE)&amp;(10*A699-1)))</f>
        <v>46609</v>
      </c>
      <c r="E699" s="17" t="str">
        <f t="shared" ca="1" si="99"/>
        <v>火</v>
      </c>
      <c r="F699" s="17" t="str" cm="1">
        <f t="array" aca="1" ref="F699" ca="1">IF(E699="","",IF(INDIRECT(VLOOKUP(B699,B$8:C$38,2,FALSE)&amp;(10*A699+3))="","",INDIRECT(VLOOKUP(B699,B$8:C$38,2,FALSE)&amp;(10*A699+3))))</f>
        <v/>
      </c>
      <c r="G699" s="17" t="str" cm="1">
        <f t="array" aca="1" ref="G699" ca="1">IF(E699="","",IF(INDIRECT(VLOOKUP(B699,B$8:C$38,2,FALSE)&amp;(10*A699+5))="","",INDIRECT(VLOOKUP(B699,B$8:C$38,2,FALSE)&amp;(10*A699+5))))</f>
        <v/>
      </c>
      <c r="H699" s="17" t="str" cm="1">
        <f t="array" aca="1" ref="H699" ca="1">IF(G699="","",IF(G699="●","振替後",IF(G699="▲","振替前",IF(G699="○","休日",IF(G699="外","非対象期間",IF(INDIRECT(VLOOKUP(B699,B$8:C$38,2,FALSE)&amp;(10*A699+5))="","",INDIRECT(VLOOKUP(B699,B$8:C$38,2,FALSE)&amp;(10*A699+5))))))))</f>
        <v/>
      </c>
    </row>
    <row r="700" spans="1:8">
      <c r="A700" s="17">
        <f t="shared" si="100"/>
        <v>23</v>
      </c>
      <c r="B700" s="17">
        <f t="shared" si="101"/>
        <v>11</v>
      </c>
      <c r="D700" s="89" cm="1">
        <f t="array" aca="1" ref="D700" ca="1">IF(INDIRECT(VLOOKUP(B700,B$8:C$38,2,FALSE)&amp;(10*A700-1))="","",INDIRECT(VLOOKUP(B700,B$8:C$38,2,FALSE)&amp;(10*A700-1)))</f>
        <v>46610</v>
      </c>
      <c r="E700" s="17" t="str">
        <f t="shared" ca="1" si="99"/>
        <v>水</v>
      </c>
      <c r="F700" s="17" t="str" cm="1">
        <f t="array" aca="1" ref="F700" ca="1">IF(E700="","",IF(INDIRECT(VLOOKUP(B700,B$8:C$38,2,FALSE)&amp;(10*A700+3))="","",INDIRECT(VLOOKUP(B700,B$8:C$38,2,FALSE)&amp;(10*A700+3))))</f>
        <v/>
      </c>
      <c r="G700" s="17" t="str" cm="1">
        <f t="array" aca="1" ref="G700" ca="1">IF(E700="","",IF(INDIRECT(VLOOKUP(B700,B$8:C$38,2,FALSE)&amp;(10*A700+5))="","",INDIRECT(VLOOKUP(B700,B$8:C$38,2,FALSE)&amp;(10*A700+5))))</f>
        <v/>
      </c>
      <c r="H700" s="17" t="str" cm="1">
        <f t="array" aca="1" ref="H700" ca="1">IF(G700="","",IF(G700="●","振替後",IF(G700="▲","振替前",IF(G700="○","休日",IF(G700="外","非対象期間",IF(INDIRECT(VLOOKUP(B700,B$8:C$38,2,FALSE)&amp;(10*A700+5))="","",INDIRECT(VLOOKUP(B700,B$8:C$38,2,FALSE)&amp;(10*A700+5))))))))</f>
        <v/>
      </c>
    </row>
    <row r="701" spans="1:8">
      <c r="A701" s="17">
        <f t="shared" si="100"/>
        <v>23</v>
      </c>
      <c r="B701" s="17">
        <f t="shared" si="101"/>
        <v>12</v>
      </c>
      <c r="D701" s="89" cm="1">
        <f t="array" aca="1" ref="D701" ca="1">IF(INDIRECT(VLOOKUP(B701,B$8:C$38,2,FALSE)&amp;(10*A701-1))="","",INDIRECT(VLOOKUP(B701,B$8:C$38,2,FALSE)&amp;(10*A701-1)))</f>
        <v>46611</v>
      </c>
      <c r="E701" s="17" t="str">
        <f t="shared" ca="1" si="99"/>
        <v>木</v>
      </c>
      <c r="F701" s="17" t="str" cm="1">
        <f t="array" aca="1" ref="F701" ca="1">IF(E701="","",IF(INDIRECT(VLOOKUP(B701,B$8:C$38,2,FALSE)&amp;(10*A701+3))="","",INDIRECT(VLOOKUP(B701,B$8:C$38,2,FALSE)&amp;(10*A701+3))))</f>
        <v/>
      </c>
      <c r="G701" s="17" t="str" cm="1">
        <f t="array" aca="1" ref="G701" ca="1">IF(E701="","",IF(INDIRECT(VLOOKUP(B701,B$8:C$38,2,FALSE)&amp;(10*A701+5))="","",INDIRECT(VLOOKUP(B701,B$8:C$38,2,FALSE)&amp;(10*A701+5))))</f>
        <v/>
      </c>
      <c r="H701" s="17" t="str" cm="1">
        <f t="array" aca="1" ref="H701" ca="1">IF(G701="","",IF(G701="●","振替後",IF(G701="▲","振替前",IF(G701="○","休日",IF(G701="外","非対象期間",IF(INDIRECT(VLOOKUP(B701,B$8:C$38,2,FALSE)&amp;(10*A701+5))="","",INDIRECT(VLOOKUP(B701,B$8:C$38,2,FALSE)&amp;(10*A701+5))))))))</f>
        <v/>
      </c>
    </row>
    <row r="702" spans="1:8">
      <c r="A702" s="17">
        <f t="shared" si="100"/>
        <v>23</v>
      </c>
      <c r="B702" s="17">
        <f t="shared" si="101"/>
        <v>13</v>
      </c>
      <c r="D702" s="89" cm="1">
        <f t="array" aca="1" ref="D702" ca="1">IF(INDIRECT(VLOOKUP(B702,B$8:C$38,2,FALSE)&amp;(10*A702-1))="","",INDIRECT(VLOOKUP(B702,B$8:C$38,2,FALSE)&amp;(10*A702-1)))</f>
        <v>46612</v>
      </c>
      <c r="E702" s="17" t="str">
        <f t="shared" ca="1" si="99"/>
        <v>金</v>
      </c>
      <c r="F702" s="17" t="str" cm="1">
        <f t="array" aca="1" ref="F702" ca="1">IF(E702="","",IF(INDIRECT(VLOOKUP(B702,B$8:C$38,2,FALSE)&amp;(10*A702+3))="","",INDIRECT(VLOOKUP(B702,B$8:C$38,2,FALSE)&amp;(10*A702+3))))</f>
        <v/>
      </c>
      <c r="G702" s="17" t="str" cm="1">
        <f t="array" aca="1" ref="G702" ca="1">IF(E702="","",IF(INDIRECT(VLOOKUP(B702,B$8:C$38,2,FALSE)&amp;(10*A702+5))="","",INDIRECT(VLOOKUP(B702,B$8:C$38,2,FALSE)&amp;(10*A702+5))))</f>
        <v/>
      </c>
      <c r="H702" s="17" t="str" cm="1">
        <f t="array" aca="1" ref="H702" ca="1">IF(G702="","",IF(G702="●","振替後",IF(G702="▲","振替前",IF(G702="○","休日",IF(G702="外","非対象期間",IF(INDIRECT(VLOOKUP(B702,B$8:C$38,2,FALSE)&amp;(10*A702+5))="","",INDIRECT(VLOOKUP(B702,B$8:C$38,2,FALSE)&amp;(10*A702+5))))))))</f>
        <v/>
      </c>
    </row>
    <row r="703" spans="1:8">
      <c r="A703" s="17">
        <f t="shared" si="100"/>
        <v>23</v>
      </c>
      <c r="B703" s="17">
        <f t="shared" si="101"/>
        <v>14</v>
      </c>
      <c r="D703" s="89" cm="1">
        <f t="array" aca="1" ref="D703" ca="1">IF(INDIRECT(VLOOKUP(B703,B$8:C$38,2,FALSE)&amp;(10*A703-1))="","",INDIRECT(VLOOKUP(B703,B$8:C$38,2,FALSE)&amp;(10*A703-1)))</f>
        <v>46613</v>
      </c>
      <c r="E703" s="17" t="str">
        <f t="shared" ca="1" si="99"/>
        <v>土</v>
      </c>
      <c r="F703" s="17" t="str" cm="1">
        <f t="array" aca="1" ref="F703" ca="1">IF(E703="","",IF(INDIRECT(VLOOKUP(B703,B$8:C$38,2,FALSE)&amp;(10*A703+3))="","",INDIRECT(VLOOKUP(B703,B$8:C$38,2,FALSE)&amp;(10*A703+3))))</f>
        <v/>
      </c>
      <c r="G703" s="17" t="str" cm="1">
        <f t="array" aca="1" ref="G703" ca="1">IF(E703="","",IF(INDIRECT(VLOOKUP(B703,B$8:C$38,2,FALSE)&amp;(10*A703+5))="","",INDIRECT(VLOOKUP(B703,B$8:C$38,2,FALSE)&amp;(10*A703+5))))</f>
        <v/>
      </c>
      <c r="H703" s="17" t="str" cm="1">
        <f t="array" aca="1" ref="H703" ca="1">IF(G703="","",IF(G703="●","振替後",IF(G703="▲","振替前",IF(G703="○","休日",IF(G703="外","非対象期間",IF(INDIRECT(VLOOKUP(B703,B$8:C$38,2,FALSE)&amp;(10*A703+5))="","",INDIRECT(VLOOKUP(B703,B$8:C$38,2,FALSE)&amp;(10*A703+5))))))))</f>
        <v/>
      </c>
    </row>
    <row r="704" spans="1:8">
      <c r="A704" s="17">
        <f t="shared" si="100"/>
        <v>23</v>
      </c>
      <c r="B704" s="17">
        <f t="shared" si="101"/>
        <v>15</v>
      </c>
      <c r="D704" s="89" cm="1">
        <f t="array" aca="1" ref="D704" ca="1">IF(INDIRECT(VLOOKUP(B704,B$8:C$38,2,FALSE)&amp;(10*A704-1))="","",INDIRECT(VLOOKUP(B704,B$8:C$38,2,FALSE)&amp;(10*A704-1)))</f>
        <v>46614</v>
      </c>
      <c r="E704" s="17" t="str">
        <f t="shared" ca="1" si="99"/>
        <v>日</v>
      </c>
      <c r="F704" s="17" t="str" cm="1">
        <f t="array" aca="1" ref="F704" ca="1">IF(E704="","",IF(INDIRECT(VLOOKUP(B704,B$8:C$38,2,FALSE)&amp;(10*A704+3))="","",INDIRECT(VLOOKUP(B704,B$8:C$38,2,FALSE)&amp;(10*A704+3))))</f>
        <v/>
      </c>
      <c r="G704" s="17" t="str" cm="1">
        <f t="array" aca="1" ref="G704" ca="1">IF(E704="","",IF(INDIRECT(VLOOKUP(B704,B$8:C$38,2,FALSE)&amp;(10*A704+5))="","",INDIRECT(VLOOKUP(B704,B$8:C$38,2,FALSE)&amp;(10*A704+5))))</f>
        <v/>
      </c>
      <c r="H704" s="17" t="str" cm="1">
        <f t="array" aca="1" ref="H704" ca="1">IF(G704="","",IF(G704="●","振替後",IF(G704="▲","振替前",IF(G704="○","休日",IF(G704="外","非対象期間",IF(INDIRECT(VLOOKUP(B704,B$8:C$38,2,FALSE)&amp;(10*A704+5))="","",INDIRECT(VLOOKUP(B704,B$8:C$38,2,FALSE)&amp;(10*A704+5))))))))</f>
        <v/>
      </c>
    </row>
    <row r="705" spans="1:8">
      <c r="A705" s="17">
        <f t="shared" si="100"/>
        <v>23</v>
      </c>
      <c r="B705" s="17">
        <f t="shared" si="101"/>
        <v>16</v>
      </c>
      <c r="D705" s="89" cm="1">
        <f t="array" aca="1" ref="D705" ca="1">IF(INDIRECT(VLOOKUP(B705,B$8:C$38,2,FALSE)&amp;(10*A705-1))="","",INDIRECT(VLOOKUP(B705,B$8:C$38,2,FALSE)&amp;(10*A705-1)))</f>
        <v>46615</v>
      </c>
      <c r="E705" s="17" t="str">
        <f t="shared" ca="1" si="99"/>
        <v>月</v>
      </c>
      <c r="F705" s="17" t="str" cm="1">
        <f t="array" aca="1" ref="F705" ca="1">IF(E705="","",IF(INDIRECT(VLOOKUP(B705,B$8:C$38,2,FALSE)&amp;(10*A705+3))="","",INDIRECT(VLOOKUP(B705,B$8:C$38,2,FALSE)&amp;(10*A705+3))))</f>
        <v/>
      </c>
      <c r="G705" s="17" t="str" cm="1">
        <f t="array" aca="1" ref="G705" ca="1">IF(E705="","",IF(INDIRECT(VLOOKUP(B705,B$8:C$38,2,FALSE)&amp;(10*A705+5))="","",INDIRECT(VLOOKUP(B705,B$8:C$38,2,FALSE)&amp;(10*A705+5))))</f>
        <v/>
      </c>
      <c r="H705" s="17" t="str" cm="1">
        <f t="array" aca="1" ref="H705" ca="1">IF(G705="","",IF(G705="●","振替後",IF(G705="▲","振替前",IF(G705="○","休日",IF(G705="外","非対象期間",IF(INDIRECT(VLOOKUP(B705,B$8:C$38,2,FALSE)&amp;(10*A705+5))="","",INDIRECT(VLOOKUP(B705,B$8:C$38,2,FALSE)&amp;(10*A705+5))))))))</f>
        <v/>
      </c>
    </row>
    <row r="706" spans="1:8">
      <c r="A706" s="17">
        <f t="shared" si="100"/>
        <v>23</v>
      </c>
      <c r="B706" s="17">
        <f t="shared" si="101"/>
        <v>17</v>
      </c>
      <c r="D706" s="89" cm="1">
        <f t="array" aca="1" ref="D706" ca="1">IF(INDIRECT(VLOOKUP(B706,B$8:C$38,2,FALSE)&amp;(10*A706-1))="","",INDIRECT(VLOOKUP(B706,B$8:C$38,2,FALSE)&amp;(10*A706-1)))</f>
        <v>46616</v>
      </c>
      <c r="E706" s="17" t="str">
        <f t="shared" ca="1" si="99"/>
        <v>火</v>
      </c>
      <c r="F706" s="17" t="str" cm="1">
        <f t="array" aca="1" ref="F706" ca="1">IF(E706="","",IF(INDIRECT(VLOOKUP(B706,B$8:C$38,2,FALSE)&amp;(10*A706+3))="","",INDIRECT(VLOOKUP(B706,B$8:C$38,2,FALSE)&amp;(10*A706+3))))</f>
        <v/>
      </c>
      <c r="G706" s="17" t="str" cm="1">
        <f t="array" aca="1" ref="G706" ca="1">IF(E706="","",IF(INDIRECT(VLOOKUP(B706,B$8:C$38,2,FALSE)&amp;(10*A706+5))="","",INDIRECT(VLOOKUP(B706,B$8:C$38,2,FALSE)&amp;(10*A706+5))))</f>
        <v/>
      </c>
      <c r="H706" s="17" t="str" cm="1">
        <f t="array" aca="1" ref="H706" ca="1">IF(G706="","",IF(G706="●","振替後",IF(G706="▲","振替前",IF(G706="○","休日",IF(G706="外","非対象期間",IF(INDIRECT(VLOOKUP(B706,B$8:C$38,2,FALSE)&amp;(10*A706+5))="","",INDIRECT(VLOOKUP(B706,B$8:C$38,2,FALSE)&amp;(10*A706+5))))))))</f>
        <v/>
      </c>
    </row>
    <row r="707" spans="1:8">
      <c r="A707" s="17">
        <f t="shared" si="100"/>
        <v>23</v>
      </c>
      <c r="B707" s="17">
        <f t="shared" si="101"/>
        <v>18</v>
      </c>
      <c r="D707" s="89" cm="1">
        <f t="array" aca="1" ref="D707" ca="1">IF(INDIRECT(VLOOKUP(B707,B$8:C$38,2,FALSE)&amp;(10*A707-1))="","",INDIRECT(VLOOKUP(B707,B$8:C$38,2,FALSE)&amp;(10*A707-1)))</f>
        <v>46617</v>
      </c>
      <c r="E707" s="17" t="str">
        <f t="shared" ca="1" si="99"/>
        <v>水</v>
      </c>
      <c r="F707" s="17" t="str" cm="1">
        <f t="array" aca="1" ref="F707" ca="1">IF(E707="","",IF(INDIRECT(VLOOKUP(B707,B$8:C$38,2,FALSE)&amp;(10*A707+3))="","",INDIRECT(VLOOKUP(B707,B$8:C$38,2,FALSE)&amp;(10*A707+3))))</f>
        <v/>
      </c>
      <c r="G707" s="17" t="str" cm="1">
        <f t="array" aca="1" ref="G707" ca="1">IF(E707="","",IF(INDIRECT(VLOOKUP(B707,B$8:C$38,2,FALSE)&amp;(10*A707+5))="","",INDIRECT(VLOOKUP(B707,B$8:C$38,2,FALSE)&amp;(10*A707+5))))</f>
        <v/>
      </c>
      <c r="H707" s="17" t="str" cm="1">
        <f t="array" aca="1" ref="H707" ca="1">IF(G707="","",IF(G707="●","振替後",IF(G707="▲","振替前",IF(G707="○","休日",IF(G707="外","非対象期間",IF(INDIRECT(VLOOKUP(B707,B$8:C$38,2,FALSE)&amp;(10*A707+5))="","",INDIRECT(VLOOKUP(B707,B$8:C$38,2,FALSE)&amp;(10*A707+5))))))))</f>
        <v/>
      </c>
    </row>
    <row r="708" spans="1:8">
      <c r="A708" s="17">
        <f t="shared" si="100"/>
        <v>23</v>
      </c>
      <c r="B708" s="17">
        <f t="shared" si="101"/>
        <v>19</v>
      </c>
      <c r="D708" s="89" cm="1">
        <f t="array" aca="1" ref="D708" ca="1">IF(INDIRECT(VLOOKUP(B708,B$8:C$38,2,FALSE)&amp;(10*A708-1))="","",INDIRECT(VLOOKUP(B708,B$8:C$38,2,FALSE)&amp;(10*A708-1)))</f>
        <v>46618</v>
      </c>
      <c r="E708" s="17" t="str">
        <f t="shared" ca="1" si="99"/>
        <v>木</v>
      </c>
      <c r="F708" s="17" t="str" cm="1">
        <f t="array" aca="1" ref="F708" ca="1">IF(E708="","",IF(INDIRECT(VLOOKUP(B708,B$8:C$38,2,FALSE)&amp;(10*A708+3))="","",INDIRECT(VLOOKUP(B708,B$8:C$38,2,FALSE)&amp;(10*A708+3))))</f>
        <v/>
      </c>
      <c r="G708" s="17" t="str" cm="1">
        <f t="array" aca="1" ref="G708" ca="1">IF(E708="","",IF(INDIRECT(VLOOKUP(B708,B$8:C$38,2,FALSE)&amp;(10*A708+5))="","",INDIRECT(VLOOKUP(B708,B$8:C$38,2,FALSE)&amp;(10*A708+5))))</f>
        <v/>
      </c>
      <c r="H708" s="17" t="str" cm="1">
        <f t="array" aca="1" ref="H708" ca="1">IF(G708="","",IF(G708="●","振替後",IF(G708="▲","振替前",IF(G708="○","休日",IF(G708="外","非対象期間",IF(INDIRECT(VLOOKUP(B708,B$8:C$38,2,FALSE)&amp;(10*A708+5))="","",INDIRECT(VLOOKUP(B708,B$8:C$38,2,FALSE)&amp;(10*A708+5))))))))</f>
        <v/>
      </c>
    </row>
    <row r="709" spans="1:8">
      <c r="A709" s="17">
        <f t="shared" si="100"/>
        <v>23</v>
      </c>
      <c r="B709" s="17">
        <f t="shared" si="101"/>
        <v>20</v>
      </c>
      <c r="D709" s="89" cm="1">
        <f t="array" aca="1" ref="D709" ca="1">IF(INDIRECT(VLOOKUP(B709,B$8:C$38,2,FALSE)&amp;(10*A709-1))="","",INDIRECT(VLOOKUP(B709,B$8:C$38,2,FALSE)&amp;(10*A709-1)))</f>
        <v>46619</v>
      </c>
      <c r="E709" s="17" t="str">
        <f t="shared" ca="1" si="99"/>
        <v>金</v>
      </c>
      <c r="F709" s="17" t="str" cm="1">
        <f t="array" aca="1" ref="F709" ca="1">IF(E709="","",IF(INDIRECT(VLOOKUP(B709,B$8:C$38,2,FALSE)&amp;(10*A709+3))="","",INDIRECT(VLOOKUP(B709,B$8:C$38,2,FALSE)&amp;(10*A709+3))))</f>
        <v/>
      </c>
      <c r="G709" s="17" t="str" cm="1">
        <f t="array" aca="1" ref="G709" ca="1">IF(E709="","",IF(INDIRECT(VLOOKUP(B709,B$8:C$38,2,FALSE)&amp;(10*A709+5))="","",INDIRECT(VLOOKUP(B709,B$8:C$38,2,FALSE)&amp;(10*A709+5))))</f>
        <v/>
      </c>
      <c r="H709" s="17" t="str" cm="1">
        <f t="array" aca="1" ref="H709" ca="1">IF(G709="","",IF(G709="●","振替後",IF(G709="▲","振替前",IF(G709="○","休日",IF(G709="外","非対象期間",IF(INDIRECT(VLOOKUP(B709,B$8:C$38,2,FALSE)&amp;(10*A709+5))="","",INDIRECT(VLOOKUP(B709,B$8:C$38,2,FALSE)&amp;(10*A709+5))))))))</f>
        <v/>
      </c>
    </row>
    <row r="710" spans="1:8">
      <c r="A710" s="17">
        <f t="shared" si="100"/>
        <v>23</v>
      </c>
      <c r="B710" s="17">
        <f t="shared" si="101"/>
        <v>21</v>
      </c>
      <c r="D710" s="89" cm="1">
        <f t="array" aca="1" ref="D710" ca="1">IF(INDIRECT(VLOOKUP(B710,B$8:C$38,2,FALSE)&amp;(10*A710-1))="","",INDIRECT(VLOOKUP(B710,B$8:C$38,2,FALSE)&amp;(10*A710-1)))</f>
        <v>46620</v>
      </c>
      <c r="E710" s="17" t="str">
        <f t="shared" ca="1" si="99"/>
        <v>土</v>
      </c>
      <c r="F710" s="17" t="str" cm="1">
        <f t="array" aca="1" ref="F710" ca="1">IF(E710="","",IF(INDIRECT(VLOOKUP(B710,B$8:C$38,2,FALSE)&amp;(10*A710+3))="","",INDIRECT(VLOOKUP(B710,B$8:C$38,2,FALSE)&amp;(10*A710+3))))</f>
        <v/>
      </c>
      <c r="G710" s="17" t="str" cm="1">
        <f t="array" aca="1" ref="G710" ca="1">IF(E710="","",IF(INDIRECT(VLOOKUP(B710,B$8:C$38,2,FALSE)&amp;(10*A710+5))="","",INDIRECT(VLOOKUP(B710,B$8:C$38,2,FALSE)&amp;(10*A710+5))))</f>
        <v/>
      </c>
      <c r="H710" s="17" t="str" cm="1">
        <f t="array" aca="1" ref="H710" ca="1">IF(G710="","",IF(G710="●","振替後",IF(G710="▲","振替前",IF(G710="○","休日",IF(G710="外","非対象期間",IF(INDIRECT(VLOOKUP(B710,B$8:C$38,2,FALSE)&amp;(10*A710+5))="","",INDIRECT(VLOOKUP(B710,B$8:C$38,2,FALSE)&amp;(10*A710+5))))))))</f>
        <v/>
      </c>
    </row>
    <row r="711" spans="1:8">
      <c r="A711" s="17">
        <f t="shared" si="100"/>
        <v>23</v>
      </c>
      <c r="B711" s="17">
        <f t="shared" si="101"/>
        <v>22</v>
      </c>
      <c r="D711" s="89" cm="1">
        <f t="array" aca="1" ref="D711" ca="1">IF(INDIRECT(VLOOKUP(B711,B$8:C$38,2,FALSE)&amp;(10*A711-1))="","",INDIRECT(VLOOKUP(B711,B$8:C$38,2,FALSE)&amp;(10*A711-1)))</f>
        <v>46621</v>
      </c>
      <c r="E711" s="17" t="str">
        <f t="shared" ca="1" si="99"/>
        <v>日</v>
      </c>
      <c r="F711" s="17" t="str" cm="1">
        <f t="array" aca="1" ref="F711" ca="1">IF(E711="","",IF(INDIRECT(VLOOKUP(B711,B$8:C$38,2,FALSE)&amp;(10*A711+3))="","",INDIRECT(VLOOKUP(B711,B$8:C$38,2,FALSE)&amp;(10*A711+3))))</f>
        <v/>
      </c>
      <c r="G711" s="17" t="str" cm="1">
        <f t="array" aca="1" ref="G711" ca="1">IF(E711="","",IF(INDIRECT(VLOOKUP(B711,B$8:C$38,2,FALSE)&amp;(10*A711+5))="","",INDIRECT(VLOOKUP(B711,B$8:C$38,2,FALSE)&amp;(10*A711+5))))</f>
        <v/>
      </c>
      <c r="H711" s="17" t="str" cm="1">
        <f t="array" aca="1" ref="H711" ca="1">IF(G711="","",IF(G711="●","振替後",IF(G711="▲","振替前",IF(G711="○","休日",IF(G711="外","非対象期間",IF(INDIRECT(VLOOKUP(B711,B$8:C$38,2,FALSE)&amp;(10*A711+5))="","",INDIRECT(VLOOKUP(B711,B$8:C$38,2,FALSE)&amp;(10*A711+5))))))))</f>
        <v/>
      </c>
    </row>
    <row r="712" spans="1:8">
      <c r="A712" s="17">
        <f t="shared" si="100"/>
        <v>23</v>
      </c>
      <c r="B712" s="17">
        <f t="shared" si="101"/>
        <v>23</v>
      </c>
      <c r="D712" s="89" cm="1">
        <f t="array" aca="1" ref="D712" ca="1">IF(INDIRECT(VLOOKUP(B712,B$8:C$38,2,FALSE)&amp;(10*A712-1))="","",INDIRECT(VLOOKUP(B712,B$8:C$38,2,FALSE)&amp;(10*A712-1)))</f>
        <v>46622</v>
      </c>
      <c r="E712" s="17" t="str">
        <f t="shared" ca="1" si="99"/>
        <v>月</v>
      </c>
      <c r="F712" s="17" t="str" cm="1">
        <f t="array" aca="1" ref="F712" ca="1">IF(E712="","",IF(INDIRECT(VLOOKUP(B712,B$8:C$38,2,FALSE)&amp;(10*A712+3))="","",INDIRECT(VLOOKUP(B712,B$8:C$38,2,FALSE)&amp;(10*A712+3))))</f>
        <v/>
      </c>
      <c r="G712" s="17" t="str" cm="1">
        <f t="array" aca="1" ref="G712" ca="1">IF(E712="","",IF(INDIRECT(VLOOKUP(B712,B$8:C$38,2,FALSE)&amp;(10*A712+5))="","",INDIRECT(VLOOKUP(B712,B$8:C$38,2,FALSE)&amp;(10*A712+5))))</f>
        <v/>
      </c>
      <c r="H712" s="17" t="str" cm="1">
        <f t="array" aca="1" ref="H712" ca="1">IF(G712="","",IF(G712="●","振替後",IF(G712="▲","振替前",IF(G712="○","休日",IF(G712="外","非対象期間",IF(INDIRECT(VLOOKUP(B712,B$8:C$38,2,FALSE)&amp;(10*A712+5))="","",INDIRECT(VLOOKUP(B712,B$8:C$38,2,FALSE)&amp;(10*A712+5))))))))</f>
        <v/>
      </c>
    </row>
    <row r="713" spans="1:8">
      <c r="A713" s="17">
        <f t="shared" si="100"/>
        <v>23</v>
      </c>
      <c r="B713" s="17">
        <f t="shared" si="101"/>
        <v>24</v>
      </c>
      <c r="D713" s="89" cm="1">
        <f t="array" aca="1" ref="D713" ca="1">IF(INDIRECT(VLOOKUP(B713,B$8:C$38,2,FALSE)&amp;(10*A713-1))="","",INDIRECT(VLOOKUP(B713,B$8:C$38,2,FALSE)&amp;(10*A713-1)))</f>
        <v>46623</v>
      </c>
      <c r="E713" s="17" t="str">
        <f t="shared" ref="E713:E776" ca="1" si="102">TEXT(D713,"aaa")</f>
        <v>火</v>
      </c>
      <c r="F713" s="17" t="str" cm="1">
        <f t="array" aca="1" ref="F713" ca="1">IF(E713="","",IF(INDIRECT(VLOOKUP(B713,B$8:C$38,2,FALSE)&amp;(10*A713+3))="","",INDIRECT(VLOOKUP(B713,B$8:C$38,2,FALSE)&amp;(10*A713+3))))</f>
        <v/>
      </c>
      <c r="G713" s="17" t="str" cm="1">
        <f t="array" aca="1" ref="G713" ca="1">IF(E713="","",IF(INDIRECT(VLOOKUP(B713,B$8:C$38,2,FALSE)&amp;(10*A713+5))="","",INDIRECT(VLOOKUP(B713,B$8:C$38,2,FALSE)&amp;(10*A713+5))))</f>
        <v/>
      </c>
      <c r="H713" s="17" t="str" cm="1">
        <f t="array" aca="1" ref="H713" ca="1">IF(G713="","",IF(G713="●","振替後",IF(G713="▲","振替前",IF(G713="○","休日",IF(G713="外","非対象期間",IF(INDIRECT(VLOOKUP(B713,B$8:C$38,2,FALSE)&amp;(10*A713+5))="","",INDIRECT(VLOOKUP(B713,B$8:C$38,2,FALSE)&amp;(10*A713+5))))))))</f>
        <v/>
      </c>
    </row>
    <row r="714" spans="1:8">
      <c r="A714" s="17">
        <f t="shared" ref="A714:A777" si="103">IF(B714=1,A713+1,A713)</f>
        <v>23</v>
      </c>
      <c r="B714" s="17">
        <f t="shared" ref="B714:B777" si="104">IF(B713=31,1,B713+1)</f>
        <v>25</v>
      </c>
      <c r="D714" s="89" cm="1">
        <f t="array" aca="1" ref="D714" ca="1">IF(INDIRECT(VLOOKUP(B714,B$8:C$38,2,FALSE)&amp;(10*A714-1))="","",INDIRECT(VLOOKUP(B714,B$8:C$38,2,FALSE)&amp;(10*A714-1)))</f>
        <v>46624</v>
      </c>
      <c r="E714" s="17" t="str">
        <f t="shared" ca="1" si="102"/>
        <v>水</v>
      </c>
      <c r="F714" s="17" t="str" cm="1">
        <f t="array" aca="1" ref="F714" ca="1">IF(E714="","",IF(INDIRECT(VLOOKUP(B714,B$8:C$38,2,FALSE)&amp;(10*A714+3))="","",INDIRECT(VLOOKUP(B714,B$8:C$38,2,FALSE)&amp;(10*A714+3))))</f>
        <v/>
      </c>
      <c r="G714" s="17" t="str" cm="1">
        <f t="array" aca="1" ref="G714" ca="1">IF(E714="","",IF(INDIRECT(VLOOKUP(B714,B$8:C$38,2,FALSE)&amp;(10*A714+5))="","",INDIRECT(VLOOKUP(B714,B$8:C$38,2,FALSE)&amp;(10*A714+5))))</f>
        <v/>
      </c>
      <c r="H714" s="17" t="str" cm="1">
        <f t="array" aca="1" ref="H714" ca="1">IF(G714="","",IF(G714="●","振替後",IF(G714="▲","振替前",IF(G714="○","休日",IF(G714="外","非対象期間",IF(INDIRECT(VLOOKUP(B714,B$8:C$38,2,FALSE)&amp;(10*A714+5))="","",INDIRECT(VLOOKUP(B714,B$8:C$38,2,FALSE)&amp;(10*A714+5))))))))</f>
        <v/>
      </c>
    </row>
    <row r="715" spans="1:8">
      <c r="A715" s="17">
        <f t="shared" si="103"/>
        <v>23</v>
      </c>
      <c r="B715" s="17">
        <f t="shared" si="104"/>
        <v>26</v>
      </c>
      <c r="D715" s="89" cm="1">
        <f t="array" aca="1" ref="D715" ca="1">IF(INDIRECT(VLOOKUP(B715,B$8:C$38,2,FALSE)&amp;(10*A715-1))="","",INDIRECT(VLOOKUP(B715,B$8:C$38,2,FALSE)&amp;(10*A715-1)))</f>
        <v>46625</v>
      </c>
      <c r="E715" s="17" t="str">
        <f t="shared" ca="1" si="102"/>
        <v>木</v>
      </c>
      <c r="F715" s="17" t="str" cm="1">
        <f t="array" aca="1" ref="F715" ca="1">IF(E715="","",IF(INDIRECT(VLOOKUP(B715,B$8:C$38,2,FALSE)&amp;(10*A715+3))="","",INDIRECT(VLOOKUP(B715,B$8:C$38,2,FALSE)&amp;(10*A715+3))))</f>
        <v/>
      </c>
      <c r="G715" s="17" t="str" cm="1">
        <f t="array" aca="1" ref="G715" ca="1">IF(E715="","",IF(INDIRECT(VLOOKUP(B715,B$8:C$38,2,FALSE)&amp;(10*A715+5))="","",INDIRECT(VLOOKUP(B715,B$8:C$38,2,FALSE)&amp;(10*A715+5))))</f>
        <v/>
      </c>
      <c r="H715" s="17" t="str" cm="1">
        <f t="array" aca="1" ref="H715" ca="1">IF(G715="","",IF(G715="●","振替後",IF(G715="▲","振替前",IF(G715="○","休日",IF(G715="外","非対象期間",IF(INDIRECT(VLOOKUP(B715,B$8:C$38,2,FALSE)&amp;(10*A715+5))="","",INDIRECT(VLOOKUP(B715,B$8:C$38,2,FALSE)&amp;(10*A715+5))))))))</f>
        <v/>
      </c>
    </row>
    <row r="716" spans="1:8">
      <c r="A716" s="17">
        <f t="shared" si="103"/>
        <v>23</v>
      </c>
      <c r="B716" s="17">
        <f t="shared" si="104"/>
        <v>27</v>
      </c>
      <c r="D716" s="89" cm="1">
        <f t="array" aca="1" ref="D716" ca="1">IF(INDIRECT(VLOOKUP(B716,B$8:C$38,2,FALSE)&amp;(10*A716-1))="","",INDIRECT(VLOOKUP(B716,B$8:C$38,2,FALSE)&amp;(10*A716-1)))</f>
        <v>46626</v>
      </c>
      <c r="E716" s="17" t="str">
        <f t="shared" ca="1" si="102"/>
        <v>金</v>
      </c>
      <c r="F716" s="17" t="str" cm="1">
        <f t="array" aca="1" ref="F716" ca="1">IF(E716="","",IF(INDIRECT(VLOOKUP(B716,B$8:C$38,2,FALSE)&amp;(10*A716+3))="","",INDIRECT(VLOOKUP(B716,B$8:C$38,2,FALSE)&amp;(10*A716+3))))</f>
        <v/>
      </c>
      <c r="G716" s="17" t="str" cm="1">
        <f t="array" aca="1" ref="G716" ca="1">IF(E716="","",IF(INDIRECT(VLOOKUP(B716,B$8:C$38,2,FALSE)&amp;(10*A716+5))="","",INDIRECT(VLOOKUP(B716,B$8:C$38,2,FALSE)&amp;(10*A716+5))))</f>
        <v/>
      </c>
      <c r="H716" s="17" t="str" cm="1">
        <f t="array" aca="1" ref="H716" ca="1">IF(G716="","",IF(G716="●","振替後",IF(G716="▲","振替前",IF(G716="○","休日",IF(G716="外","非対象期間",IF(INDIRECT(VLOOKUP(B716,B$8:C$38,2,FALSE)&amp;(10*A716+5))="","",INDIRECT(VLOOKUP(B716,B$8:C$38,2,FALSE)&amp;(10*A716+5))))))))</f>
        <v/>
      </c>
    </row>
    <row r="717" spans="1:8">
      <c r="A717" s="17">
        <f t="shared" si="103"/>
        <v>23</v>
      </c>
      <c r="B717" s="17">
        <f t="shared" si="104"/>
        <v>28</v>
      </c>
      <c r="D717" s="89" cm="1">
        <f t="array" aca="1" ref="D717" ca="1">IF(INDIRECT(VLOOKUP(B717,B$8:C$38,2,FALSE)&amp;(10*A717-1))="","",INDIRECT(VLOOKUP(B717,B$8:C$38,2,FALSE)&amp;(10*A717-1)))</f>
        <v>46627</v>
      </c>
      <c r="E717" s="17" t="str">
        <f t="shared" ca="1" si="102"/>
        <v>土</v>
      </c>
      <c r="F717" s="17" t="str" cm="1">
        <f t="array" aca="1" ref="F717" ca="1">IF(E717="","",IF(INDIRECT(VLOOKUP(B717,B$8:C$38,2,FALSE)&amp;(10*A717+3))="","",INDIRECT(VLOOKUP(B717,B$8:C$38,2,FALSE)&amp;(10*A717+3))))</f>
        <v/>
      </c>
      <c r="G717" s="17" t="str" cm="1">
        <f t="array" aca="1" ref="G717" ca="1">IF(E717="","",IF(INDIRECT(VLOOKUP(B717,B$8:C$38,2,FALSE)&amp;(10*A717+5))="","",INDIRECT(VLOOKUP(B717,B$8:C$38,2,FALSE)&amp;(10*A717+5))))</f>
        <v/>
      </c>
      <c r="H717" s="17" t="str" cm="1">
        <f t="array" aca="1" ref="H717" ca="1">IF(G717="","",IF(G717="●","振替後",IF(G717="▲","振替前",IF(G717="○","休日",IF(G717="外","非対象期間",IF(INDIRECT(VLOOKUP(B717,B$8:C$38,2,FALSE)&amp;(10*A717+5))="","",INDIRECT(VLOOKUP(B717,B$8:C$38,2,FALSE)&amp;(10*A717+5))))))))</f>
        <v/>
      </c>
    </row>
    <row r="718" spans="1:8">
      <c r="A718" s="17">
        <f t="shared" si="103"/>
        <v>23</v>
      </c>
      <c r="B718" s="17">
        <f t="shared" si="104"/>
        <v>29</v>
      </c>
      <c r="D718" s="89" cm="1">
        <f t="array" aca="1" ref="D718" ca="1">IF(INDIRECT(VLOOKUP(B718,B$8:C$38,2,FALSE)&amp;(10*A718-1))="","",INDIRECT(VLOOKUP(B718,B$8:C$38,2,FALSE)&amp;(10*A718-1)))</f>
        <v>46628</v>
      </c>
      <c r="E718" s="17" t="str">
        <f t="shared" ca="1" si="102"/>
        <v>日</v>
      </c>
      <c r="F718" s="17" t="str" cm="1">
        <f t="array" aca="1" ref="F718" ca="1">IF(E718="","",IF(INDIRECT(VLOOKUP(B718,B$8:C$38,2,FALSE)&amp;(10*A718+3))="","",INDIRECT(VLOOKUP(B718,B$8:C$38,2,FALSE)&amp;(10*A718+3))))</f>
        <v/>
      </c>
      <c r="G718" s="17" t="str" cm="1">
        <f t="array" aca="1" ref="G718" ca="1">IF(E718="","",IF(INDIRECT(VLOOKUP(B718,B$8:C$38,2,FALSE)&amp;(10*A718+5))="","",INDIRECT(VLOOKUP(B718,B$8:C$38,2,FALSE)&amp;(10*A718+5))))</f>
        <v/>
      </c>
      <c r="H718" s="17" t="str" cm="1">
        <f t="array" aca="1" ref="H718" ca="1">IF(G718="","",IF(G718="●","振替後",IF(G718="▲","振替前",IF(G718="○","休日",IF(G718="外","非対象期間",IF(INDIRECT(VLOOKUP(B718,B$8:C$38,2,FALSE)&amp;(10*A718+5))="","",INDIRECT(VLOOKUP(B718,B$8:C$38,2,FALSE)&amp;(10*A718+5))))))))</f>
        <v/>
      </c>
    </row>
    <row r="719" spans="1:8">
      <c r="A719" s="17">
        <f t="shared" si="103"/>
        <v>23</v>
      </c>
      <c r="B719" s="17">
        <f t="shared" si="104"/>
        <v>30</v>
      </c>
      <c r="D719" s="89" cm="1">
        <f t="array" aca="1" ref="D719" ca="1">IF(INDIRECT(VLOOKUP(B719,B$8:C$38,2,FALSE)&amp;(10*A719-1))="","",INDIRECT(VLOOKUP(B719,B$8:C$38,2,FALSE)&amp;(10*A719-1)))</f>
        <v>46629</v>
      </c>
      <c r="E719" s="17" t="str">
        <f t="shared" ca="1" si="102"/>
        <v>月</v>
      </c>
      <c r="F719" s="17" t="str" cm="1">
        <f t="array" aca="1" ref="F719" ca="1">IF(E719="","",IF(INDIRECT(VLOOKUP(B719,B$8:C$38,2,FALSE)&amp;(10*A719+3))="","",INDIRECT(VLOOKUP(B719,B$8:C$38,2,FALSE)&amp;(10*A719+3))))</f>
        <v/>
      </c>
      <c r="G719" s="17" t="str" cm="1">
        <f t="array" aca="1" ref="G719" ca="1">IF(E719="","",IF(INDIRECT(VLOOKUP(B719,B$8:C$38,2,FALSE)&amp;(10*A719+5))="","",INDIRECT(VLOOKUP(B719,B$8:C$38,2,FALSE)&amp;(10*A719+5))))</f>
        <v/>
      </c>
      <c r="H719" s="17" t="str" cm="1">
        <f t="array" aca="1" ref="H719" ca="1">IF(G719="","",IF(G719="●","振替後",IF(G719="▲","振替前",IF(G719="○","休日",IF(G719="外","非対象期間",IF(INDIRECT(VLOOKUP(B719,B$8:C$38,2,FALSE)&amp;(10*A719+5))="","",INDIRECT(VLOOKUP(B719,B$8:C$38,2,FALSE)&amp;(10*A719+5))))))))</f>
        <v/>
      </c>
    </row>
    <row r="720" spans="1:8">
      <c r="A720" s="17">
        <f t="shared" si="103"/>
        <v>23</v>
      </c>
      <c r="B720" s="17">
        <f t="shared" si="104"/>
        <v>31</v>
      </c>
      <c r="D720" s="89" cm="1">
        <f t="array" aca="1" ref="D720" ca="1">IF(INDIRECT(VLOOKUP(B720,B$8:C$38,2,FALSE)&amp;(10*A720-1))="","",INDIRECT(VLOOKUP(B720,B$8:C$38,2,FALSE)&amp;(10*A720-1)))</f>
        <v>46630</v>
      </c>
      <c r="E720" s="17" t="str">
        <f t="shared" ca="1" si="102"/>
        <v>火</v>
      </c>
      <c r="F720" s="17" t="str" cm="1">
        <f t="array" aca="1" ref="F720" ca="1">IF(E720="","",IF(INDIRECT(VLOOKUP(B720,B$8:C$38,2,FALSE)&amp;(10*A720+3))="","",INDIRECT(VLOOKUP(B720,B$8:C$38,2,FALSE)&amp;(10*A720+3))))</f>
        <v/>
      </c>
      <c r="G720" s="17" t="str" cm="1">
        <f t="array" aca="1" ref="G720" ca="1">IF(E720="","",IF(INDIRECT(VLOOKUP(B720,B$8:C$38,2,FALSE)&amp;(10*A720+5))="","",INDIRECT(VLOOKUP(B720,B$8:C$38,2,FALSE)&amp;(10*A720+5))))</f>
        <v/>
      </c>
      <c r="H720" s="17" t="str" cm="1">
        <f t="array" aca="1" ref="H720" ca="1">IF(G720="","",IF(G720="●","振替後",IF(G720="▲","振替前",IF(G720="○","休日",IF(G720="外","非対象期間",IF(INDIRECT(VLOOKUP(B720,B$8:C$38,2,FALSE)&amp;(10*A720+5))="","",INDIRECT(VLOOKUP(B720,B$8:C$38,2,FALSE)&amp;(10*A720+5))))))))</f>
        <v/>
      </c>
    </row>
    <row r="721" spans="1:8">
      <c r="A721" s="17">
        <f t="shared" si="103"/>
        <v>24</v>
      </c>
      <c r="B721" s="17">
        <f t="shared" si="104"/>
        <v>1</v>
      </c>
      <c r="D721" s="89" cm="1">
        <f t="array" aca="1" ref="D721" ca="1">IF(INDIRECT(VLOOKUP(B721,B$8:C$38,2,FALSE)&amp;(10*A721-1))="","",INDIRECT(VLOOKUP(B721,B$8:C$38,2,FALSE)&amp;(10*A721-1)))</f>
        <v>46631</v>
      </c>
      <c r="E721" s="17" t="str">
        <f t="shared" ca="1" si="102"/>
        <v>水</v>
      </c>
      <c r="F721" s="17" t="str" cm="1">
        <f t="array" aca="1" ref="F721" ca="1">IF(E721="","",IF(INDIRECT(VLOOKUP(B721,B$8:C$38,2,FALSE)&amp;(10*A721+3))="","",INDIRECT(VLOOKUP(B721,B$8:C$38,2,FALSE)&amp;(10*A721+3))))</f>
        <v/>
      </c>
      <c r="G721" s="17" t="str" cm="1">
        <f t="array" aca="1" ref="G721" ca="1">IF(E721="","",IF(INDIRECT(VLOOKUP(B721,B$8:C$38,2,FALSE)&amp;(10*A721+5))="","",INDIRECT(VLOOKUP(B721,B$8:C$38,2,FALSE)&amp;(10*A721+5))))</f>
        <v/>
      </c>
      <c r="H721" s="17" t="str" cm="1">
        <f t="array" aca="1" ref="H721" ca="1">IF(G721="","",IF(G721="●","振替後",IF(G721="▲","振替前",IF(G721="○","休日",IF(G721="外","非対象期間",IF(INDIRECT(VLOOKUP(B721,B$8:C$38,2,FALSE)&amp;(10*A721+5))="","",INDIRECT(VLOOKUP(B721,B$8:C$38,2,FALSE)&amp;(10*A721+5))))))))</f>
        <v/>
      </c>
    </row>
    <row r="722" spans="1:8">
      <c r="A722" s="17">
        <f t="shared" si="103"/>
        <v>24</v>
      </c>
      <c r="B722" s="17">
        <f t="shared" si="104"/>
        <v>2</v>
      </c>
      <c r="D722" s="89" cm="1">
        <f t="array" aca="1" ref="D722" ca="1">IF(INDIRECT(VLOOKUP(B722,B$8:C$38,2,FALSE)&amp;(10*A722-1))="","",INDIRECT(VLOOKUP(B722,B$8:C$38,2,FALSE)&amp;(10*A722-1)))</f>
        <v>46632</v>
      </c>
      <c r="E722" s="17" t="str">
        <f t="shared" ca="1" si="102"/>
        <v>木</v>
      </c>
      <c r="F722" s="17" t="str" cm="1">
        <f t="array" aca="1" ref="F722" ca="1">IF(E722="","",IF(INDIRECT(VLOOKUP(B722,B$8:C$38,2,FALSE)&amp;(10*A722+3))="","",INDIRECT(VLOOKUP(B722,B$8:C$38,2,FALSE)&amp;(10*A722+3))))</f>
        <v/>
      </c>
      <c r="G722" s="17" t="str" cm="1">
        <f t="array" aca="1" ref="G722" ca="1">IF(E722="","",IF(INDIRECT(VLOOKUP(B722,B$8:C$38,2,FALSE)&amp;(10*A722+5))="","",INDIRECT(VLOOKUP(B722,B$8:C$38,2,FALSE)&amp;(10*A722+5))))</f>
        <v/>
      </c>
      <c r="H722" s="17" t="str" cm="1">
        <f t="array" aca="1" ref="H722" ca="1">IF(G722="","",IF(G722="●","振替後",IF(G722="▲","振替前",IF(G722="○","休日",IF(G722="外","非対象期間",IF(INDIRECT(VLOOKUP(B722,B$8:C$38,2,FALSE)&amp;(10*A722+5))="","",INDIRECT(VLOOKUP(B722,B$8:C$38,2,FALSE)&amp;(10*A722+5))))))))</f>
        <v/>
      </c>
    </row>
    <row r="723" spans="1:8">
      <c r="A723" s="17">
        <f t="shared" si="103"/>
        <v>24</v>
      </c>
      <c r="B723" s="17">
        <f t="shared" si="104"/>
        <v>3</v>
      </c>
      <c r="D723" s="89" cm="1">
        <f t="array" aca="1" ref="D723" ca="1">IF(INDIRECT(VLOOKUP(B723,B$8:C$38,2,FALSE)&amp;(10*A723-1))="","",INDIRECT(VLOOKUP(B723,B$8:C$38,2,FALSE)&amp;(10*A723-1)))</f>
        <v>46633</v>
      </c>
      <c r="E723" s="17" t="str">
        <f t="shared" ca="1" si="102"/>
        <v>金</v>
      </c>
      <c r="F723" s="17" t="str" cm="1">
        <f t="array" aca="1" ref="F723" ca="1">IF(E723="","",IF(INDIRECT(VLOOKUP(B723,B$8:C$38,2,FALSE)&amp;(10*A723+3))="","",INDIRECT(VLOOKUP(B723,B$8:C$38,2,FALSE)&amp;(10*A723+3))))</f>
        <v/>
      </c>
      <c r="G723" s="17" t="str" cm="1">
        <f t="array" aca="1" ref="G723" ca="1">IF(E723="","",IF(INDIRECT(VLOOKUP(B723,B$8:C$38,2,FALSE)&amp;(10*A723+5))="","",INDIRECT(VLOOKUP(B723,B$8:C$38,2,FALSE)&amp;(10*A723+5))))</f>
        <v/>
      </c>
      <c r="H723" s="17" t="str" cm="1">
        <f t="array" aca="1" ref="H723" ca="1">IF(G723="","",IF(G723="●","振替後",IF(G723="▲","振替前",IF(G723="○","休日",IF(G723="外","非対象期間",IF(INDIRECT(VLOOKUP(B723,B$8:C$38,2,FALSE)&amp;(10*A723+5))="","",INDIRECT(VLOOKUP(B723,B$8:C$38,2,FALSE)&amp;(10*A723+5))))))))</f>
        <v/>
      </c>
    </row>
    <row r="724" spans="1:8">
      <c r="A724" s="17">
        <f t="shared" si="103"/>
        <v>24</v>
      </c>
      <c r="B724" s="17">
        <f t="shared" si="104"/>
        <v>4</v>
      </c>
      <c r="D724" s="89" cm="1">
        <f t="array" aca="1" ref="D724" ca="1">IF(INDIRECT(VLOOKUP(B724,B$8:C$38,2,FALSE)&amp;(10*A724-1))="","",INDIRECT(VLOOKUP(B724,B$8:C$38,2,FALSE)&amp;(10*A724-1)))</f>
        <v>46634</v>
      </c>
      <c r="E724" s="17" t="str">
        <f t="shared" ca="1" si="102"/>
        <v>土</v>
      </c>
      <c r="F724" s="17" t="str" cm="1">
        <f t="array" aca="1" ref="F724" ca="1">IF(E724="","",IF(INDIRECT(VLOOKUP(B724,B$8:C$38,2,FALSE)&amp;(10*A724+3))="","",INDIRECT(VLOOKUP(B724,B$8:C$38,2,FALSE)&amp;(10*A724+3))))</f>
        <v/>
      </c>
      <c r="G724" s="17" t="str" cm="1">
        <f t="array" aca="1" ref="G724" ca="1">IF(E724="","",IF(INDIRECT(VLOOKUP(B724,B$8:C$38,2,FALSE)&amp;(10*A724+5))="","",INDIRECT(VLOOKUP(B724,B$8:C$38,2,FALSE)&amp;(10*A724+5))))</f>
        <v/>
      </c>
      <c r="H724" s="17" t="str" cm="1">
        <f t="array" aca="1" ref="H724" ca="1">IF(G724="","",IF(G724="●","振替後",IF(G724="▲","振替前",IF(G724="○","休日",IF(G724="外","非対象期間",IF(INDIRECT(VLOOKUP(B724,B$8:C$38,2,FALSE)&amp;(10*A724+5))="","",INDIRECT(VLOOKUP(B724,B$8:C$38,2,FALSE)&amp;(10*A724+5))))))))</f>
        <v/>
      </c>
    </row>
    <row r="725" spans="1:8">
      <c r="A725" s="17">
        <f t="shared" si="103"/>
        <v>24</v>
      </c>
      <c r="B725" s="17">
        <f t="shared" si="104"/>
        <v>5</v>
      </c>
      <c r="D725" s="89" cm="1">
        <f t="array" aca="1" ref="D725" ca="1">IF(INDIRECT(VLOOKUP(B725,B$8:C$38,2,FALSE)&amp;(10*A725-1))="","",INDIRECT(VLOOKUP(B725,B$8:C$38,2,FALSE)&amp;(10*A725-1)))</f>
        <v>46635</v>
      </c>
      <c r="E725" s="17" t="str">
        <f t="shared" ca="1" si="102"/>
        <v>日</v>
      </c>
      <c r="F725" s="17" t="str" cm="1">
        <f t="array" aca="1" ref="F725" ca="1">IF(E725="","",IF(INDIRECT(VLOOKUP(B725,B$8:C$38,2,FALSE)&amp;(10*A725+3))="","",INDIRECT(VLOOKUP(B725,B$8:C$38,2,FALSE)&amp;(10*A725+3))))</f>
        <v/>
      </c>
      <c r="G725" s="17" t="str" cm="1">
        <f t="array" aca="1" ref="G725" ca="1">IF(E725="","",IF(INDIRECT(VLOOKUP(B725,B$8:C$38,2,FALSE)&amp;(10*A725+5))="","",INDIRECT(VLOOKUP(B725,B$8:C$38,2,FALSE)&amp;(10*A725+5))))</f>
        <v/>
      </c>
      <c r="H725" s="17" t="str" cm="1">
        <f t="array" aca="1" ref="H725" ca="1">IF(G725="","",IF(G725="●","振替後",IF(G725="▲","振替前",IF(G725="○","休日",IF(G725="外","非対象期間",IF(INDIRECT(VLOOKUP(B725,B$8:C$38,2,FALSE)&amp;(10*A725+5))="","",INDIRECT(VLOOKUP(B725,B$8:C$38,2,FALSE)&amp;(10*A725+5))))))))</f>
        <v/>
      </c>
    </row>
    <row r="726" spans="1:8">
      <c r="A726" s="17">
        <f t="shared" si="103"/>
        <v>24</v>
      </c>
      <c r="B726" s="17">
        <f t="shared" si="104"/>
        <v>6</v>
      </c>
      <c r="D726" s="89" cm="1">
        <f t="array" aca="1" ref="D726" ca="1">IF(INDIRECT(VLOOKUP(B726,B$8:C$38,2,FALSE)&amp;(10*A726-1))="","",INDIRECT(VLOOKUP(B726,B$8:C$38,2,FALSE)&amp;(10*A726-1)))</f>
        <v>46636</v>
      </c>
      <c r="E726" s="17" t="str">
        <f t="shared" ca="1" si="102"/>
        <v>月</v>
      </c>
      <c r="F726" s="17" t="str" cm="1">
        <f t="array" aca="1" ref="F726" ca="1">IF(E726="","",IF(INDIRECT(VLOOKUP(B726,B$8:C$38,2,FALSE)&amp;(10*A726+3))="","",INDIRECT(VLOOKUP(B726,B$8:C$38,2,FALSE)&amp;(10*A726+3))))</f>
        <v/>
      </c>
      <c r="G726" s="17" t="str" cm="1">
        <f t="array" aca="1" ref="G726" ca="1">IF(E726="","",IF(INDIRECT(VLOOKUP(B726,B$8:C$38,2,FALSE)&amp;(10*A726+5))="","",INDIRECT(VLOOKUP(B726,B$8:C$38,2,FALSE)&amp;(10*A726+5))))</f>
        <v/>
      </c>
      <c r="H726" s="17" t="str" cm="1">
        <f t="array" aca="1" ref="H726" ca="1">IF(G726="","",IF(G726="●","振替後",IF(G726="▲","振替前",IF(G726="○","休日",IF(G726="外","非対象期間",IF(INDIRECT(VLOOKUP(B726,B$8:C$38,2,FALSE)&amp;(10*A726+5))="","",INDIRECT(VLOOKUP(B726,B$8:C$38,2,FALSE)&amp;(10*A726+5))))))))</f>
        <v/>
      </c>
    </row>
    <row r="727" spans="1:8">
      <c r="A727" s="17">
        <f t="shared" si="103"/>
        <v>24</v>
      </c>
      <c r="B727" s="17">
        <f t="shared" si="104"/>
        <v>7</v>
      </c>
      <c r="D727" s="89" cm="1">
        <f t="array" aca="1" ref="D727" ca="1">IF(INDIRECT(VLOOKUP(B727,B$8:C$38,2,FALSE)&amp;(10*A727-1))="","",INDIRECT(VLOOKUP(B727,B$8:C$38,2,FALSE)&amp;(10*A727-1)))</f>
        <v>46637</v>
      </c>
      <c r="E727" s="17" t="str">
        <f t="shared" ca="1" si="102"/>
        <v>火</v>
      </c>
      <c r="F727" s="17" t="str" cm="1">
        <f t="array" aca="1" ref="F727" ca="1">IF(E727="","",IF(INDIRECT(VLOOKUP(B727,B$8:C$38,2,FALSE)&amp;(10*A727+3))="","",INDIRECT(VLOOKUP(B727,B$8:C$38,2,FALSE)&amp;(10*A727+3))))</f>
        <v/>
      </c>
      <c r="G727" s="17" t="str" cm="1">
        <f t="array" aca="1" ref="G727" ca="1">IF(E727="","",IF(INDIRECT(VLOOKUP(B727,B$8:C$38,2,FALSE)&amp;(10*A727+5))="","",INDIRECT(VLOOKUP(B727,B$8:C$38,2,FALSE)&amp;(10*A727+5))))</f>
        <v/>
      </c>
      <c r="H727" s="17" t="str" cm="1">
        <f t="array" aca="1" ref="H727" ca="1">IF(G727="","",IF(G727="●","振替後",IF(G727="▲","振替前",IF(G727="○","休日",IF(G727="外","非対象期間",IF(INDIRECT(VLOOKUP(B727,B$8:C$38,2,FALSE)&amp;(10*A727+5))="","",INDIRECT(VLOOKUP(B727,B$8:C$38,2,FALSE)&amp;(10*A727+5))))))))</f>
        <v/>
      </c>
    </row>
    <row r="728" spans="1:8">
      <c r="A728" s="17">
        <f t="shared" si="103"/>
        <v>24</v>
      </c>
      <c r="B728" s="17">
        <f t="shared" si="104"/>
        <v>8</v>
      </c>
      <c r="D728" s="89" cm="1">
        <f t="array" aca="1" ref="D728" ca="1">IF(INDIRECT(VLOOKUP(B728,B$8:C$38,2,FALSE)&amp;(10*A728-1))="","",INDIRECT(VLOOKUP(B728,B$8:C$38,2,FALSE)&amp;(10*A728-1)))</f>
        <v>46638</v>
      </c>
      <c r="E728" s="17" t="str">
        <f t="shared" ca="1" si="102"/>
        <v>水</v>
      </c>
      <c r="F728" s="17" t="str" cm="1">
        <f t="array" aca="1" ref="F728" ca="1">IF(E728="","",IF(INDIRECT(VLOOKUP(B728,B$8:C$38,2,FALSE)&amp;(10*A728+3))="","",INDIRECT(VLOOKUP(B728,B$8:C$38,2,FALSE)&amp;(10*A728+3))))</f>
        <v/>
      </c>
      <c r="G728" s="17" t="str" cm="1">
        <f t="array" aca="1" ref="G728" ca="1">IF(E728="","",IF(INDIRECT(VLOOKUP(B728,B$8:C$38,2,FALSE)&amp;(10*A728+5))="","",INDIRECT(VLOOKUP(B728,B$8:C$38,2,FALSE)&amp;(10*A728+5))))</f>
        <v/>
      </c>
      <c r="H728" s="17" t="str" cm="1">
        <f t="array" aca="1" ref="H728" ca="1">IF(G728="","",IF(G728="●","振替後",IF(G728="▲","振替前",IF(G728="○","休日",IF(G728="外","非対象期間",IF(INDIRECT(VLOOKUP(B728,B$8:C$38,2,FALSE)&amp;(10*A728+5))="","",INDIRECT(VLOOKUP(B728,B$8:C$38,2,FALSE)&amp;(10*A728+5))))))))</f>
        <v/>
      </c>
    </row>
    <row r="729" spans="1:8">
      <c r="A729" s="17">
        <f t="shared" si="103"/>
        <v>24</v>
      </c>
      <c r="B729" s="17">
        <f t="shared" si="104"/>
        <v>9</v>
      </c>
      <c r="D729" s="89" cm="1">
        <f t="array" aca="1" ref="D729" ca="1">IF(INDIRECT(VLOOKUP(B729,B$8:C$38,2,FALSE)&amp;(10*A729-1))="","",INDIRECT(VLOOKUP(B729,B$8:C$38,2,FALSE)&amp;(10*A729-1)))</f>
        <v>46639</v>
      </c>
      <c r="E729" s="17" t="str">
        <f t="shared" ca="1" si="102"/>
        <v>木</v>
      </c>
      <c r="F729" s="17" t="str" cm="1">
        <f t="array" aca="1" ref="F729" ca="1">IF(E729="","",IF(INDIRECT(VLOOKUP(B729,B$8:C$38,2,FALSE)&amp;(10*A729+3))="","",INDIRECT(VLOOKUP(B729,B$8:C$38,2,FALSE)&amp;(10*A729+3))))</f>
        <v/>
      </c>
      <c r="G729" s="17" t="str" cm="1">
        <f t="array" aca="1" ref="G729" ca="1">IF(E729="","",IF(INDIRECT(VLOOKUP(B729,B$8:C$38,2,FALSE)&amp;(10*A729+5))="","",INDIRECT(VLOOKUP(B729,B$8:C$38,2,FALSE)&amp;(10*A729+5))))</f>
        <v/>
      </c>
      <c r="H729" s="17" t="str" cm="1">
        <f t="array" aca="1" ref="H729" ca="1">IF(G729="","",IF(G729="●","振替後",IF(G729="▲","振替前",IF(G729="○","休日",IF(G729="外","非対象期間",IF(INDIRECT(VLOOKUP(B729,B$8:C$38,2,FALSE)&amp;(10*A729+5))="","",INDIRECT(VLOOKUP(B729,B$8:C$38,2,FALSE)&amp;(10*A729+5))))))))</f>
        <v/>
      </c>
    </row>
    <row r="730" spans="1:8">
      <c r="A730" s="17">
        <f t="shared" si="103"/>
        <v>24</v>
      </c>
      <c r="B730" s="17">
        <f t="shared" si="104"/>
        <v>10</v>
      </c>
      <c r="D730" s="89" cm="1">
        <f t="array" aca="1" ref="D730" ca="1">IF(INDIRECT(VLOOKUP(B730,B$8:C$38,2,FALSE)&amp;(10*A730-1))="","",INDIRECT(VLOOKUP(B730,B$8:C$38,2,FALSE)&amp;(10*A730-1)))</f>
        <v>46640</v>
      </c>
      <c r="E730" s="17" t="str">
        <f t="shared" ca="1" si="102"/>
        <v>金</v>
      </c>
      <c r="F730" s="17" t="str" cm="1">
        <f t="array" aca="1" ref="F730" ca="1">IF(E730="","",IF(INDIRECT(VLOOKUP(B730,B$8:C$38,2,FALSE)&amp;(10*A730+3))="","",INDIRECT(VLOOKUP(B730,B$8:C$38,2,FALSE)&amp;(10*A730+3))))</f>
        <v/>
      </c>
      <c r="G730" s="17" t="str" cm="1">
        <f t="array" aca="1" ref="G730" ca="1">IF(E730="","",IF(INDIRECT(VLOOKUP(B730,B$8:C$38,2,FALSE)&amp;(10*A730+5))="","",INDIRECT(VLOOKUP(B730,B$8:C$38,2,FALSE)&amp;(10*A730+5))))</f>
        <v/>
      </c>
      <c r="H730" s="17" t="str" cm="1">
        <f t="array" aca="1" ref="H730" ca="1">IF(G730="","",IF(G730="●","振替後",IF(G730="▲","振替前",IF(G730="○","休日",IF(G730="外","非対象期間",IF(INDIRECT(VLOOKUP(B730,B$8:C$38,2,FALSE)&amp;(10*A730+5))="","",INDIRECT(VLOOKUP(B730,B$8:C$38,2,FALSE)&amp;(10*A730+5))))))))</f>
        <v/>
      </c>
    </row>
    <row r="731" spans="1:8">
      <c r="A731" s="17">
        <f t="shared" si="103"/>
        <v>24</v>
      </c>
      <c r="B731" s="17">
        <f t="shared" si="104"/>
        <v>11</v>
      </c>
      <c r="D731" s="89" cm="1">
        <f t="array" aca="1" ref="D731" ca="1">IF(INDIRECT(VLOOKUP(B731,B$8:C$38,2,FALSE)&amp;(10*A731-1))="","",INDIRECT(VLOOKUP(B731,B$8:C$38,2,FALSE)&amp;(10*A731-1)))</f>
        <v>46641</v>
      </c>
      <c r="E731" s="17" t="str">
        <f t="shared" ca="1" si="102"/>
        <v>土</v>
      </c>
      <c r="F731" s="17" t="str" cm="1">
        <f t="array" aca="1" ref="F731" ca="1">IF(E731="","",IF(INDIRECT(VLOOKUP(B731,B$8:C$38,2,FALSE)&amp;(10*A731+3))="","",INDIRECT(VLOOKUP(B731,B$8:C$38,2,FALSE)&amp;(10*A731+3))))</f>
        <v/>
      </c>
      <c r="G731" s="17" t="str" cm="1">
        <f t="array" aca="1" ref="G731" ca="1">IF(E731="","",IF(INDIRECT(VLOOKUP(B731,B$8:C$38,2,FALSE)&amp;(10*A731+5))="","",INDIRECT(VLOOKUP(B731,B$8:C$38,2,FALSE)&amp;(10*A731+5))))</f>
        <v/>
      </c>
      <c r="H731" s="17" t="str" cm="1">
        <f t="array" aca="1" ref="H731" ca="1">IF(G731="","",IF(G731="●","振替後",IF(G731="▲","振替前",IF(G731="○","休日",IF(G731="外","非対象期間",IF(INDIRECT(VLOOKUP(B731,B$8:C$38,2,FALSE)&amp;(10*A731+5))="","",INDIRECT(VLOOKUP(B731,B$8:C$38,2,FALSE)&amp;(10*A731+5))))))))</f>
        <v/>
      </c>
    </row>
    <row r="732" spans="1:8">
      <c r="A732" s="17">
        <f t="shared" si="103"/>
        <v>24</v>
      </c>
      <c r="B732" s="17">
        <f t="shared" si="104"/>
        <v>12</v>
      </c>
      <c r="D732" s="89" cm="1">
        <f t="array" aca="1" ref="D732" ca="1">IF(INDIRECT(VLOOKUP(B732,B$8:C$38,2,FALSE)&amp;(10*A732-1))="","",INDIRECT(VLOOKUP(B732,B$8:C$38,2,FALSE)&amp;(10*A732-1)))</f>
        <v>46642</v>
      </c>
      <c r="E732" s="17" t="str">
        <f t="shared" ca="1" si="102"/>
        <v>日</v>
      </c>
      <c r="F732" s="17" t="str" cm="1">
        <f t="array" aca="1" ref="F732" ca="1">IF(E732="","",IF(INDIRECT(VLOOKUP(B732,B$8:C$38,2,FALSE)&amp;(10*A732+3))="","",INDIRECT(VLOOKUP(B732,B$8:C$38,2,FALSE)&amp;(10*A732+3))))</f>
        <v/>
      </c>
      <c r="G732" s="17" t="str" cm="1">
        <f t="array" aca="1" ref="G732" ca="1">IF(E732="","",IF(INDIRECT(VLOOKUP(B732,B$8:C$38,2,FALSE)&amp;(10*A732+5))="","",INDIRECT(VLOOKUP(B732,B$8:C$38,2,FALSE)&amp;(10*A732+5))))</f>
        <v/>
      </c>
      <c r="H732" s="17" t="str" cm="1">
        <f t="array" aca="1" ref="H732" ca="1">IF(G732="","",IF(G732="●","振替後",IF(G732="▲","振替前",IF(G732="○","休日",IF(G732="外","非対象期間",IF(INDIRECT(VLOOKUP(B732,B$8:C$38,2,FALSE)&amp;(10*A732+5))="","",INDIRECT(VLOOKUP(B732,B$8:C$38,2,FALSE)&amp;(10*A732+5))))))))</f>
        <v/>
      </c>
    </row>
    <row r="733" spans="1:8">
      <c r="A733" s="17">
        <f t="shared" si="103"/>
        <v>24</v>
      </c>
      <c r="B733" s="17">
        <f t="shared" si="104"/>
        <v>13</v>
      </c>
      <c r="D733" s="89" cm="1">
        <f t="array" aca="1" ref="D733" ca="1">IF(INDIRECT(VLOOKUP(B733,B$8:C$38,2,FALSE)&amp;(10*A733-1))="","",INDIRECT(VLOOKUP(B733,B$8:C$38,2,FALSE)&amp;(10*A733-1)))</f>
        <v>46643</v>
      </c>
      <c r="E733" s="17" t="str">
        <f t="shared" ca="1" si="102"/>
        <v>月</v>
      </c>
      <c r="F733" s="17" t="str" cm="1">
        <f t="array" aca="1" ref="F733" ca="1">IF(E733="","",IF(INDIRECT(VLOOKUP(B733,B$8:C$38,2,FALSE)&amp;(10*A733+3))="","",INDIRECT(VLOOKUP(B733,B$8:C$38,2,FALSE)&amp;(10*A733+3))))</f>
        <v/>
      </c>
      <c r="G733" s="17" t="str" cm="1">
        <f t="array" aca="1" ref="G733" ca="1">IF(E733="","",IF(INDIRECT(VLOOKUP(B733,B$8:C$38,2,FALSE)&amp;(10*A733+5))="","",INDIRECT(VLOOKUP(B733,B$8:C$38,2,FALSE)&amp;(10*A733+5))))</f>
        <v/>
      </c>
      <c r="H733" s="17" t="str" cm="1">
        <f t="array" aca="1" ref="H733" ca="1">IF(G733="","",IF(G733="●","振替後",IF(G733="▲","振替前",IF(G733="○","休日",IF(G733="外","非対象期間",IF(INDIRECT(VLOOKUP(B733,B$8:C$38,2,FALSE)&amp;(10*A733+5))="","",INDIRECT(VLOOKUP(B733,B$8:C$38,2,FALSE)&amp;(10*A733+5))))))))</f>
        <v/>
      </c>
    </row>
    <row r="734" spans="1:8">
      <c r="A734" s="17">
        <f t="shared" si="103"/>
        <v>24</v>
      </c>
      <c r="B734" s="17">
        <f t="shared" si="104"/>
        <v>14</v>
      </c>
      <c r="D734" s="89" cm="1">
        <f t="array" aca="1" ref="D734" ca="1">IF(INDIRECT(VLOOKUP(B734,B$8:C$38,2,FALSE)&amp;(10*A734-1))="","",INDIRECT(VLOOKUP(B734,B$8:C$38,2,FALSE)&amp;(10*A734-1)))</f>
        <v>46644</v>
      </c>
      <c r="E734" s="17" t="str">
        <f t="shared" ca="1" si="102"/>
        <v>火</v>
      </c>
      <c r="F734" s="17" t="str" cm="1">
        <f t="array" aca="1" ref="F734" ca="1">IF(E734="","",IF(INDIRECT(VLOOKUP(B734,B$8:C$38,2,FALSE)&amp;(10*A734+3))="","",INDIRECT(VLOOKUP(B734,B$8:C$38,2,FALSE)&amp;(10*A734+3))))</f>
        <v/>
      </c>
      <c r="G734" s="17" t="str" cm="1">
        <f t="array" aca="1" ref="G734" ca="1">IF(E734="","",IF(INDIRECT(VLOOKUP(B734,B$8:C$38,2,FALSE)&amp;(10*A734+5))="","",INDIRECT(VLOOKUP(B734,B$8:C$38,2,FALSE)&amp;(10*A734+5))))</f>
        <v/>
      </c>
      <c r="H734" s="17" t="str" cm="1">
        <f t="array" aca="1" ref="H734" ca="1">IF(G734="","",IF(G734="●","振替後",IF(G734="▲","振替前",IF(G734="○","休日",IF(G734="外","非対象期間",IF(INDIRECT(VLOOKUP(B734,B$8:C$38,2,FALSE)&amp;(10*A734+5))="","",INDIRECT(VLOOKUP(B734,B$8:C$38,2,FALSE)&amp;(10*A734+5))))))))</f>
        <v/>
      </c>
    </row>
    <row r="735" spans="1:8">
      <c r="A735" s="17">
        <f t="shared" si="103"/>
        <v>24</v>
      </c>
      <c r="B735" s="17">
        <f t="shared" si="104"/>
        <v>15</v>
      </c>
      <c r="D735" s="89" cm="1">
        <f t="array" aca="1" ref="D735" ca="1">IF(INDIRECT(VLOOKUP(B735,B$8:C$38,2,FALSE)&amp;(10*A735-1))="","",INDIRECT(VLOOKUP(B735,B$8:C$38,2,FALSE)&amp;(10*A735-1)))</f>
        <v>46645</v>
      </c>
      <c r="E735" s="17" t="str">
        <f t="shared" ca="1" si="102"/>
        <v>水</v>
      </c>
      <c r="F735" s="17" t="str" cm="1">
        <f t="array" aca="1" ref="F735" ca="1">IF(E735="","",IF(INDIRECT(VLOOKUP(B735,B$8:C$38,2,FALSE)&amp;(10*A735+3))="","",INDIRECT(VLOOKUP(B735,B$8:C$38,2,FALSE)&amp;(10*A735+3))))</f>
        <v/>
      </c>
      <c r="G735" s="17" t="str" cm="1">
        <f t="array" aca="1" ref="G735" ca="1">IF(E735="","",IF(INDIRECT(VLOOKUP(B735,B$8:C$38,2,FALSE)&amp;(10*A735+5))="","",INDIRECT(VLOOKUP(B735,B$8:C$38,2,FALSE)&amp;(10*A735+5))))</f>
        <v/>
      </c>
      <c r="H735" s="17" t="str" cm="1">
        <f t="array" aca="1" ref="H735" ca="1">IF(G735="","",IF(G735="●","振替後",IF(G735="▲","振替前",IF(G735="○","休日",IF(G735="外","非対象期間",IF(INDIRECT(VLOOKUP(B735,B$8:C$38,2,FALSE)&amp;(10*A735+5))="","",INDIRECT(VLOOKUP(B735,B$8:C$38,2,FALSE)&amp;(10*A735+5))))))))</f>
        <v/>
      </c>
    </row>
    <row r="736" spans="1:8">
      <c r="A736" s="17">
        <f t="shared" si="103"/>
        <v>24</v>
      </c>
      <c r="B736" s="17">
        <f t="shared" si="104"/>
        <v>16</v>
      </c>
      <c r="D736" s="89" cm="1">
        <f t="array" aca="1" ref="D736" ca="1">IF(INDIRECT(VLOOKUP(B736,B$8:C$38,2,FALSE)&amp;(10*A736-1))="","",INDIRECT(VLOOKUP(B736,B$8:C$38,2,FALSE)&amp;(10*A736-1)))</f>
        <v>46646</v>
      </c>
      <c r="E736" s="17" t="str">
        <f t="shared" ca="1" si="102"/>
        <v>木</v>
      </c>
      <c r="F736" s="17" t="str" cm="1">
        <f t="array" aca="1" ref="F736" ca="1">IF(E736="","",IF(INDIRECT(VLOOKUP(B736,B$8:C$38,2,FALSE)&amp;(10*A736+3))="","",INDIRECT(VLOOKUP(B736,B$8:C$38,2,FALSE)&amp;(10*A736+3))))</f>
        <v/>
      </c>
      <c r="G736" s="17" t="str" cm="1">
        <f t="array" aca="1" ref="G736" ca="1">IF(E736="","",IF(INDIRECT(VLOOKUP(B736,B$8:C$38,2,FALSE)&amp;(10*A736+5))="","",INDIRECT(VLOOKUP(B736,B$8:C$38,2,FALSE)&amp;(10*A736+5))))</f>
        <v/>
      </c>
      <c r="H736" s="17" t="str" cm="1">
        <f t="array" aca="1" ref="H736" ca="1">IF(G736="","",IF(G736="●","振替後",IF(G736="▲","振替前",IF(G736="○","休日",IF(G736="外","非対象期間",IF(INDIRECT(VLOOKUP(B736,B$8:C$38,2,FALSE)&amp;(10*A736+5))="","",INDIRECT(VLOOKUP(B736,B$8:C$38,2,FALSE)&amp;(10*A736+5))))))))</f>
        <v/>
      </c>
    </row>
    <row r="737" spans="1:8">
      <c r="A737" s="17">
        <f t="shared" si="103"/>
        <v>24</v>
      </c>
      <c r="B737" s="17">
        <f t="shared" si="104"/>
        <v>17</v>
      </c>
      <c r="D737" s="89" cm="1">
        <f t="array" aca="1" ref="D737" ca="1">IF(INDIRECT(VLOOKUP(B737,B$8:C$38,2,FALSE)&amp;(10*A737-1))="","",INDIRECT(VLOOKUP(B737,B$8:C$38,2,FALSE)&amp;(10*A737-1)))</f>
        <v>46647</v>
      </c>
      <c r="E737" s="17" t="str">
        <f t="shared" ca="1" si="102"/>
        <v>金</v>
      </c>
      <c r="F737" s="17" t="str" cm="1">
        <f t="array" aca="1" ref="F737" ca="1">IF(E737="","",IF(INDIRECT(VLOOKUP(B737,B$8:C$38,2,FALSE)&amp;(10*A737+3))="","",INDIRECT(VLOOKUP(B737,B$8:C$38,2,FALSE)&amp;(10*A737+3))))</f>
        <v/>
      </c>
      <c r="G737" s="17" t="str" cm="1">
        <f t="array" aca="1" ref="G737" ca="1">IF(E737="","",IF(INDIRECT(VLOOKUP(B737,B$8:C$38,2,FALSE)&amp;(10*A737+5))="","",INDIRECT(VLOOKUP(B737,B$8:C$38,2,FALSE)&amp;(10*A737+5))))</f>
        <v/>
      </c>
      <c r="H737" s="17" t="str" cm="1">
        <f t="array" aca="1" ref="H737" ca="1">IF(G737="","",IF(G737="●","振替後",IF(G737="▲","振替前",IF(G737="○","休日",IF(G737="外","非対象期間",IF(INDIRECT(VLOOKUP(B737,B$8:C$38,2,FALSE)&amp;(10*A737+5))="","",INDIRECT(VLOOKUP(B737,B$8:C$38,2,FALSE)&amp;(10*A737+5))))))))</f>
        <v/>
      </c>
    </row>
    <row r="738" spans="1:8">
      <c r="A738" s="17">
        <f t="shared" si="103"/>
        <v>24</v>
      </c>
      <c r="B738" s="17">
        <f t="shared" si="104"/>
        <v>18</v>
      </c>
      <c r="D738" s="89" cm="1">
        <f t="array" aca="1" ref="D738" ca="1">IF(INDIRECT(VLOOKUP(B738,B$8:C$38,2,FALSE)&amp;(10*A738-1))="","",INDIRECT(VLOOKUP(B738,B$8:C$38,2,FALSE)&amp;(10*A738-1)))</f>
        <v>46648</v>
      </c>
      <c r="E738" s="17" t="str">
        <f t="shared" ca="1" si="102"/>
        <v>土</v>
      </c>
      <c r="F738" s="17" t="str" cm="1">
        <f t="array" aca="1" ref="F738" ca="1">IF(E738="","",IF(INDIRECT(VLOOKUP(B738,B$8:C$38,2,FALSE)&amp;(10*A738+3))="","",INDIRECT(VLOOKUP(B738,B$8:C$38,2,FALSE)&amp;(10*A738+3))))</f>
        <v/>
      </c>
      <c r="G738" s="17" t="str" cm="1">
        <f t="array" aca="1" ref="G738" ca="1">IF(E738="","",IF(INDIRECT(VLOOKUP(B738,B$8:C$38,2,FALSE)&amp;(10*A738+5))="","",INDIRECT(VLOOKUP(B738,B$8:C$38,2,FALSE)&amp;(10*A738+5))))</f>
        <v/>
      </c>
      <c r="H738" s="17" t="str" cm="1">
        <f t="array" aca="1" ref="H738" ca="1">IF(G738="","",IF(G738="●","振替後",IF(G738="▲","振替前",IF(G738="○","休日",IF(G738="外","非対象期間",IF(INDIRECT(VLOOKUP(B738,B$8:C$38,2,FALSE)&amp;(10*A738+5))="","",INDIRECT(VLOOKUP(B738,B$8:C$38,2,FALSE)&amp;(10*A738+5))))))))</f>
        <v/>
      </c>
    </row>
    <row r="739" spans="1:8">
      <c r="A739" s="17">
        <f t="shared" si="103"/>
        <v>24</v>
      </c>
      <c r="B739" s="17">
        <f t="shared" si="104"/>
        <v>19</v>
      </c>
      <c r="D739" s="89" cm="1">
        <f t="array" aca="1" ref="D739" ca="1">IF(INDIRECT(VLOOKUP(B739,B$8:C$38,2,FALSE)&amp;(10*A739-1))="","",INDIRECT(VLOOKUP(B739,B$8:C$38,2,FALSE)&amp;(10*A739-1)))</f>
        <v>46649</v>
      </c>
      <c r="E739" s="17" t="str">
        <f t="shared" ca="1" si="102"/>
        <v>日</v>
      </c>
      <c r="F739" s="17" t="str" cm="1">
        <f t="array" aca="1" ref="F739" ca="1">IF(E739="","",IF(INDIRECT(VLOOKUP(B739,B$8:C$38,2,FALSE)&amp;(10*A739+3))="","",INDIRECT(VLOOKUP(B739,B$8:C$38,2,FALSE)&amp;(10*A739+3))))</f>
        <v/>
      </c>
      <c r="G739" s="17" t="str" cm="1">
        <f t="array" aca="1" ref="G739" ca="1">IF(E739="","",IF(INDIRECT(VLOOKUP(B739,B$8:C$38,2,FALSE)&amp;(10*A739+5))="","",INDIRECT(VLOOKUP(B739,B$8:C$38,2,FALSE)&amp;(10*A739+5))))</f>
        <v/>
      </c>
      <c r="H739" s="17" t="str" cm="1">
        <f t="array" aca="1" ref="H739" ca="1">IF(G739="","",IF(G739="●","振替後",IF(G739="▲","振替前",IF(G739="○","休日",IF(G739="外","非対象期間",IF(INDIRECT(VLOOKUP(B739,B$8:C$38,2,FALSE)&amp;(10*A739+5))="","",INDIRECT(VLOOKUP(B739,B$8:C$38,2,FALSE)&amp;(10*A739+5))))))))</f>
        <v/>
      </c>
    </row>
    <row r="740" spans="1:8">
      <c r="A740" s="17">
        <f t="shared" si="103"/>
        <v>24</v>
      </c>
      <c r="B740" s="17">
        <f t="shared" si="104"/>
        <v>20</v>
      </c>
      <c r="D740" s="89" cm="1">
        <f t="array" aca="1" ref="D740" ca="1">IF(INDIRECT(VLOOKUP(B740,B$8:C$38,2,FALSE)&amp;(10*A740-1))="","",INDIRECT(VLOOKUP(B740,B$8:C$38,2,FALSE)&amp;(10*A740-1)))</f>
        <v>46650</v>
      </c>
      <c r="E740" s="17" t="str">
        <f t="shared" ca="1" si="102"/>
        <v>月</v>
      </c>
      <c r="F740" s="17" t="str" cm="1">
        <f t="array" aca="1" ref="F740" ca="1">IF(E740="","",IF(INDIRECT(VLOOKUP(B740,B$8:C$38,2,FALSE)&amp;(10*A740+3))="","",INDIRECT(VLOOKUP(B740,B$8:C$38,2,FALSE)&amp;(10*A740+3))))</f>
        <v/>
      </c>
      <c r="G740" s="17" t="str" cm="1">
        <f t="array" aca="1" ref="G740" ca="1">IF(E740="","",IF(INDIRECT(VLOOKUP(B740,B$8:C$38,2,FALSE)&amp;(10*A740+5))="","",INDIRECT(VLOOKUP(B740,B$8:C$38,2,FALSE)&amp;(10*A740+5))))</f>
        <v/>
      </c>
      <c r="H740" s="17" t="str" cm="1">
        <f t="array" aca="1" ref="H740" ca="1">IF(G740="","",IF(G740="●","振替後",IF(G740="▲","振替前",IF(G740="○","休日",IF(G740="外","非対象期間",IF(INDIRECT(VLOOKUP(B740,B$8:C$38,2,FALSE)&amp;(10*A740+5))="","",INDIRECT(VLOOKUP(B740,B$8:C$38,2,FALSE)&amp;(10*A740+5))))))))</f>
        <v/>
      </c>
    </row>
    <row r="741" spans="1:8">
      <c r="A741" s="17">
        <f t="shared" si="103"/>
        <v>24</v>
      </c>
      <c r="B741" s="17">
        <f t="shared" si="104"/>
        <v>21</v>
      </c>
      <c r="D741" s="89" cm="1">
        <f t="array" aca="1" ref="D741" ca="1">IF(INDIRECT(VLOOKUP(B741,B$8:C$38,2,FALSE)&amp;(10*A741-1))="","",INDIRECT(VLOOKUP(B741,B$8:C$38,2,FALSE)&amp;(10*A741-1)))</f>
        <v>46651</v>
      </c>
      <c r="E741" s="17" t="str">
        <f t="shared" ca="1" si="102"/>
        <v>火</v>
      </c>
      <c r="F741" s="17" t="str" cm="1">
        <f t="array" aca="1" ref="F741" ca="1">IF(E741="","",IF(INDIRECT(VLOOKUP(B741,B$8:C$38,2,FALSE)&amp;(10*A741+3))="","",INDIRECT(VLOOKUP(B741,B$8:C$38,2,FALSE)&amp;(10*A741+3))))</f>
        <v/>
      </c>
      <c r="G741" s="17" t="str" cm="1">
        <f t="array" aca="1" ref="G741" ca="1">IF(E741="","",IF(INDIRECT(VLOOKUP(B741,B$8:C$38,2,FALSE)&amp;(10*A741+5))="","",INDIRECT(VLOOKUP(B741,B$8:C$38,2,FALSE)&amp;(10*A741+5))))</f>
        <v/>
      </c>
      <c r="H741" s="17" t="str" cm="1">
        <f t="array" aca="1" ref="H741" ca="1">IF(G741="","",IF(G741="●","振替後",IF(G741="▲","振替前",IF(G741="○","休日",IF(G741="外","非対象期間",IF(INDIRECT(VLOOKUP(B741,B$8:C$38,2,FALSE)&amp;(10*A741+5))="","",INDIRECT(VLOOKUP(B741,B$8:C$38,2,FALSE)&amp;(10*A741+5))))))))</f>
        <v/>
      </c>
    </row>
    <row r="742" spans="1:8">
      <c r="A742" s="17">
        <f t="shared" si="103"/>
        <v>24</v>
      </c>
      <c r="B742" s="17">
        <f t="shared" si="104"/>
        <v>22</v>
      </c>
      <c r="D742" s="89" cm="1">
        <f t="array" aca="1" ref="D742" ca="1">IF(INDIRECT(VLOOKUP(B742,B$8:C$38,2,FALSE)&amp;(10*A742-1))="","",INDIRECT(VLOOKUP(B742,B$8:C$38,2,FALSE)&amp;(10*A742-1)))</f>
        <v>46652</v>
      </c>
      <c r="E742" s="17" t="str">
        <f t="shared" ca="1" si="102"/>
        <v>水</v>
      </c>
      <c r="F742" s="17" t="str" cm="1">
        <f t="array" aca="1" ref="F742" ca="1">IF(E742="","",IF(INDIRECT(VLOOKUP(B742,B$8:C$38,2,FALSE)&amp;(10*A742+3))="","",INDIRECT(VLOOKUP(B742,B$8:C$38,2,FALSE)&amp;(10*A742+3))))</f>
        <v/>
      </c>
      <c r="G742" s="17" t="str" cm="1">
        <f t="array" aca="1" ref="G742" ca="1">IF(E742="","",IF(INDIRECT(VLOOKUP(B742,B$8:C$38,2,FALSE)&amp;(10*A742+5))="","",INDIRECT(VLOOKUP(B742,B$8:C$38,2,FALSE)&amp;(10*A742+5))))</f>
        <v/>
      </c>
      <c r="H742" s="17" t="str" cm="1">
        <f t="array" aca="1" ref="H742" ca="1">IF(G742="","",IF(G742="●","振替後",IF(G742="▲","振替前",IF(G742="○","休日",IF(G742="外","非対象期間",IF(INDIRECT(VLOOKUP(B742,B$8:C$38,2,FALSE)&amp;(10*A742+5))="","",INDIRECT(VLOOKUP(B742,B$8:C$38,2,FALSE)&amp;(10*A742+5))))))))</f>
        <v/>
      </c>
    </row>
    <row r="743" spans="1:8">
      <c r="A743" s="17">
        <f t="shared" si="103"/>
        <v>24</v>
      </c>
      <c r="B743" s="17">
        <f t="shared" si="104"/>
        <v>23</v>
      </c>
      <c r="D743" s="89" cm="1">
        <f t="array" aca="1" ref="D743" ca="1">IF(INDIRECT(VLOOKUP(B743,B$8:C$38,2,FALSE)&amp;(10*A743-1))="","",INDIRECT(VLOOKUP(B743,B$8:C$38,2,FALSE)&amp;(10*A743-1)))</f>
        <v>46653</v>
      </c>
      <c r="E743" s="17" t="str">
        <f t="shared" ca="1" si="102"/>
        <v>木</v>
      </c>
      <c r="F743" s="17" t="str" cm="1">
        <f t="array" aca="1" ref="F743" ca="1">IF(E743="","",IF(INDIRECT(VLOOKUP(B743,B$8:C$38,2,FALSE)&amp;(10*A743+3))="","",INDIRECT(VLOOKUP(B743,B$8:C$38,2,FALSE)&amp;(10*A743+3))))</f>
        <v/>
      </c>
      <c r="G743" s="17" t="str" cm="1">
        <f t="array" aca="1" ref="G743" ca="1">IF(E743="","",IF(INDIRECT(VLOOKUP(B743,B$8:C$38,2,FALSE)&amp;(10*A743+5))="","",INDIRECT(VLOOKUP(B743,B$8:C$38,2,FALSE)&amp;(10*A743+5))))</f>
        <v/>
      </c>
      <c r="H743" s="17" t="str" cm="1">
        <f t="array" aca="1" ref="H743" ca="1">IF(G743="","",IF(G743="●","振替後",IF(G743="▲","振替前",IF(G743="○","休日",IF(G743="外","非対象期間",IF(INDIRECT(VLOOKUP(B743,B$8:C$38,2,FALSE)&amp;(10*A743+5))="","",INDIRECT(VLOOKUP(B743,B$8:C$38,2,FALSE)&amp;(10*A743+5))))))))</f>
        <v/>
      </c>
    </row>
    <row r="744" spans="1:8">
      <c r="A744" s="17">
        <f t="shared" si="103"/>
        <v>24</v>
      </c>
      <c r="B744" s="17">
        <f t="shared" si="104"/>
        <v>24</v>
      </c>
      <c r="D744" s="89" cm="1">
        <f t="array" aca="1" ref="D744" ca="1">IF(INDIRECT(VLOOKUP(B744,B$8:C$38,2,FALSE)&amp;(10*A744-1))="","",INDIRECT(VLOOKUP(B744,B$8:C$38,2,FALSE)&amp;(10*A744-1)))</f>
        <v>46654</v>
      </c>
      <c r="E744" s="17" t="str">
        <f t="shared" ca="1" si="102"/>
        <v>金</v>
      </c>
      <c r="F744" s="17" t="str" cm="1">
        <f t="array" aca="1" ref="F744" ca="1">IF(E744="","",IF(INDIRECT(VLOOKUP(B744,B$8:C$38,2,FALSE)&amp;(10*A744+3))="","",INDIRECT(VLOOKUP(B744,B$8:C$38,2,FALSE)&amp;(10*A744+3))))</f>
        <v/>
      </c>
      <c r="G744" s="17" t="str" cm="1">
        <f t="array" aca="1" ref="G744" ca="1">IF(E744="","",IF(INDIRECT(VLOOKUP(B744,B$8:C$38,2,FALSE)&amp;(10*A744+5))="","",INDIRECT(VLOOKUP(B744,B$8:C$38,2,FALSE)&amp;(10*A744+5))))</f>
        <v/>
      </c>
      <c r="H744" s="17" t="str" cm="1">
        <f t="array" aca="1" ref="H744" ca="1">IF(G744="","",IF(G744="●","振替後",IF(G744="▲","振替前",IF(G744="○","休日",IF(G744="外","非対象期間",IF(INDIRECT(VLOOKUP(B744,B$8:C$38,2,FALSE)&amp;(10*A744+5))="","",INDIRECT(VLOOKUP(B744,B$8:C$38,2,FALSE)&amp;(10*A744+5))))))))</f>
        <v/>
      </c>
    </row>
    <row r="745" spans="1:8">
      <c r="A745" s="17">
        <f t="shared" si="103"/>
        <v>24</v>
      </c>
      <c r="B745" s="17">
        <f t="shared" si="104"/>
        <v>25</v>
      </c>
      <c r="D745" s="89" cm="1">
        <f t="array" aca="1" ref="D745" ca="1">IF(INDIRECT(VLOOKUP(B745,B$8:C$38,2,FALSE)&amp;(10*A745-1))="","",INDIRECT(VLOOKUP(B745,B$8:C$38,2,FALSE)&amp;(10*A745-1)))</f>
        <v>46655</v>
      </c>
      <c r="E745" s="17" t="str">
        <f t="shared" ca="1" si="102"/>
        <v>土</v>
      </c>
      <c r="F745" s="17" t="str" cm="1">
        <f t="array" aca="1" ref="F745" ca="1">IF(E745="","",IF(INDIRECT(VLOOKUP(B745,B$8:C$38,2,FALSE)&amp;(10*A745+3))="","",INDIRECT(VLOOKUP(B745,B$8:C$38,2,FALSE)&amp;(10*A745+3))))</f>
        <v/>
      </c>
      <c r="G745" s="17" t="str" cm="1">
        <f t="array" aca="1" ref="G745" ca="1">IF(E745="","",IF(INDIRECT(VLOOKUP(B745,B$8:C$38,2,FALSE)&amp;(10*A745+5))="","",INDIRECT(VLOOKUP(B745,B$8:C$38,2,FALSE)&amp;(10*A745+5))))</f>
        <v/>
      </c>
      <c r="H745" s="17" t="str" cm="1">
        <f t="array" aca="1" ref="H745" ca="1">IF(G745="","",IF(G745="●","振替後",IF(G745="▲","振替前",IF(G745="○","休日",IF(G745="外","非対象期間",IF(INDIRECT(VLOOKUP(B745,B$8:C$38,2,FALSE)&amp;(10*A745+5))="","",INDIRECT(VLOOKUP(B745,B$8:C$38,2,FALSE)&amp;(10*A745+5))))))))</f>
        <v/>
      </c>
    </row>
    <row r="746" spans="1:8">
      <c r="A746" s="17">
        <f t="shared" si="103"/>
        <v>24</v>
      </c>
      <c r="B746" s="17">
        <f t="shared" si="104"/>
        <v>26</v>
      </c>
      <c r="D746" s="89" cm="1">
        <f t="array" aca="1" ref="D746" ca="1">IF(INDIRECT(VLOOKUP(B746,B$8:C$38,2,FALSE)&amp;(10*A746-1))="","",INDIRECT(VLOOKUP(B746,B$8:C$38,2,FALSE)&amp;(10*A746-1)))</f>
        <v>46656</v>
      </c>
      <c r="E746" s="17" t="str">
        <f t="shared" ca="1" si="102"/>
        <v>日</v>
      </c>
      <c r="F746" s="17" t="str" cm="1">
        <f t="array" aca="1" ref="F746" ca="1">IF(E746="","",IF(INDIRECT(VLOOKUP(B746,B$8:C$38,2,FALSE)&amp;(10*A746+3))="","",INDIRECT(VLOOKUP(B746,B$8:C$38,2,FALSE)&amp;(10*A746+3))))</f>
        <v/>
      </c>
      <c r="G746" s="17" t="str" cm="1">
        <f t="array" aca="1" ref="G746" ca="1">IF(E746="","",IF(INDIRECT(VLOOKUP(B746,B$8:C$38,2,FALSE)&amp;(10*A746+5))="","",INDIRECT(VLOOKUP(B746,B$8:C$38,2,FALSE)&amp;(10*A746+5))))</f>
        <v/>
      </c>
      <c r="H746" s="17" t="str" cm="1">
        <f t="array" aca="1" ref="H746" ca="1">IF(G746="","",IF(G746="●","振替後",IF(G746="▲","振替前",IF(G746="○","休日",IF(G746="外","非対象期間",IF(INDIRECT(VLOOKUP(B746,B$8:C$38,2,FALSE)&amp;(10*A746+5))="","",INDIRECT(VLOOKUP(B746,B$8:C$38,2,FALSE)&amp;(10*A746+5))))))))</f>
        <v/>
      </c>
    </row>
    <row r="747" spans="1:8">
      <c r="A747" s="17">
        <f t="shared" si="103"/>
        <v>24</v>
      </c>
      <c r="B747" s="17">
        <f t="shared" si="104"/>
        <v>27</v>
      </c>
      <c r="D747" s="89" cm="1">
        <f t="array" aca="1" ref="D747" ca="1">IF(INDIRECT(VLOOKUP(B747,B$8:C$38,2,FALSE)&amp;(10*A747-1))="","",INDIRECT(VLOOKUP(B747,B$8:C$38,2,FALSE)&amp;(10*A747-1)))</f>
        <v>46657</v>
      </c>
      <c r="E747" s="17" t="str">
        <f t="shared" ca="1" si="102"/>
        <v>月</v>
      </c>
      <c r="F747" s="17" t="str" cm="1">
        <f t="array" aca="1" ref="F747" ca="1">IF(E747="","",IF(INDIRECT(VLOOKUP(B747,B$8:C$38,2,FALSE)&amp;(10*A747+3))="","",INDIRECT(VLOOKUP(B747,B$8:C$38,2,FALSE)&amp;(10*A747+3))))</f>
        <v/>
      </c>
      <c r="G747" s="17" t="str" cm="1">
        <f t="array" aca="1" ref="G747" ca="1">IF(E747="","",IF(INDIRECT(VLOOKUP(B747,B$8:C$38,2,FALSE)&amp;(10*A747+5))="","",INDIRECT(VLOOKUP(B747,B$8:C$38,2,FALSE)&amp;(10*A747+5))))</f>
        <v/>
      </c>
      <c r="H747" s="17" t="str" cm="1">
        <f t="array" aca="1" ref="H747" ca="1">IF(G747="","",IF(G747="●","振替後",IF(G747="▲","振替前",IF(G747="○","休日",IF(G747="外","非対象期間",IF(INDIRECT(VLOOKUP(B747,B$8:C$38,2,FALSE)&amp;(10*A747+5))="","",INDIRECT(VLOOKUP(B747,B$8:C$38,2,FALSE)&amp;(10*A747+5))))))))</f>
        <v/>
      </c>
    </row>
    <row r="748" spans="1:8">
      <c r="A748" s="17">
        <f t="shared" si="103"/>
        <v>24</v>
      </c>
      <c r="B748" s="17">
        <f t="shared" si="104"/>
        <v>28</v>
      </c>
      <c r="D748" s="89" cm="1">
        <f t="array" aca="1" ref="D748" ca="1">IF(INDIRECT(VLOOKUP(B748,B$8:C$38,2,FALSE)&amp;(10*A748-1))="","",INDIRECT(VLOOKUP(B748,B$8:C$38,2,FALSE)&amp;(10*A748-1)))</f>
        <v>46658</v>
      </c>
      <c r="E748" s="17" t="str">
        <f t="shared" ca="1" si="102"/>
        <v>火</v>
      </c>
      <c r="F748" s="17" t="str" cm="1">
        <f t="array" aca="1" ref="F748" ca="1">IF(E748="","",IF(INDIRECT(VLOOKUP(B748,B$8:C$38,2,FALSE)&amp;(10*A748+3))="","",INDIRECT(VLOOKUP(B748,B$8:C$38,2,FALSE)&amp;(10*A748+3))))</f>
        <v/>
      </c>
      <c r="G748" s="17" t="str" cm="1">
        <f t="array" aca="1" ref="G748" ca="1">IF(E748="","",IF(INDIRECT(VLOOKUP(B748,B$8:C$38,2,FALSE)&amp;(10*A748+5))="","",INDIRECT(VLOOKUP(B748,B$8:C$38,2,FALSE)&amp;(10*A748+5))))</f>
        <v/>
      </c>
      <c r="H748" s="17" t="str" cm="1">
        <f t="array" aca="1" ref="H748" ca="1">IF(G748="","",IF(G748="●","振替後",IF(G748="▲","振替前",IF(G748="○","休日",IF(G748="外","非対象期間",IF(INDIRECT(VLOOKUP(B748,B$8:C$38,2,FALSE)&amp;(10*A748+5))="","",INDIRECT(VLOOKUP(B748,B$8:C$38,2,FALSE)&amp;(10*A748+5))))))))</f>
        <v/>
      </c>
    </row>
    <row r="749" spans="1:8">
      <c r="A749" s="17">
        <f t="shared" si="103"/>
        <v>24</v>
      </c>
      <c r="B749" s="17">
        <f t="shared" si="104"/>
        <v>29</v>
      </c>
      <c r="D749" s="89" cm="1">
        <f t="array" aca="1" ref="D749" ca="1">IF(INDIRECT(VLOOKUP(B749,B$8:C$38,2,FALSE)&amp;(10*A749-1))="","",INDIRECT(VLOOKUP(B749,B$8:C$38,2,FALSE)&amp;(10*A749-1)))</f>
        <v>46659</v>
      </c>
      <c r="E749" s="17" t="str">
        <f t="shared" ca="1" si="102"/>
        <v>水</v>
      </c>
      <c r="F749" s="17" t="str" cm="1">
        <f t="array" aca="1" ref="F749" ca="1">IF(E749="","",IF(INDIRECT(VLOOKUP(B749,B$8:C$38,2,FALSE)&amp;(10*A749+3))="","",INDIRECT(VLOOKUP(B749,B$8:C$38,2,FALSE)&amp;(10*A749+3))))</f>
        <v/>
      </c>
      <c r="G749" s="17" t="str" cm="1">
        <f t="array" aca="1" ref="G749" ca="1">IF(E749="","",IF(INDIRECT(VLOOKUP(B749,B$8:C$38,2,FALSE)&amp;(10*A749+5))="","",INDIRECT(VLOOKUP(B749,B$8:C$38,2,FALSE)&amp;(10*A749+5))))</f>
        <v/>
      </c>
      <c r="H749" s="17" t="str" cm="1">
        <f t="array" aca="1" ref="H749" ca="1">IF(G749="","",IF(G749="●","振替後",IF(G749="▲","振替前",IF(G749="○","休日",IF(G749="外","非対象期間",IF(INDIRECT(VLOOKUP(B749,B$8:C$38,2,FALSE)&amp;(10*A749+5))="","",INDIRECT(VLOOKUP(B749,B$8:C$38,2,FALSE)&amp;(10*A749+5))))))))</f>
        <v/>
      </c>
    </row>
    <row r="750" spans="1:8">
      <c r="A750" s="17">
        <f t="shared" si="103"/>
        <v>24</v>
      </c>
      <c r="B750" s="17">
        <f t="shared" si="104"/>
        <v>30</v>
      </c>
      <c r="D750" s="89" cm="1">
        <f t="array" aca="1" ref="D750" ca="1">IF(INDIRECT(VLOOKUP(B750,B$8:C$38,2,FALSE)&amp;(10*A750-1))="","",INDIRECT(VLOOKUP(B750,B$8:C$38,2,FALSE)&amp;(10*A750-1)))</f>
        <v>46660</v>
      </c>
      <c r="E750" s="17" t="str">
        <f t="shared" ca="1" si="102"/>
        <v>木</v>
      </c>
      <c r="F750" s="17" t="str" cm="1">
        <f t="array" aca="1" ref="F750" ca="1">IF(E750="","",IF(INDIRECT(VLOOKUP(B750,B$8:C$38,2,FALSE)&amp;(10*A750+3))="","",INDIRECT(VLOOKUP(B750,B$8:C$38,2,FALSE)&amp;(10*A750+3))))</f>
        <v/>
      </c>
      <c r="G750" s="17" t="str" cm="1">
        <f t="array" aca="1" ref="G750" ca="1">IF(E750="","",IF(INDIRECT(VLOOKUP(B750,B$8:C$38,2,FALSE)&amp;(10*A750+5))="","",INDIRECT(VLOOKUP(B750,B$8:C$38,2,FALSE)&amp;(10*A750+5))))</f>
        <v/>
      </c>
      <c r="H750" s="17" t="str" cm="1">
        <f t="array" aca="1" ref="H750" ca="1">IF(G750="","",IF(G750="●","振替後",IF(G750="▲","振替前",IF(G750="○","休日",IF(G750="外","非対象期間",IF(INDIRECT(VLOOKUP(B750,B$8:C$38,2,FALSE)&amp;(10*A750+5))="","",INDIRECT(VLOOKUP(B750,B$8:C$38,2,FALSE)&amp;(10*A750+5))))))))</f>
        <v/>
      </c>
    </row>
    <row r="751" spans="1:8">
      <c r="A751" s="17">
        <f t="shared" si="103"/>
        <v>24</v>
      </c>
      <c r="B751" s="17">
        <f t="shared" si="104"/>
        <v>31</v>
      </c>
      <c r="D751" s="89" t="str" cm="1">
        <f t="array" aca="1" ref="D751" ca="1">IF(INDIRECT(VLOOKUP(B751,B$8:C$38,2,FALSE)&amp;(10*A751-1))="","",INDIRECT(VLOOKUP(B751,B$8:C$38,2,FALSE)&amp;(10*A751-1)))</f>
        <v/>
      </c>
      <c r="E751" s="17" t="str">
        <f t="shared" ca="1" si="102"/>
        <v/>
      </c>
      <c r="F751" s="17" t="str" cm="1">
        <f t="array" aca="1" ref="F751" ca="1">IF(E751="","",IF(INDIRECT(VLOOKUP(B751,B$8:C$38,2,FALSE)&amp;(10*A751+3))="","",INDIRECT(VLOOKUP(B751,B$8:C$38,2,FALSE)&amp;(10*A751+3))))</f>
        <v/>
      </c>
      <c r="G751" s="17" t="str" cm="1">
        <f t="array" aca="1" ref="G751" ca="1">IF(E751="","",IF(INDIRECT(VLOOKUP(B751,B$8:C$38,2,FALSE)&amp;(10*A751+5))="","",INDIRECT(VLOOKUP(B751,B$8:C$38,2,FALSE)&amp;(10*A751+5))))</f>
        <v/>
      </c>
      <c r="H751" s="17" t="str" cm="1">
        <f t="array" aca="1" ref="H751" ca="1">IF(G751="","",IF(G751="●","振替後",IF(G751="▲","振替前",IF(G751="○","休日",IF(G751="外","非対象期間",IF(INDIRECT(VLOOKUP(B751,B$8:C$38,2,FALSE)&amp;(10*A751+5))="","",INDIRECT(VLOOKUP(B751,B$8:C$38,2,FALSE)&amp;(10*A751+5))))))))</f>
        <v/>
      </c>
    </row>
    <row r="752" spans="1:8">
      <c r="A752" s="17">
        <f t="shared" si="103"/>
        <v>25</v>
      </c>
      <c r="B752" s="17">
        <f t="shared" si="104"/>
        <v>1</v>
      </c>
      <c r="D752" s="89" cm="1">
        <f t="array" aca="1" ref="D752" ca="1">IF(INDIRECT(VLOOKUP(B752,B$8:C$38,2,FALSE)&amp;(10*A752-1))="","",INDIRECT(VLOOKUP(B752,B$8:C$38,2,FALSE)&amp;(10*A752-1)))</f>
        <v>46661</v>
      </c>
      <c r="E752" s="17" t="str">
        <f t="shared" ca="1" si="102"/>
        <v>金</v>
      </c>
      <c r="F752" s="17" t="str" cm="1">
        <f t="array" aca="1" ref="F752" ca="1">IF(E752="","",IF(INDIRECT(VLOOKUP(B752,B$8:C$38,2,FALSE)&amp;(10*A752+3))="","",INDIRECT(VLOOKUP(B752,B$8:C$38,2,FALSE)&amp;(10*A752+3))))</f>
        <v/>
      </c>
      <c r="G752" s="17" t="str" cm="1">
        <f t="array" aca="1" ref="G752" ca="1">IF(E752="","",IF(INDIRECT(VLOOKUP(B752,B$8:C$38,2,FALSE)&amp;(10*A752+5))="","",INDIRECT(VLOOKUP(B752,B$8:C$38,2,FALSE)&amp;(10*A752+5))))</f>
        <v/>
      </c>
      <c r="H752" s="17" t="str" cm="1">
        <f t="array" aca="1" ref="H752" ca="1">IF(G752="","",IF(G752="●","振替後",IF(G752="▲","振替前",IF(G752="○","休日",IF(G752="外","非対象期間",IF(INDIRECT(VLOOKUP(B752,B$8:C$38,2,FALSE)&amp;(10*A752+5))="","",INDIRECT(VLOOKUP(B752,B$8:C$38,2,FALSE)&amp;(10*A752+5))))))))</f>
        <v/>
      </c>
    </row>
    <row r="753" spans="1:8">
      <c r="A753" s="17">
        <f t="shared" si="103"/>
        <v>25</v>
      </c>
      <c r="B753" s="17">
        <f t="shared" si="104"/>
        <v>2</v>
      </c>
      <c r="D753" s="89" cm="1">
        <f t="array" aca="1" ref="D753" ca="1">IF(INDIRECT(VLOOKUP(B753,B$8:C$38,2,FALSE)&amp;(10*A753-1))="","",INDIRECT(VLOOKUP(B753,B$8:C$38,2,FALSE)&amp;(10*A753-1)))</f>
        <v>46662</v>
      </c>
      <c r="E753" s="17" t="str">
        <f t="shared" ca="1" si="102"/>
        <v>土</v>
      </c>
      <c r="F753" s="17" t="str" cm="1">
        <f t="array" aca="1" ref="F753" ca="1">IF(E753="","",IF(INDIRECT(VLOOKUP(B753,B$8:C$38,2,FALSE)&amp;(10*A753+3))="","",INDIRECT(VLOOKUP(B753,B$8:C$38,2,FALSE)&amp;(10*A753+3))))</f>
        <v/>
      </c>
      <c r="G753" s="17" t="str" cm="1">
        <f t="array" aca="1" ref="G753" ca="1">IF(E753="","",IF(INDIRECT(VLOOKUP(B753,B$8:C$38,2,FALSE)&amp;(10*A753+5))="","",INDIRECT(VLOOKUP(B753,B$8:C$38,2,FALSE)&amp;(10*A753+5))))</f>
        <v/>
      </c>
      <c r="H753" s="17" t="str" cm="1">
        <f t="array" aca="1" ref="H753" ca="1">IF(G753="","",IF(G753="●","振替後",IF(G753="▲","振替前",IF(G753="○","休日",IF(G753="外","非対象期間",IF(INDIRECT(VLOOKUP(B753,B$8:C$38,2,FALSE)&amp;(10*A753+5))="","",INDIRECT(VLOOKUP(B753,B$8:C$38,2,FALSE)&amp;(10*A753+5))))))))</f>
        <v/>
      </c>
    </row>
    <row r="754" spans="1:8">
      <c r="A754" s="17">
        <f t="shared" si="103"/>
        <v>25</v>
      </c>
      <c r="B754" s="17">
        <f t="shared" si="104"/>
        <v>3</v>
      </c>
      <c r="D754" s="89" cm="1">
        <f t="array" aca="1" ref="D754" ca="1">IF(INDIRECT(VLOOKUP(B754,B$8:C$38,2,FALSE)&amp;(10*A754-1))="","",INDIRECT(VLOOKUP(B754,B$8:C$38,2,FALSE)&amp;(10*A754-1)))</f>
        <v>46663</v>
      </c>
      <c r="E754" s="17" t="str">
        <f t="shared" ca="1" si="102"/>
        <v>日</v>
      </c>
      <c r="F754" s="17" t="str" cm="1">
        <f t="array" aca="1" ref="F754" ca="1">IF(E754="","",IF(INDIRECT(VLOOKUP(B754,B$8:C$38,2,FALSE)&amp;(10*A754+3))="","",INDIRECT(VLOOKUP(B754,B$8:C$38,2,FALSE)&amp;(10*A754+3))))</f>
        <v/>
      </c>
      <c r="G754" s="17" t="str" cm="1">
        <f t="array" aca="1" ref="G754" ca="1">IF(E754="","",IF(INDIRECT(VLOOKUP(B754,B$8:C$38,2,FALSE)&amp;(10*A754+5))="","",INDIRECT(VLOOKUP(B754,B$8:C$38,2,FALSE)&amp;(10*A754+5))))</f>
        <v/>
      </c>
      <c r="H754" s="17" t="str" cm="1">
        <f t="array" aca="1" ref="H754" ca="1">IF(G754="","",IF(G754="●","振替後",IF(G754="▲","振替前",IF(G754="○","休日",IF(G754="外","非対象期間",IF(INDIRECT(VLOOKUP(B754,B$8:C$38,2,FALSE)&amp;(10*A754+5))="","",INDIRECT(VLOOKUP(B754,B$8:C$38,2,FALSE)&amp;(10*A754+5))))))))</f>
        <v/>
      </c>
    </row>
    <row r="755" spans="1:8">
      <c r="A755" s="17">
        <f t="shared" si="103"/>
        <v>25</v>
      </c>
      <c r="B755" s="17">
        <f t="shared" si="104"/>
        <v>4</v>
      </c>
      <c r="D755" s="89" cm="1">
        <f t="array" aca="1" ref="D755" ca="1">IF(INDIRECT(VLOOKUP(B755,B$8:C$38,2,FALSE)&amp;(10*A755-1))="","",INDIRECT(VLOOKUP(B755,B$8:C$38,2,FALSE)&amp;(10*A755-1)))</f>
        <v>46664</v>
      </c>
      <c r="E755" s="17" t="str">
        <f t="shared" ca="1" si="102"/>
        <v>月</v>
      </c>
      <c r="F755" s="17" t="str" cm="1">
        <f t="array" aca="1" ref="F755" ca="1">IF(E755="","",IF(INDIRECT(VLOOKUP(B755,B$8:C$38,2,FALSE)&amp;(10*A755+3))="","",INDIRECT(VLOOKUP(B755,B$8:C$38,2,FALSE)&amp;(10*A755+3))))</f>
        <v/>
      </c>
      <c r="G755" s="17" t="str" cm="1">
        <f t="array" aca="1" ref="G755" ca="1">IF(E755="","",IF(INDIRECT(VLOOKUP(B755,B$8:C$38,2,FALSE)&amp;(10*A755+5))="","",INDIRECT(VLOOKUP(B755,B$8:C$38,2,FALSE)&amp;(10*A755+5))))</f>
        <v/>
      </c>
      <c r="H755" s="17" t="str" cm="1">
        <f t="array" aca="1" ref="H755" ca="1">IF(G755="","",IF(G755="●","振替後",IF(G755="▲","振替前",IF(G755="○","休日",IF(G755="外","非対象期間",IF(INDIRECT(VLOOKUP(B755,B$8:C$38,2,FALSE)&amp;(10*A755+5))="","",INDIRECT(VLOOKUP(B755,B$8:C$38,2,FALSE)&amp;(10*A755+5))))))))</f>
        <v/>
      </c>
    </row>
    <row r="756" spans="1:8">
      <c r="A756" s="17">
        <f t="shared" si="103"/>
        <v>25</v>
      </c>
      <c r="B756" s="17">
        <f t="shared" si="104"/>
        <v>5</v>
      </c>
      <c r="D756" s="89" cm="1">
        <f t="array" aca="1" ref="D756" ca="1">IF(INDIRECT(VLOOKUP(B756,B$8:C$38,2,FALSE)&amp;(10*A756-1))="","",INDIRECT(VLOOKUP(B756,B$8:C$38,2,FALSE)&amp;(10*A756-1)))</f>
        <v>46665</v>
      </c>
      <c r="E756" s="17" t="str">
        <f t="shared" ca="1" si="102"/>
        <v>火</v>
      </c>
      <c r="F756" s="17" t="str" cm="1">
        <f t="array" aca="1" ref="F756" ca="1">IF(E756="","",IF(INDIRECT(VLOOKUP(B756,B$8:C$38,2,FALSE)&amp;(10*A756+3))="","",INDIRECT(VLOOKUP(B756,B$8:C$38,2,FALSE)&amp;(10*A756+3))))</f>
        <v/>
      </c>
      <c r="G756" s="17" t="str" cm="1">
        <f t="array" aca="1" ref="G756" ca="1">IF(E756="","",IF(INDIRECT(VLOOKUP(B756,B$8:C$38,2,FALSE)&amp;(10*A756+5))="","",INDIRECT(VLOOKUP(B756,B$8:C$38,2,FALSE)&amp;(10*A756+5))))</f>
        <v/>
      </c>
      <c r="H756" s="17" t="str" cm="1">
        <f t="array" aca="1" ref="H756" ca="1">IF(G756="","",IF(G756="●","振替後",IF(G756="▲","振替前",IF(G756="○","休日",IF(G756="外","非対象期間",IF(INDIRECT(VLOOKUP(B756,B$8:C$38,2,FALSE)&amp;(10*A756+5))="","",INDIRECT(VLOOKUP(B756,B$8:C$38,2,FALSE)&amp;(10*A756+5))))))))</f>
        <v/>
      </c>
    </row>
    <row r="757" spans="1:8">
      <c r="A757" s="17">
        <f t="shared" si="103"/>
        <v>25</v>
      </c>
      <c r="B757" s="17">
        <f t="shared" si="104"/>
        <v>6</v>
      </c>
      <c r="D757" s="89" cm="1">
        <f t="array" aca="1" ref="D757" ca="1">IF(INDIRECT(VLOOKUP(B757,B$8:C$38,2,FALSE)&amp;(10*A757-1))="","",INDIRECT(VLOOKUP(B757,B$8:C$38,2,FALSE)&amp;(10*A757-1)))</f>
        <v>46666</v>
      </c>
      <c r="E757" s="17" t="str">
        <f t="shared" ca="1" si="102"/>
        <v>水</v>
      </c>
      <c r="F757" s="17" t="str" cm="1">
        <f t="array" aca="1" ref="F757" ca="1">IF(E757="","",IF(INDIRECT(VLOOKUP(B757,B$8:C$38,2,FALSE)&amp;(10*A757+3))="","",INDIRECT(VLOOKUP(B757,B$8:C$38,2,FALSE)&amp;(10*A757+3))))</f>
        <v/>
      </c>
      <c r="G757" s="17" t="str" cm="1">
        <f t="array" aca="1" ref="G757" ca="1">IF(E757="","",IF(INDIRECT(VLOOKUP(B757,B$8:C$38,2,FALSE)&amp;(10*A757+5))="","",INDIRECT(VLOOKUP(B757,B$8:C$38,2,FALSE)&amp;(10*A757+5))))</f>
        <v/>
      </c>
      <c r="H757" s="17" t="str" cm="1">
        <f t="array" aca="1" ref="H757" ca="1">IF(G757="","",IF(G757="●","振替後",IF(G757="▲","振替前",IF(G757="○","休日",IF(G757="外","非対象期間",IF(INDIRECT(VLOOKUP(B757,B$8:C$38,2,FALSE)&amp;(10*A757+5))="","",INDIRECT(VLOOKUP(B757,B$8:C$38,2,FALSE)&amp;(10*A757+5))))))))</f>
        <v/>
      </c>
    </row>
    <row r="758" spans="1:8">
      <c r="A758" s="17">
        <f t="shared" si="103"/>
        <v>25</v>
      </c>
      <c r="B758" s="17">
        <f t="shared" si="104"/>
        <v>7</v>
      </c>
      <c r="D758" s="89" cm="1">
        <f t="array" aca="1" ref="D758" ca="1">IF(INDIRECT(VLOOKUP(B758,B$8:C$38,2,FALSE)&amp;(10*A758-1))="","",INDIRECT(VLOOKUP(B758,B$8:C$38,2,FALSE)&amp;(10*A758-1)))</f>
        <v>46667</v>
      </c>
      <c r="E758" s="17" t="str">
        <f t="shared" ca="1" si="102"/>
        <v>木</v>
      </c>
      <c r="F758" s="17" t="str" cm="1">
        <f t="array" aca="1" ref="F758" ca="1">IF(E758="","",IF(INDIRECT(VLOOKUP(B758,B$8:C$38,2,FALSE)&amp;(10*A758+3))="","",INDIRECT(VLOOKUP(B758,B$8:C$38,2,FALSE)&amp;(10*A758+3))))</f>
        <v/>
      </c>
      <c r="G758" s="17" t="str" cm="1">
        <f t="array" aca="1" ref="G758" ca="1">IF(E758="","",IF(INDIRECT(VLOOKUP(B758,B$8:C$38,2,FALSE)&amp;(10*A758+5))="","",INDIRECT(VLOOKUP(B758,B$8:C$38,2,FALSE)&amp;(10*A758+5))))</f>
        <v/>
      </c>
      <c r="H758" s="17" t="str" cm="1">
        <f t="array" aca="1" ref="H758" ca="1">IF(G758="","",IF(G758="●","振替後",IF(G758="▲","振替前",IF(G758="○","休日",IF(G758="外","非対象期間",IF(INDIRECT(VLOOKUP(B758,B$8:C$38,2,FALSE)&amp;(10*A758+5))="","",INDIRECT(VLOOKUP(B758,B$8:C$38,2,FALSE)&amp;(10*A758+5))))))))</f>
        <v/>
      </c>
    </row>
    <row r="759" spans="1:8">
      <c r="A759" s="17">
        <f t="shared" si="103"/>
        <v>25</v>
      </c>
      <c r="B759" s="17">
        <f t="shared" si="104"/>
        <v>8</v>
      </c>
      <c r="D759" s="89" cm="1">
        <f t="array" aca="1" ref="D759" ca="1">IF(INDIRECT(VLOOKUP(B759,B$8:C$38,2,FALSE)&amp;(10*A759-1))="","",INDIRECT(VLOOKUP(B759,B$8:C$38,2,FALSE)&amp;(10*A759-1)))</f>
        <v>46668</v>
      </c>
      <c r="E759" s="17" t="str">
        <f t="shared" ca="1" si="102"/>
        <v>金</v>
      </c>
      <c r="F759" s="17" t="str" cm="1">
        <f t="array" aca="1" ref="F759" ca="1">IF(E759="","",IF(INDIRECT(VLOOKUP(B759,B$8:C$38,2,FALSE)&amp;(10*A759+3))="","",INDIRECT(VLOOKUP(B759,B$8:C$38,2,FALSE)&amp;(10*A759+3))))</f>
        <v/>
      </c>
      <c r="G759" s="17" t="str" cm="1">
        <f t="array" aca="1" ref="G759" ca="1">IF(E759="","",IF(INDIRECT(VLOOKUP(B759,B$8:C$38,2,FALSE)&amp;(10*A759+5))="","",INDIRECT(VLOOKUP(B759,B$8:C$38,2,FALSE)&amp;(10*A759+5))))</f>
        <v/>
      </c>
      <c r="H759" s="17" t="str" cm="1">
        <f t="array" aca="1" ref="H759" ca="1">IF(G759="","",IF(G759="●","振替後",IF(G759="▲","振替前",IF(G759="○","休日",IF(G759="外","非対象期間",IF(INDIRECT(VLOOKUP(B759,B$8:C$38,2,FALSE)&amp;(10*A759+5))="","",INDIRECT(VLOOKUP(B759,B$8:C$38,2,FALSE)&amp;(10*A759+5))))))))</f>
        <v/>
      </c>
    </row>
    <row r="760" spans="1:8">
      <c r="A760" s="17">
        <f t="shared" si="103"/>
        <v>25</v>
      </c>
      <c r="B760" s="17">
        <f t="shared" si="104"/>
        <v>9</v>
      </c>
      <c r="D760" s="89" cm="1">
        <f t="array" aca="1" ref="D760" ca="1">IF(INDIRECT(VLOOKUP(B760,B$8:C$38,2,FALSE)&amp;(10*A760-1))="","",INDIRECT(VLOOKUP(B760,B$8:C$38,2,FALSE)&amp;(10*A760-1)))</f>
        <v>46669</v>
      </c>
      <c r="E760" s="17" t="str">
        <f t="shared" ca="1" si="102"/>
        <v>土</v>
      </c>
      <c r="F760" s="17" t="str" cm="1">
        <f t="array" aca="1" ref="F760" ca="1">IF(E760="","",IF(INDIRECT(VLOOKUP(B760,B$8:C$38,2,FALSE)&amp;(10*A760+3))="","",INDIRECT(VLOOKUP(B760,B$8:C$38,2,FALSE)&amp;(10*A760+3))))</f>
        <v/>
      </c>
      <c r="G760" s="17" t="str" cm="1">
        <f t="array" aca="1" ref="G760" ca="1">IF(E760="","",IF(INDIRECT(VLOOKUP(B760,B$8:C$38,2,FALSE)&amp;(10*A760+5))="","",INDIRECT(VLOOKUP(B760,B$8:C$38,2,FALSE)&amp;(10*A760+5))))</f>
        <v/>
      </c>
      <c r="H760" s="17" t="str" cm="1">
        <f t="array" aca="1" ref="H760" ca="1">IF(G760="","",IF(G760="●","振替後",IF(G760="▲","振替前",IF(G760="○","休日",IF(G760="外","非対象期間",IF(INDIRECT(VLOOKUP(B760,B$8:C$38,2,FALSE)&amp;(10*A760+5))="","",INDIRECT(VLOOKUP(B760,B$8:C$38,2,FALSE)&amp;(10*A760+5))))))))</f>
        <v/>
      </c>
    </row>
    <row r="761" spans="1:8">
      <c r="A761" s="17">
        <f t="shared" si="103"/>
        <v>25</v>
      </c>
      <c r="B761" s="17">
        <f t="shared" si="104"/>
        <v>10</v>
      </c>
      <c r="D761" s="89" cm="1">
        <f t="array" aca="1" ref="D761" ca="1">IF(INDIRECT(VLOOKUP(B761,B$8:C$38,2,FALSE)&amp;(10*A761-1))="","",INDIRECT(VLOOKUP(B761,B$8:C$38,2,FALSE)&amp;(10*A761-1)))</f>
        <v>46670</v>
      </c>
      <c r="E761" s="17" t="str">
        <f t="shared" ca="1" si="102"/>
        <v>日</v>
      </c>
      <c r="F761" s="17" t="str" cm="1">
        <f t="array" aca="1" ref="F761" ca="1">IF(E761="","",IF(INDIRECT(VLOOKUP(B761,B$8:C$38,2,FALSE)&amp;(10*A761+3))="","",INDIRECT(VLOOKUP(B761,B$8:C$38,2,FALSE)&amp;(10*A761+3))))</f>
        <v/>
      </c>
      <c r="G761" s="17" t="str" cm="1">
        <f t="array" aca="1" ref="G761" ca="1">IF(E761="","",IF(INDIRECT(VLOOKUP(B761,B$8:C$38,2,FALSE)&amp;(10*A761+5))="","",INDIRECT(VLOOKUP(B761,B$8:C$38,2,FALSE)&amp;(10*A761+5))))</f>
        <v/>
      </c>
      <c r="H761" s="17" t="str" cm="1">
        <f t="array" aca="1" ref="H761" ca="1">IF(G761="","",IF(G761="●","振替後",IF(G761="▲","振替前",IF(G761="○","休日",IF(G761="外","非対象期間",IF(INDIRECT(VLOOKUP(B761,B$8:C$38,2,FALSE)&amp;(10*A761+5))="","",INDIRECT(VLOOKUP(B761,B$8:C$38,2,FALSE)&amp;(10*A761+5))))))))</f>
        <v/>
      </c>
    </row>
    <row r="762" spans="1:8">
      <c r="A762" s="17">
        <f t="shared" si="103"/>
        <v>25</v>
      </c>
      <c r="B762" s="17">
        <f t="shared" si="104"/>
        <v>11</v>
      </c>
      <c r="D762" s="89" cm="1">
        <f t="array" aca="1" ref="D762" ca="1">IF(INDIRECT(VLOOKUP(B762,B$8:C$38,2,FALSE)&amp;(10*A762-1))="","",INDIRECT(VLOOKUP(B762,B$8:C$38,2,FALSE)&amp;(10*A762-1)))</f>
        <v>46671</v>
      </c>
      <c r="E762" s="17" t="str">
        <f t="shared" ca="1" si="102"/>
        <v>月</v>
      </c>
      <c r="F762" s="17" t="str" cm="1">
        <f t="array" aca="1" ref="F762" ca="1">IF(E762="","",IF(INDIRECT(VLOOKUP(B762,B$8:C$38,2,FALSE)&amp;(10*A762+3))="","",INDIRECT(VLOOKUP(B762,B$8:C$38,2,FALSE)&amp;(10*A762+3))))</f>
        <v/>
      </c>
      <c r="G762" s="17" t="str" cm="1">
        <f t="array" aca="1" ref="G762" ca="1">IF(E762="","",IF(INDIRECT(VLOOKUP(B762,B$8:C$38,2,FALSE)&amp;(10*A762+5))="","",INDIRECT(VLOOKUP(B762,B$8:C$38,2,FALSE)&amp;(10*A762+5))))</f>
        <v/>
      </c>
      <c r="H762" s="17" t="str" cm="1">
        <f t="array" aca="1" ref="H762" ca="1">IF(G762="","",IF(G762="●","振替後",IF(G762="▲","振替前",IF(G762="○","休日",IF(G762="外","非対象期間",IF(INDIRECT(VLOOKUP(B762,B$8:C$38,2,FALSE)&amp;(10*A762+5))="","",INDIRECT(VLOOKUP(B762,B$8:C$38,2,FALSE)&amp;(10*A762+5))))))))</f>
        <v/>
      </c>
    </row>
    <row r="763" spans="1:8">
      <c r="A763" s="17">
        <f t="shared" si="103"/>
        <v>25</v>
      </c>
      <c r="B763" s="17">
        <f t="shared" si="104"/>
        <v>12</v>
      </c>
      <c r="D763" s="89" cm="1">
        <f t="array" aca="1" ref="D763" ca="1">IF(INDIRECT(VLOOKUP(B763,B$8:C$38,2,FALSE)&amp;(10*A763-1))="","",INDIRECT(VLOOKUP(B763,B$8:C$38,2,FALSE)&amp;(10*A763-1)))</f>
        <v>46672</v>
      </c>
      <c r="E763" s="17" t="str">
        <f t="shared" ca="1" si="102"/>
        <v>火</v>
      </c>
      <c r="F763" s="17" t="str" cm="1">
        <f t="array" aca="1" ref="F763" ca="1">IF(E763="","",IF(INDIRECT(VLOOKUP(B763,B$8:C$38,2,FALSE)&amp;(10*A763+3))="","",INDIRECT(VLOOKUP(B763,B$8:C$38,2,FALSE)&amp;(10*A763+3))))</f>
        <v/>
      </c>
      <c r="G763" s="17" t="str" cm="1">
        <f t="array" aca="1" ref="G763" ca="1">IF(E763="","",IF(INDIRECT(VLOOKUP(B763,B$8:C$38,2,FALSE)&amp;(10*A763+5))="","",INDIRECT(VLOOKUP(B763,B$8:C$38,2,FALSE)&amp;(10*A763+5))))</f>
        <v/>
      </c>
      <c r="H763" s="17" t="str" cm="1">
        <f t="array" aca="1" ref="H763" ca="1">IF(G763="","",IF(G763="●","振替後",IF(G763="▲","振替前",IF(G763="○","休日",IF(G763="外","非対象期間",IF(INDIRECT(VLOOKUP(B763,B$8:C$38,2,FALSE)&amp;(10*A763+5))="","",INDIRECT(VLOOKUP(B763,B$8:C$38,2,FALSE)&amp;(10*A763+5))))))))</f>
        <v/>
      </c>
    </row>
    <row r="764" spans="1:8">
      <c r="A764" s="17">
        <f t="shared" si="103"/>
        <v>25</v>
      </c>
      <c r="B764" s="17">
        <f t="shared" si="104"/>
        <v>13</v>
      </c>
      <c r="D764" s="89" cm="1">
        <f t="array" aca="1" ref="D764" ca="1">IF(INDIRECT(VLOOKUP(B764,B$8:C$38,2,FALSE)&amp;(10*A764-1))="","",INDIRECT(VLOOKUP(B764,B$8:C$38,2,FALSE)&amp;(10*A764-1)))</f>
        <v>46673</v>
      </c>
      <c r="E764" s="17" t="str">
        <f t="shared" ca="1" si="102"/>
        <v>水</v>
      </c>
      <c r="F764" s="17" t="str" cm="1">
        <f t="array" aca="1" ref="F764" ca="1">IF(E764="","",IF(INDIRECT(VLOOKUP(B764,B$8:C$38,2,FALSE)&amp;(10*A764+3))="","",INDIRECT(VLOOKUP(B764,B$8:C$38,2,FALSE)&amp;(10*A764+3))))</f>
        <v/>
      </c>
      <c r="G764" s="17" t="str" cm="1">
        <f t="array" aca="1" ref="G764" ca="1">IF(E764="","",IF(INDIRECT(VLOOKUP(B764,B$8:C$38,2,FALSE)&amp;(10*A764+5))="","",INDIRECT(VLOOKUP(B764,B$8:C$38,2,FALSE)&amp;(10*A764+5))))</f>
        <v/>
      </c>
      <c r="H764" s="17" t="str" cm="1">
        <f t="array" aca="1" ref="H764" ca="1">IF(G764="","",IF(G764="●","振替後",IF(G764="▲","振替前",IF(G764="○","休日",IF(G764="外","非対象期間",IF(INDIRECT(VLOOKUP(B764,B$8:C$38,2,FALSE)&amp;(10*A764+5))="","",INDIRECT(VLOOKUP(B764,B$8:C$38,2,FALSE)&amp;(10*A764+5))))))))</f>
        <v/>
      </c>
    </row>
    <row r="765" spans="1:8">
      <c r="A765" s="17">
        <f t="shared" si="103"/>
        <v>25</v>
      </c>
      <c r="B765" s="17">
        <f t="shared" si="104"/>
        <v>14</v>
      </c>
      <c r="D765" s="89" cm="1">
        <f t="array" aca="1" ref="D765" ca="1">IF(INDIRECT(VLOOKUP(B765,B$8:C$38,2,FALSE)&amp;(10*A765-1))="","",INDIRECT(VLOOKUP(B765,B$8:C$38,2,FALSE)&amp;(10*A765-1)))</f>
        <v>46674</v>
      </c>
      <c r="E765" s="17" t="str">
        <f t="shared" ca="1" si="102"/>
        <v>木</v>
      </c>
      <c r="F765" s="17" t="str" cm="1">
        <f t="array" aca="1" ref="F765" ca="1">IF(E765="","",IF(INDIRECT(VLOOKUP(B765,B$8:C$38,2,FALSE)&amp;(10*A765+3))="","",INDIRECT(VLOOKUP(B765,B$8:C$38,2,FALSE)&amp;(10*A765+3))))</f>
        <v/>
      </c>
      <c r="G765" s="17" t="str" cm="1">
        <f t="array" aca="1" ref="G765" ca="1">IF(E765="","",IF(INDIRECT(VLOOKUP(B765,B$8:C$38,2,FALSE)&amp;(10*A765+5))="","",INDIRECT(VLOOKUP(B765,B$8:C$38,2,FALSE)&amp;(10*A765+5))))</f>
        <v/>
      </c>
      <c r="H765" s="17" t="str" cm="1">
        <f t="array" aca="1" ref="H765" ca="1">IF(G765="","",IF(G765="●","振替後",IF(G765="▲","振替前",IF(G765="○","休日",IF(G765="外","非対象期間",IF(INDIRECT(VLOOKUP(B765,B$8:C$38,2,FALSE)&amp;(10*A765+5))="","",INDIRECT(VLOOKUP(B765,B$8:C$38,2,FALSE)&amp;(10*A765+5))))))))</f>
        <v/>
      </c>
    </row>
    <row r="766" spans="1:8">
      <c r="A766" s="17">
        <f t="shared" si="103"/>
        <v>25</v>
      </c>
      <c r="B766" s="17">
        <f t="shared" si="104"/>
        <v>15</v>
      </c>
      <c r="D766" s="89" cm="1">
        <f t="array" aca="1" ref="D766" ca="1">IF(INDIRECT(VLOOKUP(B766,B$8:C$38,2,FALSE)&amp;(10*A766-1))="","",INDIRECT(VLOOKUP(B766,B$8:C$38,2,FALSE)&amp;(10*A766-1)))</f>
        <v>46675</v>
      </c>
      <c r="E766" s="17" t="str">
        <f t="shared" ca="1" si="102"/>
        <v>金</v>
      </c>
      <c r="F766" s="17" t="str" cm="1">
        <f t="array" aca="1" ref="F766" ca="1">IF(E766="","",IF(INDIRECT(VLOOKUP(B766,B$8:C$38,2,FALSE)&amp;(10*A766+3))="","",INDIRECT(VLOOKUP(B766,B$8:C$38,2,FALSE)&amp;(10*A766+3))))</f>
        <v/>
      </c>
      <c r="G766" s="17" t="str" cm="1">
        <f t="array" aca="1" ref="G766" ca="1">IF(E766="","",IF(INDIRECT(VLOOKUP(B766,B$8:C$38,2,FALSE)&amp;(10*A766+5))="","",INDIRECT(VLOOKUP(B766,B$8:C$38,2,FALSE)&amp;(10*A766+5))))</f>
        <v/>
      </c>
      <c r="H766" s="17" t="str" cm="1">
        <f t="array" aca="1" ref="H766" ca="1">IF(G766="","",IF(G766="●","振替後",IF(G766="▲","振替前",IF(G766="○","休日",IF(G766="外","非対象期間",IF(INDIRECT(VLOOKUP(B766,B$8:C$38,2,FALSE)&amp;(10*A766+5))="","",INDIRECT(VLOOKUP(B766,B$8:C$38,2,FALSE)&amp;(10*A766+5))))))))</f>
        <v/>
      </c>
    </row>
    <row r="767" spans="1:8">
      <c r="A767" s="17">
        <f t="shared" si="103"/>
        <v>25</v>
      </c>
      <c r="B767" s="17">
        <f t="shared" si="104"/>
        <v>16</v>
      </c>
      <c r="D767" s="89" cm="1">
        <f t="array" aca="1" ref="D767" ca="1">IF(INDIRECT(VLOOKUP(B767,B$8:C$38,2,FALSE)&amp;(10*A767-1))="","",INDIRECT(VLOOKUP(B767,B$8:C$38,2,FALSE)&amp;(10*A767-1)))</f>
        <v>46676</v>
      </c>
      <c r="E767" s="17" t="str">
        <f t="shared" ca="1" si="102"/>
        <v>土</v>
      </c>
      <c r="F767" s="17" t="str" cm="1">
        <f t="array" aca="1" ref="F767" ca="1">IF(E767="","",IF(INDIRECT(VLOOKUP(B767,B$8:C$38,2,FALSE)&amp;(10*A767+3))="","",INDIRECT(VLOOKUP(B767,B$8:C$38,2,FALSE)&amp;(10*A767+3))))</f>
        <v/>
      </c>
      <c r="G767" s="17" t="str" cm="1">
        <f t="array" aca="1" ref="G767" ca="1">IF(E767="","",IF(INDIRECT(VLOOKUP(B767,B$8:C$38,2,FALSE)&amp;(10*A767+5))="","",INDIRECT(VLOOKUP(B767,B$8:C$38,2,FALSE)&amp;(10*A767+5))))</f>
        <v/>
      </c>
      <c r="H767" s="17" t="str" cm="1">
        <f t="array" aca="1" ref="H767" ca="1">IF(G767="","",IF(G767="●","振替後",IF(G767="▲","振替前",IF(G767="○","休日",IF(G767="外","非対象期間",IF(INDIRECT(VLOOKUP(B767,B$8:C$38,2,FALSE)&amp;(10*A767+5))="","",INDIRECT(VLOOKUP(B767,B$8:C$38,2,FALSE)&amp;(10*A767+5))))))))</f>
        <v/>
      </c>
    </row>
    <row r="768" spans="1:8">
      <c r="A768" s="17">
        <f t="shared" si="103"/>
        <v>25</v>
      </c>
      <c r="B768" s="17">
        <f t="shared" si="104"/>
        <v>17</v>
      </c>
      <c r="D768" s="89" cm="1">
        <f t="array" aca="1" ref="D768" ca="1">IF(INDIRECT(VLOOKUP(B768,B$8:C$38,2,FALSE)&amp;(10*A768-1))="","",INDIRECT(VLOOKUP(B768,B$8:C$38,2,FALSE)&amp;(10*A768-1)))</f>
        <v>46677</v>
      </c>
      <c r="E768" s="17" t="str">
        <f t="shared" ca="1" si="102"/>
        <v>日</v>
      </c>
      <c r="F768" s="17" t="str" cm="1">
        <f t="array" aca="1" ref="F768" ca="1">IF(E768="","",IF(INDIRECT(VLOOKUP(B768,B$8:C$38,2,FALSE)&amp;(10*A768+3))="","",INDIRECT(VLOOKUP(B768,B$8:C$38,2,FALSE)&amp;(10*A768+3))))</f>
        <v/>
      </c>
      <c r="G768" s="17" t="str" cm="1">
        <f t="array" aca="1" ref="G768" ca="1">IF(E768="","",IF(INDIRECT(VLOOKUP(B768,B$8:C$38,2,FALSE)&amp;(10*A768+5))="","",INDIRECT(VLOOKUP(B768,B$8:C$38,2,FALSE)&amp;(10*A768+5))))</f>
        <v/>
      </c>
      <c r="H768" s="17" t="str" cm="1">
        <f t="array" aca="1" ref="H768" ca="1">IF(G768="","",IF(G768="●","振替後",IF(G768="▲","振替前",IF(G768="○","休日",IF(G768="外","非対象期間",IF(INDIRECT(VLOOKUP(B768,B$8:C$38,2,FALSE)&amp;(10*A768+5))="","",INDIRECT(VLOOKUP(B768,B$8:C$38,2,FALSE)&amp;(10*A768+5))))))))</f>
        <v/>
      </c>
    </row>
    <row r="769" spans="1:8">
      <c r="A769" s="17">
        <f t="shared" si="103"/>
        <v>25</v>
      </c>
      <c r="B769" s="17">
        <f t="shared" si="104"/>
        <v>18</v>
      </c>
      <c r="D769" s="89" cm="1">
        <f t="array" aca="1" ref="D769" ca="1">IF(INDIRECT(VLOOKUP(B769,B$8:C$38,2,FALSE)&amp;(10*A769-1))="","",INDIRECT(VLOOKUP(B769,B$8:C$38,2,FALSE)&amp;(10*A769-1)))</f>
        <v>46678</v>
      </c>
      <c r="E769" s="17" t="str">
        <f t="shared" ca="1" si="102"/>
        <v>月</v>
      </c>
      <c r="F769" s="17" t="str" cm="1">
        <f t="array" aca="1" ref="F769" ca="1">IF(E769="","",IF(INDIRECT(VLOOKUP(B769,B$8:C$38,2,FALSE)&amp;(10*A769+3))="","",INDIRECT(VLOOKUP(B769,B$8:C$38,2,FALSE)&amp;(10*A769+3))))</f>
        <v/>
      </c>
      <c r="G769" s="17" t="str" cm="1">
        <f t="array" aca="1" ref="G769" ca="1">IF(E769="","",IF(INDIRECT(VLOOKUP(B769,B$8:C$38,2,FALSE)&amp;(10*A769+5))="","",INDIRECT(VLOOKUP(B769,B$8:C$38,2,FALSE)&amp;(10*A769+5))))</f>
        <v/>
      </c>
      <c r="H769" s="17" t="str" cm="1">
        <f t="array" aca="1" ref="H769" ca="1">IF(G769="","",IF(G769="●","振替後",IF(G769="▲","振替前",IF(G769="○","休日",IF(G769="外","非対象期間",IF(INDIRECT(VLOOKUP(B769,B$8:C$38,2,FALSE)&amp;(10*A769+5))="","",INDIRECT(VLOOKUP(B769,B$8:C$38,2,FALSE)&amp;(10*A769+5))))))))</f>
        <v/>
      </c>
    </row>
    <row r="770" spans="1:8">
      <c r="A770" s="17">
        <f t="shared" si="103"/>
        <v>25</v>
      </c>
      <c r="B770" s="17">
        <f t="shared" si="104"/>
        <v>19</v>
      </c>
      <c r="D770" s="89" cm="1">
        <f t="array" aca="1" ref="D770" ca="1">IF(INDIRECT(VLOOKUP(B770,B$8:C$38,2,FALSE)&amp;(10*A770-1))="","",INDIRECT(VLOOKUP(B770,B$8:C$38,2,FALSE)&amp;(10*A770-1)))</f>
        <v>46679</v>
      </c>
      <c r="E770" s="17" t="str">
        <f t="shared" ca="1" si="102"/>
        <v>火</v>
      </c>
      <c r="F770" s="17" t="str" cm="1">
        <f t="array" aca="1" ref="F770" ca="1">IF(E770="","",IF(INDIRECT(VLOOKUP(B770,B$8:C$38,2,FALSE)&amp;(10*A770+3))="","",INDIRECT(VLOOKUP(B770,B$8:C$38,2,FALSE)&amp;(10*A770+3))))</f>
        <v/>
      </c>
      <c r="G770" s="17" t="str" cm="1">
        <f t="array" aca="1" ref="G770" ca="1">IF(E770="","",IF(INDIRECT(VLOOKUP(B770,B$8:C$38,2,FALSE)&amp;(10*A770+5))="","",INDIRECT(VLOOKUP(B770,B$8:C$38,2,FALSE)&amp;(10*A770+5))))</f>
        <v/>
      </c>
      <c r="H770" s="17" t="str" cm="1">
        <f t="array" aca="1" ref="H770" ca="1">IF(G770="","",IF(G770="●","振替後",IF(G770="▲","振替前",IF(G770="○","休日",IF(G770="外","非対象期間",IF(INDIRECT(VLOOKUP(B770,B$8:C$38,2,FALSE)&amp;(10*A770+5))="","",INDIRECT(VLOOKUP(B770,B$8:C$38,2,FALSE)&amp;(10*A770+5))))))))</f>
        <v/>
      </c>
    </row>
    <row r="771" spans="1:8">
      <c r="A771" s="17">
        <f t="shared" si="103"/>
        <v>25</v>
      </c>
      <c r="B771" s="17">
        <f t="shared" si="104"/>
        <v>20</v>
      </c>
      <c r="D771" s="89" cm="1">
        <f t="array" aca="1" ref="D771" ca="1">IF(INDIRECT(VLOOKUP(B771,B$8:C$38,2,FALSE)&amp;(10*A771-1))="","",INDIRECT(VLOOKUP(B771,B$8:C$38,2,FALSE)&amp;(10*A771-1)))</f>
        <v>46680</v>
      </c>
      <c r="E771" s="17" t="str">
        <f t="shared" ca="1" si="102"/>
        <v>水</v>
      </c>
      <c r="F771" s="17" t="str" cm="1">
        <f t="array" aca="1" ref="F771" ca="1">IF(E771="","",IF(INDIRECT(VLOOKUP(B771,B$8:C$38,2,FALSE)&amp;(10*A771+3))="","",INDIRECT(VLOOKUP(B771,B$8:C$38,2,FALSE)&amp;(10*A771+3))))</f>
        <v/>
      </c>
      <c r="G771" s="17" t="str" cm="1">
        <f t="array" aca="1" ref="G771" ca="1">IF(E771="","",IF(INDIRECT(VLOOKUP(B771,B$8:C$38,2,FALSE)&amp;(10*A771+5))="","",INDIRECT(VLOOKUP(B771,B$8:C$38,2,FALSE)&amp;(10*A771+5))))</f>
        <v/>
      </c>
      <c r="H771" s="17" t="str" cm="1">
        <f t="array" aca="1" ref="H771" ca="1">IF(G771="","",IF(G771="●","振替後",IF(G771="▲","振替前",IF(G771="○","休日",IF(G771="外","非対象期間",IF(INDIRECT(VLOOKUP(B771,B$8:C$38,2,FALSE)&amp;(10*A771+5))="","",INDIRECT(VLOOKUP(B771,B$8:C$38,2,FALSE)&amp;(10*A771+5))))))))</f>
        <v/>
      </c>
    </row>
    <row r="772" spans="1:8">
      <c r="A772" s="17">
        <f t="shared" si="103"/>
        <v>25</v>
      </c>
      <c r="B772" s="17">
        <f t="shared" si="104"/>
        <v>21</v>
      </c>
      <c r="D772" s="89" cm="1">
        <f t="array" aca="1" ref="D772" ca="1">IF(INDIRECT(VLOOKUP(B772,B$8:C$38,2,FALSE)&amp;(10*A772-1))="","",INDIRECT(VLOOKUP(B772,B$8:C$38,2,FALSE)&amp;(10*A772-1)))</f>
        <v>46681</v>
      </c>
      <c r="E772" s="17" t="str">
        <f t="shared" ca="1" si="102"/>
        <v>木</v>
      </c>
      <c r="F772" s="17" t="str" cm="1">
        <f t="array" aca="1" ref="F772" ca="1">IF(E772="","",IF(INDIRECT(VLOOKUP(B772,B$8:C$38,2,FALSE)&amp;(10*A772+3))="","",INDIRECT(VLOOKUP(B772,B$8:C$38,2,FALSE)&amp;(10*A772+3))))</f>
        <v/>
      </c>
      <c r="G772" s="17" t="str" cm="1">
        <f t="array" aca="1" ref="G772" ca="1">IF(E772="","",IF(INDIRECT(VLOOKUP(B772,B$8:C$38,2,FALSE)&amp;(10*A772+5))="","",INDIRECT(VLOOKUP(B772,B$8:C$38,2,FALSE)&amp;(10*A772+5))))</f>
        <v/>
      </c>
      <c r="H772" s="17" t="str" cm="1">
        <f t="array" aca="1" ref="H772" ca="1">IF(G772="","",IF(G772="●","振替後",IF(G772="▲","振替前",IF(G772="○","休日",IF(G772="外","非対象期間",IF(INDIRECT(VLOOKUP(B772,B$8:C$38,2,FALSE)&amp;(10*A772+5))="","",INDIRECT(VLOOKUP(B772,B$8:C$38,2,FALSE)&amp;(10*A772+5))))))))</f>
        <v/>
      </c>
    </row>
    <row r="773" spans="1:8">
      <c r="A773" s="17">
        <f t="shared" si="103"/>
        <v>25</v>
      </c>
      <c r="B773" s="17">
        <f t="shared" si="104"/>
        <v>22</v>
      </c>
      <c r="D773" s="89" cm="1">
        <f t="array" aca="1" ref="D773" ca="1">IF(INDIRECT(VLOOKUP(B773,B$8:C$38,2,FALSE)&amp;(10*A773-1))="","",INDIRECT(VLOOKUP(B773,B$8:C$38,2,FALSE)&amp;(10*A773-1)))</f>
        <v>46682</v>
      </c>
      <c r="E773" s="17" t="str">
        <f t="shared" ca="1" si="102"/>
        <v>金</v>
      </c>
      <c r="F773" s="17" t="str" cm="1">
        <f t="array" aca="1" ref="F773" ca="1">IF(E773="","",IF(INDIRECT(VLOOKUP(B773,B$8:C$38,2,FALSE)&amp;(10*A773+3))="","",INDIRECT(VLOOKUP(B773,B$8:C$38,2,FALSE)&amp;(10*A773+3))))</f>
        <v/>
      </c>
      <c r="G773" s="17" t="str" cm="1">
        <f t="array" aca="1" ref="G773" ca="1">IF(E773="","",IF(INDIRECT(VLOOKUP(B773,B$8:C$38,2,FALSE)&amp;(10*A773+5))="","",INDIRECT(VLOOKUP(B773,B$8:C$38,2,FALSE)&amp;(10*A773+5))))</f>
        <v/>
      </c>
      <c r="H773" s="17" t="str" cm="1">
        <f t="array" aca="1" ref="H773" ca="1">IF(G773="","",IF(G773="●","振替後",IF(G773="▲","振替前",IF(G773="○","休日",IF(G773="外","非対象期間",IF(INDIRECT(VLOOKUP(B773,B$8:C$38,2,FALSE)&amp;(10*A773+5))="","",INDIRECT(VLOOKUP(B773,B$8:C$38,2,FALSE)&amp;(10*A773+5))))))))</f>
        <v/>
      </c>
    </row>
    <row r="774" spans="1:8">
      <c r="A774" s="17">
        <f t="shared" si="103"/>
        <v>25</v>
      </c>
      <c r="B774" s="17">
        <f t="shared" si="104"/>
        <v>23</v>
      </c>
      <c r="D774" s="89" cm="1">
        <f t="array" aca="1" ref="D774" ca="1">IF(INDIRECT(VLOOKUP(B774,B$8:C$38,2,FALSE)&amp;(10*A774-1))="","",INDIRECT(VLOOKUP(B774,B$8:C$38,2,FALSE)&amp;(10*A774-1)))</f>
        <v>46683</v>
      </c>
      <c r="E774" s="17" t="str">
        <f t="shared" ca="1" si="102"/>
        <v>土</v>
      </c>
      <c r="F774" s="17" t="str" cm="1">
        <f t="array" aca="1" ref="F774" ca="1">IF(E774="","",IF(INDIRECT(VLOOKUP(B774,B$8:C$38,2,FALSE)&amp;(10*A774+3))="","",INDIRECT(VLOOKUP(B774,B$8:C$38,2,FALSE)&amp;(10*A774+3))))</f>
        <v/>
      </c>
      <c r="G774" s="17" t="str" cm="1">
        <f t="array" aca="1" ref="G774" ca="1">IF(E774="","",IF(INDIRECT(VLOOKUP(B774,B$8:C$38,2,FALSE)&amp;(10*A774+5))="","",INDIRECT(VLOOKUP(B774,B$8:C$38,2,FALSE)&amp;(10*A774+5))))</f>
        <v/>
      </c>
      <c r="H774" s="17" t="str" cm="1">
        <f t="array" aca="1" ref="H774" ca="1">IF(G774="","",IF(G774="●","振替後",IF(G774="▲","振替前",IF(G774="○","休日",IF(G774="外","非対象期間",IF(INDIRECT(VLOOKUP(B774,B$8:C$38,2,FALSE)&amp;(10*A774+5))="","",INDIRECT(VLOOKUP(B774,B$8:C$38,2,FALSE)&amp;(10*A774+5))))))))</f>
        <v/>
      </c>
    </row>
    <row r="775" spans="1:8">
      <c r="A775" s="17">
        <f t="shared" si="103"/>
        <v>25</v>
      </c>
      <c r="B775" s="17">
        <f t="shared" si="104"/>
        <v>24</v>
      </c>
      <c r="D775" s="89" cm="1">
        <f t="array" aca="1" ref="D775" ca="1">IF(INDIRECT(VLOOKUP(B775,B$8:C$38,2,FALSE)&amp;(10*A775-1))="","",INDIRECT(VLOOKUP(B775,B$8:C$38,2,FALSE)&amp;(10*A775-1)))</f>
        <v>46684</v>
      </c>
      <c r="E775" s="17" t="str">
        <f t="shared" ca="1" si="102"/>
        <v>日</v>
      </c>
      <c r="F775" s="17" t="str" cm="1">
        <f t="array" aca="1" ref="F775" ca="1">IF(E775="","",IF(INDIRECT(VLOOKUP(B775,B$8:C$38,2,FALSE)&amp;(10*A775+3))="","",INDIRECT(VLOOKUP(B775,B$8:C$38,2,FALSE)&amp;(10*A775+3))))</f>
        <v/>
      </c>
      <c r="G775" s="17" t="str" cm="1">
        <f t="array" aca="1" ref="G775" ca="1">IF(E775="","",IF(INDIRECT(VLOOKUP(B775,B$8:C$38,2,FALSE)&amp;(10*A775+5))="","",INDIRECT(VLOOKUP(B775,B$8:C$38,2,FALSE)&amp;(10*A775+5))))</f>
        <v/>
      </c>
      <c r="H775" s="17" t="str" cm="1">
        <f t="array" aca="1" ref="H775" ca="1">IF(G775="","",IF(G775="●","振替後",IF(G775="▲","振替前",IF(G775="○","休日",IF(G775="外","非対象期間",IF(INDIRECT(VLOOKUP(B775,B$8:C$38,2,FALSE)&amp;(10*A775+5))="","",INDIRECT(VLOOKUP(B775,B$8:C$38,2,FALSE)&amp;(10*A775+5))))))))</f>
        <v/>
      </c>
    </row>
    <row r="776" spans="1:8">
      <c r="A776" s="17">
        <f t="shared" si="103"/>
        <v>25</v>
      </c>
      <c r="B776" s="17">
        <f t="shared" si="104"/>
        <v>25</v>
      </c>
      <c r="D776" s="89" cm="1">
        <f t="array" aca="1" ref="D776" ca="1">IF(INDIRECT(VLOOKUP(B776,B$8:C$38,2,FALSE)&amp;(10*A776-1))="","",INDIRECT(VLOOKUP(B776,B$8:C$38,2,FALSE)&amp;(10*A776-1)))</f>
        <v>46685</v>
      </c>
      <c r="E776" s="17" t="str">
        <f t="shared" ca="1" si="102"/>
        <v>月</v>
      </c>
      <c r="F776" s="17" t="str" cm="1">
        <f t="array" aca="1" ref="F776" ca="1">IF(E776="","",IF(INDIRECT(VLOOKUP(B776,B$8:C$38,2,FALSE)&amp;(10*A776+3))="","",INDIRECT(VLOOKUP(B776,B$8:C$38,2,FALSE)&amp;(10*A776+3))))</f>
        <v/>
      </c>
      <c r="G776" s="17" t="str" cm="1">
        <f t="array" aca="1" ref="G776" ca="1">IF(E776="","",IF(INDIRECT(VLOOKUP(B776,B$8:C$38,2,FALSE)&amp;(10*A776+5))="","",INDIRECT(VLOOKUP(B776,B$8:C$38,2,FALSE)&amp;(10*A776+5))))</f>
        <v/>
      </c>
      <c r="H776" s="17" t="str" cm="1">
        <f t="array" aca="1" ref="H776" ca="1">IF(G776="","",IF(G776="●","振替後",IF(G776="▲","振替前",IF(G776="○","休日",IF(G776="外","非対象期間",IF(INDIRECT(VLOOKUP(B776,B$8:C$38,2,FALSE)&amp;(10*A776+5))="","",INDIRECT(VLOOKUP(B776,B$8:C$38,2,FALSE)&amp;(10*A776+5))))))))</f>
        <v/>
      </c>
    </row>
    <row r="777" spans="1:8">
      <c r="A777" s="17">
        <f t="shared" si="103"/>
        <v>25</v>
      </c>
      <c r="B777" s="17">
        <f t="shared" si="104"/>
        <v>26</v>
      </c>
      <c r="D777" s="89" cm="1">
        <f t="array" aca="1" ref="D777" ca="1">IF(INDIRECT(VLOOKUP(B777,B$8:C$38,2,FALSE)&amp;(10*A777-1))="","",INDIRECT(VLOOKUP(B777,B$8:C$38,2,FALSE)&amp;(10*A777-1)))</f>
        <v>46686</v>
      </c>
      <c r="E777" s="17" t="str">
        <f t="shared" ref="E777:E840" ca="1" si="105">TEXT(D777,"aaa")</f>
        <v>火</v>
      </c>
      <c r="F777" s="17" t="str" cm="1">
        <f t="array" aca="1" ref="F777" ca="1">IF(E777="","",IF(INDIRECT(VLOOKUP(B777,B$8:C$38,2,FALSE)&amp;(10*A777+3))="","",INDIRECT(VLOOKUP(B777,B$8:C$38,2,FALSE)&amp;(10*A777+3))))</f>
        <v/>
      </c>
      <c r="G777" s="17" t="str" cm="1">
        <f t="array" aca="1" ref="G777" ca="1">IF(E777="","",IF(INDIRECT(VLOOKUP(B777,B$8:C$38,2,FALSE)&amp;(10*A777+5))="","",INDIRECT(VLOOKUP(B777,B$8:C$38,2,FALSE)&amp;(10*A777+5))))</f>
        <v/>
      </c>
      <c r="H777" s="17" t="str" cm="1">
        <f t="array" aca="1" ref="H777" ca="1">IF(G777="","",IF(G777="●","振替後",IF(G777="▲","振替前",IF(G777="○","休日",IF(G777="外","非対象期間",IF(INDIRECT(VLOOKUP(B777,B$8:C$38,2,FALSE)&amp;(10*A777+5))="","",INDIRECT(VLOOKUP(B777,B$8:C$38,2,FALSE)&amp;(10*A777+5))))))))</f>
        <v/>
      </c>
    </row>
    <row r="778" spans="1:8">
      <c r="A778" s="17">
        <f t="shared" ref="A778:A841" si="106">IF(B778=1,A777+1,A777)</f>
        <v>25</v>
      </c>
      <c r="B778" s="17">
        <f t="shared" ref="B778:B841" si="107">IF(B777=31,1,B777+1)</f>
        <v>27</v>
      </c>
      <c r="D778" s="89" cm="1">
        <f t="array" aca="1" ref="D778" ca="1">IF(INDIRECT(VLOOKUP(B778,B$8:C$38,2,FALSE)&amp;(10*A778-1))="","",INDIRECT(VLOOKUP(B778,B$8:C$38,2,FALSE)&amp;(10*A778-1)))</f>
        <v>46687</v>
      </c>
      <c r="E778" s="17" t="str">
        <f t="shared" ca="1" si="105"/>
        <v>水</v>
      </c>
      <c r="F778" s="17" t="str" cm="1">
        <f t="array" aca="1" ref="F778" ca="1">IF(E778="","",IF(INDIRECT(VLOOKUP(B778,B$8:C$38,2,FALSE)&amp;(10*A778+3))="","",INDIRECT(VLOOKUP(B778,B$8:C$38,2,FALSE)&amp;(10*A778+3))))</f>
        <v/>
      </c>
      <c r="G778" s="17" t="str" cm="1">
        <f t="array" aca="1" ref="G778" ca="1">IF(E778="","",IF(INDIRECT(VLOOKUP(B778,B$8:C$38,2,FALSE)&amp;(10*A778+5))="","",INDIRECT(VLOOKUP(B778,B$8:C$38,2,FALSE)&amp;(10*A778+5))))</f>
        <v/>
      </c>
      <c r="H778" s="17" t="str" cm="1">
        <f t="array" aca="1" ref="H778" ca="1">IF(G778="","",IF(G778="●","振替後",IF(G778="▲","振替前",IF(G778="○","休日",IF(G778="外","非対象期間",IF(INDIRECT(VLOOKUP(B778,B$8:C$38,2,FALSE)&amp;(10*A778+5))="","",INDIRECT(VLOOKUP(B778,B$8:C$38,2,FALSE)&amp;(10*A778+5))))))))</f>
        <v/>
      </c>
    </row>
    <row r="779" spans="1:8">
      <c r="A779" s="17">
        <f t="shared" si="106"/>
        <v>25</v>
      </c>
      <c r="B779" s="17">
        <f t="shared" si="107"/>
        <v>28</v>
      </c>
      <c r="D779" s="89" cm="1">
        <f t="array" aca="1" ref="D779" ca="1">IF(INDIRECT(VLOOKUP(B779,B$8:C$38,2,FALSE)&amp;(10*A779-1))="","",INDIRECT(VLOOKUP(B779,B$8:C$38,2,FALSE)&amp;(10*A779-1)))</f>
        <v>46688</v>
      </c>
      <c r="E779" s="17" t="str">
        <f t="shared" ca="1" si="105"/>
        <v>木</v>
      </c>
      <c r="F779" s="17" t="str" cm="1">
        <f t="array" aca="1" ref="F779" ca="1">IF(E779="","",IF(INDIRECT(VLOOKUP(B779,B$8:C$38,2,FALSE)&amp;(10*A779+3))="","",INDIRECT(VLOOKUP(B779,B$8:C$38,2,FALSE)&amp;(10*A779+3))))</f>
        <v/>
      </c>
      <c r="G779" s="17" t="str" cm="1">
        <f t="array" aca="1" ref="G779" ca="1">IF(E779="","",IF(INDIRECT(VLOOKUP(B779,B$8:C$38,2,FALSE)&amp;(10*A779+5))="","",INDIRECT(VLOOKUP(B779,B$8:C$38,2,FALSE)&amp;(10*A779+5))))</f>
        <v/>
      </c>
      <c r="H779" s="17" t="str" cm="1">
        <f t="array" aca="1" ref="H779" ca="1">IF(G779="","",IF(G779="●","振替後",IF(G779="▲","振替前",IF(G779="○","休日",IF(G779="外","非対象期間",IF(INDIRECT(VLOOKUP(B779,B$8:C$38,2,FALSE)&amp;(10*A779+5))="","",INDIRECT(VLOOKUP(B779,B$8:C$38,2,FALSE)&amp;(10*A779+5))))))))</f>
        <v/>
      </c>
    </row>
    <row r="780" spans="1:8">
      <c r="A780" s="17">
        <f t="shared" si="106"/>
        <v>25</v>
      </c>
      <c r="B780" s="17">
        <f t="shared" si="107"/>
        <v>29</v>
      </c>
      <c r="D780" s="89" cm="1">
        <f t="array" aca="1" ref="D780" ca="1">IF(INDIRECT(VLOOKUP(B780,B$8:C$38,2,FALSE)&amp;(10*A780-1))="","",INDIRECT(VLOOKUP(B780,B$8:C$38,2,FALSE)&amp;(10*A780-1)))</f>
        <v>46689</v>
      </c>
      <c r="E780" s="17" t="str">
        <f t="shared" ca="1" si="105"/>
        <v>金</v>
      </c>
      <c r="F780" s="17" t="str" cm="1">
        <f t="array" aca="1" ref="F780" ca="1">IF(E780="","",IF(INDIRECT(VLOOKUP(B780,B$8:C$38,2,FALSE)&amp;(10*A780+3))="","",INDIRECT(VLOOKUP(B780,B$8:C$38,2,FALSE)&amp;(10*A780+3))))</f>
        <v/>
      </c>
      <c r="G780" s="17" t="str" cm="1">
        <f t="array" aca="1" ref="G780" ca="1">IF(E780="","",IF(INDIRECT(VLOOKUP(B780,B$8:C$38,2,FALSE)&amp;(10*A780+5))="","",INDIRECT(VLOOKUP(B780,B$8:C$38,2,FALSE)&amp;(10*A780+5))))</f>
        <v/>
      </c>
      <c r="H780" s="17" t="str" cm="1">
        <f t="array" aca="1" ref="H780" ca="1">IF(G780="","",IF(G780="●","振替後",IF(G780="▲","振替前",IF(G780="○","休日",IF(G780="外","非対象期間",IF(INDIRECT(VLOOKUP(B780,B$8:C$38,2,FALSE)&amp;(10*A780+5))="","",INDIRECT(VLOOKUP(B780,B$8:C$38,2,FALSE)&amp;(10*A780+5))))))))</f>
        <v/>
      </c>
    </row>
    <row r="781" spans="1:8">
      <c r="A781" s="17">
        <f t="shared" si="106"/>
        <v>25</v>
      </c>
      <c r="B781" s="17">
        <f t="shared" si="107"/>
        <v>30</v>
      </c>
      <c r="D781" s="89" cm="1">
        <f t="array" aca="1" ref="D781" ca="1">IF(INDIRECT(VLOOKUP(B781,B$8:C$38,2,FALSE)&amp;(10*A781-1))="","",INDIRECT(VLOOKUP(B781,B$8:C$38,2,FALSE)&amp;(10*A781-1)))</f>
        <v>46690</v>
      </c>
      <c r="E781" s="17" t="str">
        <f t="shared" ca="1" si="105"/>
        <v>土</v>
      </c>
      <c r="F781" s="17" t="str" cm="1">
        <f t="array" aca="1" ref="F781" ca="1">IF(E781="","",IF(INDIRECT(VLOOKUP(B781,B$8:C$38,2,FALSE)&amp;(10*A781+3))="","",INDIRECT(VLOOKUP(B781,B$8:C$38,2,FALSE)&amp;(10*A781+3))))</f>
        <v/>
      </c>
      <c r="G781" s="17" t="str" cm="1">
        <f t="array" aca="1" ref="G781" ca="1">IF(E781="","",IF(INDIRECT(VLOOKUP(B781,B$8:C$38,2,FALSE)&amp;(10*A781+5))="","",INDIRECT(VLOOKUP(B781,B$8:C$38,2,FALSE)&amp;(10*A781+5))))</f>
        <v/>
      </c>
      <c r="H781" s="17" t="str" cm="1">
        <f t="array" aca="1" ref="H781" ca="1">IF(G781="","",IF(G781="●","振替後",IF(G781="▲","振替前",IF(G781="○","休日",IF(G781="外","非対象期間",IF(INDIRECT(VLOOKUP(B781,B$8:C$38,2,FALSE)&amp;(10*A781+5))="","",INDIRECT(VLOOKUP(B781,B$8:C$38,2,FALSE)&amp;(10*A781+5))))))))</f>
        <v/>
      </c>
    </row>
    <row r="782" spans="1:8">
      <c r="A782" s="17">
        <f t="shared" si="106"/>
        <v>25</v>
      </c>
      <c r="B782" s="17">
        <f t="shared" si="107"/>
        <v>31</v>
      </c>
      <c r="D782" s="89" cm="1">
        <f t="array" aca="1" ref="D782" ca="1">IF(INDIRECT(VLOOKUP(B782,B$8:C$38,2,FALSE)&amp;(10*A782-1))="","",INDIRECT(VLOOKUP(B782,B$8:C$38,2,FALSE)&amp;(10*A782-1)))</f>
        <v>46691</v>
      </c>
      <c r="E782" s="17" t="str">
        <f t="shared" ca="1" si="105"/>
        <v>日</v>
      </c>
      <c r="F782" s="17" t="str" cm="1">
        <f t="array" aca="1" ref="F782" ca="1">IF(E782="","",IF(INDIRECT(VLOOKUP(B782,B$8:C$38,2,FALSE)&amp;(10*A782+3))="","",INDIRECT(VLOOKUP(B782,B$8:C$38,2,FALSE)&amp;(10*A782+3))))</f>
        <v/>
      </c>
      <c r="G782" s="17" t="str" cm="1">
        <f t="array" aca="1" ref="G782" ca="1">IF(E782="","",IF(INDIRECT(VLOOKUP(B782,B$8:C$38,2,FALSE)&amp;(10*A782+5))="","",INDIRECT(VLOOKUP(B782,B$8:C$38,2,FALSE)&amp;(10*A782+5))))</f>
        <v/>
      </c>
      <c r="H782" s="17" t="str" cm="1">
        <f t="array" aca="1" ref="H782" ca="1">IF(G782="","",IF(G782="●","振替後",IF(G782="▲","振替前",IF(G782="○","休日",IF(G782="外","非対象期間",IF(INDIRECT(VLOOKUP(B782,B$8:C$38,2,FALSE)&amp;(10*A782+5))="","",INDIRECT(VLOOKUP(B782,B$8:C$38,2,FALSE)&amp;(10*A782+5))))))))</f>
        <v/>
      </c>
    </row>
    <row r="783" spans="1:8">
      <c r="A783" s="17">
        <f t="shared" si="106"/>
        <v>26</v>
      </c>
      <c r="B783" s="17">
        <f t="shared" si="107"/>
        <v>1</v>
      </c>
      <c r="D783" s="89" cm="1">
        <f t="array" aca="1" ref="D783" ca="1">IF(INDIRECT(VLOOKUP(B783,B$8:C$38,2,FALSE)&amp;(10*A783-1))="","",INDIRECT(VLOOKUP(B783,B$8:C$38,2,FALSE)&amp;(10*A783-1)))</f>
        <v>46692</v>
      </c>
      <c r="E783" s="17" t="str">
        <f t="shared" ca="1" si="105"/>
        <v>月</v>
      </c>
      <c r="F783" s="17" t="str" cm="1">
        <f t="array" aca="1" ref="F783" ca="1">IF(E783="","",IF(INDIRECT(VLOOKUP(B783,B$8:C$38,2,FALSE)&amp;(10*A783+3))="","",INDIRECT(VLOOKUP(B783,B$8:C$38,2,FALSE)&amp;(10*A783+3))))</f>
        <v/>
      </c>
      <c r="G783" s="17" t="str" cm="1">
        <f t="array" aca="1" ref="G783" ca="1">IF(E783="","",IF(INDIRECT(VLOOKUP(B783,B$8:C$38,2,FALSE)&amp;(10*A783+5))="","",INDIRECT(VLOOKUP(B783,B$8:C$38,2,FALSE)&amp;(10*A783+5))))</f>
        <v/>
      </c>
      <c r="H783" s="17" t="str" cm="1">
        <f t="array" aca="1" ref="H783" ca="1">IF(G783="","",IF(G783="●","振替後",IF(G783="▲","振替前",IF(G783="○","休日",IF(G783="外","非対象期間",IF(INDIRECT(VLOOKUP(B783,B$8:C$38,2,FALSE)&amp;(10*A783+5))="","",INDIRECT(VLOOKUP(B783,B$8:C$38,2,FALSE)&amp;(10*A783+5))))))))</f>
        <v/>
      </c>
    </row>
    <row r="784" spans="1:8">
      <c r="A784" s="17">
        <f t="shared" si="106"/>
        <v>26</v>
      </c>
      <c r="B784" s="17">
        <f t="shared" si="107"/>
        <v>2</v>
      </c>
      <c r="D784" s="89" cm="1">
        <f t="array" aca="1" ref="D784" ca="1">IF(INDIRECT(VLOOKUP(B784,B$8:C$38,2,FALSE)&amp;(10*A784-1))="","",INDIRECT(VLOOKUP(B784,B$8:C$38,2,FALSE)&amp;(10*A784-1)))</f>
        <v>46693</v>
      </c>
      <c r="E784" s="17" t="str">
        <f t="shared" ca="1" si="105"/>
        <v>火</v>
      </c>
      <c r="F784" s="17" t="str" cm="1">
        <f t="array" aca="1" ref="F784" ca="1">IF(E784="","",IF(INDIRECT(VLOOKUP(B784,B$8:C$38,2,FALSE)&amp;(10*A784+3))="","",INDIRECT(VLOOKUP(B784,B$8:C$38,2,FALSE)&amp;(10*A784+3))))</f>
        <v/>
      </c>
      <c r="G784" s="17" t="str" cm="1">
        <f t="array" aca="1" ref="G784" ca="1">IF(E784="","",IF(INDIRECT(VLOOKUP(B784,B$8:C$38,2,FALSE)&amp;(10*A784+5))="","",INDIRECT(VLOOKUP(B784,B$8:C$38,2,FALSE)&amp;(10*A784+5))))</f>
        <v/>
      </c>
      <c r="H784" s="17" t="str" cm="1">
        <f t="array" aca="1" ref="H784" ca="1">IF(G784="","",IF(G784="●","振替後",IF(G784="▲","振替前",IF(G784="○","休日",IF(G784="外","非対象期間",IF(INDIRECT(VLOOKUP(B784,B$8:C$38,2,FALSE)&amp;(10*A784+5))="","",INDIRECT(VLOOKUP(B784,B$8:C$38,2,FALSE)&amp;(10*A784+5))))))))</f>
        <v/>
      </c>
    </row>
    <row r="785" spans="1:8">
      <c r="A785" s="17">
        <f t="shared" si="106"/>
        <v>26</v>
      </c>
      <c r="B785" s="17">
        <f t="shared" si="107"/>
        <v>3</v>
      </c>
      <c r="D785" s="89" cm="1">
        <f t="array" aca="1" ref="D785" ca="1">IF(INDIRECT(VLOOKUP(B785,B$8:C$38,2,FALSE)&amp;(10*A785-1))="","",INDIRECT(VLOOKUP(B785,B$8:C$38,2,FALSE)&amp;(10*A785-1)))</f>
        <v>46694</v>
      </c>
      <c r="E785" s="17" t="str">
        <f t="shared" ca="1" si="105"/>
        <v>水</v>
      </c>
      <c r="F785" s="17" t="str" cm="1">
        <f t="array" aca="1" ref="F785" ca="1">IF(E785="","",IF(INDIRECT(VLOOKUP(B785,B$8:C$38,2,FALSE)&amp;(10*A785+3))="","",INDIRECT(VLOOKUP(B785,B$8:C$38,2,FALSE)&amp;(10*A785+3))))</f>
        <v/>
      </c>
      <c r="G785" s="17" t="str" cm="1">
        <f t="array" aca="1" ref="G785" ca="1">IF(E785="","",IF(INDIRECT(VLOOKUP(B785,B$8:C$38,2,FALSE)&amp;(10*A785+5))="","",INDIRECT(VLOOKUP(B785,B$8:C$38,2,FALSE)&amp;(10*A785+5))))</f>
        <v/>
      </c>
      <c r="H785" s="17" t="str" cm="1">
        <f t="array" aca="1" ref="H785" ca="1">IF(G785="","",IF(G785="●","振替後",IF(G785="▲","振替前",IF(G785="○","休日",IF(G785="外","非対象期間",IF(INDIRECT(VLOOKUP(B785,B$8:C$38,2,FALSE)&amp;(10*A785+5))="","",INDIRECT(VLOOKUP(B785,B$8:C$38,2,FALSE)&amp;(10*A785+5))))))))</f>
        <v/>
      </c>
    </row>
    <row r="786" spans="1:8">
      <c r="A786" s="17">
        <f t="shared" si="106"/>
        <v>26</v>
      </c>
      <c r="B786" s="17">
        <f t="shared" si="107"/>
        <v>4</v>
      </c>
      <c r="D786" s="89" cm="1">
        <f t="array" aca="1" ref="D786" ca="1">IF(INDIRECT(VLOOKUP(B786,B$8:C$38,2,FALSE)&amp;(10*A786-1))="","",INDIRECT(VLOOKUP(B786,B$8:C$38,2,FALSE)&amp;(10*A786-1)))</f>
        <v>46695</v>
      </c>
      <c r="E786" s="17" t="str">
        <f t="shared" ca="1" si="105"/>
        <v>木</v>
      </c>
      <c r="F786" s="17" t="str" cm="1">
        <f t="array" aca="1" ref="F786" ca="1">IF(E786="","",IF(INDIRECT(VLOOKUP(B786,B$8:C$38,2,FALSE)&amp;(10*A786+3))="","",INDIRECT(VLOOKUP(B786,B$8:C$38,2,FALSE)&amp;(10*A786+3))))</f>
        <v/>
      </c>
      <c r="G786" s="17" t="str" cm="1">
        <f t="array" aca="1" ref="G786" ca="1">IF(E786="","",IF(INDIRECT(VLOOKUP(B786,B$8:C$38,2,FALSE)&amp;(10*A786+5))="","",INDIRECT(VLOOKUP(B786,B$8:C$38,2,FALSE)&amp;(10*A786+5))))</f>
        <v/>
      </c>
      <c r="H786" s="17" t="str" cm="1">
        <f t="array" aca="1" ref="H786" ca="1">IF(G786="","",IF(G786="●","振替後",IF(G786="▲","振替前",IF(G786="○","休日",IF(G786="外","非対象期間",IF(INDIRECT(VLOOKUP(B786,B$8:C$38,2,FALSE)&amp;(10*A786+5))="","",INDIRECT(VLOOKUP(B786,B$8:C$38,2,FALSE)&amp;(10*A786+5))))))))</f>
        <v/>
      </c>
    </row>
    <row r="787" spans="1:8">
      <c r="A787" s="17">
        <f t="shared" si="106"/>
        <v>26</v>
      </c>
      <c r="B787" s="17">
        <f t="shared" si="107"/>
        <v>5</v>
      </c>
      <c r="D787" s="89" cm="1">
        <f t="array" aca="1" ref="D787" ca="1">IF(INDIRECT(VLOOKUP(B787,B$8:C$38,2,FALSE)&amp;(10*A787-1))="","",INDIRECT(VLOOKUP(B787,B$8:C$38,2,FALSE)&amp;(10*A787-1)))</f>
        <v>46696</v>
      </c>
      <c r="E787" s="17" t="str">
        <f t="shared" ca="1" si="105"/>
        <v>金</v>
      </c>
      <c r="F787" s="17" t="str" cm="1">
        <f t="array" aca="1" ref="F787" ca="1">IF(E787="","",IF(INDIRECT(VLOOKUP(B787,B$8:C$38,2,FALSE)&amp;(10*A787+3))="","",INDIRECT(VLOOKUP(B787,B$8:C$38,2,FALSE)&amp;(10*A787+3))))</f>
        <v/>
      </c>
      <c r="G787" s="17" t="str" cm="1">
        <f t="array" aca="1" ref="G787" ca="1">IF(E787="","",IF(INDIRECT(VLOOKUP(B787,B$8:C$38,2,FALSE)&amp;(10*A787+5))="","",INDIRECT(VLOOKUP(B787,B$8:C$38,2,FALSE)&amp;(10*A787+5))))</f>
        <v/>
      </c>
      <c r="H787" s="17" t="str" cm="1">
        <f t="array" aca="1" ref="H787" ca="1">IF(G787="","",IF(G787="●","振替後",IF(G787="▲","振替前",IF(G787="○","休日",IF(G787="外","非対象期間",IF(INDIRECT(VLOOKUP(B787,B$8:C$38,2,FALSE)&amp;(10*A787+5))="","",INDIRECT(VLOOKUP(B787,B$8:C$38,2,FALSE)&amp;(10*A787+5))))))))</f>
        <v/>
      </c>
    </row>
    <row r="788" spans="1:8">
      <c r="A788" s="17">
        <f t="shared" si="106"/>
        <v>26</v>
      </c>
      <c r="B788" s="17">
        <f t="shared" si="107"/>
        <v>6</v>
      </c>
      <c r="D788" s="89" cm="1">
        <f t="array" aca="1" ref="D788" ca="1">IF(INDIRECT(VLOOKUP(B788,B$8:C$38,2,FALSE)&amp;(10*A788-1))="","",INDIRECT(VLOOKUP(B788,B$8:C$38,2,FALSE)&amp;(10*A788-1)))</f>
        <v>46697</v>
      </c>
      <c r="E788" s="17" t="str">
        <f t="shared" ca="1" si="105"/>
        <v>土</v>
      </c>
      <c r="F788" s="17" t="str" cm="1">
        <f t="array" aca="1" ref="F788" ca="1">IF(E788="","",IF(INDIRECT(VLOOKUP(B788,B$8:C$38,2,FALSE)&amp;(10*A788+3))="","",INDIRECT(VLOOKUP(B788,B$8:C$38,2,FALSE)&amp;(10*A788+3))))</f>
        <v/>
      </c>
      <c r="G788" s="17" t="str" cm="1">
        <f t="array" aca="1" ref="G788" ca="1">IF(E788="","",IF(INDIRECT(VLOOKUP(B788,B$8:C$38,2,FALSE)&amp;(10*A788+5))="","",INDIRECT(VLOOKUP(B788,B$8:C$38,2,FALSE)&amp;(10*A788+5))))</f>
        <v/>
      </c>
      <c r="H788" s="17" t="str" cm="1">
        <f t="array" aca="1" ref="H788" ca="1">IF(G788="","",IF(G788="●","振替後",IF(G788="▲","振替前",IF(G788="○","休日",IF(G788="外","非対象期間",IF(INDIRECT(VLOOKUP(B788,B$8:C$38,2,FALSE)&amp;(10*A788+5))="","",INDIRECT(VLOOKUP(B788,B$8:C$38,2,FALSE)&amp;(10*A788+5))))))))</f>
        <v/>
      </c>
    </row>
    <row r="789" spans="1:8">
      <c r="A789" s="17">
        <f t="shared" si="106"/>
        <v>26</v>
      </c>
      <c r="B789" s="17">
        <f t="shared" si="107"/>
        <v>7</v>
      </c>
      <c r="D789" s="89" cm="1">
        <f t="array" aca="1" ref="D789" ca="1">IF(INDIRECT(VLOOKUP(B789,B$8:C$38,2,FALSE)&amp;(10*A789-1))="","",INDIRECT(VLOOKUP(B789,B$8:C$38,2,FALSE)&amp;(10*A789-1)))</f>
        <v>46698</v>
      </c>
      <c r="E789" s="17" t="str">
        <f t="shared" ca="1" si="105"/>
        <v>日</v>
      </c>
      <c r="F789" s="17" t="str" cm="1">
        <f t="array" aca="1" ref="F789" ca="1">IF(E789="","",IF(INDIRECT(VLOOKUP(B789,B$8:C$38,2,FALSE)&amp;(10*A789+3))="","",INDIRECT(VLOOKUP(B789,B$8:C$38,2,FALSE)&amp;(10*A789+3))))</f>
        <v/>
      </c>
      <c r="G789" s="17" t="str" cm="1">
        <f t="array" aca="1" ref="G789" ca="1">IF(E789="","",IF(INDIRECT(VLOOKUP(B789,B$8:C$38,2,FALSE)&amp;(10*A789+5))="","",INDIRECT(VLOOKUP(B789,B$8:C$38,2,FALSE)&amp;(10*A789+5))))</f>
        <v/>
      </c>
      <c r="H789" s="17" t="str" cm="1">
        <f t="array" aca="1" ref="H789" ca="1">IF(G789="","",IF(G789="●","振替後",IF(G789="▲","振替前",IF(G789="○","休日",IF(G789="外","非対象期間",IF(INDIRECT(VLOOKUP(B789,B$8:C$38,2,FALSE)&amp;(10*A789+5))="","",INDIRECT(VLOOKUP(B789,B$8:C$38,2,FALSE)&amp;(10*A789+5))))))))</f>
        <v/>
      </c>
    </row>
    <row r="790" spans="1:8">
      <c r="A790" s="17">
        <f t="shared" si="106"/>
        <v>26</v>
      </c>
      <c r="B790" s="17">
        <f t="shared" si="107"/>
        <v>8</v>
      </c>
      <c r="D790" s="89" cm="1">
        <f t="array" aca="1" ref="D790" ca="1">IF(INDIRECT(VLOOKUP(B790,B$8:C$38,2,FALSE)&amp;(10*A790-1))="","",INDIRECT(VLOOKUP(B790,B$8:C$38,2,FALSE)&amp;(10*A790-1)))</f>
        <v>46699</v>
      </c>
      <c r="E790" s="17" t="str">
        <f t="shared" ca="1" si="105"/>
        <v>月</v>
      </c>
      <c r="F790" s="17" t="str" cm="1">
        <f t="array" aca="1" ref="F790" ca="1">IF(E790="","",IF(INDIRECT(VLOOKUP(B790,B$8:C$38,2,FALSE)&amp;(10*A790+3))="","",INDIRECT(VLOOKUP(B790,B$8:C$38,2,FALSE)&amp;(10*A790+3))))</f>
        <v/>
      </c>
      <c r="G790" s="17" t="str" cm="1">
        <f t="array" aca="1" ref="G790" ca="1">IF(E790="","",IF(INDIRECT(VLOOKUP(B790,B$8:C$38,2,FALSE)&amp;(10*A790+5))="","",INDIRECT(VLOOKUP(B790,B$8:C$38,2,FALSE)&amp;(10*A790+5))))</f>
        <v/>
      </c>
      <c r="H790" s="17" t="str" cm="1">
        <f t="array" aca="1" ref="H790" ca="1">IF(G790="","",IF(G790="●","振替後",IF(G790="▲","振替前",IF(G790="○","休日",IF(G790="外","非対象期間",IF(INDIRECT(VLOOKUP(B790,B$8:C$38,2,FALSE)&amp;(10*A790+5))="","",INDIRECT(VLOOKUP(B790,B$8:C$38,2,FALSE)&amp;(10*A790+5))))))))</f>
        <v/>
      </c>
    </row>
    <row r="791" spans="1:8">
      <c r="A791" s="17">
        <f t="shared" si="106"/>
        <v>26</v>
      </c>
      <c r="B791" s="17">
        <f t="shared" si="107"/>
        <v>9</v>
      </c>
      <c r="D791" s="89" cm="1">
        <f t="array" aca="1" ref="D791" ca="1">IF(INDIRECT(VLOOKUP(B791,B$8:C$38,2,FALSE)&amp;(10*A791-1))="","",INDIRECT(VLOOKUP(B791,B$8:C$38,2,FALSE)&amp;(10*A791-1)))</f>
        <v>46700</v>
      </c>
      <c r="E791" s="17" t="str">
        <f t="shared" ca="1" si="105"/>
        <v>火</v>
      </c>
      <c r="F791" s="17" t="str" cm="1">
        <f t="array" aca="1" ref="F791" ca="1">IF(E791="","",IF(INDIRECT(VLOOKUP(B791,B$8:C$38,2,FALSE)&amp;(10*A791+3))="","",INDIRECT(VLOOKUP(B791,B$8:C$38,2,FALSE)&amp;(10*A791+3))))</f>
        <v/>
      </c>
      <c r="G791" s="17" t="str" cm="1">
        <f t="array" aca="1" ref="G791" ca="1">IF(E791="","",IF(INDIRECT(VLOOKUP(B791,B$8:C$38,2,FALSE)&amp;(10*A791+5))="","",INDIRECT(VLOOKUP(B791,B$8:C$38,2,FALSE)&amp;(10*A791+5))))</f>
        <v/>
      </c>
      <c r="H791" s="17" t="str" cm="1">
        <f t="array" aca="1" ref="H791" ca="1">IF(G791="","",IF(G791="●","振替後",IF(G791="▲","振替前",IF(G791="○","休日",IF(G791="外","非対象期間",IF(INDIRECT(VLOOKUP(B791,B$8:C$38,2,FALSE)&amp;(10*A791+5))="","",INDIRECT(VLOOKUP(B791,B$8:C$38,2,FALSE)&amp;(10*A791+5))))))))</f>
        <v/>
      </c>
    </row>
    <row r="792" spans="1:8">
      <c r="A792" s="17">
        <f t="shared" si="106"/>
        <v>26</v>
      </c>
      <c r="B792" s="17">
        <f t="shared" si="107"/>
        <v>10</v>
      </c>
      <c r="D792" s="89" cm="1">
        <f t="array" aca="1" ref="D792" ca="1">IF(INDIRECT(VLOOKUP(B792,B$8:C$38,2,FALSE)&amp;(10*A792-1))="","",INDIRECT(VLOOKUP(B792,B$8:C$38,2,FALSE)&amp;(10*A792-1)))</f>
        <v>46701</v>
      </c>
      <c r="E792" s="17" t="str">
        <f t="shared" ca="1" si="105"/>
        <v>水</v>
      </c>
      <c r="F792" s="17" t="str" cm="1">
        <f t="array" aca="1" ref="F792" ca="1">IF(E792="","",IF(INDIRECT(VLOOKUP(B792,B$8:C$38,2,FALSE)&amp;(10*A792+3))="","",INDIRECT(VLOOKUP(B792,B$8:C$38,2,FALSE)&amp;(10*A792+3))))</f>
        <v/>
      </c>
      <c r="G792" s="17" t="str" cm="1">
        <f t="array" aca="1" ref="G792" ca="1">IF(E792="","",IF(INDIRECT(VLOOKUP(B792,B$8:C$38,2,FALSE)&amp;(10*A792+5))="","",INDIRECT(VLOOKUP(B792,B$8:C$38,2,FALSE)&amp;(10*A792+5))))</f>
        <v/>
      </c>
      <c r="H792" s="17" t="str" cm="1">
        <f t="array" aca="1" ref="H792" ca="1">IF(G792="","",IF(G792="●","振替後",IF(G792="▲","振替前",IF(G792="○","休日",IF(G792="外","非対象期間",IF(INDIRECT(VLOOKUP(B792,B$8:C$38,2,FALSE)&amp;(10*A792+5))="","",INDIRECT(VLOOKUP(B792,B$8:C$38,2,FALSE)&amp;(10*A792+5))))))))</f>
        <v/>
      </c>
    </row>
    <row r="793" spans="1:8">
      <c r="A793" s="17">
        <f t="shared" si="106"/>
        <v>26</v>
      </c>
      <c r="B793" s="17">
        <f t="shared" si="107"/>
        <v>11</v>
      </c>
      <c r="D793" s="89" cm="1">
        <f t="array" aca="1" ref="D793" ca="1">IF(INDIRECT(VLOOKUP(B793,B$8:C$38,2,FALSE)&amp;(10*A793-1))="","",INDIRECT(VLOOKUP(B793,B$8:C$38,2,FALSE)&amp;(10*A793-1)))</f>
        <v>46702</v>
      </c>
      <c r="E793" s="17" t="str">
        <f t="shared" ca="1" si="105"/>
        <v>木</v>
      </c>
      <c r="F793" s="17" t="str" cm="1">
        <f t="array" aca="1" ref="F793" ca="1">IF(E793="","",IF(INDIRECT(VLOOKUP(B793,B$8:C$38,2,FALSE)&amp;(10*A793+3))="","",INDIRECT(VLOOKUP(B793,B$8:C$38,2,FALSE)&amp;(10*A793+3))))</f>
        <v/>
      </c>
      <c r="G793" s="17" t="str" cm="1">
        <f t="array" aca="1" ref="G793" ca="1">IF(E793="","",IF(INDIRECT(VLOOKUP(B793,B$8:C$38,2,FALSE)&amp;(10*A793+5))="","",INDIRECT(VLOOKUP(B793,B$8:C$38,2,FALSE)&amp;(10*A793+5))))</f>
        <v/>
      </c>
      <c r="H793" s="17" t="str" cm="1">
        <f t="array" aca="1" ref="H793" ca="1">IF(G793="","",IF(G793="●","振替後",IF(G793="▲","振替前",IF(G793="○","休日",IF(G793="外","非対象期間",IF(INDIRECT(VLOOKUP(B793,B$8:C$38,2,FALSE)&amp;(10*A793+5))="","",INDIRECT(VLOOKUP(B793,B$8:C$38,2,FALSE)&amp;(10*A793+5))))))))</f>
        <v/>
      </c>
    </row>
    <row r="794" spans="1:8">
      <c r="A794" s="17">
        <f t="shared" si="106"/>
        <v>26</v>
      </c>
      <c r="B794" s="17">
        <f t="shared" si="107"/>
        <v>12</v>
      </c>
      <c r="D794" s="89" cm="1">
        <f t="array" aca="1" ref="D794" ca="1">IF(INDIRECT(VLOOKUP(B794,B$8:C$38,2,FALSE)&amp;(10*A794-1))="","",INDIRECT(VLOOKUP(B794,B$8:C$38,2,FALSE)&amp;(10*A794-1)))</f>
        <v>46703</v>
      </c>
      <c r="E794" s="17" t="str">
        <f t="shared" ca="1" si="105"/>
        <v>金</v>
      </c>
      <c r="F794" s="17" t="str" cm="1">
        <f t="array" aca="1" ref="F794" ca="1">IF(E794="","",IF(INDIRECT(VLOOKUP(B794,B$8:C$38,2,FALSE)&amp;(10*A794+3))="","",INDIRECT(VLOOKUP(B794,B$8:C$38,2,FALSE)&amp;(10*A794+3))))</f>
        <v/>
      </c>
      <c r="G794" s="17" t="str" cm="1">
        <f t="array" aca="1" ref="G794" ca="1">IF(E794="","",IF(INDIRECT(VLOOKUP(B794,B$8:C$38,2,FALSE)&amp;(10*A794+5))="","",INDIRECT(VLOOKUP(B794,B$8:C$38,2,FALSE)&amp;(10*A794+5))))</f>
        <v/>
      </c>
      <c r="H794" s="17" t="str" cm="1">
        <f t="array" aca="1" ref="H794" ca="1">IF(G794="","",IF(G794="●","振替後",IF(G794="▲","振替前",IF(G794="○","休日",IF(G794="外","非対象期間",IF(INDIRECT(VLOOKUP(B794,B$8:C$38,2,FALSE)&amp;(10*A794+5))="","",INDIRECT(VLOOKUP(B794,B$8:C$38,2,FALSE)&amp;(10*A794+5))))))))</f>
        <v/>
      </c>
    </row>
    <row r="795" spans="1:8">
      <c r="A795" s="17">
        <f t="shared" si="106"/>
        <v>26</v>
      </c>
      <c r="B795" s="17">
        <f t="shared" si="107"/>
        <v>13</v>
      </c>
      <c r="D795" s="89" cm="1">
        <f t="array" aca="1" ref="D795" ca="1">IF(INDIRECT(VLOOKUP(B795,B$8:C$38,2,FALSE)&amp;(10*A795-1))="","",INDIRECT(VLOOKUP(B795,B$8:C$38,2,FALSE)&amp;(10*A795-1)))</f>
        <v>46704</v>
      </c>
      <c r="E795" s="17" t="str">
        <f t="shared" ca="1" si="105"/>
        <v>土</v>
      </c>
      <c r="F795" s="17" t="str" cm="1">
        <f t="array" aca="1" ref="F795" ca="1">IF(E795="","",IF(INDIRECT(VLOOKUP(B795,B$8:C$38,2,FALSE)&amp;(10*A795+3))="","",INDIRECT(VLOOKUP(B795,B$8:C$38,2,FALSE)&amp;(10*A795+3))))</f>
        <v/>
      </c>
      <c r="G795" s="17" t="str" cm="1">
        <f t="array" aca="1" ref="G795" ca="1">IF(E795="","",IF(INDIRECT(VLOOKUP(B795,B$8:C$38,2,FALSE)&amp;(10*A795+5))="","",INDIRECT(VLOOKUP(B795,B$8:C$38,2,FALSE)&amp;(10*A795+5))))</f>
        <v/>
      </c>
      <c r="H795" s="17" t="str" cm="1">
        <f t="array" aca="1" ref="H795" ca="1">IF(G795="","",IF(G795="●","振替後",IF(G795="▲","振替前",IF(G795="○","休日",IF(G795="外","非対象期間",IF(INDIRECT(VLOOKUP(B795,B$8:C$38,2,FALSE)&amp;(10*A795+5))="","",INDIRECT(VLOOKUP(B795,B$8:C$38,2,FALSE)&amp;(10*A795+5))))))))</f>
        <v/>
      </c>
    </row>
    <row r="796" spans="1:8">
      <c r="A796" s="17">
        <f t="shared" si="106"/>
        <v>26</v>
      </c>
      <c r="B796" s="17">
        <f t="shared" si="107"/>
        <v>14</v>
      </c>
      <c r="D796" s="89" cm="1">
        <f t="array" aca="1" ref="D796" ca="1">IF(INDIRECT(VLOOKUP(B796,B$8:C$38,2,FALSE)&amp;(10*A796-1))="","",INDIRECT(VLOOKUP(B796,B$8:C$38,2,FALSE)&amp;(10*A796-1)))</f>
        <v>46705</v>
      </c>
      <c r="E796" s="17" t="str">
        <f t="shared" ca="1" si="105"/>
        <v>日</v>
      </c>
      <c r="F796" s="17" t="str" cm="1">
        <f t="array" aca="1" ref="F796" ca="1">IF(E796="","",IF(INDIRECT(VLOOKUP(B796,B$8:C$38,2,FALSE)&amp;(10*A796+3))="","",INDIRECT(VLOOKUP(B796,B$8:C$38,2,FALSE)&amp;(10*A796+3))))</f>
        <v/>
      </c>
      <c r="G796" s="17" t="str" cm="1">
        <f t="array" aca="1" ref="G796" ca="1">IF(E796="","",IF(INDIRECT(VLOOKUP(B796,B$8:C$38,2,FALSE)&amp;(10*A796+5))="","",INDIRECT(VLOOKUP(B796,B$8:C$38,2,FALSE)&amp;(10*A796+5))))</f>
        <v/>
      </c>
      <c r="H796" s="17" t="str" cm="1">
        <f t="array" aca="1" ref="H796" ca="1">IF(G796="","",IF(G796="●","振替後",IF(G796="▲","振替前",IF(G796="○","休日",IF(G796="外","非対象期間",IF(INDIRECT(VLOOKUP(B796,B$8:C$38,2,FALSE)&amp;(10*A796+5))="","",INDIRECT(VLOOKUP(B796,B$8:C$38,2,FALSE)&amp;(10*A796+5))))))))</f>
        <v/>
      </c>
    </row>
    <row r="797" spans="1:8">
      <c r="A797" s="17">
        <f t="shared" si="106"/>
        <v>26</v>
      </c>
      <c r="B797" s="17">
        <f t="shared" si="107"/>
        <v>15</v>
      </c>
      <c r="D797" s="89" cm="1">
        <f t="array" aca="1" ref="D797" ca="1">IF(INDIRECT(VLOOKUP(B797,B$8:C$38,2,FALSE)&amp;(10*A797-1))="","",INDIRECT(VLOOKUP(B797,B$8:C$38,2,FALSE)&amp;(10*A797-1)))</f>
        <v>46706</v>
      </c>
      <c r="E797" s="17" t="str">
        <f t="shared" ca="1" si="105"/>
        <v>月</v>
      </c>
      <c r="F797" s="17" t="str" cm="1">
        <f t="array" aca="1" ref="F797" ca="1">IF(E797="","",IF(INDIRECT(VLOOKUP(B797,B$8:C$38,2,FALSE)&amp;(10*A797+3))="","",INDIRECT(VLOOKUP(B797,B$8:C$38,2,FALSE)&amp;(10*A797+3))))</f>
        <v/>
      </c>
      <c r="G797" s="17" t="str" cm="1">
        <f t="array" aca="1" ref="G797" ca="1">IF(E797="","",IF(INDIRECT(VLOOKUP(B797,B$8:C$38,2,FALSE)&amp;(10*A797+5))="","",INDIRECT(VLOOKUP(B797,B$8:C$38,2,FALSE)&amp;(10*A797+5))))</f>
        <v/>
      </c>
      <c r="H797" s="17" t="str" cm="1">
        <f t="array" aca="1" ref="H797" ca="1">IF(G797="","",IF(G797="●","振替後",IF(G797="▲","振替前",IF(G797="○","休日",IF(G797="外","非対象期間",IF(INDIRECT(VLOOKUP(B797,B$8:C$38,2,FALSE)&amp;(10*A797+5))="","",INDIRECT(VLOOKUP(B797,B$8:C$38,2,FALSE)&amp;(10*A797+5))))))))</f>
        <v/>
      </c>
    </row>
    <row r="798" spans="1:8">
      <c r="A798" s="17">
        <f t="shared" si="106"/>
        <v>26</v>
      </c>
      <c r="B798" s="17">
        <f t="shared" si="107"/>
        <v>16</v>
      </c>
      <c r="D798" s="89" cm="1">
        <f t="array" aca="1" ref="D798" ca="1">IF(INDIRECT(VLOOKUP(B798,B$8:C$38,2,FALSE)&amp;(10*A798-1))="","",INDIRECT(VLOOKUP(B798,B$8:C$38,2,FALSE)&amp;(10*A798-1)))</f>
        <v>46707</v>
      </c>
      <c r="E798" s="17" t="str">
        <f t="shared" ca="1" si="105"/>
        <v>火</v>
      </c>
      <c r="F798" s="17" t="str" cm="1">
        <f t="array" aca="1" ref="F798" ca="1">IF(E798="","",IF(INDIRECT(VLOOKUP(B798,B$8:C$38,2,FALSE)&amp;(10*A798+3))="","",INDIRECT(VLOOKUP(B798,B$8:C$38,2,FALSE)&amp;(10*A798+3))))</f>
        <v/>
      </c>
      <c r="G798" s="17" t="str" cm="1">
        <f t="array" aca="1" ref="G798" ca="1">IF(E798="","",IF(INDIRECT(VLOOKUP(B798,B$8:C$38,2,FALSE)&amp;(10*A798+5))="","",INDIRECT(VLOOKUP(B798,B$8:C$38,2,FALSE)&amp;(10*A798+5))))</f>
        <v/>
      </c>
      <c r="H798" s="17" t="str" cm="1">
        <f t="array" aca="1" ref="H798" ca="1">IF(G798="","",IF(G798="●","振替後",IF(G798="▲","振替前",IF(G798="○","休日",IF(G798="外","非対象期間",IF(INDIRECT(VLOOKUP(B798,B$8:C$38,2,FALSE)&amp;(10*A798+5))="","",INDIRECT(VLOOKUP(B798,B$8:C$38,2,FALSE)&amp;(10*A798+5))))))))</f>
        <v/>
      </c>
    </row>
    <row r="799" spans="1:8">
      <c r="A799" s="17">
        <f t="shared" si="106"/>
        <v>26</v>
      </c>
      <c r="B799" s="17">
        <f t="shared" si="107"/>
        <v>17</v>
      </c>
      <c r="D799" s="89" cm="1">
        <f t="array" aca="1" ref="D799" ca="1">IF(INDIRECT(VLOOKUP(B799,B$8:C$38,2,FALSE)&amp;(10*A799-1))="","",INDIRECT(VLOOKUP(B799,B$8:C$38,2,FALSE)&amp;(10*A799-1)))</f>
        <v>46708</v>
      </c>
      <c r="E799" s="17" t="str">
        <f t="shared" ca="1" si="105"/>
        <v>水</v>
      </c>
      <c r="F799" s="17" t="str" cm="1">
        <f t="array" aca="1" ref="F799" ca="1">IF(E799="","",IF(INDIRECT(VLOOKUP(B799,B$8:C$38,2,FALSE)&amp;(10*A799+3))="","",INDIRECT(VLOOKUP(B799,B$8:C$38,2,FALSE)&amp;(10*A799+3))))</f>
        <v/>
      </c>
      <c r="G799" s="17" t="str" cm="1">
        <f t="array" aca="1" ref="G799" ca="1">IF(E799="","",IF(INDIRECT(VLOOKUP(B799,B$8:C$38,2,FALSE)&amp;(10*A799+5))="","",INDIRECT(VLOOKUP(B799,B$8:C$38,2,FALSE)&amp;(10*A799+5))))</f>
        <v/>
      </c>
      <c r="H799" s="17" t="str" cm="1">
        <f t="array" aca="1" ref="H799" ca="1">IF(G799="","",IF(G799="●","振替後",IF(G799="▲","振替前",IF(G799="○","休日",IF(G799="外","非対象期間",IF(INDIRECT(VLOOKUP(B799,B$8:C$38,2,FALSE)&amp;(10*A799+5))="","",INDIRECT(VLOOKUP(B799,B$8:C$38,2,FALSE)&amp;(10*A799+5))))))))</f>
        <v/>
      </c>
    </row>
    <row r="800" spans="1:8">
      <c r="A800" s="17">
        <f t="shared" si="106"/>
        <v>26</v>
      </c>
      <c r="B800" s="17">
        <f t="shared" si="107"/>
        <v>18</v>
      </c>
      <c r="D800" s="89" cm="1">
        <f t="array" aca="1" ref="D800" ca="1">IF(INDIRECT(VLOOKUP(B800,B$8:C$38,2,FALSE)&amp;(10*A800-1))="","",INDIRECT(VLOOKUP(B800,B$8:C$38,2,FALSE)&amp;(10*A800-1)))</f>
        <v>46709</v>
      </c>
      <c r="E800" s="17" t="str">
        <f t="shared" ca="1" si="105"/>
        <v>木</v>
      </c>
      <c r="F800" s="17" t="str" cm="1">
        <f t="array" aca="1" ref="F800" ca="1">IF(E800="","",IF(INDIRECT(VLOOKUP(B800,B$8:C$38,2,FALSE)&amp;(10*A800+3))="","",INDIRECT(VLOOKUP(B800,B$8:C$38,2,FALSE)&amp;(10*A800+3))))</f>
        <v/>
      </c>
      <c r="G800" s="17" t="str" cm="1">
        <f t="array" aca="1" ref="G800" ca="1">IF(E800="","",IF(INDIRECT(VLOOKUP(B800,B$8:C$38,2,FALSE)&amp;(10*A800+5))="","",INDIRECT(VLOOKUP(B800,B$8:C$38,2,FALSE)&amp;(10*A800+5))))</f>
        <v/>
      </c>
      <c r="H800" s="17" t="str" cm="1">
        <f t="array" aca="1" ref="H800" ca="1">IF(G800="","",IF(G800="●","振替後",IF(G800="▲","振替前",IF(G800="○","休日",IF(G800="外","非対象期間",IF(INDIRECT(VLOOKUP(B800,B$8:C$38,2,FALSE)&amp;(10*A800+5))="","",INDIRECT(VLOOKUP(B800,B$8:C$38,2,FALSE)&amp;(10*A800+5))))))))</f>
        <v/>
      </c>
    </row>
    <row r="801" spans="1:8">
      <c r="A801" s="17">
        <f t="shared" si="106"/>
        <v>26</v>
      </c>
      <c r="B801" s="17">
        <f t="shared" si="107"/>
        <v>19</v>
      </c>
      <c r="D801" s="89" cm="1">
        <f t="array" aca="1" ref="D801" ca="1">IF(INDIRECT(VLOOKUP(B801,B$8:C$38,2,FALSE)&amp;(10*A801-1))="","",INDIRECT(VLOOKUP(B801,B$8:C$38,2,FALSE)&amp;(10*A801-1)))</f>
        <v>46710</v>
      </c>
      <c r="E801" s="17" t="str">
        <f t="shared" ca="1" si="105"/>
        <v>金</v>
      </c>
      <c r="F801" s="17" t="str" cm="1">
        <f t="array" aca="1" ref="F801" ca="1">IF(E801="","",IF(INDIRECT(VLOOKUP(B801,B$8:C$38,2,FALSE)&amp;(10*A801+3))="","",INDIRECT(VLOOKUP(B801,B$8:C$38,2,FALSE)&amp;(10*A801+3))))</f>
        <v/>
      </c>
      <c r="G801" s="17" t="str" cm="1">
        <f t="array" aca="1" ref="G801" ca="1">IF(E801="","",IF(INDIRECT(VLOOKUP(B801,B$8:C$38,2,FALSE)&amp;(10*A801+5))="","",INDIRECT(VLOOKUP(B801,B$8:C$38,2,FALSE)&amp;(10*A801+5))))</f>
        <v/>
      </c>
      <c r="H801" s="17" t="str" cm="1">
        <f t="array" aca="1" ref="H801" ca="1">IF(G801="","",IF(G801="●","振替後",IF(G801="▲","振替前",IF(G801="○","休日",IF(G801="外","非対象期間",IF(INDIRECT(VLOOKUP(B801,B$8:C$38,2,FALSE)&amp;(10*A801+5))="","",INDIRECT(VLOOKUP(B801,B$8:C$38,2,FALSE)&amp;(10*A801+5))))))))</f>
        <v/>
      </c>
    </row>
    <row r="802" spans="1:8">
      <c r="A802" s="17">
        <f t="shared" si="106"/>
        <v>26</v>
      </c>
      <c r="B802" s="17">
        <f t="shared" si="107"/>
        <v>20</v>
      </c>
      <c r="D802" s="89" cm="1">
        <f t="array" aca="1" ref="D802" ca="1">IF(INDIRECT(VLOOKUP(B802,B$8:C$38,2,FALSE)&amp;(10*A802-1))="","",INDIRECT(VLOOKUP(B802,B$8:C$38,2,FALSE)&amp;(10*A802-1)))</f>
        <v>46711</v>
      </c>
      <c r="E802" s="17" t="str">
        <f t="shared" ca="1" si="105"/>
        <v>土</v>
      </c>
      <c r="F802" s="17" t="str" cm="1">
        <f t="array" aca="1" ref="F802" ca="1">IF(E802="","",IF(INDIRECT(VLOOKUP(B802,B$8:C$38,2,FALSE)&amp;(10*A802+3))="","",INDIRECT(VLOOKUP(B802,B$8:C$38,2,FALSE)&amp;(10*A802+3))))</f>
        <v/>
      </c>
      <c r="G802" s="17" t="str" cm="1">
        <f t="array" aca="1" ref="G802" ca="1">IF(E802="","",IF(INDIRECT(VLOOKUP(B802,B$8:C$38,2,FALSE)&amp;(10*A802+5))="","",INDIRECT(VLOOKUP(B802,B$8:C$38,2,FALSE)&amp;(10*A802+5))))</f>
        <v/>
      </c>
      <c r="H802" s="17" t="str" cm="1">
        <f t="array" aca="1" ref="H802" ca="1">IF(G802="","",IF(G802="●","振替後",IF(G802="▲","振替前",IF(G802="○","休日",IF(G802="外","非対象期間",IF(INDIRECT(VLOOKUP(B802,B$8:C$38,2,FALSE)&amp;(10*A802+5))="","",INDIRECT(VLOOKUP(B802,B$8:C$38,2,FALSE)&amp;(10*A802+5))))))))</f>
        <v/>
      </c>
    </row>
    <row r="803" spans="1:8">
      <c r="A803" s="17">
        <f t="shared" si="106"/>
        <v>26</v>
      </c>
      <c r="B803" s="17">
        <f t="shared" si="107"/>
        <v>21</v>
      </c>
      <c r="D803" s="89" cm="1">
        <f t="array" aca="1" ref="D803" ca="1">IF(INDIRECT(VLOOKUP(B803,B$8:C$38,2,FALSE)&amp;(10*A803-1))="","",INDIRECT(VLOOKUP(B803,B$8:C$38,2,FALSE)&amp;(10*A803-1)))</f>
        <v>46712</v>
      </c>
      <c r="E803" s="17" t="str">
        <f t="shared" ca="1" si="105"/>
        <v>日</v>
      </c>
      <c r="F803" s="17" t="str" cm="1">
        <f t="array" aca="1" ref="F803" ca="1">IF(E803="","",IF(INDIRECT(VLOOKUP(B803,B$8:C$38,2,FALSE)&amp;(10*A803+3))="","",INDIRECT(VLOOKUP(B803,B$8:C$38,2,FALSE)&amp;(10*A803+3))))</f>
        <v/>
      </c>
      <c r="G803" s="17" t="str" cm="1">
        <f t="array" aca="1" ref="G803" ca="1">IF(E803="","",IF(INDIRECT(VLOOKUP(B803,B$8:C$38,2,FALSE)&amp;(10*A803+5))="","",INDIRECT(VLOOKUP(B803,B$8:C$38,2,FALSE)&amp;(10*A803+5))))</f>
        <v/>
      </c>
      <c r="H803" s="17" t="str" cm="1">
        <f t="array" aca="1" ref="H803" ca="1">IF(G803="","",IF(G803="●","振替後",IF(G803="▲","振替前",IF(G803="○","休日",IF(G803="外","非対象期間",IF(INDIRECT(VLOOKUP(B803,B$8:C$38,2,FALSE)&amp;(10*A803+5))="","",INDIRECT(VLOOKUP(B803,B$8:C$38,2,FALSE)&amp;(10*A803+5))))))))</f>
        <v/>
      </c>
    </row>
    <row r="804" spans="1:8">
      <c r="A804" s="17">
        <f t="shared" si="106"/>
        <v>26</v>
      </c>
      <c r="B804" s="17">
        <f t="shared" si="107"/>
        <v>22</v>
      </c>
      <c r="D804" s="89" cm="1">
        <f t="array" aca="1" ref="D804" ca="1">IF(INDIRECT(VLOOKUP(B804,B$8:C$38,2,FALSE)&amp;(10*A804-1))="","",INDIRECT(VLOOKUP(B804,B$8:C$38,2,FALSE)&amp;(10*A804-1)))</f>
        <v>46713</v>
      </c>
      <c r="E804" s="17" t="str">
        <f t="shared" ca="1" si="105"/>
        <v>月</v>
      </c>
      <c r="F804" s="17" t="str" cm="1">
        <f t="array" aca="1" ref="F804" ca="1">IF(E804="","",IF(INDIRECT(VLOOKUP(B804,B$8:C$38,2,FALSE)&amp;(10*A804+3))="","",INDIRECT(VLOOKUP(B804,B$8:C$38,2,FALSE)&amp;(10*A804+3))))</f>
        <v/>
      </c>
      <c r="G804" s="17" t="str" cm="1">
        <f t="array" aca="1" ref="G804" ca="1">IF(E804="","",IF(INDIRECT(VLOOKUP(B804,B$8:C$38,2,FALSE)&amp;(10*A804+5))="","",INDIRECT(VLOOKUP(B804,B$8:C$38,2,FALSE)&amp;(10*A804+5))))</f>
        <v/>
      </c>
      <c r="H804" s="17" t="str" cm="1">
        <f t="array" aca="1" ref="H804" ca="1">IF(G804="","",IF(G804="●","振替後",IF(G804="▲","振替前",IF(G804="○","休日",IF(G804="外","非対象期間",IF(INDIRECT(VLOOKUP(B804,B$8:C$38,2,FALSE)&amp;(10*A804+5))="","",INDIRECT(VLOOKUP(B804,B$8:C$38,2,FALSE)&amp;(10*A804+5))))))))</f>
        <v/>
      </c>
    </row>
    <row r="805" spans="1:8">
      <c r="A805" s="17">
        <f t="shared" si="106"/>
        <v>26</v>
      </c>
      <c r="B805" s="17">
        <f t="shared" si="107"/>
        <v>23</v>
      </c>
      <c r="D805" s="89" cm="1">
        <f t="array" aca="1" ref="D805" ca="1">IF(INDIRECT(VLOOKUP(B805,B$8:C$38,2,FALSE)&amp;(10*A805-1))="","",INDIRECT(VLOOKUP(B805,B$8:C$38,2,FALSE)&amp;(10*A805-1)))</f>
        <v>46714</v>
      </c>
      <c r="E805" s="17" t="str">
        <f t="shared" ca="1" si="105"/>
        <v>火</v>
      </c>
      <c r="F805" s="17" t="str" cm="1">
        <f t="array" aca="1" ref="F805" ca="1">IF(E805="","",IF(INDIRECT(VLOOKUP(B805,B$8:C$38,2,FALSE)&amp;(10*A805+3))="","",INDIRECT(VLOOKUP(B805,B$8:C$38,2,FALSE)&amp;(10*A805+3))))</f>
        <v/>
      </c>
      <c r="G805" s="17" t="str" cm="1">
        <f t="array" aca="1" ref="G805" ca="1">IF(E805="","",IF(INDIRECT(VLOOKUP(B805,B$8:C$38,2,FALSE)&amp;(10*A805+5))="","",INDIRECT(VLOOKUP(B805,B$8:C$38,2,FALSE)&amp;(10*A805+5))))</f>
        <v/>
      </c>
      <c r="H805" s="17" t="str" cm="1">
        <f t="array" aca="1" ref="H805" ca="1">IF(G805="","",IF(G805="●","振替後",IF(G805="▲","振替前",IF(G805="○","休日",IF(G805="外","非対象期間",IF(INDIRECT(VLOOKUP(B805,B$8:C$38,2,FALSE)&amp;(10*A805+5))="","",INDIRECT(VLOOKUP(B805,B$8:C$38,2,FALSE)&amp;(10*A805+5))))))))</f>
        <v/>
      </c>
    </row>
    <row r="806" spans="1:8">
      <c r="A806" s="17">
        <f t="shared" si="106"/>
        <v>26</v>
      </c>
      <c r="B806" s="17">
        <f t="shared" si="107"/>
        <v>24</v>
      </c>
      <c r="D806" s="89" cm="1">
        <f t="array" aca="1" ref="D806" ca="1">IF(INDIRECT(VLOOKUP(B806,B$8:C$38,2,FALSE)&amp;(10*A806-1))="","",INDIRECT(VLOOKUP(B806,B$8:C$38,2,FALSE)&amp;(10*A806-1)))</f>
        <v>46715</v>
      </c>
      <c r="E806" s="17" t="str">
        <f t="shared" ca="1" si="105"/>
        <v>水</v>
      </c>
      <c r="F806" s="17" t="str" cm="1">
        <f t="array" aca="1" ref="F806" ca="1">IF(E806="","",IF(INDIRECT(VLOOKUP(B806,B$8:C$38,2,FALSE)&amp;(10*A806+3))="","",INDIRECT(VLOOKUP(B806,B$8:C$38,2,FALSE)&amp;(10*A806+3))))</f>
        <v/>
      </c>
      <c r="G806" s="17" t="str" cm="1">
        <f t="array" aca="1" ref="G806" ca="1">IF(E806="","",IF(INDIRECT(VLOOKUP(B806,B$8:C$38,2,FALSE)&amp;(10*A806+5))="","",INDIRECT(VLOOKUP(B806,B$8:C$38,2,FALSE)&amp;(10*A806+5))))</f>
        <v/>
      </c>
      <c r="H806" s="17" t="str" cm="1">
        <f t="array" aca="1" ref="H806" ca="1">IF(G806="","",IF(G806="●","振替後",IF(G806="▲","振替前",IF(G806="○","休日",IF(G806="外","非対象期間",IF(INDIRECT(VLOOKUP(B806,B$8:C$38,2,FALSE)&amp;(10*A806+5))="","",INDIRECT(VLOOKUP(B806,B$8:C$38,2,FALSE)&amp;(10*A806+5))))))))</f>
        <v/>
      </c>
    </row>
    <row r="807" spans="1:8">
      <c r="A807" s="17">
        <f t="shared" si="106"/>
        <v>26</v>
      </c>
      <c r="B807" s="17">
        <f t="shared" si="107"/>
        <v>25</v>
      </c>
      <c r="D807" s="89" cm="1">
        <f t="array" aca="1" ref="D807" ca="1">IF(INDIRECT(VLOOKUP(B807,B$8:C$38,2,FALSE)&amp;(10*A807-1))="","",INDIRECT(VLOOKUP(B807,B$8:C$38,2,FALSE)&amp;(10*A807-1)))</f>
        <v>46716</v>
      </c>
      <c r="E807" s="17" t="str">
        <f t="shared" ca="1" si="105"/>
        <v>木</v>
      </c>
      <c r="F807" s="17" t="str" cm="1">
        <f t="array" aca="1" ref="F807" ca="1">IF(E807="","",IF(INDIRECT(VLOOKUP(B807,B$8:C$38,2,FALSE)&amp;(10*A807+3))="","",INDIRECT(VLOOKUP(B807,B$8:C$38,2,FALSE)&amp;(10*A807+3))))</f>
        <v/>
      </c>
      <c r="G807" s="17" t="str" cm="1">
        <f t="array" aca="1" ref="G807" ca="1">IF(E807="","",IF(INDIRECT(VLOOKUP(B807,B$8:C$38,2,FALSE)&amp;(10*A807+5))="","",INDIRECT(VLOOKUP(B807,B$8:C$38,2,FALSE)&amp;(10*A807+5))))</f>
        <v/>
      </c>
      <c r="H807" s="17" t="str" cm="1">
        <f t="array" aca="1" ref="H807" ca="1">IF(G807="","",IF(G807="●","振替後",IF(G807="▲","振替前",IF(G807="○","休日",IF(G807="外","非対象期間",IF(INDIRECT(VLOOKUP(B807,B$8:C$38,2,FALSE)&amp;(10*A807+5))="","",INDIRECT(VLOOKUP(B807,B$8:C$38,2,FALSE)&amp;(10*A807+5))))))))</f>
        <v/>
      </c>
    </row>
    <row r="808" spans="1:8">
      <c r="A808" s="17">
        <f t="shared" si="106"/>
        <v>26</v>
      </c>
      <c r="B808" s="17">
        <f t="shared" si="107"/>
        <v>26</v>
      </c>
      <c r="D808" s="89" cm="1">
        <f t="array" aca="1" ref="D808" ca="1">IF(INDIRECT(VLOOKUP(B808,B$8:C$38,2,FALSE)&amp;(10*A808-1))="","",INDIRECT(VLOOKUP(B808,B$8:C$38,2,FALSE)&amp;(10*A808-1)))</f>
        <v>46717</v>
      </c>
      <c r="E808" s="17" t="str">
        <f t="shared" ca="1" si="105"/>
        <v>金</v>
      </c>
      <c r="F808" s="17" t="str" cm="1">
        <f t="array" aca="1" ref="F808" ca="1">IF(E808="","",IF(INDIRECT(VLOOKUP(B808,B$8:C$38,2,FALSE)&amp;(10*A808+3))="","",INDIRECT(VLOOKUP(B808,B$8:C$38,2,FALSE)&amp;(10*A808+3))))</f>
        <v/>
      </c>
      <c r="G808" s="17" t="str" cm="1">
        <f t="array" aca="1" ref="G808" ca="1">IF(E808="","",IF(INDIRECT(VLOOKUP(B808,B$8:C$38,2,FALSE)&amp;(10*A808+5))="","",INDIRECT(VLOOKUP(B808,B$8:C$38,2,FALSE)&amp;(10*A808+5))))</f>
        <v/>
      </c>
      <c r="H808" s="17" t="str" cm="1">
        <f t="array" aca="1" ref="H808" ca="1">IF(G808="","",IF(G808="●","振替後",IF(G808="▲","振替前",IF(G808="○","休日",IF(G808="外","非対象期間",IF(INDIRECT(VLOOKUP(B808,B$8:C$38,2,FALSE)&amp;(10*A808+5))="","",INDIRECT(VLOOKUP(B808,B$8:C$38,2,FALSE)&amp;(10*A808+5))))))))</f>
        <v/>
      </c>
    </row>
    <row r="809" spans="1:8">
      <c r="A809" s="17">
        <f t="shared" si="106"/>
        <v>26</v>
      </c>
      <c r="B809" s="17">
        <f t="shared" si="107"/>
        <v>27</v>
      </c>
      <c r="D809" s="89" cm="1">
        <f t="array" aca="1" ref="D809" ca="1">IF(INDIRECT(VLOOKUP(B809,B$8:C$38,2,FALSE)&amp;(10*A809-1))="","",INDIRECT(VLOOKUP(B809,B$8:C$38,2,FALSE)&amp;(10*A809-1)))</f>
        <v>46718</v>
      </c>
      <c r="E809" s="17" t="str">
        <f t="shared" ca="1" si="105"/>
        <v>土</v>
      </c>
      <c r="F809" s="17" t="str" cm="1">
        <f t="array" aca="1" ref="F809" ca="1">IF(E809="","",IF(INDIRECT(VLOOKUP(B809,B$8:C$38,2,FALSE)&amp;(10*A809+3))="","",INDIRECT(VLOOKUP(B809,B$8:C$38,2,FALSE)&amp;(10*A809+3))))</f>
        <v/>
      </c>
      <c r="G809" s="17" t="str" cm="1">
        <f t="array" aca="1" ref="G809" ca="1">IF(E809="","",IF(INDIRECT(VLOOKUP(B809,B$8:C$38,2,FALSE)&amp;(10*A809+5))="","",INDIRECT(VLOOKUP(B809,B$8:C$38,2,FALSE)&amp;(10*A809+5))))</f>
        <v/>
      </c>
      <c r="H809" s="17" t="str" cm="1">
        <f t="array" aca="1" ref="H809" ca="1">IF(G809="","",IF(G809="●","振替後",IF(G809="▲","振替前",IF(G809="○","休日",IF(G809="外","非対象期間",IF(INDIRECT(VLOOKUP(B809,B$8:C$38,2,FALSE)&amp;(10*A809+5))="","",INDIRECT(VLOOKUP(B809,B$8:C$38,2,FALSE)&amp;(10*A809+5))))))))</f>
        <v/>
      </c>
    </row>
    <row r="810" spans="1:8">
      <c r="A810" s="17">
        <f t="shared" si="106"/>
        <v>26</v>
      </c>
      <c r="B810" s="17">
        <f t="shared" si="107"/>
        <v>28</v>
      </c>
      <c r="D810" s="89" cm="1">
        <f t="array" aca="1" ref="D810" ca="1">IF(INDIRECT(VLOOKUP(B810,B$8:C$38,2,FALSE)&amp;(10*A810-1))="","",INDIRECT(VLOOKUP(B810,B$8:C$38,2,FALSE)&amp;(10*A810-1)))</f>
        <v>46719</v>
      </c>
      <c r="E810" s="17" t="str">
        <f t="shared" ca="1" si="105"/>
        <v>日</v>
      </c>
      <c r="F810" s="17" t="str" cm="1">
        <f t="array" aca="1" ref="F810" ca="1">IF(E810="","",IF(INDIRECT(VLOOKUP(B810,B$8:C$38,2,FALSE)&amp;(10*A810+3))="","",INDIRECT(VLOOKUP(B810,B$8:C$38,2,FALSE)&amp;(10*A810+3))))</f>
        <v/>
      </c>
      <c r="G810" s="17" t="str" cm="1">
        <f t="array" aca="1" ref="G810" ca="1">IF(E810="","",IF(INDIRECT(VLOOKUP(B810,B$8:C$38,2,FALSE)&amp;(10*A810+5))="","",INDIRECT(VLOOKUP(B810,B$8:C$38,2,FALSE)&amp;(10*A810+5))))</f>
        <v/>
      </c>
      <c r="H810" s="17" t="str" cm="1">
        <f t="array" aca="1" ref="H810" ca="1">IF(G810="","",IF(G810="●","振替後",IF(G810="▲","振替前",IF(G810="○","休日",IF(G810="外","非対象期間",IF(INDIRECT(VLOOKUP(B810,B$8:C$38,2,FALSE)&amp;(10*A810+5))="","",INDIRECT(VLOOKUP(B810,B$8:C$38,2,FALSE)&amp;(10*A810+5))))))))</f>
        <v/>
      </c>
    </row>
    <row r="811" spans="1:8">
      <c r="A811" s="17">
        <f t="shared" si="106"/>
        <v>26</v>
      </c>
      <c r="B811" s="17">
        <f t="shared" si="107"/>
        <v>29</v>
      </c>
      <c r="D811" s="89" cm="1">
        <f t="array" aca="1" ref="D811" ca="1">IF(INDIRECT(VLOOKUP(B811,B$8:C$38,2,FALSE)&amp;(10*A811-1))="","",INDIRECT(VLOOKUP(B811,B$8:C$38,2,FALSE)&amp;(10*A811-1)))</f>
        <v>46720</v>
      </c>
      <c r="E811" s="17" t="str">
        <f t="shared" ca="1" si="105"/>
        <v>月</v>
      </c>
      <c r="F811" s="17" t="str" cm="1">
        <f t="array" aca="1" ref="F811" ca="1">IF(E811="","",IF(INDIRECT(VLOOKUP(B811,B$8:C$38,2,FALSE)&amp;(10*A811+3))="","",INDIRECT(VLOOKUP(B811,B$8:C$38,2,FALSE)&amp;(10*A811+3))))</f>
        <v/>
      </c>
      <c r="G811" s="17" t="str" cm="1">
        <f t="array" aca="1" ref="G811" ca="1">IF(E811="","",IF(INDIRECT(VLOOKUP(B811,B$8:C$38,2,FALSE)&amp;(10*A811+5))="","",INDIRECT(VLOOKUP(B811,B$8:C$38,2,FALSE)&amp;(10*A811+5))))</f>
        <v/>
      </c>
      <c r="H811" s="17" t="str" cm="1">
        <f t="array" aca="1" ref="H811" ca="1">IF(G811="","",IF(G811="●","振替後",IF(G811="▲","振替前",IF(G811="○","休日",IF(G811="外","非対象期間",IF(INDIRECT(VLOOKUP(B811,B$8:C$38,2,FALSE)&amp;(10*A811+5))="","",INDIRECT(VLOOKUP(B811,B$8:C$38,2,FALSE)&amp;(10*A811+5))))))))</f>
        <v/>
      </c>
    </row>
    <row r="812" spans="1:8">
      <c r="A812" s="17">
        <f t="shared" si="106"/>
        <v>26</v>
      </c>
      <c r="B812" s="17">
        <f t="shared" si="107"/>
        <v>30</v>
      </c>
      <c r="D812" s="89" cm="1">
        <f t="array" aca="1" ref="D812" ca="1">IF(INDIRECT(VLOOKUP(B812,B$8:C$38,2,FALSE)&amp;(10*A812-1))="","",INDIRECT(VLOOKUP(B812,B$8:C$38,2,FALSE)&amp;(10*A812-1)))</f>
        <v>46721</v>
      </c>
      <c r="E812" s="17" t="str">
        <f t="shared" ca="1" si="105"/>
        <v>火</v>
      </c>
      <c r="F812" s="17" t="str" cm="1">
        <f t="array" aca="1" ref="F812" ca="1">IF(E812="","",IF(INDIRECT(VLOOKUP(B812,B$8:C$38,2,FALSE)&amp;(10*A812+3))="","",INDIRECT(VLOOKUP(B812,B$8:C$38,2,FALSE)&amp;(10*A812+3))))</f>
        <v/>
      </c>
      <c r="G812" s="17" t="str" cm="1">
        <f t="array" aca="1" ref="G812" ca="1">IF(E812="","",IF(INDIRECT(VLOOKUP(B812,B$8:C$38,2,FALSE)&amp;(10*A812+5))="","",INDIRECT(VLOOKUP(B812,B$8:C$38,2,FALSE)&amp;(10*A812+5))))</f>
        <v/>
      </c>
      <c r="H812" s="17" t="str" cm="1">
        <f t="array" aca="1" ref="H812" ca="1">IF(G812="","",IF(G812="●","振替後",IF(G812="▲","振替前",IF(G812="○","休日",IF(G812="外","非対象期間",IF(INDIRECT(VLOOKUP(B812,B$8:C$38,2,FALSE)&amp;(10*A812+5))="","",INDIRECT(VLOOKUP(B812,B$8:C$38,2,FALSE)&amp;(10*A812+5))))))))</f>
        <v/>
      </c>
    </row>
    <row r="813" spans="1:8">
      <c r="A813" s="17">
        <f t="shared" si="106"/>
        <v>26</v>
      </c>
      <c r="B813" s="17">
        <f t="shared" si="107"/>
        <v>31</v>
      </c>
      <c r="D813" s="89" t="str" cm="1">
        <f t="array" aca="1" ref="D813" ca="1">IF(INDIRECT(VLOOKUP(B813,B$8:C$38,2,FALSE)&amp;(10*A813-1))="","",INDIRECT(VLOOKUP(B813,B$8:C$38,2,FALSE)&amp;(10*A813-1)))</f>
        <v/>
      </c>
      <c r="E813" s="17" t="str">
        <f t="shared" ca="1" si="105"/>
        <v/>
      </c>
      <c r="F813" s="17" t="str" cm="1">
        <f t="array" aca="1" ref="F813" ca="1">IF(E813="","",IF(INDIRECT(VLOOKUP(B813,B$8:C$38,2,FALSE)&amp;(10*A813+3))="","",INDIRECT(VLOOKUP(B813,B$8:C$38,2,FALSE)&amp;(10*A813+3))))</f>
        <v/>
      </c>
      <c r="G813" s="17" t="str" cm="1">
        <f t="array" aca="1" ref="G813" ca="1">IF(E813="","",IF(INDIRECT(VLOOKUP(B813,B$8:C$38,2,FALSE)&amp;(10*A813+5))="","",INDIRECT(VLOOKUP(B813,B$8:C$38,2,FALSE)&amp;(10*A813+5))))</f>
        <v/>
      </c>
      <c r="H813" s="17" t="str" cm="1">
        <f t="array" aca="1" ref="H813" ca="1">IF(G813="","",IF(G813="●","振替後",IF(G813="▲","振替前",IF(G813="○","休日",IF(G813="外","非対象期間",IF(INDIRECT(VLOOKUP(B813,B$8:C$38,2,FALSE)&amp;(10*A813+5))="","",INDIRECT(VLOOKUP(B813,B$8:C$38,2,FALSE)&amp;(10*A813+5))))))))</f>
        <v/>
      </c>
    </row>
    <row r="814" spans="1:8">
      <c r="A814" s="17">
        <f t="shared" si="106"/>
        <v>27</v>
      </c>
      <c r="B814" s="17">
        <f t="shared" si="107"/>
        <v>1</v>
      </c>
      <c r="D814" s="89" cm="1">
        <f t="array" aca="1" ref="D814" ca="1">IF(INDIRECT(VLOOKUP(B814,B$8:C$38,2,FALSE)&amp;(10*A814-1))="","",INDIRECT(VLOOKUP(B814,B$8:C$38,2,FALSE)&amp;(10*A814-1)))</f>
        <v>46722</v>
      </c>
      <c r="E814" s="17" t="str">
        <f t="shared" ca="1" si="105"/>
        <v>水</v>
      </c>
      <c r="F814" s="17" t="str" cm="1">
        <f t="array" aca="1" ref="F814" ca="1">IF(E814="","",IF(INDIRECT(VLOOKUP(B814,B$8:C$38,2,FALSE)&amp;(10*A814+3))="","",INDIRECT(VLOOKUP(B814,B$8:C$38,2,FALSE)&amp;(10*A814+3))))</f>
        <v/>
      </c>
      <c r="G814" s="17" t="str" cm="1">
        <f t="array" aca="1" ref="G814" ca="1">IF(E814="","",IF(INDIRECT(VLOOKUP(B814,B$8:C$38,2,FALSE)&amp;(10*A814+5))="","",INDIRECT(VLOOKUP(B814,B$8:C$38,2,FALSE)&amp;(10*A814+5))))</f>
        <v/>
      </c>
      <c r="H814" s="17" t="str" cm="1">
        <f t="array" aca="1" ref="H814" ca="1">IF(G814="","",IF(G814="●","振替後",IF(G814="▲","振替前",IF(G814="○","休日",IF(G814="外","非対象期間",IF(INDIRECT(VLOOKUP(B814,B$8:C$38,2,FALSE)&amp;(10*A814+5))="","",INDIRECT(VLOOKUP(B814,B$8:C$38,2,FALSE)&amp;(10*A814+5))))))))</f>
        <v/>
      </c>
    </row>
    <row r="815" spans="1:8">
      <c r="A815" s="17">
        <f t="shared" si="106"/>
        <v>27</v>
      </c>
      <c r="B815" s="17">
        <f t="shared" si="107"/>
        <v>2</v>
      </c>
      <c r="D815" s="89" cm="1">
        <f t="array" aca="1" ref="D815" ca="1">IF(INDIRECT(VLOOKUP(B815,B$8:C$38,2,FALSE)&amp;(10*A815-1))="","",INDIRECT(VLOOKUP(B815,B$8:C$38,2,FALSE)&amp;(10*A815-1)))</f>
        <v>46723</v>
      </c>
      <c r="E815" s="17" t="str">
        <f t="shared" ca="1" si="105"/>
        <v>木</v>
      </c>
      <c r="F815" s="17" t="str" cm="1">
        <f t="array" aca="1" ref="F815" ca="1">IF(E815="","",IF(INDIRECT(VLOOKUP(B815,B$8:C$38,2,FALSE)&amp;(10*A815+3))="","",INDIRECT(VLOOKUP(B815,B$8:C$38,2,FALSE)&amp;(10*A815+3))))</f>
        <v/>
      </c>
      <c r="G815" s="17" t="str" cm="1">
        <f t="array" aca="1" ref="G815" ca="1">IF(E815="","",IF(INDIRECT(VLOOKUP(B815,B$8:C$38,2,FALSE)&amp;(10*A815+5))="","",INDIRECT(VLOOKUP(B815,B$8:C$38,2,FALSE)&amp;(10*A815+5))))</f>
        <v/>
      </c>
      <c r="H815" s="17" t="str" cm="1">
        <f t="array" aca="1" ref="H815" ca="1">IF(G815="","",IF(G815="●","振替後",IF(G815="▲","振替前",IF(G815="○","休日",IF(G815="外","非対象期間",IF(INDIRECT(VLOOKUP(B815,B$8:C$38,2,FALSE)&amp;(10*A815+5))="","",INDIRECT(VLOOKUP(B815,B$8:C$38,2,FALSE)&amp;(10*A815+5))))))))</f>
        <v/>
      </c>
    </row>
    <row r="816" spans="1:8">
      <c r="A816" s="17">
        <f t="shared" si="106"/>
        <v>27</v>
      </c>
      <c r="B816" s="17">
        <f t="shared" si="107"/>
        <v>3</v>
      </c>
      <c r="D816" s="89" cm="1">
        <f t="array" aca="1" ref="D816" ca="1">IF(INDIRECT(VLOOKUP(B816,B$8:C$38,2,FALSE)&amp;(10*A816-1))="","",INDIRECT(VLOOKUP(B816,B$8:C$38,2,FALSE)&amp;(10*A816-1)))</f>
        <v>46724</v>
      </c>
      <c r="E816" s="17" t="str">
        <f t="shared" ca="1" si="105"/>
        <v>金</v>
      </c>
      <c r="F816" s="17" t="str" cm="1">
        <f t="array" aca="1" ref="F816" ca="1">IF(E816="","",IF(INDIRECT(VLOOKUP(B816,B$8:C$38,2,FALSE)&amp;(10*A816+3))="","",INDIRECT(VLOOKUP(B816,B$8:C$38,2,FALSE)&amp;(10*A816+3))))</f>
        <v/>
      </c>
      <c r="G816" s="17" t="str" cm="1">
        <f t="array" aca="1" ref="G816" ca="1">IF(E816="","",IF(INDIRECT(VLOOKUP(B816,B$8:C$38,2,FALSE)&amp;(10*A816+5))="","",INDIRECT(VLOOKUP(B816,B$8:C$38,2,FALSE)&amp;(10*A816+5))))</f>
        <v/>
      </c>
      <c r="H816" s="17" t="str" cm="1">
        <f t="array" aca="1" ref="H816" ca="1">IF(G816="","",IF(G816="●","振替後",IF(G816="▲","振替前",IF(G816="○","休日",IF(G816="外","非対象期間",IF(INDIRECT(VLOOKUP(B816,B$8:C$38,2,FALSE)&amp;(10*A816+5))="","",INDIRECT(VLOOKUP(B816,B$8:C$38,2,FALSE)&amp;(10*A816+5))))))))</f>
        <v/>
      </c>
    </row>
    <row r="817" spans="1:8">
      <c r="A817" s="17">
        <f t="shared" si="106"/>
        <v>27</v>
      </c>
      <c r="B817" s="17">
        <f t="shared" si="107"/>
        <v>4</v>
      </c>
      <c r="D817" s="89" cm="1">
        <f t="array" aca="1" ref="D817" ca="1">IF(INDIRECT(VLOOKUP(B817,B$8:C$38,2,FALSE)&amp;(10*A817-1))="","",INDIRECT(VLOOKUP(B817,B$8:C$38,2,FALSE)&amp;(10*A817-1)))</f>
        <v>46725</v>
      </c>
      <c r="E817" s="17" t="str">
        <f t="shared" ca="1" si="105"/>
        <v>土</v>
      </c>
      <c r="F817" s="17" t="str" cm="1">
        <f t="array" aca="1" ref="F817" ca="1">IF(E817="","",IF(INDIRECT(VLOOKUP(B817,B$8:C$38,2,FALSE)&amp;(10*A817+3))="","",INDIRECT(VLOOKUP(B817,B$8:C$38,2,FALSE)&amp;(10*A817+3))))</f>
        <v/>
      </c>
      <c r="G817" s="17" t="str" cm="1">
        <f t="array" aca="1" ref="G817" ca="1">IF(E817="","",IF(INDIRECT(VLOOKUP(B817,B$8:C$38,2,FALSE)&amp;(10*A817+5))="","",INDIRECT(VLOOKUP(B817,B$8:C$38,2,FALSE)&amp;(10*A817+5))))</f>
        <v/>
      </c>
      <c r="H817" s="17" t="str" cm="1">
        <f t="array" aca="1" ref="H817" ca="1">IF(G817="","",IF(G817="●","振替後",IF(G817="▲","振替前",IF(G817="○","休日",IF(G817="外","非対象期間",IF(INDIRECT(VLOOKUP(B817,B$8:C$38,2,FALSE)&amp;(10*A817+5))="","",INDIRECT(VLOOKUP(B817,B$8:C$38,2,FALSE)&amp;(10*A817+5))))))))</f>
        <v/>
      </c>
    </row>
    <row r="818" spans="1:8">
      <c r="A818" s="17">
        <f t="shared" si="106"/>
        <v>27</v>
      </c>
      <c r="B818" s="17">
        <f t="shared" si="107"/>
        <v>5</v>
      </c>
      <c r="D818" s="89" cm="1">
        <f t="array" aca="1" ref="D818" ca="1">IF(INDIRECT(VLOOKUP(B818,B$8:C$38,2,FALSE)&amp;(10*A818-1))="","",INDIRECT(VLOOKUP(B818,B$8:C$38,2,FALSE)&amp;(10*A818-1)))</f>
        <v>46726</v>
      </c>
      <c r="E818" s="17" t="str">
        <f t="shared" ca="1" si="105"/>
        <v>日</v>
      </c>
      <c r="F818" s="17" t="str" cm="1">
        <f t="array" aca="1" ref="F818" ca="1">IF(E818="","",IF(INDIRECT(VLOOKUP(B818,B$8:C$38,2,FALSE)&amp;(10*A818+3))="","",INDIRECT(VLOOKUP(B818,B$8:C$38,2,FALSE)&amp;(10*A818+3))))</f>
        <v/>
      </c>
      <c r="G818" s="17" t="str" cm="1">
        <f t="array" aca="1" ref="G818" ca="1">IF(E818="","",IF(INDIRECT(VLOOKUP(B818,B$8:C$38,2,FALSE)&amp;(10*A818+5))="","",INDIRECT(VLOOKUP(B818,B$8:C$38,2,FALSE)&amp;(10*A818+5))))</f>
        <v/>
      </c>
      <c r="H818" s="17" t="str" cm="1">
        <f t="array" aca="1" ref="H818" ca="1">IF(G818="","",IF(G818="●","振替後",IF(G818="▲","振替前",IF(G818="○","休日",IF(G818="外","非対象期間",IF(INDIRECT(VLOOKUP(B818,B$8:C$38,2,FALSE)&amp;(10*A818+5))="","",INDIRECT(VLOOKUP(B818,B$8:C$38,2,FALSE)&amp;(10*A818+5))))))))</f>
        <v/>
      </c>
    </row>
    <row r="819" spans="1:8">
      <c r="A819" s="17">
        <f t="shared" si="106"/>
        <v>27</v>
      </c>
      <c r="B819" s="17">
        <f t="shared" si="107"/>
        <v>6</v>
      </c>
      <c r="D819" s="89" cm="1">
        <f t="array" aca="1" ref="D819" ca="1">IF(INDIRECT(VLOOKUP(B819,B$8:C$38,2,FALSE)&amp;(10*A819-1))="","",INDIRECT(VLOOKUP(B819,B$8:C$38,2,FALSE)&amp;(10*A819-1)))</f>
        <v>46727</v>
      </c>
      <c r="E819" s="17" t="str">
        <f t="shared" ca="1" si="105"/>
        <v>月</v>
      </c>
      <c r="F819" s="17" t="str" cm="1">
        <f t="array" aca="1" ref="F819" ca="1">IF(E819="","",IF(INDIRECT(VLOOKUP(B819,B$8:C$38,2,FALSE)&amp;(10*A819+3))="","",INDIRECT(VLOOKUP(B819,B$8:C$38,2,FALSE)&amp;(10*A819+3))))</f>
        <v/>
      </c>
      <c r="G819" s="17" t="str" cm="1">
        <f t="array" aca="1" ref="G819" ca="1">IF(E819="","",IF(INDIRECT(VLOOKUP(B819,B$8:C$38,2,FALSE)&amp;(10*A819+5))="","",INDIRECT(VLOOKUP(B819,B$8:C$38,2,FALSE)&amp;(10*A819+5))))</f>
        <v/>
      </c>
      <c r="H819" s="17" t="str" cm="1">
        <f t="array" aca="1" ref="H819" ca="1">IF(G819="","",IF(G819="●","振替後",IF(G819="▲","振替前",IF(G819="○","休日",IF(G819="外","非対象期間",IF(INDIRECT(VLOOKUP(B819,B$8:C$38,2,FALSE)&amp;(10*A819+5))="","",INDIRECT(VLOOKUP(B819,B$8:C$38,2,FALSE)&amp;(10*A819+5))))))))</f>
        <v/>
      </c>
    </row>
    <row r="820" spans="1:8">
      <c r="A820" s="17">
        <f t="shared" si="106"/>
        <v>27</v>
      </c>
      <c r="B820" s="17">
        <f t="shared" si="107"/>
        <v>7</v>
      </c>
      <c r="D820" s="89" cm="1">
        <f t="array" aca="1" ref="D820" ca="1">IF(INDIRECT(VLOOKUP(B820,B$8:C$38,2,FALSE)&amp;(10*A820-1))="","",INDIRECT(VLOOKUP(B820,B$8:C$38,2,FALSE)&amp;(10*A820-1)))</f>
        <v>46728</v>
      </c>
      <c r="E820" s="17" t="str">
        <f t="shared" ca="1" si="105"/>
        <v>火</v>
      </c>
      <c r="F820" s="17" t="str" cm="1">
        <f t="array" aca="1" ref="F820" ca="1">IF(E820="","",IF(INDIRECT(VLOOKUP(B820,B$8:C$38,2,FALSE)&amp;(10*A820+3))="","",INDIRECT(VLOOKUP(B820,B$8:C$38,2,FALSE)&amp;(10*A820+3))))</f>
        <v/>
      </c>
      <c r="G820" s="17" t="str" cm="1">
        <f t="array" aca="1" ref="G820" ca="1">IF(E820="","",IF(INDIRECT(VLOOKUP(B820,B$8:C$38,2,FALSE)&amp;(10*A820+5))="","",INDIRECT(VLOOKUP(B820,B$8:C$38,2,FALSE)&amp;(10*A820+5))))</f>
        <v/>
      </c>
      <c r="H820" s="17" t="str" cm="1">
        <f t="array" aca="1" ref="H820" ca="1">IF(G820="","",IF(G820="●","振替後",IF(G820="▲","振替前",IF(G820="○","休日",IF(G820="外","非対象期間",IF(INDIRECT(VLOOKUP(B820,B$8:C$38,2,FALSE)&amp;(10*A820+5))="","",INDIRECT(VLOOKUP(B820,B$8:C$38,2,FALSE)&amp;(10*A820+5))))))))</f>
        <v/>
      </c>
    </row>
    <row r="821" spans="1:8">
      <c r="A821" s="17">
        <f t="shared" si="106"/>
        <v>27</v>
      </c>
      <c r="B821" s="17">
        <f t="shared" si="107"/>
        <v>8</v>
      </c>
      <c r="D821" s="89" cm="1">
        <f t="array" aca="1" ref="D821" ca="1">IF(INDIRECT(VLOOKUP(B821,B$8:C$38,2,FALSE)&amp;(10*A821-1))="","",INDIRECT(VLOOKUP(B821,B$8:C$38,2,FALSE)&amp;(10*A821-1)))</f>
        <v>46729</v>
      </c>
      <c r="E821" s="17" t="str">
        <f t="shared" ca="1" si="105"/>
        <v>水</v>
      </c>
      <c r="F821" s="17" t="str" cm="1">
        <f t="array" aca="1" ref="F821" ca="1">IF(E821="","",IF(INDIRECT(VLOOKUP(B821,B$8:C$38,2,FALSE)&amp;(10*A821+3))="","",INDIRECT(VLOOKUP(B821,B$8:C$38,2,FALSE)&amp;(10*A821+3))))</f>
        <v/>
      </c>
      <c r="G821" s="17" t="str" cm="1">
        <f t="array" aca="1" ref="G821" ca="1">IF(E821="","",IF(INDIRECT(VLOOKUP(B821,B$8:C$38,2,FALSE)&amp;(10*A821+5))="","",INDIRECT(VLOOKUP(B821,B$8:C$38,2,FALSE)&amp;(10*A821+5))))</f>
        <v/>
      </c>
      <c r="H821" s="17" t="str" cm="1">
        <f t="array" aca="1" ref="H821" ca="1">IF(G821="","",IF(G821="●","振替後",IF(G821="▲","振替前",IF(G821="○","休日",IF(G821="外","非対象期間",IF(INDIRECT(VLOOKUP(B821,B$8:C$38,2,FALSE)&amp;(10*A821+5))="","",INDIRECT(VLOOKUP(B821,B$8:C$38,2,FALSE)&amp;(10*A821+5))))))))</f>
        <v/>
      </c>
    </row>
    <row r="822" spans="1:8">
      <c r="A822" s="17">
        <f t="shared" si="106"/>
        <v>27</v>
      </c>
      <c r="B822" s="17">
        <f t="shared" si="107"/>
        <v>9</v>
      </c>
      <c r="D822" s="89" cm="1">
        <f t="array" aca="1" ref="D822" ca="1">IF(INDIRECT(VLOOKUP(B822,B$8:C$38,2,FALSE)&amp;(10*A822-1))="","",INDIRECT(VLOOKUP(B822,B$8:C$38,2,FALSE)&amp;(10*A822-1)))</f>
        <v>46730</v>
      </c>
      <c r="E822" s="17" t="str">
        <f t="shared" ca="1" si="105"/>
        <v>木</v>
      </c>
      <c r="F822" s="17" t="str" cm="1">
        <f t="array" aca="1" ref="F822" ca="1">IF(E822="","",IF(INDIRECT(VLOOKUP(B822,B$8:C$38,2,FALSE)&amp;(10*A822+3))="","",INDIRECT(VLOOKUP(B822,B$8:C$38,2,FALSE)&amp;(10*A822+3))))</f>
        <v/>
      </c>
      <c r="G822" s="17" t="str" cm="1">
        <f t="array" aca="1" ref="G822" ca="1">IF(E822="","",IF(INDIRECT(VLOOKUP(B822,B$8:C$38,2,FALSE)&amp;(10*A822+5))="","",INDIRECT(VLOOKUP(B822,B$8:C$38,2,FALSE)&amp;(10*A822+5))))</f>
        <v/>
      </c>
      <c r="H822" s="17" t="str" cm="1">
        <f t="array" aca="1" ref="H822" ca="1">IF(G822="","",IF(G822="●","振替後",IF(G822="▲","振替前",IF(G822="○","休日",IF(G822="外","非対象期間",IF(INDIRECT(VLOOKUP(B822,B$8:C$38,2,FALSE)&amp;(10*A822+5))="","",INDIRECT(VLOOKUP(B822,B$8:C$38,2,FALSE)&amp;(10*A822+5))))))))</f>
        <v/>
      </c>
    </row>
    <row r="823" spans="1:8">
      <c r="A823" s="17">
        <f t="shared" si="106"/>
        <v>27</v>
      </c>
      <c r="B823" s="17">
        <f t="shared" si="107"/>
        <v>10</v>
      </c>
      <c r="D823" s="89" cm="1">
        <f t="array" aca="1" ref="D823" ca="1">IF(INDIRECT(VLOOKUP(B823,B$8:C$38,2,FALSE)&amp;(10*A823-1))="","",INDIRECT(VLOOKUP(B823,B$8:C$38,2,FALSE)&amp;(10*A823-1)))</f>
        <v>46731</v>
      </c>
      <c r="E823" s="17" t="str">
        <f t="shared" ca="1" si="105"/>
        <v>金</v>
      </c>
      <c r="F823" s="17" t="str" cm="1">
        <f t="array" aca="1" ref="F823" ca="1">IF(E823="","",IF(INDIRECT(VLOOKUP(B823,B$8:C$38,2,FALSE)&amp;(10*A823+3))="","",INDIRECT(VLOOKUP(B823,B$8:C$38,2,FALSE)&amp;(10*A823+3))))</f>
        <v/>
      </c>
      <c r="G823" s="17" t="str" cm="1">
        <f t="array" aca="1" ref="G823" ca="1">IF(E823="","",IF(INDIRECT(VLOOKUP(B823,B$8:C$38,2,FALSE)&amp;(10*A823+5))="","",INDIRECT(VLOOKUP(B823,B$8:C$38,2,FALSE)&amp;(10*A823+5))))</f>
        <v/>
      </c>
      <c r="H823" s="17" t="str" cm="1">
        <f t="array" aca="1" ref="H823" ca="1">IF(G823="","",IF(G823="●","振替後",IF(G823="▲","振替前",IF(G823="○","休日",IF(G823="外","非対象期間",IF(INDIRECT(VLOOKUP(B823,B$8:C$38,2,FALSE)&amp;(10*A823+5))="","",INDIRECT(VLOOKUP(B823,B$8:C$38,2,FALSE)&amp;(10*A823+5))))))))</f>
        <v/>
      </c>
    </row>
    <row r="824" spans="1:8">
      <c r="A824" s="17">
        <f t="shared" si="106"/>
        <v>27</v>
      </c>
      <c r="B824" s="17">
        <f t="shared" si="107"/>
        <v>11</v>
      </c>
      <c r="D824" s="89" cm="1">
        <f t="array" aca="1" ref="D824" ca="1">IF(INDIRECT(VLOOKUP(B824,B$8:C$38,2,FALSE)&amp;(10*A824-1))="","",INDIRECT(VLOOKUP(B824,B$8:C$38,2,FALSE)&amp;(10*A824-1)))</f>
        <v>46732</v>
      </c>
      <c r="E824" s="17" t="str">
        <f t="shared" ca="1" si="105"/>
        <v>土</v>
      </c>
      <c r="F824" s="17" t="str" cm="1">
        <f t="array" aca="1" ref="F824" ca="1">IF(E824="","",IF(INDIRECT(VLOOKUP(B824,B$8:C$38,2,FALSE)&amp;(10*A824+3))="","",INDIRECT(VLOOKUP(B824,B$8:C$38,2,FALSE)&amp;(10*A824+3))))</f>
        <v/>
      </c>
      <c r="G824" s="17" t="str" cm="1">
        <f t="array" aca="1" ref="G824" ca="1">IF(E824="","",IF(INDIRECT(VLOOKUP(B824,B$8:C$38,2,FALSE)&amp;(10*A824+5))="","",INDIRECT(VLOOKUP(B824,B$8:C$38,2,FALSE)&amp;(10*A824+5))))</f>
        <v/>
      </c>
      <c r="H824" s="17" t="str" cm="1">
        <f t="array" aca="1" ref="H824" ca="1">IF(G824="","",IF(G824="●","振替後",IF(G824="▲","振替前",IF(G824="○","休日",IF(G824="外","非対象期間",IF(INDIRECT(VLOOKUP(B824,B$8:C$38,2,FALSE)&amp;(10*A824+5))="","",INDIRECT(VLOOKUP(B824,B$8:C$38,2,FALSE)&amp;(10*A824+5))))))))</f>
        <v/>
      </c>
    </row>
    <row r="825" spans="1:8">
      <c r="A825" s="17">
        <f t="shared" si="106"/>
        <v>27</v>
      </c>
      <c r="B825" s="17">
        <f t="shared" si="107"/>
        <v>12</v>
      </c>
      <c r="D825" s="89" cm="1">
        <f t="array" aca="1" ref="D825" ca="1">IF(INDIRECT(VLOOKUP(B825,B$8:C$38,2,FALSE)&amp;(10*A825-1))="","",INDIRECT(VLOOKUP(B825,B$8:C$38,2,FALSE)&amp;(10*A825-1)))</f>
        <v>46733</v>
      </c>
      <c r="E825" s="17" t="str">
        <f t="shared" ca="1" si="105"/>
        <v>日</v>
      </c>
      <c r="F825" s="17" t="str" cm="1">
        <f t="array" aca="1" ref="F825" ca="1">IF(E825="","",IF(INDIRECT(VLOOKUP(B825,B$8:C$38,2,FALSE)&amp;(10*A825+3))="","",INDIRECT(VLOOKUP(B825,B$8:C$38,2,FALSE)&amp;(10*A825+3))))</f>
        <v/>
      </c>
      <c r="G825" s="17" t="str" cm="1">
        <f t="array" aca="1" ref="G825" ca="1">IF(E825="","",IF(INDIRECT(VLOOKUP(B825,B$8:C$38,2,FALSE)&amp;(10*A825+5))="","",INDIRECT(VLOOKUP(B825,B$8:C$38,2,FALSE)&amp;(10*A825+5))))</f>
        <v/>
      </c>
      <c r="H825" s="17" t="str" cm="1">
        <f t="array" aca="1" ref="H825" ca="1">IF(G825="","",IF(G825="●","振替後",IF(G825="▲","振替前",IF(G825="○","休日",IF(G825="外","非対象期間",IF(INDIRECT(VLOOKUP(B825,B$8:C$38,2,FALSE)&amp;(10*A825+5))="","",INDIRECT(VLOOKUP(B825,B$8:C$38,2,FALSE)&amp;(10*A825+5))))))))</f>
        <v/>
      </c>
    </row>
    <row r="826" spans="1:8">
      <c r="A826" s="17">
        <f t="shared" si="106"/>
        <v>27</v>
      </c>
      <c r="B826" s="17">
        <f t="shared" si="107"/>
        <v>13</v>
      </c>
      <c r="D826" s="89" cm="1">
        <f t="array" aca="1" ref="D826" ca="1">IF(INDIRECT(VLOOKUP(B826,B$8:C$38,2,FALSE)&amp;(10*A826-1))="","",INDIRECT(VLOOKUP(B826,B$8:C$38,2,FALSE)&amp;(10*A826-1)))</f>
        <v>46734</v>
      </c>
      <c r="E826" s="17" t="str">
        <f t="shared" ca="1" si="105"/>
        <v>月</v>
      </c>
      <c r="F826" s="17" t="str" cm="1">
        <f t="array" aca="1" ref="F826" ca="1">IF(E826="","",IF(INDIRECT(VLOOKUP(B826,B$8:C$38,2,FALSE)&amp;(10*A826+3))="","",INDIRECT(VLOOKUP(B826,B$8:C$38,2,FALSE)&amp;(10*A826+3))))</f>
        <v/>
      </c>
      <c r="G826" s="17" t="str" cm="1">
        <f t="array" aca="1" ref="G826" ca="1">IF(E826="","",IF(INDIRECT(VLOOKUP(B826,B$8:C$38,2,FALSE)&amp;(10*A826+5))="","",INDIRECT(VLOOKUP(B826,B$8:C$38,2,FALSE)&amp;(10*A826+5))))</f>
        <v/>
      </c>
      <c r="H826" s="17" t="str" cm="1">
        <f t="array" aca="1" ref="H826" ca="1">IF(G826="","",IF(G826="●","振替後",IF(G826="▲","振替前",IF(G826="○","休日",IF(G826="外","非対象期間",IF(INDIRECT(VLOOKUP(B826,B$8:C$38,2,FALSE)&amp;(10*A826+5))="","",INDIRECT(VLOOKUP(B826,B$8:C$38,2,FALSE)&amp;(10*A826+5))))))))</f>
        <v/>
      </c>
    </row>
    <row r="827" spans="1:8">
      <c r="A827" s="17">
        <f t="shared" si="106"/>
        <v>27</v>
      </c>
      <c r="B827" s="17">
        <f t="shared" si="107"/>
        <v>14</v>
      </c>
      <c r="D827" s="89" cm="1">
        <f t="array" aca="1" ref="D827" ca="1">IF(INDIRECT(VLOOKUP(B827,B$8:C$38,2,FALSE)&amp;(10*A827-1))="","",INDIRECT(VLOOKUP(B827,B$8:C$38,2,FALSE)&amp;(10*A827-1)))</f>
        <v>46735</v>
      </c>
      <c r="E827" s="17" t="str">
        <f t="shared" ca="1" si="105"/>
        <v>火</v>
      </c>
      <c r="F827" s="17" t="str" cm="1">
        <f t="array" aca="1" ref="F827" ca="1">IF(E827="","",IF(INDIRECT(VLOOKUP(B827,B$8:C$38,2,FALSE)&amp;(10*A827+3))="","",INDIRECT(VLOOKUP(B827,B$8:C$38,2,FALSE)&amp;(10*A827+3))))</f>
        <v/>
      </c>
      <c r="G827" s="17" t="str" cm="1">
        <f t="array" aca="1" ref="G827" ca="1">IF(E827="","",IF(INDIRECT(VLOOKUP(B827,B$8:C$38,2,FALSE)&amp;(10*A827+5))="","",INDIRECT(VLOOKUP(B827,B$8:C$38,2,FALSE)&amp;(10*A827+5))))</f>
        <v/>
      </c>
      <c r="H827" s="17" t="str" cm="1">
        <f t="array" aca="1" ref="H827" ca="1">IF(G827="","",IF(G827="●","振替後",IF(G827="▲","振替前",IF(G827="○","休日",IF(G827="外","非対象期間",IF(INDIRECT(VLOOKUP(B827,B$8:C$38,2,FALSE)&amp;(10*A827+5))="","",INDIRECT(VLOOKUP(B827,B$8:C$38,2,FALSE)&amp;(10*A827+5))))))))</f>
        <v/>
      </c>
    </row>
    <row r="828" spans="1:8">
      <c r="A828" s="17">
        <f t="shared" si="106"/>
        <v>27</v>
      </c>
      <c r="B828" s="17">
        <f t="shared" si="107"/>
        <v>15</v>
      </c>
      <c r="D828" s="89" cm="1">
        <f t="array" aca="1" ref="D828" ca="1">IF(INDIRECT(VLOOKUP(B828,B$8:C$38,2,FALSE)&amp;(10*A828-1))="","",INDIRECT(VLOOKUP(B828,B$8:C$38,2,FALSE)&amp;(10*A828-1)))</f>
        <v>46736</v>
      </c>
      <c r="E828" s="17" t="str">
        <f t="shared" ca="1" si="105"/>
        <v>水</v>
      </c>
      <c r="F828" s="17" t="str" cm="1">
        <f t="array" aca="1" ref="F828" ca="1">IF(E828="","",IF(INDIRECT(VLOOKUP(B828,B$8:C$38,2,FALSE)&amp;(10*A828+3))="","",INDIRECT(VLOOKUP(B828,B$8:C$38,2,FALSE)&amp;(10*A828+3))))</f>
        <v/>
      </c>
      <c r="G828" s="17" t="str" cm="1">
        <f t="array" aca="1" ref="G828" ca="1">IF(E828="","",IF(INDIRECT(VLOOKUP(B828,B$8:C$38,2,FALSE)&amp;(10*A828+5))="","",INDIRECT(VLOOKUP(B828,B$8:C$38,2,FALSE)&amp;(10*A828+5))))</f>
        <v/>
      </c>
      <c r="H828" s="17" t="str" cm="1">
        <f t="array" aca="1" ref="H828" ca="1">IF(G828="","",IF(G828="●","振替後",IF(G828="▲","振替前",IF(G828="○","休日",IF(G828="外","非対象期間",IF(INDIRECT(VLOOKUP(B828,B$8:C$38,2,FALSE)&amp;(10*A828+5))="","",INDIRECT(VLOOKUP(B828,B$8:C$38,2,FALSE)&amp;(10*A828+5))))))))</f>
        <v/>
      </c>
    </row>
    <row r="829" spans="1:8">
      <c r="A829" s="17">
        <f t="shared" si="106"/>
        <v>27</v>
      </c>
      <c r="B829" s="17">
        <f t="shared" si="107"/>
        <v>16</v>
      </c>
      <c r="D829" s="89" cm="1">
        <f t="array" aca="1" ref="D829" ca="1">IF(INDIRECT(VLOOKUP(B829,B$8:C$38,2,FALSE)&amp;(10*A829-1))="","",INDIRECT(VLOOKUP(B829,B$8:C$38,2,FALSE)&amp;(10*A829-1)))</f>
        <v>46737</v>
      </c>
      <c r="E829" s="17" t="str">
        <f t="shared" ca="1" si="105"/>
        <v>木</v>
      </c>
      <c r="F829" s="17" t="str" cm="1">
        <f t="array" aca="1" ref="F829" ca="1">IF(E829="","",IF(INDIRECT(VLOOKUP(B829,B$8:C$38,2,FALSE)&amp;(10*A829+3))="","",INDIRECT(VLOOKUP(B829,B$8:C$38,2,FALSE)&amp;(10*A829+3))))</f>
        <v/>
      </c>
      <c r="G829" s="17" t="str" cm="1">
        <f t="array" aca="1" ref="G829" ca="1">IF(E829="","",IF(INDIRECT(VLOOKUP(B829,B$8:C$38,2,FALSE)&amp;(10*A829+5))="","",INDIRECT(VLOOKUP(B829,B$8:C$38,2,FALSE)&amp;(10*A829+5))))</f>
        <v/>
      </c>
      <c r="H829" s="17" t="str" cm="1">
        <f t="array" aca="1" ref="H829" ca="1">IF(G829="","",IF(G829="●","振替後",IF(G829="▲","振替前",IF(G829="○","休日",IF(G829="外","非対象期間",IF(INDIRECT(VLOOKUP(B829,B$8:C$38,2,FALSE)&amp;(10*A829+5))="","",INDIRECT(VLOOKUP(B829,B$8:C$38,2,FALSE)&amp;(10*A829+5))))))))</f>
        <v/>
      </c>
    </row>
    <row r="830" spans="1:8">
      <c r="A830" s="17">
        <f t="shared" si="106"/>
        <v>27</v>
      </c>
      <c r="B830" s="17">
        <f t="shared" si="107"/>
        <v>17</v>
      </c>
      <c r="D830" s="89" cm="1">
        <f t="array" aca="1" ref="D830" ca="1">IF(INDIRECT(VLOOKUP(B830,B$8:C$38,2,FALSE)&amp;(10*A830-1))="","",INDIRECT(VLOOKUP(B830,B$8:C$38,2,FALSE)&amp;(10*A830-1)))</f>
        <v>46738</v>
      </c>
      <c r="E830" s="17" t="str">
        <f t="shared" ca="1" si="105"/>
        <v>金</v>
      </c>
      <c r="F830" s="17" t="str" cm="1">
        <f t="array" aca="1" ref="F830" ca="1">IF(E830="","",IF(INDIRECT(VLOOKUP(B830,B$8:C$38,2,FALSE)&amp;(10*A830+3))="","",INDIRECT(VLOOKUP(B830,B$8:C$38,2,FALSE)&amp;(10*A830+3))))</f>
        <v/>
      </c>
      <c r="G830" s="17" t="str" cm="1">
        <f t="array" aca="1" ref="G830" ca="1">IF(E830="","",IF(INDIRECT(VLOOKUP(B830,B$8:C$38,2,FALSE)&amp;(10*A830+5))="","",INDIRECT(VLOOKUP(B830,B$8:C$38,2,FALSE)&amp;(10*A830+5))))</f>
        <v/>
      </c>
      <c r="H830" s="17" t="str" cm="1">
        <f t="array" aca="1" ref="H830" ca="1">IF(G830="","",IF(G830="●","振替後",IF(G830="▲","振替前",IF(G830="○","休日",IF(G830="外","非対象期間",IF(INDIRECT(VLOOKUP(B830,B$8:C$38,2,FALSE)&amp;(10*A830+5))="","",INDIRECT(VLOOKUP(B830,B$8:C$38,2,FALSE)&amp;(10*A830+5))))))))</f>
        <v/>
      </c>
    </row>
    <row r="831" spans="1:8">
      <c r="A831" s="17">
        <f t="shared" si="106"/>
        <v>27</v>
      </c>
      <c r="B831" s="17">
        <f t="shared" si="107"/>
        <v>18</v>
      </c>
      <c r="D831" s="89" cm="1">
        <f t="array" aca="1" ref="D831" ca="1">IF(INDIRECT(VLOOKUP(B831,B$8:C$38,2,FALSE)&amp;(10*A831-1))="","",INDIRECT(VLOOKUP(B831,B$8:C$38,2,FALSE)&amp;(10*A831-1)))</f>
        <v>46739</v>
      </c>
      <c r="E831" s="17" t="str">
        <f t="shared" ca="1" si="105"/>
        <v>土</v>
      </c>
      <c r="F831" s="17" t="str" cm="1">
        <f t="array" aca="1" ref="F831" ca="1">IF(E831="","",IF(INDIRECT(VLOOKUP(B831,B$8:C$38,2,FALSE)&amp;(10*A831+3))="","",INDIRECT(VLOOKUP(B831,B$8:C$38,2,FALSE)&amp;(10*A831+3))))</f>
        <v/>
      </c>
      <c r="G831" s="17" t="str" cm="1">
        <f t="array" aca="1" ref="G831" ca="1">IF(E831="","",IF(INDIRECT(VLOOKUP(B831,B$8:C$38,2,FALSE)&amp;(10*A831+5))="","",INDIRECT(VLOOKUP(B831,B$8:C$38,2,FALSE)&amp;(10*A831+5))))</f>
        <v/>
      </c>
      <c r="H831" s="17" t="str" cm="1">
        <f t="array" aca="1" ref="H831" ca="1">IF(G831="","",IF(G831="●","振替後",IF(G831="▲","振替前",IF(G831="○","休日",IF(G831="外","非対象期間",IF(INDIRECT(VLOOKUP(B831,B$8:C$38,2,FALSE)&amp;(10*A831+5))="","",INDIRECT(VLOOKUP(B831,B$8:C$38,2,FALSE)&amp;(10*A831+5))))))))</f>
        <v/>
      </c>
    </row>
    <row r="832" spans="1:8">
      <c r="A832" s="17">
        <f t="shared" si="106"/>
        <v>27</v>
      </c>
      <c r="B832" s="17">
        <f t="shared" si="107"/>
        <v>19</v>
      </c>
      <c r="D832" s="89" cm="1">
        <f t="array" aca="1" ref="D832" ca="1">IF(INDIRECT(VLOOKUP(B832,B$8:C$38,2,FALSE)&amp;(10*A832-1))="","",INDIRECT(VLOOKUP(B832,B$8:C$38,2,FALSE)&amp;(10*A832-1)))</f>
        <v>46740</v>
      </c>
      <c r="E832" s="17" t="str">
        <f t="shared" ca="1" si="105"/>
        <v>日</v>
      </c>
      <c r="F832" s="17" t="str" cm="1">
        <f t="array" aca="1" ref="F832" ca="1">IF(E832="","",IF(INDIRECT(VLOOKUP(B832,B$8:C$38,2,FALSE)&amp;(10*A832+3))="","",INDIRECT(VLOOKUP(B832,B$8:C$38,2,FALSE)&amp;(10*A832+3))))</f>
        <v/>
      </c>
      <c r="G832" s="17" t="str" cm="1">
        <f t="array" aca="1" ref="G832" ca="1">IF(E832="","",IF(INDIRECT(VLOOKUP(B832,B$8:C$38,2,FALSE)&amp;(10*A832+5))="","",INDIRECT(VLOOKUP(B832,B$8:C$38,2,FALSE)&amp;(10*A832+5))))</f>
        <v/>
      </c>
      <c r="H832" s="17" t="str" cm="1">
        <f t="array" aca="1" ref="H832" ca="1">IF(G832="","",IF(G832="●","振替後",IF(G832="▲","振替前",IF(G832="○","休日",IF(G832="外","非対象期間",IF(INDIRECT(VLOOKUP(B832,B$8:C$38,2,FALSE)&amp;(10*A832+5))="","",INDIRECT(VLOOKUP(B832,B$8:C$38,2,FALSE)&amp;(10*A832+5))))))))</f>
        <v/>
      </c>
    </row>
    <row r="833" spans="1:8">
      <c r="A833" s="17">
        <f t="shared" si="106"/>
        <v>27</v>
      </c>
      <c r="B833" s="17">
        <f t="shared" si="107"/>
        <v>20</v>
      </c>
      <c r="D833" s="89" cm="1">
        <f t="array" aca="1" ref="D833" ca="1">IF(INDIRECT(VLOOKUP(B833,B$8:C$38,2,FALSE)&amp;(10*A833-1))="","",INDIRECT(VLOOKUP(B833,B$8:C$38,2,FALSE)&amp;(10*A833-1)))</f>
        <v>46741</v>
      </c>
      <c r="E833" s="17" t="str">
        <f t="shared" ca="1" si="105"/>
        <v>月</v>
      </c>
      <c r="F833" s="17" t="str" cm="1">
        <f t="array" aca="1" ref="F833" ca="1">IF(E833="","",IF(INDIRECT(VLOOKUP(B833,B$8:C$38,2,FALSE)&amp;(10*A833+3))="","",INDIRECT(VLOOKUP(B833,B$8:C$38,2,FALSE)&amp;(10*A833+3))))</f>
        <v/>
      </c>
      <c r="G833" s="17" t="str" cm="1">
        <f t="array" aca="1" ref="G833" ca="1">IF(E833="","",IF(INDIRECT(VLOOKUP(B833,B$8:C$38,2,FALSE)&amp;(10*A833+5))="","",INDIRECT(VLOOKUP(B833,B$8:C$38,2,FALSE)&amp;(10*A833+5))))</f>
        <v/>
      </c>
      <c r="H833" s="17" t="str" cm="1">
        <f t="array" aca="1" ref="H833" ca="1">IF(G833="","",IF(G833="●","振替後",IF(G833="▲","振替前",IF(G833="○","休日",IF(G833="外","非対象期間",IF(INDIRECT(VLOOKUP(B833,B$8:C$38,2,FALSE)&amp;(10*A833+5))="","",INDIRECT(VLOOKUP(B833,B$8:C$38,2,FALSE)&amp;(10*A833+5))))))))</f>
        <v/>
      </c>
    </row>
    <row r="834" spans="1:8">
      <c r="A834" s="17">
        <f t="shared" si="106"/>
        <v>27</v>
      </c>
      <c r="B834" s="17">
        <f t="shared" si="107"/>
        <v>21</v>
      </c>
      <c r="D834" s="89" cm="1">
        <f t="array" aca="1" ref="D834" ca="1">IF(INDIRECT(VLOOKUP(B834,B$8:C$38,2,FALSE)&amp;(10*A834-1))="","",INDIRECT(VLOOKUP(B834,B$8:C$38,2,FALSE)&amp;(10*A834-1)))</f>
        <v>46742</v>
      </c>
      <c r="E834" s="17" t="str">
        <f t="shared" ca="1" si="105"/>
        <v>火</v>
      </c>
      <c r="F834" s="17" t="str" cm="1">
        <f t="array" aca="1" ref="F834" ca="1">IF(E834="","",IF(INDIRECT(VLOOKUP(B834,B$8:C$38,2,FALSE)&amp;(10*A834+3))="","",INDIRECT(VLOOKUP(B834,B$8:C$38,2,FALSE)&amp;(10*A834+3))))</f>
        <v/>
      </c>
      <c r="G834" s="17" t="str" cm="1">
        <f t="array" aca="1" ref="G834" ca="1">IF(E834="","",IF(INDIRECT(VLOOKUP(B834,B$8:C$38,2,FALSE)&amp;(10*A834+5))="","",INDIRECT(VLOOKUP(B834,B$8:C$38,2,FALSE)&amp;(10*A834+5))))</f>
        <v/>
      </c>
      <c r="H834" s="17" t="str" cm="1">
        <f t="array" aca="1" ref="H834" ca="1">IF(G834="","",IF(G834="●","振替後",IF(G834="▲","振替前",IF(G834="○","休日",IF(G834="外","非対象期間",IF(INDIRECT(VLOOKUP(B834,B$8:C$38,2,FALSE)&amp;(10*A834+5))="","",INDIRECT(VLOOKUP(B834,B$8:C$38,2,FALSE)&amp;(10*A834+5))))))))</f>
        <v/>
      </c>
    </row>
    <row r="835" spans="1:8">
      <c r="A835" s="17">
        <f t="shared" si="106"/>
        <v>27</v>
      </c>
      <c r="B835" s="17">
        <f t="shared" si="107"/>
        <v>22</v>
      </c>
      <c r="D835" s="89" cm="1">
        <f t="array" aca="1" ref="D835" ca="1">IF(INDIRECT(VLOOKUP(B835,B$8:C$38,2,FALSE)&amp;(10*A835-1))="","",INDIRECT(VLOOKUP(B835,B$8:C$38,2,FALSE)&amp;(10*A835-1)))</f>
        <v>46743</v>
      </c>
      <c r="E835" s="17" t="str">
        <f t="shared" ca="1" si="105"/>
        <v>水</v>
      </c>
      <c r="F835" s="17" t="str" cm="1">
        <f t="array" aca="1" ref="F835" ca="1">IF(E835="","",IF(INDIRECT(VLOOKUP(B835,B$8:C$38,2,FALSE)&amp;(10*A835+3))="","",INDIRECT(VLOOKUP(B835,B$8:C$38,2,FALSE)&amp;(10*A835+3))))</f>
        <v/>
      </c>
      <c r="G835" s="17" t="str" cm="1">
        <f t="array" aca="1" ref="G835" ca="1">IF(E835="","",IF(INDIRECT(VLOOKUP(B835,B$8:C$38,2,FALSE)&amp;(10*A835+5))="","",INDIRECT(VLOOKUP(B835,B$8:C$38,2,FALSE)&amp;(10*A835+5))))</f>
        <v/>
      </c>
      <c r="H835" s="17" t="str" cm="1">
        <f t="array" aca="1" ref="H835" ca="1">IF(G835="","",IF(G835="●","振替後",IF(G835="▲","振替前",IF(G835="○","休日",IF(G835="外","非対象期間",IF(INDIRECT(VLOOKUP(B835,B$8:C$38,2,FALSE)&amp;(10*A835+5))="","",INDIRECT(VLOOKUP(B835,B$8:C$38,2,FALSE)&amp;(10*A835+5))))))))</f>
        <v/>
      </c>
    </row>
    <row r="836" spans="1:8">
      <c r="A836" s="17">
        <f t="shared" si="106"/>
        <v>27</v>
      </c>
      <c r="B836" s="17">
        <f t="shared" si="107"/>
        <v>23</v>
      </c>
      <c r="D836" s="89" cm="1">
        <f t="array" aca="1" ref="D836" ca="1">IF(INDIRECT(VLOOKUP(B836,B$8:C$38,2,FALSE)&amp;(10*A836-1))="","",INDIRECT(VLOOKUP(B836,B$8:C$38,2,FALSE)&amp;(10*A836-1)))</f>
        <v>46744</v>
      </c>
      <c r="E836" s="17" t="str">
        <f t="shared" ca="1" si="105"/>
        <v>木</v>
      </c>
      <c r="F836" s="17" t="str" cm="1">
        <f t="array" aca="1" ref="F836" ca="1">IF(E836="","",IF(INDIRECT(VLOOKUP(B836,B$8:C$38,2,FALSE)&amp;(10*A836+3))="","",INDIRECT(VLOOKUP(B836,B$8:C$38,2,FALSE)&amp;(10*A836+3))))</f>
        <v/>
      </c>
      <c r="G836" s="17" t="str" cm="1">
        <f t="array" aca="1" ref="G836" ca="1">IF(E836="","",IF(INDIRECT(VLOOKUP(B836,B$8:C$38,2,FALSE)&amp;(10*A836+5))="","",INDIRECT(VLOOKUP(B836,B$8:C$38,2,FALSE)&amp;(10*A836+5))))</f>
        <v/>
      </c>
      <c r="H836" s="17" t="str" cm="1">
        <f t="array" aca="1" ref="H836" ca="1">IF(G836="","",IF(G836="●","振替後",IF(G836="▲","振替前",IF(G836="○","休日",IF(G836="外","非対象期間",IF(INDIRECT(VLOOKUP(B836,B$8:C$38,2,FALSE)&amp;(10*A836+5))="","",INDIRECT(VLOOKUP(B836,B$8:C$38,2,FALSE)&amp;(10*A836+5))))))))</f>
        <v/>
      </c>
    </row>
    <row r="837" spans="1:8">
      <c r="A837" s="17">
        <f t="shared" si="106"/>
        <v>27</v>
      </c>
      <c r="B837" s="17">
        <f t="shared" si="107"/>
        <v>24</v>
      </c>
      <c r="D837" s="89" cm="1">
        <f t="array" aca="1" ref="D837" ca="1">IF(INDIRECT(VLOOKUP(B837,B$8:C$38,2,FALSE)&amp;(10*A837-1))="","",INDIRECT(VLOOKUP(B837,B$8:C$38,2,FALSE)&amp;(10*A837-1)))</f>
        <v>46745</v>
      </c>
      <c r="E837" s="17" t="str">
        <f t="shared" ca="1" si="105"/>
        <v>金</v>
      </c>
      <c r="F837" s="17" t="str" cm="1">
        <f t="array" aca="1" ref="F837" ca="1">IF(E837="","",IF(INDIRECT(VLOOKUP(B837,B$8:C$38,2,FALSE)&amp;(10*A837+3))="","",INDIRECT(VLOOKUP(B837,B$8:C$38,2,FALSE)&amp;(10*A837+3))))</f>
        <v/>
      </c>
      <c r="G837" s="17" t="str" cm="1">
        <f t="array" aca="1" ref="G837" ca="1">IF(E837="","",IF(INDIRECT(VLOOKUP(B837,B$8:C$38,2,FALSE)&amp;(10*A837+5))="","",INDIRECT(VLOOKUP(B837,B$8:C$38,2,FALSE)&amp;(10*A837+5))))</f>
        <v/>
      </c>
      <c r="H837" s="17" t="str" cm="1">
        <f t="array" aca="1" ref="H837" ca="1">IF(G837="","",IF(G837="●","振替後",IF(G837="▲","振替前",IF(G837="○","休日",IF(G837="外","非対象期間",IF(INDIRECT(VLOOKUP(B837,B$8:C$38,2,FALSE)&amp;(10*A837+5))="","",INDIRECT(VLOOKUP(B837,B$8:C$38,2,FALSE)&amp;(10*A837+5))))))))</f>
        <v/>
      </c>
    </row>
    <row r="838" spans="1:8">
      <c r="A838" s="17">
        <f t="shared" si="106"/>
        <v>27</v>
      </c>
      <c r="B838" s="17">
        <f t="shared" si="107"/>
        <v>25</v>
      </c>
      <c r="D838" s="89" cm="1">
        <f t="array" aca="1" ref="D838" ca="1">IF(INDIRECT(VLOOKUP(B838,B$8:C$38,2,FALSE)&amp;(10*A838-1))="","",INDIRECT(VLOOKUP(B838,B$8:C$38,2,FALSE)&amp;(10*A838-1)))</f>
        <v>46746</v>
      </c>
      <c r="E838" s="17" t="str">
        <f t="shared" ca="1" si="105"/>
        <v>土</v>
      </c>
      <c r="F838" s="17" t="str" cm="1">
        <f t="array" aca="1" ref="F838" ca="1">IF(E838="","",IF(INDIRECT(VLOOKUP(B838,B$8:C$38,2,FALSE)&amp;(10*A838+3))="","",INDIRECT(VLOOKUP(B838,B$8:C$38,2,FALSE)&amp;(10*A838+3))))</f>
        <v/>
      </c>
      <c r="G838" s="17" t="str" cm="1">
        <f t="array" aca="1" ref="G838" ca="1">IF(E838="","",IF(INDIRECT(VLOOKUP(B838,B$8:C$38,2,FALSE)&amp;(10*A838+5))="","",INDIRECT(VLOOKUP(B838,B$8:C$38,2,FALSE)&amp;(10*A838+5))))</f>
        <v/>
      </c>
      <c r="H838" s="17" t="str" cm="1">
        <f t="array" aca="1" ref="H838" ca="1">IF(G838="","",IF(G838="●","振替後",IF(G838="▲","振替前",IF(G838="○","休日",IF(G838="外","非対象期間",IF(INDIRECT(VLOOKUP(B838,B$8:C$38,2,FALSE)&amp;(10*A838+5))="","",INDIRECT(VLOOKUP(B838,B$8:C$38,2,FALSE)&amp;(10*A838+5))))))))</f>
        <v/>
      </c>
    </row>
    <row r="839" spans="1:8">
      <c r="A839" s="17">
        <f t="shared" si="106"/>
        <v>27</v>
      </c>
      <c r="B839" s="17">
        <f t="shared" si="107"/>
        <v>26</v>
      </c>
      <c r="D839" s="89" cm="1">
        <f t="array" aca="1" ref="D839" ca="1">IF(INDIRECT(VLOOKUP(B839,B$8:C$38,2,FALSE)&amp;(10*A839-1))="","",INDIRECT(VLOOKUP(B839,B$8:C$38,2,FALSE)&amp;(10*A839-1)))</f>
        <v>46747</v>
      </c>
      <c r="E839" s="17" t="str">
        <f t="shared" ca="1" si="105"/>
        <v>日</v>
      </c>
      <c r="F839" s="17" t="str" cm="1">
        <f t="array" aca="1" ref="F839" ca="1">IF(E839="","",IF(INDIRECT(VLOOKUP(B839,B$8:C$38,2,FALSE)&amp;(10*A839+3))="","",INDIRECT(VLOOKUP(B839,B$8:C$38,2,FALSE)&amp;(10*A839+3))))</f>
        <v/>
      </c>
      <c r="G839" s="17" t="str" cm="1">
        <f t="array" aca="1" ref="G839" ca="1">IF(E839="","",IF(INDIRECT(VLOOKUP(B839,B$8:C$38,2,FALSE)&amp;(10*A839+5))="","",INDIRECT(VLOOKUP(B839,B$8:C$38,2,FALSE)&amp;(10*A839+5))))</f>
        <v/>
      </c>
      <c r="H839" s="17" t="str" cm="1">
        <f t="array" aca="1" ref="H839" ca="1">IF(G839="","",IF(G839="●","振替後",IF(G839="▲","振替前",IF(G839="○","休日",IF(G839="外","非対象期間",IF(INDIRECT(VLOOKUP(B839,B$8:C$38,2,FALSE)&amp;(10*A839+5))="","",INDIRECT(VLOOKUP(B839,B$8:C$38,2,FALSE)&amp;(10*A839+5))))))))</f>
        <v/>
      </c>
    </row>
    <row r="840" spans="1:8">
      <c r="A840" s="17">
        <f t="shared" si="106"/>
        <v>27</v>
      </c>
      <c r="B840" s="17">
        <f t="shared" si="107"/>
        <v>27</v>
      </c>
      <c r="D840" s="89" cm="1">
        <f t="array" aca="1" ref="D840" ca="1">IF(INDIRECT(VLOOKUP(B840,B$8:C$38,2,FALSE)&amp;(10*A840-1))="","",INDIRECT(VLOOKUP(B840,B$8:C$38,2,FALSE)&amp;(10*A840-1)))</f>
        <v>46748</v>
      </c>
      <c r="E840" s="17" t="str">
        <f t="shared" ca="1" si="105"/>
        <v>月</v>
      </c>
      <c r="F840" s="17" t="str" cm="1">
        <f t="array" aca="1" ref="F840" ca="1">IF(E840="","",IF(INDIRECT(VLOOKUP(B840,B$8:C$38,2,FALSE)&amp;(10*A840+3))="","",INDIRECT(VLOOKUP(B840,B$8:C$38,2,FALSE)&amp;(10*A840+3))))</f>
        <v/>
      </c>
      <c r="G840" s="17" t="str" cm="1">
        <f t="array" aca="1" ref="G840" ca="1">IF(E840="","",IF(INDIRECT(VLOOKUP(B840,B$8:C$38,2,FALSE)&amp;(10*A840+5))="","",INDIRECT(VLOOKUP(B840,B$8:C$38,2,FALSE)&amp;(10*A840+5))))</f>
        <v/>
      </c>
      <c r="H840" s="17" t="str" cm="1">
        <f t="array" aca="1" ref="H840" ca="1">IF(G840="","",IF(G840="●","振替後",IF(G840="▲","振替前",IF(G840="○","休日",IF(G840="外","非対象期間",IF(INDIRECT(VLOOKUP(B840,B$8:C$38,2,FALSE)&amp;(10*A840+5))="","",INDIRECT(VLOOKUP(B840,B$8:C$38,2,FALSE)&amp;(10*A840+5))))))))</f>
        <v/>
      </c>
    </row>
    <row r="841" spans="1:8">
      <c r="A841" s="17">
        <f t="shared" si="106"/>
        <v>27</v>
      </c>
      <c r="B841" s="17">
        <f t="shared" si="107"/>
        <v>28</v>
      </c>
      <c r="D841" s="89" cm="1">
        <f t="array" aca="1" ref="D841" ca="1">IF(INDIRECT(VLOOKUP(B841,B$8:C$38,2,FALSE)&amp;(10*A841-1))="","",INDIRECT(VLOOKUP(B841,B$8:C$38,2,FALSE)&amp;(10*A841-1)))</f>
        <v>46749</v>
      </c>
      <c r="E841" s="17" t="str">
        <f t="shared" ref="E841:E904" ca="1" si="108">TEXT(D841,"aaa")</f>
        <v>火</v>
      </c>
      <c r="F841" s="17" t="str" cm="1">
        <f t="array" aca="1" ref="F841" ca="1">IF(E841="","",IF(INDIRECT(VLOOKUP(B841,B$8:C$38,2,FALSE)&amp;(10*A841+3))="","",INDIRECT(VLOOKUP(B841,B$8:C$38,2,FALSE)&amp;(10*A841+3))))</f>
        <v/>
      </c>
      <c r="G841" s="17" t="str" cm="1">
        <f t="array" aca="1" ref="G841" ca="1">IF(E841="","",IF(INDIRECT(VLOOKUP(B841,B$8:C$38,2,FALSE)&amp;(10*A841+5))="","",INDIRECT(VLOOKUP(B841,B$8:C$38,2,FALSE)&amp;(10*A841+5))))</f>
        <v/>
      </c>
      <c r="H841" s="17" t="str" cm="1">
        <f t="array" aca="1" ref="H841" ca="1">IF(G841="","",IF(G841="●","振替後",IF(G841="▲","振替前",IF(G841="○","休日",IF(G841="外","非対象期間",IF(INDIRECT(VLOOKUP(B841,B$8:C$38,2,FALSE)&amp;(10*A841+5))="","",INDIRECT(VLOOKUP(B841,B$8:C$38,2,FALSE)&amp;(10*A841+5))))))))</f>
        <v/>
      </c>
    </row>
    <row r="842" spans="1:8">
      <c r="A842" s="17">
        <f t="shared" ref="A842:A905" si="109">IF(B842=1,A841+1,A841)</f>
        <v>27</v>
      </c>
      <c r="B842" s="17">
        <f t="shared" ref="B842:B905" si="110">IF(B841=31,1,B841+1)</f>
        <v>29</v>
      </c>
      <c r="D842" s="89" cm="1">
        <f t="array" aca="1" ref="D842" ca="1">IF(INDIRECT(VLOOKUP(B842,B$8:C$38,2,FALSE)&amp;(10*A842-1))="","",INDIRECT(VLOOKUP(B842,B$8:C$38,2,FALSE)&amp;(10*A842-1)))</f>
        <v>46750</v>
      </c>
      <c r="E842" s="17" t="str">
        <f t="shared" ca="1" si="108"/>
        <v>水</v>
      </c>
      <c r="F842" s="17" t="str" cm="1">
        <f t="array" aca="1" ref="F842" ca="1">IF(E842="","",IF(INDIRECT(VLOOKUP(B842,B$8:C$38,2,FALSE)&amp;(10*A842+3))="","",INDIRECT(VLOOKUP(B842,B$8:C$38,2,FALSE)&amp;(10*A842+3))))</f>
        <v/>
      </c>
      <c r="G842" s="17" t="str" cm="1">
        <f t="array" aca="1" ref="G842" ca="1">IF(E842="","",IF(INDIRECT(VLOOKUP(B842,B$8:C$38,2,FALSE)&amp;(10*A842+5))="","",INDIRECT(VLOOKUP(B842,B$8:C$38,2,FALSE)&amp;(10*A842+5))))</f>
        <v/>
      </c>
      <c r="H842" s="17" t="str" cm="1">
        <f t="array" aca="1" ref="H842" ca="1">IF(G842="","",IF(G842="●","振替後",IF(G842="▲","振替前",IF(G842="○","休日",IF(G842="外","非対象期間",IF(INDIRECT(VLOOKUP(B842,B$8:C$38,2,FALSE)&amp;(10*A842+5))="","",INDIRECT(VLOOKUP(B842,B$8:C$38,2,FALSE)&amp;(10*A842+5))))))))</f>
        <v/>
      </c>
    </row>
    <row r="843" spans="1:8">
      <c r="A843" s="17">
        <f t="shared" si="109"/>
        <v>27</v>
      </c>
      <c r="B843" s="17">
        <f t="shared" si="110"/>
        <v>30</v>
      </c>
      <c r="D843" s="89" cm="1">
        <f t="array" aca="1" ref="D843" ca="1">IF(INDIRECT(VLOOKUP(B843,B$8:C$38,2,FALSE)&amp;(10*A843-1))="","",INDIRECT(VLOOKUP(B843,B$8:C$38,2,FALSE)&amp;(10*A843-1)))</f>
        <v>46751</v>
      </c>
      <c r="E843" s="17" t="str">
        <f t="shared" ca="1" si="108"/>
        <v>木</v>
      </c>
      <c r="F843" s="17" t="str" cm="1">
        <f t="array" aca="1" ref="F843" ca="1">IF(E843="","",IF(INDIRECT(VLOOKUP(B843,B$8:C$38,2,FALSE)&amp;(10*A843+3))="","",INDIRECT(VLOOKUP(B843,B$8:C$38,2,FALSE)&amp;(10*A843+3))))</f>
        <v/>
      </c>
      <c r="G843" s="17" t="str" cm="1">
        <f t="array" aca="1" ref="G843" ca="1">IF(E843="","",IF(INDIRECT(VLOOKUP(B843,B$8:C$38,2,FALSE)&amp;(10*A843+5))="","",INDIRECT(VLOOKUP(B843,B$8:C$38,2,FALSE)&amp;(10*A843+5))))</f>
        <v/>
      </c>
      <c r="H843" s="17" t="str" cm="1">
        <f t="array" aca="1" ref="H843" ca="1">IF(G843="","",IF(G843="●","振替後",IF(G843="▲","振替前",IF(G843="○","休日",IF(G843="外","非対象期間",IF(INDIRECT(VLOOKUP(B843,B$8:C$38,2,FALSE)&amp;(10*A843+5))="","",INDIRECT(VLOOKUP(B843,B$8:C$38,2,FALSE)&amp;(10*A843+5))))))))</f>
        <v/>
      </c>
    </row>
    <row r="844" spans="1:8">
      <c r="A844" s="17">
        <f t="shared" si="109"/>
        <v>27</v>
      </c>
      <c r="B844" s="17">
        <f t="shared" si="110"/>
        <v>31</v>
      </c>
      <c r="D844" s="89" cm="1">
        <f t="array" aca="1" ref="D844" ca="1">IF(INDIRECT(VLOOKUP(B844,B$8:C$38,2,FALSE)&amp;(10*A844-1))="","",INDIRECT(VLOOKUP(B844,B$8:C$38,2,FALSE)&amp;(10*A844-1)))</f>
        <v>46752</v>
      </c>
      <c r="E844" s="17" t="str">
        <f t="shared" ca="1" si="108"/>
        <v>金</v>
      </c>
      <c r="F844" s="17" t="str" cm="1">
        <f t="array" aca="1" ref="F844" ca="1">IF(E844="","",IF(INDIRECT(VLOOKUP(B844,B$8:C$38,2,FALSE)&amp;(10*A844+3))="","",INDIRECT(VLOOKUP(B844,B$8:C$38,2,FALSE)&amp;(10*A844+3))))</f>
        <v/>
      </c>
      <c r="G844" s="17" t="str" cm="1">
        <f t="array" aca="1" ref="G844" ca="1">IF(E844="","",IF(INDIRECT(VLOOKUP(B844,B$8:C$38,2,FALSE)&amp;(10*A844+5))="","",INDIRECT(VLOOKUP(B844,B$8:C$38,2,FALSE)&amp;(10*A844+5))))</f>
        <v/>
      </c>
      <c r="H844" s="17" t="str" cm="1">
        <f t="array" aca="1" ref="H844" ca="1">IF(G844="","",IF(G844="●","振替後",IF(G844="▲","振替前",IF(G844="○","休日",IF(G844="外","非対象期間",IF(INDIRECT(VLOOKUP(B844,B$8:C$38,2,FALSE)&amp;(10*A844+5))="","",INDIRECT(VLOOKUP(B844,B$8:C$38,2,FALSE)&amp;(10*A844+5))))))))</f>
        <v/>
      </c>
    </row>
    <row r="845" spans="1:8">
      <c r="A845" s="17">
        <f t="shared" si="109"/>
        <v>28</v>
      </c>
      <c r="B845" s="17">
        <f t="shared" si="110"/>
        <v>1</v>
      </c>
      <c r="D845" s="89" cm="1">
        <f t="array" aca="1" ref="D845" ca="1">IF(INDIRECT(VLOOKUP(B845,B$8:C$38,2,FALSE)&amp;(10*A845-1))="","",INDIRECT(VLOOKUP(B845,B$8:C$38,2,FALSE)&amp;(10*A845-1)))</f>
        <v>46753</v>
      </c>
      <c r="E845" s="17" t="str">
        <f t="shared" ca="1" si="108"/>
        <v>土</v>
      </c>
      <c r="F845" s="17" t="str" cm="1">
        <f t="array" aca="1" ref="F845" ca="1">IF(E845="","",IF(INDIRECT(VLOOKUP(B845,B$8:C$38,2,FALSE)&amp;(10*A845+3))="","",INDIRECT(VLOOKUP(B845,B$8:C$38,2,FALSE)&amp;(10*A845+3))))</f>
        <v/>
      </c>
      <c r="G845" s="17" t="str" cm="1">
        <f t="array" aca="1" ref="G845" ca="1">IF(E845="","",IF(INDIRECT(VLOOKUP(B845,B$8:C$38,2,FALSE)&amp;(10*A845+5))="","",INDIRECT(VLOOKUP(B845,B$8:C$38,2,FALSE)&amp;(10*A845+5))))</f>
        <v/>
      </c>
      <c r="H845" s="17" t="str" cm="1">
        <f t="array" aca="1" ref="H845" ca="1">IF(G845="","",IF(G845="●","振替後",IF(G845="▲","振替前",IF(G845="○","休日",IF(G845="外","非対象期間",IF(INDIRECT(VLOOKUP(B845,B$8:C$38,2,FALSE)&amp;(10*A845+5))="","",INDIRECT(VLOOKUP(B845,B$8:C$38,2,FALSE)&amp;(10*A845+5))))))))</f>
        <v/>
      </c>
    </row>
    <row r="846" spans="1:8">
      <c r="A846" s="17">
        <f t="shared" si="109"/>
        <v>28</v>
      </c>
      <c r="B846" s="17">
        <f t="shared" si="110"/>
        <v>2</v>
      </c>
      <c r="D846" s="89" cm="1">
        <f t="array" aca="1" ref="D846" ca="1">IF(INDIRECT(VLOOKUP(B846,B$8:C$38,2,FALSE)&amp;(10*A846-1))="","",INDIRECT(VLOOKUP(B846,B$8:C$38,2,FALSE)&amp;(10*A846-1)))</f>
        <v>46754</v>
      </c>
      <c r="E846" s="17" t="str">
        <f t="shared" ca="1" si="108"/>
        <v>日</v>
      </c>
      <c r="F846" s="17" t="str" cm="1">
        <f t="array" aca="1" ref="F846" ca="1">IF(E846="","",IF(INDIRECT(VLOOKUP(B846,B$8:C$38,2,FALSE)&amp;(10*A846+3))="","",INDIRECT(VLOOKUP(B846,B$8:C$38,2,FALSE)&amp;(10*A846+3))))</f>
        <v/>
      </c>
      <c r="G846" s="17" t="str" cm="1">
        <f t="array" aca="1" ref="G846" ca="1">IF(E846="","",IF(INDIRECT(VLOOKUP(B846,B$8:C$38,2,FALSE)&amp;(10*A846+5))="","",INDIRECT(VLOOKUP(B846,B$8:C$38,2,FALSE)&amp;(10*A846+5))))</f>
        <v/>
      </c>
      <c r="H846" s="17" t="str" cm="1">
        <f t="array" aca="1" ref="H846" ca="1">IF(G846="","",IF(G846="●","振替後",IF(G846="▲","振替前",IF(G846="○","休日",IF(G846="外","非対象期間",IF(INDIRECT(VLOOKUP(B846,B$8:C$38,2,FALSE)&amp;(10*A846+5))="","",INDIRECT(VLOOKUP(B846,B$8:C$38,2,FALSE)&amp;(10*A846+5))))))))</f>
        <v/>
      </c>
    </row>
    <row r="847" spans="1:8">
      <c r="A847" s="17">
        <f t="shared" si="109"/>
        <v>28</v>
      </c>
      <c r="B847" s="17">
        <f t="shared" si="110"/>
        <v>3</v>
      </c>
      <c r="D847" s="89" cm="1">
        <f t="array" aca="1" ref="D847" ca="1">IF(INDIRECT(VLOOKUP(B847,B$8:C$38,2,FALSE)&amp;(10*A847-1))="","",INDIRECT(VLOOKUP(B847,B$8:C$38,2,FALSE)&amp;(10*A847-1)))</f>
        <v>46755</v>
      </c>
      <c r="E847" s="17" t="str">
        <f t="shared" ca="1" si="108"/>
        <v>月</v>
      </c>
      <c r="F847" s="17" t="str" cm="1">
        <f t="array" aca="1" ref="F847" ca="1">IF(E847="","",IF(INDIRECT(VLOOKUP(B847,B$8:C$38,2,FALSE)&amp;(10*A847+3))="","",INDIRECT(VLOOKUP(B847,B$8:C$38,2,FALSE)&amp;(10*A847+3))))</f>
        <v/>
      </c>
      <c r="G847" s="17" t="str" cm="1">
        <f t="array" aca="1" ref="G847" ca="1">IF(E847="","",IF(INDIRECT(VLOOKUP(B847,B$8:C$38,2,FALSE)&amp;(10*A847+5))="","",INDIRECT(VLOOKUP(B847,B$8:C$38,2,FALSE)&amp;(10*A847+5))))</f>
        <v/>
      </c>
      <c r="H847" s="17" t="str" cm="1">
        <f t="array" aca="1" ref="H847" ca="1">IF(G847="","",IF(G847="●","振替後",IF(G847="▲","振替前",IF(G847="○","休日",IF(G847="外","非対象期間",IF(INDIRECT(VLOOKUP(B847,B$8:C$38,2,FALSE)&amp;(10*A847+5))="","",INDIRECT(VLOOKUP(B847,B$8:C$38,2,FALSE)&amp;(10*A847+5))))))))</f>
        <v/>
      </c>
    </row>
    <row r="848" spans="1:8">
      <c r="A848" s="17">
        <f t="shared" si="109"/>
        <v>28</v>
      </c>
      <c r="B848" s="17">
        <f t="shared" si="110"/>
        <v>4</v>
      </c>
      <c r="D848" s="89" cm="1">
        <f t="array" aca="1" ref="D848" ca="1">IF(INDIRECT(VLOOKUP(B848,B$8:C$38,2,FALSE)&amp;(10*A848-1))="","",INDIRECT(VLOOKUP(B848,B$8:C$38,2,FALSE)&amp;(10*A848-1)))</f>
        <v>46756</v>
      </c>
      <c r="E848" s="17" t="str">
        <f t="shared" ca="1" si="108"/>
        <v>火</v>
      </c>
      <c r="F848" s="17" t="str" cm="1">
        <f t="array" aca="1" ref="F848" ca="1">IF(E848="","",IF(INDIRECT(VLOOKUP(B848,B$8:C$38,2,FALSE)&amp;(10*A848+3))="","",INDIRECT(VLOOKUP(B848,B$8:C$38,2,FALSE)&amp;(10*A848+3))))</f>
        <v/>
      </c>
      <c r="G848" s="17" t="str" cm="1">
        <f t="array" aca="1" ref="G848" ca="1">IF(E848="","",IF(INDIRECT(VLOOKUP(B848,B$8:C$38,2,FALSE)&amp;(10*A848+5))="","",INDIRECT(VLOOKUP(B848,B$8:C$38,2,FALSE)&amp;(10*A848+5))))</f>
        <v/>
      </c>
      <c r="H848" s="17" t="str" cm="1">
        <f t="array" aca="1" ref="H848" ca="1">IF(G848="","",IF(G848="●","振替後",IF(G848="▲","振替前",IF(G848="○","休日",IF(G848="外","非対象期間",IF(INDIRECT(VLOOKUP(B848,B$8:C$38,2,FALSE)&amp;(10*A848+5))="","",INDIRECT(VLOOKUP(B848,B$8:C$38,2,FALSE)&amp;(10*A848+5))))))))</f>
        <v/>
      </c>
    </row>
    <row r="849" spans="1:8">
      <c r="A849" s="17">
        <f t="shared" si="109"/>
        <v>28</v>
      </c>
      <c r="B849" s="17">
        <f t="shared" si="110"/>
        <v>5</v>
      </c>
      <c r="D849" s="89" cm="1">
        <f t="array" aca="1" ref="D849" ca="1">IF(INDIRECT(VLOOKUP(B849,B$8:C$38,2,FALSE)&amp;(10*A849-1))="","",INDIRECT(VLOOKUP(B849,B$8:C$38,2,FALSE)&amp;(10*A849-1)))</f>
        <v>46757</v>
      </c>
      <c r="E849" s="17" t="str">
        <f t="shared" ca="1" si="108"/>
        <v>水</v>
      </c>
      <c r="F849" s="17" t="str" cm="1">
        <f t="array" aca="1" ref="F849" ca="1">IF(E849="","",IF(INDIRECT(VLOOKUP(B849,B$8:C$38,2,FALSE)&amp;(10*A849+3))="","",INDIRECT(VLOOKUP(B849,B$8:C$38,2,FALSE)&amp;(10*A849+3))))</f>
        <v/>
      </c>
      <c r="G849" s="17" t="str" cm="1">
        <f t="array" aca="1" ref="G849" ca="1">IF(E849="","",IF(INDIRECT(VLOOKUP(B849,B$8:C$38,2,FALSE)&amp;(10*A849+5))="","",INDIRECT(VLOOKUP(B849,B$8:C$38,2,FALSE)&amp;(10*A849+5))))</f>
        <v/>
      </c>
      <c r="H849" s="17" t="str" cm="1">
        <f t="array" aca="1" ref="H849" ca="1">IF(G849="","",IF(G849="●","振替後",IF(G849="▲","振替前",IF(G849="○","休日",IF(G849="外","非対象期間",IF(INDIRECT(VLOOKUP(B849,B$8:C$38,2,FALSE)&amp;(10*A849+5))="","",INDIRECT(VLOOKUP(B849,B$8:C$38,2,FALSE)&amp;(10*A849+5))))))))</f>
        <v/>
      </c>
    </row>
    <row r="850" spans="1:8">
      <c r="A850" s="17">
        <f t="shared" si="109"/>
        <v>28</v>
      </c>
      <c r="B850" s="17">
        <f t="shared" si="110"/>
        <v>6</v>
      </c>
      <c r="D850" s="89" cm="1">
        <f t="array" aca="1" ref="D850" ca="1">IF(INDIRECT(VLOOKUP(B850,B$8:C$38,2,FALSE)&amp;(10*A850-1))="","",INDIRECT(VLOOKUP(B850,B$8:C$38,2,FALSE)&amp;(10*A850-1)))</f>
        <v>46758</v>
      </c>
      <c r="E850" s="17" t="str">
        <f t="shared" ca="1" si="108"/>
        <v>木</v>
      </c>
      <c r="F850" s="17" t="str" cm="1">
        <f t="array" aca="1" ref="F850" ca="1">IF(E850="","",IF(INDIRECT(VLOOKUP(B850,B$8:C$38,2,FALSE)&amp;(10*A850+3))="","",INDIRECT(VLOOKUP(B850,B$8:C$38,2,FALSE)&amp;(10*A850+3))))</f>
        <v/>
      </c>
      <c r="G850" s="17" t="str" cm="1">
        <f t="array" aca="1" ref="G850" ca="1">IF(E850="","",IF(INDIRECT(VLOOKUP(B850,B$8:C$38,2,FALSE)&amp;(10*A850+5))="","",INDIRECT(VLOOKUP(B850,B$8:C$38,2,FALSE)&amp;(10*A850+5))))</f>
        <v/>
      </c>
      <c r="H850" s="17" t="str" cm="1">
        <f t="array" aca="1" ref="H850" ca="1">IF(G850="","",IF(G850="●","振替後",IF(G850="▲","振替前",IF(G850="○","休日",IF(G850="外","非対象期間",IF(INDIRECT(VLOOKUP(B850,B$8:C$38,2,FALSE)&amp;(10*A850+5))="","",INDIRECT(VLOOKUP(B850,B$8:C$38,2,FALSE)&amp;(10*A850+5))))))))</f>
        <v/>
      </c>
    </row>
    <row r="851" spans="1:8">
      <c r="A851" s="17">
        <f t="shared" si="109"/>
        <v>28</v>
      </c>
      <c r="B851" s="17">
        <f t="shared" si="110"/>
        <v>7</v>
      </c>
      <c r="D851" s="89" cm="1">
        <f t="array" aca="1" ref="D851" ca="1">IF(INDIRECT(VLOOKUP(B851,B$8:C$38,2,FALSE)&amp;(10*A851-1))="","",INDIRECT(VLOOKUP(B851,B$8:C$38,2,FALSE)&amp;(10*A851-1)))</f>
        <v>46759</v>
      </c>
      <c r="E851" s="17" t="str">
        <f t="shared" ca="1" si="108"/>
        <v>金</v>
      </c>
      <c r="F851" s="17" t="str" cm="1">
        <f t="array" aca="1" ref="F851" ca="1">IF(E851="","",IF(INDIRECT(VLOOKUP(B851,B$8:C$38,2,FALSE)&amp;(10*A851+3))="","",INDIRECT(VLOOKUP(B851,B$8:C$38,2,FALSE)&amp;(10*A851+3))))</f>
        <v/>
      </c>
      <c r="G851" s="17" t="str" cm="1">
        <f t="array" aca="1" ref="G851" ca="1">IF(E851="","",IF(INDIRECT(VLOOKUP(B851,B$8:C$38,2,FALSE)&amp;(10*A851+5))="","",INDIRECT(VLOOKUP(B851,B$8:C$38,2,FALSE)&amp;(10*A851+5))))</f>
        <v/>
      </c>
      <c r="H851" s="17" t="str" cm="1">
        <f t="array" aca="1" ref="H851" ca="1">IF(G851="","",IF(G851="●","振替後",IF(G851="▲","振替前",IF(G851="○","休日",IF(G851="外","非対象期間",IF(INDIRECT(VLOOKUP(B851,B$8:C$38,2,FALSE)&amp;(10*A851+5))="","",INDIRECT(VLOOKUP(B851,B$8:C$38,2,FALSE)&amp;(10*A851+5))))))))</f>
        <v/>
      </c>
    </row>
    <row r="852" spans="1:8">
      <c r="A852" s="17">
        <f t="shared" si="109"/>
        <v>28</v>
      </c>
      <c r="B852" s="17">
        <f t="shared" si="110"/>
        <v>8</v>
      </c>
      <c r="D852" s="89" cm="1">
        <f t="array" aca="1" ref="D852" ca="1">IF(INDIRECT(VLOOKUP(B852,B$8:C$38,2,FALSE)&amp;(10*A852-1))="","",INDIRECT(VLOOKUP(B852,B$8:C$38,2,FALSE)&amp;(10*A852-1)))</f>
        <v>46760</v>
      </c>
      <c r="E852" s="17" t="str">
        <f t="shared" ca="1" si="108"/>
        <v>土</v>
      </c>
      <c r="F852" s="17" t="str" cm="1">
        <f t="array" aca="1" ref="F852" ca="1">IF(E852="","",IF(INDIRECT(VLOOKUP(B852,B$8:C$38,2,FALSE)&amp;(10*A852+3))="","",INDIRECT(VLOOKUP(B852,B$8:C$38,2,FALSE)&amp;(10*A852+3))))</f>
        <v/>
      </c>
      <c r="G852" s="17" t="str" cm="1">
        <f t="array" aca="1" ref="G852" ca="1">IF(E852="","",IF(INDIRECT(VLOOKUP(B852,B$8:C$38,2,FALSE)&amp;(10*A852+5))="","",INDIRECT(VLOOKUP(B852,B$8:C$38,2,FALSE)&amp;(10*A852+5))))</f>
        <v/>
      </c>
      <c r="H852" s="17" t="str" cm="1">
        <f t="array" aca="1" ref="H852" ca="1">IF(G852="","",IF(G852="●","振替後",IF(G852="▲","振替前",IF(G852="○","休日",IF(G852="外","非対象期間",IF(INDIRECT(VLOOKUP(B852,B$8:C$38,2,FALSE)&amp;(10*A852+5))="","",INDIRECT(VLOOKUP(B852,B$8:C$38,2,FALSE)&amp;(10*A852+5))))))))</f>
        <v/>
      </c>
    </row>
    <row r="853" spans="1:8">
      <c r="A853" s="17">
        <f t="shared" si="109"/>
        <v>28</v>
      </c>
      <c r="B853" s="17">
        <f t="shared" si="110"/>
        <v>9</v>
      </c>
      <c r="D853" s="89" cm="1">
        <f t="array" aca="1" ref="D853" ca="1">IF(INDIRECT(VLOOKUP(B853,B$8:C$38,2,FALSE)&amp;(10*A853-1))="","",INDIRECT(VLOOKUP(B853,B$8:C$38,2,FALSE)&amp;(10*A853-1)))</f>
        <v>46761</v>
      </c>
      <c r="E853" s="17" t="str">
        <f t="shared" ca="1" si="108"/>
        <v>日</v>
      </c>
      <c r="F853" s="17" t="str" cm="1">
        <f t="array" aca="1" ref="F853" ca="1">IF(E853="","",IF(INDIRECT(VLOOKUP(B853,B$8:C$38,2,FALSE)&amp;(10*A853+3))="","",INDIRECT(VLOOKUP(B853,B$8:C$38,2,FALSE)&amp;(10*A853+3))))</f>
        <v/>
      </c>
      <c r="G853" s="17" t="str" cm="1">
        <f t="array" aca="1" ref="G853" ca="1">IF(E853="","",IF(INDIRECT(VLOOKUP(B853,B$8:C$38,2,FALSE)&amp;(10*A853+5))="","",INDIRECT(VLOOKUP(B853,B$8:C$38,2,FALSE)&amp;(10*A853+5))))</f>
        <v/>
      </c>
      <c r="H853" s="17" t="str" cm="1">
        <f t="array" aca="1" ref="H853" ca="1">IF(G853="","",IF(G853="●","振替後",IF(G853="▲","振替前",IF(G853="○","休日",IF(G853="外","非対象期間",IF(INDIRECT(VLOOKUP(B853,B$8:C$38,2,FALSE)&amp;(10*A853+5))="","",INDIRECT(VLOOKUP(B853,B$8:C$38,2,FALSE)&amp;(10*A853+5))))))))</f>
        <v/>
      </c>
    </row>
    <row r="854" spans="1:8">
      <c r="A854" s="17">
        <f t="shared" si="109"/>
        <v>28</v>
      </c>
      <c r="B854" s="17">
        <f t="shared" si="110"/>
        <v>10</v>
      </c>
      <c r="D854" s="89" cm="1">
        <f t="array" aca="1" ref="D854" ca="1">IF(INDIRECT(VLOOKUP(B854,B$8:C$38,2,FALSE)&amp;(10*A854-1))="","",INDIRECT(VLOOKUP(B854,B$8:C$38,2,FALSE)&amp;(10*A854-1)))</f>
        <v>46762</v>
      </c>
      <c r="E854" s="17" t="str">
        <f t="shared" ca="1" si="108"/>
        <v>月</v>
      </c>
      <c r="F854" s="17" t="str" cm="1">
        <f t="array" aca="1" ref="F854" ca="1">IF(E854="","",IF(INDIRECT(VLOOKUP(B854,B$8:C$38,2,FALSE)&amp;(10*A854+3))="","",INDIRECT(VLOOKUP(B854,B$8:C$38,2,FALSE)&amp;(10*A854+3))))</f>
        <v/>
      </c>
      <c r="G854" s="17" t="str" cm="1">
        <f t="array" aca="1" ref="G854" ca="1">IF(E854="","",IF(INDIRECT(VLOOKUP(B854,B$8:C$38,2,FALSE)&amp;(10*A854+5))="","",INDIRECT(VLOOKUP(B854,B$8:C$38,2,FALSE)&amp;(10*A854+5))))</f>
        <v/>
      </c>
      <c r="H854" s="17" t="str" cm="1">
        <f t="array" aca="1" ref="H854" ca="1">IF(G854="","",IF(G854="●","振替後",IF(G854="▲","振替前",IF(G854="○","休日",IF(G854="外","非対象期間",IF(INDIRECT(VLOOKUP(B854,B$8:C$38,2,FALSE)&amp;(10*A854+5))="","",INDIRECT(VLOOKUP(B854,B$8:C$38,2,FALSE)&amp;(10*A854+5))))))))</f>
        <v/>
      </c>
    </row>
    <row r="855" spans="1:8">
      <c r="A855" s="17">
        <f t="shared" si="109"/>
        <v>28</v>
      </c>
      <c r="B855" s="17">
        <f t="shared" si="110"/>
        <v>11</v>
      </c>
      <c r="D855" s="89" cm="1">
        <f t="array" aca="1" ref="D855" ca="1">IF(INDIRECT(VLOOKUP(B855,B$8:C$38,2,FALSE)&amp;(10*A855-1))="","",INDIRECT(VLOOKUP(B855,B$8:C$38,2,FALSE)&amp;(10*A855-1)))</f>
        <v>46763</v>
      </c>
      <c r="E855" s="17" t="str">
        <f t="shared" ca="1" si="108"/>
        <v>火</v>
      </c>
      <c r="F855" s="17" t="str" cm="1">
        <f t="array" aca="1" ref="F855" ca="1">IF(E855="","",IF(INDIRECT(VLOOKUP(B855,B$8:C$38,2,FALSE)&amp;(10*A855+3))="","",INDIRECT(VLOOKUP(B855,B$8:C$38,2,FALSE)&amp;(10*A855+3))))</f>
        <v/>
      </c>
      <c r="G855" s="17" t="str" cm="1">
        <f t="array" aca="1" ref="G855" ca="1">IF(E855="","",IF(INDIRECT(VLOOKUP(B855,B$8:C$38,2,FALSE)&amp;(10*A855+5))="","",INDIRECT(VLOOKUP(B855,B$8:C$38,2,FALSE)&amp;(10*A855+5))))</f>
        <v/>
      </c>
      <c r="H855" s="17" t="str" cm="1">
        <f t="array" aca="1" ref="H855" ca="1">IF(G855="","",IF(G855="●","振替後",IF(G855="▲","振替前",IF(G855="○","休日",IF(G855="外","非対象期間",IF(INDIRECT(VLOOKUP(B855,B$8:C$38,2,FALSE)&amp;(10*A855+5))="","",INDIRECT(VLOOKUP(B855,B$8:C$38,2,FALSE)&amp;(10*A855+5))))))))</f>
        <v/>
      </c>
    </row>
    <row r="856" spans="1:8">
      <c r="A856" s="17">
        <f t="shared" si="109"/>
        <v>28</v>
      </c>
      <c r="B856" s="17">
        <f t="shared" si="110"/>
        <v>12</v>
      </c>
      <c r="D856" s="89" cm="1">
        <f t="array" aca="1" ref="D856" ca="1">IF(INDIRECT(VLOOKUP(B856,B$8:C$38,2,FALSE)&amp;(10*A856-1))="","",INDIRECT(VLOOKUP(B856,B$8:C$38,2,FALSE)&amp;(10*A856-1)))</f>
        <v>46764</v>
      </c>
      <c r="E856" s="17" t="str">
        <f t="shared" ca="1" si="108"/>
        <v>水</v>
      </c>
      <c r="F856" s="17" t="str" cm="1">
        <f t="array" aca="1" ref="F856" ca="1">IF(E856="","",IF(INDIRECT(VLOOKUP(B856,B$8:C$38,2,FALSE)&amp;(10*A856+3))="","",INDIRECT(VLOOKUP(B856,B$8:C$38,2,FALSE)&amp;(10*A856+3))))</f>
        <v/>
      </c>
      <c r="G856" s="17" t="str" cm="1">
        <f t="array" aca="1" ref="G856" ca="1">IF(E856="","",IF(INDIRECT(VLOOKUP(B856,B$8:C$38,2,FALSE)&amp;(10*A856+5))="","",INDIRECT(VLOOKUP(B856,B$8:C$38,2,FALSE)&amp;(10*A856+5))))</f>
        <v/>
      </c>
      <c r="H856" s="17" t="str" cm="1">
        <f t="array" aca="1" ref="H856" ca="1">IF(G856="","",IF(G856="●","振替後",IF(G856="▲","振替前",IF(G856="○","休日",IF(G856="外","非対象期間",IF(INDIRECT(VLOOKUP(B856,B$8:C$38,2,FALSE)&amp;(10*A856+5))="","",INDIRECT(VLOOKUP(B856,B$8:C$38,2,FALSE)&amp;(10*A856+5))))))))</f>
        <v/>
      </c>
    </row>
    <row r="857" spans="1:8">
      <c r="A857" s="17">
        <f t="shared" si="109"/>
        <v>28</v>
      </c>
      <c r="B857" s="17">
        <f t="shared" si="110"/>
        <v>13</v>
      </c>
      <c r="D857" s="89" cm="1">
        <f t="array" aca="1" ref="D857" ca="1">IF(INDIRECT(VLOOKUP(B857,B$8:C$38,2,FALSE)&amp;(10*A857-1))="","",INDIRECT(VLOOKUP(B857,B$8:C$38,2,FALSE)&amp;(10*A857-1)))</f>
        <v>46765</v>
      </c>
      <c r="E857" s="17" t="str">
        <f t="shared" ca="1" si="108"/>
        <v>木</v>
      </c>
      <c r="F857" s="17" t="str" cm="1">
        <f t="array" aca="1" ref="F857" ca="1">IF(E857="","",IF(INDIRECT(VLOOKUP(B857,B$8:C$38,2,FALSE)&amp;(10*A857+3))="","",INDIRECT(VLOOKUP(B857,B$8:C$38,2,FALSE)&amp;(10*A857+3))))</f>
        <v/>
      </c>
      <c r="G857" s="17" t="str" cm="1">
        <f t="array" aca="1" ref="G857" ca="1">IF(E857="","",IF(INDIRECT(VLOOKUP(B857,B$8:C$38,2,FALSE)&amp;(10*A857+5))="","",INDIRECT(VLOOKUP(B857,B$8:C$38,2,FALSE)&amp;(10*A857+5))))</f>
        <v/>
      </c>
      <c r="H857" s="17" t="str" cm="1">
        <f t="array" aca="1" ref="H857" ca="1">IF(G857="","",IF(G857="●","振替後",IF(G857="▲","振替前",IF(G857="○","休日",IF(G857="外","非対象期間",IF(INDIRECT(VLOOKUP(B857,B$8:C$38,2,FALSE)&amp;(10*A857+5))="","",INDIRECT(VLOOKUP(B857,B$8:C$38,2,FALSE)&amp;(10*A857+5))))))))</f>
        <v/>
      </c>
    </row>
    <row r="858" spans="1:8">
      <c r="A858" s="17">
        <f t="shared" si="109"/>
        <v>28</v>
      </c>
      <c r="B858" s="17">
        <f t="shared" si="110"/>
        <v>14</v>
      </c>
      <c r="D858" s="89" cm="1">
        <f t="array" aca="1" ref="D858" ca="1">IF(INDIRECT(VLOOKUP(B858,B$8:C$38,2,FALSE)&amp;(10*A858-1))="","",INDIRECT(VLOOKUP(B858,B$8:C$38,2,FALSE)&amp;(10*A858-1)))</f>
        <v>46766</v>
      </c>
      <c r="E858" s="17" t="str">
        <f t="shared" ca="1" si="108"/>
        <v>金</v>
      </c>
      <c r="F858" s="17" t="str" cm="1">
        <f t="array" aca="1" ref="F858" ca="1">IF(E858="","",IF(INDIRECT(VLOOKUP(B858,B$8:C$38,2,FALSE)&amp;(10*A858+3))="","",INDIRECT(VLOOKUP(B858,B$8:C$38,2,FALSE)&amp;(10*A858+3))))</f>
        <v/>
      </c>
      <c r="G858" s="17" t="str" cm="1">
        <f t="array" aca="1" ref="G858" ca="1">IF(E858="","",IF(INDIRECT(VLOOKUP(B858,B$8:C$38,2,FALSE)&amp;(10*A858+5))="","",INDIRECT(VLOOKUP(B858,B$8:C$38,2,FALSE)&amp;(10*A858+5))))</f>
        <v/>
      </c>
      <c r="H858" s="17" t="str" cm="1">
        <f t="array" aca="1" ref="H858" ca="1">IF(G858="","",IF(G858="●","振替後",IF(G858="▲","振替前",IF(G858="○","休日",IF(G858="外","非対象期間",IF(INDIRECT(VLOOKUP(B858,B$8:C$38,2,FALSE)&amp;(10*A858+5))="","",INDIRECT(VLOOKUP(B858,B$8:C$38,2,FALSE)&amp;(10*A858+5))))))))</f>
        <v/>
      </c>
    </row>
    <row r="859" spans="1:8">
      <c r="A859" s="17">
        <f t="shared" si="109"/>
        <v>28</v>
      </c>
      <c r="B859" s="17">
        <f t="shared" si="110"/>
        <v>15</v>
      </c>
      <c r="D859" s="89" cm="1">
        <f t="array" aca="1" ref="D859" ca="1">IF(INDIRECT(VLOOKUP(B859,B$8:C$38,2,FALSE)&amp;(10*A859-1))="","",INDIRECT(VLOOKUP(B859,B$8:C$38,2,FALSE)&amp;(10*A859-1)))</f>
        <v>46767</v>
      </c>
      <c r="E859" s="17" t="str">
        <f t="shared" ca="1" si="108"/>
        <v>土</v>
      </c>
      <c r="F859" s="17" t="str" cm="1">
        <f t="array" aca="1" ref="F859" ca="1">IF(E859="","",IF(INDIRECT(VLOOKUP(B859,B$8:C$38,2,FALSE)&amp;(10*A859+3))="","",INDIRECT(VLOOKUP(B859,B$8:C$38,2,FALSE)&amp;(10*A859+3))))</f>
        <v/>
      </c>
      <c r="G859" s="17" t="str" cm="1">
        <f t="array" aca="1" ref="G859" ca="1">IF(E859="","",IF(INDIRECT(VLOOKUP(B859,B$8:C$38,2,FALSE)&amp;(10*A859+5))="","",INDIRECT(VLOOKUP(B859,B$8:C$38,2,FALSE)&amp;(10*A859+5))))</f>
        <v/>
      </c>
      <c r="H859" s="17" t="str" cm="1">
        <f t="array" aca="1" ref="H859" ca="1">IF(G859="","",IF(G859="●","振替後",IF(G859="▲","振替前",IF(G859="○","休日",IF(G859="外","非対象期間",IF(INDIRECT(VLOOKUP(B859,B$8:C$38,2,FALSE)&amp;(10*A859+5))="","",INDIRECT(VLOOKUP(B859,B$8:C$38,2,FALSE)&amp;(10*A859+5))))))))</f>
        <v/>
      </c>
    </row>
    <row r="860" spans="1:8">
      <c r="A860" s="17">
        <f t="shared" si="109"/>
        <v>28</v>
      </c>
      <c r="B860" s="17">
        <f t="shared" si="110"/>
        <v>16</v>
      </c>
      <c r="D860" s="89" cm="1">
        <f t="array" aca="1" ref="D860" ca="1">IF(INDIRECT(VLOOKUP(B860,B$8:C$38,2,FALSE)&amp;(10*A860-1))="","",INDIRECT(VLOOKUP(B860,B$8:C$38,2,FALSE)&amp;(10*A860-1)))</f>
        <v>46768</v>
      </c>
      <c r="E860" s="17" t="str">
        <f t="shared" ca="1" si="108"/>
        <v>日</v>
      </c>
      <c r="F860" s="17" t="str" cm="1">
        <f t="array" aca="1" ref="F860" ca="1">IF(E860="","",IF(INDIRECT(VLOOKUP(B860,B$8:C$38,2,FALSE)&amp;(10*A860+3))="","",INDIRECT(VLOOKUP(B860,B$8:C$38,2,FALSE)&amp;(10*A860+3))))</f>
        <v/>
      </c>
      <c r="G860" s="17" t="str" cm="1">
        <f t="array" aca="1" ref="G860" ca="1">IF(E860="","",IF(INDIRECT(VLOOKUP(B860,B$8:C$38,2,FALSE)&amp;(10*A860+5))="","",INDIRECT(VLOOKUP(B860,B$8:C$38,2,FALSE)&amp;(10*A860+5))))</f>
        <v/>
      </c>
      <c r="H860" s="17" t="str" cm="1">
        <f t="array" aca="1" ref="H860" ca="1">IF(G860="","",IF(G860="●","振替後",IF(G860="▲","振替前",IF(G860="○","休日",IF(G860="外","非対象期間",IF(INDIRECT(VLOOKUP(B860,B$8:C$38,2,FALSE)&amp;(10*A860+5))="","",INDIRECT(VLOOKUP(B860,B$8:C$38,2,FALSE)&amp;(10*A860+5))))))))</f>
        <v/>
      </c>
    </row>
    <row r="861" spans="1:8">
      <c r="A861" s="17">
        <f t="shared" si="109"/>
        <v>28</v>
      </c>
      <c r="B861" s="17">
        <f t="shared" si="110"/>
        <v>17</v>
      </c>
      <c r="D861" s="89" cm="1">
        <f t="array" aca="1" ref="D861" ca="1">IF(INDIRECT(VLOOKUP(B861,B$8:C$38,2,FALSE)&amp;(10*A861-1))="","",INDIRECT(VLOOKUP(B861,B$8:C$38,2,FALSE)&amp;(10*A861-1)))</f>
        <v>46769</v>
      </c>
      <c r="E861" s="17" t="str">
        <f t="shared" ca="1" si="108"/>
        <v>月</v>
      </c>
      <c r="F861" s="17" t="str" cm="1">
        <f t="array" aca="1" ref="F861" ca="1">IF(E861="","",IF(INDIRECT(VLOOKUP(B861,B$8:C$38,2,FALSE)&amp;(10*A861+3))="","",INDIRECT(VLOOKUP(B861,B$8:C$38,2,FALSE)&amp;(10*A861+3))))</f>
        <v/>
      </c>
      <c r="G861" s="17" t="str" cm="1">
        <f t="array" aca="1" ref="G861" ca="1">IF(E861="","",IF(INDIRECT(VLOOKUP(B861,B$8:C$38,2,FALSE)&amp;(10*A861+5))="","",INDIRECT(VLOOKUP(B861,B$8:C$38,2,FALSE)&amp;(10*A861+5))))</f>
        <v/>
      </c>
      <c r="H861" s="17" t="str" cm="1">
        <f t="array" aca="1" ref="H861" ca="1">IF(G861="","",IF(G861="●","振替後",IF(G861="▲","振替前",IF(G861="○","休日",IF(G861="外","非対象期間",IF(INDIRECT(VLOOKUP(B861,B$8:C$38,2,FALSE)&amp;(10*A861+5))="","",INDIRECT(VLOOKUP(B861,B$8:C$38,2,FALSE)&amp;(10*A861+5))))))))</f>
        <v/>
      </c>
    </row>
    <row r="862" spans="1:8">
      <c r="A862" s="17">
        <f t="shared" si="109"/>
        <v>28</v>
      </c>
      <c r="B862" s="17">
        <f t="shared" si="110"/>
        <v>18</v>
      </c>
      <c r="D862" s="89" cm="1">
        <f t="array" aca="1" ref="D862" ca="1">IF(INDIRECT(VLOOKUP(B862,B$8:C$38,2,FALSE)&amp;(10*A862-1))="","",INDIRECT(VLOOKUP(B862,B$8:C$38,2,FALSE)&amp;(10*A862-1)))</f>
        <v>46770</v>
      </c>
      <c r="E862" s="17" t="str">
        <f t="shared" ca="1" si="108"/>
        <v>火</v>
      </c>
      <c r="F862" s="17" t="str" cm="1">
        <f t="array" aca="1" ref="F862" ca="1">IF(E862="","",IF(INDIRECT(VLOOKUP(B862,B$8:C$38,2,FALSE)&amp;(10*A862+3))="","",INDIRECT(VLOOKUP(B862,B$8:C$38,2,FALSE)&amp;(10*A862+3))))</f>
        <v/>
      </c>
      <c r="G862" s="17" t="str" cm="1">
        <f t="array" aca="1" ref="G862" ca="1">IF(E862="","",IF(INDIRECT(VLOOKUP(B862,B$8:C$38,2,FALSE)&amp;(10*A862+5))="","",INDIRECT(VLOOKUP(B862,B$8:C$38,2,FALSE)&amp;(10*A862+5))))</f>
        <v/>
      </c>
      <c r="H862" s="17" t="str" cm="1">
        <f t="array" aca="1" ref="H862" ca="1">IF(G862="","",IF(G862="●","振替後",IF(G862="▲","振替前",IF(G862="○","休日",IF(G862="外","非対象期間",IF(INDIRECT(VLOOKUP(B862,B$8:C$38,2,FALSE)&amp;(10*A862+5))="","",INDIRECT(VLOOKUP(B862,B$8:C$38,2,FALSE)&amp;(10*A862+5))))))))</f>
        <v/>
      </c>
    </row>
    <row r="863" spans="1:8">
      <c r="A863" s="17">
        <f t="shared" si="109"/>
        <v>28</v>
      </c>
      <c r="B863" s="17">
        <f t="shared" si="110"/>
        <v>19</v>
      </c>
      <c r="D863" s="89" cm="1">
        <f t="array" aca="1" ref="D863" ca="1">IF(INDIRECT(VLOOKUP(B863,B$8:C$38,2,FALSE)&amp;(10*A863-1))="","",INDIRECT(VLOOKUP(B863,B$8:C$38,2,FALSE)&amp;(10*A863-1)))</f>
        <v>46771</v>
      </c>
      <c r="E863" s="17" t="str">
        <f t="shared" ca="1" si="108"/>
        <v>水</v>
      </c>
      <c r="F863" s="17" t="str" cm="1">
        <f t="array" aca="1" ref="F863" ca="1">IF(E863="","",IF(INDIRECT(VLOOKUP(B863,B$8:C$38,2,FALSE)&amp;(10*A863+3))="","",INDIRECT(VLOOKUP(B863,B$8:C$38,2,FALSE)&amp;(10*A863+3))))</f>
        <v/>
      </c>
      <c r="G863" s="17" t="str" cm="1">
        <f t="array" aca="1" ref="G863" ca="1">IF(E863="","",IF(INDIRECT(VLOOKUP(B863,B$8:C$38,2,FALSE)&amp;(10*A863+5))="","",INDIRECT(VLOOKUP(B863,B$8:C$38,2,FALSE)&amp;(10*A863+5))))</f>
        <v/>
      </c>
      <c r="H863" s="17" t="str" cm="1">
        <f t="array" aca="1" ref="H863" ca="1">IF(G863="","",IF(G863="●","振替後",IF(G863="▲","振替前",IF(G863="○","休日",IF(G863="外","非対象期間",IF(INDIRECT(VLOOKUP(B863,B$8:C$38,2,FALSE)&amp;(10*A863+5))="","",INDIRECT(VLOOKUP(B863,B$8:C$38,2,FALSE)&amp;(10*A863+5))))))))</f>
        <v/>
      </c>
    </row>
    <row r="864" spans="1:8">
      <c r="A864" s="17">
        <f t="shared" si="109"/>
        <v>28</v>
      </c>
      <c r="B864" s="17">
        <f t="shared" si="110"/>
        <v>20</v>
      </c>
      <c r="D864" s="89" cm="1">
        <f t="array" aca="1" ref="D864" ca="1">IF(INDIRECT(VLOOKUP(B864,B$8:C$38,2,FALSE)&amp;(10*A864-1))="","",INDIRECT(VLOOKUP(B864,B$8:C$38,2,FALSE)&amp;(10*A864-1)))</f>
        <v>46772</v>
      </c>
      <c r="E864" s="17" t="str">
        <f t="shared" ca="1" si="108"/>
        <v>木</v>
      </c>
      <c r="F864" s="17" t="str" cm="1">
        <f t="array" aca="1" ref="F864" ca="1">IF(E864="","",IF(INDIRECT(VLOOKUP(B864,B$8:C$38,2,FALSE)&amp;(10*A864+3))="","",INDIRECT(VLOOKUP(B864,B$8:C$38,2,FALSE)&amp;(10*A864+3))))</f>
        <v/>
      </c>
      <c r="G864" s="17" t="str" cm="1">
        <f t="array" aca="1" ref="G864" ca="1">IF(E864="","",IF(INDIRECT(VLOOKUP(B864,B$8:C$38,2,FALSE)&amp;(10*A864+5))="","",INDIRECT(VLOOKUP(B864,B$8:C$38,2,FALSE)&amp;(10*A864+5))))</f>
        <v/>
      </c>
      <c r="H864" s="17" t="str" cm="1">
        <f t="array" aca="1" ref="H864" ca="1">IF(G864="","",IF(G864="●","振替後",IF(G864="▲","振替前",IF(G864="○","休日",IF(G864="外","非対象期間",IF(INDIRECT(VLOOKUP(B864,B$8:C$38,2,FALSE)&amp;(10*A864+5))="","",INDIRECT(VLOOKUP(B864,B$8:C$38,2,FALSE)&amp;(10*A864+5))))))))</f>
        <v/>
      </c>
    </row>
    <row r="865" spans="1:8">
      <c r="A865" s="17">
        <f t="shared" si="109"/>
        <v>28</v>
      </c>
      <c r="B865" s="17">
        <f t="shared" si="110"/>
        <v>21</v>
      </c>
      <c r="D865" s="89" cm="1">
        <f t="array" aca="1" ref="D865" ca="1">IF(INDIRECT(VLOOKUP(B865,B$8:C$38,2,FALSE)&amp;(10*A865-1))="","",INDIRECT(VLOOKUP(B865,B$8:C$38,2,FALSE)&amp;(10*A865-1)))</f>
        <v>46773</v>
      </c>
      <c r="E865" s="17" t="str">
        <f t="shared" ca="1" si="108"/>
        <v>金</v>
      </c>
      <c r="F865" s="17" t="str" cm="1">
        <f t="array" aca="1" ref="F865" ca="1">IF(E865="","",IF(INDIRECT(VLOOKUP(B865,B$8:C$38,2,FALSE)&amp;(10*A865+3))="","",INDIRECT(VLOOKUP(B865,B$8:C$38,2,FALSE)&amp;(10*A865+3))))</f>
        <v/>
      </c>
      <c r="G865" s="17" t="str" cm="1">
        <f t="array" aca="1" ref="G865" ca="1">IF(E865="","",IF(INDIRECT(VLOOKUP(B865,B$8:C$38,2,FALSE)&amp;(10*A865+5))="","",INDIRECT(VLOOKUP(B865,B$8:C$38,2,FALSE)&amp;(10*A865+5))))</f>
        <v/>
      </c>
      <c r="H865" s="17" t="str" cm="1">
        <f t="array" aca="1" ref="H865" ca="1">IF(G865="","",IF(G865="●","振替後",IF(G865="▲","振替前",IF(G865="○","休日",IF(G865="外","非対象期間",IF(INDIRECT(VLOOKUP(B865,B$8:C$38,2,FALSE)&amp;(10*A865+5))="","",INDIRECT(VLOOKUP(B865,B$8:C$38,2,FALSE)&amp;(10*A865+5))))))))</f>
        <v/>
      </c>
    </row>
    <row r="866" spans="1:8">
      <c r="A866" s="17">
        <f t="shared" si="109"/>
        <v>28</v>
      </c>
      <c r="B866" s="17">
        <f t="shared" si="110"/>
        <v>22</v>
      </c>
      <c r="D866" s="89" cm="1">
        <f t="array" aca="1" ref="D866" ca="1">IF(INDIRECT(VLOOKUP(B866,B$8:C$38,2,FALSE)&amp;(10*A866-1))="","",INDIRECT(VLOOKUP(B866,B$8:C$38,2,FALSE)&amp;(10*A866-1)))</f>
        <v>46774</v>
      </c>
      <c r="E866" s="17" t="str">
        <f t="shared" ca="1" si="108"/>
        <v>土</v>
      </c>
      <c r="F866" s="17" t="str" cm="1">
        <f t="array" aca="1" ref="F866" ca="1">IF(E866="","",IF(INDIRECT(VLOOKUP(B866,B$8:C$38,2,FALSE)&amp;(10*A866+3))="","",INDIRECT(VLOOKUP(B866,B$8:C$38,2,FALSE)&amp;(10*A866+3))))</f>
        <v/>
      </c>
      <c r="G866" s="17" t="str" cm="1">
        <f t="array" aca="1" ref="G866" ca="1">IF(E866="","",IF(INDIRECT(VLOOKUP(B866,B$8:C$38,2,FALSE)&amp;(10*A866+5))="","",INDIRECT(VLOOKUP(B866,B$8:C$38,2,FALSE)&amp;(10*A866+5))))</f>
        <v/>
      </c>
      <c r="H866" s="17" t="str" cm="1">
        <f t="array" aca="1" ref="H866" ca="1">IF(G866="","",IF(G866="●","振替後",IF(G866="▲","振替前",IF(G866="○","休日",IF(G866="外","非対象期間",IF(INDIRECT(VLOOKUP(B866,B$8:C$38,2,FALSE)&amp;(10*A866+5))="","",INDIRECT(VLOOKUP(B866,B$8:C$38,2,FALSE)&amp;(10*A866+5))))))))</f>
        <v/>
      </c>
    </row>
    <row r="867" spans="1:8">
      <c r="A867" s="17">
        <f t="shared" si="109"/>
        <v>28</v>
      </c>
      <c r="B867" s="17">
        <f t="shared" si="110"/>
        <v>23</v>
      </c>
      <c r="D867" s="89" cm="1">
        <f t="array" aca="1" ref="D867" ca="1">IF(INDIRECT(VLOOKUP(B867,B$8:C$38,2,FALSE)&amp;(10*A867-1))="","",INDIRECT(VLOOKUP(B867,B$8:C$38,2,FALSE)&amp;(10*A867-1)))</f>
        <v>46775</v>
      </c>
      <c r="E867" s="17" t="str">
        <f t="shared" ca="1" si="108"/>
        <v>日</v>
      </c>
      <c r="F867" s="17" t="str" cm="1">
        <f t="array" aca="1" ref="F867" ca="1">IF(E867="","",IF(INDIRECT(VLOOKUP(B867,B$8:C$38,2,FALSE)&amp;(10*A867+3))="","",INDIRECT(VLOOKUP(B867,B$8:C$38,2,FALSE)&amp;(10*A867+3))))</f>
        <v/>
      </c>
      <c r="G867" s="17" t="str" cm="1">
        <f t="array" aca="1" ref="G867" ca="1">IF(E867="","",IF(INDIRECT(VLOOKUP(B867,B$8:C$38,2,FALSE)&amp;(10*A867+5))="","",INDIRECT(VLOOKUP(B867,B$8:C$38,2,FALSE)&amp;(10*A867+5))))</f>
        <v/>
      </c>
      <c r="H867" s="17" t="str" cm="1">
        <f t="array" aca="1" ref="H867" ca="1">IF(G867="","",IF(G867="●","振替後",IF(G867="▲","振替前",IF(G867="○","休日",IF(G867="外","非対象期間",IF(INDIRECT(VLOOKUP(B867,B$8:C$38,2,FALSE)&amp;(10*A867+5))="","",INDIRECT(VLOOKUP(B867,B$8:C$38,2,FALSE)&amp;(10*A867+5))))))))</f>
        <v/>
      </c>
    </row>
    <row r="868" spans="1:8">
      <c r="A868" s="17">
        <f t="shared" si="109"/>
        <v>28</v>
      </c>
      <c r="B868" s="17">
        <f t="shared" si="110"/>
        <v>24</v>
      </c>
      <c r="D868" s="89" cm="1">
        <f t="array" aca="1" ref="D868" ca="1">IF(INDIRECT(VLOOKUP(B868,B$8:C$38,2,FALSE)&amp;(10*A868-1))="","",INDIRECT(VLOOKUP(B868,B$8:C$38,2,FALSE)&amp;(10*A868-1)))</f>
        <v>46776</v>
      </c>
      <c r="E868" s="17" t="str">
        <f t="shared" ca="1" si="108"/>
        <v>月</v>
      </c>
      <c r="F868" s="17" t="str" cm="1">
        <f t="array" aca="1" ref="F868" ca="1">IF(E868="","",IF(INDIRECT(VLOOKUP(B868,B$8:C$38,2,FALSE)&amp;(10*A868+3))="","",INDIRECT(VLOOKUP(B868,B$8:C$38,2,FALSE)&amp;(10*A868+3))))</f>
        <v/>
      </c>
      <c r="G868" s="17" t="str" cm="1">
        <f t="array" aca="1" ref="G868" ca="1">IF(E868="","",IF(INDIRECT(VLOOKUP(B868,B$8:C$38,2,FALSE)&amp;(10*A868+5))="","",INDIRECT(VLOOKUP(B868,B$8:C$38,2,FALSE)&amp;(10*A868+5))))</f>
        <v/>
      </c>
      <c r="H868" s="17" t="str" cm="1">
        <f t="array" aca="1" ref="H868" ca="1">IF(G868="","",IF(G868="●","振替後",IF(G868="▲","振替前",IF(G868="○","休日",IF(G868="外","非対象期間",IF(INDIRECT(VLOOKUP(B868,B$8:C$38,2,FALSE)&amp;(10*A868+5))="","",INDIRECT(VLOOKUP(B868,B$8:C$38,2,FALSE)&amp;(10*A868+5))))))))</f>
        <v/>
      </c>
    </row>
    <row r="869" spans="1:8">
      <c r="A869" s="17">
        <f t="shared" si="109"/>
        <v>28</v>
      </c>
      <c r="B869" s="17">
        <f t="shared" si="110"/>
        <v>25</v>
      </c>
      <c r="D869" s="89" cm="1">
        <f t="array" aca="1" ref="D869" ca="1">IF(INDIRECT(VLOOKUP(B869,B$8:C$38,2,FALSE)&amp;(10*A869-1))="","",INDIRECT(VLOOKUP(B869,B$8:C$38,2,FALSE)&amp;(10*A869-1)))</f>
        <v>46777</v>
      </c>
      <c r="E869" s="17" t="str">
        <f t="shared" ca="1" si="108"/>
        <v>火</v>
      </c>
      <c r="F869" s="17" t="str" cm="1">
        <f t="array" aca="1" ref="F869" ca="1">IF(E869="","",IF(INDIRECT(VLOOKUP(B869,B$8:C$38,2,FALSE)&amp;(10*A869+3))="","",INDIRECT(VLOOKUP(B869,B$8:C$38,2,FALSE)&amp;(10*A869+3))))</f>
        <v/>
      </c>
      <c r="G869" s="17" t="str" cm="1">
        <f t="array" aca="1" ref="G869" ca="1">IF(E869="","",IF(INDIRECT(VLOOKUP(B869,B$8:C$38,2,FALSE)&amp;(10*A869+5))="","",INDIRECT(VLOOKUP(B869,B$8:C$38,2,FALSE)&amp;(10*A869+5))))</f>
        <v/>
      </c>
      <c r="H869" s="17" t="str" cm="1">
        <f t="array" aca="1" ref="H869" ca="1">IF(G869="","",IF(G869="●","振替後",IF(G869="▲","振替前",IF(G869="○","休日",IF(G869="外","非対象期間",IF(INDIRECT(VLOOKUP(B869,B$8:C$38,2,FALSE)&amp;(10*A869+5))="","",INDIRECT(VLOOKUP(B869,B$8:C$38,2,FALSE)&amp;(10*A869+5))))))))</f>
        <v/>
      </c>
    </row>
    <row r="870" spans="1:8">
      <c r="A870" s="17">
        <f t="shared" si="109"/>
        <v>28</v>
      </c>
      <c r="B870" s="17">
        <f t="shared" si="110"/>
        <v>26</v>
      </c>
      <c r="D870" s="89" cm="1">
        <f t="array" aca="1" ref="D870" ca="1">IF(INDIRECT(VLOOKUP(B870,B$8:C$38,2,FALSE)&amp;(10*A870-1))="","",INDIRECT(VLOOKUP(B870,B$8:C$38,2,FALSE)&amp;(10*A870-1)))</f>
        <v>46778</v>
      </c>
      <c r="E870" s="17" t="str">
        <f t="shared" ca="1" si="108"/>
        <v>水</v>
      </c>
      <c r="F870" s="17" t="str" cm="1">
        <f t="array" aca="1" ref="F870" ca="1">IF(E870="","",IF(INDIRECT(VLOOKUP(B870,B$8:C$38,2,FALSE)&amp;(10*A870+3))="","",INDIRECT(VLOOKUP(B870,B$8:C$38,2,FALSE)&amp;(10*A870+3))))</f>
        <v/>
      </c>
      <c r="G870" s="17" t="str" cm="1">
        <f t="array" aca="1" ref="G870" ca="1">IF(E870="","",IF(INDIRECT(VLOOKUP(B870,B$8:C$38,2,FALSE)&amp;(10*A870+5))="","",INDIRECT(VLOOKUP(B870,B$8:C$38,2,FALSE)&amp;(10*A870+5))))</f>
        <v/>
      </c>
      <c r="H870" s="17" t="str" cm="1">
        <f t="array" aca="1" ref="H870" ca="1">IF(G870="","",IF(G870="●","振替後",IF(G870="▲","振替前",IF(G870="○","休日",IF(G870="外","非対象期間",IF(INDIRECT(VLOOKUP(B870,B$8:C$38,2,FALSE)&amp;(10*A870+5))="","",INDIRECT(VLOOKUP(B870,B$8:C$38,2,FALSE)&amp;(10*A870+5))))))))</f>
        <v/>
      </c>
    </row>
    <row r="871" spans="1:8">
      <c r="A871" s="17">
        <f t="shared" si="109"/>
        <v>28</v>
      </c>
      <c r="B871" s="17">
        <f t="shared" si="110"/>
        <v>27</v>
      </c>
      <c r="D871" s="89" cm="1">
        <f t="array" aca="1" ref="D871" ca="1">IF(INDIRECT(VLOOKUP(B871,B$8:C$38,2,FALSE)&amp;(10*A871-1))="","",INDIRECT(VLOOKUP(B871,B$8:C$38,2,FALSE)&amp;(10*A871-1)))</f>
        <v>46779</v>
      </c>
      <c r="E871" s="17" t="str">
        <f t="shared" ca="1" si="108"/>
        <v>木</v>
      </c>
      <c r="F871" s="17" t="str" cm="1">
        <f t="array" aca="1" ref="F871" ca="1">IF(E871="","",IF(INDIRECT(VLOOKUP(B871,B$8:C$38,2,FALSE)&amp;(10*A871+3))="","",INDIRECT(VLOOKUP(B871,B$8:C$38,2,FALSE)&amp;(10*A871+3))))</f>
        <v/>
      </c>
      <c r="G871" s="17" t="str" cm="1">
        <f t="array" aca="1" ref="G871" ca="1">IF(E871="","",IF(INDIRECT(VLOOKUP(B871,B$8:C$38,2,FALSE)&amp;(10*A871+5))="","",INDIRECT(VLOOKUP(B871,B$8:C$38,2,FALSE)&amp;(10*A871+5))))</f>
        <v/>
      </c>
      <c r="H871" s="17" t="str" cm="1">
        <f t="array" aca="1" ref="H871" ca="1">IF(G871="","",IF(G871="●","振替後",IF(G871="▲","振替前",IF(G871="○","休日",IF(G871="外","非対象期間",IF(INDIRECT(VLOOKUP(B871,B$8:C$38,2,FALSE)&amp;(10*A871+5))="","",INDIRECT(VLOOKUP(B871,B$8:C$38,2,FALSE)&amp;(10*A871+5))))))))</f>
        <v/>
      </c>
    </row>
    <row r="872" spans="1:8">
      <c r="A872" s="17">
        <f t="shared" si="109"/>
        <v>28</v>
      </c>
      <c r="B872" s="17">
        <f t="shared" si="110"/>
        <v>28</v>
      </c>
      <c r="D872" s="89" cm="1">
        <f t="array" aca="1" ref="D872" ca="1">IF(INDIRECT(VLOOKUP(B872,B$8:C$38,2,FALSE)&amp;(10*A872-1))="","",INDIRECT(VLOOKUP(B872,B$8:C$38,2,FALSE)&amp;(10*A872-1)))</f>
        <v>46780</v>
      </c>
      <c r="E872" s="17" t="str">
        <f t="shared" ca="1" si="108"/>
        <v>金</v>
      </c>
      <c r="F872" s="17" t="str" cm="1">
        <f t="array" aca="1" ref="F872" ca="1">IF(E872="","",IF(INDIRECT(VLOOKUP(B872,B$8:C$38,2,FALSE)&amp;(10*A872+3))="","",INDIRECT(VLOOKUP(B872,B$8:C$38,2,FALSE)&amp;(10*A872+3))))</f>
        <v/>
      </c>
      <c r="G872" s="17" t="str" cm="1">
        <f t="array" aca="1" ref="G872" ca="1">IF(E872="","",IF(INDIRECT(VLOOKUP(B872,B$8:C$38,2,FALSE)&amp;(10*A872+5))="","",INDIRECT(VLOOKUP(B872,B$8:C$38,2,FALSE)&amp;(10*A872+5))))</f>
        <v/>
      </c>
      <c r="H872" s="17" t="str" cm="1">
        <f t="array" aca="1" ref="H872" ca="1">IF(G872="","",IF(G872="●","振替後",IF(G872="▲","振替前",IF(G872="○","休日",IF(G872="外","非対象期間",IF(INDIRECT(VLOOKUP(B872,B$8:C$38,2,FALSE)&amp;(10*A872+5))="","",INDIRECT(VLOOKUP(B872,B$8:C$38,2,FALSE)&amp;(10*A872+5))))))))</f>
        <v/>
      </c>
    </row>
    <row r="873" spans="1:8">
      <c r="A873" s="17">
        <f t="shared" si="109"/>
        <v>28</v>
      </c>
      <c r="B873" s="17">
        <f t="shared" si="110"/>
        <v>29</v>
      </c>
      <c r="D873" s="89" cm="1">
        <f t="array" aca="1" ref="D873" ca="1">IF(INDIRECT(VLOOKUP(B873,B$8:C$38,2,FALSE)&amp;(10*A873-1))="","",INDIRECT(VLOOKUP(B873,B$8:C$38,2,FALSE)&amp;(10*A873-1)))</f>
        <v>46781</v>
      </c>
      <c r="E873" s="17" t="str">
        <f t="shared" ca="1" si="108"/>
        <v>土</v>
      </c>
      <c r="F873" s="17" t="str" cm="1">
        <f t="array" aca="1" ref="F873" ca="1">IF(E873="","",IF(INDIRECT(VLOOKUP(B873,B$8:C$38,2,FALSE)&amp;(10*A873+3))="","",INDIRECT(VLOOKUP(B873,B$8:C$38,2,FALSE)&amp;(10*A873+3))))</f>
        <v/>
      </c>
      <c r="G873" s="17" t="str" cm="1">
        <f t="array" aca="1" ref="G873" ca="1">IF(E873="","",IF(INDIRECT(VLOOKUP(B873,B$8:C$38,2,FALSE)&amp;(10*A873+5))="","",INDIRECT(VLOOKUP(B873,B$8:C$38,2,FALSE)&amp;(10*A873+5))))</f>
        <v/>
      </c>
      <c r="H873" s="17" t="str" cm="1">
        <f t="array" aca="1" ref="H873" ca="1">IF(G873="","",IF(G873="●","振替後",IF(G873="▲","振替前",IF(G873="○","休日",IF(G873="外","非対象期間",IF(INDIRECT(VLOOKUP(B873,B$8:C$38,2,FALSE)&amp;(10*A873+5))="","",INDIRECT(VLOOKUP(B873,B$8:C$38,2,FALSE)&amp;(10*A873+5))))))))</f>
        <v/>
      </c>
    </row>
    <row r="874" spans="1:8">
      <c r="A874" s="17">
        <f t="shared" si="109"/>
        <v>28</v>
      </c>
      <c r="B874" s="17">
        <f t="shared" si="110"/>
        <v>30</v>
      </c>
      <c r="D874" s="89" cm="1">
        <f t="array" aca="1" ref="D874" ca="1">IF(INDIRECT(VLOOKUP(B874,B$8:C$38,2,FALSE)&amp;(10*A874-1))="","",INDIRECT(VLOOKUP(B874,B$8:C$38,2,FALSE)&amp;(10*A874-1)))</f>
        <v>46782</v>
      </c>
      <c r="E874" s="17" t="str">
        <f t="shared" ca="1" si="108"/>
        <v>日</v>
      </c>
      <c r="F874" s="17" t="str" cm="1">
        <f t="array" aca="1" ref="F874" ca="1">IF(E874="","",IF(INDIRECT(VLOOKUP(B874,B$8:C$38,2,FALSE)&amp;(10*A874+3))="","",INDIRECT(VLOOKUP(B874,B$8:C$38,2,FALSE)&amp;(10*A874+3))))</f>
        <v/>
      </c>
      <c r="G874" s="17" t="str" cm="1">
        <f t="array" aca="1" ref="G874" ca="1">IF(E874="","",IF(INDIRECT(VLOOKUP(B874,B$8:C$38,2,FALSE)&amp;(10*A874+5))="","",INDIRECT(VLOOKUP(B874,B$8:C$38,2,FALSE)&amp;(10*A874+5))))</f>
        <v/>
      </c>
      <c r="H874" s="17" t="str" cm="1">
        <f t="array" aca="1" ref="H874" ca="1">IF(G874="","",IF(G874="●","振替後",IF(G874="▲","振替前",IF(G874="○","休日",IF(G874="外","非対象期間",IF(INDIRECT(VLOOKUP(B874,B$8:C$38,2,FALSE)&amp;(10*A874+5))="","",INDIRECT(VLOOKUP(B874,B$8:C$38,2,FALSE)&amp;(10*A874+5))))))))</f>
        <v/>
      </c>
    </row>
    <row r="875" spans="1:8">
      <c r="A875" s="17">
        <f t="shared" si="109"/>
        <v>28</v>
      </c>
      <c r="B875" s="17">
        <f t="shared" si="110"/>
        <v>31</v>
      </c>
      <c r="D875" s="89" cm="1">
        <f t="array" aca="1" ref="D875" ca="1">IF(INDIRECT(VLOOKUP(B875,B$8:C$38,2,FALSE)&amp;(10*A875-1))="","",INDIRECT(VLOOKUP(B875,B$8:C$38,2,FALSE)&amp;(10*A875-1)))</f>
        <v>46783</v>
      </c>
      <c r="E875" s="17" t="str">
        <f t="shared" ca="1" si="108"/>
        <v>月</v>
      </c>
      <c r="F875" s="17" t="str" cm="1">
        <f t="array" aca="1" ref="F875" ca="1">IF(E875="","",IF(INDIRECT(VLOOKUP(B875,B$8:C$38,2,FALSE)&amp;(10*A875+3))="","",INDIRECT(VLOOKUP(B875,B$8:C$38,2,FALSE)&amp;(10*A875+3))))</f>
        <v/>
      </c>
      <c r="G875" s="17" t="str" cm="1">
        <f t="array" aca="1" ref="G875" ca="1">IF(E875="","",IF(INDIRECT(VLOOKUP(B875,B$8:C$38,2,FALSE)&amp;(10*A875+5))="","",INDIRECT(VLOOKUP(B875,B$8:C$38,2,FALSE)&amp;(10*A875+5))))</f>
        <v/>
      </c>
      <c r="H875" s="17" t="str" cm="1">
        <f t="array" aca="1" ref="H875" ca="1">IF(G875="","",IF(G875="●","振替後",IF(G875="▲","振替前",IF(G875="○","休日",IF(G875="外","非対象期間",IF(INDIRECT(VLOOKUP(B875,B$8:C$38,2,FALSE)&amp;(10*A875+5))="","",INDIRECT(VLOOKUP(B875,B$8:C$38,2,FALSE)&amp;(10*A875+5))))))))</f>
        <v/>
      </c>
    </row>
    <row r="876" spans="1:8">
      <c r="A876" s="17">
        <f t="shared" si="109"/>
        <v>29</v>
      </c>
      <c r="B876" s="17">
        <f t="shared" si="110"/>
        <v>1</v>
      </c>
      <c r="D876" s="89" cm="1">
        <f t="array" aca="1" ref="D876" ca="1">IF(INDIRECT(VLOOKUP(B876,B$8:C$38,2,FALSE)&amp;(10*A876-1))="","",INDIRECT(VLOOKUP(B876,B$8:C$38,2,FALSE)&amp;(10*A876-1)))</f>
        <v>46784</v>
      </c>
      <c r="E876" s="17" t="str">
        <f t="shared" ca="1" si="108"/>
        <v>火</v>
      </c>
      <c r="F876" s="17" t="str" cm="1">
        <f t="array" aca="1" ref="F876" ca="1">IF(E876="","",IF(INDIRECT(VLOOKUP(B876,B$8:C$38,2,FALSE)&amp;(10*A876+3))="","",INDIRECT(VLOOKUP(B876,B$8:C$38,2,FALSE)&amp;(10*A876+3))))</f>
        <v/>
      </c>
      <c r="G876" s="17" t="str" cm="1">
        <f t="array" aca="1" ref="G876" ca="1">IF(E876="","",IF(INDIRECT(VLOOKUP(B876,B$8:C$38,2,FALSE)&amp;(10*A876+5))="","",INDIRECT(VLOOKUP(B876,B$8:C$38,2,FALSE)&amp;(10*A876+5))))</f>
        <v/>
      </c>
      <c r="H876" s="17" t="str" cm="1">
        <f t="array" aca="1" ref="H876" ca="1">IF(G876="","",IF(G876="●","振替後",IF(G876="▲","振替前",IF(G876="○","休日",IF(G876="外","非対象期間",IF(INDIRECT(VLOOKUP(B876,B$8:C$38,2,FALSE)&amp;(10*A876+5))="","",INDIRECT(VLOOKUP(B876,B$8:C$38,2,FALSE)&amp;(10*A876+5))))))))</f>
        <v/>
      </c>
    </row>
    <row r="877" spans="1:8">
      <c r="A877" s="17">
        <f t="shared" si="109"/>
        <v>29</v>
      </c>
      <c r="B877" s="17">
        <f t="shared" si="110"/>
        <v>2</v>
      </c>
      <c r="D877" s="89" cm="1">
        <f t="array" aca="1" ref="D877" ca="1">IF(INDIRECT(VLOOKUP(B877,B$8:C$38,2,FALSE)&amp;(10*A877-1))="","",INDIRECT(VLOOKUP(B877,B$8:C$38,2,FALSE)&amp;(10*A877-1)))</f>
        <v>46785</v>
      </c>
      <c r="E877" s="17" t="str">
        <f t="shared" ca="1" si="108"/>
        <v>水</v>
      </c>
      <c r="F877" s="17" t="str" cm="1">
        <f t="array" aca="1" ref="F877" ca="1">IF(E877="","",IF(INDIRECT(VLOOKUP(B877,B$8:C$38,2,FALSE)&amp;(10*A877+3))="","",INDIRECT(VLOOKUP(B877,B$8:C$38,2,FALSE)&amp;(10*A877+3))))</f>
        <v/>
      </c>
      <c r="G877" s="17" t="str" cm="1">
        <f t="array" aca="1" ref="G877" ca="1">IF(E877="","",IF(INDIRECT(VLOOKUP(B877,B$8:C$38,2,FALSE)&amp;(10*A877+5))="","",INDIRECT(VLOOKUP(B877,B$8:C$38,2,FALSE)&amp;(10*A877+5))))</f>
        <v/>
      </c>
      <c r="H877" s="17" t="str" cm="1">
        <f t="array" aca="1" ref="H877" ca="1">IF(G877="","",IF(G877="●","振替後",IF(G877="▲","振替前",IF(G877="○","休日",IF(G877="外","非対象期間",IF(INDIRECT(VLOOKUP(B877,B$8:C$38,2,FALSE)&amp;(10*A877+5))="","",INDIRECT(VLOOKUP(B877,B$8:C$38,2,FALSE)&amp;(10*A877+5))))))))</f>
        <v/>
      </c>
    </row>
    <row r="878" spans="1:8">
      <c r="A878" s="17">
        <f t="shared" si="109"/>
        <v>29</v>
      </c>
      <c r="B878" s="17">
        <f t="shared" si="110"/>
        <v>3</v>
      </c>
      <c r="D878" s="89" cm="1">
        <f t="array" aca="1" ref="D878" ca="1">IF(INDIRECT(VLOOKUP(B878,B$8:C$38,2,FALSE)&amp;(10*A878-1))="","",INDIRECT(VLOOKUP(B878,B$8:C$38,2,FALSE)&amp;(10*A878-1)))</f>
        <v>46786</v>
      </c>
      <c r="E878" s="17" t="str">
        <f t="shared" ca="1" si="108"/>
        <v>木</v>
      </c>
      <c r="F878" s="17" t="str" cm="1">
        <f t="array" aca="1" ref="F878" ca="1">IF(E878="","",IF(INDIRECT(VLOOKUP(B878,B$8:C$38,2,FALSE)&amp;(10*A878+3))="","",INDIRECT(VLOOKUP(B878,B$8:C$38,2,FALSE)&amp;(10*A878+3))))</f>
        <v/>
      </c>
      <c r="G878" s="17" t="str" cm="1">
        <f t="array" aca="1" ref="G878" ca="1">IF(E878="","",IF(INDIRECT(VLOOKUP(B878,B$8:C$38,2,FALSE)&amp;(10*A878+5))="","",INDIRECT(VLOOKUP(B878,B$8:C$38,2,FALSE)&amp;(10*A878+5))))</f>
        <v/>
      </c>
      <c r="H878" s="17" t="str" cm="1">
        <f t="array" aca="1" ref="H878" ca="1">IF(G878="","",IF(G878="●","振替後",IF(G878="▲","振替前",IF(G878="○","休日",IF(G878="外","非対象期間",IF(INDIRECT(VLOOKUP(B878,B$8:C$38,2,FALSE)&amp;(10*A878+5))="","",INDIRECT(VLOOKUP(B878,B$8:C$38,2,FALSE)&amp;(10*A878+5))))))))</f>
        <v/>
      </c>
    </row>
    <row r="879" spans="1:8">
      <c r="A879" s="17">
        <f t="shared" si="109"/>
        <v>29</v>
      </c>
      <c r="B879" s="17">
        <f t="shared" si="110"/>
        <v>4</v>
      </c>
      <c r="D879" s="89" cm="1">
        <f t="array" aca="1" ref="D879" ca="1">IF(INDIRECT(VLOOKUP(B879,B$8:C$38,2,FALSE)&amp;(10*A879-1))="","",INDIRECT(VLOOKUP(B879,B$8:C$38,2,FALSE)&amp;(10*A879-1)))</f>
        <v>46787</v>
      </c>
      <c r="E879" s="17" t="str">
        <f t="shared" ca="1" si="108"/>
        <v>金</v>
      </c>
      <c r="F879" s="17" t="str" cm="1">
        <f t="array" aca="1" ref="F879" ca="1">IF(E879="","",IF(INDIRECT(VLOOKUP(B879,B$8:C$38,2,FALSE)&amp;(10*A879+3))="","",INDIRECT(VLOOKUP(B879,B$8:C$38,2,FALSE)&amp;(10*A879+3))))</f>
        <v/>
      </c>
      <c r="G879" s="17" t="str" cm="1">
        <f t="array" aca="1" ref="G879" ca="1">IF(E879="","",IF(INDIRECT(VLOOKUP(B879,B$8:C$38,2,FALSE)&amp;(10*A879+5))="","",INDIRECT(VLOOKUP(B879,B$8:C$38,2,FALSE)&amp;(10*A879+5))))</f>
        <v/>
      </c>
      <c r="H879" s="17" t="str" cm="1">
        <f t="array" aca="1" ref="H879" ca="1">IF(G879="","",IF(G879="●","振替後",IF(G879="▲","振替前",IF(G879="○","休日",IF(G879="外","非対象期間",IF(INDIRECT(VLOOKUP(B879,B$8:C$38,2,FALSE)&amp;(10*A879+5))="","",INDIRECT(VLOOKUP(B879,B$8:C$38,2,FALSE)&amp;(10*A879+5))))))))</f>
        <v/>
      </c>
    </row>
    <row r="880" spans="1:8">
      <c r="A880" s="17">
        <f t="shared" si="109"/>
        <v>29</v>
      </c>
      <c r="B880" s="17">
        <f t="shared" si="110"/>
        <v>5</v>
      </c>
      <c r="D880" s="89" cm="1">
        <f t="array" aca="1" ref="D880" ca="1">IF(INDIRECT(VLOOKUP(B880,B$8:C$38,2,FALSE)&amp;(10*A880-1))="","",INDIRECT(VLOOKUP(B880,B$8:C$38,2,FALSE)&amp;(10*A880-1)))</f>
        <v>46788</v>
      </c>
      <c r="E880" s="17" t="str">
        <f t="shared" ca="1" si="108"/>
        <v>土</v>
      </c>
      <c r="F880" s="17" t="str" cm="1">
        <f t="array" aca="1" ref="F880" ca="1">IF(E880="","",IF(INDIRECT(VLOOKUP(B880,B$8:C$38,2,FALSE)&amp;(10*A880+3))="","",INDIRECT(VLOOKUP(B880,B$8:C$38,2,FALSE)&amp;(10*A880+3))))</f>
        <v/>
      </c>
      <c r="G880" s="17" t="str" cm="1">
        <f t="array" aca="1" ref="G880" ca="1">IF(E880="","",IF(INDIRECT(VLOOKUP(B880,B$8:C$38,2,FALSE)&amp;(10*A880+5))="","",INDIRECT(VLOOKUP(B880,B$8:C$38,2,FALSE)&amp;(10*A880+5))))</f>
        <v/>
      </c>
      <c r="H880" s="17" t="str" cm="1">
        <f t="array" aca="1" ref="H880" ca="1">IF(G880="","",IF(G880="●","振替後",IF(G880="▲","振替前",IF(G880="○","休日",IF(G880="外","非対象期間",IF(INDIRECT(VLOOKUP(B880,B$8:C$38,2,FALSE)&amp;(10*A880+5))="","",INDIRECT(VLOOKUP(B880,B$8:C$38,2,FALSE)&amp;(10*A880+5))))))))</f>
        <v/>
      </c>
    </row>
    <row r="881" spans="1:8">
      <c r="A881" s="17">
        <f t="shared" si="109"/>
        <v>29</v>
      </c>
      <c r="B881" s="17">
        <f t="shared" si="110"/>
        <v>6</v>
      </c>
      <c r="D881" s="89" cm="1">
        <f t="array" aca="1" ref="D881" ca="1">IF(INDIRECT(VLOOKUP(B881,B$8:C$38,2,FALSE)&amp;(10*A881-1))="","",INDIRECT(VLOOKUP(B881,B$8:C$38,2,FALSE)&amp;(10*A881-1)))</f>
        <v>46789</v>
      </c>
      <c r="E881" s="17" t="str">
        <f t="shared" ca="1" si="108"/>
        <v>日</v>
      </c>
      <c r="F881" s="17" t="str" cm="1">
        <f t="array" aca="1" ref="F881" ca="1">IF(E881="","",IF(INDIRECT(VLOOKUP(B881,B$8:C$38,2,FALSE)&amp;(10*A881+3))="","",INDIRECT(VLOOKUP(B881,B$8:C$38,2,FALSE)&amp;(10*A881+3))))</f>
        <v/>
      </c>
      <c r="G881" s="17" t="str" cm="1">
        <f t="array" aca="1" ref="G881" ca="1">IF(E881="","",IF(INDIRECT(VLOOKUP(B881,B$8:C$38,2,FALSE)&amp;(10*A881+5))="","",INDIRECT(VLOOKUP(B881,B$8:C$38,2,FALSE)&amp;(10*A881+5))))</f>
        <v/>
      </c>
      <c r="H881" s="17" t="str" cm="1">
        <f t="array" aca="1" ref="H881" ca="1">IF(G881="","",IF(G881="●","振替後",IF(G881="▲","振替前",IF(G881="○","休日",IF(G881="外","非対象期間",IF(INDIRECT(VLOOKUP(B881,B$8:C$38,2,FALSE)&amp;(10*A881+5))="","",INDIRECT(VLOOKUP(B881,B$8:C$38,2,FALSE)&amp;(10*A881+5))))))))</f>
        <v/>
      </c>
    </row>
    <row r="882" spans="1:8">
      <c r="A882" s="17">
        <f t="shared" si="109"/>
        <v>29</v>
      </c>
      <c r="B882" s="17">
        <f t="shared" si="110"/>
        <v>7</v>
      </c>
      <c r="D882" s="89" cm="1">
        <f t="array" aca="1" ref="D882" ca="1">IF(INDIRECT(VLOOKUP(B882,B$8:C$38,2,FALSE)&amp;(10*A882-1))="","",INDIRECT(VLOOKUP(B882,B$8:C$38,2,FALSE)&amp;(10*A882-1)))</f>
        <v>46790</v>
      </c>
      <c r="E882" s="17" t="str">
        <f t="shared" ca="1" si="108"/>
        <v>月</v>
      </c>
      <c r="F882" s="17" t="str" cm="1">
        <f t="array" aca="1" ref="F882" ca="1">IF(E882="","",IF(INDIRECT(VLOOKUP(B882,B$8:C$38,2,FALSE)&amp;(10*A882+3))="","",INDIRECT(VLOOKUP(B882,B$8:C$38,2,FALSE)&amp;(10*A882+3))))</f>
        <v/>
      </c>
      <c r="G882" s="17" t="str" cm="1">
        <f t="array" aca="1" ref="G882" ca="1">IF(E882="","",IF(INDIRECT(VLOOKUP(B882,B$8:C$38,2,FALSE)&amp;(10*A882+5))="","",INDIRECT(VLOOKUP(B882,B$8:C$38,2,FALSE)&amp;(10*A882+5))))</f>
        <v/>
      </c>
      <c r="H882" s="17" t="str" cm="1">
        <f t="array" aca="1" ref="H882" ca="1">IF(G882="","",IF(G882="●","振替後",IF(G882="▲","振替前",IF(G882="○","休日",IF(G882="外","非対象期間",IF(INDIRECT(VLOOKUP(B882,B$8:C$38,2,FALSE)&amp;(10*A882+5))="","",INDIRECT(VLOOKUP(B882,B$8:C$38,2,FALSE)&amp;(10*A882+5))))))))</f>
        <v/>
      </c>
    </row>
    <row r="883" spans="1:8">
      <c r="A883" s="17">
        <f t="shared" si="109"/>
        <v>29</v>
      </c>
      <c r="B883" s="17">
        <f t="shared" si="110"/>
        <v>8</v>
      </c>
      <c r="D883" s="89" cm="1">
        <f t="array" aca="1" ref="D883" ca="1">IF(INDIRECT(VLOOKUP(B883,B$8:C$38,2,FALSE)&amp;(10*A883-1))="","",INDIRECT(VLOOKUP(B883,B$8:C$38,2,FALSE)&amp;(10*A883-1)))</f>
        <v>46791</v>
      </c>
      <c r="E883" s="17" t="str">
        <f t="shared" ca="1" si="108"/>
        <v>火</v>
      </c>
      <c r="F883" s="17" t="str" cm="1">
        <f t="array" aca="1" ref="F883" ca="1">IF(E883="","",IF(INDIRECT(VLOOKUP(B883,B$8:C$38,2,FALSE)&amp;(10*A883+3))="","",INDIRECT(VLOOKUP(B883,B$8:C$38,2,FALSE)&amp;(10*A883+3))))</f>
        <v/>
      </c>
      <c r="G883" s="17" t="str" cm="1">
        <f t="array" aca="1" ref="G883" ca="1">IF(E883="","",IF(INDIRECT(VLOOKUP(B883,B$8:C$38,2,FALSE)&amp;(10*A883+5))="","",INDIRECT(VLOOKUP(B883,B$8:C$38,2,FALSE)&amp;(10*A883+5))))</f>
        <v/>
      </c>
      <c r="H883" s="17" t="str" cm="1">
        <f t="array" aca="1" ref="H883" ca="1">IF(G883="","",IF(G883="●","振替後",IF(G883="▲","振替前",IF(G883="○","休日",IF(G883="外","非対象期間",IF(INDIRECT(VLOOKUP(B883,B$8:C$38,2,FALSE)&amp;(10*A883+5))="","",INDIRECT(VLOOKUP(B883,B$8:C$38,2,FALSE)&amp;(10*A883+5))))))))</f>
        <v/>
      </c>
    </row>
    <row r="884" spans="1:8">
      <c r="A884" s="17">
        <f t="shared" si="109"/>
        <v>29</v>
      </c>
      <c r="B884" s="17">
        <f t="shared" si="110"/>
        <v>9</v>
      </c>
      <c r="D884" s="89" cm="1">
        <f t="array" aca="1" ref="D884" ca="1">IF(INDIRECT(VLOOKUP(B884,B$8:C$38,2,FALSE)&amp;(10*A884-1))="","",INDIRECT(VLOOKUP(B884,B$8:C$38,2,FALSE)&amp;(10*A884-1)))</f>
        <v>46792</v>
      </c>
      <c r="E884" s="17" t="str">
        <f t="shared" ca="1" si="108"/>
        <v>水</v>
      </c>
      <c r="F884" s="17" t="str" cm="1">
        <f t="array" aca="1" ref="F884" ca="1">IF(E884="","",IF(INDIRECT(VLOOKUP(B884,B$8:C$38,2,FALSE)&amp;(10*A884+3))="","",INDIRECT(VLOOKUP(B884,B$8:C$38,2,FALSE)&amp;(10*A884+3))))</f>
        <v/>
      </c>
      <c r="G884" s="17" t="str" cm="1">
        <f t="array" aca="1" ref="G884" ca="1">IF(E884="","",IF(INDIRECT(VLOOKUP(B884,B$8:C$38,2,FALSE)&amp;(10*A884+5))="","",INDIRECT(VLOOKUP(B884,B$8:C$38,2,FALSE)&amp;(10*A884+5))))</f>
        <v/>
      </c>
      <c r="H884" s="17" t="str" cm="1">
        <f t="array" aca="1" ref="H884" ca="1">IF(G884="","",IF(G884="●","振替後",IF(G884="▲","振替前",IF(G884="○","休日",IF(G884="外","非対象期間",IF(INDIRECT(VLOOKUP(B884,B$8:C$38,2,FALSE)&amp;(10*A884+5))="","",INDIRECT(VLOOKUP(B884,B$8:C$38,2,FALSE)&amp;(10*A884+5))))))))</f>
        <v/>
      </c>
    </row>
    <row r="885" spans="1:8">
      <c r="A885" s="17">
        <f t="shared" si="109"/>
        <v>29</v>
      </c>
      <c r="B885" s="17">
        <f t="shared" si="110"/>
        <v>10</v>
      </c>
      <c r="D885" s="89" cm="1">
        <f t="array" aca="1" ref="D885" ca="1">IF(INDIRECT(VLOOKUP(B885,B$8:C$38,2,FALSE)&amp;(10*A885-1))="","",INDIRECT(VLOOKUP(B885,B$8:C$38,2,FALSE)&amp;(10*A885-1)))</f>
        <v>46793</v>
      </c>
      <c r="E885" s="17" t="str">
        <f t="shared" ca="1" si="108"/>
        <v>木</v>
      </c>
      <c r="F885" s="17" t="str" cm="1">
        <f t="array" aca="1" ref="F885" ca="1">IF(E885="","",IF(INDIRECT(VLOOKUP(B885,B$8:C$38,2,FALSE)&amp;(10*A885+3))="","",INDIRECT(VLOOKUP(B885,B$8:C$38,2,FALSE)&amp;(10*A885+3))))</f>
        <v/>
      </c>
      <c r="G885" s="17" t="str" cm="1">
        <f t="array" aca="1" ref="G885" ca="1">IF(E885="","",IF(INDIRECT(VLOOKUP(B885,B$8:C$38,2,FALSE)&amp;(10*A885+5))="","",INDIRECT(VLOOKUP(B885,B$8:C$38,2,FALSE)&amp;(10*A885+5))))</f>
        <v/>
      </c>
      <c r="H885" s="17" t="str" cm="1">
        <f t="array" aca="1" ref="H885" ca="1">IF(G885="","",IF(G885="●","振替後",IF(G885="▲","振替前",IF(G885="○","休日",IF(G885="外","非対象期間",IF(INDIRECT(VLOOKUP(B885,B$8:C$38,2,FALSE)&amp;(10*A885+5))="","",INDIRECT(VLOOKUP(B885,B$8:C$38,2,FALSE)&amp;(10*A885+5))))))))</f>
        <v/>
      </c>
    </row>
    <row r="886" spans="1:8">
      <c r="A886" s="17">
        <f t="shared" si="109"/>
        <v>29</v>
      </c>
      <c r="B886" s="17">
        <f t="shared" si="110"/>
        <v>11</v>
      </c>
      <c r="D886" s="89" cm="1">
        <f t="array" aca="1" ref="D886" ca="1">IF(INDIRECT(VLOOKUP(B886,B$8:C$38,2,FALSE)&amp;(10*A886-1))="","",INDIRECT(VLOOKUP(B886,B$8:C$38,2,FALSE)&amp;(10*A886-1)))</f>
        <v>46794</v>
      </c>
      <c r="E886" s="17" t="str">
        <f t="shared" ca="1" si="108"/>
        <v>金</v>
      </c>
      <c r="F886" s="17" t="str" cm="1">
        <f t="array" aca="1" ref="F886" ca="1">IF(E886="","",IF(INDIRECT(VLOOKUP(B886,B$8:C$38,2,FALSE)&amp;(10*A886+3))="","",INDIRECT(VLOOKUP(B886,B$8:C$38,2,FALSE)&amp;(10*A886+3))))</f>
        <v/>
      </c>
      <c r="G886" s="17" t="str" cm="1">
        <f t="array" aca="1" ref="G886" ca="1">IF(E886="","",IF(INDIRECT(VLOOKUP(B886,B$8:C$38,2,FALSE)&amp;(10*A886+5))="","",INDIRECT(VLOOKUP(B886,B$8:C$38,2,FALSE)&amp;(10*A886+5))))</f>
        <v/>
      </c>
      <c r="H886" s="17" t="str" cm="1">
        <f t="array" aca="1" ref="H886" ca="1">IF(G886="","",IF(G886="●","振替後",IF(G886="▲","振替前",IF(G886="○","休日",IF(G886="外","非対象期間",IF(INDIRECT(VLOOKUP(B886,B$8:C$38,2,FALSE)&amp;(10*A886+5))="","",INDIRECT(VLOOKUP(B886,B$8:C$38,2,FALSE)&amp;(10*A886+5))))))))</f>
        <v/>
      </c>
    </row>
    <row r="887" spans="1:8">
      <c r="A887" s="17">
        <f t="shared" si="109"/>
        <v>29</v>
      </c>
      <c r="B887" s="17">
        <f t="shared" si="110"/>
        <v>12</v>
      </c>
      <c r="D887" s="89" cm="1">
        <f t="array" aca="1" ref="D887" ca="1">IF(INDIRECT(VLOOKUP(B887,B$8:C$38,2,FALSE)&amp;(10*A887-1))="","",INDIRECT(VLOOKUP(B887,B$8:C$38,2,FALSE)&amp;(10*A887-1)))</f>
        <v>46795</v>
      </c>
      <c r="E887" s="17" t="str">
        <f t="shared" ca="1" si="108"/>
        <v>土</v>
      </c>
      <c r="F887" s="17" t="str" cm="1">
        <f t="array" aca="1" ref="F887" ca="1">IF(E887="","",IF(INDIRECT(VLOOKUP(B887,B$8:C$38,2,FALSE)&amp;(10*A887+3))="","",INDIRECT(VLOOKUP(B887,B$8:C$38,2,FALSE)&amp;(10*A887+3))))</f>
        <v/>
      </c>
      <c r="G887" s="17" t="str" cm="1">
        <f t="array" aca="1" ref="G887" ca="1">IF(E887="","",IF(INDIRECT(VLOOKUP(B887,B$8:C$38,2,FALSE)&amp;(10*A887+5))="","",INDIRECT(VLOOKUP(B887,B$8:C$38,2,FALSE)&amp;(10*A887+5))))</f>
        <v/>
      </c>
      <c r="H887" s="17" t="str" cm="1">
        <f t="array" aca="1" ref="H887" ca="1">IF(G887="","",IF(G887="●","振替後",IF(G887="▲","振替前",IF(G887="○","休日",IF(G887="外","非対象期間",IF(INDIRECT(VLOOKUP(B887,B$8:C$38,2,FALSE)&amp;(10*A887+5))="","",INDIRECT(VLOOKUP(B887,B$8:C$38,2,FALSE)&amp;(10*A887+5))))))))</f>
        <v/>
      </c>
    </row>
    <row r="888" spans="1:8">
      <c r="A888" s="17">
        <f t="shared" si="109"/>
        <v>29</v>
      </c>
      <c r="B888" s="17">
        <f t="shared" si="110"/>
        <v>13</v>
      </c>
      <c r="D888" s="89" cm="1">
        <f t="array" aca="1" ref="D888" ca="1">IF(INDIRECT(VLOOKUP(B888,B$8:C$38,2,FALSE)&amp;(10*A888-1))="","",INDIRECT(VLOOKUP(B888,B$8:C$38,2,FALSE)&amp;(10*A888-1)))</f>
        <v>46796</v>
      </c>
      <c r="E888" s="17" t="str">
        <f t="shared" ca="1" si="108"/>
        <v>日</v>
      </c>
      <c r="F888" s="17" t="str" cm="1">
        <f t="array" aca="1" ref="F888" ca="1">IF(E888="","",IF(INDIRECT(VLOOKUP(B888,B$8:C$38,2,FALSE)&amp;(10*A888+3))="","",INDIRECT(VLOOKUP(B888,B$8:C$38,2,FALSE)&amp;(10*A888+3))))</f>
        <v/>
      </c>
      <c r="G888" s="17" t="str" cm="1">
        <f t="array" aca="1" ref="G888" ca="1">IF(E888="","",IF(INDIRECT(VLOOKUP(B888,B$8:C$38,2,FALSE)&amp;(10*A888+5))="","",INDIRECT(VLOOKUP(B888,B$8:C$38,2,FALSE)&amp;(10*A888+5))))</f>
        <v/>
      </c>
      <c r="H888" s="17" t="str" cm="1">
        <f t="array" aca="1" ref="H888" ca="1">IF(G888="","",IF(G888="●","振替後",IF(G888="▲","振替前",IF(G888="○","休日",IF(G888="外","非対象期間",IF(INDIRECT(VLOOKUP(B888,B$8:C$38,2,FALSE)&amp;(10*A888+5))="","",INDIRECT(VLOOKUP(B888,B$8:C$38,2,FALSE)&amp;(10*A888+5))))))))</f>
        <v/>
      </c>
    </row>
    <row r="889" spans="1:8">
      <c r="A889" s="17">
        <f t="shared" si="109"/>
        <v>29</v>
      </c>
      <c r="B889" s="17">
        <f t="shared" si="110"/>
        <v>14</v>
      </c>
      <c r="D889" s="89" cm="1">
        <f t="array" aca="1" ref="D889" ca="1">IF(INDIRECT(VLOOKUP(B889,B$8:C$38,2,FALSE)&amp;(10*A889-1))="","",INDIRECT(VLOOKUP(B889,B$8:C$38,2,FALSE)&amp;(10*A889-1)))</f>
        <v>46797</v>
      </c>
      <c r="E889" s="17" t="str">
        <f t="shared" ca="1" si="108"/>
        <v>月</v>
      </c>
      <c r="F889" s="17" t="str" cm="1">
        <f t="array" aca="1" ref="F889" ca="1">IF(E889="","",IF(INDIRECT(VLOOKUP(B889,B$8:C$38,2,FALSE)&amp;(10*A889+3))="","",INDIRECT(VLOOKUP(B889,B$8:C$38,2,FALSE)&amp;(10*A889+3))))</f>
        <v/>
      </c>
      <c r="G889" s="17" t="str" cm="1">
        <f t="array" aca="1" ref="G889" ca="1">IF(E889="","",IF(INDIRECT(VLOOKUP(B889,B$8:C$38,2,FALSE)&amp;(10*A889+5))="","",INDIRECT(VLOOKUP(B889,B$8:C$38,2,FALSE)&amp;(10*A889+5))))</f>
        <v/>
      </c>
      <c r="H889" s="17" t="str" cm="1">
        <f t="array" aca="1" ref="H889" ca="1">IF(G889="","",IF(G889="●","振替後",IF(G889="▲","振替前",IF(G889="○","休日",IF(G889="外","非対象期間",IF(INDIRECT(VLOOKUP(B889,B$8:C$38,2,FALSE)&amp;(10*A889+5))="","",INDIRECT(VLOOKUP(B889,B$8:C$38,2,FALSE)&amp;(10*A889+5))))))))</f>
        <v/>
      </c>
    </row>
    <row r="890" spans="1:8">
      <c r="A890" s="17">
        <f t="shared" si="109"/>
        <v>29</v>
      </c>
      <c r="B890" s="17">
        <f t="shared" si="110"/>
        <v>15</v>
      </c>
      <c r="D890" s="89" cm="1">
        <f t="array" aca="1" ref="D890" ca="1">IF(INDIRECT(VLOOKUP(B890,B$8:C$38,2,FALSE)&amp;(10*A890-1))="","",INDIRECT(VLOOKUP(B890,B$8:C$38,2,FALSE)&amp;(10*A890-1)))</f>
        <v>46798</v>
      </c>
      <c r="E890" s="17" t="str">
        <f t="shared" ca="1" si="108"/>
        <v>火</v>
      </c>
      <c r="F890" s="17" t="str" cm="1">
        <f t="array" aca="1" ref="F890" ca="1">IF(E890="","",IF(INDIRECT(VLOOKUP(B890,B$8:C$38,2,FALSE)&amp;(10*A890+3))="","",INDIRECT(VLOOKUP(B890,B$8:C$38,2,FALSE)&amp;(10*A890+3))))</f>
        <v/>
      </c>
      <c r="G890" s="17" t="str" cm="1">
        <f t="array" aca="1" ref="G890" ca="1">IF(E890="","",IF(INDIRECT(VLOOKUP(B890,B$8:C$38,2,FALSE)&amp;(10*A890+5))="","",INDIRECT(VLOOKUP(B890,B$8:C$38,2,FALSE)&amp;(10*A890+5))))</f>
        <v/>
      </c>
      <c r="H890" s="17" t="str" cm="1">
        <f t="array" aca="1" ref="H890" ca="1">IF(G890="","",IF(G890="●","振替後",IF(G890="▲","振替前",IF(G890="○","休日",IF(G890="外","非対象期間",IF(INDIRECT(VLOOKUP(B890,B$8:C$38,2,FALSE)&amp;(10*A890+5))="","",INDIRECT(VLOOKUP(B890,B$8:C$38,2,FALSE)&amp;(10*A890+5))))))))</f>
        <v/>
      </c>
    </row>
    <row r="891" spans="1:8">
      <c r="A891" s="17">
        <f t="shared" si="109"/>
        <v>29</v>
      </c>
      <c r="B891" s="17">
        <f t="shared" si="110"/>
        <v>16</v>
      </c>
      <c r="D891" s="89" cm="1">
        <f t="array" aca="1" ref="D891" ca="1">IF(INDIRECT(VLOOKUP(B891,B$8:C$38,2,FALSE)&amp;(10*A891-1))="","",INDIRECT(VLOOKUP(B891,B$8:C$38,2,FALSE)&amp;(10*A891-1)))</f>
        <v>46799</v>
      </c>
      <c r="E891" s="17" t="str">
        <f t="shared" ca="1" si="108"/>
        <v>水</v>
      </c>
      <c r="F891" s="17" t="str" cm="1">
        <f t="array" aca="1" ref="F891" ca="1">IF(E891="","",IF(INDIRECT(VLOOKUP(B891,B$8:C$38,2,FALSE)&amp;(10*A891+3))="","",INDIRECT(VLOOKUP(B891,B$8:C$38,2,FALSE)&amp;(10*A891+3))))</f>
        <v/>
      </c>
      <c r="G891" s="17" t="str" cm="1">
        <f t="array" aca="1" ref="G891" ca="1">IF(E891="","",IF(INDIRECT(VLOOKUP(B891,B$8:C$38,2,FALSE)&amp;(10*A891+5))="","",INDIRECT(VLOOKUP(B891,B$8:C$38,2,FALSE)&amp;(10*A891+5))))</f>
        <v/>
      </c>
      <c r="H891" s="17" t="str" cm="1">
        <f t="array" aca="1" ref="H891" ca="1">IF(G891="","",IF(G891="●","振替後",IF(G891="▲","振替前",IF(G891="○","休日",IF(G891="外","非対象期間",IF(INDIRECT(VLOOKUP(B891,B$8:C$38,2,FALSE)&amp;(10*A891+5))="","",INDIRECT(VLOOKUP(B891,B$8:C$38,2,FALSE)&amp;(10*A891+5))))))))</f>
        <v/>
      </c>
    </row>
    <row r="892" spans="1:8">
      <c r="A892" s="17">
        <f t="shared" si="109"/>
        <v>29</v>
      </c>
      <c r="B892" s="17">
        <f t="shared" si="110"/>
        <v>17</v>
      </c>
      <c r="D892" s="89" cm="1">
        <f t="array" aca="1" ref="D892" ca="1">IF(INDIRECT(VLOOKUP(B892,B$8:C$38,2,FALSE)&amp;(10*A892-1))="","",INDIRECT(VLOOKUP(B892,B$8:C$38,2,FALSE)&amp;(10*A892-1)))</f>
        <v>46800</v>
      </c>
      <c r="E892" s="17" t="str">
        <f t="shared" ca="1" si="108"/>
        <v>木</v>
      </c>
      <c r="F892" s="17" t="str" cm="1">
        <f t="array" aca="1" ref="F892" ca="1">IF(E892="","",IF(INDIRECT(VLOOKUP(B892,B$8:C$38,2,FALSE)&amp;(10*A892+3))="","",INDIRECT(VLOOKUP(B892,B$8:C$38,2,FALSE)&amp;(10*A892+3))))</f>
        <v/>
      </c>
      <c r="G892" s="17" t="str" cm="1">
        <f t="array" aca="1" ref="G892" ca="1">IF(E892="","",IF(INDIRECT(VLOOKUP(B892,B$8:C$38,2,FALSE)&amp;(10*A892+5))="","",INDIRECT(VLOOKUP(B892,B$8:C$38,2,FALSE)&amp;(10*A892+5))))</f>
        <v/>
      </c>
      <c r="H892" s="17" t="str" cm="1">
        <f t="array" aca="1" ref="H892" ca="1">IF(G892="","",IF(G892="●","振替後",IF(G892="▲","振替前",IF(G892="○","休日",IF(G892="外","非対象期間",IF(INDIRECT(VLOOKUP(B892,B$8:C$38,2,FALSE)&amp;(10*A892+5))="","",INDIRECT(VLOOKUP(B892,B$8:C$38,2,FALSE)&amp;(10*A892+5))))))))</f>
        <v/>
      </c>
    </row>
    <row r="893" spans="1:8">
      <c r="A893" s="17">
        <f t="shared" si="109"/>
        <v>29</v>
      </c>
      <c r="B893" s="17">
        <f t="shared" si="110"/>
        <v>18</v>
      </c>
      <c r="D893" s="89" cm="1">
        <f t="array" aca="1" ref="D893" ca="1">IF(INDIRECT(VLOOKUP(B893,B$8:C$38,2,FALSE)&amp;(10*A893-1))="","",INDIRECT(VLOOKUP(B893,B$8:C$38,2,FALSE)&amp;(10*A893-1)))</f>
        <v>46801</v>
      </c>
      <c r="E893" s="17" t="str">
        <f t="shared" ca="1" si="108"/>
        <v>金</v>
      </c>
      <c r="F893" s="17" t="str" cm="1">
        <f t="array" aca="1" ref="F893" ca="1">IF(E893="","",IF(INDIRECT(VLOOKUP(B893,B$8:C$38,2,FALSE)&amp;(10*A893+3))="","",INDIRECT(VLOOKUP(B893,B$8:C$38,2,FALSE)&amp;(10*A893+3))))</f>
        <v/>
      </c>
      <c r="G893" s="17" t="str" cm="1">
        <f t="array" aca="1" ref="G893" ca="1">IF(E893="","",IF(INDIRECT(VLOOKUP(B893,B$8:C$38,2,FALSE)&amp;(10*A893+5))="","",INDIRECT(VLOOKUP(B893,B$8:C$38,2,FALSE)&amp;(10*A893+5))))</f>
        <v/>
      </c>
      <c r="H893" s="17" t="str" cm="1">
        <f t="array" aca="1" ref="H893" ca="1">IF(G893="","",IF(G893="●","振替後",IF(G893="▲","振替前",IF(G893="○","休日",IF(G893="外","非対象期間",IF(INDIRECT(VLOOKUP(B893,B$8:C$38,2,FALSE)&amp;(10*A893+5))="","",INDIRECT(VLOOKUP(B893,B$8:C$38,2,FALSE)&amp;(10*A893+5))))))))</f>
        <v/>
      </c>
    </row>
    <row r="894" spans="1:8">
      <c r="A894" s="17">
        <f t="shared" si="109"/>
        <v>29</v>
      </c>
      <c r="B894" s="17">
        <f t="shared" si="110"/>
        <v>19</v>
      </c>
      <c r="D894" s="89" cm="1">
        <f t="array" aca="1" ref="D894" ca="1">IF(INDIRECT(VLOOKUP(B894,B$8:C$38,2,FALSE)&amp;(10*A894-1))="","",INDIRECT(VLOOKUP(B894,B$8:C$38,2,FALSE)&amp;(10*A894-1)))</f>
        <v>46802</v>
      </c>
      <c r="E894" s="17" t="str">
        <f t="shared" ca="1" si="108"/>
        <v>土</v>
      </c>
      <c r="F894" s="17" t="str" cm="1">
        <f t="array" aca="1" ref="F894" ca="1">IF(E894="","",IF(INDIRECT(VLOOKUP(B894,B$8:C$38,2,FALSE)&amp;(10*A894+3))="","",INDIRECT(VLOOKUP(B894,B$8:C$38,2,FALSE)&amp;(10*A894+3))))</f>
        <v/>
      </c>
      <c r="G894" s="17" t="str" cm="1">
        <f t="array" aca="1" ref="G894" ca="1">IF(E894="","",IF(INDIRECT(VLOOKUP(B894,B$8:C$38,2,FALSE)&amp;(10*A894+5))="","",INDIRECT(VLOOKUP(B894,B$8:C$38,2,FALSE)&amp;(10*A894+5))))</f>
        <v/>
      </c>
      <c r="H894" s="17" t="str" cm="1">
        <f t="array" aca="1" ref="H894" ca="1">IF(G894="","",IF(G894="●","振替後",IF(G894="▲","振替前",IF(G894="○","休日",IF(G894="外","非対象期間",IF(INDIRECT(VLOOKUP(B894,B$8:C$38,2,FALSE)&amp;(10*A894+5))="","",INDIRECT(VLOOKUP(B894,B$8:C$38,2,FALSE)&amp;(10*A894+5))))))))</f>
        <v/>
      </c>
    </row>
    <row r="895" spans="1:8">
      <c r="A895" s="17">
        <f t="shared" si="109"/>
        <v>29</v>
      </c>
      <c r="B895" s="17">
        <f t="shared" si="110"/>
        <v>20</v>
      </c>
      <c r="D895" s="89" cm="1">
        <f t="array" aca="1" ref="D895" ca="1">IF(INDIRECT(VLOOKUP(B895,B$8:C$38,2,FALSE)&amp;(10*A895-1))="","",INDIRECT(VLOOKUP(B895,B$8:C$38,2,FALSE)&amp;(10*A895-1)))</f>
        <v>46803</v>
      </c>
      <c r="E895" s="17" t="str">
        <f t="shared" ca="1" si="108"/>
        <v>日</v>
      </c>
      <c r="F895" s="17" t="str" cm="1">
        <f t="array" aca="1" ref="F895" ca="1">IF(E895="","",IF(INDIRECT(VLOOKUP(B895,B$8:C$38,2,FALSE)&amp;(10*A895+3))="","",INDIRECT(VLOOKUP(B895,B$8:C$38,2,FALSE)&amp;(10*A895+3))))</f>
        <v/>
      </c>
      <c r="G895" s="17" t="str" cm="1">
        <f t="array" aca="1" ref="G895" ca="1">IF(E895="","",IF(INDIRECT(VLOOKUP(B895,B$8:C$38,2,FALSE)&amp;(10*A895+5))="","",INDIRECT(VLOOKUP(B895,B$8:C$38,2,FALSE)&amp;(10*A895+5))))</f>
        <v/>
      </c>
      <c r="H895" s="17" t="str" cm="1">
        <f t="array" aca="1" ref="H895" ca="1">IF(G895="","",IF(G895="●","振替後",IF(G895="▲","振替前",IF(G895="○","休日",IF(G895="外","非対象期間",IF(INDIRECT(VLOOKUP(B895,B$8:C$38,2,FALSE)&amp;(10*A895+5))="","",INDIRECT(VLOOKUP(B895,B$8:C$38,2,FALSE)&amp;(10*A895+5))))))))</f>
        <v/>
      </c>
    </row>
    <row r="896" spans="1:8">
      <c r="A896" s="17">
        <f t="shared" si="109"/>
        <v>29</v>
      </c>
      <c r="B896" s="17">
        <f t="shared" si="110"/>
        <v>21</v>
      </c>
      <c r="D896" s="89" cm="1">
        <f t="array" aca="1" ref="D896" ca="1">IF(INDIRECT(VLOOKUP(B896,B$8:C$38,2,FALSE)&amp;(10*A896-1))="","",INDIRECT(VLOOKUP(B896,B$8:C$38,2,FALSE)&amp;(10*A896-1)))</f>
        <v>46804</v>
      </c>
      <c r="E896" s="17" t="str">
        <f t="shared" ca="1" si="108"/>
        <v>月</v>
      </c>
      <c r="F896" s="17" t="str" cm="1">
        <f t="array" aca="1" ref="F896" ca="1">IF(E896="","",IF(INDIRECT(VLOOKUP(B896,B$8:C$38,2,FALSE)&amp;(10*A896+3))="","",INDIRECT(VLOOKUP(B896,B$8:C$38,2,FALSE)&amp;(10*A896+3))))</f>
        <v/>
      </c>
      <c r="G896" s="17" t="str" cm="1">
        <f t="array" aca="1" ref="G896" ca="1">IF(E896="","",IF(INDIRECT(VLOOKUP(B896,B$8:C$38,2,FALSE)&amp;(10*A896+5))="","",INDIRECT(VLOOKUP(B896,B$8:C$38,2,FALSE)&amp;(10*A896+5))))</f>
        <v/>
      </c>
      <c r="H896" s="17" t="str" cm="1">
        <f t="array" aca="1" ref="H896" ca="1">IF(G896="","",IF(G896="●","振替後",IF(G896="▲","振替前",IF(G896="○","休日",IF(G896="外","非対象期間",IF(INDIRECT(VLOOKUP(B896,B$8:C$38,2,FALSE)&amp;(10*A896+5))="","",INDIRECT(VLOOKUP(B896,B$8:C$38,2,FALSE)&amp;(10*A896+5))))))))</f>
        <v/>
      </c>
    </row>
    <row r="897" spans="1:8">
      <c r="A897" s="17">
        <f t="shared" si="109"/>
        <v>29</v>
      </c>
      <c r="B897" s="17">
        <f t="shared" si="110"/>
        <v>22</v>
      </c>
      <c r="D897" s="89" cm="1">
        <f t="array" aca="1" ref="D897" ca="1">IF(INDIRECT(VLOOKUP(B897,B$8:C$38,2,FALSE)&amp;(10*A897-1))="","",INDIRECT(VLOOKUP(B897,B$8:C$38,2,FALSE)&amp;(10*A897-1)))</f>
        <v>46805</v>
      </c>
      <c r="E897" s="17" t="str">
        <f t="shared" ca="1" si="108"/>
        <v>火</v>
      </c>
      <c r="F897" s="17" t="str" cm="1">
        <f t="array" aca="1" ref="F897" ca="1">IF(E897="","",IF(INDIRECT(VLOOKUP(B897,B$8:C$38,2,FALSE)&amp;(10*A897+3))="","",INDIRECT(VLOOKUP(B897,B$8:C$38,2,FALSE)&amp;(10*A897+3))))</f>
        <v/>
      </c>
      <c r="G897" s="17" t="str" cm="1">
        <f t="array" aca="1" ref="G897" ca="1">IF(E897="","",IF(INDIRECT(VLOOKUP(B897,B$8:C$38,2,FALSE)&amp;(10*A897+5))="","",INDIRECT(VLOOKUP(B897,B$8:C$38,2,FALSE)&amp;(10*A897+5))))</f>
        <v/>
      </c>
      <c r="H897" s="17" t="str" cm="1">
        <f t="array" aca="1" ref="H897" ca="1">IF(G897="","",IF(G897="●","振替後",IF(G897="▲","振替前",IF(G897="○","休日",IF(G897="外","非対象期間",IF(INDIRECT(VLOOKUP(B897,B$8:C$38,2,FALSE)&amp;(10*A897+5))="","",INDIRECT(VLOOKUP(B897,B$8:C$38,2,FALSE)&amp;(10*A897+5))))))))</f>
        <v/>
      </c>
    </row>
    <row r="898" spans="1:8">
      <c r="A898" s="17">
        <f t="shared" si="109"/>
        <v>29</v>
      </c>
      <c r="B898" s="17">
        <f t="shared" si="110"/>
        <v>23</v>
      </c>
      <c r="D898" s="89" cm="1">
        <f t="array" aca="1" ref="D898" ca="1">IF(INDIRECT(VLOOKUP(B898,B$8:C$38,2,FALSE)&amp;(10*A898-1))="","",INDIRECT(VLOOKUP(B898,B$8:C$38,2,FALSE)&amp;(10*A898-1)))</f>
        <v>46806</v>
      </c>
      <c r="E898" s="17" t="str">
        <f t="shared" ca="1" si="108"/>
        <v>水</v>
      </c>
      <c r="F898" s="17" t="str" cm="1">
        <f t="array" aca="1" ref="F898" ca="1">IF(E898="","",IF(INDIRECT(VLOOKUP(B898,B$8:C$38,2,FALSE)&amp;(10*A898+3))="","",INDIRECT(VLOOKUP(B898,B$8:C$38,2,FALSE)&amp;(10*A898+3))))</f>
        <v/>
      </c>
      <c r="G898" s="17" t="str" cm="1">
        <f t="array" aca="1" ref="G898" ca="1">IF(E898="","",IF(INDIRECT(VLOOKUP(B898,B$8:C$38,2,FALSE)&amp;(10*A898+5))="","",INDIRECT(VLOOKUP(B898,B$8:C$38,2,FALSE)&amp;(10*A898+5))))</f>
        <v/>
      </c>
      <c r="H898" s="17" t="str" cm="1">
        <f t="array" aca="1" ref="H898" ca="1">IF(G898="","",IF(G898="●","振替後",IF(G898="▲","振替前",IF(G898="○","休日",IF(G898="外","非対象期間",IF(INDIRECT(VLOOKUP(B898,B$8:C$38,2,FALSE)&amp;(10*A898+5))="","",INDIRECT(VLOOKUP(B898,B$8:C$38,2,FALSE)&amp;(10*A898+5))))))))</f>
        <v/>
      </c>
    </row>
    <row r="899" spans="1:8">
      <c r="A899" s="17">
        <f t="shared" si="109"/>
        <v>29</v>
      </c>
      <c r="B899" s="17">
        <f t="shared" si="110"/>
        <v>24</v>
      </c>
      <c r="D899" s="89" cm="1">
        <f t="array" aca="1" ref="D899" ca="1">IF(INDIRECT(VLOOKUP(B899,B$8:C$38,2,FALSE)&amp;(10*A899-1))="","",INDIRECT(VLOOKUP(B899,B$8:C$38,2,FALSE)&amp;(10*A899-1)))</f>
        <v>46807</v>
      </c>
      <c r="E899" s="17" t="str">
        <f t="shared" ca="1" si="108"/>
        <v>木</v>
      </c>
      <c r="F899" s="17" t="str" cm="1">
        <f t="array" aca="1" ref="F899" ca="1">IF(E899="","",IF(INDIRECT(VLOOKUP(B899,B$8:C$38,2,FALSE)&amp;(10*A899+3))="","",INDIRECT(VLOOKUP(B899,B$8:C$38,2,FALSE)&amp;(10*A899+3))))</f>
        <v/>
      </c>
      <c r="G899" s="17" t="str" cm="1">
        <f t="array" aca="1" ref="G899" ca="1">IF(E899="","",IF(INDIRECT(VLOOKUP(B899,B$8:C$38,2,FALSE)&amp;(10*A899+5))="","",INDIRECT(VLOOKUP(B899,B$8:C$38,2,FALSE)&amp;(10*A899+5))))</f>
        <v/>
      </c>
      <c r="H899" s="17" t="str" cm="1">
        <f t="array" aca="1" ref="H899" ca="1">IF(G899="","",IF(G899="●","振替後",IF(G899="▲","振替前",IF(G899="○","休日",IF(G899="外","非対象期間",IF(INDIRECT(VLOOKUP(B899,B$8:C$38,2,FALSE)&amp;(10*A899+5))="","",INDIRECT(VLOOKUP(B899,B$8:C$38,2,FALSE)&amp;(10*A899+5))))))))</f>
        <v/>
      </c>
    </row>
    <row r="900" spans="1:8">
      <c r="A900" s="17">
        <f t="shared" si="109"/>
        <v>29</v>
      </c>
      <c r="B900" s="17">
        <f t="shared" si="110"/>
        <v>25</v>
      </c>
      <c r="D900" s="89" cm="1">
        <f t="array" aca="1" ref="D900" ca="1">IF(INDIRECT(VLOOKUP(B900,B$8:C$38,2,FALSE)&amp;(10*A900-1))="","",INDIRECT(VLOOKUP(B900,B$8:C$38,2,FALSE)&amp;(10*A900-1)))</f>
        <v>46808</v>
      </c>
      <c r="E900" s="17" t="str">
        <f t="shared" ca="1" si="108"/>
        <v>金</v>
      </c>
      <c r="F900" s="17" t="str" cm="1">
        <f t="array" aca="1" ref="F900" ca="1">IF(E900="","",IF(INDIRECT(VLOOKUP(B900,B$8:C$38,2,FALSE)&amp;(10*A900+3))="","",INDIRECT(VLOOKUP(B900,B$8:C$38,2,FALSE)&amp;(10*A900+3))))</f>
        <v/>
      </c>
      <c r="G900" s="17" t="str" cm="1">
        <f t="array" aca="1" ref="G900" ca="1">IF(E900="","",IF(INDIRECT(VLOOKUP(B900,B$8:C$38,2,FALSE)&amp;(10*A900+5))="","",INDIRECT(VLOOKUP(B900,B$8:C$38,2,FALSE)&amp;(10*A900+5))))</f>
        <v/>
      </c>
      <c r="H900" s="17" t="str" cm="1">
        <f t="array" aca="1" ref="H900" ca="1">IF(G900="","",IF(G900="●","振替後",IF(G900="▲","振替前",IF(G900="○","休日",IF(G900="外","非対象期間",IF(INDIRECT(VLOOKUP(B900,B$8:C$38,2,FALSE)&amp;(10*A900+5))="","",INDIRECT(VLOOKUP(B900,B$8:C$38,2,FALSE)&amp;(10*A900+5))))))))</f>
        <v/>
      </c>
    </row>
    <row r="901" spans="1:8">
      <c r="A901" s="17">
        <f t="shared" si="109"/>
        <v>29</v>
      </c>
      <c r="B901" s="17">
        <f t="shared" si="110"/>
        <v>26</v>
      </c>
      <c r="D901" s="89" cm="1">
        <f t="array" aca="1" ref="D901" ca="1">IF(INDIRECT(VLOOKUP(B901,B$8:C$38,2,FALSE)&amp;(10*A901-1))="","",INDIRECT(VLOOKUP(B901,B$8:C$38,2,FALSE)&amp;(10*A901-1)))</f>
        <v>46809</v>
      </c>
      <c r="E901" s="17" t="str">
        <f t="shared" ca="1" si="108"/>
        <v>土</v>
      </c>
      <c r="F901" s="17" t="str" cm="1">
        <f t="array" aca="1" ref="F901" ca="1">IF(E901="","",IF(INDIRECT(VLOOKUP(B901,B$8:C$38,2,FALSE)&amp;(10*A901+3))="","",INDIRECT(VLOOKUP(B901,B$8:C$38,2,FALSE)&amp;(10*A901+3))))</f>
        <v/>
      </c>
      <c r="G901" s="17" t="str" cm="1">
        <f t="array" aca="1" ref="G901" ca="1">IF(E901="","",IF(INDIRECT(VLOOKUP(B901,B$8:C$38,2,FALSE)&amp;(10*A901+5))="","",INDIRECT(VLOOKUP(B901,B$8:C$38,2,FALSE)&amp;(10*A901+5))))</f>
        <v/>
      </c>
      <c r="H901" s="17" t="str" cm="1">
        <f t="array" aca="1" ref="H901" ca="1">IF(G901="","",IF(G901="●","振替後",IF(G901="▲","振替前",IF(G901="○","休日",IF(G901="外","非対象期間",IF(INDIRECT(VLOOKUP(B901,B$8:C$38,2,FALSE)&amp;(10*A901+5))="","",INDIRECT(VLOOKUP(B901,B$8:C$38,2,FALSE)&amp;(10*A901+5))))))))</f>
        <v/>
      </c>
    </row>
    <row r="902" spans="1:8">
      <c r="A902" s="17">
        <f t="shared" si="109"/>
        <v>29</v>
      </c>
      <c r="B902" s="17">
        <f t="shared" si="110"/>
        <v>27</v>
      </c>
      <c r="D902" s="89" cm="1">
        <f t="array" aca="1" ref="D902" ca="1">IF(INDIRECT(VLOOKUP(B902,B$8:C$38,2,FALSE)&amp;(10*A902-1))="","",INDIRECT(VLOOKUP(B902,B$8:C$38,2,FALSE)&amp;(10*A902-1)))</f>
        <v>46810</v>
      </c>
      <c r="E902" s="17" t="str">
        <f t="shared" ca="1" si="108"/>
        <v>日</v>
      </c>
      <c r="F902" s="17" t="str" cm="1">
        <f t="array" aca="1" ref="F902" ca="1">IF(E902="","",IF(INDIRECT(VLOOKUP(B902,B$8:C$38,2,FALSE)&amp;(10*A902+3))="","",INDIRECT(VLOOKUP(B902,B$8:C$38,2,FALSE)&amp;(10*A902+3))))</f>
        <v/>
      </c>
      <c r="G902" s="17" t="str" cm="1">
        <f t="array" aca="1" ref="G902" ca="1">IF(E902="","",IF(INDIRECT(VLOOKUP(B902,B$8:C$38,2,FALSE)&amp;(10*A902+5))="","",INDIRECT(VLOOKUP(B902,B$8:C$38,2,FALSE)&amp;(10*A902+5))))</f>
        <v/>
      </c>
      <c r="H902" s="17" t="str" cm="1">
        <f t="array" aca="1" ref="H902" ca="1">IF(G902="","",IF(G902="●","振替後",IF(G902="▲","振替前",IF(G902="○","休日",IF(G902="外","非対象期間",IF(INDIRECT(VLOOKUP(B902,B$8:C$38,2,FALSE)&amp;(10*A902+5))="","",INDIRECT(VLOOKUP(B902,B$8:C$38,2,FALSE)&amp;(10*A902+5))))))))</f>
        <v/>
      </c>
    </row>
    <row r="903" spans="1:8">
      <c r="A903" s="17">
        <f t="shared" si="109"/>
        <v>29</v>
      </c>
      <c r="B903" s="17">
        <f t="shared" si="110"/>
        <v>28</v>
      </c>
      <c r="D903" s="89" cm="1">
        <f t="array" aca="1" ref="D903" ca="1">IF(INDIRECT(VLOOKUP(B903,B$8:C$38,2,FALSE)&amp;(10*A903-1))="","",INDIRECT(VLOOKUP(B903,B$8:C$38,2,FALSE)&amp;(10*A903-1)))</f>
        <v>46811</v>
      </c>
      <c r="E903" s="17" t="str">
        <f t="shared" ca="1" si="108"/>
        <v>月</v>
      </c>
      <c r="F903" s="17" t="str" cm="1">
        <f t="array" aca="1" ref="F903" ca="1">IF(E903="","",IF(INDIRECT(VLOOKUP(B903,B$8:C$38,2,FALSE)&amp;(10*A903+3))="","",INDIRECT(VLOOKUP(B903,B$8:C$38,2,FALSE)&amp;(10*A903+3))))</f>
        <v/>
      </c>
      <c r="G903" s="17" t="str" cm="1">
        <f t="array" aca="1" ref="G903" ca="1">IF(E903="","",IF(INDIRECT(VLOOKUP(B903,B$8:C$38,2,FALSE)&amp;(10*A903+5))="","",INDIRECT(VLOOKUP(B903,B$8:C$38,2,FALSE)&amp;(10*A903+5))))</f>
        <v/>
      </c>
      <c r="H903" s="17" t="str" cm="1">
        <f t="array" aca="1" ref="H903" ca="1">IF(G903="","",IF(G903="●","振替後",IF(G903="▲","振替前",IF(G903="○","休日",IF(G903="外","非対象期間",IF(INDIRECT(VLOOKUP(B903,B$8:C$38,2,FALSE)&amp;(10*A903+5))="","",INDIRECT(VLOOKUP(B903,B$8:C$38,2,FALSE)&amp;(10*A903+5))))))))</f>
        <v/>
      </c>
    </row>
    <row r="904" spans="1:8">
      <c r="A904" s="17">
        <f t="shared" si="109"/>
        <v>29</v>
      </c>
      <c r="B904" s="17">
        <f t="shared" si="110"/>
        <v>29</v>
      </c>
      <c r="D904" s="89" cm="1">
        <f t="array" aca="1" ref="D904" ca="1">IF(INDIRECT(VLOOKUP(B904,B$8:C$38,2,FALSE)&amp;(10*A904-1))="","",INDIRECT(VLOOKUP(B904,B$8:C$38,2,FALSE)&amp;(10*A904-1)))</f>
        <v>46812</v>
      </c>
      <c r="E904" s="17" t="str">
        <f t="shared" ca="1" si="108"/>
        <v>火</v>
      </c>
      <c r="F904" s="17" t="str" cm="1">
        <f t="array" aca="1" ref="F904" ca="1">IF(E904="","",IF(INDIRECT(VLOOKUP(B904,B$8:C$38,2,FALSE)&amp;(10*A904+3))="","",INDIRECT(VLOOKUP(B904,B$8:C$38,2,FALSE)&amp;(10*A904+3))))</f>
        <v/>
      </c>
      <c r="G904" s="17" t="str" cm="1">
        <f t="array" aca="1" ref="G904" ca="1">IF(E904="","",IF(INDIRECT(VLOOKUP(B904,B$8:C$38,2,FALSE)&amp;(10*A904+5))="","",INDIRECT(VLOOKUP(B904,B$8:C$38,2,FALSE)&amp;(10*A904+5))))</f>
        <v/>
      </c>
      <c r="H904" s="17" t="str" cm="1">
        <f t="array" aca="1" ref="H904" ca="1">IF(G904="","",IF(G904="●","振替後",IF(G904="▲","振替前",IF(G904="○","休日",IF(G904="外","非対象期間",IF(INDIRECT(VLOOKUP(B904,B$8:C$38,2,FALSE)&amp;(10*A904+5))="","",INDIRECT(VLOOKUP(B904,B$8:C$38,2,FALSE)&amp;(10*A904+5))))))))</f>
        <v/>
      </c>
    </row>
    <row r="905" spans="1:8">
      <c r="A905" s="17">
        <f t="shared" si="109"/>
        <v>29</v>
      </c>
      <c r="B905" s="17">
        <f t="shared" si="110"/>
        <v>30</v>
      </c>
      <c r="D905" s="89" t="str" cm="1">
        <f t="array" aca="1" ref="D905" ca="1">IF(INDIRECT(VLOOKUP(B905,B$8:C$38,2,FALSE)&amp;(10*A905-1))="","",INDIRECT(VLOOKUP(B905,B$8:C$38,2,FALSE)&amp;(10*A905-1)))</f>
        <v/>
      </c>
      <c r="E905" s="17" t="str">
        <f t="shared" ref="E905:E968" ca="1" si="111">TEXT(D905,"aaa")</f>
        <v/>
      </c>
      <c r="F905" s="17" t="str" cm="1">
        <f t="array" aca="1" ref="F905" ca="1">IF(E905="","",IF(INDIRECT(VLOOKUP(B905,B$8:C$38,2,FALSE)&amp;(10*A905+3))="","",INDIRECT(VLOOKUP(B905,B$8:C$38,2,FALSE)&amp;(10*A905+3))))</f>
        <v/>
      </c>
      <c r="G905" s="17" t="str" cm="1">
        <f t="array" aca="1" ref="G905" ca="1">IF(E905="","",IF(INDIRECT(VLOOKUP(B905,B$8:C$38,2,FALSE)&amp;(10*A905+5))="","",INDIRECT(VLOOKUP(B905,B$8:C$38,2,FALSE)&amp;(10*A905+5))))</f>
        <v/>
      </c>
      <c r="H905" s="17" t="str" cm="1">
        <f t="array" aca="1" ref="H905" ca="1">IF(G905="","",IF(G905="●","振替後",IF(G905="▲","振替前",IF(G905="○","休日",IF(G905="外","非対象期間",IF(INDIRECT(VLOOKUP(B905,B$8:C$38,2,FALSE)&amp;(10*A905+5))="","",INDIRECT(VLOOKUP(B905,B$8:C$38,2,FALSE)&amp;(10*A905+5))))))))</f>
        <v/>
      </c>
    </row>
    <row r="906" spans="1:8">
      <c r="A906" s="17">
        <f t="shared" ref="A906:A969" si="112">IF(B906=1,A905+1,A905)</f>
        <v>29</v>
      </c>
      <c r="B906" s="17">
        <f t="shared" ref="B906:B969" si="113">IF(B905=31,1,B905+1)</f>
        <v>31</v>
      </c>
      <c r="D906" s="89" t="e" cm="1">
        <f t="array" aca="1" ref="D906" ca="1">IF(INDIRECT(VLOOKUP(B906,B$8:C$38,2,FALSE)&amp;(10*A906-1))="","",INDIRECT(VLOOKUP(B906,B$8:C$38,2,FALSE)&amp;(10*A906-1)))</f>
        <v>#VALUE!</v>
      </c>
      <c r="E906" s="17" t="e">
        <f t="shared" ca="1" si="111"/>
        <v>#VALUE!</v>
      </c>
      <c r="F906" s="17" t="e" cm="1">
        <f t="array" aca="1" ref="F906" ca="1">IF(E906="","",IF(INDIRECT(VLOOKUP(B906,B$8:C$38,2,FALSE)&amp;(10*A906+3))="","",INDIRECT(VLOOKUP(B906,B$8:C$38,2,FALSE)&amp;(10*A906+3))))</f>
        <v>#VALUE!</v>
      </c>
      <c r="G906" s="17" t="e" cm="1">
        <f t="array" aca="1" ref="G906" ca="1">IF(E906="","",IF(INDIRECT(VLOOKUP(B906,B$8:C$38,2,FALSE)&amp;(10*A906+5))="","",INDIRECT(VLOOKUP(B906,B$8:C$38,2,FALSE)&amp;(10*A906+5))))</f>
        <v>#VALUE!</v>
      </c>
      <c r="H906" s="17" t="e" cm="1">
        <f t="array" aca="1" ref="H906" ca="1">IF(G906="","",IF(G906="●","振替後",IF(G906="▲","振替前",IF(G906="○","休日",IF(G906="外","非対象期間",IF(INDIRECT(VLOOKUP(B906,B$8:C$38,2,FALSE)&amp;(10*A906+5))="","",INDIRECT(VLOOKUP(B906,B$8:C$38,2,FALSE)&amp;(10*A906+5))))))))</f>
        <v>#VALUE!</v>
      </c>
    </row>
    <row r="907" spans="1:8">
      <c r="A907" s="17">
        <f t="shared" si="112"/>
        <v>30</v>
      </c>
      <c r="B907" s="17">
        <f t="shared" si="113"/>
        <v>1</v>
      </c>
      <c r="D907" s="89" cm="1">
        <f t="array" aca="1" ref="D907" ca="1">IF(INDIRECT(VLOOKUP(B907,B$8:C$38,2,FALSE)&amp;(10*A907-1))="","",INDIRECT(VLOOKUP(B907,B$8:C$38,2,FALSE)&amp;(10*A907-1)))</f>
        <v>46813</v>
      </c>
      <c r="E907" s="17" t="str">
        <f t="shared" ca="1" si="111"/>
        <v>水</v>
      </c>
      <c r="F907" s="17" t="str" cm="1">
        <f t="array" aca="1" ref="F907" ca="1">IF(E907="","",IF(INDIRECT(VLOOKUP(B907,B$8:C$38,2,FALSE)&amp;(10*A907+3))="","",INDIRECT(VLOOKUP(B907,B$8:C$38,2,FALSE)&amp;(10*A907+3))))</f>
        <v/>
      </c>
      <c r="G907" s="17" t="str" cm="1">
        <f t="array" aca="1" ref="G907" ca="1">IF(E907="","",IF(INDIRECT(VLOOKUP(B907,B$8:C$38,2,FALSE)&amp;(10*A907+5))="","",INDIRECT(VLOOKUP(B907,B$8:C$38,2,FALSE)&amp;(10*A907+5))))</f>
        <v/>
      </c>
      <c r="H907" s="17" t="str" cm="1">
        <f t="array" aca="1" ref="H907" ca="1">IF(G907="","",IF(G907="●","振替後",IF(G907="▲","振替前",IF(G907="○","休日",IF(G907="外","非対象期間",IF(INDIRECT(VLOOKUP(B907,B$8:C$38,2,FALSE)&amp;(10*A907+5))="","",INDIRECT(VLOOKUP(B907,B$8:C$38,2,FALSE)&amp;(10*A907+5))))))))</f>
        <v/>
      </c>
    </row>
    <row r="908" spans="1:8">
      <c r="A908" s="17">
        <f t="shared" si="112"/>
        <v>30</v>
      </c>
      <c r="B908" s="17">
        <f t="shared" si="113"/>
        <v>2</v>
      </c>
      <c r="D908" s="89" cm="1">
        <f t="array" aca="1" ref="D908" ca="1">IF(INDIRECT(VLOOKUP(B908,B$8:C$38,2,FALSE)&amp;(10*A908-1))="","",INDIRECT(VLOOKUP(B908,B$8:C$38,2,FALSE)&amp;(10*A908-1)))</f>
        <v>46814</v>
      </c>
      <c r="E908" s="17" t="str">
        <f t="shared" ca="1" si="111"/>
        <v>木</v>
      </c>
      <c r="F908" s="17" t="str" cm="1">
        <f t="array" aca="1" ref="F908" ca="1">IF(E908="","",IF(INDIRECT(VLOOKUP(B908,B$8:C$38,2,FALSE)&amp;(10*A908+3))="","",INDIRECT(VLOOKUP(B908,B$8:C$38,2,FALSE)&amp;(10*A908+3))))</f>
        <v/>
      </c>
      <c r="G908" s="17" t="str" cm="1">
        <f t="array" aca="1" ref="G908" ca="1">IF(E908="","",IF(INDIRECT(VLOOKUP(B908,B$8:C$38,2,FALSE)&amp;(10*A908+5))="","",INDIRECT(VLOOKUP(B908,B$8:C$38,2,FALSE)&amp;(10*A908+5))))</f>
        <v/>
      </c>
      <c r="H908" s="17" t="str" cm="1">
        <f t="array" aca="1" ref="H908" ca="1">IF(G908="","",IF(G908="●","振替後",IF(G908="▲","振替前",IF(G908="○","休日",IF(G908="外","非対象期間",IF(INDIRECT(VLOOKUP(B908,B$8:C$38,2,FALSE)&amp;(10*A908+5))="","",INDIRECT(VLOOKUP(B908,B$8:C$38,2,FALSE)&amp;(10*A908+5))))))))</f>
        <v/>
      </c>
    </row>
    <row r="909" spans="1:8">
      <c r="A909" s="17">
        <f t="shared" si="112"/>
        <v>30</v>
      </c>
      <c r="B909" s="17">
        <f t="shared" si="113"/>
        <v>3</v>
      </c>
      <c r="D909" s="89" cm="1">
        <f t="array" aca="1" ref="D909" ca="1">IF(INDIRECT(VLOOKUP(B909,B$8:C$38,2,FALSE)&amp;(10*A909-1))="","",INDIRECT(VLOOKUP(B909,B$8:C$38,2,FALSE)&amp;(10*A909-1)))</f>
        <v>46815</v>
      </c>
      <c r="E909" s="17" t="str">
        <f t="shared" ca="1" si="111"/>
        <v>金</v>
      </c>
      <c r="F909" s="17" t="str" cm="1">
        <f t="array" aca="1" ref="F909" ca="1">IF(E909="","",IF(INDIRECT(VLOOKUP(B909,B$8:C$38,2,FALSE)&amp;(10*A909+3))="","",INDIRECT(VLOOKUP(B909,B$8:C$38,2,FALSE)&amp;(10*A909+3))))</f>
        <v/>
      </c>
      <c r="G909" s="17" t="str" cm="1">
        <f t="array" aca="1" ref="G909" ca="1">IF(E909="","",IF(INDIRECT(VLOOKUP(B909,B$8:C$38,2,FALSE)&amp;(10*A909+5))="","",INDIRECT(VLOOKUP(B909,B$8:C$38,2,FALSE)&amp;(10*A909+5))))</f>
        <v/>
      </c>
      <c r="H909" s="17" t="str" cm="1">
        <f t="array" aca="1" ref="H909" ca="1">IF(G909="","",IF(G909="●","振替後",IF(G909="▲","振替前",IF(G909="○","休日",IF(G909="外","非対象期間",IF(INDIRECT(VLOOKUP(B909,B$8:C$38,2,FALSE)&amp;(10*A909+5))="","",INDIRECT(VLOOKUP(B909,B$8:C$38,2,FALSE)&amp;(10*A909+5))))))))</f>
        <v/>
      </c>
    </row>
    <row r="910" spans="1:8">
      <c r="A910" s="17">
        <f t="shared" si="112"/>
        <v>30</v>
      </c>
      <c r="B910" s="17">
        <f t="shared" si="113"/>
        <v>4</v>
      </c>
      <c r="D910" s="89" cm="1">
        <f t="array" aca="1" ref="D910" ca="1">IF(INDIRECT(VLOOKUP(B910,B$8:C$38,2,FALSE)&amp;(10*A910-1))="","",INDIRECT(VLOOKUP(B910,B$8:C$38,2,FALSE)&amp;(10*A910-1)))</f>
        <v>46816</v>
      </c>
      <c r="E910" s="17" t="str">
        <f t="shared" ca="1" si="111"/>
        <v>土</v>
      </c>
      <c r="F910" s="17" t="str" cm="1">
        <f t="array" aca="1" ref="F910" ca="1">IF(E910="","",IF(INDIRECT(VLOOKUP(B910,B$8:C$38,2,FALSE)&amp;(10*A910+3))="","",INDIRECT(VLOOKUP(B910,B$8:C$38,2,FALSE)&amp;(10*A910+3))))</f>
        <v/>
      </c>
      <c r="G910" s="17" t="str" cm="1">
        <f t="array" aca="1" ref="G910" ca="1">IF(E910="","",IF(INDIRECT(VLOOKUP(B910,B$8:C$38,2,FALSE)&amp;(10*A910+5))="","",INDIRECT(VLOOKUP(B910,B$8:C$38,2,FALSE)&amp;(10*A910+5))))</f>
        <v/>
      </c>
      <c r="H910" s="17" t="str" cm="1">
        <f t="array" aca="1" ref="H910" ca="1">IF(G910="","",IF(G910="●","振替後",IF(G910="▲","振替前",IF(G910="○","休日",IF(G910="外","非対象期間",IF(INDIRECT(VLOOKUP(B910,B$8:C$38,2,FALSE)&amp;(10*A910+5))="","",INDIRECT(VLOOKUP(B910,B$8:C$38,2,FALSE)&amp;(10*A910+5))))))))</f>
        <v/>
      </c>
    </row>
    <row r="911" spans="1:8">
      <c r="A911" s="17">
        <f t="shared" si="112"/>
        <v>30</v>
      </c>
      <c r="B911" s="17">
        <f t="shared" si="113"/>
        <v>5</v>
      </c>
      <c r="D911" s="89" cm="1">
        <f t="array" aca="1" ref="D911" ca="1">IF(INDIRECT(VLOOKUP(B911,B$8:C$38,2,FALSE)&amp;(10*A911-1))="","",INDIRECT(VLOOKUP(B911,B$8:C$38,2,FALSE)&amp;(10*A911-1)))</f>
        <v>46817</v>
      </c>
      <c r="E911" s="17" t="str">
        <f t="shared" ca="1" si="111"/>
        <v>日</v>
      </c>
      <c r="F911" s="17" t="str" cm="1">
        <f t="array" aca="1" ref="F911" ca="1">IF(E911="","",IF(INDIRECT(VLOOKUP(B911,B$8:C$38,2,FALSE)&amp;(10*A911+3))="","",INDIRECT(VLOOKUP(B911,B$8:C$38,2,FALSE)&amp;(10*A911+3))))</f>
        <v/>
      </c>
      <c r="G911" s="17" t="str" cm="1">
        <f t="array" aca="1" ref="G911" ca="1">IF(E911="","",IF(INDIRECT(VLOOKUP(B911,B$8:C$38,2,FALSE)&amp;(10*A911+5))="","",INDIRECT(VLOOKUP(B911,B$8:C$38,2,FALSE)&amp;(10*A911+5))))</f>
        <v/>
      </c>
      <c r="H911" s="17" t="str" cm="1">
        <f t="array" aca="1" ref="H911" ca="1">IF(G911="","",IF(G911="●","振替後",IF(G911="▲","振替前",IF(G911="○","休日",IF(G911="外","非対象期間",IF(INDIRECT(VLOOKUP(B911,B$8:C$38,2,FALSE)&amp;(10*A911+5))="","",INDIRECT(VLOOKUP(B911,B$8:C$38,2,FALSE)&amp;(10*A911+5))))))))</f>
        <v/>
      </c>
    </row>
    <row r="912" spans="1:8">
      <c r="A912" s="17">
        <f t="shared" si="112"/>
        <v>30</v>
      </c>
      <c r="B912" s="17">
        <f t="shared" si="113"/>
        <v>6</v>
      </c>
      <c r="D912" s="89" cm="1">
        <f t="array" aca="1" ref="D912" ca="1">IF(INDIRECT(VLOOKUP(B912,B$8:C$38,2,FALSE)&amp;(10*A912-1))="","",INDIRECT(VLOOKUP(B912,B$8:C$38,2,FALSE)&amp;(10*A912-1)))</f>
        <v>46818</v>
      </c>
      <c r="E912" s="17" t="str">
        <f t="shared" ca="1" si="111"/>
        <v>月</v>
      </c>
      <c r="F912" s="17" t="str" cm="1">
        <f t="array" aca="1" ref="F912" ca="1">IF(E912="","",IF(INDIRECT(VLOOKUP(B912,B$8:C$38,2,FALSE)&amp;(10*A912+3))="","",INDIRECT(VLOOKUP(B912,B$8:C$38,2,FALSE)&amp;(10*A912+3))))</f>
        <v/>
      </c>
      <c r="G912" s="17" t="str" cm="1">
        <f t="array" aca="1" ref="G912" ca="1">IF(E912="","",IF(INDIRECT(VLOOKUP(B912,B$8:C$38,2,FALSE)&amp;(10*A912+5))="","",INDIRECT(VLOOKUP(B912,B$8:C$38,2,FALSE)&amp;(10*A912+5))))</f>
        <v/>
      </c>
      <c r="H912" s="17" t="str" cm="1">
        <f t="array" aca="1" ref="H912" ca="1">IF(G912="","",IF(G912="●","振替後",IF(G912="▲","振替前",IF(G912="○","休日",IF(G912="外","非対象期間",IF(INDIRECT(VLOOKUP(B912,B$8:C$38,2,FALSE)&amp;(10*A912+5))="","",INDIRECT(VLOOKUP(B912,B$8:C$38,2,FALSE)&amp;(10*A912+5))))))))</f>
        <v/>
      </c>
    </row>
    <row r="913" spans="1:8">
      <c r="A913" s="17">
        <f t="shared" si="112"/>
        <v>30</v>
      </c>
      <c r="B913" s="17">
        <f t="shared" si="113"/>
        <v>7</v>
      </c>
      <c r="D913" s="89" cm="1">
        <f t="array" aca="1" ref="D913" ca="1">IF(INDIRECT(VLOOKUP(B913,B$8:C$38,2,FALSE)&amp;(10*A913-1))="","",INDIRECT(VLOOKUP(B913,B$8:C$38,2,FALSE)&amp;(10*A913-1)))</f>
        <v>46819</v>
      </c>
      <c r="E913" s="17" t="str">
        <f t="shared" ca="1" si="111"/>
        <v>火</v>
      </c>
      <c r="F913" s="17" t="str" cm="1">
        <f t="array" aca="1" ref="F913" ca="1">IF(E913="","",IF(INDIRECT(VLOOKUP(B913,B$8:C$38,2,FALSE)&amp;(10*A913+3))="","",INDIRECT(VLOOKUP(B913,B$8:C$38,2,FALSE)&amp;(10*A913+3))))</f>
        <v/>
      </c>
      <c r="G913" s="17" t="str" cm="1">
        <f t="array" aca="1" ref="G913" ca="1">IF(E913="","",IF(INDIRECT(VLOOKUP(B913,B$8:C$38,2,FALSE)&amp;(10*A913+5))="","",INDIRECT(VLOOKUP(B913,B$8:C$38,2,FALSE)&amp;(10*A913+5))))</f>
        <v/>
      </c>
      <c r="H913" s="17" t="str" cm="1">
        <f t="array" aca="1" ref="H913" ca="1">IF(G913="","",IF(G913="●","振替後",IF(G913="▲","振替前",IF(G913="○","休日",IF(G913="外","非対象期間",IF(INDIRECT(VLOOKUP(B913,B$8:C$38,2,FALSE)&amp;(10*A913+5))="","",INDIRECT(VLOOKUP(B913,B$8:C$38,2,FALSE)&amp;(10*A913+5))))))))</f>
        <v/>
      </c>
    </row>
    <row r="914" spans="1:8">
      <c r="A914" s="17">
        <f t="shared" si="112"/>
        <v>30</v>
      </c>
      <c r="B914" s="17">
        <f t="shared" si="113"/>
        <v>8</v>
      </c>
      <c r="D914" s="89" cm="1">
        <f t="array" aca="1" ref="D914" ca="1">IF(INDIRECT(VLOOKUP(B914,B$8:C$38,2,FALSE)&amp;(10*A914-1))="","",INDIRECT(VLOOKUP(B914,B$8:C$38,2,FALSE)&amp;(10*A914-1)))</f>
        <v>46820</v>
      </c>
      <c r="E914" s="17" t="str">
        <f t="shared" ca="1" si="111"/>
        <v>水</v>
      </c>
      <c r="F914" s="17" t="str" cm="1">
        <f t="array" aca="1" ref="F914" ca="1">IF(E914="","",IF(INDIRECT(VLOOKUP(B914,B$8:C$38,2,FALSE)&amp;(10*A914+3))="","",INDIRECT(VLOOKUP(B914,B$8:C$38,2,FALSE)&amp;(10*A914+3))))</f>
        <v/>
      </c>
      <c r="G914" s="17" t="str" cm="1">
        <f t="array" aca="1" ref="G914" ca="1">IF(E914="","",IF(INDIRECT(VLOOKUP(B914,B$8:C$38,2,FALSE)&amp;(10*A914+5))="","",INDIRECT(VLOOKUP(B914,B$8:C$38,2,FALSE)&amp;(10*A914+5))))</f>
        <v/>
      </c>
      <c r="H914" s="17" t="str" cm="1">
        <f t="array" aca="1" ref="H914" ca="1">IF(G914="","",IF(G914="●","振替後",IF(G914="▲","振替前",IF(G914="○","休日",IF(G914="外","非対象期間",IF(INDIRECT(VLOOKUP(B914,B$8:C$38,2,FALSE)&amp;(10*A914+5))="","",INDIRECT(VLOOKUP(B914,B$8:C$38,2,FALSE)&amp;(10*A914+5))))))))</f>
        <v/>
      </c>
    </row>
    <row r="915" spans="1:8">
      <c r="A915" s="17">
        <f t="shared" si="112"/>
        <v>30</v>
      </c>
      <c r="B915" s="17">
        <f t="shared" si="113"/>
        <v>9</v>
      </c>
      <c r="D915" s="89" cm="1">
        <f t="array" aca="1" ref="D915" ca="1">IF(INDIRECT(VLOOKUP(B915,B$8:C$38,2,FALSE)&amp;(10*A915-1))="","",INDIRECT(VLOOKUP(B915,B$8:C$38,2,FALSE)&amp;(10*A915-1)))</f>
        <v>46821</v>
      </c>
      <c r="E915" s="17" t="str">
        <f t="shared" ca="1" si="111"/>
        <v>木</v>
      </c>
      <c r="F915" s="17" t="str" cm="1">
        <f t="array" aca="1" ref="F915" ca="1">IF(E915="","",IF(INDIRECT(VLOOKUP(B915,B$8:C$38,2,FALSE)&amp;(10*A915+3))="","",INDIRECT(VLOOKUP(B915,B$8:C$38,2,FALSE)&amp;(10*A915+3))))</f>
        <v/>
      </c>
      <c r="G915" s="17" t="str" cm="1">
        <f t="array" aca="1" ref="G915" ca="1">IF(E915="","",IF(INDIRECT(VLOOKUP(B915,B$8:C$38,2,FALSE)&amp;(10*A915+5))="","",INDIRECT(VLOOKUP(B915,B$8:C$38,2,FALSE)&amp;(10*A915+5))))</f>
        <v/>
      </c>
      <c r="H915" s="17" t="str" cm="1">
        <f t="array" aca="1" ref="H915" ca="1">IF(G915="","",IF(G915="●","振替後",IF(G915="▲","振替前",IF(G915="○","休日",IF(G915="外","非対象期間",IF(INDIRECT(VLOOKUP(B915,B$8:C$38,2,FALSE)&amp;(10*A915+5))="","",INDIRECT(VLOOKUP(B915,B$8:C$38,2,FALSE)&amp;(10*A915+5))))))))</f>
        <v/>
      </c>
    </row>
    <row r="916" spans="1:8">
      <c r="A916" s="17">
        <f t="shared" si="112"/>
        <v>30</v>
      </c>
      <c r="B916" s="17">
        <f t="shared" si="113"/>
        <v>10</v>
      </c>
      <c r="D916" s="89" cm="1">
        <f t="array" aca="1" ref="D916" ca="1">IF(INDIRECT(VLOOKUP(B916,B$8:C$38,2,FALSE)&amp;(10*A916-1))="","",INDIRECT(VLOOKUP(B916,B$8:C$38,2,FALSE)&amp;(10*A916-1)))</f>
        <v>46822</v>
      </c>
      <c r="E916" s="17" t="str">
        <f t="shared" ca="1" si="111"/>
        <v>金</v>
      </c>
      <c r="F916" s="17" t="str" cm="1">
        <f t="array" aca="1" ref="F916" ca="1">IF(E916="","",IF(INDIRECT(VLOOKUP(B916,B$8:C$38,2,FALSE)&amp;(10*A916+3))="","",INDIRECT(VLOOKUP(B916,B$8:C$38,2,FALSE)&amp;(10*A916+3))))</f>
        <v/>
      </c>
      <c r="G916" s="17" t="str" cm="1">
        <f t="array" aca="1" ref="G916" ca="1">IF(E916="","",IF(INDIRECT(VLOOKUP(B916,B$8:C$38,2,FALSE)&amp;(10*A916+5))="","",INDIRECT(VLOOKUP(B916,B$8:C$38,2,FALSE)&amp;(10*A916+5))))</f>
        <v/>
      </c>
      <c r="H916" s="17" t="str" cm="1">
        <f t="array" aca="1" ref="H916" ca="1">IF(G916="","",IF(G916="●","振替後",IF(G916="▲","振替前",IF(G916="○","休日",IF(G916="外","非対象期間",IF(INDIRECT(VLOOKUP(B916,B$8:C$38,2,FALSE)&amp;(10*A916+5))="","",INDIRECT(VLOOKUP(B916,B$8:C$38,2,FALSE)&amp;(10*A916+5))))))))</f>
        <v/>
      </c>
    </row>
    <row r="917" spans="1:8">
      <c r="A917" s="17">
        <f t="shared" si="112"/>
        <v>30</v>
      </c>
      <c r="B917" s="17">
        <f t="shared" si="113"/>
        <v>11</v>
      </c>
      <c r="D917" s="89" cm="1">
        <f t="array" aca="1" ref="D917" ca="1">IF(INDIRECT(VLOOKUP(B917,B$8:C$38,2,FALSE)&amp;(10*A917-1))="","",INDIRECT(VLOOKUP(B917,B$8:C$38,2,FALSE)&amp;(10*A917-1)))</f>
        <v>46823</v>
      </c>
      <c r="E917" s="17" t="str">
        <f t="shared" ca="1" si="111"/>
        <v>土</v>
      </c>
      <c r="F917" s="17" t="str" cm="1">
        <f t="array" aca="1" ref="F917" ca="1">IF(E917="","",IF(INDIRECT(VLOOKUP(B917,B$8:C$38,2,FALSE)&amp;(10*A917+3))="","",INDIRECT(VLOOKUP(B917,B$8:C$38,2,FALSE)&amp;(10*A917+3))))</f>
        <v/>
      </c>
      <c r="G917" s="17" t="str" cm="1">
        <f t="array" aca="1" ref="G917" ca="1">IF(E917="","",IF(INDIRECT(VLOOKUP(B917,B$8:C$38,2,FALSE)&amp;(10*A917+5))="","",INDIRECT(VLOOKUP(B917,B$8:C$38,2,FALSE)&amp;(10*A917+5))))</f>
        <v/>
      </c>
      <c r="H917" s="17" t="str" cm="1">
        <f t="array" aca="1" ref="H917" ca="1">IF(G917="","",IF(G917="●","振替後",IF(G917="▲","振替前",IF(G917="○","休日",IF(G917="外","非対象期間",IF(INDIRECT(VLOOKUP(B917,B$8:C$38,2,FALSE)&amp;(10*A917+5))="","",INDIRECT(VLOOKUP(B917,B$8:C$38,2,FALSE)&amp;(10*A917+5))))))))</f>
        <v/>
      </c>
    </row>
    <row r="918" spans="1:8">
      <c r="A918" s="17">
        <f t="shared" si="112"/>
        <v>30</v>
      </c>
      <c r="B918" s="17">
        <f t="shared" si="113"/>
        <v>12</v>
      </c>
      <c r="D918" s="89" cm="1">
        <f t="array" aca="1" ref="D918" ca="1">IF(INDIRECT(VLOOKUP(B918,B$8:C$38,2,FALSE)&amp;(10*A918-1))="","",INDIRECT(VLOOKUP(B918,B$8:C$38,2,FALSE)&amp;(10*A918-1)))</f>
        <v>46824</v>
      </c>
      <c r="E918" s="17" t="str">
        <f t="shared" ca="1" si="111"/>
        <v>日</v>
      </c>
      <c r="F918" s="17" t="str" cm="1">
        <f t="array" aca="1" ref="F918" ca="1">IF(E918="","",IF(INDIRECT(VLOOKUP(B918,B$8:C$38,2,FALSE)&amp;(10*A918+3))="","",INDIRECT(VLOOKUP(B918,B$8:C$38,2,FALSE)&amp;(10*A918+3))))</f>
        <v/>
      </c>
      <c r="G918" s="17" t="str" cm="1">
        <f t="array" aca="1" ref="G918" ca="1">IF(E918="","",IF(INDIRECT(VLOOKUP(B918,B$8:C$38,2,FALSE)&amp;(10*A918+5))="","",INDIRECT(VLOOKUP(B918,B$8:C$38,2,FALSE)&amp;(10*A918+5))))</f>
        <v/>
      </c>
      <c r="H918" s="17" t="str" cm="1">
        <f t="array" aca="1" ref="H918" ca="1">IF(G918="","",IF(G918="●","振替後",IF(G918="▲","振替前",IF(G918="○","休日",IF(G918="外","非対象期間",IF(INDIRECT(VLOOKUP(B918,B$8:C$38,2,FALSE)&amp;(10*A918+5))="","",INDIRECT(VLOOKUP(B918,B$8:C$38,2,FALSE)&amp;(10*A918+5))))))))</f>
        <v/>
      </c>
    </row>
    <row r="919" spans="1:8">
      <c r="A919" s="17">
        <f t="shared" si="112"/>
        <v>30</v>
      </c>
      <c r="B919" s="17">
        <f t="shared" si="113"/>
        <v>13</v>
      </c>
      <c r="D919" s="89" cm="1">
        <f t="array" aca="1" ref="D919" ca="1">IF(INDIRECT(VLOOKUP(B919,B$8:C$38,2,FALSE)&amp;(10*A919-1))="","",INDIRECT(VLOOKUP(B919,B$8:C$38,2,FALSE)&amp;(10*A919-1)))</f>
        <v>46825</v>
      </c>
      <c r="E919" s="17" t="str">
        <f t="shared" ca="1" si="111"/>
        <v>月</v>
      </c>
      <c r="F919" s="17" t="str" cm="1">
        <f t="array" aca="1" ref="F919" ca="1">IF(E919="","",IF(INDIRECT(VLOOKUP(B919,B$8:C$38,2,FALSE)&amp;(10*A919+3))="","",INDIRECT(VLOOKUP(B919,B$8:C$38,2,FALSE)&amp;(10*A919+3))))</f>
        <v/>
      </c>
      <c r="G919" s="17" t="str" cm="1">
        <f t="array" aca="1" ref="G919" ca="1">IF(E919="","",IF(INDIRECT(VLOOKUP(B919,B$8:C$38,2,FALSE)&amp;(10*A919+5))="","",INDIRECT(VLOOKUP(B919,B$8:C$38,2,FALSE)&amp;(10*A919+5))))</f>
        <v/>
      </c>
      <c r="H919" s="17" t="str" cm="1">
        <f t="array" aca="1" ref="H919" ca="1">IF(G919="","",IF(G919="●","振替後",IF(G919="▲","振替前",IF(G919="○","休日",IF(G919="外","非対象期間",IF(INDIRECT(VLOOKUP(B919,B$8:C$38,2,FALSE)&amp;(10*A919+5))="","",INDIRECT(VLOOKUP(B919,B$8:C$38,2,FALSE)&amp;(10*A919+5))))))))</f>
        <v/>
      </c>
    </row>
    <row r="920" spans="1:8">
      <c r="A920" s="17">
        <f t="shared" si="112"/>
        <v>30</v>
      </c>
      <c r="B920" s="17">
        <f t="shared" si="113"/>
        <v>14</v>
      </c>
      <c r="D920" s="89" cm="1">
        <f t="array" aca="1" ref="D920" ca="1">IF(INDIRECT(VLOOKUP(B920,B$8:C$38,2,FALSE)&amp;(10*A920-1))="","",INDIRECT(VLOOKUP(B920,B$8:C$38,2,FALSE)&amp;(10*A920-1)))</f>
        <v>46826</v>
      </c>
      <c r="E920" s="17" t="str">
        <f t="shared" ca="1" si="111"/>
        <v>火</v>
      </c>
      <c r="F920" s="17" t="str" cm="1">
        <f t="array" aca="1" ref="F920" ca="1">IF(E920="","",IF(INDIRECT(VLOOKUP(B920,B$8:C$38,2,FALSE)&amp;(10*A920+3))="","",INDIRECT(VLOOKUP(B920,B$8:C$38,2,FALSE)&amp;(10*A920+3))))</f>
        <v/>
      </c>
      <c r="G920" s="17" t="str" cm="1">
        <f t="array" aca="1" ref="G920" ca="1">IF(E920="","",IF(INDIRECT(VLOOKUP(B920,B$8:C$38,2,FALSE)&amp;(10*A920+5))="","",INDIRECT(VLOOKUP(B920,B$8:C$38,2,FALSE)&amp;(10*A920+5))))</f>
        <v/>
      </c>
      <c r="H920" s="17" t="str" cm="1">
        <f t="array" aca="1" ref="H920" ca="1">IF(G920="","",IF(G920="●","振替後",IF(G920="▲","振替前",IF(G920="○","休日",IF(G920="外","非対象期間",IF(INDIRECT(VLOOKUP(B920,B$8:C$38,2,FALSE)&amp;(10*A920+5))="","",INDIRECT(VLOOKUP(B920,B$8:C$38,2,FALSE)&amp;(10*A920+5))))))))</f>
        <v/>
      </c>
    </row>
    <row r="921" spans="1:8">
      <c r="A921" s="17">
        <f t="shared" si="112"/>
        <v>30</v>
      </c>
      <c r="B921" s="17">
        <f t="shared" si="113"/>
        <v>15</v>
      </c>
      <c r="D921" s="89" cm="1">
        <f t="array" aca="1" ref="D921" ca="1">IF(INDIRECT(VLOOKUP(B921,B$8:C$38,2,FALSE)&amp;(10*A921-1))="","",INDIRECT(VLOOKUP(B921,B$8:C$38,2,FALSE)&amp;(10*A921-1)))</f>
        <v>46827</v>
      </c>
      <c r="E921" s="17" t="str">
        <f t="shared" ca="1" si="111"/>
        <v>水</v>
      </c>
      <c r="F921" s="17" t="str" cm="1">
        <f t="array" aca="1" ref="F921" ca="1">IF(E921="","",IF(INDIRECT(VLOOKUP(B921,B$8:C$38,2,FALSE)&amp;(10*A921+3))="","",INDIRECT(VLOOKUP(B921,B$8:C$38,2,FALSE)&amp;(10*A921+3))))</f>
        <v/>
      </c>
      <c r="G921" s="17" t="str" cm="1">
        <f t="array" aca="1" ref="G921" ca="1">IF(E921="","",IF(INDIRECT(VLOOKUP(B921,B$8:C$38,2,FALSE)&amp;(10*A921+5))="","",INDIRECT(VLOOKUP(B921,B$8:C$38,2,FALSE)&amp;(10*A921+5))))</f>
        <v/>
      </c>
      <c r="H921" s="17" t="str" cm="1">
        <f t="array" aca="1" ref="H921" ca="1">IF(G921="","",IF(G921="●","振替後",IF(G921="▲","振替前",IF(G921="○","休日",IF(G921="外","非対象期間",IF(INDIRECT(VLOOKUP(B921,B$8:C$38,2,FALSE)&amp;(10*A921+5))="","",INDIRECT(VLOOKUP(B921,B$8:C$38,2,FALSE)&amp;(10*A921+5))))))))</f>
        <v/>
      </c>
    </row>
    <row r="922" spans="1:8">
      <c r="A922" s="17">
        <f t="shared" si="112"/>
        <v>30</v>
      </c>
      <c r="B922" s="17">
        <f t="shared" si="113"/>
        <v>16</v>
      </c>
      <c r="D922" s="89" cm="1">
        <f t="array" aca="1" ref="D922" ca="1">IF(INDIRECT(VLOOKUP(B922,B$8:C$38,2,FALSE)&amp;(10*A922-1))="","",INDIRECT(VLOOKUP(B922,B$8:C$38,2,FALSE)&amp;(10*A922-1)))</f>
        <v>46828</v>
      </c>
      <c r="E922" s="17" t="str">
        <f t="shared" ca="1" si="111"/>
        <v>木</v>
      </c>
      <c r="F922" s="17" t="str" cm="1">
        <f t="array" aca="1" ref="F922" ca="1">IF(E922="","",IF(INDIRECT(VLOOKUP(B922,B$8:C$38,2,FALSE)&amp;(10*A922+3))="","",INDIRECT(VLOOKUP(B922,B$8:C$38,2,FALSE)&amp;(10*A922+3))))</f>
        <v/>
      </c>
      <c r="G922" s="17" t="str" cm="1">
        <f t="array" aca="1" ref="G922" ca="1">IF(E922="","",IF(INDIRECT(VLOOKUP(B922,B$8:C$38,2,FALSE)&amp;(10*A922+5))="","",INDIRECT(VLOOKUP(B922,B$8:C$38,2,FALSE)&amp;(10*A922+5))))</f>
        <v/>
      </c>
      <c r="H922" s="17" t="str" cm="1">
        <f t="array" aca="1" ref="H922" ca="1">IF(G922="","",IF(G922="●","振替後",IF(G922="▲","振替前",IF(G922="○","休日",IF(G922="外","非対象期間",IF(INDIRECT(VLOOKUP(B922,B$8:C$38,2,FALSE)&amp;(10*A922+5))="","",INDIRECT(VLOOKUP(B922,B$8:C$38,2,FALSE)&amp;(10*A922+5))))))))</f>
        <v/>
      </c>
    </row>
    <row r="923" spans="1:8">
      <c r="A923" s="17">
        <f t="shared" si="112"/>
        <v>30</v>
      </c>
      <c r="B923" s="17">
        <f t="shared" si="113"/>
        <v>17</v>
      </c>
      <c r="D923" s="89" cm="1">
        <f t="array" aca="1" ref="D923" ca="1">IF(INDIRECT(VLOOKUP(B923,B$8:C$38,2,FALSE)&amp;(10*A923-1))="","",INDIRECT(VLOOKUP(B923,B$8:C$38,2,FALSE)&amp;(10*A923-1)))</f>
        <v>46829</v>
      </c>
      <c r="E923" s="17" t="str">
        <f t="shared" ca="1" si="111"/>
        <v>金</v>
      </c>
      <c r="F923" s="17" t="str" cm="1">
        <f t="array" aca="1" ref="F923" ca="1">IF(E923="","",IF(INDIRECT(VLOOKUP(B923,B$8:C$38,2,FALSE)&amp;(10*A923+3))="","",INDIRECT(VLOOKUP(B923,B$8:C$38,2,FALSE)&amp;(10*A923+3))))</f>
        <v/>
      </c>
      <c r="G923" s="17" t="str" cm="1">
        <f t="array" aca="1" ref="G923" ca="1">IF(E923="","",IF(INDIRECT(VLOOKUP(B923,B$8:C$38,2,FALSE)&amp;(10*A923+5))="","",INDIRECT(VLOOKUP(B923,B$8:C$38,2,FALSE)&amp;(10*A923+5))))</f>
        <v/>
      </c>
      <c r="H923" s="17" t="str" cm="1">
        <f t="array" aca="1" ref="H923" ca="1">IF(G923="","",IF(G923="●","振替後",IF(G923="▲","振替前",IF(G923="○","休日",IF(G923="外","非対象期間",IF(INDIRECT(VLOOKUP(B923,B$8:C$38,2,FALSE)&amp;(10*A923+5))="","",INDIRECT(VLOOKUP(B923,B$8:C$38,2,FALSE)&amp;(10*A923+5))))))))</f>
        <v/>
      </c>
    </row>
    <row r="924" spans="1:8">
      <c r="A924" s="17">
        <f t="shared" si="112"/>
        <v>30</v>
      </c>
      <c r="B924" s="17">
        <f t="shared" si="113"/>
        <v>18</v>
      </c>
      <c r="D924" s="89" cm="1">
        <f t="array" aca="1" ref="D924" ca="1">IF(INDIRECT(VLOOKUP(B924,B$8:C$38,2,FALSE)&amp;(10*A924-1))="","",INDIRECT(VLOOKUP(B924,B$8:C$38,2,FALSE)&amp;(10*A924-1)))</f>
        <v>46830</v>
      </c>
      <c r="E924" s="17" t="str">
        <f t="shared" ca="1" si="111"/>
        <v>土</v>
      </c>
      <c r="F924" s="17" t="str" cm="1">
        <f t="array" aca="1" ref="F924" ca="1">IF(E924="","",IF(INDIRECT(VLOOKUP(B924,B$8:C$38,2,FALSE)&amp;(10*A924+3))="","",INDIRECT(VLOOKUP(B924,B$8:C$38,2,FALSE)&amp;(10*A924+3))))</f>
        <v/>
      </c>
      <c r="G924" s="17" t="str" cm="1">
        <f t="array" aca="1" ref="G924" ca="1">IF(E924="","",IF(INDIRECT(VLOOKUP(B924,B$8:C$38,2,FALSE)&amp;(10*A924+5))="","",INDIRECT(VLOOKUP(B924,B$8:C$38,2,FALSE)&amp;(10*A924+5))))</f>
        <v/>
      </c>
      <c r="H924" s="17" t="str" cm="1">
        <f t="array" aca="1" ref="H924" ca="1">IF(G924="","",IF(G924="●","振替後",IF(G924="▲","振替前",IF(G924="○","休日",IF(G924="外","非対象期間",IF(INDIRECT(VLOOKUP(B924,B$8:C$38,2,FALSE)&amp;(10*A924+5))="","",INDIRECT(VLOOKUP(B924,B$8:C$38,2,FALSE)&amp;(10*A924+5))))))))</f>
        <v/>
      </c>
    </row>
    <row r="925" spans="1:8">
      <c r="A925" s="17">
        <f t="shared" si="112"/>
        <v>30</v>
      </c>
      <c r="B925" s="17">
        <f t="shared" si="113"/>
        <v>19</v>
      </c>
      <c r="D925" s="89" cm="1">
        <f t="array" aca="1" ref="D925" ca="1">IF(INDIRECT(VLOOKUP(B925,B$8:C$38,2,FALSE)&amp;(10*A925-1))="","",INDIRECT(VLOOKUP(B925,B$8:C$38,2,FALSE)&amp;(10*A925-1)))</f>
        <v>46831</v>
      </c>
      <c r="E925" s="17" t="str">
        <f t="shared" ca="1" si="111"/>
        <v>日</v>
      </c>
      <c r="F925" s="17" t="str" cm="1">
        <f t="array" aca="1" ref="F925" ca="1">IF(E925="","",IF(INDIRECT(VLOOKUP(B925,B$8:C$38,2,FALSE)&amp;(10*A925+3))="","",INDIRECT(VLOOKUP(B925,B$8:C$38,2,FALSE)&amp;(10*A925+3))))</f>
        <v/>
      </c>
      <c r="G925" s="17" t="str" cm="1">
        <f t="array" aca="1" ref="G925" ca="1">IF(E925="","",IF(INDIRECT(VLOOKUP(B925,B$8:C$38,2,FALSE)&amp;(10*A925+5))="","",INDIRECT(VLOOKUP(B925,B$8:C$38,2,FALSE)&amp;(10*A925+5))))</f>
        <v/>
      </c>
      <c r="H925" s="17" t="str" cm="1">
        <f t="array" aca="1" ref="H925" ca="1">IF(G925="","",IF(G925="●","振替後",IF(G925="▲","振替前",IF(G925="○","休日",IF(G925="外","非対象期間",IF(INDIRECT(VLOOKUP(B925,B$8:C$38,2,FALSE)&amp;(10*A925+5))="","",INDIRECT(VLOOKUP(B925,B$8:C$38,2,FALSE)&amp;(10*A925+5))))))))</f>
        <v/>
      </c>
    </row>
    <row r="926" spans="1:8">
      <c r="A926" s="17">
        <f t="shared" si="112"/>
        <v>30</v>
      </c>
      <c r="B926" s="17">
        <f t="shared" si="113"/>
        <v>20</v>
      </c>
      <c r="D926" s="89" cm="1">
        <f t="array" aca="1" ref="D926" ca="1">IF(INDIRECT(VLOOKUP(B926,B$8:C$38,2,FALSE)&amp;(10*A926-1))="","",INDIRECT(VLOOKUP(B926,B$8:C$38,2,FALSE)&amp;(10*A926-1)))</f>
        <v>46832</v>
      </c>
      <c r="E926" s="17" t="str">
        <f t="shared" ca="1" si="111"/>
        <v>月</v>
      </c>
      <c r="F926" s="17" t="str" cm="1">
        <f t="array" aca="1" ref="F926" ca="1">IF(E926="","",IF(INDIRECT(VLOOKUP(B926,B$8:C$38,2,FALSE)&amp;(10*A926+3))="","",INDIRECT(VLOOKUP(B926,B$8:C$38,2,FALSE)&amp;(10*A926+3))))</f>
        <v/>
      </c>
      <c r="G926" s="17" t="str" cm="1">
        <f t="array" aca="1" ref="G926" ca="1">IF(E926="","",IF(INDIRECT(VLOOKUP(B926,B$8:C$38,2,FALSE)&amp;(10*A926+5))="","",INDIRECT(VLOOKUP(B926,B$8:C$38,2,FALSE)&amp;(10*A926+5))))</f>
        <v/>
      </c>
      <c r="H926" s="17" t="str" cm="1">
        <f t="array" aca="1" ref="H926" ca="1">IF(G926="","",IF(G926="●","振替後",IF(G926="▲","振替前",IF(G926="○","休日",IF(G926="外","非対象期間",IF(INDIRECT(VLOOKUP(B926,B$8:C$38,2,FALSE)&amp;(10*A926+5))="","",INDIRECT(VLOOKUP(B926,B$8:C$38,2,FALSE)&amp;(10*A926+5))))))))</f>
        <v/>
      </c>
    </row>
    <row r="927" spans="1:8">
      <c r="A927" s="17">
        <f t="shared" si="112"/>
        <v>30</v>
      </c>
      <c r="B927" s="17">
        <f t="shared" si="113"/>
        <v>21</v>
      </c>
      <c r="D927" s="89" cm="1">
        <f t="array" aca="1" ref="D927" ca="1">IF(INDIRECT(VLOOKUP(B927,B$8:C$38,2,FALSE)&amp;(10*A927-1))="","",INDIRECT(VLOOKUP(B927,B$8:C$38,2,FALSE)&amp;(10*A927-1)))</f>
        <v>46833</v>
      </c>
      <c r="E927" s="17" t="str">
        <f t="shared" ca="1" si="111"/>
        <v>火</v>
      </c>
      <c r="F927" s="17" t="str" cm="1">
        <f t="array" aca="1" ref="F927" ca="1">IF(E927="","",IF(INDIRECT(VLOOKUP(B927,B$8:C$38,2,FALSE)&amp;(10*A927+3))="","",INDIRECT(VLOOKUP(B927,B$8:C$38,2,FALSE)&amp;(10*A927+3))))</f>
        <v/>
      </c>
      <c r="G927" s="17" t="str" cm="1">
        <f t="array" aca="1" ref="G927" ca="1">IF(E927="","",IF(INDIRECT(VLOOKUP(B927,B$8:C$38,2,FALSE)&amp;(10*A927+5))="","",INDIRECT(VLOOKUP(B927,B$8:C$38,2,FALSE)&amp;(10*A927+5))))</f>
        <v/>
      </c>
      <c r="H927" s="17" t="str" cm="1">
        <f t="array" aca="1" ref="H927" ca="1">IF(G927="","",IF(G927="●","振替後",IF(G927="▲","振替前",IF(G927="○","休日",IF(G927="外","非対象期間",IF(INDIRECT(VLOOKUP(B927,B$8:C$38,2,FALSE)&amp;(10*A927+5))="","",INDIRECT(VLOOKUP(B927,B$8:C$38,2,FALSE)&amp;(10*A927+5))))))))</f>
        <v/>
      </c>
    </row>
    <row r="928" spans="1:8">
      <c r="A928" s="17">
        <f t="shared" si="112"/>
        <v>30</v>
      </c>
      <c r="B928" s="17">
        <f t="shared" si="113"/>
        <v>22</v>
      </c>
      <c r="D928" s="89" cm="1">
        <f t="array" aca="1" ref="D928" ca="1">IF(INDIRECT(VLOOKUP(B928,B$8:C$38,2,FALSE)&amp;(10*A928-1))="","",INDIRECT(VLOOKUP(B928,B$8:C$38,2,FALSE)&amp;(10*A928-1)))</f>
        <v>46834</v>
      </c>
      <c r="E928" s="17" t="str">
        <f t="shared" ca="1" si="111"/>
        <v>水</v>
      </c>
      <c r="F928" s="17" t="str" cm="1">
        <f t="array" aca="1" ref="F928" ca="1">IF(E928="","",IF(INDIRECT(VLOOKUP(B928,B$8:C$38,2,FALSE)&amp;(10*A928+3))="","",INDIRECT(VLOOKUP(B928,B$8:C$38,2,FALSE)&amp;(10*A928+3))))</f>
        <v/>
      </c>
      <c r="G928" s="17" t="str" cm="1">
        <f t="array" aca="1" ref="G928" ca="1">IF(E928="","",IF(INDIRECT(VLOOKUP(B928,B$8:C$38,2,FALSE)&amp;(10*A928+5))="","",INDIRECT(VLOOKUP(B928,B$8:C$38,2,FALSE)&amp;(10*A928+5))))</f>
        <v/>
      </c>
      <c r="H928" s="17" t="str" cm="1">
        <f t="array" aca="1" ref="H928" ca="1">IF(G928="","",IF(G928="●","振替後",IF(G928="▲","振替前",IF(G928="○","休日",IF(G928="外","非対象期間",IF(INDIRECT(VLOOKUP(B928,B$8:C$38,2,FALSE)&amp;(10*A928+5))="","",INDIRECT(VLOOKUP(B928,B$8:C$38,2,FALSE)&amp;(10*A928+5))))))))</f>
        <v/>
      </c>
    </row>
    <row r="929" spans="1:8">
      <c r="A929" s="17">
        <f t="shared" si="112"/>
        <v>30</v>
      </c>
      <c r="B929" s="17">
        <f t="shared" si="113"/>
        <v>23</v>
      </c>
      <c r="D929" s="89" cm="1">
        <f t="array" aca="1" ref="D929" ca="1">IF(INDIRECT(VLOOKUP(B929,B$8:C$38,2,FALSE)&amp;(10*A929-1))="","",INDIRECT(VLOOKUP(B929,B$8:C$38,2,FALSE)&amp;(10*A929-1)))</f>
        <v>46835</v>
      </c>
      <c r="E929" s="17" t="str">
        <f t="shared" ca="1" si="111"/>
        <v>木</v>
      </c>
      <c r="F929" s="17" t="str" cm="1">
        <f t="array" aca="1" ref="F929" ca="1">IF(E929="","",IF(INDIRECT(VLOOKUP(B929,B$8:C$38,2,FALSE)&amp;(10*A929+3))="","",INDIRECT(VLOOKUP(B929,B$8:C$38,2,FALSE)&amp;(10*A929+3))))</f>
        <v/>
      </c>
      <c r="G929" s="17" t="str" cm="1">
        <f t="array" aca="1" ref="G929" ca="1">IF(E929="","",IF(INDIRECT(VLOOKUP(B929,B$8:C$38,2,FALSE)&amp;(10*A929+5))="","",INDIRECT(VLOOKUP(B929,B$8:C$38,2,FALSE)&amp;(10*A929+5))))</f>
        <v/>
      </c>
      <c r="H929" s="17" t="str" cm="1">
        <f t="array" aca="1" ref="H929" ca="1">IF(G929="","",IF(G929="●","振替後",IF(G929="▲","振替前",IF(G929="○","休日",IF(G929="外","非対象期間",IF(INDIRECT(VLOOKUP(B929,B$8:C$38,2,FALSE)&amp;(10*A929+5))="","",INDIRECT(VLOOKUP(B929,B$8:C$38,2,FALSE)&amp;(10*A929+5))))))))</f>
        <v/>
      </c>
    </row>
    <row r="930" spans="1:8">
      <c r="A930" s="17">
        <f t="shared" si="112"/>
        <v>30</v>
      </c>
      <c r="B930" s="17">
        <f t="shared" si="113"/>
        <v>24</v>
      </c>
      <c r="D930" s="89" cm="1">
        <f t="array" aca="1" ref="D930" ca="1">IF(INDIRECT(VLOOKUP(B930,B$8:C$38,2,FALSE)&amp;(10*A930-1))="","",INDIRECT(VLOOKUP(B930,B$8:C$38,2,FALSE)&amp;(10*A930-1)))</f>
        <v>46836</v>
      </c>
      <c r="E930" s="17" t="str">
        <f t="shared" ca="1" si="111"/>
        <v>金</v>
      </c>
      <c r="F930" s="17" t="str" cm="1">
        <f t="array" aca="1" ref="F930" ca="1">IF(E930="","",IF(INDIRECT(VLOOKUP(B930,B$8:C$38,2,FALSE)&amp;(10*A930+3))="","",INDIRECT(VLOOKUP(B930,B$8:C$38,2,FALSE)&amp;(10*A930+3))))</f>
        <v/>
      </c>
      <c r="G930" s="17" t="str" cm="1">
        <f t="array" aca="1" ref="G930" ca="1">IF(E930="","",IF(INDIRECT(VLOOKUP(B930,B$8:C$38,2,FALSE)&amp;(10*A930+5))="","",INDIRECT(VLOOKUP(B930,B$8:C$38,2,FALSE)&amp;(10*A930+5))))</f>
        <v/>
      </c>
      <c r="H930" s="17" t="str" cm="1">
        <f t="array" aca="1" ref="H930" ca="1">IF(G930="","",IF(G930="●","振替後",IF(G930="▲","振替前",IF(G930="○","休日",IF(G930="外","非対象期間",IF(INDIRECT(VLOOKUP(B930,B$8:C$38,2,FALSE)&amp;(10*A930+5))="","",INDIRECT(VLOOKUP(B930,B$8:C$38,2,FALSE)&amp;(10*A930+5))))))))</f>
        <v/>
      </c>
    </row>
    <row r="931" spans="1:8">
      <c r="A931" s="17">
        <f t="shared" si="112"/>
        <v>30</v>
      </c>
      <c r="B931" s="17">
        <f t="shared" si="113"/>
        <v>25</v>
      </c>
      <c r="D931" s="89" cm="1">
        <f t="array" aca="1" ref="D931" ca="1">IF(INDIRECT(VLOOKUP(B931,B$8:C$38,2,FALSE)&amp;(10*A931-1))="","",INDIRECT(VLOOKUP(B931,B$8:C$38,2,FALSE)&amp;(10*A931-1)))</f>
        <v>46837</v>
      </c>
      <c r="E931" s="17" t="str">
        <f t="shared" ca="1" si="111"/>
        <v>土</v>
      </c>
      <c r="F931" s="17" t="str" cm="1">
        <f t="array" aca="1" ref="F931" ca="1">IF(E931="","",IF(INDIRECT(VLOOKUP(B931,B$8:C$38,2,FALSE)&amp;(10*A931+3))="","",INDIRECT(VLOOKUP(B931,B$8:C$38,2,FALSE)&amp;(10*A931+3))))</f>
        <v/>
      </c>
      <c r="G931" s="17" t="str" cm="1">
        <f t="array" aca="1" ref="G931" ca="1">IF(E931="","",IF(INDIRECT(VLOOKUP(B931,B$8:C$38,2,FALSE)&amp;(10*A931+5))="","",INDIRECT(VLOOKUP(B931,B$8:C$38,2,FALSE)&amp;(10*A931+5))))</f>
        <v/>
      </c>
      <c r="H931" s="17" t="str" cm="1">
        <f t="array" aca="1" ref="H931" ca="1">IF(G931="","",IF(G931="●","振替後",IF(G931="▲","振替前",IF(G931="○","休日",IF(G931="外","非対象期間",IF(INDIRECT(VLOOKUP(B931,B$8:C$38,2,FALSE)&amp;(10*A931+5))="","",INDIRECT(VLOOKUP(B931,B$8:C$38,2,FALSE)&amp;(10*A931+5))))))))</f>
        <v/>
      </c>
    </row>
    <row r="932" spans="1:8">
      <c r="A932" s="17">
        <f t="shared" si="112"/>
        <v>30</v>
      </c>
      <c r="B932" s="17">
        <f t="shared" si="113"/>
        <v>26</v>
      </c>
      <c r="D932" s="89" cm="1">
        <f t="array" aca="1" ref="D932" ca="1">IF(INDIRECT(VLOOKUP(B932,B$8:C$38,2,FALSE)&amp;(10*A932-1))="","",INDIRECT(VLOOKUP(B932,B$8:C$38,2,FALSE)&amp;(10*A932-1)))</f>
        <v>46838</v>
      </c>
      <c r="E932" s="17" t="str">
        <f t="shared" ca="1" si="111"/>
        <v>日</v>
      </c>
      <c r="F932" s="17" t="str" cm="1">
        <f t="array" aca="1" ref="F932" ca="1">IF(E932="","",IF(INDIRECT(VLOOKUP(B932,B$8:C$38,2,FALSE)&amp;(10*A932+3))="","",INDIRECT(VLOOKUP(B932,B$8:C$38,2,FALSE)&amp;(10*A932+3))))</f>
        <v/>
      </c>
      <c r="G932" s="17" t="str" cm="1">
        <f t="array" aca="1" ref="G932" ca="1">IF(E932="","",IF(INDIRECT(VLOOKUP(B932,B$8:C$38,2,FALSE)&amp;(10*A932+5))="","",INDIRECT(VLOOKUP(B932,B$8:C$38,2,FALSE)&amp;(10*A932+5))))</f>
        <v/>
      </c>
      <c r="H932" s="17" t="str" cm="1">
        <f t="array" aca="1" ref="H932" ca="1">IF(G932="","",IF(G932="●","振替後",IF(G932="▲","振替前",IF(G932="○","休日",IF(G932="外","非対象期間",IF(INDIRECT(VLOOKUP(B932,B$8:C$38,2,FALSE)&amp;(10*A932+5))="","",INDIRECT(VLOOKUP(B932,B$8:C$38,2,FALSE)&amp;(10*A932+5))))))))</f>
        <v/>
      </c>
    </row>
    <row r="933" spans="1:8">
      <c r="A933" s="17">
        <f t="shared" si="112"/>
        <v>30</v>
      </c>
      <c r="B933" s="17">
        <f t="shared" si="113"/>
        <v>27</v>
      </c>
      <c r="D933" s="89" cm="1">
        <f t="array" aca="1" ref="D933" ca="1">IF(INDIRECT(VLOOKUP(B933,B$8:C$38,2,FALSE)&amp;(10*A933-1))="","",INDIRECT(VLOOKUP(B933,B$8:C$38,2,FALSE)&amp;(10*A933-1)))</f>
        <v>46839</v>
      </c>
      <c r="E933" s="17" t="str">
        <f t="shared" ca="1" si="111"/>
        <v>月</v>
      </c>
      <c r="F933" s="17" t="str" cm="1">
        <f t="array" aca="1" ref="F933" ca="1">IF(E933="","",IF(INDIRECT(VLOOKUP(B933,B$8:C$38,2,FALSE)&amp;(10*A933+3))="","",INDIRECT(VLOOKUP(B933,B$8:C$38,2,FALSE)&amp;(10*A933+3))))</f>
        <v/>
      </c>
      <c r="G933" s="17" t="str" cm="1">
        <f t="array" aca="1" ref="G933" ca="1">IF(E933="","",IF(INDIRECT(VLOOKUP(B933,B$8:C$38,2,FALSE)&amp;(10*A933+5))="","",INDIRECT(VLOOKUP(B933,B$8:C$38,2,FALSE)&amp;(10*A933+5))))</f>
        <v/>
      </c>
      <c r="H933" s="17" t="str" cm="1">
        <f t="array" aca="1" ref="H933" ca="1">IF(G933="","",IF(G933="●","振替後",IF(G933="▲","振替前",IF(G933="○","休日",IF(G933="外","非対象期間",IF(INDIRECT(VLOOKUP(B933,B$8:C$38,2,FALSE)&amp;(10*A933+5))="","",INDIRECT(VLOOKUP(B933,B$8:C$38,2,FALSE)&amp;(10*A933+5))))))))</f>
        <v/>
      </c>
    </row>
    <row r="934" spans="1:8">
      <c r="A934" s="17">
        <f t="shared" si="112"/>
        <v>30</v>
      </c>
      <c r="B934" s="17">
        <f t="shared" si="113"/>
        <v>28</v>
      </c>
      <c r="D934" s="89" cm="1">
        <f t="array" aca="1" ref="D934" ca="1">IF(INDIRECT(VLOOKUP(B934,B$8:C$38,2,FALSE)&amp;(10*A934-1))="","",INDIRECT(VLOOKUP(B934,B$8:C$38,2,FALSE)&amp;(10*A934-1)))</f>
        <v>46840</v>
      </c>
      <c r="E934" s="17" t="str">
        <f t="shared" ca="1" si="111"/>
        <v>火</v>
      </c>
      <c r="F934" s="17" t="str" cm="1">
        <f t="array" aca="1" ref="F934" ca="1">IF(E934="","",IF(INDIRECT(VLOOKUP(B934,B$8:C$38,2,FALSE)&amp;(10*A934+3))="","",INDIRECT(VLOOKUP(B934,B$8:C$38,2,FALSE)&amp;(10*A934+3))))</f>
        <v/>
      </c>
      <c r="G934" s="17" t="str" cm="1">
        <f t="array" aca="1" ref="G934" ca="1">IF(E934="","",IF(INDIRECT(VLOOKUP(B934,B$8:C$38,2,FALSE)&amp;(10*A934+5))="","",INDIRECT(VLOOKUP(B934,B$8:C$38,2,FALSE)&amp;(10*A934+5))))</f>
        <v/>
      </c>
      <c r="H934" s="17" t="str" cm="1">
        <f t="array" aca="1" ref="H934" ca="1">IF(G934="","",IF(G934="●","振替後",IF(G934="▲","振替前",IF(G934="○","休日",IF(G934="外","非対象期間",IF(INDIRECT(VLOOKUP(B934,B$8:C$38,2,FALSE)&amp;(10*A934+5))="","",INDIRECT(VLOOKUP(B934,B$8:C$38,2,FALSE)&amp;(10*A934+5))))))))</f>
        <v/>
      </c>
    </row>
    <row r="935" spans="1:8">
      <c r="A935" s="17">
        <f t="shared" si="112"/>
        <v>30</v>
      </c>
      <c r="B935" s="17">
        <f t="shared" si="113"/>
        <v>29</v>
      </c>
      <c r="D935" s="89" cm="1">
        <f t="array" aca="1" ref="D935" ca="1">IF(INDIRECT(VLOOKUP(B935,B$8:C$38,2,FALSE)&amp;(10*A935-1))="","",INDIRECT(VLOOKUP(B935,B$8:C$38,2,FALSE)&amp;(10*A935-1)))</f>
        <v>46841</v>
      </c>
      <c r="E935" s="17" t="str">
        <f t="shared" ca="1" si="111"/>
        <v>水</v>
      </c>
      <c r="F935" s="17" t="str" cm="1">
        <f t="array" aca="1" ref="F935" ca="1">IF(E935="","",IF(INDIRECT(VLOOKUP(B935,B$8:C$38,2,FALSE)&amp;(10*A935+3))="","",INDIRECT(VLOOKUP(B935,B$8:C$38,2,FALSE)&amp;(10*A935+3))))</f>
        <v/>
      </c>
      <c r="G935" s="17" t="str" cm="1">
        <f t="array" aca="1" ref="G935" ca="1">IF(E935="","",IF(INDIRECT(VLOOKUP(B935,B$8:C$38,2,FALSE)&amp;(10*A935+5))="","",INDIRECT(VLOOKUP(B935,B$8:C$38,2,FALSE)&amp;(10*A935+5))))</f>
        <v/>
      </c>
      <c r="H935" s="17" t="str" cm="1">
        <f t="array" aca="1" ref="H935" ca="1">IF(G935="","",IF(G935="●","振替後",IF(G935="▲","振替前",IF(G935="○","休日",IF(G935="外","非対象期間",IF(INDIRECT(VLOOKUP(B935,B$8:C$38,2,FALSE)&amp;(10*A935+5))="","",INDIRECT(VLOOKUP(B935,B$8:C$38,2,FALSE)&amp;(10*A935+5))))))))</f>
        <v/>
      </c>
    </row>
    <row r="936" spans="1:8">
      <c r="A936" s="17">
        <f t="shared" si="112"/>
        <v>30</v>
      </c>
      <c r="B936" s="17">
        <f t="shared" si="113"/>
        <v>30</v>
      </c>
      <c r="D936" s="89" cm="1">
        <f t="array" aca="1" ref="D936" ca="1">IF(INDIRECT(VLOOKUP(B936,B$8:C$38,2,FALSE)&amp;(10*A936-1))="","",INDIRECT(VLOOKUP(B936,B$8:C$38,2,FALSE)&amp;(10*A936-1)))</f>
        <v>46842</v>
      </c>
      <c r="E936" s="17" t="str">
        <f t="shared" ca="1" si="111"/>
        <v>木</v>
      </c>
      <c r="F936" s="17" t="str" cm="1">
        <f t="array" aca="1" ref="F936" ca="1">IF(E936="","",IF(INDIRECT(VLOOKUP(B936,B$8:C$38,2,FALSE)&amp;(10*A936+3))="","",INDIRECT(VLOOKUP(B936,B$8:C$38,2,FALSE)&amp;(10*A936+3))))</f>
        <v/>
      </c>
      <c r="G936" s="17" t="str" cm="1">
        <f t="array" aca="1" ref="G936" ca="1">IF(E936="","",IF(INDIRECT(VLOOKUP(B936,B$8:C$38,2,FALSE)&amp;(10*A936+5))="","",INDIRECT(VLOOKUP(B936,B$8:C$38,2,FALSE)&amp;(10*A936+5))))</f>
        <v/>
      </c>
      <c r="H936" s="17" t="str" cm="1">
        <f t="array" aca="1" ref="H936" ca="1">IF(G936="","",IF(G936="●","振替後",IF(G936="▲","振替前",IF(G936="○","休日",IF(G936="外","非対象期間",IF(INDIRECT(VLOOKUP(B936,B$8:C$38,2,FALSE)&amp;(10*A936+5))="","",INDIRECT(VLOOKUP(B936,B$8:C$38,2,FALSE)&amp;(10*A936+5))))))))</f>
        <v/>
      </c>
    </row>
    <row r="937" spans="1:8">
      <c r="A937" s="17">
        <f t="shared" si="112"/>
        <v>30</v>
      </c>
      <c r="B937" s="17">
        <f t="shared" si="113"/>
        <v>31</v>
      </c>
      <c r="D937" s="89" cm="1">
        <f t="array" aca="1" ref="D937" ca="1">IF(INDIRECT(VLOOKUP(B937,B$8:C$38,2,FALSE)&amp;(10*A937-1))="","",INDIRECT(VLOOKUP(B937,B$8:C$38,2,FALSE)&amp;(10*A937-1)))</f>
        <v>46843</v>
      </c>
      <c r="E937" s="17" t="str">
        <f t="shared" ca="1" si="111"/>
        <v>金</v>
      </c>
      <c r="F937" s="17" t="str" cm="1">
        <f t="array" aca="1" ref="F937" ca="1">IF(E937="","",IF(INDIRECT(VLOOKUP(B937,B$8:C$38,2,FALSE)&amp;(10*A937+3))="","",INDIRECT(VLOOKUP(B937,B$8:C$38,2,FALSE)&amp;(10*A937+3))))</f>
        <v/>
      </c>
      <c r="G937" s="17" t="str" cm="1">
        <f t="array" aca="1" ref="G937" ca="1">IF(E937="","",IF(INDIRECT(VLOOKUP(B937,B$8:C$38,2,FALSE)&amp;(10*A937+5))="","",INDIRECT(VLOOKUP(B937,B$8:C$38,2,FALSE)&amp;(10*A937+5))))</f>
        <v/>
      </c>
      <c r="H937" s="17" t="str" cm="1">
        <f t="array" aca="1" ref="H937" ca="1">IF(G937="","",IF(G937="●","振替後",IF(G937="▲","振替前",IF(G937="○","休日",IF(G937="外","非対象期間",IF(INDIRECT(VLOOKUP(B937,B$8:C$38,2,FALSE)&amp;(10*A937+5))="","",INDIRECT(VLOOKUP(B937,B$8:C$38,2,FALSE)&amp;(10*A937+5))))))))</f>
        <v/>
      </c>
    </row>
    <row r="938" spans="1:8">
      <c r="A938" s="17">
        <f t="shared" si="112"/>
        <v>31</v>
      </c>
      <c r="B938" s="17">
        <f t="shared" si="113"/>
        <v>1</v>
      </c>
      <c r="D938" s="89" cm="1">
        <f t="array" aca="1" ref="D938" ca="1">IF(INDIRECT(VLOOKUP(B938,B$8:C$38,2,FALSE)&amp;(10*A938-1))="","",INDIRECT(VLOOKUP(B938,B$8:C$38,2,FALSE)&amp;(10*A938-1)))</f>
        <v>46844</v>
      </c>
      <c r="E938" s="17" t="str">
        <f t="shared" ca="1" si="111"/>
        <v>土</v>
      </c>
      <c r="F938" s="17" t="str" cm="1">
        <f t="array" aca="1" ref="F938" ca="1">IF(E938="","",IF(INDIRECT(VLOOKUP(B938,B$8:C$38,2,FALSE)&amp;(10*A938+3))="","",INDIRECT(VLOOKUP(B938,B$8:C$38,2,FALSE)&amp;(10*A938+3))))</f>
        <v/>
      </c>
      <c r="G938" s="17" t="str" cm="1">
        <f t="array" aca="1" ref="G938" ca="1">IF(E938="","",IF(INDIRECT(VLOOKUP(B938,B$8:C$38,2,FALSE)&amp;(10*A938+5))="","",INDIRECT(VLOOKUP(B938,B$8:C$38,2,FALSE)&amp;(10*A938+5))))</f>
        <v/>
      </c>
      <c r="H938" s="17" t="str" cm="1">
        <f t="array" aca="1" ref="H938" ca="1">IF(G938="","",IF(G938="●","振替後",IF(G938="▲","振替前",IF(G938="○","休日",IF(G938="外","非対象期間",IF(INDIRECT(VLOOKUP(B938,B$8:C$38,2,FALSE)&amp;(10*A938+5))="","",INDIRECT(VLOOKUP(B938,B$8:C$38,2,FALSE)&amp;(10*A938+5))))))))</f>
        <v/>
      </c>
    </row>
    <row r="939" spans="1:8">
      <c r="A939" s="17">
        <f t="shared" si="112"/>
        <v>31</v>
      </c>
      <c r="B939" s="17">
        <f t="shared" si="113"/>
        <v>2</v>
      </c>
      <c r="D939" s="89" cm="1">
        <f t="array" aca="1" ref="D939" ca="1">IF(INDIRECT(VLOOKUP(B939,B$8:C$38,2,FALSE)&amp;(10*A939-1))="","",INDIRECT(VLOOKUP(B939,B$8:C$38,2,FALSE)&amp;(10*A939-1)))</f>
        <v>46845</v>
      </c>
      <c r="E939" s="17" t="str">
        <f t="shared" ca="1" si="111"/>
        <v>日</v>
      </c>
      <c r="F939" s="17" t="str" cm="1">
        <f t="array" aca="1" ref="F939" ca="1">IF(E939="","",IF(INDIRECT(VLOOKUP(B939,B$8:C$38,2,FALSE)&amp;(10*A939+3))="","",INDIRECT(VLOOKUP(B939,B$8:C$38,2,FALSE)&amp;(10*A939+3))))</f>
        <v/>
      </c>
      <c r="G939" s="17" t="str" cm="1">
        <f t="array" aca="1" ref="G939" ca="1">IF(E939="","",IF(INDIRECT(VLOOKUP(B939,B$8:C$38,2,FALSE)&amp;(10*A939+5))="","",INDIRECT(VLOOKUP(B939,B$8:C$38,2,FALSE)&amp;(10*A939+5))))</f>
        <v/>
      </c>
      <c r="H939" s="17" t="str" cm="1">
        <f t="array" aca="1" ref="H939" ca="1">IF(G939="","",IF(G939="●","振替後",IF(G939="▲","振替前",IF(G939="○","休日",IF(G939="外","非対象期間",IF(INDIRECT(VLOOKUP(B939,B$8:C$38,2,FALSE)&amp;(10*A939+5))="","",INDIRECT(VLOOKUP(B939,B$8:C$38,2,FALSE)&amp;(10*A939+5))))))))</f>
        <v/>
      </c>
    </row>
    <row r="940" spans="1:8">
      <c r="A940" s="17">
        <f t="shared" si="112"/>
        <v>31</v>
      </c>
      <c r="B940" s="17">
        <f t="shared" si="113"/>
        <v>3</v>
      </c>
      <c r="D940" s="89" cm="1">
        <f t="array" aca="1" ref="D940" ca="1">IF(INDIRECT(VLOOKUP(B940,B$8:C$38,2,FALSE)&amp;(10*A940-1))="","",INDIRECT(VLOOKUP(B940,B$8:C$38,2,FALSE)&amp;(10*A940-1)))</f>
        <v>46846</v>
      </c>
      <c r="E940" s="17" t="str">
        <f t="shared" ca="1" si="111"/>
        <v>月</v>
      </c>
      <c r="F940" s="17" t="str" cm="1">
        <f t="array" aca="1" ref="F940" ca="1">IF(E940="","",IF(INDIRECT(VLOOKUP(B940,B$8:C$38,2,FALSE)&amp;(10*A940+3))="","",INDIRECT(VLOOKUP(B940,B$8:C$38,2,FALSE)&amp;(10*A940+3))))</f>
        <v/>
      </c>
      <c r="G940" s="17" t="str" cm="1">
        <f t="array" aca="1" ref="G940" ca="1">IF(E940="","",IF(INDIRECT(VLOOKUP(B940,B$8:C$38,2,FALSE)&amp;(10*A940+5))="","",INDIRECT(VLOOKUP(B940,B$8:C$38,2,FALSE)&amp;(10*A940+5))))</f>
        <v/>
      </c>
      <c r="H940" s="17" t="str" cm="1">
        <f t="array" aca="1" ref="H940" ca="1">IF(G940="","",IF(G940="●","振替後",IF(G940="▲","振替前",IF(G940="○","休日",IF(G940="外","非対象期間",IF(INDIRECT(VLOOKUP(B940,B$8:C$38,2,FALSE)&amp;(10*A940+5))="","",INDIRECT(VLOOKUP(B940,B$8:C$38,2,FALSE)&amp;(10*A940+5))))))))</f>
        <v/>
      </c>
    </row>
    <row r="941" spans="1:8">
      <c r="A941" s="17">
        <f t="shared" si="112"/>
        <v>31</v>
      </c>
      <c r="B941" s="17">
        <f t="shared" si="113"/>
        <v>4</v>
      </c>
      <c r="D941" s="89" cm="1">
        <f t="array" aca="1" ref="D941" ca="1">IF(INDIRECT(VLOOKUP(B941,B$8:C$38,2,FALSE)&amp;(10*A941-1))="","",INDIRECT(VLOOKUP(B941,B$8:C$38,2,FALSE)&amp;(10*A941-1)))</f>
        <v>46847</v>
      </c>
      <c r="E941" s="17" t="str">
        <f t="shared" ca="1" si="111"/>
        <v>火</v>
      </c>
      <c r="F941" s="17" t="str" cm="1">
        <f t="array" aca="1" ref="F941" ca="1">IF(E941="","",IF(INDIRECT(VLOOKUP(B941,B$8:C$38,2,FALSE)&amp;(10*A941+3))="","",INDIRECT(VLOOKUP(B941,B$8:C$38,2,FALSE)&amp;(10*A941+3))))</f>
        <v/>
      </c>
      <c r="G941" s="17" t="str" cm="1">
        <f t="array" aca="1" ref="G941" ca="1">IF(E941="","",IF(INDIRECT(VLOOKUP(B941,B$8:C$38,2,FALSE)&amp;(10*A941+5))="","",INDIRECT(VLOOKUP(B941,B$8:C$38,2,FALSE)&amp;(10*A941+5))))</f>
        <v/>
      </c>
      <c r="H941" s="17" t="str" cm="1">
        <f t="array" aca="1" ref="H941" ca="1">IF(G941="","",IF(G941="●","振替後",IF(G941="▲","振替前",IF(G941="○","休日",IF(G941="外","非対象期間",IF(INDIRECT(VLOOKUP(B941,B$8:C$38,2,FALSE)&amp;(10*A941+5))="","",INDIRECT(VLOOKUP(B941,B$8:C$38,2,FALSE)&amp;(10*A941+5))))))))</f>
        <v/>
      </c>
    </row>
    <row r="942" spans="1:8">
      <c r="A942" s="17">
        <f t="shared" si="112"/>
        <v>31</v>
      </c>
      <c r="B942" s="17">
        <f t="shared" si="113"/>
        <v>5</v>
      </c>
      <c r="D942" s="89" cm="1">
        <f t="array" aca="1" ref="D942" ca="1">IF(INDIRECT(VLOOKUP(B942,B$8:C$38,2,FALSE)&amp;(10*A942-1))="","",INDIRECT(VLOOKUP(B942,B$8:C$38,2,FALSE)&amp;(10*A942-1)))</f>
        <v>46848</v>
      </c>
      <c r="E942" s="17" t="str">
        <f t="shared" ca="1" si="111"/>
        <v>水</v>
      </c>
      <c r="F942" s="17" t="str" cm="1">
        <f t="array" aca="1" ref="F942" ca="1">IF(E942="","",IF(INDIRECT(VLOOKUP(B942,B$8:C$38,2,FALSE)&amp;(10*A942+3))="","",INDIRECT(VLOOKUP(B942,B$8:C$38,2,FALSE)&amp;(10*A942+3))))</f>
        <v/>
      </c>
      <c r="G942" s="17" t="str" cm="1">
        <f t="array" aca="1" ref="G942" ca="1">IF(E942="","",IF(INDIRECT(VLOOKUP(B942,B$8:C$38,2,FALSE)&amp;(10*A942+5))="","",INDIRECT(VLOOKUP(B942,B$8:C$38,2,FALSE)&amp;(10*A942+5))))</f>
        <v/>
      </c>
      <c r="H942" s="17" t="str" cm="1">
        <f t="array" aca="1" ref="H942" ca="1">IF(G942="","",IF(G942="●","振替後",IF(G942="▲","振替前",IF(G942="○","休日",IF(G942="外","非対象期間",IF(INDIRECT(VLOOKUP(B942,B$8:C$38,2,FALSE)&amp;(10*A942+5))="","",INDIRECT(VLOOKUP(B942,B$8:C$38,2,FALSE)&amp;(10*A942+5))))))))</f>
        <v/>
      </c>
    </row>
    <row r="943" spans="1:8">
      <c r="A943" s="17">
        <f t="shared" si="112"/>
        <v>31</v>
      </c>
      <c r="B943" s="17">
        <f t="shared" si="113"/>
        <v>6</v>
      </c>
      <c r="D943" s="89" cm="1">
        <f t="array" aca="1" ref="D943" ca="1">IF(INDIRECT(VLOOKUP(B943,B$8:C$38,2,FALSE)&amp;(10*A943-1))="","",INDIRECT(VLOOKUP(B943,B$8:C$38,2,FALSE)&amp;(10*A943-1)))</f>
        <v>46849</v>
      </c>
      <c r="E943" s="17" t="str">
        <f t="shared" ca="1" si="111"/>
        <v>木</v>
      </c>
      <c r="F943" s="17" t="str" cm="1">
        <f t="array" aca="1" ref="F943" ca="1">IF(E943="","",IF(INDIRECT(VLOOKUP(B943,B$8:C$38,2,FALSE)&amp;(10*A943+3))="","",INDIRECT(VLOOKUP(B943,B$8:C$38,2,FALSE)&amp;(10*A943+3))))</f>
        <v/>
      </c>
      <c r="G943" s="17" t="str" cm="1">
        <f t="array" aca="1" ref="G943" ca="1">IF(E943="","",IF(INDIRECT(VLOOKUP(B943,B$8:C$38,2,FALSE)&amp;(10*A943+5))="","",INDIRECT(VLOOKUP(B943,B$8:C$38,2,FALSE)&amp;(10*A943+5))))</f>
        <v/>
      </c>
      <c r="H943" s="17" t="str" cm="1">
        <f t="array" aca="1" ref="H943" ca="1">IF(G943="","",IF(G943="●","振替後",IF(G943="▲","振替前",IF(G943="○","休日",IF(G943="外","非対象期間",IF(INDIRECT(VLOOKUP(B943,B$8:C$38,2,FALSE)&amp;(10*A943+5))="","",INDIRECT(VLOOKUP(B943,B$8:C$38,2,FALSE)&amp;(10*A943+5))))))))</f>
        <v/>
      </c>
    </row>
    <row r="944" spans="1:8">
      <c r="A944" s="17">
        <f t="shared" si="112"/>
        <v>31</v>
      </c>
      <c r="B944" s="17">
        <f t="shared" si="113"/>
        <v>7</v>
      </c>
      <c r="D944" s="89" cm="1">
        <f t="array" aca="1" ref="D944" ca="1">IF(INDIRECT(VLOOKUP(B944,B$8:C$38,2,FALSE)&amp;(10*A944-1))="","",INDIRECT(VLOOKUP(B944,B$8:C$38,2,FALSE)&amp;(10*A944-1)))</f>
        <v>46850</v>
      </c>
      <c r="E944" s="17" t="str">
        <f t="shared" ca="1" si="111"/>
        <v>金</v>
      </c>
      <c r="F944" s="17" t="str" cm="1">
        <f t="array" aca="1" ref="F944" ca="1">IF(E944="","",IF(INDIRECT(VLOOKUP(B944,B$8:C$38,2,FALSE)&amp;(10*A944+3))="","",INDIRECT(VLOOKUP(B944,B$8:C$38,2,FALSE)&amp;(10*A944+3))))</f>
        <v/>
      </c>
      <c r="G944" s="17" t="str" cm="1">
        <f t="array" aca="1" ref="G944" ca="1">IF(E944="","",IF(INDIRECT(VLOOKUP(B944,B$8:C$38,2,FALSE)&amp;(10*A944+5))="","",INDIRECT(VLOOKUP(B944,B$8:C$38,2,FALSE)&amp;(10*A944+5))))</f>
        <v/>
      </c>
      <c r="H944" s="17" t="str" cm="1">
        <f t="array" aca="1" ref="H944" ca="1">IF(G944="","",IF(G944="●","振替後",IF(G944="▲","振替前",IF(G944="○","休日",IF(G944="外","非対象期間",IF(INDIRECT(VLOOKUP(B944,B$8:C$38,2,FALSE)&amp;(10*A944+5))="","",INDIRECT(VLOOKUP(B944,B$8:C$38,2,FALSE)&amp;(10*A944+5))))))))</f>
        <v/>
      </c>
    </row>
    <row r="945" spans="1:8">
      <c r="A945" s="17">
        <f t="shared" si="112"/>
        <v>31</v>
      </c>
      <c r="B945" s="17">
        <f t="shared" si="113"/>
        <v>8</v>
      </c>
      <c r="D945" s="89" cm="1">
        <f t="array" aca="1" ref="D945" ca="1">IF(INDIRECT(VLOOKUP(B945,B$8:C$38,2,FALSE)&amp;(10*A945-1))="","",INDIRECT(VLOOKUP(B945,B$8:C$38,2,FALSE)&amp;(10*A945-1)))</f>
        <v>46851</v>
      </c>
      <c r="E945" s="17" t="str">
        <f t="shared" ca="1" si="111"/>
        <v>土</v>
      </c>
      <c r="F945" s="17" t="str" cm="1">
        <f t="array" aca="1" ref="F945" ca="1">IF(E945="","",IF(INDIRECT(VLOOKUP(B945,B$8:C$38,2,FALSE)&amp;(10*A945+3))="","",INDIRECT(VLOOKUP(B945,B$8:C$38,2,FALSE)&amp;(10*A945+3))))</f>
        <v/>
      </c>
      <c r="G945" s="17" t="str" cm="1">
        <f t="array" aca="1" ref="G945" ca="1">IF(E945="","",IF(INDIRECT(VLOOKUP(B945,B$8:C$38,2,FALSE)&amp;(10*A945+5))="","",INDIRECT(VLOOKUP(B945,B$8:C$38,2,FALSE)&amp;(10*A945+5))))</f>
        <v/>
      </c>
      <c r="H945" s="17" t="str" cm="1">
        <f t="array" aca="1" ref="H945" ca="1">IF(G945="","",IF(G945="●","振替後",IF(G945="▲","振替前",IF(G945="○","休日",IF(G945="外","非対象期間",IF(INDIRECT(VLOOKUP(B945,B$8:C$38,2,FALSE)&amp;(10*A945+5))="","",INDIRECT(VLOOKUP(B945,B$8:C$38,2,FALSE)&amp;(10*A945+5))))))))</f>
        <v/>
      </c>
    </row>
    <row r="946" spans="1:8">
      <c r="A946" s="17">
        <f t="shared" si="112"/>
        <v>31</v>
      </c>
      <c r="B946" s="17">
        <f t="shared" si="113"/>
        <v>9</v>
      </c>
      <c r="D946" s="89" cm="1">
        <f t="array" aca="1" ref="D946" ca="1">IF(INDIRECT(VLOOKUP(B946,B$8:C$38,2,FALSE)&amp;(10*A946-1))="","",INDIRECT(VLOOKUP(B946,B$8:C$38,2,FALSE)&amp;(10*A946-1)))</f>
        <v>46852</v>
      </c>
      <c r="E946" s="17" t="str">
        <f t="shared" ca="1" si="111"/>
        <v>日</v>
      </c>
      <c r="F946" s="17" t="str" cm="1">
        <f t="array" aca="1" ref="F946" ca="1">IF(E946="","",IF(INDIRECT(VLOOKUP(B946,B$8:C$38,2,FALSE)&amp;(10*A946+3))="","",INDIRECT(VLOOKUP(B946,B$8:C$38,2,FALSE)&amp;(10*A946+3))))</f>
        <v/>
      </c>
      <c r="G946" s="17" t="str" cm="1">
        <f t="array" aca="1" ref="G946" ca="1">IF(E946="","",IF(INDIRECT(VLOOKUP(B946,B$8:C$38,2,FALSE)&amp;(10*A946+5))="","",INDIRECT(VLOOKUP(B946,B$8:C$38,2,FALSE)&amp;(10*A946+5))))</f>
        <v/>
      </c>
      <c r="H946" s="17" t="str" cm="1">
        <f t="array" aca="1" ref="H946" ca="1">IF(G946="","",IF(G946="●","振替後",IF(G946="▲","振替前",IF(G946="○","休日",IF(G946="外","非対象期間",IF(INDIRECT(VLOOKUP(B946,B$8:C$38,2,FALSE)&amp;(10*A946+5))="","",INDIRECT(VLOOKUP(B946,B$8:C$38,2,FALSE)&amp;(10*A946+5))))))))</f>
        <v/>
      </c>
    </row>
    <row r="947" spans="1:8">
      <c r="A947" s="17">
        <f t="shared" si="112"/>
        <v>31</v>
      </c>
      <c r="B947" s="17">
        <f t="shared" si="113"/>
        <v>10</v>
      </c>
      <c r="D947" s="89" cm="1">
        <f t="array" aca="1" ref="D947" ca="1">IF(INDIRECT(VLOOKUP(B947,B$8:C$38,2,FALSE)&amp;(10*A947-1))="","",INDIRECT(VLOOKUP(B947,B$8:C$38,2,FALSE)&amp;(10*A947-1)))</f>
        <v>46853</v>
      </c>
      <c r="E947" s="17" t="str">
        <f t="shared" ca="1" si="111"/>
        <v>月</v>
      </c>
      <c r="F947" s="17" t="str" cm="1">
        <f t="array" aca="1" ref="F947" ca="1">IF(E947="","",IF(INDIRECT(VLOOKUP(B947,B$8:C$38,2,FALSE)&amp;(10*A947+3))="","",INDIRECT(VLOOKUP(B947,B$8:C$38,2,FALSE)&amp;(10*A947+3))))</f>
        <v/>
      </c>
      <c r="G947" s="17" t="str" cm="1">
        <f t="array" aca="1" ref="G947" ca="1">IF(E947="","",IF(INDIRECT(VLOOKUP(B947,B$8:C$38,2,FALSE)&amp;(10*A947+5))="","",INDIRECT(VLOOKUP(B947,B$8:C$38,2,FALSE)&amp;(10*A947+5))))</f>
        <v/>
      </c>
      <c r="H947" s="17" t="str" cm="1">
        <f t="array" aca="1" ref="H947" ca="1">IF(G947="","",IF(G947="●","振替後",IF(G947="▲","振替前",IF(G947="○","休日",IF(G947="外","非対象期間",IF(INDIRECT(VLOOKUP(B947,B$8:C$38,2,FALSE)&amp;(10*A947+5))="","",INDIRECT(VLOOKUP(B947,B$8:C$38,2,FALSE)&amp;(10*A947+5))))))))</f>
        <v/>
      </c>
    </row>
    <row r="948" spans="1:8">
      <c r="A948" s="17">
        <f t="shared" si="112"/>
        <v>31</v>
      </c>
      <c r="B948" s="17">
        <f t="shared" si="113"/>
        <v>11</v>
      </c>
      <c r="D948" s="89" cm="1">
        <f t="array" aca="1" ref="D948" ca="1">IF(INDIRECT(VLOOKUP(B948,B$8:C$38,2,FALSE)&amp;(10*A948-1))="","",INDIRECT(VLOOKUP(B948,B$8:C$38,2,FALSE)&amp;(10*A948-1)))</f>
        <v>46854</v>
      </c>
      <c r="E948" s="17" t="str">
        <f t="shared" ca="1" si="111"/>
        <v>火</v>
      </c>
      <c r="F948" s="17" t="str" cm="1">
        <f t="array" aca="1" ref="F948" ca="1">IF(E948="","",IF(INDIRECT(VLOOKUP(B948,B$8:C$38,2,FALSE)&amp;(10*A948+3))="","",INDIRECT(VLOOKUP(B948,B$8:C$38,2,FALSE)&amp;(10*A948+3))))</f>
        <v/>
      </c>
      <c r="G948" s="17" t="str" cm="1">
        <f t="array" aca="1" ref="G948" ca="1">IF(E948="","",IF(INDIRECT(VLOOKUP(B948,B$8:C$38,2,FALSE)&amp;(10*A948+5))="","",INDIRECT(VLOOKUP(B948,B$8:C$38,2,FALSE)&amp;(10*A948+5))))</f>
        <v/>
      </c>
      <c r="H948" s="17" t="str" cm="1">
        <f t="array" aca="1" ref="H948" ca="1">IF(G948="","",IF(G948="●","振替後",IF(G948="▲","振替前",IF(G948="○","休日",IF(G948="外","非対象期間",IF(INDIRECT(VLOOKUP(B948,B$8:C$38,2,FALSE)&amp;(10*A948+5))="","",INDIRECT(VLOOKUP(B948,B$8:C$38,2,FALSE)&amp;(10*A948+5))))))))</f>
        <v/>
      </c>
    </row>
    <row r="949" spans="1:8">
      <c r="A949" s="17">
        <f t="shared" si="112"/>
        <v>31</v>
      </c>
      <c r="B949" s="17">
        <f t="shared" si="113"/>
        <v>12</v>
      </c>
      <c r="D949" s="89" cm="1">
        <f t="array" aca="1" ref="D949" ca="1">IF(INDIRECT(VLOOKUP(B949,B$8:C$38,2,FALSE)&amp;(10*A949-1))="","",INDIRECT(VLOOKUP(B949,B$8:C$38,2,FALSE)&amp;(10*A949-1)))</f>
        <v>46855</v>
      </c>
      <c r="E949" s="17" t="str">
        <f t="shared" ca="1" si="111"/>
        <v>水</v>
      </c>
      <c r="F949" s="17" t="str" cm="1">
        <f t="array" aca="1" ref="F949" ca="1">IF(E949="","",IF(INDIRECT(VLOOKUP(B949,B$8:C$38,2,FALSE)&amp;(10*A949+3))="","",INDIRECT(VLOOKUP(B949,B$8:C$38,2,FALSE)&amp;(10*A949+3))))</f>
        <v/>
      </c>
      <c r="G949" s="17" t="str" cm="1">
        <f t="array" aca="1" ref="G949" ca="1">IF(E949="","",IF(INDIRECT(VLOOKUP(B949,B$8:C$38,2,FALSE)&amp;(10*A949+5))="","",INDIRECT(VLOOKUP(B949,B$8:C$38,2,FALSE)&amp;(10*A949+5))))</f>
        <v/>
      </c>
      <c r="H949" s="17" t="str" cm="1">
        <f t="array" aca="1" ref="H949" ca="1">IF(G949="","",IF(G949="●","振替後",IF(G949="▲","振替前",IF(G949="○","休日",IF(G949="外","非対象期間",IF(INDIRECT(VLOOKUP(B949,B$8:C$38,2,FALSE)&amp;(10*A949+5))="","",INDIRECT(VLOOKUP(B949,B$8:C$38,2,FALSE)&amp;(10*A949+5))))))))</f>
        <v/>
      </c>
    </row>
    <row r="950" spans="1:8">
      <c r="A950" s="17">
        <f t="shared" si="112"/>
        <v>31</v>
      </c>
      <c r="B950" s="17">
        <f t="shared" si="113"/>
        <v>13</v>
      </c>
      <c r="D950" s="89" cm="1">
        <f t="array" aca="1" ref="D950" ca="1">IF(INDIRECT(VLOOKUP(B950,B$8:C$38,2,FALSE)&amp;(10*A950-1))="","",INDIRECT(VLOOKUP(B950,B$8:C$38,2,FALSE)&amp;(10*A950-1)))</f>
        <v>46856</v>
      </c>
      <c r="E950" s="17" t="str">
        <f t="shared" ca="1" si="111"/>
        <v>木</v>
      </c>
      <c r="F950" s="17" t="str" cm="1">
        <f t="array" aca="1" ref="F950" ca="1">IF(E950="","",IF(INDIRECT(VLOOKUP(B950,B$8:C$38,2,FALSE)&amp;(10*A950+3))="","",INDIRECT(VLOOKUP(B950,B$8:C$38,2,FALSE)&amp;(10*A950+3))))</f>
        <v/>
      </c>
      <c r="G950" s="17" t="str" cm="1">
        <f t="array" aca="1" ref="G950" ca="1">IF(E950="","",IF(INDIRECT(VLOOKUP(B950,B$8:C$38,2,FALSE)&amp;(10*A950+5))="","",INDIRECT(VLOOKUP(B950,B$8:C$38,2,FALSE)&amp;(10*A950+5))))</f>
        <v/>
      </c>
      <c r="H950" s="17" t="str" cm="1">
        <f t="array" aca="1" ref="H950" ca="1">IF(G950="","",IF(G950="●","振替後",IF(G950="▲","振替前",IF(G950="○","休日",IF(G950="外","非対象期間",IF(INDIRECT(VLOOKUP(B950,B$8:C$38,2,FALSE)&amp;(10*A950+5))="","",INDIRECT(VLOOKUP(B950,B$8:C$38,2,FALSE)&amp;(10*A950+5))))))))</f>
        <v/>
      </c>
    </row>
    <row r="951" spans="1:8">
      <c r="A951" s="17">
        <f t="shared" si="112"/>
        <v>31</v>
      </c>
      <c r="B951" s="17">
        <f t="shared" si="113"/>
        <v>14</v>
      </c>
      <c r="D951" s="89" cm="1">
        <f t="array" aca="1" ref="D951" ca="1">IF(INDIRECT(VLOOKUP(B951,B$8:C$38,2,FALSE)&amp;(10*A951-1))="","",INDIRECT(VLOOKUP(B951,B$8:C$38,2,FALSE)&amp;(10*A951-1)))</f>
        <v>46857</v>
      </c>
      <c r="E951" s="17" t="str">
        <f t="shared" ca="1" si="111"/>
        <v>金</v>
      </c>
      <c r="F951" s="17" t="str" cm="1">
        <f t="array" aca="1" ref="F951" ca="1">IF(E951="","",IF(INDIRECT(VLOOKUP(B951,B$8:C$38,2,FALSE)&amp;(10*A951+3))="","",INDIRECT(VLOOKUP(B951,B$8:C$38,2,FALSE)&amp;(10*A951+3))))</f>
        <v/>
      </c>
      <c r="G951" s="17" t="str" cm="1">
        <f t="array" aca="1" ref="G951" ca="1">IF(E951="","",IF(INDIRECT(VLOOKUP(B951,B$8:C$38,2,FALSE)&amp;(10*A951+5))="","",INDIRECT(VLOOKUP(B951,B$8:C$38,2,FALSE)&amp;(10*A951+5))))</f>
        <v/>
      </c>
      <c r="H951" s="17" t="str" cm="1">
        <f t="array" aca="1" ref="H951" ca="1">IF(G951="","",IF(G951="●","振替後",IF(G951="▲","振替前",IF(G951="○","休日",IF(G951="外","非対象期間",IF(INDIRECT(VLOOKUP(B951,B$8:C$38,2,FALSE)&amp;(10*A951+5))="","",INDIRECT(VLOOKUP(B951,B$8:C$38,2,FALSE)&amp;(10*A951+5))))))))</f>
        <v/>
      </c>
    </row>
    <row r="952" spans="1:8">
      <c r="A952" s="17">
        <f t="shared" si="112"/>
        <v>31</v>
      </c>
      <c r="B952" s="17">
        <f t="shared" si="113"/>
        <v>15</v>
      </c>
      <c r="D952" s="89" cm="1">
        <f t="array" aca="1" ref="D952" ca="1">IF(INDIRECT(VLOOKUP(B952,B$8:C$38,2,FALSE)&amp;(10*A952-1))="","",INDIRECT(VLOOKUP(B952,B$8:C$38,2,FALSE)&amp;(10*A952-1)))</f>
        <v>46858</v>
      </c>
      <c r="E952" s="17" t="str">
        <f t="shared" ca="1" si="111"/>
        <v>土</v>
      </c>
      <c r="F952" s="17" t="str" cm="1">
        <f t="array" aca="1" ref="F952" ca="1">IF(E952="","",IF(INDIRECT(VLOOKUP(B952,B$8:C$38,2,FALSE)&amp;(10*A952+3))="","",INDIRECT(VLOOKUP(B952,B$8:C$38,2,FALSE)&amp;(10*A952+3))))</f>
        <v/>
      </c>
      <c r="G952" s="17" t="str" cm="1">
        <f t="array" aca="1" ref="G952" ca="1">IF(E952="","",IF(INDIRECT(VLOOKUP(B952,B$8:C$38,2,FALSE)&amp;(10*A952+5))="","",INDIRECT(VLOOKUP(B952,B$8:C$38,2,FALSE)&amp;(10*A952+5))))</f>
        <v/>
      </c>
      <c r="H952" s="17" t="str" cm="1">
        <f t="array" aca="1" ref="H952" ca="1">IF(G952="","",IF(G952="●","振替後",IF(G952="▲","振替前",IF(G952="○","休日",IF(G952="外","非対象期間",IF(INDIRECT(VLOOKUP(B952,B$8:C$38,2,FALSE)&amp;(10*A952+5))="","",INDIRECT(VLOOKUP(B952,B$8:C$38,2,FALSE)&amp;(10*A952+5))))))))</f>
        <v/>
      </c>
    </row>
    <row r="953" spans="1:8">
      <c r="A953" s="17">
        <f t="shared" si="112"/>
        <v>31</v>
      </c>
      <c r="B953" s="17">
        <f t="shared" si="113"/>
        <v>16</v>
      </c>
      <c r="D953" s="89" cm="1">
        <f t="array" aca="1" ref="D953" ca="1">IF(INDIRECT(VLOOKUP(B953,B$8:C$38,2,FALSE)&amp;(10*A953-1))="","",INDIRECT(VLOOKUP(B953,B$8:C$38,2,FALSE)&amp;(10*A953-1)))</f>
        <v>46859</v>
      </c>
      <c r="E953" s="17" t="str">
        <f t="shared" ca="1" si="111"/>
        <v>日</v>
      </c>
      <c r="F953" s="17" t="str" cm="1">
        <f t="array" aca="1" ref="F953" ca="1">IF(E953="","",IF(INDIRECT(VLOOKUP(B953,B$8:C$38,2,FALSE)&amp;(10*A953+3))="","",INDIRECT(VLOOKUP(B953,B$8:C$38,2,FALSE)&amp;(10*A953+3))))</f>
        <v/>
      </c>
      <c r="G953" s="17" t="str" cm="1">
        <f t="array" aca="1" ref="G953" ca="1">IF(E953="","",IF(INDIRECT(VLOOKUP(B953,B$8:C$38,2,FALSE)&amp;(10*A953+5))="","",INDIRECT(VLOOKUP(B953,B$8:C$38,2,FALSE)&amp;(10*A953+5))))</f>
        <v/>
      </c>
      <c r="H953" s="17" t="str" cm="1">
        <f t="array" aca="1" ref="H953" ca="1">IF(G953="","",IF(G953="●","振替後",IF(G953="▲","振替前",IF(G953="○","休日",IF(G953="外","非対象期間",IF(INDIRECT(VLOOKUP(B953,B$8:C$38,2,FALSE)&amp;(10*A953+5))="","",INDIRECT(VLOOKUP(B953,B$8:C$38,2,FALSE)&amp;(10*A953+5))))))))</f>
        <v/>
      </c>
    </row>
    <row r="954" spans="1:8">
      <c r="A954" s="17">
        <f t="shared" si="112"/>
        <v>31</v>
      </c>
      <c r="B954" s="17">
        <f t="shared" si="113"/>
        <v>17</v>
      </c>
      <c r="D954" s="89" cm="1">
        <f t="array" aca="1" ref="D954" ca="1">IF(INDIRECT(VLOOKUP(B954,B$8:C$38,2,FALSE)&amp;(10*A954-1))="","",INDIRECT(VLOOKUP(B954,B$8:C$38,2,FALSE)&amp;(10*A954-1)))</f>
        <v>46860</v>
      </c>
      <c r="E954" s="17" t="str">
        <f t="shared" ca="1" si="111"/>
        <v>月</v>
      </c>
      <c r="F954" s="17" t="str" cm="1">
        <f t="array" aca="1" ref="F954" ca="1">IF(E954="","",IF(INDIRECT(VLOOKUP(B954,B$8:C$38,2,FALSE)&amp;(10*A954+3))="","",INDIRECT(VLOOKUP(B954,B$8:C$38,2,FALSE)&amp;(10*A954+3))))</f>
        <v/>
      </c>
      <c r="G954" s="17" t="str" cm="1">
        <f t="array" aca="1" ref="G954" ca="1">IF(E954="","",IF(INDIRECT(VLOOKUP(B954,B$8:C$38,2,FALSE)&amp;(10*A954+5))="","",INDIRECT(VLOOKUP(B954,B$8:C$38,2,FALSE)&amp;(10*A954+5))))</f>
        <v/>
      </c>
      <c r="H954" s="17" t="str" cm="1">
        <f t="array" aca="1" ref="H954" ca="1">IF(G954="","",IF(G954="●","振替後",IF(G954="▲","振替前",IF(G954="○","休日",IF(G954="外","非対象期間",IF(INDIRECT(VLOOKUP(B954,B$8:C$38,2,FALSE)&amp;(10*A954+5))="","",INDIRECT(VLOOKUP(B954,B$8:C$38,2,FALSE)&amp;(10*A954+5))))))))</f>
        <v/>
      </c>
    </row>
    <row r="955" spans="1:8">
      <c r="A955" s="17">
        <f t="shared" si="112"/>
        <v>31</v>
      </c>
      <c r="B955" s="17">
        <f t="shared" si="113"/>
        <v>18</v>
      </c>
      <c r="D955" s="89" cm="1">
        <f t="array" aca="1" ref="D955" ca="1">IF(INDIRECT(VLOOKUP(B955,B$8:C$38,2,FALSE)&amp;(10*A955-1))="","",INDIRECT(VLOOKUP(B955,B$8:C$38,2,FALSE)&amp;(10*A955-1)))</f>
        <v>46861</v>
      </c>
      <c r="E955" s="17" t="str">
        <f t="shared" ca="1" si="111"/>
        <v>火</v>
      </c>
      <c r="F955" s="17" t="str" cm="1">
        <f t="array" aca="1" ref="F955" ca="1">IF(E955="","",IF(INDIRECT(VLOOKUP(B955,B$8:C$38,2,FALSE)&amp;(10*A955+3))="","",INDIRECT(VLOOKUP(B955,B$8:C$38,2,FALSE)&amp;(10*A955+3))))</f>
        <v/>
      </c>
      <c r="G955" s="17" t="str" cm="1">
        <f t="array" aca="1" ref="G955" ca="1">IF(E955="","",IF(INDIRECT(VLOOKUP(B955,B$8:C$38,2,FALSE)&amp;(10*A955+5))="","",INDIRECT(VLOOKUP(B955,B$8:C$38,2,FALSE)&amp;(10*A955+5))))</f>
        <v/>
      </c>
      <c r="H955" s="17" t="str" cm="1">
        <f t="array" aca="1" ref="H955" ca="1">IF(G955="","",IF(G955="●","振替後",IF(G955="▲","振替前",IF(G955="○","休日",IF(G955="外","非対象期間",IF(INDIRECT(VLOOKUP(B955,B$8:C$38,2,FALSE)&amp;(10*A955+5))="","",INDIRECT(VLOOKUP(B955,B$8:C$38,2,FALSE)&amp;(10*A955+5))))))))</f>
        <v/>
      </c>
    </row>
    <row r="956" spans="1:8">
      <c r="A956" s="17">
        <f t="shared" si="112"/>
        <v>31</v>
      </c>
      <c r="B956" s="17">
        <f t="shared" si="113"/>
        <v>19</v>
      </c>
      <c r="D956" s="89" cm="1">
        <f t="array" aca="1" ref="D956" ca="1">IF(INDIRECT(VLOOKUP(B956,B$8:C$38,2,FALSE)&amp;(10*A956-1))="","",INDIRECT(VLOOKUP(B956,B$8:C$38,2,FALSE)&amp;(10*A956-1)))</f>
        <v>46862</v>
      </c>
      <c r="E956" s="17" t="str">
        <f t="shared" ca="1" si="111"/>
        <v>水</v>
      </c>
      <c r="F956" s="17" t="str" cm="1">
        <f t="array" aca="1" ref="F956" ca="1">IF(E956="","",IF(INDIRECT(VLOOKUP(B956,B$8:C$38,2,FALSE)&amp;(10*A956+3))="","",INDIRECT(VLOOKUP(B956,B$8:C$38,2,FALSE)&amp;(10*A956+3))))</f>
        <v/>
      </c>
      <c r="G956" s="17" t="str" cm="1">
        <f t="array" aca="1" ref="G956" ca="1">IF(E956="","",IF(INDIRECT(VLOOKUP(B956,B$8:C$38,2,FALSE)&amp;(10*A956+5))="","",INDIRECT(VLOOKUP(B956,B$8:C$38,2,FALSE)&amp;(10*A956+5))))</f>
        <v/>
      </c>
      <c r="H956" s="17" t="str" cm="1">
        <f t="array" aca="1" ref="H956" ca="1">IF(G956="","",IF(G956="●","振替後",IF(G956="▲","振替前",IF(G956="○","休日",IF(G956="外","非対象期間",IF(INDIRECT(VLOOKUP(B956,B$8:C$38,2,FALSE)&amp;(10*A956+5))="","",INDIRECT(VLOOKUP(B956,B$8:C$38,2,FALSE)&amp;(10*A956+5))))))))</f>
        <v/>
      </c>
    </row>
    <row r="957" spans="1:8">
      <c r="A957" s="17">
        <f t="shared" si="112"/>
        <v>31</v>
      </c>
      <c r="B957" s="17">
        <f t="shared" si="113"/>
        <v>20</v>
      </c>
      <c r="D957" s="89" cm="1">
        <f t="array" aca="1" ref="D957" ca="1">IF(INDIRECT(VLOOKUP(B957,B$8:C$38,2,FALSE)&amp;(10*A957-1))="","",INDIRECT(VLOOKUP(B957,B$8:C$38,2,FALSE)&amp;(10*A957-1)))</f>
        <v>46863</v>
      </c>
      <c r="E957" s="17" t="str">
        <f t="shared" ca="1" si="111"/>
        <v>木</v>
      </c>
      <c r="F957" s="17" t="str" cm="1">
        <f t="array" aca="1" ref="F957" ca="1">IF(E957="","",IF(INDIRECT(VLOOKUP(B957,B$8:C$38,2,FALSE)&amp;(10*A957+3))="","",INDIRECT(VLOOKUP(B957,B$8:C$38,2,FALSE)&amp;(10*A957+3))))</f>
        <v/>
      </c>
      <c r="G957" s="17" t="str" cm="1">
        <f t="array" aca="1" ref="G957" ca="1">IF(E957="","",IF(INDIRECT(VLOOKUP(B957,B$8:C$38,2,FALSE)&amp;(10*A957+5))="","",INDIRECT(VLOOKUP(B957,B$8:C$38,2,FALSE)&amp;(10*A957+5))))</f>
        <v/>
      </c>
      <c r="H957" s="17" t="str" cm="1">
        <f t="array" aca="1" ref="H957" ca="1">IF(G957="","",IF(G957="●","振替後",IF(G957="▲","振替前",IF(G957="○","休日",IF(G957="外","非対象期間",IF(INDIRECT(VLOOKUP(B957,B$8:C$38,2,FALSE)&amp;(10*A957+5))="","",INDIRECT(VLOOKUP(B957,B$8:C$38,2,FALSE)&amp;(10*A957+5))))))))</f>
        <v/>
      </c>
    </row>
    <row r="958" spans="1:8">
      <c r="A958" s="17">
        <f t="shared" si="112"/>
        <v>31</v>
      </c>
      <c r="B958" s="17">
        <f t="shared" si="113"/>
        <v>21</v>
      </c>
      <c r="D958" s="89" cm="1">
        <f t="array" aca="1" ref="D958" ca="1">IF(INDIRECT(VLOOKUP(B958,B$8:C$38,2,FALSE)&amp;(10*A958-1))="","",INDIRECT(VLOOKUP(B958,B$8:C$38,2,FALSE)&amp;(10*A958-1)))</f>
        <v>46864</v>
      </c>
      <c r="E958" s="17" t="str">
        <f t="shared" ca="1" si="111"/>
        <v>金</v>
      </c>
      <c r="F958" s="17" t="str" cm="1">
        <f t="array" aca="1" ref="F958" ca="1">IF(E958="","",IF(INDIRECT(VLOOKUP(B958,B$8:C$38,2,FALSE)&amp;(10*A958+3))="","",INDIRECT(VLOOKUP(B958,B$8:C$38,2,FALSE)&amp;(10*A958+3))))</f>
        <v/>
      </c>
      <c r="G958" s="17" t="str" cm="1">
        <f t="array" aca="1" ref="G958" ca="1">IF(E958="","",IF(INDIRECT(VLOOKUP(B958,B$8:C$38,2,FALSE)&amp;(10*A958+5))="","",INDIRECT(VLOOKUP(B958,B$8:C$38,2,FALSE)&amp;(10*A958+5))))</f>
        <v/>
      </c>
      <c r="H958" s="17" t="str" cm="1">
        <f t="array" aca="1" ref="H958" ca="1">IF(G958="","",IF(G958="●","振替後",IF(G958="▲","振替前",IF(G958="○","休日",IF(G958="外","非対象期間",IF(INDIRECT(VLOOKUP(B958,B$8:C$38,2,FALSE)&amp;(10*A958+5))="","",INDIRECT(VLOOKUP(B958,B$8:C$38,2,FALSE)&amp;(10*A958+5))))))))</f>
        <v/>
      </c>
    </row>
    <row r="959" spans="1:8">
      <c r="A959" s="17">
        <f t="shared" si="112"/>
        <v>31</v>
      </c>
      <c r="B959" s="17">
        <f t="shared" si="113"/>
        <v>22</v>
      </c>
      <c r="D959" s="89" cm="1">
        <f t="array" aca="1" ref="D959" ca="1">IF(INDIRECT(VLOOKUP(B959,B$8:C$38,2,FALSE)&amp;(10*A959-1))="","",INDIRECT(VLOOKUP(B959,B$8:C$38,2,FALSE)&amp;(10*A959-1)))</f>
        <v>46865</v>
      </c>
      <c r="E959" s="17" t="str">
        <f t="shared" ca="1" si="111"/>
        <v>土</v>
      </c>
      <c r="F959" s="17" t="str" cm="1">
        <f t="array" aca="1" ref="F959" ca="1">IF(E959="","",IF(INDIRECT(VLOOKUP(B959,B$8:C$38,2,FALSE)&amp;(10*A959+3))="","",INDIRECT(VLOOKUP(B959,B$8:C$38,2,FALSE)&amp;(10*A959+3))))</f>
        <v/>
      </c>
      <c r="G959" s="17" t="str" cm="1">
        <f t="array" aca="1" ref="G959" ca="1">IF(E959="","",IF(INDIRECT(VLOOKUP(B959,B$8:C$38,2,FALSE)&amp;(10*A959+5))="","",INDIRECT(VLOOKUP(B959,B$8:C$38,2,FALSE)&amp;(10*A959+5))))</f>
        <v/>
      </c>
      <c r="H959" s="17" t="str" cm="1">
        <f t="array" aca="1" ref="H959" ca="1">IF(G959="","",IF(G959="●","振替後",IF(G959="▲","振替前",IF(G959="○","休日",IF(G959="外","非対象期間",IF(INDIRECT(VLOOKUP(B959,B$8:C$38,2,FALSE)&amp;(10*A959+5))="","",INDIRECT(VLOOKUP(B959,B$8:C$38,2,FALSE)&amp;(10*A959+5))))))))</f>
        <v/>
      </c>
    </row>
    <row r="960" spans="1:8">
      <c r="A960" s="17">
        <f t="shared" si="112"/>
        <v>31</v>
      </c>
      <c r="B960" s="17">
        <f t="shared" si="113"/>
        <v>23</v>
      </c>
      <c r="D960" s="89" cm="1">
        <f t="array" aca="1" ref="D960" ca="1">IF(INDIRECT(VLOOKUP(B960,B$8:C$38,2,FALSE)&amp;(10*A960-1))="","",INDIRECT(VLOOKUP(B960,B$8:C$38,2,FALSE)&amp;(10*A960-1)))</f>
        <v>46866</v>
      </c>
      <c r="E960" s="17" t="str">
        <f t="shared" ca="1" si="111"/>
        <v>日</v>
      </c>
      <c r="F960" s="17" t="str" cm="1">
        <f t="array" aca="1" ref="F960" ca="1">IF(E960="","",IF(INDIRECT(VLOOKUP(B960,B$8:C$38,2,FALSE)&amp;(10*A960+3))="","",INDIRECT(VLOOKUP(B960,B$8:C$38,2,FALSE)&amp;(10*A960+3))))</f>
        <v/>
      </c>
      <c r="G960" s="17" t="str" cm="1">
        <f t="array" aca="1" ref="G960" ca="1">IF(E960="","",IF(INDIRECT(VLOOKUP(B960,B$8:C$38,2,FALSE)&amp;(10*A960+5))="","",INDIRECT(VLOOKUP(B960,B$8:C$38,2,FALSE)&amp;(10*A960+5))))</f>
        <v/>
      </c>
      <c r="H960" s="17" t="str" cm="1">
        <f t="array" aca="1" ref="H960" ca="1">IF(G960="","",IF(G960="●","振替後",IF(G960="▲","振替前",IF(G960="○","休日",IF(G960="外","非対象期間",IF(INDIRECT(VLOOKUP(B960,B$8:C$38,2,FALSE)&amp;(10*A960+5))="","",INDIRECT(VLOOKUP(B960,B$8:C$38,2,FALSE)&amp;(10*A960+5))))))))</f>
        <v/>
      </c>
    </row>
    <row r="961" spans="1:8">
      <c r="A961" s="17">
        <f t="shared" si="112"/>
        <v>31</v>
      </c>
      <c r="B961" s="17">
        <f t="shared" si="113"/>
        <v>24</v>
      </c>
      <c r="D961" s="89" cm="1">
        <f t="array" aca="1" ref="D961" ca="1">IF(INDIRECT(VLOOKUP(B961,B$8:C$38,2,FALSE)&amp;(10*A961-1))="","",INDIRECT(VLOOKUP(B961,B$8:C$38,2,FALSE)&amp;(10*A961-1)))</f>
        <v>46867</v>
      </c>
      <c r="E961" s="17" t="str">
        <f t="shared" ca="1" si="111"/>
        <v>月</v>
      </c>
      <c r="F961" s="17" t="str" cm="1">
        <f t="array" aca="1" ref="F961" ca="1">IF(E961="","",IF(INDIRECT(VLOOKUP(B961,B$8:C$38,2,FALSE)&amp;(10*A961+3))="","",INDIRECT(VLOOKUP(B961,B$8:C$38,2,FALSE)&amp;(10*A961+3))))</f>
        <v/>
      </c>
      <c r="G961" s="17" t="str" cm="1">
        <f t="array" aca="1" ref="G961" ca="1">IF(E961="","",IF(INDIRECT(VLOOKUP(B961,B$8:C$38,2,FALSE)&amp;(10*A961+5))="","",INDIRECT(VLOOKUP(B961,B$8:C$38,2,FALSE)&amp;(10*A961+5))))</f>
        <v/>
      </c>
      <c r="H961" s="17" t="str" cm="1">
        <f t="array" aca="1" ref="H961" ca="1">IF(G961="","",IF(G961="●","振替後",IF(G961="▲","振替前",IF(G961="○","休日",IF(G961="外","非対象期間",IF(INDIRECT(VLOOKUP(B961,B$8:C$38,2,FALSE)&amp;(10*A961+5))="","",INDIRECT(VLOOKUP(B961,B$8:C$38,2,FALSE)&amp;(10*A961+5))))))))</f>
        <v/>
      </c>
    </row>
    <row r="962" spans="1:8">
      <c r="A962" s="17">
        <f t="shared" si="112"/>
        <v>31</v>
      </c>
      <c r="B962" s="17">
        <f t="shared" si="113"/>
        <v>25</v>
      </c>
      <c r="D962" s="89" cm="1">
        <f t="array" aca="1" ref="D962" ca="1">IF(INDIRECT(VLOOKUP(B962,B$8:C$38,2,FALSE)&amp;(10*A962-1))="","",INDIRECT(VLOOKUP(B962,B$8:C$38,2,FALSE)&amp;(10*A962-1)))</f>
        <v>46868</v>
      </c>
      <c r="E962" s="17" t="str">
        <f t="shared" ca="1" si="111"/>
        <v>火</v>
      </c>
      <c r="F962" s="17" t="str" cm="1">
        <f t="array" aca="1" ref="F962" ca="1">IF(E962="","",IF(INDIRECT(VLOOKUP(B962,B$8:C$38,2,FALSE)&amp;(10*A962+3))="","",INDIRECT(VLOOKUP(B962,B$8:C$38,2,FALSE)&amp;(10*A962+3))))</f>
        <v/>
      </c>
      <c r="G962" s="17" t="str" cm="1">
        <f t="array" aca="1" ref="G962" ca="1">IF(E962="","",IF(INDIRECT(VLOOKUP(B962,B$8:C$38,2,FALSE)&amp;(10*A962+5))="","",INDIRECT(VLOOKUP(B962,B$8:C$38,2,FALSE)&amp;(10*A962+5))))</f>
        <v/>
      </c>
      <c r="H962" s="17" t="str" cm="1">
        <f t="array" aca="1" ref="H962" ca="1">IF(G962="","",IF(G962="●","振替後",IF(G962="▲","振替前",IF(G962="○","休日",IF(G962="外","非対象期間",IF(INDIRECT(VLOOKUP(B962,B$8:C$38,2,FALSE)&amp;(10*A962+5))="","",INDIRECT(VLOOKUP(B962,B$8:C$38,2,FALSE)&amp;(10*A962+5))))))))</f>
        <v/>
      </c>
    </row>
    <row r="963" spans="1:8">
      <c r="A963" s="17">
        <f t="shared" si="112"/>
        <v>31</v>
      </c>
      <c r="B963" s="17">
        <f t="shared" si="113"/>
        <v>26</v>
      </c>
      <c r="D963" s="89" cm="1">
        <f t="array" aca="1" ref="D963" ca="1">IF(INDIRECT(VLOOKUP(B963,B$8:C$38,2,FALSE)&amp;(10*A963-1))="","",INDIRECT(VLOOKUP(B963,B$8:C$38,2,FALSE)&amp;(10*A963-1)))</f>
        <v>46869</v>
      </c>
      <c r="E963" s="17" t="str">
        <f t="shared" ca="1" si="111"/>
        <v>水</v>
      </c>
      <c r="F963" s="17" t="str" cm="1">
        <f t="array" aca="1" ref="F963" ca="1">IF(E963="","",IF(INDIRECT(VLOOKUP(B963,B$8:C$38,2,FALSE)&amp;(10*A963+3))="","",INDIRECT(VLOOKUP(B963,B$8:C$38,2,FALSE)&amp;(10*A963+3))))</f>
        <v/>
      </c>
      <c r="G963" s="17" t="str" cm="1">
        <f t="array" aca="1" ref="G963" ca="1">IF(E963="","",IF(INDIRECT(VLOOKUP(B963,B$8:C$38,2,FALSE)&amp;(10*A963+5))="","",INDIRECT(VLOOKUP(B963,B$8:C$38,2,FALSE)&amp;(10*A963+5))))</f>
        <v/>
      </c>
      <c r="H963" s="17" t="str" cm="1">
        <f t="array" aca="1" ref="H963" ca="1">IF(G963="","",IF(G963="●","振替後",IF(G963="▲","振替前",IF(G963="○","休日",IF(G963="外","非対象期間",IF(INDIRECT(VLOOKUP(B963,B$8:C$38,2,FALSE)&amp;(10*A963+5))="","",INDIRECT(VLOOKUP(B963,B$8:C$38,2,FALSE)&amp;(10*A963+5))))))))</f>
        <v/>
      </c>
    </row>
    <row r="964" spans="1:8">
      <c r="A964" s="17">
        <f t="shared" si="112"/>
        <v>31</v>
      </c>
      <c r="B964" s="17">
        <f t="shared" si="113"/>
        <v>27</v>
      </c>
      <c r="D964" s="89" cm="1">
        <f t="array" aca="1" ref="D964" ca="1">IF(INDIRECT(VLOOKUP(B964,B$8:C$38,2,FALSE)&amp;(10*A964-1))="","",INDIRECT(VLOOKUP(B964,B$8:C$38,2,FALSE)&amp;(10*A964-1)))</f>
        <v>46870</v>
      </c>
      <c r="E964" s="17" t="str">
        <f t="shared" ca="1" si="111"/>
        <v>木</v>
      </c>
      <c r="F964" s="17" t="str" cm="1">
        <f t="array" aca="1" ref="F964" ca="1">IF(E964="","",IF(INDIRECT(VLOOKUP(B964,B$8:C$38,2,FALSE)&amp;(10*A964+3))="","",INDIRECT(VLOOKUP(B964,B$8:C$38,2,FALSE)&amp;(10*A964+3))))</f>
        <v/>
      </c>
      <c r="G964" s="17" t="str" cm="1">
        <f t="array" aca="1" ref="G964" ca="1">IF(E964="","",IF(INDIRECT(VLOOKUP(B964,B$8:C$38,2,FALSE)&amp;(10*A964+5))="","",INDIRECT(VLOOKUP(B964,B$8:C$38,2,FALSE)&amp;(10*A964+5))))</f>
        <v/>
      </c>
      <c r="H964" s="17" t="str" cm="1">
        <f t="array" aca="1" ref="H964" ca="1">IF(G964="","",IF(G964="●","振替後",IF(G964="▲","振替前",IF(G964="○","休日",IF(G964="外","非対象期間",IF(INDIRECT(VLOOKUP(B964,B$8:C$38,2,FALSE)&amp;(10*A964+5))="","",INDIRECT(VLOOKUP(B964,B$8:C$38,2,FALSE)&amp;(10*A964+5))))))))</f>
        <v/>
      </c>
    </row>
    <row r="965" spans="1:8">
      <c r="A965" s="17">
        <f t="shared" si="112"/>
        <v>31</v>
      </c>
      <c r="B965" s="17">
        <f t="shared" si="113"/>
        <v>28</v>
      </c>
      <c r="D965" s="89" cm="1">
        <f t="array" aca="1" ref="D965" ca="1">IF(INDIRECT(VLOOKUP(B965,B$8:C$38,2,FALSE)&amp;(10*A965-1))="","",INDIRECT(VLOOKUP(B965,B$8:C$38,2,FALSE)&amp;(10*A965-1)))</f>
        <v>46871</v>
      </c>
      <c r="E965" s="17" t="str">
        <f t="shared" ca="1" si="111"/>
        <v>金</v>
      </c>
      <c r="F965" s="17" t="str" cm="1">
        <f t="array" aca="1" ref="F965" ca="1">IF(E965="","",IF(INDIRECT(VLOOKUP(B965,B$8:C$38,2,FALSE)&amp;(10*A965+3))="","",INDIRECT(VLOOKUP(B965,B$8:C$38,2,FALSE)&amp;(10*A965+3))))</f>
        <v/>
      </c>
      <c r="G965" s="17" t="str" cm="1">
        <f t="array" aca="1" ref="G965" ca="1">IF(E965="","",IF(INDIRECT(VLOOKUP(B965,B$8:C$38,2,FALSE)&amp;(10*A965+5))="","",INDIRECT(VLOOKUP(B965,B$8:C$38,2,FALSE)&amp;(10*A965+5))))</f>
        <v/>
      </c>
      <c r="H965" s="17" t="str" cm="1">
        <f t="array" aca="1" ref="H965" ca="1">IF(G965="","",IF(G965="●","振替後",IF(G965="▲","振替前",IF(G965="○","休日",IF(G965="外","非対象期間",IF(INDIRECT(VLOOKUP(B965,B$8:C$38,2,FALSE)&amp;(10*A965+5))="","",INDIRECT(VLOOKUP(B965,B$8:C$38,2,FALSE)&amp;(10*A965+5))))))))</f>
        <v/>
      </c>
    </row>
    <row r="966" spans="1:8">
      <c r="A966" s="17">
        <f t="shared" si="112"/>
        <v>31</v>
      </c>
      <c r="B966" s="17">
        <f t="shared" si="113"/>
        <v>29</v>
      </c>
      <c r="D966" s="89" cm="1">
        <f t="array" aca="1" ref="D966" ca="1">IF(INDIRECT(VLOOKUP(B966,B$8:C$38,2,FALSE)&amp;(10*A966-1))="","",INDIRECT(VLOOKUP(B966,B$8:C$38,2,FALSE)&amp;(10*A966-1)))</f>
        <v>46872</v>
      </c>
      <c r="E966" s="17" t="str">
        <f t="shared" ca="1" si="111"/>
        <v>土</v>
      </c>
      <c r="F966" s="17" t="str" cm="1">
        <f t="array" aca="1" ref="F966" ca="1">IF(E966="","",IF(INDIRECT(VLOOKUP(B966,B$8:C$38,2,FALSE)&amp;(10*A966+3))="","",INDIRECT(VLOOKUP(B966,B$8:C$38,2,FALSE)&amp;(10*A966+3))))</f>
        <v/>
      </c>
      <c r="G966" s="17" t="str" cm="1">
        <f t="array" aca="1" ref="G966" ca="1">IF(E966="","",IF(INDIRECT(VLOOKUP(B966,B$8:C$38,2,FALSE)&amp;(10*A966+5))="","",INDIRECT(VLOOKUP(B966,B$8:C$38,2,FALSE)&amp;(10*A966+5))))</f>
        <v/>
      </c>
      <c r="H966" s="17" t="str" cm="1">
        <f t="array" aca="1" ref="H966" ca="1">IF(G966="","",IF(G966="●","振替後",IF(G966="▲","振替前",IF(G966="○","休日",IF(G966="外","非対象期間",IF(INDIRECT(VLOOKUP(B966,B$8:C$38,2,FALSE)&amp;(10*A966+5))="","",INDIRECT(VLOOKUP(B966,B$8:C$38,2,FALSE)&amp;(10*A966+5))))))))</f>
        <v/>
      </c>
    </row>
    <row r="967" spans="1:8">
      <c r="A967" s="17">
        <f t="shared" si="112"/>
        <v>31</v>
      </c>
      <c r="B967" s="17">
        <f t="shared" si="113"/>
        <v>30</v>
      </c>
      <c r="D967" s="89" cm="1">
        <f t="array" aca="1" ref="D967" ca="1">IF(INDIRECT(VLOOKUP(B967,B$8:C$38,2,FALSE)&amp;(10*A967-1))="","",INDIRECT(VLOOKUP(B967,B$8:C$38,2,FALSE)&amp;(10*A967-1)))</f>
        <v>46873</v>
      </c>
      <c r="E967" s="17" t="str">
        <f t="shared" ca="1" si="111"/>
        <v>日</v>
      </c>
      <c r="F967" s="17" t="str" cm="1">
        <f t="array" aca="1" ref="F967" ca="1">IF(E967="","",IF(INDIRECT(VLOOKUP(B967,B$8:C$38,2,FALSE)&amp;(10*A967+3))="","",INDIRECT(VLOOKUP(B967,B$8:C$38,2,FALSE)&amp;(10*A967+3))))</f>
        <v/>
      </c>
      <c r="G967" s="17" t="str" cm="1">
        <f t="array" aca="1" ref="G967" ca="1">IF(E967="","",IF(INDIRECT(VLOOKUP(B967,B$8:C$38,2,FALSE)&amp;(10*A967+5))="","",INDIRECT(VLOOKUP(B967,B$8:C$38,2,FALSE)&amp;(10*A967+5))))</f>
        <v/>
      </c>
      <c r="H967" s="17" t="str" cm="1">
        <f t="array" aca="1" ref="H967" ca="1">IF(G967="","",IF(G967="●","振替後",IF(G967="▲","振替前",IF(G967="○","休日",IF(G967="外","非対象期間",IF(INDIRECT(VLOOKUP(B967,B$8:C$38,2,FALSE)&amp;(10*A967+5))="","",INDIRECT(VLOOKUP(B967,B$8:C$38,2,FALSE)&amp;(10*A967+5))))))))</f>
        <v/>
      </c>
    </row>
    <row r="968" spans="1:8">
      <c r="A968" s="17">
        <f t="shared" si="112"/>
        <v>31</v>
      </c>
      <c r="B968" s="17">
        <f t="shared" si="113"/>
        <v>31</v>
      </c>
      <c r="D968" s="89" t="str" cm="1">
        <f t="array" aca="1" ref="D968" ca="1">IF(INDIRECT(VLOOKUP(B968,B$8:C$38,2,FALSE)&amp;(10*A968-1))="","",INDIRECT(VLOOKUP(B968,B$8:C$38,2,FALSE)&amp;(10*A968-1)))</f>
        <v/>
      </c>
      <c r="E968" s="17" t="str">
        <f t="shared" ca="1" si="111"/>
        <v/>
      </c>
      <c r="F968" s="17" t="str" cm="1">
        <f t="array" aca="1" ref="F968" ca="1">IF(E968="","",IF(INDIRECT(VLOOKUP(B968,B$8:C$38,2,FALSE)&amp;(10*A968+3))="","",INDIRECT(VLOOKUP(B968,B$8:C$38,2,FALSE)&amp;(10*A968+3))))</f>
        <v/>
      </c>
      <c r="G968" s="17" t="str" cm="1">
        <f t="array" aca="1" ref="G968" ca="1">IF(E968="","",IF(INDIRECT(VLOOKUP(B968,B$8:C$38,2,FALSE)&amp;(10*A968+5))="","",INDIRECT(VLOOKUP(B968,B$8:C$38,2,FALSE)&amp;(10*A968+5))))</f>
        <v/>
      </c>
      <c r="H968" s="17" t="str" cm="1">
        <f t="array" aca="1" ref="H968" ca="1">IF(G968="","",IF(G968="●","振替後",IF(G968="▲","振替前",IF(G968="○","休日",IF(G968="外","非対象期間",IF(INDIRECT(VLOOKUP(B968,B$8:C$38,2,FALSE)&amp;(10*A968+5))="","",INDIRECT(VLOOKUP(B968,B$8:C$38,2,FALSE)&amp;(10*A968+5))))))))</f>
        <v/>
      </c>
    </row>
    <row r="969" spans="1:8">
      <c r="A969" s="17">
        <f t="shared" si="112"/>
        <v>32</v>
      </c>
      <c r="B969" s="17">
        <f t="shared" si="113"/>
        <v>1</v>
      </c>
      <c r="D969" s="89" cm="1">
        <f t="array" aca="1" ref="D969" ca="1">IF(INDIRECT(VLOOKUP(B969,B$8:C$38,2,FALSE)&amp;(10*A969-1))="","",INDIRECT(VLOOKUP(B969,B$8:C$38,2,FALSE)&amp;(10*A969-1)))</f>
        <v>46874</v>
      </c>
      <c r="E969" s="17" t="str">
        <f t="shared" ref="E969:E1029" ca="1" si="114">TEXT(D969,"aaa")</f>
        <v>月</v>
      </c>
      <c r="F969" s="17" t="str" cm="1">
        <f t="array" aca="1" ref="F969" ca="1">IF(E969="","",IF(INDIRECT(VLOOKUP(B969,B$8:C$38,2,FALSE)&amp;(10*A969+3))="","",INDIRECT(VLOOKUP(B969,B$8:C$38,2,FALSE)&amp;(10*A969+3))))</f>
        <v/>
      </c>
      <c r="G969" s="17" t="str" cm="1">
        <f t="array" aca="1" ref="G969" ca="1">IF(E969="","",IF(INDIRECT(VLOOKUP(B969,B$8:C$38,2,FALSE)&amp;(10*A969+5))="","",INDIRECT(VLOOKUP(B969,B$8:C$38,2,FALSE)&amp;(10*A969+5))))</f>
        <v/>
      </c>
      <c r="H969" s="17" t="str" cm="1">
        <f t="array" aca="1" ref="H969" ca="1">IF(G969="","",IF(G969="●","振替後",IF(G969="▲","振替前",IF(G969="○","休日",IF(G969="外","非対象期間",IF(INDIRECT(VLOOKUP(B969,B$8:C$38,2,FALSE)&amp;(10*A969+5))="","",INDIRECT(VLOOKUP(B969,B$8:C$38,2,FALSE)&amp;(10*A969+5))))))))</f>
        <v/>
      </c>
    </row>
    <row r="970" spans="1:8">
      <c r="A970" s="17">
        <f t="shared" ref="A970:A1029" si="115">IF(B970=1,A969+1,A969)</f>
        <v>32</v>
      </c>
      <c r="B970" s="17">
        <f t="shared" ref="B970:B1029" si="116">IF(B969=31,1,B969+1)</f>
        <v>2</v>
      </c>
      <c r="D970" s="89" cm="1">
        <f t="array" aca="1" ref="D970" ca="1">IF(INDIRECT(VLOOKUP(B970,B$8:C$38,2,FALSE)&amp;(10*A970-1))="","",INDIRECT(VLOOKUP(B970,B$8:C$38,2,FALSE)&amp;(10*A970-1)))</f>
        <v>46875</v>
      </c>
      <c r="E970" s="17" t="str">
        <f t="shared" ca="1" si="114"/>
        <v>火</v>
      </c>
      <c r="F970" s="17" t="str" cm="1">
        <f t="array" aca="1" ref="F970" ca="1">IF(E970="","",IF(INDIRECT(VLOOKUP(B970,B$8:C$38,2,FALSE)&amp;(10*A970+3))="","",INDIRECT(VLOOKUP(B970,B$8:C$38,2,FALSE)&amp;(10*A970+3))))</f>
        <v/>
      </c>
      <c r="G970" s="17" t="str" cm="1">
        <f t="array" aca="1" ref="G970" ca="1">IF(E970="","",IF(INDIRECT(VLOOKUP(B970,B$8:C$38,2,FALSE)&amp;(10*A970+5))="","",INDIRECT(VLOOKUP(B970,B$8:C$38,2,FALSE)&amp;(10*A970+5))))</f>
        <v/>
      </c>
      <c r="H970" s="17" t="str" cm="1">
        <f t="array" aca="1" ref="H970" ca="1">IF(G970="","",IF(G970="●","振替後",IF(G970="▲","振替前",IF(G970="○","休日",IF(G970="外","非対象期間",IF(INDIRECT(VLOOKUP(B970,B$8:C$38,2,FALSE)&amp;(10*A970+5))="","",INDIRECT(VLOOKUP(B970,B$8:C$38,2,FALSE)&amp;(10*A970+5))))))))</f>
        <v/>
      </c>
    </row>
    <row r="971" spans="1:8">
      <c r="A971" s="17">
        <f t="shared" si="115"/>
        <v>32</v>
      </c>
      <c r="B971" s="17">
        <f t="shared" si="116"/>
        <v>3</v>
      </c>
      <c r="D971" s="89" cm="1">
        <f t="array" aca="1" ref="D971" ca="1">IF(INDIRECT(VLOOKUP(B971,B$8:C$38,2,FALSE)&amp;(10*A971-1))="","",INDIRECT(VLOOKUP(B971,B$8:C$38,2,FALSE)&amp;(10*A971-1)))</f>
        <v>46876</v>
      </c>
      <c r="E971" s="17" t="str">
        <f t="shared" ca="1" si="114"/>
        <v>水</v>
      </c>
      <c r="F971" s="17" t="str" cm="1">
        <f t="array" aca="1" ref="F971" ca="1">IF(E971="","",IF(INDIRECT(VLOOKUP(B971,B$8:C$38,2,FALSE)&amp;(10*A971+3))="","",INDIRECT(VLOOKUP(B971,B$8:C$38,2,FALSE)&amp;(10*A971+3))))</f>
        <v/>
      </c>
      <c r="G971" s="17" t="str" cm="1">
        <f t="array" aca="1" ref="G971" ca="1">IF(E971="","",IF(INDIRECT(VLOOKUP(B971,B$8:C$38,2,FALSE)&amp;(10*A971+5))="","",INDIRECT(VLOOKUP(B971,B$8:C$38,2,FALSE)&amp;(10*A971+5))))</f>
        <v/>
      </c>
      <c r="H971" s="17" t="str" cm="1">
        <f t="array" aca="1" ref="H971" ca="1">IF(G971="","",IF(G971="●","振替後",IF(G971="▲","振替前",IF(G971="○","休日",IF(G971="外","非対象期間",IF(INDIRECT(VLOOKUP(B971,B$8:C$38,2,FALSE)&amp;(10*A971+5))="","",INDIRECT(VLOOKUP(B971,B$8:C$38,2,FALSE)&amp;(10*A971+5))))))))</f>
        <v/>
      </c>
    </row>
    <row r="972" spans="1:8">
      <c r="A972" s="17">
        <f t="shared" si="115"/>
        <v>32</v>
      </c>
      <c r="B972" s="17">
        <f t="shared" si="116"/>
        <v>4</v>
      </c>
      <c r="D972" s="89" cm="1">
        <f t="array" aca="1" ref="D972" ca="1">IF(INDIRECT(VLOOKUP(B972,B$8:C$38,2,FALSE)&amp;(10*A972-1))="","",INDIRECT(VLOOKUP(B972,B$8:C$38,2,FALSE)&amp;(10*A972-1)))</f>
        <v>46877</v>
      </c>
      <c r="E972" s="17" t="str">
        <f t="shared" ca="1" si="114"/>
        <v>木</v>
      </c>
      <c r="F972" s="17" t="str" cm="1">
        <f t="array" aca="1" ref="F972" ca="1">IF(E972="","",IF(INDIRECT(VLOOKUP(B972,B$8:C$38,2,FALSE)&amp;(10*A972+3))="","",INDIRECT(VLOOKUP(B972,B$8:C$38,2,FALSE)&amp;(10*A972+3))))</f>
        <v/>
      </c>
      <c r="G972" s="17" t="str" cm="1">
        <f t="array" aca="1" ref="G972" ca="1">IF(E972="","",IF(INDIRECT(VLOOKUP(B972,B$8:C$38,2,FALSE)&amp;(10*A972+5))="","",INDIRECT(VLOOKUP(B972,B$8:C$38,2,FALSE)&amp;(10*A972+5))))</f>
        <v/>
      </c>
      <c r="H972" s="17" t="str" cm="1">
        <f t="array" aca="1" ref="H972" ca="1">IF(G972="","",IF(G972="●","振替後",IF(G972="▲","振替前",IF(G972="○","休日",IF(G972="外","非対象期間",IF(INDIRECT(VLOOKUP(B972,B$8:C$38,2,FALSE)&amp;(10*A972+5))="","",INDIRECT(VLOOKUP(B972,B$8:C$38,2,FALSE)&amp;(10*A972+5))))))))</f>
        <v/>
      </c>
    </row>
    <row r="973" spans="1:8">
      <c r="A973" s="17">
        <f t="shared" si="115"/>
        <v>32</v>
      </c>
      <c r="B973" s="17">
        <f t="shared" si="116"/>
        <v>5</v>
      </c>
      <c r="D973" s="89" cm="1">
        <f t="array" aca="1" ref="D973" ca="1">IF(INDIRECT(VLOOKUP(B973,B$8:C$38,2,FALSE)&amp;(10*A973-1))="","",INDIRECT(VLOOKUP(B973,B$8:C$38,2,FALSE)&amp;(10*A973-1)))</f>
        <v>46878</v>
      </c>
      <c r="E973" s="17" t="str">
        <f t="shared" ca="1" si="114"/>
        <v>金</v>
      </c>
      <c r="F973" s="17" t="str" cm="1">
        <f t="array" aca="1" ref="F973" ca="1">IF(E973="","",IF(INDIRECT(VLOOKUP(B973,B$8:C$38,2,FALSE)&amp;(10*A973+3))="","",INDIRECT(VLOOKUP(B973,B$8:C$38,2,FALSE)&amp;(10*A973+3))))</f>
        <v/>
      </c>
      <c r="G973" s="17" t="str" cm="1">
        <f t="array" aca="1" ref="G973" ca="1">IF(E973="","",IF(INDIRECT(VLOOKUP(B973,B$8:C$38,2,FALSE)&amp;(10*A973+5))="","",INDIRECT(VLOOKUP(B973,B$8:C$38,2,FALSE)&amp;(10*A973+5))))</f>
        <v/>
      </c>
      <c r="H973" s="17" t="str" cm="1">
        <f t="array" aca="1" ref="H973" ca="1">IF(G973="","",IF(G973="●","振替後",IF(G973="▲","振替前",IF(G973="○","休日",IF(G973="外","非対象期間",IF(INDIRECT(VLOOKUP(B973,B$8:C$38,2,FALSE)&amp;(10*A973+5))="","",INDIRECT(VLOOKUP(B973,B$8:C$38,2,FALSE)&amp;(10*A973+5))))))))</f>
        <v/>
      </c>
    </row>
    <row r="974" spans="1:8">
      <c r="A974" s="17">
        <f t="shared" si="115"/>
        <v>32</v>
      </c>
      <c r="B974" s="17">
        <f t="shared" si="116"/>
        <v>6</v>
      </c>
      <c r="D974" s="89" cm="1">
        <f t="array" aca="1" ref="D974" ca="1">IF(INDIRECT(VLOOKUP(B974,B$8:C$38,2,FALSE)&amp;(10*A974-1))="","",INDIRECT(VLOOKUP(B974,B$8:C$38,2,FALSE)&amp;(10*A974-1)))</f>
        <v>46879</v>
      </c>
      <c r="E974" s="17" t="str">
        <f t="shared" ca="1" si="114"/>
        <v>土</v>
      </c>
      <c r="F974" s="17" t="str" cm="1">
        <f t="array" aca="1" ref="F974" ca="1">IF(E974="","",IF(INDIRECT(VLOOKUP(B974,B$8:C$38,2,FALSE)&amp;(10*A974+3))="","",INDIRECT(VLOOKUP(B974,B$8:C$38,2,FALSE)&amp;(10*A974+3))))</f>
        <v/>
      </c>
      <c r="G974" s="17" t="str" cm="1">
        <f t="array" aca="1" ref="G974" ca="1">IF(E974="","",IF(INDIRECT(VLOOKUP(B974,B$8:C$38,2,FALSE)&amp;(10*A974+5))="","",INDIRECT(VLOOKUP(B974,B$8:C$38,2,FALSE)&amp;(10*A974+5))))</f>
        <v/>
      </c>
      <c r="H974" s="17" t="str" cm="1">
        <f t="array" aca="1" ref="H974" ca="1">IF(G974="","",IF(G974="●","振替後",IF(G974="▲","振替前",IF(G974="○","休日",IF(G974="外","非対象期間",IF(INDIRECT(VLOOKUP(B974,B$8:C$38,2,FALSE)&amp;(10*A974+5))="","",INDIRECT(VLOOKUP(B974,B$8:C$38,2,FALSE)&amp;(10*A974+5))))))))</f>
        <v/>
      </c>
    </row>
    <row r="975" spans="1:8">
      <c r="A975" s="17">
        <f t="shared" si="115"/>
        <v>32</v>
      </c>
      <c r="B975" s="17">
        <f t="shared" si="116"/>
        <v>7</v>
      </c>
      <c r="D975" s="89" cm="1">
        <f t="array" aca="1" ref="D975" ca="1">IF(INDIRECT(VLOOKUP(B975,B$8:C$38,2,FALSE)&amp;(10*A975-1))="","",INDIRECT(VLOOKUP(B975,B$8:C$38,2,FALSE)&amp;(10*A975-1)))</f>
        <v>46880</v>
      </c>
      <c r="E975" s="17" t="str">
        <f t="shared" ca="1" si="114"/>
        <v>日</v>
      </c>
      <c r="F975" s="17" t="str" cm="1">
        <f t="array" aca="1" ref="F975" ca="1">IF(E975="","",IF(INDIRECT(VLOOKUP(B975,B$8:C$38,2,FALSE)&amp;(10*A975+3))="","",INDIRECT(VLOOKUP(B975,B$8:C$38,2,FALSE)&amp;(10*A975+3))))</f>
        <v/>
      </c>
      <c r="G975" s="17" t="str" cm="1">
        <f t="array" aca="1" ref="G975" ca="1">IF(E975="","",IF(INDIRECT(VLOOKUP(B975,B$8:C$38,2,FALSE)&amp;(10*A975+5))="","",INDIRECT(VLOOKUP(B975,B$8:C$38,2,FALSE)&amp;(10*A975+5))))</f>
        <v/>
      </c>
      <c r="H975" s="17" t="str" cm="1">
        <f t="array" aca="1" ref="H975" ca="1">IF(G975="","",IF(G975="●","振替後",IF(G975="▲","振替前",IF(G975="○","休日",IF(G975="外","非対象期間",IF(INDIRECT(VLOOKUP(B975,B$8:C$38,2,FALSE)&amp;(10*A975+5))="","",INDIRECT(VLOOKUP(B975,B$8:C$38,2,FALSE)&amp;(10*A975+5))))))))</f>
        <v/>
      </c>
    </row>
    <row r="976" spans="1:8">
      <c r="A976" s="17">
        <f t="shared" si="115"/>
        <v>32</v>
      </c>
      <c r="B976" s="17">
        <f t="shared" si="116"/>
        <v>8</v>
      </c>
      <c r="D976" s="89" cm="1">
        <f t="array" aca="1" ref="D976" ca="1">IF(INDIRECT(VLOOKUP(B976,B$8:C$38,2,FALSE)&amp;(10*A976-1))="","",INDIRECT(VLOOKUP(B976,B$8:C$38,2,FALSE)&amp;(10*A976-1)))</f>
        <v>46881</v>
      </c>
      <c r="E976" s="17" t="str">
        <f t="shared" ca="1" si="114"/>
        <v>月</v>
      </c>
      <c r="F976" s="17" t="str" cm="1">
        <f t="array" aca="1" ref="F976" ca="1">IF(E976="","",IF(INDIRECT(VLOOKUP(B976,B$8:C$38,2,FALSE)&amp;(10*A976+3))="","",INDIRECT(VLOOKUP(B976,B$8:C$38,2,FALSE)&amp;(10*A976+3))))</f>
        <v/>
      </c>
      <c r="G976" s="17" t="str" cm="1">
        <f t="array" aca="1" ref="G976" ca="1">IF(E976="","",IF(INDIRECT(VLOOKUP(B976,B$8:C$38,2,FALSE)&amp;(10*A976+5))="","",INDIRECT(VLOOKUP(B976,B$8:C$38,2,FALSE)&amp;(10*A976+5))))</f>
        <v/>
      </c>
      <c r="H976" s="17" t="str" cm="1">
        <f t="array" aca="1" ref="H976" ca="1">IF(G976="","",IF(G976="●","振替後",IF(G976="▲","振替前",IF(G976="○","休日",IF(G976="外","非対象期間",IF(INDIRECT(VLOOKUP(B976,B$8:C$38,2,FALSE)&amp;(10*A976+5))="","",INDIRECT(VLOOKUP(B976,B$8:C$38,2,FALSE)&amp;(10*A976+5))))))))</f>
        <v/>
      </c>
    </row>
    <row r="977" spans="1:8">
      <c r="A977" s="17">
        <f t="shared" si="115"/>
        <v>32</v>
      </c>
      <c r="B977" s="17">
        <f t="shared" si="116"/>
        <v>9</v>
      </c>
      <c r="D977" s="89" cm="1">
        <f t="array" aca="1" ref="D977" ca="1">IF(INDIRECT(VLOOKUP(B977,B$8:C$38,2,FALSE)&amp;(10*A977-1))="","",INDIRECT(VLOOKUP(B977,B$8:C$38,2,FALSE)&amp;(10*A977-1)))</f>
        <v>46882</v>
      </c>
      <c r="E977" s="17" t="str">
        <f t="shared" ca="1" si="114"/>
        <v>火</v>
      </c>
      <c r="F977" s="17" t="str" cm="1">
        <f t="array" aca="1" ref="F977" ca="1">IF(E977="","",IF(INDIRECT(VLOOKUP(B977,B$8:C$38,2,FALSE)&amp;(10*A977+3))="","",INDIRECT(VLOOKUP(B977,B$8:C$38,2,FALSE)&amp;(10*A977+3))))</f>
        <v/>
      </c>
      <c r="G977" s="17" t="str" cm="1">
        <f t="array" aca="1" ref="G977" ca="1">IF(E977="","",IF(INDIRECT(VLOOKUP(B977,B$8:C$38,2,FALSE)&amp;(10*A977+5))="","",INDIRECT(VLOOKUP(B977,B$8:C$38,2,FALSE)&amp;(10*A977+5))))</f>
        <v/>
      </c>
      <c r="H977" s="17" t="str" cm="1">
        <f t="array" aca="1" ref="H977" ca="1">IF(G977="","",IF(G977="●","振替後",IF(G977="▲","振替前",IF(G977="○","休日",IF(G977="外","非対象期間",IF(INDIRECT(VLOOKUP(B977,B$8:C$38,2,FALSE)&amp;(10*A977+5))="","",INDIRECT(VLOOKUP(B977,B$8:C$38,2,FALSE)&amp;(10*A977+5))))))))</f>
        <v/>
      </c>
    </row>
    <row r="978" spans="1:8">
      <c r="A978" s="17">
        <f t="shared" si="115"/>
        <v>32</v>
      </c>
      <c r="B978" s="17">
        <f t="shared" si="116"/>
        <v>10</v>
      </c>
      <c r="D978" s="89" cm="1">
        <f t="array" aca="1" ref="D978" ca="1">IF(INDIRECT(VLOOKUP(B978,B$8:C$38,2,FALSE)&amp;(10*A978-1))="","",INDIRECT(VLOOKUP(B978,B$8:C$38,2,FALSE)&amp;(10*A978-1)))</f>
        <v>46883</v>
      </c>
      <c r="E978" s="17" t="str">
        <f t="shared" ca="1" si="114"/>
        <v>水</v>
      </c>
      <c r="F978" s="17" t="str" cm="1">
        <f t="array" aca="1" ref="F978" ca="1">IF(E978="","",IF(INDIRECT(VLOOKUP(B978,B$8:C$38,2,FALSE)&amp;(10*A978+3))="","",INDIRECT(VLOOKUP(B978,B$8:C$38,2,FALSE)&amp;(10*A978+3))))</f>
        <v/>
      </c>
      <c r="G978" s="17" t="str" cm="1">
        <f t="array" aca="1" ref="G978" ca="1">IF(E978="","",IF(INDIRECT(VLOOKUP(B978,B$8:C$38,2,FALSE)&amp;(10*A978+5))="","",INDIRECT(VLOOKUP(B978,B$8:C$38,2,FALSE)&amp;(10*A978+5))))</f>
        <v/>
      </c>
      <c r="H978" s="17" t="str" cm="1">
        <f t="array" aca="1" ref="H978" ca="1">IF(G978="","",IF(G978="●","振替後",IF(G978="▲","振替前",IF(G978="○","休日",IF(G978="外","非対象期間",IF(INDIRECT(VLOOKUP(B978,B$8:C$38,2,FALSE)&amp;(10*A978+5))="","",INDIRECT(VLOOKUP(B978,B$8:C$38,2,FALSE)&amp;(10*A978+5))))))))</f>
        <v/>
      </c>
    </row>
    <row r="979" spans="1:8">
      <c r="A979" s="17">
        <f t="shared" si="115"/>
        <v>32</v>
      </c>
      <c r="B979" s="17">
        <f t="shared" si="116"/>
        <v>11</v>
      </c>
      <c r="D979" s="89" cm="1">
        <f t="array" aca="1" ref="D979" ca="1">IF(INDIRECT(VLOOKUP(B979,B$8:C$38,2,FALSE)&amp;(10*A979-1))="","",INDIRECT(VLOOKUP(B979,B$8:C$38,2,FALSE)&amp;(10*A979-1)))</f>
        <v>46884</v>
      </c>
      <c r="E979" s="17" t="str">
        <f t="shared" ca="1" si="114"/>
        <v>木</v>
      </c>
      <c r="F979" s="17" t="str" cm="1">
        <f t="array" aca="1" ref="F979" ca="1">IF(E979="","",IF(INDIRECT(VLOOKUP(B979,B$8:C$38,2,FALSE)&amp;(10*A979+3))="","",INDIRECT(VLOOKUP(B979,B$8:C$38,2,FALSE)&amp;(10*A979+3))))</f>
        <v/>
      </c>
      <c r="G979" s="17" t="str" cm="1">
        <f t="array" aca="1" ref="G979" ca="1">IF(E979="","",IF(INDIRECT(VLOOKUP(B979,B$8:C$38,2,FALSE)&amp;(10*A979+5))="","",INDIRECT(VLOOKUP(B979,B$8:C$38,2,FALSE)&amp;(10*A979+5))))</f>
        <v/>
      </c>
      <c r="H979" s="17" t="str" cm="1">
        <f t="array" aca="1" ref="H979" ca="1">IF(G979="","",IF(G979="●","振替後",IF(G979="▲","振替前",IF(G979="○","休日",IF(G979="外","非対象期間",IF(INDIRECT(VLOOKUP(B979,B$8:C$38,2,FALSE)&amp;(10*A979+5))="","",INDIRECT(VLOOKUP(B979,B$8:C$38,2,FALSE)&amp;(10*A979+5))))))))</f>
        <v/>
      </c>
    </row>
    <row r="980" spans="1:8">
      <c r="A980" s="17">
        <f t="shared" si="115"/>
        <v>32</v>
      </c>
      <c r="B980" s="17">
        <f t="shared" si="116"/>
        <v>12</v>
      </c>
      <c r="D980" s="89" cm="1">
        <f t="array" aca="1" ref="D980" ca="1">IF(INDIRECT(VLOOKUP(B980,B$8:C$38,2,FALSE)&amp;(10*A980-1))="","",INDIRECT(VLOOKUP(B980,B$8:C$38,2,FALSE)&amp;(10*A980-1)))</f>
        <v>46885</v>
      </c>
      <c r="E980" s="17" t="str">
        <f t="shared" ca="1" si="114"/>
        <v>金</v>
      </c>
      <c r="F980" s="17" t="str" cm="1">
        <f t="array" aca="1" ref="F980" ca="1">IF(E980="","",IF(INDIRECT(VLOOKUP(B980,B$8:C$38,2,FALSE)&amp;(10*A980+3))="","",INDIRECT(VLOOKUP(B980,B$8:C$38,2,FALSE)&amp;(10*A980+3))))</f>
        <v/>
      </c>
      <c r="G980" s="17" t="str" cm="1">
        <f t="array" aca="1" ref="G980" ca="1">IF(E980="","",IF(INDIRECT(VLOOKUP(B980,B$8:C$38,2,FALSE)&amp;(10*A980+5))="","",INDIRECT(VLOOKUP(B980,B$8:C$38,2,FALSE)&amp;(10*A980+5))))</f>
        <v/>
      </c>
      <c r="H980" s="17" t="str" cm="1">
        <f t="array" aca="1" ref="H980" ca="1">IF(G980="","",IF(G980="●","振替後",IF(G980="▲","振替前",IF(G980="○","休日",IF(G980="外","非対象期間",IF(INDIRECT(VLOOKUP(B980,B$8:C$38,2,FALSE)&amp;(10*A980+5))="","",INDIRECT(VLOOKUP(B980,B$8:C$38,2,FALSE)&amp;(10*A980+5))))))))</f>
        <v/>
      </c>
    </row>
    <row r="981" spans="1:8">
      <c r="A981" s="17">
        <f t="shared" si="115"/>
        <v>32</v>
      </c>
      <c r="B981" s="17">
        <f t="shared" si="116"/>
        <v>13</v>
      </c>
      <c r="D981" s="89" cm="1">
        <f t="array" aca="1" ref="D981" ca="1">IF(INDIRECT(VLOOKUP(B981,B$8:C$38,2,FALSE)&amp;(10*A981-1))="","",INDIRECT(VLOOKUP(B981,B$8:C$38,2,FALSE)&amp;(10*A981-1)))</f>
        <v>46886</v>
      </c>
      <c r="E981" s="17" t="str">
        <f t="shared" ca="1" si="114"/>
        <v>土</v>
      </c>
      <c r="F981" s="17" t="str" cm="1">
        <f t="array" aca="1" ref="F981" ca="1">IF(E981="","",IF(INDIRECT(VLOOKUP(B981,B$8:C$38,2,FALSE)&amp;(10*A981+3))="","",INDIRECT(VLOOKUP(B981,B$8:C$38,2,FALSE)&amp;(10*A981+3))))</f>
        <v/>
      </c>
      <c r="G981" s="17" t="str" cm="1">
        <f t="array" aca="1" ref="G981" ca="1">IF(E981="","",IF(INDIRECT(VLOOKUP(B981,B$8:C$38,2,FALSE)&amp;(10*A981+5))="","",INDIRECT(VLOOKUP(B981,B$8:C$38,2,FALSE)&amp;(10*A981+5))))</f>
        <v/>
      </c>
      <c r="H981" s="17" t="str" cm="1">
        <f t="array" aca="1" ref="H981" ca="1">IF(G981="","",IF(G981="●","振替後",IF(G981="▲","振替前",IF(G981="○","休日",IF(G981="外","非対象期間",IF(INDIRECT(VLOOKUP(B981,B$8:C$38,2,FALSE)&amp;(10*A981+5))="","",INDIRECT(VLOOKUP(B981,B$8:C$38,2,FALSE)&amp;(10*A981+5))))))))</f>
        <v/>
      </c>
    </row>
    <row r="982" spans="1:8">
      <c r="A982" s="17">
        <f t="shared" si="115"/>
        <v>32</v>
      </c>
      <c r="B982" s="17">
        <f t="shared" si="116"/>
        <v>14</v>
      </c>
      <c r="D982" s="89" cm="1">
        <f t="array" aca="1" ref="D982" ca="1">IF(INDIRECT(VLOOKUP(B982,B$8:C$38,2,FALSE)&amp;(10*A982-1))="","",INDIRECT(VLOOKUP(B982,B$8:C$38,2,FALSE)&amp;(10*A982-1)))</f>
        <v>46887</v>
      </c>
      <c r="E982" s="17" t="str">
        <f t="shared" ca="1" si="114"/>
        <v>日</v>
      </c>
      <c r="F982" s="17" t="str" cm="1">
        <f t="array" aca="1" ref="F982" ca="1">IF(E982="","",IF(INDIRECT(VLOOKUP(B982,B$8:C$38,2,FALSE)&amp;(10*A982+3))="","",INDIRECT(VLOOKUP(B982,B$8:C$38,2,FALSE)&amp;(10*A982+3))))</f>
        <v/>
      </c>
      <c r="G982" s="17" t="str" cm="1">
        <f t="array" aca="1" ref="G982" ca="1">IF(E982="","",IF(INDIRECT(VLOOKUP(B982,B$8:C$38,2,FALSE)&amp;(10*A982+5))="","",INDIRECT(VLOOKUP(B982,B$8:C$38,2,FALSE)&amp;(10*A982+5))))</f>
        <v/>
      </c>
      <c r="H982" s="17" t="str" cm="1">
        <f t="array" aca="1" ref="H982" ca="1">IF(G982="","",IF(G982="●","振替後",IF(G982="▲","振替前",IF(G982="○","休日",IF(G982="外","非対象期間",IF(INDIRECT(VLOOKUP(B982,B$8:C$38,2,FALSE)&amp;(10*A982+5))="","",INDIRECT(VLOOKUP(B982,B$8:C$38,2,FALSE)&amp;(10*A982+5))))))))</f>
        <v/>
      </c>
    </row>
    <row r="983" spans="1:8">
      <c r="A983" s="17">
        <f t="shared" si="115"/>
        <v>32</v>
      </c>
      <c r="B983" s="17">
        <f t="shared" si="116"/>
        <v>15</v>
      </c>
      <c r="D983" s="89" cm="1">
        <f t="array" aca="1" ref="D983" ca="1">IF(INDIRECT(VLOOKUP(B983,B$8:C$38,2,FALSE)&amp;(10*A983-1))="","",INDIRECT(VLOOKUP(B983,B$8:C$38,2,FALSE)&amp;(10*A983-1)))</f>
        <v>46888</v>
      </c>
      <c r="E983" s="17" t="str">
        <f t="shared" ca="1" si="114"/>
        <v>月</v>
      </c>
      <c r="F983" s="17" t="str" cm="1">
        <f t="array" aca="1" ref="F983" ca="1">IF(E983="","",IF(INDIRECT(VLOOKUP(B983,B$8:C$38,2,FALSE)&amp;(10*A983+3))="","",INDIRECT(VLOOKUP(B983,B$8:C$38,2,FALSE)&amp;(10*A983+3))))</f>
        <v/>
      </c>
      <c r="G983" s="17" t="str" cm="1">
        <f t="array" aca="1" ref="G983" ca="1">IF(E983="","",IF(INDIRECT(VLOOKUP(B983,B$8:C$38,2,FALSE)&amp;(10*A983+5))="","",INDIRECT(VLOOKUP(B983,B$8:C$38,2,FALSE)&amp;(10*A983+5))))</f>
        <v/>
      </c>
      <c r="H983" s="17" t="str" cm="1">
        <f t="array" aca="1" ref="H983" ca="1">IF(G983="","",IF(G983="●","振替後",IF(G983="▲","振替前",IF(G983="○","休日",IF(G983="外","非対象期間",IF(INDIRECT(VLOOKUP(B983,B$8:C$38,2,FALSE)&amp;(10*A983+5))="","",INDIRECT(VLOOKUP(B983,B$8:C$38,2,FALSE)&amp;(10*A983+5))))))))</f>
        <v/>
      </c>
    </row>
    <row r="984" spans="1:8">
      <c r="A984" s="17">
        <f t="shared" si="115"/>
        <v>32</v>
      </c>
      <c r="B984" s="17">
        <f t="shared" si="116"/>
        <v>16</v>
      </c>
      <c r="D984" s="89" cm="1">
        <f t="array" aca="1" ref="D984" ca="1">IF(INDIRECT(VLOOKUP(B984,B$8:C$38,2,FALSE)&amp;(10*A984-1))="","",INDIRECT(VLOOKUP(B984,B$8:C$38,2,FALSE)&amp;(10*A984-1)))</f>
        <v>46889</v>
      </c>
      <c r="E984" s="17" t="str">
        <f t="shared" ca="1" si="114"/>
        <v>火</v>
      </c>
      <c r="F984" s="17" t="str" cm="1">
        <f t="array" aca="1" ref="F984" ca="1">IF(E984="","",IF(INDIRECT(VLOOKUP(B984,B$8:C$38,2,FALSE)&amp;(10*A984+3))="","",INDIRECT(VLOOKUP(B984,B$8:C$38,2,FALSE)&amp;(10*A984+3))))</f>
        <v/>
      </c>
      <c r="G984" s="17" t="str" cm="1">
        <f t="array" aca="1" ref="G984" ca="1">IF(E984="","",IF(INDIRECT(VLOOKUP(B984,B$8:C$38,2,FALSE)&amp;(10*A984+5))="","",INDIRECT(VLOOKUP(B984,B$8:C$38,2,FALSE)&amp;(10*A984+5))))</f>
        <v/>
      </c>
      <c r="H984" s="17" t="str" cm="1">
        <f t="array" aca="1" ref="H984" ca="1">IF(G984="","",IF(G984="●","振替後",IF(G984="▲","振替前",IF(G984="○","休日",IF(G984="外","非対象期間",IF(INDIRECT(VLOOKUP(B984,B$8:C$38,2,FALSE)&amp;(10*A984+5))="","",INDIRECT(VLOOKUP(B984,B$8:C$38,2,FALSE)&amp;(10*A984+5))))))))</f>
        <v/>
      </c>
    </row>
    <row r="985" spans="1:8">
      <c r="A985" s="17">
        <f t="shared" si="115"/>
        <v>32</v>
      </c>
      <c r="B985" s="17">
        <f t="shared" si="116"/>
        <v>17</v>
      </c>
      <c r="D985" s="89" cm="1">
        <f t="array" aca="1" ref="D985" ca="1">IF(INDIRECT(VLOOKUP(B985,B$8:C$38,2,FALSE)&amp;(10*A985-1))="","",INDIRECT(VLOOKUP(B985,B$8:C$38,2,FALSE)&amp;(10*A985-1)))</f>
        <v>46890</v>
      </c>
      <c r="E985" s="17" t="str">
        <f t="shared" ca="1" si="114"/>
        <v>水</v>
      </c>
      <c r="F985" s="17" t="str" cm="1">
        <f t="array" aca="1" ref="F985" ca="1">IF(E985="","",IF(INDIRECT(VLOOKUP(B985,B$8:C$38,2,FALSE)&amp;(10*A985+3))="","",INDIRECT(VLOOKUP(B985,B$8:C$38,2,FALSE)&amp;(10*A985+3))))</f>
        <v/>
      </c>
      <c r="G985" s="17" t="str" cm="1">
        <f t="array" aca="1" ref="G985" ca="1">IF(E985="","",IF(INDIRECT(VLOOKUP(B985,B$8:C$38,2,FALSE)&amp;(10*A985+5))="","",INDIRECT(VLOOKUP(B985,B$8:C$38,2,FALSE)&amp;(10*A985+5))))</f>
        <v/>
      </c>
      <c r="H985" s="17" t="str" cm="1">
        <f t="array" aca="1" ref="H985" ca="1">IF(G985="","",IF(G985="●","振替後",IF(G985="▲","振替前",IF(G985="○","休日",IF(G985="外","非対象期間",IF(INDIRECT(VLOOKUP(B985,B$8:C$38,2,FALSE)&amp;(10*A985+5))="","",INDIRECT(VLOOKUP(B985,B$8:C$38,2,FALSE)&amp;(10*A985+5))))))))</f>
        <v/>
      </c>
    </row>
    <row r="986" spans="1:8">
      <c r="A986" s="17">
        <f t="shared" si="115"/>
        <v>32</v>
      </c>
      <c r="B986" s="17">
        <f t="shared" si="116"/>
        <v>18</v>
      </c>
      <c r="D986" s="89" cm="1">
        <f t="array" aca="1" ref="D986" ca="1">IF(INDIRECT(VLOOKUP(B986,B$8:C$38,2,FALSE)&amp;(10*A986-1))="","",INDIRECT(VLOOKUP(B986,B$8:C$38,2,FALSE)&amp;(10*A986-1)))</f>
        <v>46891</v>
      </c>
      <c r="E986" s="17" t="str">
        <f t="shared" ca="1" si="114"/>
        <v>木</v>
      </c>
      <c r="F986" s="17" t="str" cm="1">
        <f t="array" aca="1" ref="F986" ca="1">IF(E986="","",IF(INDIRECT(VLOOKUP(B986,B$8:C$38,2,FALSE)&amp;(10*A986+3))="","",INDIRECT(VLOOKUP(B986,B$8:C$38,2,FALSE)&amp;(10*A986+3))))</f>
        <v/>
      </c>
      <c r="G986" s="17" t="str" cm="1">
        <f t="array" aca="1" ref="G986" ca="1">IF(E986="","",IF(INDIRECT(VLOOKUP(B986,B$8:C$38,2,FALSE)&amp;(10*A986+5))="","",INDIRECT(VLOOKUP(B986,B$8:C$38,2,FALSE)&amp;(10*A986+5))))</f>
        <v/>
      </c>
      <c r="H986" s="17" t="str" cm="1">
        <f t="array" aca="1" ref="H986" ca="1">IF(G986="","",IF(G986="●","振替後",IF(G986="▲","振替前",IF(G986="○","休日",IF(G986="外","非対象期間",IF(INDIRECT(VLOOKUP(B986,B$8:C$38,2,FALSE)&amp;(10*A986+5))="","",INDIRECT(VLOOKUP(B986,B$8:C$38,2,FALSE)&amp;(10*A986+5))))))))</f>
        <v/>
      </c>
    </row>
    <row r="987" spans="1:8">
      <c r="A987" s="17">
        <f t="shared" si="115"/>
        <v>32</v>
      </c>
      <c r="B987" s="17">
        <f t="shared" si="116"/>
        <v>19</v>
      </c>
      <c r="D987" s="89" cm="1">
        <f t="array" aca="1" ref="D987" ca="1">IF(INDIRECT(VLOOKUP(B987,B$8:C$38,2,FALSE)&amp;(10*A987-1))="","",INDIRECT(VLOOKUP(B987,B$8:C$38,2,FALSE)&amp;(10*A987-1)))</f>
        <v>46892</v>
      </c>
      <c r="E987" s="17" t="str">
        <f t="shared" ca="1" si="114"/>
        <v>金</v>
      </c>
      <c r="F987" s="17" t="str" cm="1">
        <f t="array" aca="1" ref="F987" ca="1">IF(E987="","",IF(INDIRECT(VLOOKUP(B987,B$8:C$38,2,FALSE)&amp;(10*A987+3))="","",INDIRECT(VLOOKUP(B987,B$8:C$38,2,FALSE)&amp;(10*A987+3))))</f>
        <v/>
      </c>
      <c r="G987" s="17" t="str" cm="1">
        <f t="array" aca="1" ref="G987" ca="1">IF(E987="","",IF(INDIRECT(VLOOKUP(B987,B$8:C$38,2,FALSE)&amp;(10*A987+5))="","",INDIRECT(VLOOKUP(B987,B$8:C$38,2,FALSE)&amp;(10*A987+5))))</f>
        <v/>
      </c>
      <c r="H987" s="17" t="str" cm="1">
        <f t="array" aca="1" ref="H987" ca="1">IF(G987="","",IF(G987="●","振替後",IF(G987="▲","振替前",IF(G987="○","休日",IF(G987="外","非対象期間",IF(INDIRECT(VLOOKUP(B987,B$8:C$38,2,FALSE)&amp;(10*A987+5))="","",INDIRECT(VLOOKUP(B987,B$8:C$38,2,FALSE)&amp;(10*A987+5))))))))</f>
        <v/>
      </c>
    </row>
    <row r="988" spans="1:8">
      <c r="A988" s="17">
        <f t="shared" si="115"/>
        <v>32</v>
      </c>
      <c r="B988" s="17">
        <f t="shared" si="116"/>
        <v>20</v>
      </c>
      <c r="D988" s="89" cm="1">
        <f t="array" aca="1" ref="D988" ca="1">IF(INDIRECT(VLOOKUP(B988,B$8:C$38,2,FALSE)&amp;(10*A988-1))="","",INDIRECT(VLOOKUP(B988,B$8:C$38,2,FALSE)&amp;(10*A988-1)))</f>
        <v>46893</v>
      </c>
      <c r="E988" s="17" t="str">
        <f t="shared" ca="1" si="114"/>
        <v>土</v>
      </c>
      <c r="F988" s="17" t="str" cm="1">
        <f t="array" aca="1" ref="F988" ca="1">IF(E988="","",IF(INDIRECT(VLOOKUP(B988,B$8:C$38,2,FALSE)&amp;(10*A988+3))="","",INDIRECT(VLOOKUP(B988,B$8:C$38,2,FALSE)&amp;(10*A988+3))))</f>
        <v/>
      </c>
      <c r="G988" s="17" t="str" cm="1">
        <f t="array" aca="1" ref="G988" ca="1">IF(E988="","",IF(INDIRECT(VLOOKUP(B988,B$8:C$38,2,FALSE)&amp;(10*A988+5))="","",INDIRECT(VLOOKUP(B988,B$8:C$38,2,FALSE)&amp;(10*A988+5))))</f>
        <v/>
      </c>
      <c r="H988" s="17" t="str" cm="1">
        <f t="array" aca="1" ref="H988" ca="1">IF(G988="","",IF(G988="●","振替後",IF(G988="▲","振替前",IF(G988="○","休日",IF(G988="外","非対象期間",IF(INDIRECT(VLOOKUP(B988,B$8:C$38,2,FALSE)&amp;(10*A988+5))="","",INDIRECT(VLOOKUP(B988,B$8:C$38,2,FALSE)&amp;(10*A988+5))))))))</f>
        <v/>
      </c>
    </row>
    <row r="989" spans="1:8">
      <c r="A989" s="17">
        <f t="shared" si="115"/>
        <v>32</v>
      </c>
      <c r="B989" s="17">
        <f t="shared" si="116"/>
        <v>21</v>
      </c>
      <c r="D989" s="89" cm="1">
        <f t="array" aca="1" ref="D989" ca="1">IF(INDIRECT(VLOOKUP(B989,B$8:C$38,2,FALSE)&amp;(10*A989-1))="","",INDIRECT(VLOOKUP(B989,B$8:C$38,2,FALSE)&amp;(10*A989-1)))</f>
        <v>46894</v>
      </c>
      <c r="E989" s="17" t="str">
        <f t="shared" ca="1" si="114"/>
        <v>日</v>
      </c>
      <c r="F989" s="17" t="str" cm="1">
        <f t="array" aca="1" ref="F989" ca="1">IF(E989="","",IF(INDIRECT(VLOOKUP(B989,B$8:C$38,2,FALSE)&amp;(10*A989+3))="","",INDIRECT(VLOOKUP(B989,B$8:C$38,2,FALSE)&amp;(10*A989+3))))</f>
        <v/>
      </c>
      <c r="G989" s="17" t="str" cm="1">
        <f t="array" aca="1" ref="G989" ca="1">IF(E989="","",IF(INDIRECT(VLOOKUP(B989,B$8:C$38,2,FALSE)&amp;(10*A989+5))="","",INDIRECT(VLOOKUP(B989,B$8:C$38,2,FALSE)&amp;(10*A989+5))))</f>
        <v/>
      </c>
      <c r="H989" s="17" t="str" cm="1">
        <f t="array" aca="1" ref="H989" ca="1">IF(G989="","",IF(G989="●","振替後",IF(G989="▲","振替前",IF(G989="○","休日",IF(G989="外","非対象期間",IF(INDIRECT(VLOOKUP(B989,B$8:C$38,2,FALSE)&amp;(10*A989+5))="","",INDIRECT(VLOOKUP(B989,B$8:C$38,2,FALSE)&amp;(10*A989+5))))))))</f>
        <v/>
      </c>
    </row>
    <row r="990" spans="1:8">
      <c r="A990" s="17">
        <f t="shared" si="115"/>
        <v>32</v>
      </c>
      <c r="B990" s="17">
        <f t="shared" si="116"/>
        <v>22</v>
      </c>
      <c r="D990" s="89" cm="1">
        <f t="array" aca="1" ref="D990" ca="1">IF(INDIRECT(VLOOKUP(B990,B$8:C$38,2,FALSE)&amp;(10*A990-1))="","",INDIRECT(VLOOKUP(B990,B$8:C$38,2,FALSE)&amp;(10*A990-1)))</f>
        <v>46895</v>
      </c>
      <c r="E990" s="17" t="str">
        <f t="shared" ca="1" si="114"/>
        <v>月</v>
      </c>
      <c r="F990" s="17" t="str" cm="1">
        <f t="array" aca="1" ref="F990" ca="1">IF(E990="","",IF(INDIRECT(VLOOKUP(B990,B$8:C$38,2,FALSE)&amp;(10*A990+3))="","",INDIRECT(VLOOKUP(B990,B$8:C$38,2,FALSE)&amp;(10*A990+3))))</f>
        <v/>
      </c>
      <c r="G990" s="17" t="str" cm="1">
        <f t="array" aca="1" ref="G990" ca="1">IF(E990="","",IF(INDIRECT(VLOOKUP(B990,B$8:C$38,2,FALSE)&amp;(10*A990+5))="","",INDIRECT(VLOOKUP(B990,B$8:C$38,2,FALSE)&amp;(10*A990+5))))</f>
        <v/>
      </c>
      <c r="H990" s="17" t="str" cm="1">
        <f t="array" aca="1" ref="H990" ca="1">IF(G990="","",IF(G990="●","振替後",IF(G990="▲","振替前",IF(G990="○","休日",IF(G990="外","非対象期間",IF(INDIRECT(VLOOKUP(B990,B$8:C$38,2,FALSE)&amp;(10*A990+5))="","",INDIRECT(VLOOKUP(B990,B$8:C$38,2,FALSE)&amp;(10*A990+5))))))))</f>
        <v/>
      </c>
    </row>
    <row r="991" spans="1:8">
      <c r="A991" s="17">
        <f t="shared" si="115"/>
        <v>32</v>
      </c>
      <c r="B991" s="17">
        <f t="shared" si="116"/>
        <v>23</v>
      </c>
      <c r="D991" s="89" cm="1">
        <f t="array" aca="1" ref="D991" ca="1">IF(INDIRECT(VLOOKUP(B991,B$8:C$38,2,FALSE)&amp;(10*A991-1))="","",INDIRECT(VLOOKUP(B991,B$8:C$38,2,FALSE)&amp;(10*A991-1)))</f>
        <v>46896</v>
      </c>
      <c r="E991" s="17" t="str">
        <f t="shared" ca="1" si="114"/>
        <v>火</v>
      </c>
      <c r="F991" s="17" t="str" cm="1">
        <f t="array" aca="1" ref="F991" ca="1">IF(E991="","",IF(INDIRECT(VLOOKUP(B991,B$8:C$38,2,FALSE)&amp;(10*A991+3))="","",INDIRECT(VLOOKUP(B991,B$8:C$38,2,FALSE)&amp;(10*A991+3))))</f>
        <v/>
      </c>
      <c r="G991" s="17" t="str" cm="1">
        <f t="array" aca="1" ref="G991" ca="1">IF(E991="","",IF(INDIRECT(VLOOKUP(B991,B$8:C$38,2,FALSE)&amp;(10*A991+5))="","",INDIRECT(VLOOKUP(B991,B$8:C$38,2,FALSE)&amp;(10*A991+5))))</f>
        <v/>
      </c>
      <c r="H991" s="17" t="str" cm="1">
        <f t="array" aca="1" ref="H991" ca="1">IF(G991="","",IF(G991="●","振替後",IF(G991="▲","振替前",IF(G991="○","休日",IF(G991="外","非対象期間",IF(INDIRECT(VLOOKUP(B991,B$8:C$38,2,FALSE)&amp;(10*A991+5))="","",INDIRECT(VLOOKUP(B991,B$8:C$38,2,FALSE)&amp;(10*A991+5))))))))</f>
        <v/>
      </c>
    </row>
    <row r="992" spans="1:8">
      <c r="A992" s="17">
        <f t="shared" si="115"/>
        <v>32</v>
      </c>
      <c r="B992" s="17">
        <f t="shared" si="116"/>
        <v>24</v>
      </c>
      <c r="D992" s="89" cm="1">
        <f t="array" aca="1" ref="D992" ca="1">IF(INDIRECT(VLOOKUP(B992,B$8:C$38,2,FALSE)&amp;(10*A992-1))="","",INDIRECT(VLOOKUP(B992,B$8:C$38,2,FALSE)&amp;(10*A992-1)))</f>
        <v>46897</v>
      </c>
      <c r="E992" s="17" t="str">
        <f t="shared" ca="1" si="114"/>
        <v>水</v>
      </c>
      <c r="F992" s="17" t="str" cm="1">
        <f t="array" aca="1" ref="F992" ca="1">IF(E992="","",IF(INDIRECT(VLOOKUP(B992,B$8:C$38,2,FALSE)&amp;(10*A992+3))="","",INDIRECT(VLOOKUP(B992,B$8:C$38,2,FALSE)&amp;(10*A992+3))))</f>
        <v/>
      </c>
      <c r="G992" s="17" t="str" cm="1">
        <f t="array" aca="1" ref="G992" ca="1">IF(E992="","",IF(INDIRECT(VLOOKUP(B992,B$8:C$38,2,FALSE)&amp;(10*A992+5))="","",INDIRECT(VLOOKUP(B992,B$8:C$38,2,FALSE)&amp;(10*A992+5))))</f>
        <v/>
      </c>
      <c r="H992" s="17" t="str" cm="1">
        <f t="array" aca="1" ref="H992" ca="1">IF(G992="","",IF(G992="●","振替後",IF(G992="▲","振替前",IF(G992="○","休日",IF(G992="外","非対象期間",IF(INDIRECT(VLOOKUP(B992,B$8:C$38,2,FALSE)&amp;(10*A992+5))="","",INDIRECT(VLOOKUP(B992,B$8:C$38,2,FALSE)&amp;(10*A992+5))))))))</f>
        <v/>
      </c>
    </row>
    <row r="993" spans="1:8">
      <c r="A993" s="17">
        <f t="shared" si="115"/>
        <v>32</v>
      </c>
      <c r="B993" s="17">
        <f t="shared" si="116"/>
        <v>25</v>
      </c>
      <c r="D993" s="89" cm="1">
        <f t="array" aca="1" ref="D993" ca="1">IF(INDIRECT(VLOOKUP(B993,B$8:C$38,2,FALSE)&amp;(10*A993-1))="","",INDIRECT(VLOOKUP(B993,B$8:C$38,2,FALSE)&amp;(10*A993-1)))</f>
        <v>46898</v>
      </c>
      <c r="E993" s="17" t="str">
        <f t="shared" ca="1" si="114"/>
        <v>木</v>
      </c>
      <c r="F993" s="17" t="str" cm="1">
        <f t="array" aca="1" ref="F993" ca="1">IF(E993="","",IF(INDIRECT(VLOOKUP(B993,B$8:C$38,2,FALSE)&amp;(10*A993+3))="","",INDIRECT(VLOOKUP(B993,B$8:C$38,2,FALSE)&amp;(10*A993+3))))</f>
        <v/>
      </c>
      <c r="G993" s="17" t="str" cm="1">
        <f t="array" aca="1" ref="G993" ca="1">IF(E993="","",IF(INDIRECT(VLOOKUP(B993,B$8:C$38,2,FALSE)&amp;(10*A993+5))="","",INDIRECT(VLOOKUP(B993,B$8:C$38,2,FALSE)&amp;(10*A993+5))))</f>
        <v/>
      </c>
      <c r="H993" s="17" t="str" cm="1">
        <f t="array" aca="1" ref="H993" ca="1">IF(G993="","",IF(G993="●","振替後",IF(G993="▲","振替前",IF(G993="○","休日",IF(G993="外","非対象期間",IF(INDIRECT(VLOOKUP(B993,B$8:C$38,2,FALSE)&amp;(10*A993+5))="","",INDIRECT(VLOOKUP(B993,B$8:C$38,2,FALSE)&amp;(10*A993+5))))))))</f>
        <v/>
      </c>
    </row>
    <row r="994" spans="1:8">
      <c r="A994" s="17">
        <f t="shared" si="115"/>
        <v>32</v>
      </c>
      <c r="B994" s="17">
        <f t="shared" si="116"/>
        <v>26</v>
      </c>
      <c r="D994" s="89" cm="1">
        <f t="array" aca="1" ref="D994" ca="1">IF(INDIRECT(VLOOKUP(B994,B$8:C$38,2,FALSE)&amp;(10*A994-1))="","",INDIRECT(VLOOKUP(B994,B$8:C$38,2,FALSE)&amp;(10*A994-1)))</f>
        <v>46899</v>
      </c>
      <c r="E994" s="17" t="str">
        <f t="shared" ca="1" si="114"/>
        <v>金</v>
      </c>
      <c r="F994" s="17" t="str" cm="1">
        <f t="array" aca="1" ref="F994" ca="1">IF(E994="","",IF(INDIRECT(VLOOKUP(B994,B$8:C$38,2,FALSE)&amp;(10*A994+3))="","",INDIRECT(VLOOKUP(B994,B$8:C$38,2,FALSE)&amp;(10*A994+3))))</f>
        <v/>
      </c>
      <c r="G994" s="17" t="str" cm="1">
        <f t="array" aca="1" ref="G994" ca="1">IF(E994="","",IF(INDIRECT(VLOOKUP(B994,B$8:C$38,2,FALSE)&amp;(10*A994+5))="","",INDIRECT(VLOOKUP(B994,B$8:C$38,2,FALSE)&amp;(10*A994+5))))</f>
        <v/>
      </c>
      <c r="H994" s="17" t="str" cm="1">
        <f t="array" aca="1" ref="H994" ca="1">IF(G994="","",IF(G994="●","振替後",IF(G994="▲","振替前",IF(G994="○","休日",IF(G994="外","非対象期間",IF(INDIRECT(VLOOKUP(B994,B$8:C$38,2,FALSE)&amp;(10*A994+5))="","",INDIRECT(VLOOKUP(B994,B$8:C$38,2,FALSE)&amp;(10*A994+5))))))))</f>
        <v/>
      </c>
    </row>
    <row r="995" spans="1:8">
      <c r="A995" s="17">
        <f t="shared" si="115"/>
        <v>32</v>
      </c>
      <c r="B995" s="17">
        <f t="shared" si="116"/>
        <v>27</v>
      </c>
      <c r="D995" s="89" cm="1">
        <f t="array" aca="1" ref="D995" ca="1">IF(INDIRECT(VLOOKUP(B995,B$8:C$38,2,FALSE)&amp;(10*A995-1))="","",INDIRECT(VLOOKUP(B995,B$8:C$38,2,FALSE)&amp;(10*A995-1)))</f>
        <v>46900</v>
      </c>
      <c r="E995" s="17" t="str">
        <f t="shared" ca="1" si="114"/>
        <v>土</v>
      </c>
      <c r="F995" s="17" t="str" cm="1">
        <f t="array" aca="1" ref="F995" ca="1">IF(E995="","",IF(INDIRECT(VLOOKUP(B995,B$8:C$38,2,FALSE)&amp;(10*A995+3))="","",INDIRECT(VLOOKUP(B995,B$8:C$38,2,FALSE)&amp;(10*A995+3))))</f>
        <v/>
      </c>
      <c r="G995" s="17" t="str" cm="1">
        <f t="array" aca="1" ref="G995" ca="1">IF(E995="","",IF(INDIRECT(VLOOKUP(B995,B$8:C$38,2,FALSE)&amp;(10*A995+5))="","",INDIRECT(VLOOKUP(B995,B$8:C$38,2,FALSE)&amp;(10*A995+5))))</f>
        <v/>
      </c>
      <c r="H995" s="17" t="str" cm="1">
        <f t="array" aca="1" ref="H995" ca="1">IF(G995="","",IF(G995="●","振替後",IF(G995="▲","振替前",IF(G995="○","休日",IF(G995="外","非対象期間",IF(INDIRECT(VLOOKUP(B995,B$8:C$38,2,FALSE)&amp;(10*A995+5))="","",INDIRECT(VLOOKUP(B995,B$8:C$38,2,FALSE)&amp;(10*A995+5))))))))</f>
        <v/>
      </c>
    </row>
    <row r="996" spans="1:8">
      <c r="A996" s="17">
        <f t="shared" si="115"/>
        <v>32</v>
      </c>
      <c r="B996" s="17">
        <f t="shared" si="116"/>
        <v>28</v>
      </c>
      <c r="D996" s="89" cm="1">
        <f t="array" aca="1" ref="D996" ca="1">IF(INDIRECT(VLOOKUP(B996,B$8:C$38,2,FALSE)&amp;(10*A996-1))="","",INDIRECT(VLOOKUP(B996,B$8:C$38,2,FALSE)&amp;(10*A996-1)))</f>
        <v>46901</v>
      </c>
      <c r="E996" s="17" t="str">
        <f t="shared" ca="1" si="114"/>
        <v>日</v>
      </c>
      <c r="F996" s="17" t="str" cm="1">
        <f t="array" aca="1" ref="F996" ca="1">IF(E996="","",IF(INDIRECT(VLOOKUP(B996,B$8:C$38,2,FALSE)&amp;(10*A996+3))="","",INDIRECT(VLOOKUP(B996,B$8:C$38,2,FALSE)&amp;(10*A996+3))))</f>
        <v/>
      </c>
      <c r="G996" s="17" t="str" cm="1">
        <f t="array" aca="1" ref="G996" ca="1">IF(E996="","",IF(INDIRECT(VLOOKUP(B996,B$8:C$38,2,FALSE)&amp;(10*A996+5))="","",INDIRECT(VLOOKUP(B996,B$8:C$38,2,FALSE)&amp;(10*A996+5))))</f>
        <v/>
      </c>
      <c r="H996" s="17" t="str" cm="1">
        <f t="array" aca="1" ref="H996" ca="1">IF(G996="","",IF(G996="●","振替後",IF(G996="▲","振替前",IF(G996="○","休日",IF(G996="外","非対象期間",IF(INDIRECT(VLOOKUP(B996,B$8:C$38,2,FALSE)&amp;(10*A996+5))="","",INDIRECT(VLOOKUP(B996,B$8:C$38,2,FALSE)&amp;(10*A996+5))))))))</f>
        <v/>
      </c>
    </row>
    <row r="997" spans="1:8">
      <c r="A997" s="17">
        <f t="shared" si="115"/>
        <v>32</v>
      </c>
      <c r="B997" s="17">
        <f t="shared" si="116"/>
        <v>29</v>
      </c>
      <c r="D997" s="89" cm="1">
        <f t="array" aca="1" ref="D997" ca="1">IF(INDIRECT(VLOOKUP(B997,B$8:C$38,2,FALSE)&amp;(10*A997-1))="","",INDIRECT(VLOOKUP(B997,B$8:C$38,2,FALSE)&amp;(10*A997-1)))</f>
        <v>46902</v>
      </c>
      <c r="E997" s="17" t="str">
        <f t="shared" ca="1" si="114"/>
        <v>月</v>
      </c>
      <c r="F997" s="17" t="str" cm="1">
        <f t="array" aca="1" ref="F997" ca="1">IF(E997="","",IF(INDIRECT(VLOOKUP(B997,B$8:C$38,2,FALSE)&amp;(10*A997+3))="","",INDIRECT(VLOOKUP(B997,B$8:C$38,2,FALSE)&amp;(10*A997+3))))</f>
        <v/>
      </c>
      <c r="G997" s="17" t="str" cm="1">
        <f t="array" aca="1" ref="G997" ca="1">IF(E997="","",IF(INDIRECT(VLOOKUP(B997,B$8:C$38,2,FALSE)&amp;(10*A997+5))="","",INDIRECT(VLOOKUP(B997,B$8:C$38,2,FALSE)&amp;(10*A997+5))))</f>
        <v/>
      </c>
      <c r="H997" s="17" t="str" cm="1">
        <f t="array" aca="1" ref="H997" ca="1">IF(G997="","",IF(G997="●","振替後",IF(G997="▲","振替前",IF(G997="○","休日",IF(G997="外","非対象期間",IF(INDIRECT(VLOOKUP(B997,B$8:C$38,2,FALSE)&amp;(10*A997+5))="","",INDIRECT(VLOOKUP(B997,B$8:C$38,2,FALSE)&amp;(10*A997+5))))))))</f>
        <v/>
      </c>
    </row>
    <row r="998" spans="1:8">
      <c r="A998" s="17">
        <f t="shared" si="115"/>
        <v>32</v>
      </c>
      <c r="B998" s="17">
        <f t="shared" si="116"/>
        <v>30</v>
      </c>
      <c r="D998" s="89" cm="1">
        <f t="array" aca="1" ref="D998" ca="1">IF(INDIRECT(VLOOKUP(B998,B$8:C$38,2,FALSE)&amp;(10*A998-1))="","",INDIRECT(VLOOKUP(B998,B$8:C$38,2,FALSE)&amp;(10*A998-1)))</f>
        <v>46903</v>
      </c>
      <c r="E998" s="17" t="str">
        <f t="shared" ca="1" si="114"/>
        <v>火</v>
      </c>
      <c r="F998" s="17" t="str" cm="1">
        <f t="array" aca="1" ref="F998" ca="1">IF(E998="","",IF(INDIRECT(VLOOKUP(B998,B$8:C$38,2,FALSE)&amp;(10*A998+3))="","",INDIRECT(VLOOKUP(B998,B$8:C$38,2,FALSE)&amp;(10*A998+3))))</f>
        <v/>
      </c>
      <c r="G998" s="17" t="str" cm="1">
        <f t="array" aca="1" ref="G998" ca="1">IF(E998="","",IF(INDIRECT(VLOOKUP(B998,B$8:C$38,2,FALSE)&amp;(10*A998+5))="","",INDIRECT(VLOOKUP(B998,B$8:C$38,2,FALSE)&amp;(10*A998+5))))</f>
        <v/>
      </c>
      <c r="H998" s="17" t="str" cm="1">
        <f t="array" aca="1" ref="H998" ca="1">IF(G998="","",IF(G998="●","振替後",IF(G998="▲","振替前",IF(G998="○","休日",IF(G998="外","非対象期間",IF(INDIRECT(VLOOKUP(B998,B$8:C$38,2,FALSE)&amp;(10*A998+5))="","",INDIRECT(VLOOKUP(B998,B$8:C$38,2,FALSE)&amp;(10*A998+5))))))))</f>
        <v/>
      </c>
    </row>
    <row r="999" spans="1:8">
      <c r="A999" s="17">
        <f t="shared" si="115"/>
        <v>32</v>
      </c>
      <c r="B999" s="17">
        <f t="shared" si="116"/>
        <v>31</v>
      </c>
      <c r="D999" s="89" cm="1">
        <f t="array" aca="1" ref="D999" ca="1">IF(INDIRECT(VLOOKUP(B999,B$8:C$38,2,FALSE)&amp;(10*A999-1))="","",INDIRECT(VLOOKUP(B999,B$8:C$38,2,FALSE)&amp;(10*A999-1)))</f>
        <v>46904</v>
      </c>
      <c r="E999" s="17" t="str">
        <f t="shared" ca="1" si="114"/>
        <v>水</v>
      </c>
      <c r="F999" s="17" t="str" cm="1">
        <f t="array" aca="1" ref="F999" ca="1">IF(E999="","",IF(INDIRECT(VLOOKUP(B999,B$8:C$38,2,FALSE)&amp;(10*A999+3))="","",INDIRECT(VLOOKUP(B999,B$8:C$38,2,FALSE)&amp;(10*A999+3))))</f>
        <v/>
      </c>
      <c r="G999" s="17" t="str" cm="1">
        <f t="array" aca="1" ref="G999" ca="1">IF(E999="","",IF(INDIRECT(VLOOKUP(B999,B$8:C$38,2,FALSE)&amp;(10*A999+5))="","",INDIRECT(VLOOKUP(B999,B$8:C$38,2,FALSE)&amp;(10*A999+5))))</f>
        <v/>
      </c>
      <c r="H999" s="17" t="str" cm="1">
        <f t="array" aca="1" ref="H999" ca="1">IF(G999="","",IF(G999="●","振替後",IF(G999="▲","振替前",IF(G999="○","休日",IF(G999="外","非対象期間",IF(INDIRECT(VLOOKUP(B999,B$8:C$38,2,FALSE)&amp;(10*A999+5))="","",INDIRECT(VLOOKUP(B999,B$8:C$38,2,FALSE)&amp;(10*A999+5))))))))</f>
        <v/>
      </c>
    </row>
    <row r="1000" spans="1:8">
      <c r="A1000" s="17">
        <f t="shared" si="115"/>
        <v>33</v>
      </c>
      <c r="B1000" s="17">
        <f t="shared" si="116"/>
        <v>1</v>
      </c>
      <c r="D1000" s="89" cm="1">
        <f t="array" aca="1" ref="D1000" ca="1">IF(INDIRECT(VLOOKUP(B1000,B$8:C$38,2,FALSE)&amp;(10*A1000-1))="","",INDIRECT(VLOOKUP(B1000,B$8:C$38,2,FALSE)&amp;(10*A1000-1)))</f>
        <v>46905</v>
      </c>
      <c r="E1000" s="17" t="str">
        <f t="shared" ca="1" si="114"/>
        <v>木</v>
      </c>
      <c r="F1000" s="17" t="str" cm="1">
        <f t="array" aca="1" ref="F1000" ca="1">IF(E1000="","",IF(INDIRECT(VLOOKUP(B1000,B$8:C$38,2,FALSE)&amp;(10*A1000+3))="","",INDIRECT(VLOOKUP(B1000,B$8:C$38,2,FALSE)&amp;(10*A1000+3))))</f>
        <v/>
      </c>
      <c r="G1000" s="17" t="str" cm="1">
        <f t="array" aca="1" ref="G1000" ca="1">IF(E1000="","",IF(INDIRECT(VLOOKUP(B1000,B$8:C$38,2,FALSE)&amp;(10*A1000+5))="","",INDIRECT(VLOOKUP(B1000,B$8:C$38,2,FALSE)&amp;(10*A1000+5))))</f>
        <v/>
      </c>
      <c r="H1000" s="17" t="str" cm="1">
        <f t="array" aca="1" ref="H1000" ca="1">IF(G1000="","",IF(G1000="●","振替後",IF(G1000="▲","振替前",IF(G1000="○","休日",IF(G1000="外","非対象期間",IF(INDIRECT(VLOOKUP(B1000,B$8:C$38,2,FALSE)&amp;(10*A1000+5))="","",INDIRECT(VLOOKUP(B1000,B$8:C$38,2,FALSE)&amp;(10*A1000+5))))))))</f>
        <v/>
      </c>
    </row>
    <row r="1001" spans="1:8">
      <c r="A1001" s="17">
        <f t="shared" si="115"/>
        <v>33</v>
      </c>
      <c r="B1001" s="17">
        <f t="shared" si="116"/>
        <v>2</v>
      </c>
      <c r="D1001" s="89" cm="1">
        <f t="array" aca="1" ref="D1001" ca="1">IF(INDIRECT(VLOOKUP(B1001,B$8:C$38,2,FALSE)&amp;(10*A1001-1))="","",INDIRECT(VLOOKUP(B1001,B$8:C$38,2,FALSE)&amp;(10*A1001-1)))</f>
        <v>46906</v>
      </c>
      <c r="E1001" s="17" t="str">
        <f t="shared" ca="1" si="114"/>
        <v>金</v>
      </c>
      <c r="F1001" s="17" t="str" cm="1">
        <f t="array" aca="1" ref="F1001" ca="1">IF(E1001="","",IF(INDIRECT(VLOOKUP(B1001,B$8:C$38,2,FALSE)&amp;(10*A1001+3))="","",INDIRECT(VLOOKUP(B1001,B$8:C$38,2,FALSE)&amp;(10*A1001+3))))</f>
        <v/>
      </c>
      <c r="G1001" s="17" t="str" cm="1">
        <f t="array" aca="1" ref="G1001" ca="1">IF(E1001="","",IF(INDIRECT(VLOOKUP(B1001,B$8:C$38,2,FALSE)&amp;(10*A1001+5))="","",INDIRECT(VLOOKUP(B1001,B$8:C$38,2,FALSE)&amp;(10*A1001+5))))</f>
        <v/>
      </c>
      <c r="H1001" s="17" t="str" cm="1">
        <f t="array" aca="1" ref="H1001" ca="1">IF(G1001="","",IF(G1001="●","振替後",IF(G1001="▲","振替前",IF(G1001="○","休日",IF(G1001="外","非対象期間",IF(INDIRECT(VLOOKUP(B1001,B$8:C$38,2,FALSE)&amp;(10*A1001+5))="","",INDIRECT(VLOOKUP(B1001,B$8:C$38,2,FALSE)&amp;(10*A1001+5))))))))</f>
        <v/>
      </c>
    </row>
    <row r="1002" spans="1:8">
      <c r="A1002" s="17">
        <f t="shared" si="115"/>
        <v>33</v>
      </c>
      <c r="B1002" s="17">
        <f t="shared" si="116"/>
        <v>3</v>
      </c>
      <c r="D1002" s="89" cm="1">
        <f t="array" aca="1" ref="D1002" ca="1">IF(INDIRECT(VLOOKUP(B1002,B$8:C$38,2,FALSE)&amp;(10*A1002-1))="","",INDIRECT(VLOOKUP(B1002,B$8:C$38,2,FALSE)&amp;(10*A1002-1)))</f>
        <v>46907</v>
      </c>
      <c r="E1002" s="17" t="str">
        <f t="shared" ca="1" si="114"/>
        <v>土</v>
      </c>
      <c r="F1002" s="17" t="str" cm="1">
        <f t="array" aca="1" ref="F1002" ca="1">IF(E1002="","",IF(INDIRECT(VLOOKUP(B1002,B$8:C$38,2,FALSE)&amp;(10*A1002+3))="","",INDIRECT(VLOOKUP(B1002,B$8:C$38,2,FALSE)&amp;(10*A1002+3))))</f>
        <v/>
      </c>
      <c r="G1002" s="17" t="str" cm="1">
        <f t="array" aca="1" ref="G1002" ca="1">IF(E1002="","",IF(INDIRECT(VLOOKUP(B1002,B$8:C$38,2,FALSE)&amp;(10*A1002+5))="","",INDIRECT(VLOOKUP(B1002,B$8:C$38,2,FALSE)&amp;(10*A1002+5))))</f>
        <v/>
      </c>
      <c r="H1002" s="17" t="str" cm="1">
        <f t="array" aca="1" ref="H1002" ca="1">IF(G1002="","",IF(G1002="●","振替後",IF(G1002="▲","振替前",IF(G1002="○","休日",IF(G1002="外","非対象期間",IF(INDIRECT(VLOOKUP(B1002,B$8:C$38,2,FALSE)&amp;(10*A1002+5))="","",INDIRECT(VLOOKUP(B1002,B$8:C$38,2,FALSE)&amp;(10*A1002+5))))))))</f>
        <v/>
      </c>
    </row>
    <row r="1003" spans="1:8">
      <c r="A1003" s="17">
        <f t="shared" si="115"/>
        <v>33</v>
      </c>
      <c r="B1003" s="17">
        <f t="shared" si="116"/>
        <v>4</v>
      </c>
      <c r="D1003" s="89" cm="1">
        <f t="array" aca="1" ref="D1003" ca="1">IF(INDIRECT(VLOOKUP(B1003,B$8:C$38,2,FALSE)&amp;(10*A1003-1))="","",INDIRECT(VLOOKUP(B1003,B$8:C$38,2,FALSE)&amp;(10*A1003-1)))</f>
        <v>46908</v>
      </c>
      <c r="E1003" s="17" t="str">
        <f t="shared" ca="1" si="114"/>
        <v>日</v>
      </c>
      <c r="F1003" s="17" t="str" cm="1">
        <f t="array" aca="1" ref="F1003" ca="1">IF(E1003="","",IF(INDIRECT(VLOOKUP(B1003,B$8:C$38,2,FALSE)&amp;(10*A1003+3))="","",INDIRECT(VLOOKUP(B1003,B$8:C$38,2,FALSE)&amp;(10*A1003+3))))</f>
        <v/>
      </c>
      <c r="G1003" s="17" t="str" cm="1">
        <f t="array" aca="1" ref="G1003" ca="1">IF(E1003="","",IF(INDIRECT(VLOOKUP(B1003,B$8:C$38,2,FALSE)&amp;(10*A1003+5))="","",INDIRECT(VLOOKUP(B1003,B$8:C$38,2,FALSE)&amp;(10*A1003+5))))</f>
        <v/>
      </c>
      <c r="H1003" s="17" t="str" cm="1">
        <f t="array" aca="1" ref="H1003" ca="1">IF(G1003="","",IF(G1003="●","振替後",IF(G1003="▲","振替前",IF(G1003="○","休日",IF(G1003="外","非対象期間",IF(INDIRECT(VLOOKUP(B1003,B$8:C$38,2,FALSE)&amp;(10*A1003+5))="","",INDIRECT(VLOOKUP(B1003,B$8:C$38,2,FALSE)&amp;(10*A1003+5))))))))</f>
        <v/>
      </c>
    </row>
    <row r="1004" spans="1:8">
      <c r="A1004" s="17">
        <f t="shared" si="115"/>
        <v>33</v>
      </c>
      <c r="B1004" s="17">
        <f t="shared" si="116"/>
        <v>5</v>
      </c>
      <c r="D1004" s="89" cm="1">
        <f t="array" aca="1" ref="D1004" ca="1">IF(INDIRECT(VLOOKUP(B1004,B$8:C$38,2,FALSE)&amp;(10*A1004-1))="","",INDIRECT(VLOOKUP(B1004,B$8:C$38,2,FALSE)&amp;(10*A1004-1)))</f>
        <v>46909</v>
      </c>
      <c r="E1004" s="17" t="str">
        <f t="shared" ca="1" si="114"/>
        <v>月</v>
      </c>
      <c r="F1004" s="17" t="str" cm="1">
        <f t="array" aca="1" ref="F1004" ca="1">IF(E1004="","",IF(INDIRECT(VLOOKUP(B1004,B$8:C$38,2,FALSE)&amp;(10*A1004+3))="","",INDIRECT(VLOOKUP(B1004,B$8:C$38,2,FALSE)&amp;(10*A1004+3))))</f>
        <v/>
      </c>
      <c r="G1004" s="17" t="str" cm="1">
        <f t="array" aca="1" ref="G1004" ca="1">IF(E1004="","",IF(INDIRECT(VLOOKUP(B1004,B$8:C$38,2,FALSE)&amp;(10*A1004+5))="","",INDIRECT(VLOOKUP(B1004,B$8:C$38,2,FALSE)&amp;(10*A1004+5))))</f>
        <v/>
      </c>
      <c r="H1004" s="17" t="str" cm="1">
        <f t="array" aca="1" ref="H1004" ca="1">IF(G1004="","",IF(G1004="●","振替後",IF(G1004="▲","振替前",IF(G1004="○","休日",IF(G1004="外","非対象期間",IF(INDIRECT(VLOOKUP(B1004,B$8:C$38,2,FALSE)&amp;(10*A1004+5))="","",INDIRECT(VLOOKUP(B1004,B$8:C$38,2,FALSE)&amp;(10*A1004+5))))))))</f>
        <v/>
      </c>
    </row>
    <row r="1005" spans="1:8">
      <c r="A1005" s="17">
        <f t="shared" si="115"/>
        <v>33</v>
      </c>
      <c r="B1005" s="17">
        <f t="shared" si="116"/>
        <v>6</v>
      </c>
      <c r="D1005" s="89" cm="1">
        <f t="array" aca="1" ref="D1005" ca="1">IF(INDIRECT(VLOOKUP(B1005,B$8:C$38,2,FALSE)&amp;(10*A1005-1))="","",INDIRECT(VLOOKUP(B1005,B$8:C$38,2,FALSE)&amp;(10*A1005-1)))</f>
        <v>46910</v>
      </c>
      <c r="E1005" s="17" t="str">
        <f t="shared" ca="1" si="114"/>
        <v>火</v>
      </c>
      <c r="F1005" s="17" t="str" cm="1">
        <f t="array" aca="1" ref="F1005" ca="1">IF(E1005="","",IF(INDIRECT(VLOOKUP(B1005,B$8:C$38,2,FALSE)&amp;(10*A1005+3))="","",INDIRECT(VLOOKUP(B1005,B$8:C$38,2,FALSE)&amp;(10*A1005+3))))</f>
        <v/>
      </c>
      <c r="G1005" s="17" t="str" cm="1">
        <f t="array" aca="1" ref="G1005" ca="1">IF(E1005="","",IF(INDIRECT(VLOOKUP(B1005,B$8:C$38,2,FALSE)&amp;(10*A1005+5))="","",INDIRECT(VLOOKUP(B1005,B$8:C$38,2,FALSE)&amp;(10*A1005+5))))</f>
        <v/>
      </c>
      <c r="H1005" s="17" t="str" cm="1">
        <f t="array" aca="1" ref="H1005" ca="1">IF(G1005="","",IF(G1005="●","振替後",IF(G1005="▲","振替前",IF(G1005="○","休日",IF(G1005="外","非対象期間",IF(INDIRECT(VLOOKUP(B1005,B$8:C$38,2,FALSE)&amp;(10*A1005+5))="","",INDIRECT(VLOOKUP(B1005,B$8:C$38,2,FALSE)&amp;(10*A1005+5))))))))</f>
        <v/>
      </c>
    </row>
    <row r="1006" spans="1:8">
      <c r="A1006" s="17">
        <f t="shared" si="115"/>
        <v>33</v>
      </c>
      <c r="B1006" s="17">
        <f t="shared" si="116"/>
        <v>7</v>
      </c>
      <c r="D1006" s="89" cm="1">
        <f t="array" aca="1" ref="D1006" ca="1">IF(INDIRECT(VLOOKUP(B1006,B$8:C$38,2,FALSE)&amp;(10*A1006-1))="","",INDIRECT(VLOOKUP(B1006,B$8:C$38,2,FALSE)&amp;(10*A1006-1)))</f>
        <v>46911</v>
      </c>
      <c r="E1006" s="17" t="str">
        <f t="shared" ca="1" si="114"/>
        <v>水</v>
      </c>
      <c r="F1006" s="17" t="str" cm="1">
        <f t="array" aca="1" ref="F1006" ca="1">IF(E1006="","",IF(INDIRECT(VLOOKUP(B1006,B$8:C$38,2,FALSE)&amp;(10*A1006+3))="","",INDIRECT(VLOOKUP(B1006,B$8:C$38,2,FALSE)&amp;(10*A1006+3))))</f>
        <v/>
      </c>
      <c r="G1006" s="17" t="str" cm="1">
        <f t="array" aca="1" ref="G1006" ca="1">IF(E1006="","",IF(INDIRECT(VLOOKUP(B1006,B$8:C$38,2,FALSE)&amp;(10*A1006+5))="","",INDIRECT(VLOOKUP(B1006,B$8:C$38,2,FALSE)&amp;(10*A1006+5))))</f>
        <v/>
      </c>
      <c r="H1006" s="17" t="str" cm="1">
        <f t="array" aca="1" ref="H1006" ca="1">IF(G1006="","",IF(G1006="●","振替後",IF(G1006="▲","振替前",IF(G1006="○","休日",IF(G1006="外","非対象期間",IF(INDIRECT(VLOOKUP(B1006,B$8:C$38,2,FALSE)&amp;(10*A1006+5))="","",INDIRECT(VLOOKUP(B1006,B$8:C$38,2,FALSE)&amp;(10*A1006+5))))))))</f>
        <v/>
      </c>
    </row>
    <row r="1007" spans="1:8">
      <c r="A1007" s="17">
        <f t="shared" si="115"/>
        <v>33</v>
      </c>
      <c r="B1007" s="17">
        <f t="shared" si="116"/>
        <v>8</v>
      </c>
      <c r="D1007" s="89" cm="1">
        <f t="array" aca="1" ref="D1007" ca="1">IF(INDIRECT(VLOOKUP(B1007,B$8:C$38,2,FALSE)&amp;(10*A1007-1))="","",INDIRECT(VLOOKUP(B1007,B$8:C$38,2,FALSE)&amp;(10*A1007-1)))</f>
        <v>46912</v>
      </c>
      <c r="E1007" s="17" t="str">
        <f t="shared" ca="1" si="114"/>
        <v>木</v>
      </c>
      <c r="F1007" s="17" t="str" cm="1">
        <f t="array" aca="1" ref="F1007" ca="1">IF(E1007="","",IF(INDIRECT(VLOOKUP(B1007,B$8:C$38,2,FALSE)&amp;(10*A1007+3))="","",INDIRECT(VLOOKUP(B1007,B$8:C$38,2,FALSE)&amp;(10*A1007+3))))</f>
        <v/>
      </c>
      <c r="G1007" s="17" t="str" cm="1">
        <f t="array" aca="1" ref="G1007" ca="1">IF(E1007="","",IF(INDIRECT(VLOOKUP(B1007,B$8:C$38,2,FALSE)&amp;(10*A1007+5))="","",INDIRECT(VLOOKUP(B1007,B$8:C$38,2,FALSE)&amp;(10*A1007+5))))</f>
        <v/>
      </c>
      <c r="H1007" s="17" t="str" cm="1">
        <f t="array" aca="1" ref="H1007" ca="1">IF(G1007="","",IF(G1007="●","振替後",IF(G1007="▲","振替前",IF(G1007="○","休日",IF(G1007="外","非対象期間",IF(INDIRECT(VLOOKUP(B1007,B$8:C$38,2,FALSE)&amp;(10*A1007+5))="","",INDIRECT(VLOOKUP(B1007,B$8:C$38,2,FALSE)&amp;(10*A1007+5))))))))</f>
        <v/>
      </c>
    </row>
    <row r="1008" spans="1:8">
      <c r="A1008" s="17">
        <f t="shared" si="115"/>
        <v>33</v>
      </c>
      <c r="B1008" s="17">
        <f t="shared" si="116"/>
        <v>9</v>
      </c>
      <c r="D1008" s="89" cm="1">
        <f t="array" aca="1" ref="D1008" ca="1">IF(INDIRECT(VLOOKUP(B1008,B$8:C$38,2,FALSE)&amp;(10*A1008-1))="","",INDIRECT(VLOOKUP(B1008,B$8:C$38,2,FALSE)&amp;(10*A1008-1)))</f>
        <v>46913</v>
      </c>
      <c r="E1008" s="17" t="str">
        <f t="shared" ca="1" si="114"/>
        <v>金</v>
      </c>
      <c r="F1008" s="17" t="str" cm="1">
        <f t="array" aca="1" ref="F1008" ca="1">IF(E1008="","",IF(INDIRECT(VLOOKUP(B1008,B$8:C$38,2,FALSE)&amp;(10*A1008+3))="","",INDIRECT(VLOOKUP(B1008,B$8:C$38,2,FALSE)&amp;(10*A1008+3))))</f>
        <v/>
      </c>
      <c r="G1008" s="17" t="str" cm="1">
        <f t="array" aca="1" ref="G1008" ca="1">IF(E1008="","",IF(INDIRECT(VLOOKUP(B1008,B$8:C$38,2,FALSE)&amp;(10*A1008+5))="","",INDIRECT(VLOOKUP(B1008,B$8:C$38,2,FALSE)&amp;(10*A1008+5))))</f>
        <v/>
      </c>
      <c r="H1008" s="17" t="str" cm="1">
        <f t="array" aca="1" ref="H1008" ca="1">IF(G1008="","",IF(G1008="●","振替後",IF(G1008="▲","振替前",IF(G1008="○","休日",IF(G1008="外","非対象期間",IF(INDIRECT(VLOOKUP(B1008,B$8:C$38,2,FALSE)&amp;(10*A1008+5))="","",INDIRECT(VLOOKUP(B1008,B$8:C$38,2,FALSE)&amp;(10*A1008+5))))))))</f>
        <v/>
      </c>
    </row>
    <row r="1009" spans="1:8">
      <c r="A1009" s="17">
        <f t="shared" si="115"/>
        <v>33</v>
      </c>
      <c r="B1009" s="17">
        <f t="shared" si="116"/>
        <v>10</v>
      </c>
      <c r="D1009" s="89" cm="1">
        <f t="array" aca="1" ref="D1009" ca="1">IF(INDIRECT(VLOOKUP(B1009,B$8:C$38,2,FALSE)&amp;(10*A1009-1))="","",INDIRECT(VLOOKUP(B1009,B$8:C$38,2,FALSE)&amp;(10*A1009-1)))</f>
        <v>46914</v>
      </c>
      <c r="E1009" s="17" t="str">
        <f t="shared" ca="1" si="114"/>
        <v>土</v>
      </c>
      <c r="F1009" s="17" t="str" cm="1">
        <f t="array" aca="1" ref="F1009" ca="1">IF(E1009="","",IF(INDIRECT(VLOOKUP(B1009,B$8:C$38,2,FALSE)&amp;(10*A1009+3))="","",INDIRECT(VLOOKUP(B1009,B$8:C$38,2,FALSE)&amp;(10*A1009+3))))</f>
        <v/>
      </c>
      <c r="G1009" s="17" t="str" cm="1">
        <f t="array" aca="1" ref="G1009" ca="1">IF(E1009="","",IF(INDIRECT(VLOOKUP(B1009,B$8:C$38,2,FALSE)&amp;(10*A1009+5))="","",INDIRECT(VLOOKUP(B1009,B$8:C$38,2,FALSE)&amp;(10*A1009+5))))</f>
        <v/>
      </c>
      <c r="H1009" s="17" t="str" cm="1">
        <f t="array" aca="1" ref="H1009" ca="1">IF(G1009="","",IF(G1009="●","振替後",IF(G1009="▲","振替前",IF(G1009="○","休日",IF(G1009="外","非対象期間",IF(INDIRECT(VLOOKUP(B1009,B$8:C$38,2,FALSE)&amp;(10*A1009+5))="","",INDIRECT(VLOOKUP(B1009,B$8:C$38,2,FALSE)&amp;(10*A1009+5))))))))</f>
        <v/>
      </c>
    </row>
    <row r="1010" spans="1:8">
      <c r="A1010" s="17">
        <f t="shared" si="115"/>
        <v>33</v>
      </c>
      <c r="B1010" s="17">
        <f t="shared" si="116"/>
        <v>11</v>
      </c>
      <c r="D1010" s="89" cm="1">
        <f t="array" aca="1" ref="D1010" ca="1">IF(INDIRECT(VLOOKUP(B1010,B$8:C$38,2,FALSE)&amp;(10*A1010-1))="","",INDIRECT(VLOOKUP(B1010,B$8:C$38,2,FALSE)&amp;(10*A1010-1)))</f>
        <v>46915</v>
      </c>
      <c r="E1010" s="17" t="str">
        <f t="shared" ca="1" si="114"/>
        <v>日</v>
      </c>
      <c r="F1010" s="17" t="str" cm="1">
        <f t="array" aca="1" ref="F1010" ca="1">IF(E1010="","",IF(INDIRECT(VLOOKUP(B1010,B$8:C$38,2,FALSE)&amp;(10*A1010+3))="","",INDIRECT(VLOOKUP(B1010,B$8:C$38,2,FALSE)&amp;(10*A1010+3))))</f>
        <v/>
      </c>
      <c r="G1010" s="17" t="str" cm="1">
        <f t="array" aca="1" ref="G1010" ca="1">IF(E1010="","",IF(INDIRECT(VLOOKUP(B1010,B$8:C$38,2,FALSE)&amp;(10*A1010+5))="","",INDIRECT(VLOOKUP(B1010,B$8:C$38,2,FALSE)&amp;(10*A1010+5))))</f>
        <v/>
      </c>
      <c r="H1010" s="17" t="str" cm="1">
        <f t="array" aca="1" ref="H1010" ca="1">IF(G1010="","",IF(G1010="●","振替後",IF(G1010="▲","振替前",IF(G1010="○","休日",IF(G1010="外","非対象期間",IF(INDIRECT(VLOOKUP(B1010,B$8:C$38,2,FALSE)&amp;(10*A1010+5))="","",INDIRECT(VLOOKUP(B1010,B$8:C$38,2,FALSE)&amp;(10*A1010+5))))))))</f>
        <v/>
      </c>
    </row>
    <row r="1011" spans="1:8">
      <c r="A1011" s="17">
        <f t="shared" si="115"/>
        <v>33</v>
      </c>
      <c r="B1011" s="17">
        <f t="shared" si="116"/>
        <v>12</v>
      </c>
      <c r="D1011" s="89" cm="1">
        <f t="array" aca="1" ref="D1011" ca="1">IF(INDIRECT(VLOOKUP(B1011,B$8:C$38,2,FALSE)&amp;(10*A1011-1))="","",INDIRECT(VLOOKUP(B1011,B$8:C$38,2,FALSE)&amp;(10*A1011-1)))</f>
        <v>46916</v>
      </c>
      <c r="E1011" s="17" t="str">
        <f t="shared" ca="1" si="114"/>
        <v>月</v>
      </c>
      <c r="F1011" s="17" t="str" cm="1">
        <f t="array" aca="1" ref="F1011" ca="1">IF(E1011="","",IF(INDIRECT(VLOOKUP(B1011,B$8:C$38,2,FALSE)&amp;(10*A1011+3))="","",INDIRECT(VLOOKUP(B1011,B$8:C$38,2,FALSE)&amp;(10*A1011+3))))</f>
        <v/>
      </c>
      <c r="G1011" s="17" t="str" cm="1">
        <f t="array" aca="1" ref="G1011" ca="1">IF(E1011="","",IF(INDIRECT(VLOOKUP(B1011,B$8:C$38,2,FALSE)&amp;(10*A1011+5))="","",INDIRECT(VLOOKUP(B1011,B$8:C$38,2,FALSE)&amp;(10*A1011+5))))</f>
        <v/>
      </c>
      <c r="H1011" s="17" t="str" cm="1">
        <f t="array" aca="1" ref="H1011" ca="1">IF(G1011="","",IF(G1011="●","振替後",IF(G1011="▲","振替前",IF(G1011="○","休日",IF(G1011="外","非対象期間",IF(INDIRECT(VLOOKUP(B1011,B$8:C$38,2,FALSE)&amp;(10*A1011+5))="","",INDIRECT(VLOOKUP(B1011,B$8:C$38,2,FALSE)&amp;(10*A1011+5))))))))</f>
        <v/>
      </c>
    </row>
    <row r="1012" spans="1:8">
      <c r="A1012" s="17">
        <f t="shared" si="115"/>
        <v>33</v>
      </c>
      <c r="B1012" s="17">
        <f t="shared" si="116"/>
        <v>13</v>
      </c>
      <c r="D1012" s="89" cm="1">
        <f t="array" aca="1" ref="D1012" ca="1">IF(INDIRECT(VLOOKUP(B1012,B$8:C$38,2,FALSE)&amp;(10*A1012-1))="","",INDIRECT(VLOOKUP(B1012,B$8:C$38,2,FALSE)&amp;(10*A1012-1)))</f>
        <v>46917</v>
      </c>
      <c r="E1012" s="17" t="str">
        <f t="shared" ca="1" si="114"/>
        <v>火</v>
      </c>
      <c r="F1012" s="17" t="str" cm="1">
        <f t="array" aca="1" ref="F1012" ca="1">IF(E1012="","",IF(INDIRECT(VLOOKUP(B1012,B$8:C$38,2,FALSE)&amp;(10*A1012+3))="","",INDIRECT(VLOOKUP(B1012,B$8:C$38,2,FALSE)&amp;(10*A1012+3))))</f>
        <v/>
      </c>
      <c r="G1012" s="17" t="str" cm="1">
        <f t="array" aca="1" ref="G1012" ca="1">IF(E1012="","",IF(INDIRECT(VLOOKUP(B1012,B$8:C$38,2,FALSE)&amp;(10*A1012+5))="","",INDIRECT(VLOOKUP(B1012,B$8:C$38,2,FALSE)&amp;(10*A1012+5))))</f>
        <v/>
      </c>
      <c r="H1012" s="17" t="str" cm="1">
        <f t="array" aca="1" ref="H1012" ca="1">IF(G1012="","",IF(G1012="●","振替後",IF(G1012="▲","振替前",IF(G1012="○","休日",IF(G1012="外","非対象期間",IF(INDIRECT(VLOOKUP(B1012,B$8:C$38,2,FALSE)&amp;(10*A1012+5))="","",INDIRECT(VLOOKUP(B1012,B$8:C$38,2,FALSE)&amp;(10*A1012+5))))))))</f>
        <v/>
      </c>
    </row>
    <row r="1013" spans="1:8">
      <c r="A1013" s="17">
        <f t="shared" si="115"/>
        <v>33</v>
      </c>
      <c r="B1013" s="17">
        <f t="shared" si="116"/>
        <v>14</v>
      </c>
      <c r="D1013" s="89" cm="1">
        <f t="array" aca="1" ref="D1013" ca="1">IF(INDIRECT(VLOOKUP(B1013,B$8:C$38,2,FALSE)&amp;(10*A1013-1))="","",INDIRECT(VLOOKUP(B1013,B$8:C$38,2,FALSE)&amp;(10*A1013-1)))</f>
        <v>46918</v>
      </c>
      <c r="E1013" s="17" t="str">
        <f t="shared" ca="1" si="114"/>
        <v>水</v>
      </c>
      <c r="F1013" s="17" t="str" cm="1">
        <f t="array" aca="1" ref="F1013" ca="1">IF(E1013="","",IF(INDIRECT(VLOOKUP(B1013,B$8:C$38,2,FALSE)&amp;(10*A1013+3))="","",INDIRECT(VLOOKUP(B1013,B$8:C$38,2,FALSE)&amp;(10*A1013+3))))</f>
        <v/>
      </c>
      <c r="G1013" s="17" t="str" cm="1">
        <f t="array" aca="1" ref="G1013" ca="1">IF(E1013="","",IF(INDIRECT(VLOOKUP(B1013,B$8:C$38,2,FALSE)&amp;(10*A1013+5))="","",INDIRECT(VLOOKUP(B1013,B$8:C$38,2,FALSE)&amp;(10*A1013+5))))</f>
        <v/>
      </c>
      <c r="H1013" s="17" t="str" cm="1">
        <f t="array" aca="1" ref="H1013" ca="1">IF(G1013="","",IF(G1013="●","振替後",IF(G1013="▲","振替前",IF(G1013="○","休日",IF(G1013="外","非対象期間",IF(INDIRECT(VLOOKUP(B1013,B$8:C$38,2,FALSE)&amp;(10*A1013+5))="","",INDIRECT(VLOOKUP(B1013,B$8:C$38,2,FALSE)&amp;(10*A1013+5))))))))</f>
        <v/>
      </c>
    </row>
    <row r="1014" spans="1:8">
      <c r="A1014" s="17">
        <f t="shared" si="115"/>
        <v>33</v>
      </c>
      <c r="B1014" s="17">
        <f t="shared" si="116"/>
        <v>15</v>
      </c>
      <c r="D1014" s="89" cm="1">
        <f t="array" aca="1" ref="D1014" ca="1">IF(INDIRECT(VLOOKUP(B1014,B$8:C$38,2,FALSE)&amp;(10*A1014-1))="","",INDIRECT(VLOOKUP(B1014,B$8:C$38,2,FALSE)&amp;(10*A1014-1)))</f>
        <v>46919</v>
      </c>
      <c r="E1014" s="17" t="str">
        <f t="shared" ca="1" si="114"/>
        <v>木</v>
      </c>
      <c r="F1014" s="17" t="str" cm="1">
        <f t="array" aca="1" ref="F1014" ca="1">IF(E1014="","",IF(INDIRECT(VLOOKUP(B1014,B$8:C$38,2,FALSE)&amp;(10*A1014+3))="","",INDIRECT(VLOOKUP(B1014,B$8:C$38,2,FALSE)&amp;(10*A1014+3))))</f>
        <v/>
      </c>
      <c r="G1014" s="17" t="str" cm="1">
        <f t="array" aca="1" ref="G1014" ca="1">IF(E1014="","",IF(INDIRECT(VLOOKUP(B1014,B$8:C$38,2,FALSE)&amp;(10*A1014+5))="","",INDIRECT(VLOOKUP(B1014,B$8:C$38,2,FALSE)&amp;(10*A1014+5))))</f>
        <v/>
      </c>
      <c r="H1014" s="17" t="str" cm="1">
        <f t="array" aca="1" ref="H1014" ca="1">IF(G1014="","",IF(G1014="●","振替後",IF(G1014="▲","振替前",IF(G1014="○","休日",IF(G1014="外","非対象期間",IF(INDIRECT(VLOOKUP(B1014,B$8:C$38,2,FALSE)&amp;(10*A1014+5))="","",INDIRECT(VLOOKUP(B1014,B$8:C$38,2,FALSE)&amp;(10*A1014+5))))))))</f>
        <v/>
      </c>
    </row>
    <row r="1015" spans="1:8">
      <c r="A1015" s="17">
        <f t="shared" si="115"/>
        <v>33</v>
      </c>
      <c r="B1015" s="17">
        <f t="shared" si="116"/>
        <v>16</v>
      </c>
      <c r="D1015" s="89" cm="1">
        <f t="array" aca="1" ref="D1015" ca="1">IF(INDIRECT(VLOOKUP(B1015,B$8:C$38,2,FALSE)&amp;(10*A1015-1))="","",INDIRECT(VLOOKUP(B1015,B$8:C$38,2,FALSE)&amp;(10*A1015-1)))</f>
        <v>46920</v>
      </c>
      <c r="E1015" s="17" t="str">
        <f t="shared" ca="1" si="114"/>
        <v>金</v>
      </c>
      <c r="F1015" s="17" t="str" cm="1">
        <f t="array" aca="1" ref="F1015" ca="1">IF(E1015="","",IF(INDIRECT(VLOOKUP(B1015,B$8:C$38,2,FALSE)&amp;(10*A1015+3))="","",INDIRECT(VLOOKUP(B1015,B$8:C$38,2,FALSE)&amp;(10*A1015+3))))</f>
        <v/>
      </c>
      <c r="G1015" s="17" t="str" cm="1">
        <f t="array" aca="1" ref="G1015" ca="1">IF(E1015="","",IF(INDIRECT(VLOOKUP(B1015,B$8:C$38,2,FALSE)&amp;(10*A1015+5))="","",INDIRECT(VLOOKUP(B1015,B$8:C$38,2,FALSE)&amp;(10*A1015+5))))</f>
        <v/>
      </c>
      <c r="H1015" s="17" t="str" cm="1">
        <f t="array" aca="1" ref="H1015" ca="1">IF(G1015="","",IF(G1015="●","振替後",IF(G1015="▲","振替前",IF(G1015="○","休日",IF(G1015="外","非対象期間",IF(INDIRECT(VLOOKUP(B1015,B$8:C$38,2,FALSE)&amp;(10*A1015+5))="","",INDIRECT(VLOOKUP(B1015,B$8:C$38,2,FALSE)&amp;(10*A1015+5))))))))</f>
        <v/>
      </c>
    </row>
    <row r="1016" spans="1:8">
      <c r="A1016" s="17">
        <f t="shared" si="115"/>
        <v>33</v>
      </c>
      <c r="B1016" s="17">
        <f t="shared" si="116"/>
        <v>17</v>
      </c>
      <c r="D1016" s="89" cm="1">
        <f t="array" aca="1" ref="D1016" ca="1">IF(INDIRECT(VLOOKUP(B1016,B$8:C$38,2,FALSE)&amp;(10*A1016-1))="","",INDIRECT(VLOOKUP(B1016,B$8:C$38,2,FALSE)&amp;(10*A1016-1)))</f>
        <v>46921</v>
      </c>
      <c r="E1016" s="17" t="str">
        <f t="shared" ca="1" si="114"/>
        <v>土</v>
      </c>
      <c r="F1016" s="17" t="str" cm="1">
        <f t="array" aca="1" ref="F1016" ca="1">IF(E1016="","",IF(INDIRECT(VLOOKUP(B1016,B$8:C$38,2,FALSE)&amp;(10*A1016+3))="","",INDIRECT(VLOOKUP(B1016,B$8:C$38,2,FALSE)&amp;(10*A1016+3))))</f>
        <v/>
      </c>
      <c r="G1016" s="17" t="str" cm="1">
        <f t="array" aca="1" ref="G1016" ca="1">IF(E1016="","",IF(INDIRECT(VLOOKUP(B1016,B$8:C$38,2,FALSE)&amp;(10*A1016+5))="","",INDIRECT(VLOOKUP(B1016,B$8:C$38,2,FALSE)&amp;(10*A1016+5))))</f>
        <v/>
      </c>
      <c r="H1016" s="17" t="str" cm="1">
        <f t="array" aca="1" ref="H1016" ca="1">IF(G1016="","",IF(G1016="●","振替後",IF(G1016="▲","振替前",IF(G1016="○","休日",IF(G1016="外","非対象期間",IF(INDIRECT(VLOOKUP(B1016,B$8:C$38,2,FALSE)&amp;(10*A1016+5))="","",INDIRECT(VLOOKUP(B1016,B$8:C$38,2,FALSE)&amp;(10*A1016+5))))))))</f>
        <v/>
      </c>
    </row>
    <row r="1017" spans="1:8">
      <c r="A1017" s="17">
        <f t="shared" si="115"/>
        <v>33</v>
      </c>
      <c r="B1017" s="17">
        <f t="shared" si="116"/>
        <v>18</v>
      </c>
      <c r="D1017" s="89" cm="1">
        <f t="array" aca="1" ref="D1017" ca="1">IF(INDIRECT(VLOOKUP(B1017,B$8:C$38,2,FALSE)&amp;(10*A1017-1))="","",INDIRECT(VLOOKUP(B1017,B$8:C$38,2,FALSE)&amp;(10*A1017-1)))</f>
        <v>46922</v>
      </c>
      <c r="E1017" s="17" t="str">
        <f t="shared" ca="1" si="114"/>
        <v>日</v>
      </c>
      <c r="F1017" s="17" t="str" cm="1">
        <f t="array" aca="1" ref="F1017" ca="1">IF(E1017="","",IF(INDIRECT(VLOOKUP(B1017,B$8:C$38,2,FALSE)&amp;(10*A1017+3))="","",INDIRECT(VLOOKUP(B1017,B$8:C$38,2,FALSE)&amp;(10*A1017+3))))</f>
        <v/>
      </c>
      <c r="G1017" s="17" t="str" cm="1">
        <f t="array" aca="1" ref="G1017" ca="1">IF(E1017="","",IF(INDIRECT(VLOOKUP(B1017,B$8:C$38,2,FALSE)&amp;(10*A1017+5))="","",INDIRECT(VLOOKUP(B1017,B$8:C$38,2,FALSE)&amp;(10*A1017+5))))</f>
        <v/>
      </c>
      <c r="H1017" s="17" t="str" cm="1">
        <f t="array" aca="1" ref="H1017" ca="1">IF(G1017="","",IF(G1017="●","振替後",IF(G1017="▲","振替前",IF(G1017="○","休日",IF(G1017="外","非対象期間",IF(INDIRECT(VLOOKUP(B1017,B$8:C$38,2,FALSE)&amp;(10*A1017+5))="","",INDIRECT(VLOOKUP(B1017,B$8:C$38,2,FALSE)&amp;(10*A1017+5))))))))</f>
        <v/>
      </c>
    </row>
    <row r="1018" spans="1:8">
      <c r="A1018" s="17">
        <f t="shared" si="115"/>
        <v>33</v>
      </c>
      <c r="B1018" s="17">
        <f t="shared" si="116"/>
        <v>19</v>
      </c>
      <c r="D1018" s="89" cm="1">
        <f t="array" aca="1" ref="D1018" ca="1">IF(INDIRECT(VLOOKUP(B1018,B$8:C$38,2,FALSE)&amp;(10*A1018-1))="","",INDIRECT(VLOOKUP(B1018,B$8:C$38,2,FALSE)&amp;(10*A1018-1)))</f>
        <v>46923</v>
      </c>
      <c r="E1018" s="17" t="str">
        <f t="shared" ca="1" si="114"/>
        <v>月</v>
      </c>
      <c r="F1018" s="17" t="str" cm="1">
        <f t="array" aca="1" ref="F1018" ca="1">IF(E1018="","",IF(INDIRECT(VLOOKUP(B1018,B$8:C$38,2,FALSE)&amp;(10*A1018+3))="","",INDIRECT(VLOOKUP(B1018,B$8:C$38,2,FALSE)&amp;(10*A1018+3))))</f>
        <v/>
      </c>
      <c r="G1018" s="17" t="str" cm="1">
        <f t="array" aca="1" ref="G1018" ca="1">IF(E1018="","",IF(INDIRECT(VLOOKUP(B1018,B$8:C$38,2,FALSE)&amp;(10*A1018+5))="","",INDIRECT(VLOOKUP(B1018,B$8:C$38,2,FALSE)&amp;(10*A1018+5))))</f>
        <v/>
      </c>
      <c r="H1018" s="17" t="str" cm="1">
        <f t="array" aca="1" ref="H1018" ca="1">IF(G1018="","",IF(G1018="●","振替後",IF(G1018="▲","振替前",IF(G1018="○","休日",IF(G1018="外","非対象期間",IF(INDIRECT(VLOOKUP(B1018,B$8:C$38,2,FALSE)&amp;(10*A1018+5))="","",INDIRECT(VLOOKUP(B1018,B$8:C$38,2,FALSE)&amp;(10*A1018+5))))))))</f>
        <v/>
      </c>
    </row>
    <row r="1019" spans="1:8">
      <c r="A1019" s="17">
        <f t="shared" si="115"/>
        <v>33</v>
      </c>
      <c r="B1019" s="17">
        <f t="shared" si="116"/>
        <v>20</v>
      </c>
      <c r="D1019" s="89" cm="1">
        <f t="array" aca="1" ref="D1019" ca="1">IF(INDIRECT(VLOOKUP(B1019,B$8:C$38,2,FALSE)&amp;(10*A1019-1))="","",INDIRECT(VLOOKUP(B1019,B$8:C$38,2,FALSE)&amp;(10*A1019-1)))</f>
        <v>46924</v>
      </c>
      <c r="E1019" s="17" t="str">
        <f t="shared" ca="1" si="114"/>
        <v>火</v>
      </c>
      <c r="F1019" s="17" t="str" cm="1">
        <f t="array" aca="1" ref="F1019" ca="1">IF(E1019="","",IF(INDIRECT(VLOOKUP(B1019,B$8:C$38,2,FALSE)&amp;(10*A1019+3))="","",INDIRECT(VLOOKUP(B1019,B$8:C$38,2,FALSE)&amp;(10*A1019+3))))</f>
        <v/>
      </c>
      <c r="G1019" s="17" t="str" cm="1">
        <f t="array" aca="1" ref="G1019" ca="1">IF(E1019="","",IF(INDIRECT(VLOOKUP(B1019,B$8:C$38,2,FALSE)&amp;(10*A1019+5))="","",INDIRECT(VLOOKUP(B1019,B$8:C$38,2,FALSE)&amp;(10*A1019+5))))</f>
        <v/>
      </c>
      <c r="H1019" s="17" t="str" cm="1">
        <f t="array" aca="1" ref="H1019" ca="1">IF(G1019="","",IF(G1019="●","振替後",IF(G1019="▲","振替前",IF(G1019="○","休日",IF(G1019="外","非対象期間",IF(INDIRECT(VLOOKUP(B1019,B$8:C$38,2,FALSE)&amp;(10*A1019+5))="","",INDIRECT(VLOOKUP(B1019,B$8:C$38,2,FALSE)&amp;(10*A1019+5))))))))</f>
        <v/>
      </c>
    </row>
    <row r="1020" spans="1:8">
      <c r="A1020" s="17">
        <f t="shared" si="115"/>
        <v>33</v>
      </c>
      <c r="B1020" s="17">
        <f t="shared" si="116"/>
        <v>21</v>
      </c>
      <c r="D1020" s="89" cm="1">
        <f t="array" aca="1" ref="D1020" ca="1">IF(INDIRECT(VLOOKUP(B1020,B$8:C$38,2,FALSE)&amp;(10*A1020-1))="","",INDIRECT(VLOOKUP(B1020,B$8:C$38,2,FALSE)&amp;(10*A1020-1)))</f>
        <v>46925</v>
      </c>
      <c r="E1020" s="17" t="str">
        <f t="shared" ca="1" si="114"/>
        <v>水</v>
      </c>
      <c r="F1020" s="17" t="str" cm="1">
        <f t="array" aca="1" ref="F1020" ca="1">IF(E1020="","",IF(INDIRECT(VLOOKUP(B1020,B$8:C$38,2,FALSE)&amp;(10*A1020+3))="","",INDIRECT(VLOOKUP(B1020,B$8:C$38,2,FALSE)&amp;(10*A1020+3))))</f>
        <v/>
      </c>
      <c r="G1020" s="17" t="str" cm="1">
        <f t="array" aca="1" ref="G1020" ca="1">IF(E1020="","",IF(INDIRECT(VLOOKUP(B1020,B$8:C$38,2,FALSE)&amp;(10*A1020+5))="","",INDIRECT(VLOOKUP(B1020,B$8:C$38,2,FALSE)&amp;(10*A1020+5))))</f>
        <v/>
      </c>
      <c r="H1020" s="17" t="str" cm="1">
        <f t="array" aca="1" ref="H1020" ca="1">IF(G1020="","",IF(G1020="●","振替後",IF(G1020="▲","振替前",IF(G1020="○","休日",IF(G1020="外","非対象期間",IF(INDIRECT(VLOOKUP(B1020,B$8:C$38,2,FALSE)&amp;(10*A1020+5))="","",INDIRECT(VLOOKUP(B1020,B$8:C$38,2,FALSE)&amp;(10*A1020+5))))))))</f>
        <v/>
      </c>
    </row>
    <row r="1021" spans="1:8">
      <c r="A1021" s="17">
        <f t="shared" si="115"/>
        <v>33</v>
      </c>
      <c r="B1021" s="17">
        <f t="shared" si="116"/>
        <v>22</v>
      </c>
      <c r="D1021" s="89" cm="1">
        <f t="array" aca="1" ref="D1021" ca="1">IF(INDIRECT(VLOOKUP(B1021,B$8:C$38,2,FALSE)&amp;(10*A1021-1))="","",INDIRECT(VLOOKUP(B1021,B$8:C$38,2,FALSE)&amp;(10*A1021-1)))</f>
        <v>46926</v>
      </c>
      <c r="E1021" s="17" t="str">
        <f t="shared" ca="1" si="114"/>
        <v>木</v>
      </c>
      <c r="F1021" s="17" t="str" cm="1">
        <f t="array" aca="1" ref="F1021" ca="1">IF(E1021="","",IF(INDIRECT(VLOOKUP(B1021,B$8:C$38,2,FALSE)&amp;(10*A1021+3))="","",INDIRECT(VLOOKUP(B1021,B$8:C$38,2,FALSE)&amp;(10*A1021+3))))</f>
        <v/>
      </c>
      <c r="G1021" s="17" t="str" cm="1">
        <f t="array" aca="1" ref="G1021" ca="1">IF(E1021="","",IF(INDIRECT(VLOOKUP(B1021,B$8:C$38,2,FALSE)&amp;(10*A1021+5))="","",INDIRECT(VLOOKUP(B1021,B$8:C$38,2,FALSE)&amp;(10*A1021+5))))</f>
        <v/>
      </c>
      <c r="H1021" s="17" t="str" cm="1">
        <f t="array" aca="1" ref="H1021" ca="1">IF(G1021="","",IF(G1021="●","振替後",IF(G1021="▲","振替前",IF(G1021="○","休日",IF(G1021="外","非対象期間",IF(INDIRECT(VLOOKUP(B1021,B$8:C$38,2,FALSE)&amp;(10*A1021+5))="","",INDIRECT(VLOOKUP(B1021,B$8:C$38,2,FALSE)&amp;(10*A1021+5))))))))</f>
        <v/>
      </c>
    </row>
    <row r="1022" spans="1:8">
      <c r="A1022" s="17">
        <f t="shared" si="115"/>
        <v>33</v>
      </c>
      <c r="B1022" s="17">
        <f t="shared" si="116"/>
        <v>23</v>
      </c>
      <c r="D1022" s="89" cm="1">
        <f t="array" aca="1" ref="D1022" ca="1">IF(INDIRECT(VLOOKUP(B1022,B$8:C$38,2,FALSE)&amp;(10*A1022-1))="","",INDIRECT(VLOOKUP(B1022,B$8:C$38,2,FALSE)&amp;(10*A1022-1)))</f>
        <v>46927</v>
      </c>
      <c r="E1022" s="17" t="str">
        <f t="shared" ca="1" si="114"/>
        <v>金</v>
      </c>
      <c r="F1022" s="17" t="str" cm="1">
        <f t="array" aca="1" ref="F1022" ca="1">IF(E1022="","",IF(INDIRECT(VLOOKUP(B1022,B$8:C$38,2,FALSE)&amp;(10*A1022+3))="","",INDIRECT(VLOOKUP(B1022,B$8:C$38,2,FALSE)&amp;(10*A1022+3))))</f>
        <v/>
      </c>
      <c r="G1022" s="17" t="str" cm="1">
        <f t="array" aca="1" ref="G1022" ca="1">IF(E1022="","",IF(INDIRECT(VLOOKUP(B1022,B$8:C$38,2,FALSE)&amp;(10*A1022+5))="","",INDIRECT(VLOOKUP(B1022,B$8:C$38,2,FALSE)&amp;(10*A1022+5))))</f>
        <v/>
      </c>
      <c r="H1022" s="17" t="str" cm="1">
        <f t="array" aca="1" ref="H1022" ca="1">IF(G1022="","",IF(G1022="●","振替後",IF(G1022="▲","振替前",IF(G1022="○","休日",IF(G1022="外","非対象期間",IF(INDIRECT(VLOOKUP(B1022,B$8:C$38,2,FALSE)&amp;(10*A1022+5))="","",INDIRECT(VLOOKUP(B1022,B$8:C$38,2,FALSE)&amp;(10*A1022+5))))))))</f>
        <v/>
      </c>
    </row>
    <row r="1023" spans="1:8">
      <c r="A1023" s="17">
        <f t="shared" si="115"/>
        <v>33</v>
      </c>
      <c r="B1023" s="17">
        <f t="shared" si="116"/>
        <v>24</v>
      </c>
      <c r="D1023" s="89" cm="1">
        <f t="array" aca="1" ref="D1023" ca="1">IF(INDIRECT(VLOOKUP(B1023,B$8:C$38,2,FALSE)&amp;(10*A1023-1))="","",INDIRECT(VLOOKUP(B1023,B$8:C$38,2,FALSE)&amp;(10*A1023-1)))</f>
        <v>46928</v>
      </c>
      <c r="E1023" s="17" t="str">
        <f t="shared" ca="1" si="114"/>
        <v>土</v>
      </c>
      <c r="F1023" s="17" t="str" cm="1">
        <f t="array" aca="1" ref="F1023" ca="1">IF(E1023="","",IF(INDIRECT(VLOOKUP(B1023,B$8:C$38,2,FALSE)&amp;(10*A1023+3))="","",INDIRECT(VLOOKUP(B1023,B$8:C$38,2,FALSE)&amp;(10*A1023+3))))</f>
        <v/>
      </c>
      <c r="G1023" s="17" t="str" cm="1">
        <f t="array" aca="1" ref="G1023" ca="1">IF(E1023="","",IF(INDIRECT(VLOOKUP(B1023,B$8:C$38,2,FALSE)&amp;(10*A1023+5))="","",INDIRECT(VLOOKUP(B1023,B$8:C$38,2,FALSE)&amp;(10*A1023+5))))</f>
        <v/>
      </c>
      <c r="H1023" s="17" t="str" cm="1">
        <f t="array" aca="1" ref="H1023" ca="1">IF(G1023="","",IF(G1023="●","振替後",IF(G1023="▲","振替前",IF(G1023="○","休日",IF(G1023="外","非対象期間",IF(INDIRECT(VLOOKUP(B1023,B$8:C$38,2,FALSE)&amp;(10*A1023+5))="","",INDIRECT(VLOOKUP(B1023,B$8:C$38,2,FALSE)&amp;(10*A1023+5))))))))</f>
        <v/>
      </c>
    </row>
    <row r="1024" spans="1:8">
      <c r="A1024" s="17">
        <f t="shared" si="115"/>
        <v>33</v>
      </c>
      <c r="B1024" s="17">
        <f t="shared" si="116"/>
        <v>25</v>
      </c>
      <c r="D1024" s="89" cm="1">
        <f t="array" aca="1" ref="D1024" ca="1">IF(INDIRECT(VLOOKUP(B1024,B$8:C$38,2,FALSE)&amp;(10*A1024-1))="","",INDIRECT(VLOOKUP(B1024,B$8:C$38,2,FALSE)&amp;(10*A1024-1)))</f>
        <v>46929</v>
      </c>
      <c r="E1024" s="17" t="str">
        <f t="shared" ca="1" si="114"/>
        <v>日</v>
      </c>
      <c r="F1024" s="17" t="str" cm="1">
        <f t="array" aca="1" ref="F1024" ca="1">IF(E1024="","",IF(INDIRECT(VLOOKUP(B1024,B$8:C$38,2,FALSE)&amp;(10*A1024+3))="","",INDIRECT(VLOOKUP(B1024,B$8:C$38,2,FALSE)&amp;(10*A1024+3))))</f>
        <v/>
      </c>
      <c r="G1024" s="17" t="str" cm="1">
        <f t="array" aca="1" ref="G1024" ca="1">IF(E1024="","",IF(INDIRECT(VLOOKUP(B1024,B$8:C$38,2,FALSE)&amp;(10*A1024+5))="","",INDIRECT(VLOOKUP(B1024,B$8:C$38,2,FALSE)&amp;(10*A1024+5))))</f>
        <v/>
      </c>
      <c r="H1024" s="17" t="str" cm="1">
        <f t="array" aca="1" ref="H1024" ca="1">IF(G1024="","",IF(G1024="●","振替後",IF(G1024="▲","振替前",IF(G1024="○","休日",IF(G1024="外","非対象期間",IF(INDIRECT(VLOOKUP(B1024,B$8:C$38,2,FALSE)&amp;(10*A1024+5))="","",INDIRECT(VLOOKUP(B1024,B$8:C$38,2,FALSE)&amp;(10*A1024+5))))))))</f>
        <v/>
      </c>
    </row>
    <row r="1025" spans="1:8">
      <c r="A1025" s="17">
        <f t="shared" si="115"/>
        <v>33</v>
      </c>
      <c r="B1025" s="17">
        <f t="shared" si="116"/>
        <v>26</v>
      </c>
      <c r="D1025" s="89" cm="1">
        <f t="array" aca="1" ref="D1025" ca="1">IF(INDIRECT(VLOOKUP(B1025,B$8:C$38,2,FALSE)&amp;(10*A1025-1))="","",INDIRECT(VLOOKUP(B1025,B$8:C$38,2,FALSE)&amp;(10*A1025-1)))</f>
        <v>46930</v>
      </c>
      <c r="E1025" s="17" t="str">
        <f t="shared" ca="1" si="114"/>
        <v>月</v>
      </c>
      <c r="F1025" s="17" t="str" cm="1">
        <f t="array" aca="1" ref="F1025" ca="1">IF(E1025="","",IF(INDIRECT(VLOOKUP(B1025,B$8:C$38,2,FALSE)&amp;(10*A1025+3))="","",INDIRECT(VLOOKUP(B1025,B$8:C$38,2,FALSE)&amp;(10*A1025+3))))</f>
        <v/>
      </c>
      <c r="G1025" s="17" t="str" cm="1">
        <f t="array" aca="1" ref="G1025" ca="1">IF(E1025="","",IF(INDIRECT(VLOOKUP(B1025,B$8:C$38,2,FALSE)&amp;(10*A1025+5))="","",INDIRECT(VLOOKUP(B1025,B$8:C$38,2,FALSE)&amp;(10*A1025+5))))</f>
        <v/>
      </c>
      <c r="H1025" s="17" t="str" cm="1">
        <f t="array" aca="1" ref="H1025" ca="1">IF(G1025="","",IF(G1025="●","振替後",IF(G1025="▲","振替前",IF(G1025="○","休日",IF(G1025="外","非対象期間",IF(INDIRECT(VLOOKUP(B1025,B$8:C$38,2,FALSE)&amp;(10*A1025+5))="","",INDIRECT(VLOOKUP(B1025,B$8:C$38,2,FALSE)&amp;(10*A1025+5))))))))</f>
        <v/>
      </c>
    </row>
    <row r="1026" spans="1:8">
      <c r="A1026" s="17">
        <f t="shared" si="115"/>
        <v>33</v>
      </c>
      <c r="B1026" s="17">
        <f t="shared" si="116"/>
        <v>27</v>
      </c>
      <c r="D1026" s="89" cm="1">
        <f t="array" aca="1" ref="D1026" ca="1">IF(INDIRECT(VLOOKUP(B1026,B$8:C$38,2,FALSE)&amp;(10*A1026-1))="","",INDIRECT(VLOOKUP(B1026,B$8:C$38,2,FALSE)&amp;(10*A1026-1)))</f>
        <v>46931</v>
      </c>
      <c r="E1026" s="17" t="str">
        <f t="shared" ca="1" si="114"/>
        <v>火</v>
      </c>
      <c r="F1026" s="17" t="str" cm="1">
        <f t="array" aca="1" ref="F1026" ca="1">IF(E1026="","",IF(INDIRECT(VLOOKUP(B1026,B$8:C$38,2,FALSE)&amp;(10*A1026+3))="","",INDIRECT(VLOOKUP(B1026,B$8:C$38,2,FALSE)&amp;(10*A1026+3))))</f>
        <v/>
      </c>
      <c r="G1026" s="17" t="str" cm="1">
        <f t="array" aca="1" ref="G1026" ca="1">IF(E1026="","",IF(INDIRECT(VLOOKUP(B1026,B$8:C$38,2,FALSE)&amp;(10*A1026+5))="","",INDIRECT(VLOOKUP(B1026,B$8:C$38,2,FALSE)&amp;(10*A1026+5))))</f>
        <v/>
      </c>
      <c r="H1026" s="17" t="str" cm="1">
        <f t="array" aca="1" ref="H1026" ca="1">IF(G1026="","",IF(G1026="●","振替後",IF(G1026="▲","振替前",IF(G1026="○","休日",IF(G1026="外","非対象期間",IF(INDIRECT(VLOOKUP(B1026,B$8:C$38,2,FALSE)&amp;(10*A1026+5))="","",INDIRECT(VLOOKUP(B1026,B$8:C$38,2,FALSE)&amp;(10*A1026+5))))))))</f>
        <v/>
      </c>
    </row>
    <row r="1027" spans="1:8">
      <c r="A1027" s="17">
        <f t="shared" si="115"/>
        <v>33</v>
      </c>
      <c r="B1027" s="17">
        <f t="shared" si="116"/>
        <v>28</v>
      </c>
      <c r="D1027" s="89" cm="1">
        <f t="array" aca="1" ref="D1027" ca="1">IF(INDIRECT(VLOOKUP(B1027,B$8:C$38,2,FALSE)&amp;(10*A1027-1))="","",INDIRECT(VLOOKUP(B1027,B$8:C$38,2,FALSE)&amp;(10*A1027-1)))</f>
        <v>46932</v>
      </c>
      <c r="E1027" s="17" t="str">
        <f t="shared" ca="1" si="114"/>
        <v>水</v>
      </c>
      <c r="F1027" s="17" t="str" cm="1">
        <f t="array" aca="1" ref="F1027" ca="1">IF(E1027="","",IF(INDIRECT(VLOOKUP(B1027,B$8:C$38,2,FALSE)&amp;(10*A1027+3))="","",INDIRECT(VLOOKUP(B1027,B$8:C$38,2,FALSE)&amp;(10*A1027+3))))</f>
        <v/>
      </c>
      <c r="G1027" s="17" t="str" cm="1">
        <f t="array" aca="1" ref="G1027" ca="1">IF(E1027="","",IF(INDIRECT(VLOOKUP(B1027,B$8:C$38,2,FALSE)&amp;(10*A1027+5))="","",INDIRECT(VLOOKUP(B1027,B$8:C$38,2,FALSE)&amp;(10*A1027+5))))</f>
        <v/>
      </c>
      <c r="H1027" s="17" t="str" cm="1">
        <f t="array" aca="1" ref="H1027" ca="1">IF(G1027="","",IF(G1027="●","振替後",IF(G1027="▲","振替前",IF(G1027="○","休日",IF(G1027="外","非対象期間",IF(INDIRECT(VLOOKUP(B1027,B$8:C$38,2,FALSE)&amp;(10*A1027+5))="","",INDIRECT(VLOOKUP(B1027,B$8:C$38,2,FALSE)&amp;(10*A1027+5))))))))</f>
        <v/>
      </c>
    </row>
    <row r="1028" spans="1:8">
      <c r="A1028" s="17">
        <f t="shared" si="115"/>
        <v>33</v>
      </c>
      <c r="B1028" s="17">
        <f t="shared" si="116"/>
        <v>29</v>
      </c>
      <c r="D1028" s="89" cm="1">
        <f t="array" aca="1" ref="D1028" ca="1">IF(INDIRECT(VLOOKUP(B1028,B$8:C$38,2,FALSE)&amp;(10*A1028-1))="","",INDIRECT(VLOOKUP(B1028,B$8:C$38,2,FALSE)&amp;(10*A1028-1)))</f>
        <v>46933</v>
      </c>
      <c r="E1028" s="17" t="str">
        <f t="shared" ca="1" si="114"/>
        <v>木</v>
      </c>
      <c r="F1028" s="17" t="str" cm="1">
        <f t="array" aca="1" ref="F1028" ca="1">IF(E1028="","",IF(INDIRECT(VLOOKUP(B1028,B$8:C$38,2,FALSE)&amp;(10*A1028+3))="","",INDIRECT(VLOOKUP(B1028,B$8:C$38,2,FALSE)&amp;(10*A1028+3))))</f>
        <v/>
      </c>
      <c r="G1028" s="17" t="str" cm="1">
        <f t="array" aca="1" ref="G1028" ca="1">IF(E1028="","",IF(INDIRECT(VLOOKUP(B1028,B$8:C$38,2,FALSE)&amp;(10*A1028+5))="","",INDIRECT(VLOOKUP(B1028,B$8:C$38,2,FALSE)&amp;(10*A1028+5))))</f>
        <v/>
      </c>
      <c r="H1028" s="17" t="str" cm="1">
        <f t="array" aca="1" ref="H1028" ca="1">IF(G1028="","",IF(G1028="●","振替後",IF(G1028="▲","振替前",IF(G1028="○","休日",IF(G1028="外","非対象期間",IF(INDIRECT(VLOOKUP(B1028,B$8:C$38,2,FALSE)&amp;(10*A1028+5))="","",INDIRECT(VLOOKUP(B1028,B$8:C$38,2,FALSE)&amp;(10*A1028+5))))))))</f>
        <v/>
      </c>
    </row>
    <row r="1029" spans="1:8">
      <c r="A1029" s="17">
        <f t="shared" si="115"/>
        <v>33</v>
      </c>
      <c r="B1029" s="17">
        <f t="shared" si="116"/>
        <v>30</v>
      </c>
      <c r="D1029" s="89" cm="1">
        <f t="array" aca="1" ref="D1029" ca="1">IF(INDIRECT(VLOOKUP(B1029,B$8:C$38,2,FALSE)&amp;(10*A1029-1))="","",INDIRECT(VLOOKUP(B1029,B$8:C$38,2,FALSE)&amp;(10*A1029-1)))</f>
        <v>46934</v>
      </c>
      <c r="E1029" s="17" t="str">
        <f t="shared" ca="1" si="114"/>
        <v>金</v>
      </c>
      <c r="F1029" s="17" t="str" cm="1">
        <f t="array" aca="1" ref="F1029" ca="1">IF(E1029="","",IF(INDIRECT(VLOOKUP(B1029,B$8:C$38,2,FALSE)&amp;(10*A1029+3))="","",INDIRECT(VLOOKUP(B1029,B$8:C$38,2,FALSE)&amp;(10*A1029+3))))</f>
        <v/>
      </c>
      <c r="G1029" s="17" t="str" cm="1">
        <f t="array" aca="1" ref="G1029" ca="1">IF(E1029="","",IF(INDIRECT(VLOOKUP(B1029,B$8:C$38,2,FALSE)&amp;(10*A1029+5))="","",INDIRECT(VLOOKUP(B1029,B$8:C$38,2,FALSE)&amp;(10*A1029+5))))</f>
        <v/>
      </c>
      <c r="H1029" s="17" t="str" cm="1">
        <f t="array" aca="1" ref="H1029" ca="1">IF(G1029="","",IF(G1029="●","振替後",IF(G1029="▲","振替前",IF(G1029="○","休日",IF(G1029="外","非対象期間",IF(INDIRECT(VLOOKUP(B1029,B$8:C$38,2,FALSE)&amp;(10*A1029+5))="","",INDIRECT(VLOOKUP(B1029,B$8:C$38,2,FALSE)&amp;(10*A1029+5))))))))</f>
        <v/>
      </c>
    </row>
    <row r="1030" spans="1:8">
      <c r="D1030" s="89"/>
    </row>
    <row r="1031" spans="1:8">
      <c r="D1031" s="89"/>
    </row>
    <row r="1032" spans="1:8">
      <c r="D1032" s="89"/>
    </row>
    <row r="1033" spans="1:8">
      <c r="D1033" s="89"/>
    </row>
    <row r="1034" spans="1:8">
      <c r="D1034" s="89"/>
    </row>
    <row r="1035" spans="1:8">
      <c r="D1035" s="89"/>
    </row>
    <row r="1036" spans="1:8">
      <c r="D1036" s="89"/>
    </row>
    <row r="1037" spans="1:8">
      <c r="D1037" s="89"/>
    </row>
    <row r="1038" spans="1:8">
      <c r="D1038" s="89"/>
    </row>
    <row r="1039" spans="1:8">
      <c r="D1039" s="89"/>
    </row>
    <row r="1040" spans="1:8">
      <c r="D1040" s="89"/>
    </row>
    <row r="1041" spans="4:4">
      <c r="D1041" s="89"/>
    </row>
    <row r="1042" spans="4:4">
      <c r="D1042" s="89"/>
    </row>
    <row r="1043" spans="4:4">
      <c r="D1043" s="89"/>
    </row>
    <row r="1044" spans="4:4">
      <c r="D1044" s="89"/>
    </row>
    <row r="1045" spans="4:4">
      <c r="D1045" s="89"/>
    </row>
    <row r="1046" spans="4:4">
      <c r="D1046" s="89"/>
    </row>
    <row r="1047" spans="4:4">
      <c r="D1047" s="89"/>
    </row>
    <row r="1048" spans="4:4">
      <c r="D1048" s="89"/>
    </row>
    <row r="1049" spans="4:4">
      <c r="D1049" s="89"/>
    </row>
    <row r="1050" spans="4:4">
      <c r="D1050" s="89"/>
    </row>
    <row r="1051" spans="4:4">
      <c r="D1051" s="89"/>
    </row>
    <row r="1052" spans="4:4">
      <c r="D1052" s="89"/>
    </row>
    <row r="1053" spans="4:4">
      <c r="D1053" s="89"/>
    </row>
    <row r="1054" spans="4:4">
      <c r="D1054" s="89"/>
    </row>
    <row r="1055" spans="4:4">
      <c r="D1055" s="89"/>
    </row>
    <row r="1056" spans="4:4">
      <c r="D1056" s="89"/>
    </row>
    <row r="1057" spans="4:4">
      <c r="D1057" s="89"/>
    </row>
    <row r="1058" spans="4:4">
      <c r="D1058" s="89"/>
    </row>
    <row r="1059" spans="4:4">
      <c r="D1059" s="89"/>
    </row>
    <row r="1060" spans="4:4">
      <c r="D1060" s="89"/>
    </row>
    <row r="1061" spans="4:4">
      <c r="D1061" s="89"/>
    </row>
    <row r="1062" spans="4:4">
      <c r="D1062" s="89"/>
    </row>
    <row r="1063" spans="4:4">
      <c r="D1063" s="89"/>
    </row>
    <row r="1064" spans="4:4">
      <c r="D1064" s="89"/>
    </row>
    <row r="1065" spans="4:4">
      <c r="D1065" s="89"/>
    </row>
    <row r="1066" spans="4:4">
      <c r="D1066" s="89"/>
    </row>
    <row r="1067" spans="4:4">
      <c r="D1067" s="89"/>
    </row>
    <row r="1068" spans="4:4">
      <c r="D1068" s="89"/>
    </row>
    <row r="1069" spans="4:4">
      <c r="D1069" s="89"/>
    </row>
    <row r="1070" spans="4:4">
      <c r="D1070" s="89"/>
    </row>
    <row r="1071" spans="4:4">
      <c r="D1071" s="89"/>
    </row>
    <row r="1072" spans="4:4">
      <c r="D1072" s="89"/>
    </row>
    <row r="1073" spans="4:4">
      <c r="D1073" s="89"/>
    </row>
    <row r="1074" spans="4:4">
      <c r="D1074" s="89"/>
    </row>
    <row r="1075" spans="4:4">
      <c r="D1075" s="89"/>
    </row>
    <row r="1076" spans="4:4">
      <c r="D1076" s="89"/>
    </row>
    <row r="1077" spans="4:4">
      <c r="D1077" s="89"/>
    </row>
    <row r="1078" spans="4:4">
      <c r="D1078" s="89"/>
    </row>
    <row r="1079" spans="4:4">
      <c r="D1079" s="89"/>
    </row>
    <row r="1080" spans="4:4">
      <c r="D1080" s="89"/>
    </row>
    <row r="1081" spans="4:4">
      <c r="D1081" s="89"/>
    </row>
    <row r="1082" spans="4:4">
      <c r="D1082" s="89"/>
    </row>
    <row r="1083" spans="4:4">
      <c r="D1083" s="89"/>
    </row>
    <row r="1084" spans="4:4">
      <c r="D1084" s="89"/>
    </row>
    <row r="1085" spans="4:4">
      <c r="D1085" s="89"/>
    </row>
    <row r="1086" spans="4:4">
      <c r="D1086" s="89"/>
    </row>
    <row r="1087" spans="4:4">
      <c r="D1087" s="89"/>
    </row>
    <row r="1088" spans="4:4">
      <c r="D1088" s="89"/>
    </row>
    <row r="1089" spans="4:4">
      <c r="D1089" s="89"/>
    </row>
    <row r="1090" spans="4:4">
      <c r="D1090" s="89"/>
    </row>
    <row r="1091" spans="4:4">
      <c r="D1091" s="89"/>
    </row>
    <row r="1092" spans="4:4">
      <c r="D1092" s="89"/>
    </row>
    <row r="1093" spans="4:4">
      <c r="D1093" s="89"/>
    </row>
    <row r="1094" spans="4:4">
      <c r="D1094" s="89"/>
    </row>
    <row r="1095" spans="4:4">
      <c r="D1095" s="89"/>
    </row>
    <row r="1096" spans="4:4">
      <c r="D1096" s="89"/>
    </row>
    <row r="1097" spans="4:4">
      <c r="D1097" s="89"/>
    </row>
    <row r="1098" spans="4:4">
      <c r="D1098" s="89"/>
    </row>
    <row r="1099" spans="4:4">
      <c r="D1099" s="89"/>
    </row>
    <row r="1100" spans="4:4">
      <c r="D1100" s="89"/>
    </row>
    <row r="1101" spans="4:4">
      <c r="D1101" s="89"/>
    </row>
    <row r="1102" spans="4:4">
      <c r="D1102" s="89"/>
    </row>
    <row r="1103" spans="4:4">
      <c r="D1103" s="89"/>
    </row>
    <row r="1104" spans="4:4">
      <c r="D1104" s="89"/>
    </row>
    <row r="1105" spans="4:4">
      <c r="D1105" s="89"/>
    </row>
    <row r="1106" spans="4:4">
      <c r="D1106" s="89"/>
    </row>
    <row r="1107" spans="4:4">
      <c r="D1107" s="89"/>
    </row>
  </sheetData>
  <sheetProtection formatCells="0" formatColumns="0" formatRows="0" autoFilter="0" pivotTables="0"/>
  <mergeCells count="5338">
    <mergeCell ref="AQ320:AQ321"/>
    <mergeCell ref="AR320:AR321"/>
    <mergeCell ref="AS320:AS321"/>
    <mergeCell ref="AT320:AT321"/>
    <mergeCell ref="AU320:AU321"/>
    <mergeCell ref="AQ328:AU329"/>
    <mergeCell ref="AQ330:AQ331"/>
    <mergeCell ref="AR330:AR331"/>
    <mergeCell ref="AS330:AS331"/>
    <mergeCell ref="AT330:AT331"/>
    <mergeCell ref="AU330:AU331"/>
    <mergeCell ref="AQ290:AQ291"/>
    <mergeCell ref="AR290:AR291"/>
    <mergeCell ref="AS290:AS291"/>
    <mergeCell ref="AT290:AT291"/>
    <mergeCell ref="AU290:AU291"/>
    <mergeCell ref="AQ298:AU299"/>
    <mergeCell ref="AQ300:AQ301"/>
    <mergeCell ref="AR300:AR301"/>
    <mergeCell ref="AS300:AS301"/>
    <mergeCell ref="AT300:AT301"/>
    <mergeCell ref="AU300:AU301"/>
    <mergeCell ref="AQ308:AU309"/>
    <mergeCell ref="AQ310:AQ311"/>
    <mergeCell ref="AR310:AR311"/>
    <mergeCell ref="AS310:AS311"/>
    <mergeCell ref="AT310:AT311"/>
    <mergeCell ref="AU310:AU311"/>
    <mergeCell ref="AQ258:AU259"/>
    <mergeCell ref="AQ260:AQ261"/>
    <mergeCell ref="AR260:AR261"/>
    <mergeCell ref="AS260:AS261"/>
    <mergeCell ref="AT260:AT261"/>
    <mergeCell ref="AU260:AU261"/>
    <mergeCell ref="AQ268:AU269"/>
    <mergeCell ref="AQ270:AQ271"/>
    <mergeCell ref="AR270:AR271"/>
    <mergeCell ref="AS270:AS271"/>
    <mergeCell ref="AT270:AT271"/>
    <mergeCell ref="AU270:AU271"/>
    <mergeCell ref="AQ278:AU279"/>
    <mergeCell ref="AQ280:AQ281"/>
    <mergeCell ref="AR280:AR281"/>
    <mergeCell ref="AS280:AS281"/>
    <mergeCell ref="AT280:AT281"/>
    <mergeCell ref="AU280:AU281"/>
    <mergeCell ref="AQ230:AQ231"/>
    <mergeCell ref="AR230:AR231"/>
    <mergeCell ref="AS230:AS231"/>
    <mergeCell ref="AT230:AT231"/>
    <mergeCell ref="AU230:AU231"/>
    <mergeCell ref="AQ238:AU239"/>
    <mergeCell ref="AQ240:AQ241"/>
    <mergeCell ref="AR240:AR241"/>
    <mergeCell ref="AS240:AS241"/>
    <mergeCell ref="AT240:AT241"/>
    <mergeCell ref="AU240:AU241"/>
    <mergeCell ref="AQ248:AU249"/>
    <mergeCell ref="AQ250:AQ251"/>
    <mergeCell ref="AR250:AR251"/>
    <mergeCell ref="AS250:AS251"/>
    <mergeCell ref="AT250:AT251"/>
    <mergeCell ref="AU250:AU251"/>
    <mergeCell ref="AQ198:AU199"/>
    <mergeCell ref="AQ200:AQ201"/>
    <mergeCell ref="AR200:AR201"/>
    <mergeCell ref="AS200:AS201"/>
    <mergeCell ref="AT200:AT201"/>
    <mergeCell ref="AU200:AU201"/>
    <mergeCell ref="AQ208:AU209"/>
    <mergeCell ref="AQ210:AQ211"/>
    <mergeCell ref="AR210:AR211"/>
    <mergeCell ref="AS210:AS211"/>
    <mergeCell ref="AT210:AT211"/>
    <mergeCell ref="AU210:AU211"/>
    <mergeCell ref="AQ218:AU219"/>
    <mergeCell ref="AQ220:AQ221"/>
    <mergeCell ref="AR220:AR221"/>
    <mergeCell ref="AS220:AS221"/>
    <mergeCell ref="AT220:AT221"/>
    <mergeCell ref="AU220:AU221"/>
    <mergeCell ref="AQ170:AQ171"/>
    <mergeCell ref="AR170:AR171"/>
    <mergeCell ref="AS170:AS171"/>
    <mergeCell ref="AT170:AT171"/>
    <mergeCell ref="AU170:AU171"/>
    <mergeCell ref="AQ178:AU179"/>
    <mergeCell ref="AQ180:AQ181"/>
    <mergeCell ref="AR180:AR181"/>
    <mergeCell ref="AS180:AS181"/>
    <mergeCell ref="AT180:AT181"/>
    <mergeCell ref="AU180:AU181"/>
    <mergeCell ref="AQ188:AU189"/>
    <mergeCell ref="AQ190:AQ191"/>
    <mergeCell ref="AR190:AR191"/>
    <mergeCell ref="AS190:AS191"/>
    <mergeCell ref="AT190:AT191"/>
    <mergeCell ref="AU190:AU191"/>
    <mergeCell ref="AQ138:AU139"/>
    <mergeCell ref="AQ140:AQ141"/>
    <mergeCell ref="AR140:AR141"/>
    <mergeCell ref="AS140:AS141"/>
    <mergeCell ref="AT140:AT141"/>
    <mergeCell ref="AU140:AU141"/>
    <mergeCell ref="AQ148:AU149"/>
    <mergeCell ref="AQ150:AQ151"/>
    <mergeCell ref="AR150:AR151"/>
    <mergeCell ref="AS150:AS151"/>
    <mergeCell ref="AT150:AT151"/>
    <mergeCell ref="AU150:AU151"/>
    <mergeCell ref="AQ158:AU159"/>
    <mergeCell ref="AQ160:AQ161"/>
    <mergeCell ref="AR160:AR161"/>
    <mergeCell ref="AS160:AS161"/>
    <mergeCell ref="AT160:AT161"/>
    <mergeCell ref="AU160:AU161"/>
    <mergeCell ref="AQ110:AQ111"/>
    <mergeCell ref="AR110:AR111"/>
    <mergeCell ref="AS110:AS111"/>
    <mergeCell ref="AT110:AT111"/>
    <mergeCell ref="AU110:AU111"/>
    <mergeCell ref="AQ118:AU119"/>
    <mergeCell ref="AQ120:AQ121"/>
    <mergeCell ref="AR120:AR121"/>
    <mergeCell ref="AS120:AS121"/>
    <mergeCell ref="AT120:AT121"/>
    <mergeCell ref="AU120:AU121"/>
    <mergeCell ref="AQ128:AU129"/>
    <mergeCell ref="AQ130:AQ131"/>
    <mergeCell ref="AR130:AR131"/>
    <mergeCell ref="AS130:AS131"/>
    <mergeCell ref="AT130:AT131"/>
    <mergeCell ref="AU130:AU131"/>
    <mergeCell ref="AQ78:AU79"/>
    <mergeCell ref="AQ80:AQ81"/>
    <mergeCell ref="AR80:AR81"/>
    <mergeCell ref="AS80:AS81"/>
    <mergeCell ref="AT80:AT81"/>
    <mergeCell ref="AU80:AU81"/>
    <mergeCell ref="AQ88:AU89"/>
    <mergeCell ref="AQ90:AQ91"/>
    <mergeCell ref="AR90:AR91"/>
    <mergeCell ref="AS90:AS91"/>
    <mergeCell ref="AT90:AT91"/>
    <mergeCell ref="AU90:AU91"/>
    <mergeCell ref="AQ98:AU99"/>
    <mergeCell ref="AQ100:AQ101"/>
    <mergeCell ref="AR100:AR101"/>
    <mergeCell ref="AS100:AS101"/>
    <mergeCell ref="AT100:AT101"/>
    <mergeCell ref="AU100:AU101"/>
    <mergeCell ref="AT40:AT41"/>
    <mergeCell ref="AU40:AU41"/>
    <mergeCell ref="AQ48:AU49"/>
    <mergeCell ref="AQ50:AQ51"/>
    <mergeCell ref="AR50:AR51"/>
    <mergeCell ref="AS50:AS51"/>
    <mergeCell ref="AT50:AT51"/>
    <mergeCell ref="AU50:AU51"/>
    <mergeCell ref="AQ58:AU59"/>
    <mergeCell ref="AQ60:AQ61"/>
    <mergeCell ref="AR60:AR61"/>
    <mergeCell ref="AS60:AS61"/>
    <mergeCell ref="AT60:AT61"/>
    <mergeCell ref="AU60:AU61"/>
    <mergeCell ref="AQ68:AU69"/>
    <mergeCell ref="AQ70:AQ71"/>
    <mergeCell ref="AR70:AR71"/>
    <mergeCell ref="AS70:AS71"/>
    <mergeCell ref="AT70:AT71"/>
    <mergeCell ref="AU70:AU71"/>
    <mergeCell ref="AQ8:AU9"/>
    <mergeCell ref="AQ10:AQ11"/>
    <mergeCell ref="AR10:AR11"/>
    <mergeCell ref="AS10:AS11"/>
    <mergeCell ref="AT10:AT11"/>
    <mergeCell ref="AU10:AU11"/>
    <mergeCell ref="AQ18:AU19"/>
    <mergeCell ref="AQ20:AQ21"/>
    <mergeCell ref="AR20:AR21"/>
    <mergeCell ref="AS20:AS21"/>
    <mergeCell ref="AT20:AT21"/>
    <mergeCell ref="AU20:AU21"/>
    <mergeCell ref="AQ28:AU29"/>
    <mergeCell ref="AQ30:AQ31"/>
    <mergeCell ref="AR30:AR31"/>
    <mergeCell ref="AS30:AS31"/>
    <mergeCell ref="AT30:AT31"/>
    <mergeCell ref="AU30:AU31"/>
    <mergeCell ref="U360:AX360"/>
    <mergeCell ref="M361:P361"/>
    <mergeCell ref="Q361:T361"/>
    <mergeCell ref="U361:AX361"/>
    <mergeCell ref="M362:P362"/>
    <mergeCell ref="Q362:T362"/>
    <mergeCell ref="U362:AX362"/>
    <mergeCell ref="M367:P367"/>
    <mergeCell ref="Q367:T367"/>
    <mergeCell ref="U367:AX367"/>
    <mergeCell ref="M351:P351"/>
    <mergeCell ref="Q351:T351"/>
    <mergeCell ref="U351:AX351"/>
    <mergeCell ref="M352:P352"/>
    <mergeCell ref="Q352:T352"/>
    <mergeCell ref="U352:AX352"/>
    <mergeCell ref="M353:P353"/>
    <mergeCell ref="Q353:T353"/>
    <mergeCell ref="U353:AX353"/>
    <mergeCell ref="M354:P354"/>
    <mergeCell ref="Q354:T354"/>
    <mergeCell ref="U354:AX354"/>
    <mergeCell ref="M355:P355"/>
    <mergeCell ref="Q355:T355"/>
    <mergeCell ref="U355:AX355"/>
    <mergeCell ref="M356:P356"/>
    <mergeCell ref="Q356:T356"/>
    <mergeCell ref="U356:AX356"/>
    <mergeCell ref="M357:P357"/>
    <mergeCell ref="Q357:T357"/>
    <mergeCell ref="U357:AX357"/>
    <mergeCell ref="M358:P358"/>
    <mergeCell ref="Q358:T358"/>
    <mergeCell ref="U358:AX358"/>
    <mergeCell ref="M359:P359"/>
    <mergeCell ref="Q359:T359"/>
    <mergeCell ref="U359:AX359"/>
    <mergeCell ref="M360:P360"/>
    <mergeCell ref="Q360:T360"/>
    <mergeCell ref="BL2:BL4"/>
    <mergeCell ref="K5:L5"/>
    <mergeCell ref="BF10:BF15"/>
    <mergeCell ref="X6:Y6"/>
    <mergeCell ref="AG6:AI6"/>
    <mergeCell ref="L8:AP8"/>
    <mergeCell ref="AV8:AX9"/>
    <mergeCell ref="AY8:AZ9"/>
    <mergeCell ref="K6:L6"/>
    <mergeCell ref="M6:N6"/>
    <mergeCell ref="O6:P6"/>
    <mergeCell ref="Q6:R6"/>
    <mergeCell ref="T6:U6"/>
    <mergeCell ref="V6:W6"/>
    <mergeCell ref="AV2:AZ4"/>
    <mergeCell ref="BE2:BE4"/>
    <mergeCell ref="BH2:BH4"/>
    <mergeCell ref="BI2:BI4"/>
    <mergeCell ref="AZ13:AZ14"/>
    <mergeCell ref="BA14:BA15"/>
    <mergeCell ref="BB14:BB15"/>
    <mergeCell ref="AZ15:AZ16"/>
    <mergeCell ref="S11:S12"/>
    <mergeCell ref="T11:T12"/>
    <mergeCell ref="U11:U12"/>
    <mergeCell ref="V11:V12"/>
    <mergeCell ref="W11:W12"/>
    <mergeCell ref="X11:X12"/>
    <mergeCell ref="K11:K12"/>
    <mergeCell ref="L11:L12"/>
    <mergeCell ref="M11:M12"/>
    <mergeCell ref="BO8:BO9"/>
    <mergeCell ref="BP8:BP9"/>
    <mergeCell ref="BR8:BR9"/>
    <mergeCell ref="BS8:BS9"/>
    <mergeCell ref="BT8:BT9"/>
    <mergeCell ref="BG8:BG9"/>
    <mergeCell ref="BH8:BH9"/>
    <mergeCell ref="BI8:BI9"/>
    <mergeCell ref="BL8:BL9"/>
    <mergeCell ref="BM8:BM10"/>
    <mergeCell ref="BN8:BN10"/>
    <mergeCell ref="BG10:BG15"/>
    <mergeCell ref="BH10:BH15"/>
    <mergeCell ref="BI10:BI15"/>
    <mergeCell ref="BJ10:BJ15"/>
    <mergeCell ref="BA8:BA10"/>
    <mergeCell ref="BB8:BB10"/>
    <mergeCell ref="BC8:BC9"/>
    <mergeCell ref="BD8:BD9"/>
    <mergeCell ref="BE8:BE9"/>
    <mergeCell ref="BF8:BF9"/>
    <mergeCell ref="BD10:BD15"/>
    <mergeCell ref="BE10:BE15"/>
    <mergeCell ref="BS10:BS15"/>
    <mergeCell ref="BT10:BT15"/>
    <mergeCell ref="N11:N12"/>
    <mergeCell ref="O11:O12"/>
    <mergeCell ref="P11:P12"/>
    <mergeCell ref="Q11:Q12"/>
    <mergeCell ref="R11:R12"/>
    <mergeCell ref="BK10:BK15"/>
    <mergeCell ref="BL10:BL15"/>
    <mergeCell ref="BO10:BO12"/>
    <mergeCell ref="BP10:BP12"/>
    <mergeCell ref="BQ10:BQ11"/>
    <mergeCell ref="BR10:BR11"/>
    <mergeCell ref="BM11:BM15"/>
    <mergeCell ref="BN11:BN15"/>
    <mergeCell ref="BO13:BO15"/>
    <mergeCell ref="BP13:BP15"/>
    <mergeCell ref="AV10:AV12"/>
    <mergeCell ref="AW10:AW12"/>
    <mergeCell ref="AX10:AX12"/>
    <mergeCell ref="AY10:AY12"/>
    <mergeCell ref="AZ10:AZ12"/>
    <mergeCell ref="BC10:BC15"/>
    <mergeCell ref="AK11:AK12"/>
    <mergeCell ref="AL11:AL12"/>
    <mergeCell ref="AM11:AM12"/>
    <mergeCell ref="AN11:AN12"/>
    <mergeCell ref="AO11:AO12"/>
    <mergeCell ref="AP11:AP12"/>
    <mergeCell ref="AE11:AE12"/>
    <mergeCell ref="AF11:AF12"/>
    <mergeCell ref="AG11:AG12"/>
    <mergeCell ref="AH11:AH12"/>
    <mergeCell ref="AI11:AI12"/>
    <mergeCell ref="AJ11:AJ12"/>
    <mergeCell ref="Y11:Y12"/>
    <mergeCell ref="Z11:Z12"/>
    <mergeCell ref="AA11:AA12"/>
    <mergeCell ref="AB11:AB12"/>
    <mergeCell ref="AC11:AC12"/>
    <mergeCell ref="AD11:AD12"/>
    <mergeCell ref="AW13:AW14"/>
    <mergeCell ref="AX13:AX14"/>
    <mergeCell ref="AY13:AY14"/>
    <mergeCell ref="AI13:AI14"/>
    <mergeCell ref="AJ13:AJ14"/>
    <mergeCell ref="AK13:AK14"/>
    <mergeCell ref="AL13:AL14"/>
    <mergeCell ref="AM13:AM14"/>
    <mergeCell ref="AN13:AN14"/>
    <mergeCell ref="AC13:AC14"/>
    <mergeCell ref="AD13:AD14"/>
    <mergeCell ref="AE13:AE14"/>
    <mergeCell ref="AF13:AF14"/>
    <mergeCell ref="AG13:AG14"/>
    <mergeCell ref="AH13:AH14"/>
    <mergeCell ref="AO13:AO14"/>
    <mergeCell ref="AP13:AP14"/>
    <mergeCell ref="AV13:AV14"/>
    <mergeCell ref="W13:W14"/>
    <mergeCell ref="X13:X14"/>
    <mergeCell ref="Y13:Y14"/>
    <mergeCell ref="Z13:Z14"/>
    <mergeCell ref="AA13:AA14"/>
    <mergeCell ref="AB13:AB14"/>
    <mergeCell ref="AA15:AA16"/>
    <mergeCell ref="AB15:AB16"/>
    <mergeCell ref="Q15:Q16"/>
    <mergeCell ref="R15:R16"/>
    <mergeCell ref="S15:S16"/>
    <mergeCell ref="T15:T16"/>
    <mergeCell ref="U15:U16"/>
    <mergeCell ref="V15:V16"/>
    <mergeCell ref="K15:K16"/>
    <mergeCell ref="L15:L16"/>
    <mergeCell ref="M15:M16"/>
    <mergeCell ref="N15:N16"/>
    <mergeCell ref="O15:O16"/>
    <mergeCell ref="P15:P16"/>
    <mergeCell ref="Q13:Q14"/>
    <mergeCell ref="R13:R14"/>
    <mergeCell ref="S13:S14"/>
    <mergeCell ref="T13:T14"/>
    <mergeCell ref="U13:U14"/>
    <mergeCell ref="V13:V14"/>
    <mergeCell ref="K13:K14"/>
    <mergeCell ref="L13:L14"/>
    <mergeCell ref="M13:M14"/>
    <mergeCell ref="N13:N14"/>
    <mergeCell ref="O13:O14"/>
    <mergeCell ref="P13:P14"/>
    <mergeCell ref="L18:AP18"/>
    <mergeCell ref="AV18:AX19"/>
    <mergeCell ref="AY18:AZ19"/>
    <mergeCell ref="BA18:BA20"/>
    <mergeCell ref="BB18:BB20"/>
    <mergeCell ref="AX20:AX22"/>
    <mergeCell ref="AY20:AY22"/>
    <mergeCell ref="AZ20:AZ22"/>
    <mergeCell ref="Q21:Q22"/>
    <mergeCell ref="AO15:AO16"/>
    <mergeCell ref="AP15:AP16"/>
    <mergeCell ref="AV15:AV16"/>
    <mergeCell ref="AW15:AW16"/>
    <mergeCell ref="AX15:AX16"/>
    <mergeCell ref="AY15:AY16"/>
    <mergeCell ref="AI15:AI16"/>
    <mergeCell ref="AJ15:AJ16"/>
    <mergeCell ref="AK15:AK16"/>
    <mergeCell ref="AL15:AL16"/>
    <mergeCell ref="AM15:AM16"/>
    <mergeCell ref="AN15:AN16"/>
    <mergeCell ref="AC15:AC16"/>
    <mergeCell ref="AD15:AD16"/>
    <mergeCell ref="AE15:AE16"/>
    <mergeCell ref="AF15:AF16"/>
    <mergeCell ref="AG15:AG16"/>
    <mergeCell ref="AH15:AH16"/>
    <mergeCell ref="W15:W16"/>
    <mergeCell ref="X15:X16"/>
    <mergeCell ref="Y15:Y16"/>
    <mergeCell ref="Z15:Z16"/>
    <mergeCell ref="AV20:AV22"/>
    <mergeCell ref="AW20:AW22"/>
    <mergeCell ref="BI18:BI19"/>
    <mergeCell ref="BL18:BL19"/>
    <mergeCell ref="BM18:BM20"/>
    <mergeCell ref="BN18:BN20"/>
    <mergeCell ref="BO18:BO19"/>
    <mergeCell ref="BP18:BP19"/>
    <mergeCell ref="BI20:BI25"/>
    <mergeCell ref="BJ20:BJ25"/>
    <mergeCell ref="BK20:BK25"/>
    <mergeCell ref="BL20:BL25"/>
    <mergeCell ref="BC18:BC19"/>
    <mergeCell ref="BD18:BD19"/>
    <mergeCell ref="BE18:BE19"/>
    <mergeCell ref="BF18:BF19"/>
    <mergeCell ref="BG18:BG19"/>
    <mergeCell ref="BH18:BH19"/>
    <mergeCell ref="BO20:BO22"/>
    <mergeCell ref="BP20:BP22"/>
    <mergeCell ref="BQ20:BQ21"/>
    <mergeCell ref="BR20:BR21"/>
    <mergeCell ref="BS20:BS25"/>
    <mergeCell ref="BT20:BT25"/>
    <mergeCell ref="BO23:BO25"/>
    <mergeCell ref="BP23:BP25"/>
    <mergeCell ref="BC20:BC25"/>
    <mergeCell ref="BD20:BD25"/>
    <mergeCell ref="BE20:BE25"/>
    <mergeCell ref="BF20:BF25"/>
    <mergeCell ref="BG20:BG25"/>
    <mergeCell ref="BH20:BH25"/>
    <mergeCell ref="BR18:BR19"/>
    <mergeCell ref="BS18:BS19"/>
    <mergeCell ref="BT18:BT19"/>
    <mergeCell ref="X21:X22"/>
    <mergeCell ref="Y21:Y22"/>
    <mergeCell ref="Z21:Z22"/>
    <mergeCell ref="AA21:AA22"/>
    <mergeCell ref="AB21:AB22"/>
    <mergeCell ref="AC21:AC22"/>
    <mergeCell ref="AP21:AP22"/>
    <mergeCell ref="BM21:BM25"/>
    <mergeCell ref="BN21:BN25"/>
    <mergeCell ref="AJ21:AJ22"/>
    <mergeCell ref="AK21:AK22"/>
    <mergeCell ref="AL21:AL22"/>
    <mergeCell ref="AM21:AM22"/>
    <mergeCell ref="AN21:AN22"/>
    <mergeCell ref="AO21:AO22"/>
    <mergeCell ref="AD21:AD22"/>
    <mergeCell ref="AE21:AE22"/>
    <mergeCell ref="R21:R22"/>
    <mergeCell ref="S21:S22"/>
    <mergeCell ref="T21:T22"/>
    <mergeCell ref="U21:U22"/>
    <mergeCell ref="V21:V22"/>
    <mergeCell ref="W21:W22"/>
    <mergeCell ref="K21:K22"/>
    <mergeCell ref="L21:L22"/>
    <mergeCell ref="M21:M22"/>
    <mergeCell ref="N21:N22"/>
    <mergeCell ref="O21:O22"/>
    <mergeCell ref="P21:P22"/>
    <mergeCell ref="Z23:Z24"/>
    <mergeCell ref="AA23:AA24"/>
    <mergeCell ref="AB23:AB24"/>
    <mergeCell ref="AC23:AC24"/>
    <mergeCell ref="R23:R24"/>
    <mergeCell ref="S23:S24"/>
    <mergeCell ref="T23:T24"/>
    <mergeCell ref="U23:U24"/>
    <mergeCell ref="V23:V24"/>
    <mergeCell ref="W23:W24"/>
    <mergeCell ref="K23:K24"/>
    <mergeCell ref="L23:L24"/>
    <mergeCell ref="M23:M24"/>
    <mergeCell ref="N23:N24"/>
    <mergeCell ref="O23:O24"/>
    <mergeCell ref="P23:P24"/>
    <mergeCell ref="Q23:Q24"/>
    <mergeCell ref="AF21:AF22"/>
    <mergeCell ref="AG21:AG22"/>
    <mergeCell ref="AH21:AH22"/>
    <mergeCell ref="AI21:AI22"/>
    <mergeCell ref="W25:W26"/>
    <mergeCell ref="X25:X26"/>
    <mergeCell ref="BA24:BA25"/>
    <mergeCell ref="BB24:BB25"/>
    <mergeCell ref="K25:K26"/>
    <mergeCell ref="L25:L26"/>
    <mergeCell ref="M25:M26"/>
    <mergeCell ref="N25:N26"/>
    <mergeCell ref="O25:O26"/>
    <mergeCell ref="P25:P26"/>
    <mergeCell ref="Q25:Q26"/>
    <mergeCell ref="R25:R26"/>
    <mergeCell ref="AP23:AP24"/>
    <mergeCell ref="AV23:AV24"/>
    <mergeCell ref="AW23:AW24"/>
    <mergeCell ref="AX23:AX24"/>
    <mergeCell ref="AY23:AY24"/>
    <mergeCell ref="AZ23:AZ24"/>
    <mergeCell ref="AJ23:AJ24"/>
    <mergeCell ref="AK23:AK24"/>
    <mergeCell ref="AL23:AL24"/>
    <mergeCell ref="AM23:AM24"/>
    <mergeCell ref="AN23:AN24"/>
    <mergeCell ref="AO23:AO24"/>
    <mergeCell ref="AD23:AD24"/>
    <mergeCell ref="AE23:AE24"/>
    <mergeCell ref="AF23:AF24"/>
    <mergeCell ref="AG23:AG24"/>
    <mergeCell ref="AH23:AH24"/>
    <mergeCell ref="AI23:AI24"/>
    <mergeCell ref="X23:X24"/>
    <mergeCell ref="Y23:Y24"/>
    <mergeCell ref="BF30:BF35"/>
    <mergeCell ref="AV25:AV26"/>
    <mergeCell ref="AW25:AW26"/>
    <mergeCell ref="AX25:AX26"/>
    <mergeCell ref="AY25:AY26"/>
    <mergeCell ref="AZ25:AZ26"/>
    <mergeCell ref="L28:AP28"/>
    <mergeCell ref="AV28:AX29"/>
    <mergeCell ref="AY28:AZ29"/>
    <mergeCell ref="AK25:AK26"/>
    <mergeCell ref="AL25:AL26"/>
    <mergeCell ref="AM25:AM26"/>
    <mergeCell ref="AN25:AN26"/>
    <mergeCell ref="AO25:AO26"/>
    <mergeCell ref="AP25:AP26"/>
    <mergeCell ref="AE25:AE26"/>
    <mergeCell ref="AF25:AF26"/>
    <mergeCell ref="AG25:AG26"/>
    <mergeCell ref="AH25:AH26"/>
    <mergeCell ref="AI25:AI26"/>
    <mergeCell ref="AJ25:AJ26"/>
    <mergeCell ref="Y25:Y26"/>
    <mergeCell ref="Z25:Z26"/>
    <mergeCell ref="AA25:AA26"/>
    <mergeCell ref="AB25:AB26"/>
    <mergeCell ref="AC25:AC26"/>
    <mergeCell ref="AD25:AD26"/>
    <mergeCell ref="S25:S26"/>
    <mergeCell ref="T25:T26"/>
    <mergeCell ref="U25:U26"/>
    <mergeCell ref="V25:V26"/>
    <mergeCell ref="AZ33:AZ34"/>
    <mergeCell ref="BA34:BA35"/>
    <mergeCell ref="BB34:BB35"/>
    <mergeCell ref="AZ35:AZ36"/>
    <mergeCell ref="BO28:BO29"/>
    <mergeCell ref="BP28:BP29"/>
    <mergeCell ref="BR28:BR29"/>
    <mergeCell ref="BS28:BS29"/>
    <mergeCell ref="BT28:BT29"/>
    <mergeCell ref="BG28:BG29"/>
    <mergeCell ref="BH28:BH29"/>
    <mergeCell ref="BI28:BI29"/>
    <mergeCell ref="BL28:BL29"/>
    <mergeCell ref="BM28:BM30"/>
    <mergeCell ref="BN28:BN30"/>
    <mergeCell ref="BG30:BG35"/>
    <mergeCell ref="BH30:BH35"/>
    <mergeCell ref="BI30:BI35"/>
    <mergeCell ref="BJ30:BJ35"/>
    <mergeCell ref="BA28:BA30"/>
    <mergeCell ref="BB28:BB30"/>
    <mergeCell ref="BC28:BC29"/>
    <mergeCell ref="BD28:BD29"/>
    <mergeCell ref="BS30:BS35"/>
    <mergeCell ref="BT30:BT35"/>
    <mergeCell ref="BE28:BE29"/>
    <mergeCell ref="BF28:BF29"/>
    <mergeCell ref="BC30:BC35"/>
    <mergeCell ref="AD31:AD32"/>
    <mergeCell ref="K31:K32"/>
    <mergeCell ref="L31:L32"/>
    <mergeCell ref="M31:M32"/>
    <mergeCell ref="N31:N32"/>
    <mergeCell ref="O31:O32"/>
    <mergeCell ref="P31:P32"/>
    <mergeCell ref="Q31:Q32"/>
    <mergeCell ref="R31:R32"/>
    <mergeCell ref="BK30:BK35"/>
    <mergeCell ref="BL30:BL35"/>
    <mergeCell ref="BO30:BO32"/>
    <mergeCell ref="BP30:BP32"/>
    <mergeCell ref="BQ30:BQ31"/>
    <mergeCell ref="BR30:BR31"/>
    <mergeCell ref="BM31:BM35"/>
    <mergeCell ref="BN31:BN35"/>
    <mergeCell ref="BO33:BO35"/>
    <mergeCell ref="BP33:BP35"/>
    <mergeCell ref="AV30:AV32"/>
    <mergeCell ref="AW30:AW32"/>
    <mergeCell ref="AY33:AY34"/>
    <mergeCell ref="AI33:AI34"/>
    <mergeCell ref="AJ33:AJ34"/>
    <mergeCell ref="AK33:AK34"/>
    <mergeCell ref="AL33:AL34"/>
    <mergeCell ref="AM33:AM34"/>
    <mergeCell ref="AN33:AN34"/>
    <mergeCell ref="AC33:AC34"/>
    <mergeCell ref="AI31:AI32"/>
    <mergeCell ref="AJ31:AJ32"/>
    <mergeCell ref="BD30:BD35"/>
    <mergeCell ref="BE30:BE35"/>
    <mergeCell ref="S31:S32"/>
    <mergeCell ref="T31:T32"/>
    <mergeCell ref="U31:U32"/>
    <mergeCell ref="V31:V32"/>
    <mergeCell ref="W31:W32"/>
    <mergeCell ref="X31:X32"/>
    <mergeCell ref="AA35:AA36"/>
    <mergeCell ref="AB35:AB36"/>
    <mergeCell ref="Q35:Q36"/>
    <mergeCell ref="R35:R36"/>
    <mergeCell ref="S35:S36"/>
    <mergeCell ref="T35:T36"/>
    <mergeCell ref="U35:U36"/>
    <mergeCell ref="V35:V36"/>
    <mergeCell ref="AX30:AX32"/>
    <mergeCell ref="AY30:AY32"/>
    <mergeCell ref="AZ30:AZ32"/>
    <mergeCell ref="AK31:AK32"/>
    <mergeCell ref="AL31:AL32"/>
    <mergeCell ref="AM31:AM32"/>
    <mergeCell ref="AN31:AN32"/>
    <mergeCell ref="AO31:AO32"/>
    <mergeCell ref="AP31:AP32"/>
    <mergeCell ref="AE31:AE32"/>
    <mergeCell ref="AF31:AF32"/>
    <mergeCell ref="AG31:AG32"/>
    <mergeCell ref="AH31:AH32"/>
    <mergeCell ref="Y31:Y32"/>
    <mergeCell ref="Z31:Z32"/>
    <mergeCell ref="AA31:AA32"/>
    <mergeCell ref="AB31:AB32"/>
    <mergeCell ref="AC31:AC32"/>
    <mergeCell ref="AW33:AW34"/>
    <mergeCell ref="AX33:AX34"/>
    <mergeCell ref="K35:K36"/>
    <mergeCell ref="L35:L36"/>
    <mergeCell ref="M35:M36"/>
    <mergeCell ref="N35:N36"/>
    <mergeCell ref="O35:O36"/>
    <mergeCell ref="P35:P36"/>
    <mergeCell ref="AO33:AO34"/>
    <mergeCell ref="AP33:AP34"/>
    <mergeCell ref="AV33:AV34"/>
    <mergeCell ref="Q33:Q34"/>
    <mergeCell ref="R33:R34"/>
    <mergeCell ref="S33:S34"/>
    <mergeCell ref="T33:T34"/>
    <mergeCell ref="U33:U34"/>
    <mergeCell ref="V33:V34"/>
    <mergeCell ref="K33:K34"/>
    <mergeCell ref="L33:L34"/>
    <mergeCell ref="M33:M34"/>
    <mergeCell ref="N33:N34"/>
    <mergeCell ref="O33:O34"/>
    <mergeCell ref="P33:P34"/>
    <mergeCell ref="AD33:AD34"/>
    <mergeCell ref="AE33:AE34"/>
    <mergeCell ref="AF33:AF34"/>
    <mergeCell ref="AG33:AG34"/>
    <mergeCell ref="AH33:AH34"/>
    <mergeCell ref="W33:W34"/>
    <mergeCell ref="X33:X34"/>
    <mergeCell ref="Y33:Y34"/>
    <mergeCell ref="Z33:Z34"/>
    <mergeCell ref="AA33:AA34"/>
    <mergeCell ref="AB33:AB34"/>
    <mergeCell ref="L38:AP38"/>
    <mergeCell ref="AV38:AX39"/>
    <mergeCell ref="AY38:AZ39"/>
    <mergeCell ref="BA38:BA40"/>
    <mergeCell ref="BB38:BB40"/>
    <mergeCell ref="AX40:AX42"/>
    <mergeCell ref="AY40:AY42"/>
    <mergeCell ref="AZ40:AZ42"/>
    <mergeCell ref="Q41:Q42"/>
    <mergeCell ref="AO35:AO36"/>
    <mergeCell ref="AP35:AP36"/>
    <mergeCell ref="AV35:AV36"/>
    <mergeCell ref="AW35:AW36"/>
    <mergeCell ref="AX35:AX36"/>
    <mergeCell ref="AY35:AY36"/>
    <mergeCell ref="AI35:AI36"/>
    <mergeCell ref="AJ35:AJ36"/>
    <mergeCell ref="AK35:AK36"/>
    <mergeCell ref="AL35:AL36"/>
    <mergeCell ref="AM35:AM36"/>
    <mergeCell ref="AN35:AN36"/>
    <mergeCell ref="AC35:AC36"/>
    <mergeCell ref="AD35:AD36"/>
    <mergeCell ref="AE35:AE36"/>
    <mergeCell ref="AF35:AF36"/>
    <mergeCell ref="AG35:AG36"/>
    <mergeCell ref="AH35:AH36"/>
    <mergeCell ref="W35:W36"/>
    <mergeCell ref="X35:X36"/>
    <mergeCell ref="Y35:Y36"/>
    <mergeCell ref="Z35:Z36"/>
    <mergeCell ref="AV40:AV42"/>
    <mergeCell ref="AW40:AW42"/>
    <mergeCell ref="BI38:BI39"/>
    <mergeCell ref="BL38:BL39"/>
    <mergeCell ref="AG41:AG42"/>
    <mergeCell ref="AH41:AH42"/>
    <mergeCell ref="AI41:AI42"/>
    <mergeCell ref="BM38:BM40"/>
    <mergeCell ref="BN38:BN40"/>
    <mergeCell ref="BO38:BO39"/>
    <mergeCell ref="BP38:BP39"/>
    <mergeCell ref="BI40:BI45"/>
    <mergeCell ref="BJ40:BJ45"/>
    <mergeCell ref="BK40:BK45"/>
    <mergeCell ref="BL40:BL45"/>
    <mergeCell ref="BC38:BC39"/>
    <mergeCell ref="BD38:BD39"/>
    <mergeCell ref="BE38:BE39"/>
    <mergeCell ref="BF38:BF39"/>
    <mergeCell ref="BG38:BG39"/>
    <mergeCell ref="BH38:BH39"/>
    <mergeCell ref="BO40:BO42"/>
    <mergeCell ref="BP40:BP42"/>
    <mergeCell ref="AF41:AF42"/>
    <mergeCell ref="BA44:BA45"/>
    <mergeCell ref="BB44:BB45"/>
    <mergeCell ref="AZ45:AZ46"/>
    <mergeCell ref="AQ38:AU39"/>
    <mergeCell ref="AQ40:AQ41"/>
    <mergeCell ref="AR40:AR41"/>
    <mergeCell ref="AS40:AS41"/>
    <mergeCell ref="BQ40:BQ41"/>
    <mergeCell ref="BR40:BR41"/>
    <mergeCell ref="BS40:BS45"/>
    <mergeCell ref="BT40:BT45"/>
    <mergeCell ref="BO43:BO45"/>
    <mergeCell ref="BP43:BP45"/>
    <mergeCell ref="BC40:BC45"/>
    <mergeCell ref="BD40:BD45"/>
    <mergeCell ref="BE40:BE45"/>
    <mergeCell ref="BF40:BF45"/>
    <mergeCell ref="BG40:BG45"/>
    <mergeCell ref="BH40:BH45"/>
    <mergeCell ref="BR38:BR39"/>
    <mergeCell ref="BS38:BS39"/>
    <mergeCell ref="BT38:BT39"/>
    <mergeCell ref="X41:X42"/>
    <mergeCell ref="Y41:Y42"/>
    <mergeCell ref="Z41:Z42"/>
    <mergeCell ref="AA41:AA42"/>
    <mergeCell ref="AB41:AB42"/>
    <mergeCell ref="AC41:AC42"/>
    <mergeCell ref="AP41:AP42"/>
    <mergeCell ref="BM41:BM45"/>
    <mergeCell ref="BN41:BN45"/>
    <mergeCell ref="AJ41:AJ42"/>
    <mergeCell ref="AK41:AK42"/>
    <mergeCell ref="AL41:AL42"/>
    <mergeCell ref="AM41:AM42"/>
    <mergeCell ref="AN41:AN42"/>
    <mergeCell ref="AO41:AO42"/>
    <mergeCell ref="AD41:AD42"/>
    <mergeCell ref="AE41:AE42"/>
    <mergeCell ref="R41:R42"/>
    <mergeCell ref="S41:S42"/>
    <mergeCell ref="T41:T42"/>
    <mergeCell ref="U41:U42"/>
    <mergeCell ref="V41:V42"/>
    <mergeCell ref="W41:W42"/>
    <mergeCell ref="K41:K42"/>
    <mergeCell ref="L41:L42"/>
    <mergeCell ref="M41:M42"/>
    <mergeCell ref="N41:N42"/>
    <mergeCell ref="O41:O42"/>
    <mergeCell ref="P41:P42"/>
    <mergeCell ref="Z43:Z44"/>
    <mergeCell ref="AA43:AA44"/>
    <mergeCell ref="AB43:AB44"/>
    <mergeCell ref="AC43:AC44"/>
    <mergeCell ref="R43:R44"/>
    <mergeCell ref="S43:S44"/>
    <mergeCell ref="T43:T44"/>
    <mergeCell ref="U43:U44"/>
    <mergeCell ref="V43:V44"/>
    <mergeCell ref="W43:W44"/>
    <mergeCell ref="K43:K44"/>
    <mergeCell ref="L43:L44"/>
    <mergeCell ref="M43:M44"/>
    <mergeCell ref="N43:N44"/>
    <mergeCell ref="O43:O44"/>
    <mergeCell ref="P43:P44"/>
    <mergeCell ref="Q43:Q44"/>
    <mergeCell ref="K45:K46"/>
    <mergeCell ref="L45:L46"/>
    <mergeCell ref="M45:M46"/>
    <mergeCell ref="N45:N46"/>
    <mergeCell ref="O45:O46"/>
    <mergeCell ref="P45:P46"/>
    <mergeCell ref="Q45:Q46"/>
    <mergeCell ref="R45:R46"/>
    <mergeCell ref="AP43:AP44"/>
    <mergeCell ref="AV43:AV44"/>
    <mergeCell ref="AW43:AW44"/>
    <mergeCell ref="AX43:AX44"/>
    <mergeCell ref="AY43:AY44"/>
    <mergeCell ref="AZ43:AZ44"/>
    <mergeCell ref="AJ43:AJ44"/>
    <mergeCell ref="AK43:AK44"/>
    <mergeCell ref="AL43:AL44"/>
    <mergeCell ref="AM43:AM44"/>
    <mergeCell ref="AN43:AN44"/>
    <mergeCell ref="AO43:AO44"/>
    <mergeCell ref="AD43:AD44"/>
    <mergeCell ref="AE43:AE44"/>
    <mergeCell ref="AF43:AF44"/>
    <mergeCell ref="AG43:AG44"/>
    <mergeCell ref="AH43:AH44"/>
    <mergeCell ref="AI43:AI44"/>
    <mergeCell ref="X43:X44"/>
    <mergeCell ref="Y43:Y44"/>
    <mergeCell ref="AV45:AV46"/>
    <mergeCell ref="AW45:AW46"/>
    <mergeCell ref="AX45:AX46"/>
    <mergeCell ref="AY45:AY46"/>
    <mergeCell ref="L48:AP48"/>
    <mergeCell ref="AV48:AX49"/>
    <mergeCell ref="AY48:AZ49"/>
    <mergeCell ref="AK45:AK46"/>
    <mergeCell ref="AL45:AL46"/>
    <mergeCell ref="AM45:AM46"/>
    <mergeCell ref="AN45:AN46"/>
    <mergeCell ref="AO45:AO46"/>
    <mergeCell ref="AP45:AP46"/>
    <mergeCell ref="AE45:AE46"/>
    <mergeCell ref="AF45:AF46"/>
    <mergeCell ref="AG45:AG46"/>
    <mergeCell ref="AH45:AH46"/>
    <mergeCell ref="AI45:AI46"/>
    <mergeCell ref="AJ45:AJ46"/>
    <mergeCell ref="Y45:Y46"/>
    <mergeCell ref="Z45:Z46"/>
    <mergeCell ref="AA45:AA46"/>
    <mergeCell ref="AB45:AB46"/>
    <mergeCell ref="AC45:AC46"/>
    <mergeCell ref="AD45:AD46"/>
    <mergeCell ref="S45:S46"/>
    <mergeCell ref="T45:T46"/>
    <mergeCell ref="U45:U46"/>
    <mergeCell ref="V45:V46"/>
    <mergeCell ref="W45:W46"/>
    <mergeCell ref="X45:X46"/>
    <mergeCell ref="AZ53:AZ54"/>
    <mergeCell ref="BA54:BA55"/>
    <mergeCell ref="BB54:BB55"/>
    <mergeCell ref="AZ55:AZ56"/>
    <mergeCell ref="BO48:BO49"/>
    <mergeCell ref="BP48:BP49"/>
    <mergeCell ref="BR48:BR49"/>
    <mergeCell ref="BS48:BS49"/>
    <mergeCell ref="BT48:BT49"/>
    <mergeCell ref="BG48:BG49"/>
    <mergeCell ref="BH48:BH49"/>
    <mergeCell ref="BI48:BI49"/>
    <mergeCell ref="BL48:BL49"/>
    <mergeCell ref="BM48:BM50"/>
    <mergeCell ref="BN48:BN50"/>
    <mergeCell ref="BG50:BG55"/>
    <mergeCell ref="BH50:BH55"/>
    <mergeCell ref="BI50:BI55"/>
    <mergeCell ref="BJ50:BJ55"/>
    <mergeCell ref="BA48:BA50"/>
    <mergeCell ref="BB48:BB50"/>
    <mergeCell ref="BC48:BC49"/>
    <mergeCell ref="BD48:BD49"/>
    <mergeCell ref="BS50:BS55"/>
    <mergeCell ref="BT50:BT55"/>
    <mergeCell ref="BE48:BE49"/>
    <mergeCell ref="BF48:BF49"/>
    <mergeCell ref="BF50:BF55"/>
    <mergeCell ref="K51:K52"/>
    <mergeCell ref="L51:L52"/>
    <mergeCell ref="M51:M52"/>
    <mergeCell ref="N51:N52"/>
    <mergeCell ref="O51:O52"/>
    <mergeCell ref="P51:P52"/>
    <mergeCell ref="Q51:Q52"/>
    <mergeCell ref="R51:R52"/>
    <mergeCell ref="BK50:BK55"/>
    <mergeCell ref="BL50:BL55"/>
    <mergeCell ref="BO50:BO52"/>
    <mergeCell ref="BP50:BP52"/>
    <mergeCell ref="BQ50:BQ51"/>
    <mergeCell ref="BR50:BR51"/>
    <mergeCell ref="BM51:BM55"/>
    <mergeCell ref="BN51:BN55"/>
    <mergeCell ref="BO53:BO55"/>
    <mergeCell ref="BP53:BP55"/>
    <mergeCell ref="AV50:AV52"/>
    <mergeCell ref="AW50:AW52"/>
    <mergeCell ref="AY53:AY54"/>
    <mergeCell ref="AI53:AI54"/>
    <mergeCell ref="AJ53:AJ54"/>
    <mergeCell ref="AK53:AK54"/>
    <mergeCell ref="AL53:AL54"/>
    <mergeCell ref="AM53:AM54"/>
    <mergeCell ref="AN53:AN54"/>
    <mergeCell ref="AC53:AC54"/>
    <mergeCell ref="BD50:BD55"/>
    <mergeCell ref="BE50:BE55"/>
    <mergeCell ref="S51:S52"/>
    <mergeCell ref="T51:T52"/>
    <mergeCell ref="U51:U52"/>
    <mergeCell ref="V51:V52"/>
    <mergeCell ref="W51:W52"/>
    <mergeCell ref="X51:X52"/>
    <mergeCell ref="AA55:AA56"/>
    <mergeCell ref="AB55:AB56"/>
    <mergeCell ref="Q55:Q56"/>
    <mergeCell ref="R55:R56"/>
    <mergeCell ref="S55:S56"/>
    <mergeCell ref="T55:T56"/>
    <mergeCell ref="U55:U56"/>
    <mergeCell ref="V55:V56"/>
    <mergeCell ref="AX50:AX52"/>
    <mergeCell ref="AY50:AY52"/>
    <mergeCell ref="AZ50:AZ52"/>
    <mergeCell ref="BC50:BC55"/>
    <mergeCell ref="AK51:AK52"/>
    <mergeCell ref="AL51:AL52"/>
    <mergeCell ref="AM51:AM52"/>
    <mergeCell ref="AN51:AN52"/>
    <mergeCell ref="AO51:AO52"/>
    <mergeCell ref="AP51:AP52"/>
    <mergeCell ref="AE51:AE52"/>
    <mergeCell ref="AF51:AF52"/>
    <mergeCell ref="AG51:AG52"/>
    <mergeCell ref="AH51:AH52"/>
    <mergeCell ref="AI51:AI52"/>
    <mergeCell ref="AJ51:AJ52"/>
    <mergeCell ref="Y51:Y52"/>
    <mergeCell ref="Z51:Z52"/>
    <mergeCell ref="AA51:AA52"/>
    <mergeCell ref="AB51:AB52"/>
    <mergeCell ref="AC51:AC52"/>
    <mergeCell ref="AD51:AD52"/>
    <mergeCell ref="AW53:AW54"/>
    <mergeCell ref="AX53:AX54"/>
    <mergeCell ref="K55:K56"/>
    <mergeCell ref="L55:L56"/>
    <mergeCell ref="M55:M56"/>
    <mergeCell ref="N55:N56"/>
    <mergeCell ref="O55:O56"/>
    <mergeCell ref="P55:P56"/>
    <mergeCell ref="AO53:AO54"/>
    <mergeCell ref="AP53:AP54"/>
    <mergeCell ref="AV53:AV54"/>
    <mergeCell ref="Q53:Q54"/>
    <mergeCell ref="R53:R54"/>
    <mergeCell ref="S53:S54"/>
    <mergeCell ref="T53:T54"/>
    <mergeCell ref="U53:U54"/>
    <mergeCell ref="V53:V54"/>
    <mergeCell ref="K53:K54"/>
    <mergeCell ref="L53:L54"/>
    <mergeCell ref="M53:M54"/>
    <mergeCell ref="N53:N54"/>
    <mergeCell ref="O53:O54"/>
    <mergeCell ref="P53:P54"/>
    <mergeCell ref="AD53:AD54"/>
    <mergeCell ref="AE53:AE54"/>
    <mergeCell ref="AF53:AF54"/>
    <mergeCell ref="AG53:AG54"/>
    <mergeCell ref="AH53:AH54"/>
    <mergeCell ref="W53:W54"/>
    <mergeCell ref="X53:X54"/>
    <mergeCell ref="Y53:Y54"/>
    <mergeCell ref="Z53:Z54"/>
    <mergeCell ref="AA53:AA54"/>
    <mergeCell ref="AB53:AB54"/>
    <mergeCell ref="L58:AP58"/>
    <mergeCell ref="AV58:AX59"/>
    <mergeCell ref="AY58:AZ59"/>
    <mergeCell ref="BA58:BA60"/>
    <mergeCell ref="BB58:BB60"/>
    <mergeCell ref="AX60:AX62"/>
    <mergeCell ref="AY60:AY62"/>
    <mergeCell ref="AZ60:AZ62"/>
    <mergeCell ref="Q61:Q62"/>
    <mergeCell ref="AO55:AO56"/>
    <mergeCell ref="AP55:AP56"/>
    <mergeCell ref="AV55:AV56"/>
    <mergeCell ref="AW55:AW56"/>
    <mergeCell ref="AX55:AX56"/>
    <mergeCell ref="AY55:AY56"/>
    <mergeCell ref="AI55:AI56"/>
    <mergeCell ref="AJ55:AJ56"/>
    <mergeCell ref="AK55:AK56"/>
    <mergeCell ref="AL55:AL56"/>
    <mergeCell ref="AM55:AM56"/>
    <mergeCell ref="AN55:AN56"/>
    <mergeCell ref="AC55:AC56"/>
    <mergeCell ref="AD55:AD56"/>
    <mergeCell ref="AE55:AE56"/>
    <mergeCell ref="AF55:AF56"/>
    <mergeCell ref="AG55:AG56"/>
    <mergeCell ref="AH55:AH56"/>
    <mergeCell ref="W55:W56"/>
    <mergeCell ref="X55:X56"/>
    <mergeCell ref="Y55:Y56"/>
    <mergeCell ref="Z55:Z56"/>
    <mergeCell ref="AV60:AV62"/>
    <mergeCell ref="AW60:AW62"/>
    <mergeCell ref="BI58:BI59"/>
    <mergeCell ref="BL58:BL59"/>
    <mergeCell ref="BM58:BM60"/>
    <mergeCell ref="BN58:BN60"/>
    <mergeCell ref="BO58:BO59"/>
    <mergeCell ref="BP58:BP59"/>
    <mergeCell ref="BI60:BI65"/>
    <mergeCell ref="BJ60:BJ65"/>
    <mergeCell ref="BK60:BK65"/>
    <mergeCell ref="BL60:BL65"/>
    <mergeCell ref="BC58:BC59"/>
    <mergeCell ref="BD58:BD59"/>
    <mergeCell ref="BE58:BE59"/>
    <mergeCell ref="BF58:BF59"/>
    <mergeCell ref="BG58:BG59"/>
    <mergeCell ref="BH58:BH59"/>
    <mergeCell ref="BO60:BO62"/>
    <mergeCell ref="BP60:BP62"/>
    <mergeCell ref="AF61:AF62"/>
    <mergeCell ref="AG61:AG62"/>
    <mergeCell ref="AH61:AH62"/>
    <mergeCell ref="AI61:AI62"/>
    <mergeCell ref="AW65:AW66"/>
    <mergeCell ref="AX65:AX66"/>
    <mergeCell ref="AY65:AY66"/>
    <mergeCell ref="AZ65:AZ66"/>
    <mergeCell ref="BA64:BA65"/>
    <mergeCell ref="BQ60:BQ61"/>
    <mergeCell ref="BR60:BR61"/>
    <mergeCell ref="BS60:BS65"/>
    <mergeCell ref="BT60:BT65"/>
    <mergeCell ref="BO63:BO65"/>
    <mergeCell ref="BP63:BP65"/>
    <mergeCell ref="BC60:BC65"/>
    <mergeCell ref="BD60:BD65"/>
    <mergeCell ref="BE60:BE65"/>
    <mergeCell ref="BF60:BF65"/>
    <mergeCell ref="BG60:BG65"/>
    <mergeCell ref="BH60:BH65"/>
    <mergeCell ref="BR58:BR59"/>
    <mergeCell ref="BS58:BS59"/>
    <mergeCell ref="BT58:BT59"/>
    <mergeCell ref="X61:X62"/>
    <mergeCell ref="Y61:Y62"/>
    <mergeCell ref="Z61:Z62"/>
    <mergeCell ref="AA61:AA62"/>
    <mergeCell ref="AB61:AB62"/>
    <mergeCell ref="AC61:AC62"/>
    <mergeCell ref="AP61:AP62"/>
    <mergeCell ref="BM61:BM65"/>
    <mergeCell ref="BN61:BN65"/>
    <mergeCell ref="AJ61:AJ62"/>
    <mergeCell ref="AK61:AK62"/>
    <mergeCell ref="AL61:AL62"/>
    <mergeCell ref="AM61:AM62"/>
    <mergeCell ref="AN61:AN62"/>
    <mergeCell ref="AO61:AO62"/>
    <mergeCell ref="AD61:AD62"/>
    <mergeCell ref="AE61:AE62"/>
    <mergeCell ref="R61:R62"/>
    <mergeCell ref="S61:S62"/>
    <mergeCell ref="T61:T62"/>
    <mergeCell ref="U61:U62"/>
    <mergeCell ref="V61:V62"/>
    <mergeCell ref="W61:W62"/>
    <mergeCell ref="K61:K62"/>
    <mergeCell ref="L61:L62"/>
    <mergeCell ref="M61:M62"/>
    <mergeCell ref="N61:N62"/>
    <mergeCell ref="O61:O62"/>
    <mergeCell ref="P61:P62"/>
    <mergeCell ref="Z63:Z64"/>
    <mergeCell ref="AA63:AA64"/>
    <mergeCell ref="AB63:AB64"/>
    <mergeCell ref="AC63:AC64"/>
    <mergeCell ref="R63:R64"/>
    <mergeCell ref="S63:S64"/>
    <mergeCell ref="T63:T64"/>
    <mergeCell ref="U63:U64"/>
    <mergeCell ref="V63:V64"/>
    <mergeCell ref="W63:W64"/>
    <mergeCell ref="K63:K64"/>
    <mergeCell ref="L63:L64"/>
    <mergeCell ref="M63:M64"/>
    <mergeCell ref="N63:N64"/>
    <mergeCell ref="O63:O64"/>
    <mergeCell ref="P63:P64"/>
    <mergeCell ref="Q63:Q64"/>
    <mergeCell ref="Y63:Y64"/>
    <mergeCell ref="BB64:BB65"/>
    <mergeCell ref="K65:K66"/>
    <mergeCell ref="L65:L66"/>
    <mergeCell ref="M65:M66"/>
    <mergeCell ref="N65:N66"/>
    <mergeCell ref="O65:O66"/>
    <mergeCell ref="P65:P66"/>
    <mergeCell ref="Q65:Q66"/>
    <mergeCell ref="R65:R66"/>
    <mergeCell ref="AP63:AP64"/>
    <mergeCell ref="AV63:AV64"/>
    <mergeCell ref="AW63:AW64"/>
    <mergeCell ref="AX63:AX64"/>
    <mergeCell ref="AY63:AY64"/>
    <mergeCell ref="AZ63:AZ64"/>
    <mergeCell ref="AJ63:AJ64"/>
    <mergeCell ref="AK63:AK64"/>
    <mergeCell ref="AL63:AL64"/>
    <mergeCell ref="AM63:AM64"/>
    <mergeCell ref="AN63:AN64"/>
    <mergeCell ref="AO63:AO64"/>
    <mergeCell ref="AD63:AD64"/>
    <mergeCell ref="AE63:AE64"/>
    <mergeCell ref="AF63:AF64"/>
    <mergeCell ref="AG63:AG64"/>
    <mergeCell ref="AH63:AH64"/>
    <mergeCell ref="AI63:AI64"/>
    <mergeCell ref="X63:X64"/>
    <mergeCell ref="AV65:AV66"/>
    <mergeCell ref="L68:AP68"/>
    <mergeCell ref="AV68:AX69"/>
    <mergeCell ref="AY68:AZ69"/>
    <mergeCell ref="AK65:AK66"/>
    <mergeCell ref="AL65:AL66"/>
    <mergeCell ref="AM65:AM66"/>
    <mergeCell ref="AN65:AN66"/>
    <mergeCell ref="AO65:AO66"/>
    <mergeCell ref="AP65:AP66"/>
    <mergeCell ref="AE65:AE66"/>
    <mergeCell ref="AF65:AF66"/>
    <mergeCell ref="AG65:AG66"/>
    <mergeCell ref="AH65:AH66"/>
    <mergeCell ref="AI65:AI66"/>
    <mergeCell ref="AJ65:AJ66"/>
    <mergeCell ref="Y65:Y66"/>
    <mergeCell ref="Z65:Z66"/>
    <mergeCell ref="AA65:AA66"/>
    <mergeCell ref="AB65:AB66"/>
    <mergeCell ref="AC65:AC66"/>
    <mergeCell ref="AD65:AD66"/>
    <mergeCell ref="S65:S66"/>
    <mergeCell ref="T65:T66"/>
    <mergeCell ref="U65:U66"/>
    <mergeCell ref="V65:V66"/>
    <mergeCell ref="W65:W66"/>
    <mergeCell ref="X65:X66"/>
    <mergeCell ref="AZ73:AZ74"/>
    <mergeCell ref="BA74:BA75"/>
    <mergeCell ref="BB74:BB75"/>
    <mergeCell ref="AZ75:AZ76"/>
    <mergeCell ref="BO68:BO69"/>
    <mergeCell ref="BP68:BP69"/>
    <mergeCell ref="BR68:BR69"/>
    <mergeCell ref="BS68:BS69"/>
    <mergeCell ref="BT68:BT69"/>
    <mergeCell ref="BG68:BG69"/>
    <mergeCell ref="BH68:BH69"/>
    <mergeCell ref="BI68:BI69"/>
    <mergeCell ref="BL68:BL69"/>
    <mergeCell ref="BM68:BM70"/>
    <mergeCell ref="BN68:BN70"/>
    <mergeCell ref="BG70:BG75"/>
    <mergeCell ref="BH70:BH75"/>
    <mergeCell ref="BI70:BI75"/>
    <mergeCell ref="BJ70:BJ75"/>
    <mergeCell ref="BA68:BA70"/>
    <mergeCell ref="BB68:BB70"/>
    <mergeCell ref="BC68:BC69"/>
    <mergeCell ref="BD68:BD69"/>
    <mergeCell ref="BS70:BS75"/>
    <mergeCell ref="BT70:BT75"/>
    <mergeCell ref="BE68:BE69"/>
    <mergeCell ref="BF68:BF69"/>
    <mergeCell ref="BF70:BF75"/>
    <mergeCell ref="K71:K72"/>
    <mergeCell ref="L71:L72"/>
    <mergeCell ref="M71:M72"/>
    <mergeCell ref="N71:N72"/>
    <mergeCell ref="O71:O72"/>
    <mergeCell ref="P71:P72"/>
    <mergeCell ref="Q71:Q72"/>
    <mergeCell ref="R71:R72"/>
    <mergeCell ref="BK70:BK75"/>
    <mergeCell ref="BL70:BL75"/>
    <mergeCell ref="BO70:BO72"/>
    <mergeCell ref="BP70:BP72"/>
    <mergeCell ref="BQ70:BQ71"/>
    <mergeCell ref="BR70:BR71"/>
    <mergeCell ref="BM71:BM75"/>
    <mergeCell ref="BN71:BN75"/>
    <mergeCell ref="BO73:BO75"/>
    <mergeCell ref="BP73:BP75"/>
    <mergeCell ref="AV70:AV72"/>
    <mergeCell ref="AW70:AW72"/>
    <mergeCell ref="AY73:AY74"/>
    <mergeCell ref="AI73:AI74"/>
    <mergeCell ref="AJ73:AJ74"/>
    <mergeCell ref="AK73:AK74"/>
    <mergeCell ref="AL73:AL74"/>
    <mergeCell ref="AM73:AM74"/>
    <mergeCell ref="AN73:AN74"/>
    <mergeCell ref="AC73:AC74"/>
    <mergeCell ref="BD70:BD75"/>
    <mergeCell ref="BE70:BE75"/>
    <mergeCell ref="S71:S72"/>
    <mergeCell ref="T71:T72"/>
    <mergeCell ref="U71:U72"/>
    <mergeCell ref="V71:V72"/>
    <mergeCell ref="W71:W72"/>
    <mergeCell ref="X71:X72"/>
    <mergeCell ref="AA75:AA76"/>
    <mergeCell ref="AB75:AB76"/>
    <mergeCell ref="Q75:Q76"/>
    <mergeCell ref="R75:R76"/>
    <mergeCell ref="S75:S76"/>
    <mergeCell ref="T75:T76"/>
    <mergeCell ref="U75:U76"/>
    <mergeCell ref="V75:V76"/>
    <mergeCell ref="AX70:AX72"/>
    <mergeCell ref="AY70:AY72"/>
    <mergeCell ref="AZ70:AZ72"/>
    <mergeCell ref="BC70:BC75"/>
    <mergeCell ref="AK71:AK72"/>
    <mergeCell ref="AL71:AL72"/>
    <mergeCell ref="AM71:AM72"/>
    <mergeCell ref="AN71:AN72"/>
    <mergeCell ref="AO71:AO72"/>
    <mergeCell ref="AP71:AP72"/>
    <mergeCell ref="AE71:AE72"/>
    <mergeCell ref="AF71:AF72"/>
    <mergeCell ref="AG71:AG72"/>
    <mergeCell ref="AH71:AH72"/>
    <mergeCell ref="AI71:AI72"/>
    <mergeCell ref="AJ71:AJ72"/>
    <mergeCell ref="Y71:Y72"/>
    <mergeCell ref="Z71:Z72"/>
    <mergeCell ref="AA71:AA72"/>
    <mergeCell ref="AB71:AB72"/>
    <mergeCell ref="AC71:AC72"/>
    <mergeCell ref="AD71:AD72"/>
    <mergeCell ref="AW73:AW74"/>
    <mergeCell ref="AX73:AX74"/>
    <mergeCell ref="K75:K76"/>
    <mergeCell ref="L75:L76"/>
    <mergeCell ref="M75:M76"/>
    <mergeCell ref="N75:N76"/>
    <mergeCell ref="O75:O76"/>
    <mergeCell ref="P75:P76"/>
    <mergeCell ref="AO73:AO74"/>
    <mergeCell ref="AP73:AP74"/>
    <mergeCell ref="AV73:AV74"/>
    <mergeCell ref="Q73:Q74"/>
    <mergeCell ref="R73:R74"/>
    <mergeCell ref="S73:S74"/>
    <mergeCell ref="T73:T74"/>
    <mergeCell ref="U73:U74"/>
    <mergeCell ref="V73:V74"/>
    <mergeCell ref="K73:K74"/>
    <mergeCell ref="L73:L74"/>
    <mergeCell ref="M73:M74"/>
    <mergeCell ref="N73:N74"/>
    <mergeCell ref="O73:O74"/>
    <mergeCell ref="P73:P74"/>
    <mergeCell ref="AD73:AD74"/>
    <mergeCell ref="AE73:AE74"/>
    <mergeCell ref="AF73:AF74"/>
    <mergeCell ref="AG73:AG74"/>
    <mergeCell ref="AH73:AH74"/>
    <mergeCell ref="W73:W74"/>
    <mergeCell ref="X73:X74"/>
    <mergeCell ref="Y73:Y74"/>
    <mergeCell ref="Z73:Z74"/>
    <mergeCell ref="AA73:AA74"/>
    <mergeCell ref="AB73:AB74"/>
    <mergeCell ref="L78:AP78"/>
    <mergeCell ref="AV78:AX79"/>
    <mergeCell ref="AY78:AZ79"/>
    <mergeCell ref="BA78:BA80"/>
    <mergeCell ref="BB78:BB80"/>
    <mergeCell ref="AX80:AX82"/>
    <mergeCell ref="AY80:AY82"/>
    <mergeCell ref="AZ80:AZ82"/>
    <mergeCell ref="Q81:Q82"/>
    <mergeCell ref="AO75:AO76"/>
    <mergeCell ref="AP75:AP76"/>
    <mergeCell ref="AV75:AV76"/>
    <mergeCell ref="AW75:AW76"/>
    <mergeCell ref="AX75:AX76"/>
    <mergeCell ref="AY75:AY76"/>
    <mergeCell ref="AI75:AI76"/>
    <mergeCell ref="AJ75:AJ76"/>
    <mergeCell ref="AK75:AK76"/>
    <mergeCell ref="AL75:AL76"/>
    <mergeCell ref="AM75:AM76"/>
    <mergeCell ref="AN75:AN76"/>
    <mergeCell ref="AC75:AC76"/>
    <mergeCell ref="AD75:AD76"/>
    <mergeCell ref="AE75:AE76"/>
    <mergeCell ref="AF75:AF76"/>
    <mergeCell ref="AG75:AG76"/>
    <mergeCell ref="AH75:AH76"/>
    <mergeCell ref="W75:W76"/>
    <mergeCell ref="X75:X76"/>
    <mergeCell ref="Y75:Y76"/>
    <mergeCell ref="Z75:Z76"/>
    <mergeCell ref="AV80:AV82"/>
    <mergeCell ref="AW80:AW82"/>
    <mergeCell ref="BI78:BI79"/>
    <mergeCell ref="BL78:BL79"/>
    <mergeCell ref="BM78:BM80"/>
    <mergeCell ref="BN78:BN80"/>
    <mergeCell ref="BO78:BO79"/>
    <mergeCell ref="BP78:BP79"/>
    <mergeCell ref="BI80:BI85"/>
    <mergeCell ref="BJ80:BJ85"/>
    <mergeCell ref="BK80:BK85"/>
    <mergeCell ref="BL80:BL85"/>
    <mergeCell ref="BC78:BC79"/>
    <mergeCell ref="BD78:BD79"/>
    <mergeCell ref="BE78:BE79"/>
    <mergeCell ref="BF78:BF79"/>
    <mergeCell ref="BG78:BG79"/>
    <mergeCell ref="BH78:BH79"/>
    <mergeCell ref="BO80:BO82"/>
    <mergeCell ref="BP80:BP82"/>
    <mergeCell ref="AF81:AF82"/>
    <mergeCell ref="AG81:AG82"/>
    <mergeCell ref="AH81:AH82"/>
    <mergeCell ref="AI81:AI82"/>
    <mergeCell ref="AW85:AW86"/>
    <mergeCell ref="AX85:AX86"/>
    <mergeCell ref="AY85:AY86"/>
    <mergeCell ref="AZ85:AZ86"/>
    <mergeCell ref="BA84:BA85"/>
    <mergeCell ref="BQ80:BQ81"/>
    <mergeCell ref="BR80:BR81"/>
    <mergeCell ref="BS80:BS85"/>
    <mergeCell ref="BT80:BT85"/>
    <mergeCell ref="BO83:BO85"/>
    <mergeCell ref="BP83:BP85"/>
    <mergeCell ref="BC80:BC85"/>
    <mergeCell ref="BD80:BD85"/>
    <mergeCell ref="BE80:BE85"/>
    <mergeCell ref="BF80:BF85"/>
    <mergeCell ref="BG80:BG85"/>
    <mergeCell ref="BH80:BH85"/>
    <mergeCell ref="BR78:BR79"/>
    <mergeCell ref="BS78:BS79"/>
    <mergeCell ref="BT78:BT79"/>
    <mergeCell ref="X81:X82"/>
    <mergeCell ref="Y81:Y82"/>
    <mergeCell ref="Z81:Z82"/>
    <mergeCell ref="AA81:AA82"/>
    <mergeCell ref="AB81:AB82"/>
    <mergeCell ref="AC81:AC82"/>
    <mergeCell ref="AP81:AP82"/>
    <mergeCell ref="BM81:BM85"/>
    <mergeCell ref="BN81:BN85"/>
    <mergeCell ref="AJ81:AJ82"/>
    <mergeCell ref="AK81:AK82"/>
    <mergeCell ref="AL81:AL82"/>
    <mergeCell ref="AM81:AM82"/>
    <mergeCell ref="AN81:AN82"/>
    <mergeCell ref="AO81:AO82"/>
    <mergeCell ref="AD81:AD82"/>
    <mergeCell ref="AE81:AE82"/>
    <mergeCell ref="R81:R82"/>
    <mergeCell ref="S81:S82"/>
    <mergeCell ref="T81:T82"/>
    <mergeCell ref="U81:U82"/>
    <mergeCell ref="V81:V82"/>
    <mergeCell ref="W81:W82"/>
    <mergeCell ref="K81:K82"/>
    <mergeCell ref="L81:L82"/>
    <mergeCell ref="M81:M82"/>
    <mergeCell ref="N81:N82"/>
    <mergeCell ref="O81:O82"/>
    <mergeCell ref="P81:P82"/>
    <mergeCell ref="Z83:Z84"/>
    <mergeCell ref="AA83:AA84"/>
    <mergeCell ref="AB83:AB84"/>
    <mergeCell ref="AC83:AC84"/>
    <mergeCell ref="R83:R84"/>
    <mergeCell ref="S83:S84"/>
    <mergeCell ref="T83:T84"/>
    <mergeCell ref="U83:U84"/>
    <mergeCell ref="V83:V84"/>
    <mergeCell ref="W83:W84"/>
    <mergeCell ref="K83:K84"/>
    <mergeCell ref="L83:L84"/>
    <mergeCell ref="M83:M84"/>
    <mergeCell ref="N83:N84"/>
    <mergeCell ref="O83:O84"/>
    <mergeCell ref="P83:P84"/>
    <mergeCell ref="Q83:Q84"/>
    <mergeCell ref="Y83:Y84"/>
    <mergeCell ref="BB84:BB85"/>
    <mergeCell ref="K85:K86"/>
    <mergeCell ref="L85:L86"/>
    <mergeCell ref="M85:M86"/>
    <mergeCell ref="N85:N86"/>
    <mergeCell ref="O85:O86"/>
    <mergeCell ref="P85:P86"/>
    <mergeCell ref="Q85:Q86"/>
    <mergeCell ref="R85:R86"/>
    <mergeCell ref="AP83:AP84"/>
    <mergeCell ref="AV83:AV84"/>
    <mergeCell ref="AW83:AW84"/>
    <mergeCell ref="AX83:AX84"/>
    <mergeCell ref="AY83:AY84"/>
    <mergeCell ref="AZ83:AZ84"/>
    <mergeCell ref="AJ83:AJ84"/>
    <mergeCell ref="AK83:AK84"/>
    <mergeCell ref="AL83:AL84"/>
    <mergeCell ref="AM83:AM84"/>
    <mergeCell ref="AN83:AN84"/>
    <mergeCell ref="AO83:AO84"/>
    <mergeCell ref="AD83:AD84"/>
    <mergeCell ref="AE83:AE84"/>
    <mergeCell ref="AF83:AF84"/>
    <mergeCell ref="AG83:AG84"/>
    <mergeCell ref="AH83:AH84"/>
    <mergeCell ref="AI83:AI84"/>
    <mergeCell ref="X83:X84"/>
    <mergeCell ref="AV85:AV86"/>
    <mergeCell ref="L88:AP88"/>
    <mergeCell ref="AV88:AX89"/>
    <mergeCell ref="AY88:AZ89"/>
    <mergeCell ref="AK85:AK86"/>
    <mergeCell ref="AL85:AL86"/>
    <mergeCell ref="AM85:AM86"/>
    <mergeCell ref="AN85:AN86"/>
    <mergeCell ref="AO85:AO86"/>
    <mergeCell ref="AP85:AP86"/>
    <mergeCell ref="AE85:AE86"/>
    <mergeCell ref="AF85:AF86"/>
    <mergeCell ref="AG85:AG86"/>
    <mergeCell ref="AH85:AH86"/>
    <mergeCell ref="AI85:AI86"/>
    <mergeCell ref="AJ85:AJ86"/>
    <mergeCell ref="Y85:Y86"/>
    <mergeCell ref="Z85:Z86"/>
    <mergeCell ref="AA85:AA86"/>
    <mergeCell ref="AB85:AB86"/>
    <mergeCell ref="AC85:AC86"/>
    <mergeCell ref="AD85:AD86"/>
    <mergeCell ref="S85:S86"/>
    <mergeCell ref="T85:T86"/>
    <mergeCell ref="U85:U86"/>
    <mergeCell ref="V85:V86"/>
    <mergeCell ref="W85:W86"/>
    <mergeCell ref="X85:X86"/>
    <mergeCell ref="AZ93:AZ94"/>
    <mergeCell ref="BA94:BA95"/>
    <mergeCell ref="BB94:BB95"/>
    <mergeCell ref="AZ95:AZ96"/>
    <mergeCell ref="BO88:BO89"/>
    <mergeCell ref="BP88:BP89"/>
    <mergeCell ref="BR88:BR89"/>
    <mergeCell ref="BS88:BS89"/>
    <mergeCell ref="BT88:BT89"/>
    <mergeCell ref="BG88:BG89"/>
    <mergeCell ref="BH88:BH89"/>
    <mergeCell ref="BI88:BI89"/>
    <mergeCell ref="BL88:BL89"/>
    <mergeCell ref="BM88:BM90"/>
    <mergeCell ref="BN88:BN90"/>
    <mergeCell ref="BG90:BG95"/>
    <mergeCell ref="BH90:BH95"/>
    <mergeCell ref="BI90:BI95"/>
    <mergeCell ref="BJ90:BJ95"/>
    <mergeCell ref="BA88:BA90"/>
    <mergeCell ref="BB88:BB90"/>
    <mergeCell ref="BC88:BC89"/>
    <mergeCell ref="BD88:BD89"/>
    <mergeCell ref="BS90:BS95"/>
    <mergeCell ref="BT90:BT95"/>
    <mergeCell ref="BE88:BE89"/>
    <mergeCell ref="BF88:BF89"/>
    <mergeCell ref="BF90:BF95"/>
    <mergeCell ref="K91:K92"/>
    <mergeCell ref="L91:L92"/>
    <mergeCell ref="M91:M92"/>
    <mergeCell ref="N91:N92"/>
    <mergeCell ref="O91:O92"/>
    <mergeCell ref="P91:P92"/>
    <mergeCell ref="Q91:Q92"/>
    <mergeCell ref="R91:R92"/>
    <mergeCell ref="BK90:BK95"/>
    <mergeCell ref="BL90:BL95"/>
    <mergeCell ref="BO90:BO92"/>
    <mergeCell ref="BP90:BP92"/>
    <mergeCell ref="BQ90:BQ91"/>
    <mergeCell ref="BR90:BR91"/>
    <mergeCell ref="BM91:BM95"/>
    <mergeCell ref="BN91:BN95"/>
    <mergeCell ref="BO93:BO95"/>
    <mergeCell ref="BP93:BP95"/>
    <mergeCell ref="AV90:AV92"/>
    <mergeCell ref="AW90:AW92"/>
    <mergeCell ref="AY93:AY94"/>
    <mergeCell ref="AI93:AI94"/>
    <mergeCell ref="AJ93:AJ94"/>
    <mergeCell ref="AK93:AK94"/>
    <mergeCell ref="AL93:AL94"/>
    <mergeCell ref="AM93:AM94"/>
    <mergeCell ref="AN93:AN94"/>
    <mergeCell ref="AC93:AC94"/>
    <mergeCell ref="BD90:BD95"/>
    <mergeCell ref="BE90:BE95"/>
    <mergeCell ref="S91:S92"/>
    <mergeCell ref="T91:T92"/>
    <mergeCell ref="U91:U92"/>
    <mergeCell ref="V91:V92"/>
    <mergeCell ref="W91:W92"/>
    <mergeCell ref="X91:X92"/>
    <mergeCell ref="AA95:AA96"/>
    <mergeCell ref="AB95:AB96"/>
    <mergeCell ref="Q95:Q96"/>
    <mergeCell ref="R95:R96"/>
    <mergeCell ref="S95:S96"/>
    <mergeCell ref="T95:T96"/>
    <mergeCell ref="U95:U96"/>
    <mergeCell ref="V95:V96"/>
    <mergeCell ref="AX90:AX92"/>
    <mergeCell ref="AY90:AY92"/>
    <mergeCell ref="AZ90:AZ92"/>
    <mergeCell ref="BC90:BC95"/>
    <mergeCell ref="AK91:AK92"/>
    <mergeCell ref="AL91:AL92"/>
    <mergeCell ref="AM91:AM92"/>
    <mergeCell ref="AN91:AN92"/>
    <mergeCell ref="AO91:AO92"/>
    <mergeCell ref="AP91:AP92"/>
    <mergeCell ref="AE91:AE92"/>
    <mergeCell ref="AF91:AF92"/>
    <mergeCell ref="AG91:AG92"/>
    <mergeCell ref="AH91:AH92"/>
    <mergeCell ref="AI91:AI92"/>
    <mergeCell ref="AJ91:AJ92"/>
    <mergeCell ref="Y91:Y92"/>
    <mergeCell ref="Z91:Z92"/>
    <mergeCell ref="AA91:AA92"/>
    <mergeCell ref="AB91:AB92"/>
    <mergeCell ref="AC91:AC92"/>
    <mergeCell ref="AD91:AD92"/>
    <mergeCell ref="AW93:AW94"/>
    <mergeCell ref="AX93:AX94"/>
    <mergeCell ref="K95:K96"/>
    <mergeCell ref="L95:L96"/>
    <mergeCell ref="M95:M96"/>
    <mergeCell ref="N95:N96"/>
    <mergeCell ref="O95:O96"/>
    <mergeCell ref="P95:P96"/>
    <mergeCell ref="AO93:AO94"/>
    <mergeCell ref="AP93:AP94"/>
    <mergeCell ref="AV93:AV94"/>
    <mergeCell ref="Q93:Q94"/>
    <mergeCell ref="R93:R94"/>
    <mergeCell ref="S93:S94"/>
    <mergeCell ref="T93:T94"/>
    <mergeCell ref="U93:U94"/>
    <mergeCell ref="V93:V94"/>
    <mergeCell ref="K93:K94"/>
    <mergeCell ref="L93:L94"/>
    <mergeCell ref="M93:M94"/>
    <mergeCell ref="N93:N94"/>
    <mergeCell ref="O93:O94"/>
    <mergeCell ref="P93:P94"/>
    <mergeCell ref="AD93:AD94"/>
    <mergeCell ref="AE93:AE94"/>
    <mergeCell ref="AF93:AF94"/>
    <mergeCell ref="AG93:AG94"/>
    <mergeCell ref="AH93:AH94"/>
    <mergeCell ref="W93:W94"/>
    <mergeCell ref="X93:X94"/>
    <mergeCell ref="Y93:Y94"/>
    <mergeCell ref="Z93:Z94"/>
    <mergeCell ref="AA93:AA94"/>
    <mergeCell ref="AB93:AB94"/>
    <mergeCell ref="L98:AP98"/>
    <mergeCell ref="AV98:AX99"/>
    <mergeCell ref="AY98:AZ99"/>
    <mergeCell ref="BA98:BA100"/>
    <mergeCell ref="BB98:BB100"/>
    <mergeCell ref="AX100:AX102"/>
    <mergeCell ref="AY100:AY102"/>
    <mergeCell ref="AZ100:AZ102"/>
    <mergeCell ref="Q101:Q102"/>
    <mergeCell ref="AO95:AO96"/>
    <mergeCell ref="AP95:AP96"/>
    <mergeCell ref="AV95:AV96"/>
    <mergeCell ref="AW95:AW96"/>
    <mergeCell ref="AX95:AX96"/>
    <mergeCell ref="AY95:AY96"/>
    <mergeCell ref="AI95:AI96"/>
    <mergeCell ref="AJ95:AJ96"/>
    <mergeCell ref="AK95:AK96"/>
    <mergeCell ref="AL95:AL96"/>
    <mergeCell ref="AM95:AM96"/>
    <mergeCell ref="AN95:AN96"/>
    <mergeCell ref="AC95:AC96"/>
    <mergeCell ref="AD95:AD96"/>
    <mergeCell ref="AE95:AE96"/>
    <mergeCell ref="AF95:AF96"/>
    <mergeCell ref="AG95:AG96"/>
    <mergeCell ref="AH95:AH96"/>
    <mergeCell ref="W95:W96"/>
    <mergeCell ref="X95:X96"/>
    <mergeCell ref="Y95:Y96"/>
    <mergeCell ref="Z95:Z96"/>
    <mergeCell ref="AV100:AV102"/>
    <mergeCell ref="AW100:AW102"/>
    <mergeCell ref="BI98:BI99"/>
    <mergeCell ref="BL98:BL99"/>
    <mergeCell ref="BM98:BM100"/>
    <mergeCell ref="BN98:BN100"/>
    <mergeCell ref="BO98:BO99"/>
    <mergeCell ref="BP98:BP99"/>
    <mergeCell ref="BI100:BI105"/>
    <mergeCell ref="BJ100:BJ105"/>
    <mergeCell ref="BK100:BK105"/>
    <mergeCell ref="BL100:BL105"/>
    <mergeCell ref="BC98:BC99"/>
    <mergeCell ref="BD98:BD99"/>
    <mergeCell ref="BE98:BE99"/>
    <mergeCell ref="BF98:BF99"/>
    <mergeCell ref="BG98:BG99"/>
    <mergeCell ref="BH98:BH99"/>
    <mergeCell ref="BO100:BO102"/>
    <mergeCell ref="BP100:BP102"/>
    <mergeCell ref="AF101:AF102"/>
    <mergeCell ref="AG101:AG102"/>
    <mergeCell ref="AH101:AH102"/>
    <mergeCell ref="AI101:AI102"/>
    <mergeCell ref="AW105:AW106"/>
    <mergeCell ref="AX105:AX106"/>
    <mergeCell ref="AY105:AY106"/>
    <mergeCell ref="AZ105:AZ106"/>
    <mergeCell ref="BA104:BA105"/>
    <mergeCell ref="BQ100:BQ101"/>
    <mergeCell ref="BR100:BR101"/>
    <mergeCell ref="BS100:BS105"/>
    <mergeCell ref="BT100:BT105"/>
    <mergeCell ref="BO103:BO105"/>
    <mergeCell ref="BP103:BP105"/>
    <mergeCell ref="BC100:BC105"/>
    <mergeCell ref="BD100:BD105"/>
    <mergeCell ref="BE100:BE105"/>
    <mergeCell ref="BF100:BF105"/>
    <mergeCell ref="BG100:BG105"/>
    <mergeCell ref="BH100:BH105"/>
    <mergeCell ref="BR98:BR99"/>
    <mergeCell ref="BS98:BS99"/>
    <mergeCell ref="BT98:BT99"/>
    <mergeCell ref="X101:X102"/>
    <mergeCell ref="Y101:Y102"/>
    <mergeCell ref="Z101:Z102"/>
    <mergeCell ref="AA101:AA102"/>
    <mergeCell ref="AB101:AB102"/>
    <mergeCell ref="AC101:AC102"/>
    <mergeCell ref="AP101:AP102"/>
    <mergeCell ref="BM101:BM105"/>
    <mergeCell ref="BN101:BN105"/>
    <mergeCell ref="AJ101:AJ102"/>
    <mergeCell ref="AK101:AK102"/>
    <mergeCell ref="AL101:AL102"/>
    <mergeCell ref="AM101:AM102"/>
    <mergeCell ref="AN101:AN102"/>
    <mergeCell ref="AO101:AO102"/>
    <mergeCell ref="AD101:AD102"/>
    <mergeCell ref="AE101:AE102"/>
    <mergeCell ref="R101:R102"/>
    <mergeCell ref="S101:S102"/>
    <mergeCell ref="T101:T102"/>
    <mergeCell ref="U101:U102"/>
    <mergeCell ref="V101:V102"/>
    <mergeCell ref="W101:W102"/>
    <mergeCell ref="K101:K102"/>
    <mergeCell ref="L101:L102"/>
    <mergeCell ref="M101:M102"/>
    <mergeCell ref="N101:N102"/>
    <mergeCell ref="O101:O102"/>
    <mergeCell ref="P101:P102"/>
    <mergeCell ref="Z103:Z104"/>
    <mergeCell ref="AA103:AA104"/>
    <mergeCell ref="AB103:AB104"/>
    <mergeCell ref="AC103:AC104"/>
    <mergeCell ref="R103:R104"/>
    <mergeCell ref="S103:S104"/>
    <mergeCell ref="T103:T104"/>
    <mergeCell ref="U103:U104"/>
    <mergeCell ref="V103:V104"/>
    <mergeCell ref="W103:W104"/>
    <mergeCell ref="K103:K104"/>
    <mergeCell ref="L103:L104"/>
    <mergeCell ref="M103:M104"/>
    <mergeCell ref="N103:N104"/>
    <mergeCell ref="O103:O104"/>
    <mergeCell ref="P103:P104"/>
    <mergeCell ref="Q103:Q104"/>
    <mergeCell ref="Y103:Y104"/>
    <mergeCell ref="BB104:BB105"/>
    <mergeCell ref="K105:K106"/>
    <mergeCell ref="L105:L106"/>
    <mergeCell ref="M105:M106"/>
    <mergeCell ref="N105:N106"/>
    <mergeCell ref="O105:O106"/>
    <mergeCell ref="P105:P106"/>
    <mergeCell ref="Q105:Q106"/>
    <mergeCell ref="R105:R106"/>
    <mergeCell ref="AP103:AP104"/>
    <mergeCell ref="AV103:AV104"/>
    <mergeCell ref="AW103:AW104"/>
    <mergeCell ref="AX103:AX104"/>
    <mergeCell ref="AY103:AY104"/>
    <mergeCell ref="AZ103:AZ104"/>
    <mergeCell ref="AJ103:AJ104"/>
    <mergeCell ref="AK103:AK104"/>
    <mergeCell ref="AL103:AL104"/>
    <mergeCell ref="AM103:AM104"/>
    <mergeCell ref="AN103:AN104"/>
    <mergeCell ref="AO103:AO104"/>
    <mergeCell ref="AD103:AD104"/>
    <mergeCell ref="AE103:AE104"/>
    <mergeCell ref="AF103:AF104"/>
    <mergeCell ref="AG103:AG104"/>
    <mergeCell ref="AH103:AH104"/>
    <mergeCell ref="AI103:AI104"/>
    <mergeCell ref="X103:X104"/>
    <mergeCell ref="AV105:AV106"/>
    <mergeCell ref="L108:AP108"/>
    <mergeCell ref="AV108:AX109"/>
    <mergeCell ref="AY108:AZ109"/>
    <mergeCell ref="AK105:AK106"/>
    <mergeCell ref="AL105:AL106"/>
    <mergeCell ref="AM105:AM106"/>
    <mergeCell ref="AN105:AN106"/>
    <mergeCell ref="AO105:AO106"/>
    <mergeCell ref="AP105:AP106"/>
    <mergeCell ref="AE105:AE106"/>
    <mergeCell ref="AF105:AF106"/>
    <mergeCell ref="AG105:AG106"/>
    <mergeCell ref="AH105:AH106"/>
    <mergeCell ref="AI105:AI106"/>
    <mergeCell ref="AJ105:AJ106"/>
    <mergeCell ref="Y105:Y106"/>
    <mergeCell ref="Z105:Z106"/>
    <mergeCell ref="AA105:AA106"/>
    <mergeCell ref="AB105:AB106"/>
    <mergeCell ref="AC105:AC106"/>
    <mergeCell ref="AD105:AD106"/>
    <mergeCell ref="S105:S106"/>
    <mergeCell ref="T105:T106"/>
    <mergeCell ref="U105:U106"/>
    <mergeCell ref="V105:V106"/>
    <mergeCell ref="W105:W106"/>
    <mergeCell ref="X105:X106"/>
    <mergeCell ref="AQ108:AU109"/>
    <mergeCell ref="AZ113:AZ114"/>
    <mergeCell ref="BA114:BA115"/>
    <mergeCell ref="BB114:BB115"/>
    <mergeCell ref="AZ115:AZ116"/>
    <mergeCell ref="BO108:BO109"/>
    <mergeCell ref="BP108:BP109"/>
    <mergeCell ref="BR108:BR109"/>
    <mergeCell ref="BS108:BS109"/>
    <mergeCell ref="BT108:BT109"/>
    <mergeCell ref="BG108:BG109"/>
    <mergeCell ref="BH108:BH109"/>
    <mergeCell ref="BI108:BI109"/>
    <mergeCell ref="BL108:BL109"/>
    <mergeCell ref="BM108:BM110"/>
    <mergeCell ref="BN108:BN110"/>
    <mergeCell ref="BG110:BG115"/>
    <mergeCell ref="BH110:BH115"/>
    <mergeCell ref="BI110:BI115"/>
    <mergeCell ref="BJ110:BJ115"/>
    <mergeCell ref="BA108:BA110"/>
    <mergeCell ref="BB108:BB110"/>
    <mergeCell ref="BC108:BC109"/>
    <mergeCell ref="BD108:BD109"/>
    <mergeCell ref="BS110:BS115"/>
    <mergeCell ref="BT110:BT115"/>
    <mergeCell ref="BE108:BE109"/>
    <mergeCell ref="BF108:BF109"/>
    <mergeCell ref="BF110:BF115"/>
    <mergeCell ref="K111:K112"/>
    <mergeCell ref="L111:L112"/>
    <mergeCell ref="M111:M112"/>
    <mergeCell ref="N111:N112"/>
    <mergeCell ref="O111:O112"/>
    <mergeCell ref="P111:P112"/>
    <mergeCell ref="Q111:Q112"/>
    <mergeCell ref="R111:R112"/>
    <mergeCell ref="BK110:BK115"/>
    <mergeCell ref="BL110:BL115"/>
    <mergeCell ref="BO110:BO112"/>
    <mergeCell ref="BP110:BP112"/>
    <mergeCell ref="BQ110:BQ111"/>
    <mergeCell ref="BR110:BR111"/>
    <mergeCell ref="BM111:BM115"/>
    <mergeCell ref="BN111:BN115"/>
    <mergeCell ref="BO113:BO115"/>
    <mergeCell ref="BP113:BP115"/>
    <mergeCell ref="AV110:AV112"/>
    <mergeCell ref="AW110:AW112"/>
    <mergeCell ref="AY113:AY114"/>
    <mergeCell ref="AI113:AI114"/>
    <mergeCell ref="AJ113:AJ114"/>
    <mergeCell ref="AK113:AK114"/>
    <mergeCell ref="AL113:AL114"/>
    <mergeCell ref="AM113:AM114"/>
    <mergeCell ref="AN113:AN114"/>
    <mergeCell ref="AC113:AC114"/>
    <mergeCell ref="BD110:BD115"/>
    <mergeCell ref="BE110:BE115"/>
    <mergeCell ref="S111:S112"/>
    <mergeCell ref="T111:T112"/>
    <mergeCell ref="U111:U112"/>
    <mergeCell ref="V111:V112"/>
    <mergeCell ref="W111:W112"/>
    <mergeCell ref="X111:X112"/>
    <mergeCell ref="AA115:AA116"/>
    <mergeCell ref="AB115:AB116"/>
    <mergeCell ref="Q115:Q116"/>
    <mergeCell ref="R115:R116"/>
    <mergeCell ref="S115:S116"/>
    <mergeCell ref="T115:T116"/>
    <mergeCell ref="U115:U116"/>
    <mergeCell ref="V115:V116"/>
    <mergeCell ref="AX110:AX112"/>
    <mergeCell ref="AY110:AY112"/>
    <mergeCell ref="AZ110:AZ112"/>
    <mergeCell ref="BC110:BC115"/>
    <mergeCell ref="AK111:AK112"/>
    <mergeCell ref="AL111:AL112"/>
    <mergeCell ref="AM111:AM112"/>
    <mergeCell ref="AN111:AN112"/>
    <mergeCell ref="AO111:AO112"/>
    <mergeCell ref="AP111:AP112"/>
    <mergeCell ref="AE111:AE112"/>
    <mergeCell ref="AF111:AF112"/>
    <mergeCell ref="AG111:AG112"/>
    <mergeCell ref="AH111:AH112"/>
    <mergeCell ref="AI111:AI112"/>
    <mergeCell ref="AJ111:AJ112"/>
    <mergeCell ref="Y111:Y112"/>
    <mergeCell ref="Z111:Z112"/>
    <mergeCell ref="AA111:AA112"/>
    <mergeCell ref="AB111:AB112"/>
    <mergeCell ref="AC111:AC112"/>
    <mergeCell ref="AD111:AD112"/>
    <mergeCell ref="AW113:AW114"/>
    <mergeCell ref="AX113:AX114"/>
    <mergeCell ref="K115:K116"/>
    <mergeCell ref="L115:L116"/>
    <mergeCell ref="M115:M116"/>
    <mergeCell ref="N115:N116"/>
    <mergeCell ref="O115:O116"/>
    <mergeCell ref="P115:P116"/>
    <mergeCell ref="AO113:AO114"/>
    <mergeCell ref="AP113:AP114"/>
    <mergeCell ref="AV113:AV114"/>
    <mergeCell ref="Q113:Q114"/>
    <mergeCell ref="R113:R114"/>
    <mergeCell ref="S113:S114"/>
    <mergeCell ref="T113:T114"/>
    <mergeCell ref="U113:U114"/>
    <mergeCell ref="V113:V114"/>
    <mergeCell ref="K113:K114"/>
    <mergeCell ref="L113:L114"/>
    <mergeCell ref="M113:M114"/>
    <mergeCell ref="N113:N114"/>
    <mergeCell ref="O113:O114"/>
    <mergeCell ref="P113:P114"/>
    <mergeCell ref="AD113:AD114"/>
    <mergeCell ref="AE113:AE114"/>
    <mergeCell ref="AF113:AF114"/>
    <mergeCell ref="AG113:AG114"/>
    <mergeCell ref="AH113:AH114"/>
    <mergeCell ref="W113:W114"/>
    <mergeCell ref="X113:X114"/>
    <mergeCell ref="Y113:Y114"/>
    <mergeCell ref="Z113:Z114"/>
    <mergeCell ref="AA113:AA114"/>
    <mergeCell ref="AB113:AB114"/>
    <mergeCell ref="L118:AP118"/>
    <mergeCell ref="AV118:AX119"/>
    <mergeCell ref="AY118:AZ119"/>
    <mergeCell ref="BA118:BA120"/>
    <mergeCell ref="BB118:BB120"/>
    <mergeCell ref="AX120:AX122"/>
    <mergeCell ref="AY120:AY122"/>
    <mergeCell ref="AZ120:AZ122"/>
    <mergeCell ref="Q121:Q122"/>
    <mergeCell ref="AO115:AO116"/>
    <mergeCell ref="AP115:AP116"/>
    <mergeCell ref="AV115:AV116"/>
    <mergeCell ref="AW115:AW116"/>
    <mergeCell ref="AX115:AX116"/>
    <mergeCell ref="AY115:AY116"/>
    <mergeCell ref="AI115:AI116"/>
    <mergeCell ref="AJ115:AJ116"/>
    <mergeCell ref="AK115:AK116"/>
    <mergeCell ref="AL115:AL116"/>
    <mergeCell ref="AM115:AM116"/>
    <mergeCell ref="AN115:AN116"/>
    <mergeCell ref="AC115:AC116"/>
    <mergeCell ref="AD115:AD116"/>
    <mergeCell ref="AE115:AE116"/>
    <mergeCell ref="AF115:AF116"/>
    <mergeCell ref="AG115:AG116"/>
    <mergeCell ref="AH115:AH116"/>
    <mergeCell ref="W115:W116"/>
    <mergeCell ref="X115:X116"/>
    <mergeCell ref="Y115:Y116"/>
    <mergeCell ref="Z115:Z116"/>
    <mergeCell ref="AV120:AV122"/>
    <mergeCell ref="AW120:AW122"/>
    <mergeCell ref="BI118:BI119"/>
    <mergeCell ref="BL118:BL119"/>
    <mergeCell ref="BM118:BM120"/>
    <mergeCell ref="BN118:BN120"/>
    <mergeCell ref="BO118:BO119"/>
    <mergeCell ref="BP118:BP119"/>
    <mergeCell ref="BI120:BI125"/>
    <mergeCell ref="BJ120:BJ125"/>
    <mergeCell ref="BK120:BK125"/>
    <mergeCell ref="BL120:BL125"/>
    <mergeCell ref="BC118:BC119"/>
    <mergeCell ref="BD118:BD119"/>
    <mergeCell ref="BE118:BE119"/>
    <mergeCell ref="BF118:BF119"/>
    <mergeCell ref="BG118:BG119"/>
    <mergeCell ref="BH118:BH119"/>
    <mergeCell ref="BO120:BO122"/>
    <mergeCell ref="BP120:BP122"/>
    <mergeCell ref="AF121:AF122"/>
    <mergeCell ref="AG121:AG122"/>
    <mergeCell ref="AH121:AH122"/>
    <mergeCell ref="AI121:AI122"/>
    <mergeCell ref="AW125:AW126"/>
    <mergeCell ref="AX125:AX126"/>
    <mergeCell ref="AY125:AY126"/>
    <mergeCell ref="AZ125:AZ126"/>
    <mergeCell ref="BA124:BA125"/>
    <mergeCell ref="BQ120:BQ121"/>
    <mergeCell ref="BR120:BR121"/>
    <mergeCell ref="BS120:BS125"/>
    <mergeCell ref="BT120:BT125"/>
    <mergeCell ref="BO123:BO125"/>
    <mergeCell ref="BP123:BP125"/>
    <mergeCell ref="BC120:BC125"/>
    <mergeCell ref="BD120:BD125"/>
    <mergeCell ref="BE120:BE125"/>
    <mergeCell ref="BF120:BF125"/>
    <mergeCell ref="BG120:BG125"/>
    <mergeCell ref="BH120:BH125"/>
    <mergeCell ref="BR118:BR119"/>
    <mergeCell ref="BS118:BS119"/>
    <mergeCell ref="BT118:BT119"/>
    <mergeCell ref="X121:X122"/>
    <mergeCell ref="Y121:Y122"/>
    <mergeCell ref="Z121:Z122"/>
    <mergeCell ref="AA121:AA122"/>
    <mergeCell ref="AB121:AB122"/>
    <mergeCell ref="AC121:AC122"/>
    <mergeCell ref="AP121:AP122"/>
    <mergeCell ref="BM121:BM125"/>
    <mergeCell ref="BN121:BN125"/>
    <mergeCell ref="AJ121:AJ122"/>
    <mergeCell ref="AK121:AK122"/>
    <mergeCell ref="AL121:AL122"/>
    <mergeCell ref="AM121:AM122"/>
    <mergeCell ref="AN121:AN122"/>
    <mergeCell ref="AO121:AO122"/>
    <mergeCell ref="AD121:AD122"/>
    <mergeCell ref="AE121:AE122"/>
    <mergeCell ref="R121:R122"/>
    <mergeCell ref="S121:S122"/>
    <mergeCell ref="T121:T122"/>
    <mergeCell ref="U121:U122"/>
    <mergeCell ref="V121:V122"/>
    <mergeCell ref="W121:W122"/>
    <mergeCell ref="K121:K122"/>
    <mergeCell ref="L121:L122"/>
    <mergeCell ref="M121:M122"/>
    <mergeCell ref="N121:N122"/>
    <mergeCell ref="O121:O122"/>
    <mergeCell ref="P121:P122"/>
    <mergeCell ref="Z123:Z124"/>
    <mergeCell ref="AA123:AA124"/>
    <mergeCell ref="AB123:AB124"/>
    <mergeCell ref="AC123:AC124"/>
    <mergeCell ref="R123:R124"/>
    <mergeCell ref="S123:S124"/>
    <mergeCell ref="T123:T124"/>
    <mergeCell ref="U123:U124"/>
    <mergeCell ref="V123:V124"/>
    <mergeCell ref="W123:W124"/>
    <mergeCell ref="K123:K124"/>
    <mergeCell ref="L123:L124"/>
    <mergeCell ref="M123:M124"/>
    <mergeCell ref="N123:N124"/>
    <mergeCell ref="O123:O124"/>
    <mergeCell ref="P123:P124"/>
    <mergeCell ref="Q123:Q124"/>
    <mergeCell ref="Y123:Y124"/>
    <mergeCell ref="BB124:BB125"/>
    <mergeCell ref="K125:K126"/>
    <mergeCell ref="L125:L126"/>
    <mergeCell ref="M125:M126"/>
    <mergeCell ref="N125:N126"/>
    <mergeCell ref="O125:O126"/>
    <mergeCell ref="P125:P126"/>
    <mergeCell ref="Q125:Q126"/>
    <mergeCell ref="R125:R126"/>
    <mergeCell ref="AP123:AP124"/>
    <mergeCell ref="AV123:AV124"/>
    <mergeCell ref="AW123:AW124"/>
    <mergeCell ref="AX123:AX124"/>
    <mergeCell ref="AY123:AY124"/>
    <mergeCell ref="AZ123:AZ124"/>
    <mergeCell ref="AJ123:AJ124"/>
    <mergeCell ref="AK123:AK124"/>
    <mergeCell ref="AL123:AL124"/>
    <mergeCell ref="AM123:AM124"/>
    <mergeCell ref="AN123:AN124"/>
    <mergeCell ref="AO123:AO124"/>
    <mergeCell ref="AD123:AD124"/>
    <mergeCell ref="AE123:AE124"/>
    <mergeCell ref="AF123:AF124"/>
    <mergeCell ref="AG123:AG124"/>
    <mergeCell ref="AH123:AH124"/>
    <mergeCell ref="AI123:AI124"/>
    <mergeCell ref="X123:X124"/>
    <mergeCell ref="AV125:AV126"/>
    <mergeCell ref="L128:AP128"/>
    <mergeCell ref="AV128:AX129"/>
    <mergeCell ref="AY128:AZ129"/>
    <mergeCell ref="AK125:AK126"/>
    <mergeCell ref="AL125:AL126"/>
    <mergeCell ref="AM125:AM126"/>
    <mergeCell ref="AN125:AN126"/>
    <mergeCell ref="AO125:AO126"/>
    <mergeCell ref="AP125:AP126"/>
    <mergeCell ref="AE125:AE126"/>
    <mergeCell ref="AF125:AF126"/>
    <mergeCell ref="AG125:AG126"/>
    <mergeCell ref="AH125:AH126"/>
    <mergeCell ref="AI125:AI126"/>
    <mergeCell ref="AJ125:AJ126"/>
    <mergeCell ref="Y125:Y126"/>
    <mergeCell ref="Z125:Z126"/>
    <mergeCell ref="AA125:AA126"/>
    <mergeCell ref="AB125:AB126"/>
    <mergeCell ref="AC125:AC126"/>
    <mergeCell ref="AD125:AD126"/>
    <mergeCell ref="S125:S126"/>
    <mergeCell ref="T125:T126"/>
    <mergeCell ref="U125:U126"/>
    <mergeCell ref="V125:V126"/>
    <mergeCell ref="W125:W126"/>
    <mergeCell ref="X125:X126"/>
    <mergeCell ref="AZ133:AZ134"/>
    <mergeCell ref="BA134:BA135"/>
    <mergeCell ref="BB134:BB135"/>
    <mergeCell ref="AZ135:AZ136"/>
    <mergeCell ref="BO128:BO129"/>
    <mergeCell ref="BP128:BP129"/>
    <mergeCell ref="BR128:BR129"/>
    <mergeCell ref="BS128:BS129"/>
    <mergeCell ref="BT128:BT129"/>
    <mergeCell ref="BG128:BG129"/>
    <mergeCell ref="BH128:BH129"/>
    <mergeCell ref="BI128:BI129"/>
    <mergeCell ref="BL128:BL129"/>
    <mergeCell ref="BM128:BM130"/>
    <mergeCell ref="BN128:BN130"/>
    <mergeCell ref="BG130:BG135"/>
    <mergeCell ref="BH130:BH135"/>
    <mergeCell ref="BI130:BI135"/>
    <mergeCell ref="BJ130:BJ135"/>
    <mergeCell ref="BA128:BA130"/>
    <mergeCell ref="BB128:BB130"/>
    <mergeCell ref="BC128:BC129"/>
    <mergeCell ref="BD128:BD129"/>
    <mergeCell ref="BS130:BS135"/>
    <mergeCell ref="BT130:BT135"/>
    <mergeCell ref="BE128:BE129"/>
    <mergeCell ref="BF128:BF129"/>
    <mergeCell ref="BF130:BF135"/>
    <mergeCell ref="K131:K132"/>
    <mergeCell ref="L131:L132"/>
    <mergeCell ref="M131:M132"/>
    <mergeCell ref="N131:N132"/>
    <mergeCell ref="O131:O132"/>
    <mergeCell ref="P131:P132"/>
    <mergeCell ref="Q131:Q132"/>
    <mergeCell ref="R131:R132"/>
    <mergeCell ref="BK130:BK135"/>
    <mergeCell ref="BL130:BL135"/>
    <mergeCell ref="BO130:BO132"/>
    <mergeCell ref="BP130:BP132"/>
    <mergeCell ref="BQ130:BQ131"/>
    <mergeCell ref="BR130:BR131"/>
    <mergeCell ref="BM131:BM135"/>
    <mergeCell ref="BN131:BN135"/>
    <mergeCell ref="BO133:BO135"/>
    <mergeCell ref="BP133:BP135"/>
    <mergeCell ref="AV130:AV132"/>
    <mergeCell ref="AW130:AW132"/>
    <mergeCell ref="AY133:AY134"/>
    <mergeCell ref="AI133:AI134"/>
    <mergeCell ref="AJ133:AJ134"/>
    <mergeCell ref="AK133:AK134"/>
    <mergeCell ref="AL133:AL134"/>
    <mergeCell ref="AM133:AM134"/>
    <mergeCell ref="AN133:AN134"/>
    <mergeCell ref="AC133:AC134"/>
    <mergeCell ref="BD130:BD135"/>
    <mergeCell ref="BE130:BE135"/>
    <mergeCell ref="S131:S132"/>
    <mergeCell ref="T131:T132"/>
    <mergeCell ref="U131:U132"/>
    <mergeCell ref="V131:V132"/>
    <mergeCell ref="W131:W132"/>
    <mergeCell ref="X131:X132"/>
    <mergeCell ref="AA135:AA136"/>
    <mergeCell ref="AB135:AB136"/>
    <mergeCell ref="Q135:Q136"/>
    <mergeCell ref="R135:R136"/>
    <mergeCell ref="S135:S136"/>
    <mergeCell ref="T135:T136"/>
    <mergeCell ref="U135:U136"/>
    <mergeCell ref="V135:V136"/>
    <mergeCell ref="AX130:AX132"/>
    <mergeCell ref="AY130:AY132"/>
    <mergeCell ref="AZ130:AZ132"/>
    <mergeCell ref="BC130:BC135"/>
    <mergeCell ref="AK131:AK132"/>
    <mergeCell ref="AL131:AL132"/>
    <mergeCell ref="AM131:AM132"/>
    <mergeCell ref="AN131:AN132"/>
    <mergeCell ref="AO131:AO132"/>
    <mergeCell ref="AP131:AP132"/>
    <mergeCell ref="AE131:AE132"/>
    <mergeCell ref="AF131:AF132"/>
    <mergeCell ref="AG131:AG132"/>
    <mergeCell ref="AH131:AH132"/>
    <mergeCell ref="AI131:AI132"/>
    <mergeCell ref="AJ131:AJ132"/>
    <mergeCell ref="Y131:Y132"/>
    <mergeCell ref="Z131:Z132"/>
    <mergeCell ref="AA131:AA132"/>
    <mergeCell ref="AB131:AB132"/>
    <mergeCell ref="AC131:AC132"/>
    <mergeCell ref="AD131:AD132"/>
    <mergeCell ref="AW133:AW134"/>
    <mergeCell ref="AX133:AX134"/>
    <mergeCell ref="K135:K136"/>
    <mergeCell ref="L135:L136"/>
    <mergeCell ref="M135:M136"/>
    <mergeCell ref="N135:N136"/>
    <mergeCell ref="O135:O136"/>
    <mergeCell ref="P135:P136"/>
    <mergeCell ref="AO133:AO134"/>
    <mergeCell ref="AP133:AP134"/>
    <mergeCell ref="AV133:AV134"/>
    <mergeCell ref="Q133:Q134"/>
    <mergeCell ref="R133:R134"/>
    <mergeCell ref="S133:S134"/>
    <mergeCell ref="T133:T134"/>
    <mergeCell ref="U133:U134"/>
    <mergeCell ref="V133:V134"/>
    <mergeCell ref="K133:K134"/>
    <mergeCell ref="L133:L134"/>
    <mergeCell ref="M133:M134"/>
    <mergeCell ref="N133:N134"/>
    <mergeCell ref="O133:O134"/>
    <mergeCell ref="P133:P134"/>
    <mergeCell ref="AD133:AD134"/>
    <mergeCell ref="AE133:AE134"/>
    <mergeCell ref="AF133:AF134"/>
    <mergeCell ref="AG133:AG134"/>
    <mergeCell ref="AH133:AH134"/>
    <mergeCell ref="W133:W134"/>
    <mergeCell ref="X133:X134"/>
    <mergeCell ref="Y133:Y134"/>
    <mergeCell ref="Z133:Z134"/>
    <mergeCell ref="AA133:AA134"/>
    <mergeCell ref="AB133:AB134"/>
    <mergeCell ref="L138:AP138"/>
    <mergeCell ref="AV138:AX139"/>
    <mergeCell ref="AY138:AZ139"/>
    <mergeCell ref="BA138:BA140"/>
    <mergeCell ref="BB138:BB140"/>
    <mergeCell ref="AX140:AX142"/>
    <mergeCell ref="AY140:AY142"/>
    <mergeCell ref="AZ140:AZ142"/>
    <mergeCell ref="Q141:Q142"/>
    <mergeCell ref="AO135:AO136"/>
    <mergeCell ref="AP135:AP136"/>
    <mergeCell ref="AV135:AV136"/>
    <mergeCell ref="AW135:AW136"/>
    <mergeCell ref="AX135:AX136"/>
    <mergeCell ref="AY135:AY136"/>
    <mergeCell ref="AI135:AI136"/>
    <mergeCell ref="AJ135:AJ136"/>
    <mergeCell ref="AK135:AK136"/>
    <mergeCell ref="AL135:AL136"/>
    <mergeCell ref="AM135:AM136"/>
    <mergeCell ref="AN135:AN136"/>
    <mergeCell ref="AC135:AC136"/>
    <mergeCell ref="AD135:AD136"/>
    <mergeCell ref="AE135:AE136"/>
    <mergeCell ref="AF135:AF136"/>
    <mergeCell ref="AG135:AG136"/>
    <mergeCell ref="AH135:AH136"/>
    <mergeCell ref="W135:W136"/>
    <mergeCell ref="X135:X136"/>
    <mergeCell ref="Y135:Y136"/>
    <mergeCell ref="Z135:Z136"/>
    <mergeCell ref="AV140:AV142"/>
    <mergeCell ref="AW140:AW142"/>
    <mergeCell ref="BI138:BI139"/>
    <mergeCell ref="BL138:BL139"/>
    <mergeCell ref="BM138:BM140"/>
    <mergeCell ref="BN138:BN140"/>
    <mergeCell ref="BO138:BO139"/>
    <mergeCell ref="BP138:BP139"/>
    <mergeCell ref="BI140:BI145"/>
    <mergeCell ref="BJ140:BJ145"/>
    <mergeCell ref="BK140:BK145"/>
    <mergeCell ref="BL140:BL145"/>
    <mergeCell ref="BC138:BC139"/>
    <mergeCell ref="BD138:BD139"/>
    <mergeCell ref="BE138:BE139"/>
    <mergeCell ref="BF138:BF139"/>
    <mergeCell ref="BG138:BG139"/>
    <mergeCell ref="BH138:BH139"/>
    <mergeCell ref="BO140:BO142"/>
    <mergeCell ref="BP140:BP142"/>
    <mergeCell ref="AF141:AF142"/>
    <mergeCell ref="AG141:AG142"/>
    <mergeCell ref="AH141:AH142"/>
    <mergeCell ref="AI141:AI142"/>
    <mergeCell ref="AW145:AW146"/>
    <mergeCell ref="AX145:AX146"/>
    <mergeCell ref="AY145:AY146"/>
    <mergeCell ref="AZ145:AZ146"/>
    <mergeCell ref="BA144:BA145"/>
    <mergeCell ref="BQ140:BQ141"/>
    <mergeCell ref="BR140:BR141"/>
    <mergeCell ref="BS140:BS145"/>
    <mergeCell ref="BT140:BT145"/>
    <mergeCell ref="BO143:BO145"/>
    <mergeCell ref="BP143:BP145"/>
    <mergeCell ref="BC140:BC145"/>
    <mergeCell ref="BD140:BD145"/>
    <mergeCell ref="BE140:BE145"/>
    <mergeCell ref="BF140:BF145"/>
    <mergeCell ref="BG140:BG145"/>
    <mergeCell ref="BH140:BH145"/>
    <mergeCell ref="BR138:BR139"/>
    <mergeCell ref="BS138:BS139"/>
    <mergeCell ref="BT138:BT139"/>
    <mergeCell ref="X141:X142"/>
    <mergeCell ref="Y141:Y142"/>
    <mergeCell ref="Z141:Z142"/>
    <mergeCell ref="AA141:AA142"/>
    <mergeCell ref="AB141:AB142"/>
    <mergeCell ref="AC141:AC142"/>
    <mergeCell ref="AP141:AP142"/>
    <mergeCell ref="BM141:BM145"/>
    <mergeCell ref="BN141:BN145"/>
    <mergeCell ref="AJ141:AJ142"/>
    <mergeCell ref="AK141:AK142"/>
    <mergeCell ref="AL141:AL142"/>
    <mergeCell ref="AM141:AM142"/>
    <mergeCell ref="AN141:AN142"/>
    <mergeCell ref="AO141:AO142"/>
    <mergeCell ref="AD141:AD142"/>
    <mergeCell ref="AE141:AE142"/>
    <mergeCell ref="R141:R142"/>
    <mergeCell ref="S141:S142"/>
    <mergeCell ref="T141:T142"/>
    <mergeCell ref="U141:U142"/>
    <mergeCell ref="V141:V142"/>
    <mergeCell ref="W141:W142"/>
    <mergeCell ref="K141:K142"/>
    <mergeCell ref="L141:L142"/>
    <mergeCell ref="M141:M142"/>
    <mergeCell ref="N141:N142"/>
    <mergeCell ref="O141:O142"/>
    <mergeCell ref="P141:P142"/>
    <mergeCell ref="Z143:Z144"/>
    <mergeCell ref="AA143:AA144"/>
    <mergeCell ref="AB143:AB144"/>
    <mergeCell ref="AC143:AC144"/>
    <mergeCell ref="R143:R144"/>
    <mergeCell ref="S143:S144"/>
    <mergeCell ref="T143:T144"/>
    <mergeCell ref="U143:U144"/>
    <mergeCell ref="V143:V144"/>
    <mergeCell ref="W143:W144"/>
    <mergeCell ref="K143:K144"/>
    <mergeCell ref="L143:L144"/>
    <mergeCell ref="M143:M144"/>
    <mergeCell ref="N143:N144"/>
    <mergeCell ref="O143:O144"/>
    <mergeCell ref="P143:P144"/>
    <mergeCell ref="Q143:Q144"/>
    <mergeCell ref="Y143:Y144"/>
    <mergeCell ref="BB144:BB145"/>
    <mergeCell ref="K145:K146"/>
    <mergeCell ref="L145:L146"/>
    <mergeCell ref="M145:M146"/>
    <mergeCell ref="N145:N146"/>
    <mergeCell ref="O145:O146"/>
    <mergeCell ref="P145:P146"/>
    <mergeCell ref="Q145:Q146"/>
    <mergeCell ref="R145:R146"/>
    <mergeCell ref="AP143:AP144"/>
    <mergeCell ref="AV143:AV144"/>
    <mergeCell ref="AW143:AW144"/>
    <mergeCell ref="AX143:AX144"/>
    <mergeCell ref="AY143:AY144"/>
    <mergeCell ref="AZ143:AZ144"/>
    <mergeCell ref="AJ143:AJ144"/>
    <mergeCell ref="AK143:AK144"/>
    <mergeCell ref="AL143:AL144"/>
    <mergeCell ref="AM143:AM144"/>
    <mergeCell ref="AN143:AN144"/>
    <mergeCell ref="AO143:AO144"/>
    <mergeCell ref="AD143:AD144"/>
    <mergeCell ref="AE143:AE144"/>
    <mergeCell ref="AF143:AF144"/>
    <mergeCell ref="AG143:AG144"/>
    <mergeCell ref="AH143:AH144"/>
    <mergeCell ref="AI143:AI144"/>
    <mergeCell ref="X143:X144"/>
    <mergeCell ref="AV145:AV146"/>
    <mergeCell ref="L148:AP148"/>
    <mergeCell ref="AV148:AX149"/>
    <mergeCell ref="AY148:AZ149"/>
    <mergeCell ref="AK145:AK146"/>
    <mergeCell ref="AL145:AL146"/>
    <mergeCell ref="AM145:AM146"/>
    <mergeCell ref="AN145:AN146"/>
    <mergeCell ref="AO145:AO146"/>
    <mergeCell ref="AP145:AP146"/>
    <mergeCell ref="AE145:AE146"/>
    <mergeCell ref="AF145:AF146"/>
    <mergeCell ref="AG145:AG146"/>
    <mergeCell ref="AH145:AH146"/>
    <mergeCell ref="AI145:AI146"/>
    <mergeCell ref="AJ145:AJ146"/>
    <mergeCell ref="Y145:Y146"/>
    <mergeCell ref="Z145:Z146"/>
    <mergeCell ref="AA145:AA146"/>
    <mergeCell ref="AB145:AB146"/>
    <mergeCell ref="AC145:AC146"/>
    <mergeCell ref="AD145:AD146"/>
    <mergeCell ref="S145:S146"/>
    <mergeCell ref="T145:T146"/>
    <mergeCell ref="U145:U146"/>
    <mergeCell ref="V145:V146"/>
    <mergeCell ref="W145:W146"/>
    <mergeCell ref="X145:X146"/>
    <mergeCell ref="AZ153:AZ154"/>
    <mergeCell ref="BA154:BA155"/>
    <mergeCell ref="BB154:BB155"/>
    <mergeCell ref="AZ155:AZ156"/>
    <mergeCell ref="BO148:BO149"/>
    <mergeCell ref="BP148:BP149"/>
    <mergeCell ref="BR148:BR149"/>
    <mergeCell ref="BS148:BS149"/>
    <mergeCell ref="BT148:BT149"/>
    <mergeCell ref="BG148:BG149"/>
    <mergeCell ref="BH148:BH149"/>
    <mergeCell ref="BI148:BI149"/>
    <mergeCell ref="BL148:BL149"/>
    <mergeCell ref="BM148:BM150"/>
    <mergeCell ref="BN148:BN150"/>
    <mergeCell ref="BG150:BG155"/>
    <mergeCell ref="BH150:BH155"/>
    <mergeCell ref="BI150:BI155"/>
    <mergeCell ref="BJ150:BJ155"/>
    <mergeCell ref="BA148:BA150"/>
    <mergeCell ref="BB148:BB150"/>
    <mergeCell ref="BC148:BC149"/>
    <mergeCell ref="BD148:BD149"/>
    <mergeCell ref="BS150:BS155"/>
    <mergeCell ref="BT150:BT155"/>
    <mergeCell ref="BE148:BE149"/>
    <mergeCell ref="BF148:BF149"/>
    <mergeCell ref="BF150:BF155"/>
    <mergeCell ref="K151:K152"/>
    <mergeCell ref="L151:L152"/>
    <mergeCell ref="M151:M152"/>
    <mergeCell ref="N151:N152"/>
    <mergeCell ref="O151:O152"/>
    <mergeCell ref="P151:P152"/>
    <mergeCell ref="Q151:Q152"/>
    <mergeCell ref="R151:R152"/>
    <mergeCell ref="BK150:BK155"/>
    <mergeCell ref="BL150:BL155"/>
    <mergeCell ref="BO150:BO152"/>
    <mergeCell ref="BP150:BP152"/>
    <mergeCell ref="BQ150:BQ151"/>
    <mergeCell ref="BR150:BR151"/>
    <mergeCell ref="BM151:BM155"/>
    <mergeCell ref="BN151:BN155"/>
    <mergeCell ref="BO153:BO155"/>
    <mergeCell ref="BP153:BP155"/>
    <mergeCell ref="AV150:AV152"/>
    <mergeCell ref="AW150:AW152"/>
    <mergeCell ref="AY153:AY154"/>
    <mergeCell ref="AI153:AI154"/>
    <mergeCell ref="AJ153:AJ154"/>
    <mergeCell ref="AK153:AK154"/>
    <mergeCell ref="AL153:AL154"/>
    <mergeCell ref="AM153:AM154"/>
    <mergeCell ref="AN153:AN154"/>
    <mergeCell ref="AC153:AC154"/>
    <mergeCell ref="BD150:BD155"/>
    <mergeCell ref="BE150:BE155"/>
    <mergeCell ref="S151:S152"/>
    <mergeCell ref="T151:T152"/>
    <mergeCell ref="U151:U152"/>
    <mergeCell ref="V151:V152"/>
    <mergeCell ref="W151:W152"/>
    <mergeCell ref="X151:X152"/>
    <mergeCell ref="AA155:AA156"/>
    <mergeCell ref="AB155:AB156"/>
    <mergeCell ref="Q155:Q156"/>
    <mergeCell ref="R155:R156"/>
    <mergeCell ref="S155:S156"/>
    <mergeCell ref="T155:T156"/>
    <mergeCell ref="U155:U156"/>
    <mergeCell ref="V155:V156"/>
    <mergeCell ref="AX150:AX152"/>
    <mergeCell ref="AY150:AY152"/>
    <mergeCell ref="AZ150:AZ152"/>
    <mergeCell ref="BC150:BC155"/>
    <mergeCell ref="AK151:AK152"/>
    <mergeCell ref="AL151:AL152"/>
    <mergeCell ref="AM151:AM152"/>
    <mergeCell ref="AN151:AN152"/>
    <mergeCell ref="AO151:AO152"/>
    <mergeCell ref="AP151:AP152"/>
    <mergeCell ref="AE151:AE152"/>
    <mergeCell ref="AF151:AF152"/>
    <mergeCell ref="AG151:AG152"/>
    <mergeCell ref="AH151:AH152"/>
    <mergeCell ref="AI151:AI152"/>
    <mergeCell ref="AJ151:AJ152"/>
    <mergeCell ref="Y151:Y152"/>
    <mergeCell ref="Z151:Z152"/>
    <mergeCell ref="AA151:AA152"/>
    <mergeCell ref="AB151:AB152"/>
    <mergeCell ref="AC151:AC152"/>
    <mergeCell ref="AD151:AD152"/>
    <mergeCell ref="AW153:AW154"/>
    <mergeCell ref="AX153:AX154"/>
    <mergeCell ref="K155:K156"/>
    <mergeCell ref="L155:L156"/>
    <mergeCell ref="M155:M156"/>
    <mergeCell ref="N155:N156"/>
    <mergeCell ref="O155:O156"/>
    <mergeCell ref="P155:P156"/>
    <mergeCell ref="AO153:AO154"/>
    <mergeCell ref="AP153:AP154"/>
    <mergeCell ref="AV153:AV154"/>
    <mergeCell ref="Q153:Q154"/>
    <mergeCell ref="R153:R154"/>
    <mergeCell ref="S153:S154"/>
    <mergeCell ref="T153:T154"/>
    <mergeCell ref="U153:U154"/>
    <mergeCell ref="V153:V154"/>
    <mergeCell ref="K153:K154"/>
    <mergeCell ref="L153:L154"/>
    <mergeCell ref="M153:M154"/>
    <mergeCell ref="N153:N154"/>
    <mergeCell ref="O153:O154"/>
    <mergeCell ref="P153:P154"/>
    <mergeCell ref="AD153:AD154"/>
    <mergeCell ref="AE153:AE154"/>
    <mergeCell ref="AF153:AF154"/>
    <mergeCell ref="AG153:AG154"/>
    <mergeCell ref="AH153:AH154"/>
    <mergeCell ref="W153:W154"/>
    <mergeCell ref="X153:X154"/>
    <mergeCell ref="Y153:Y154"/>
    <mergeCell ref="Z153:Z154"/>
    <mergeCell ref="AA153:AA154"/>
    <mergeCell ref="AB153:AB154"/>
    <mergeCell ref="L158:AP158"/>
    <mergeCell ref="AV158:AX159"/>
    <mergeCell ref="AY158:AZ159"/>
    <mergeCell ref="BA158:BA160"/>
    <mergeCell ref="BB158:BB160"/>
    <mergeCell ref="AX160:AX162"/>
    <mergeCell ref="AY160:AY162"/>
    <mergeCell ref="AZ160:AZ162"/>
    <mergeCell ref="Q161:Q162"/>
    <mergeCell ref="AO155:AO156"/>
    <mergeCell ref="AP155:AP156"/>
    <mergeCell ref="AV155:AV156"/>
    <mergeCell ref="AW155:AW156"/>
    <mergeCell ref="AX155:AX156"/>
    <mergeCell ref="AY155:AY156"/>
    <mergeCell ref="AI155:AI156"/>
    <mergeCell ref="AJ155:AJ156"/>
    <mergeCell ref="AK155:AK156"/>
    <mergeCell ref="AL155:AL156"/>
    <mergeCell ref="AM155:AM156"/>
    <mergeCell ref="AN155:AN156"/>
    <mergeCell ref="AC155:AC156"/>
    <mergeCell ref="AD155:AD156"/>
    <mergeCell ref="AE155:AE156"/>
    <mergeCell ref="AF155:AF156"/>
    <mergeCell ref="AG155:AG156"/>
    <mergeCell ref="AH155:AH156"/>
    <mergeCell ref="W155:W156"/>
    <mergeCell ref="X155:X156"/>
    <mergeCell ref="Y155:Y156"/>
    <mergeCell ref="Z155:Z156"/>
    <mergeCell ref="AV160:AV162"/>
    <mergeCell ref="AW160:AW162"/>
    <mergeCell ref="BI158:BI159"/>
    <mergeCell ref="BL158:BL159"/>
    <mergeCell ref="BM158:BM160"/>
    <mergeCell ref="BN158:BN160"/>
    <mergeCell ref="BO158:BO159"/>
    <mergeCell ref="BP158:BP159"/>
    <mergeCell ref="BI160:BI165"/>
    <mergeCell ref="BJ160:BJ165"/>
    <mergeCell ref="BK160:BK165"/>
    <mergeCell ref="BL160:BL165"/>
    <mergeCell ref="BC158:BC159"/>
    <mergeCell ref="BD158:BD159"/>
    <mergeCell ref="BE158:BE159"/>
    <mergeCell ref="BF158:BF159"/>
    <mergeCell ref="BG158:BG159"/>
    <mergeCell ref="BH158:BH159"/>
    <mergeCell ref="BO160:BO162"/>
    <mergeCell ref="BP160:BP162"/>
    <mergeCell ref="AF161:AF162"/>
    <mergeCell ref="AG161:AG162"/>
    <mergeCell ref="AH161:AH162"/>
    <mergeCell ref="AI161:AI162"/>
    <mergeCell ref="AW165:AW166"/>
    <mergeCell ref="AX165:AX166"/>
    <mergeCell ref="AY165:AY166"/>
    <mergeCell ref="AZ165:AZ166"/>
    <mergeCell ref="BA164:BA165"/>
    <mergeCell ref="BQ160:BQ161"/>
    <mergeCell ref="BR160:BR161"/>
    <mergeCell ref="BS160:BS165"/>
    <mergeCell ref="BT160:BT165"/>
    <mergeCell ref="BO163:BO165"/>
    <mergeCell ref="BP163:BP165"/>
    <mergeCell ref="BC160:BC165"/>
    <mergeCell ref="BD160:BD165"/>
    <mergeCell ref="BE160:BE165"/>
    <mergeCell ref="BF160:BF165"/>
    <mergeCell ref="BG160:BG165"/>
    <mergeCell ref="BH160:BH165"/>
    <mergeCell ref="BR158:BR159"/>
    <mergeCell ref="BS158:BS159"/>
    <mergeCell ref="BT158:BT159"/>
    <mergeCell ref="X161:X162"/>
    <mergeCell ref="Y161:Y162"/>
    <mergeCell ref="Z161:Z162"/>
    <mergeCell ref="AA161:AA162"/>
    <mergeCell ref="AB161:AB162"/>
    <mergeCell ref="AC161:AC162"/>
    <mergeCell ref="AP161:AP162"/>
    <mergeCell ref="BM161:BM165"/>
    <mergeCell ref="BN161:BN165"/>
    <mergeCell ref="AJ161:AJ162"/>
    <mergeCell ref="AK161:AK162"/>
    <mergeCell ref="AL161:AL162"/>
    <mergeCell ref="AM161:AM162"/>
    <mergeCell ref="AN161:AN162"/>
    <mergeCell ref="AO161:AO162"/>
    <mergeCell ref="AD161:AD162"/>
    <mergeCell ref="AE161:AE162"/>
    <mergeCell ref="R161:R162"/>
    <mergeCell ref="S161:S162"/>
    <mergeCell ref="T161:T162"/>
    <mergeCell ref="U161:U162"/>
    <mergeCell ref="V161:V162"/>
    <mergeCell ref="W161:W162"/>
    <mergeCell ref="K161:K162"/>
    <mergeCell ref="L161:L162"/>
    <mergeCell ref="M161:M162"/>
    <mergeCell ref="N161:N162"/>
    <mergeCell ref="O161:O162"/>
    <mergeCell ref="P161:P162"/>
    <mergeCell ref="Z163:Z164"/>
    <mergeCell ref="AA163:AA164"/>
    <mergeCell ref="AB163:AB164"/>
    <mergeCell ref="AC163:AC164"/>
    <mergeCell ref="R163:R164"/>
    <mergeCell ref="S163:S164"/>
    <mergeCell ref="T163:T164"/>
    <mergeCell ref="U163:U164"/>
    <mergeCell ref="V163:V164"/>
    <mergeCell ref="W163:W164"/>
    <mergeCell ref="K163:K164"/>
    <mergeCell ref="L163:L164"/>
    <mergeCell ref="M163:M164"/>
    <mergeCell ref="N163:N164"/>
    <mergeCell ref="O163:O164"/>
    <mergeCell ref="P163:P164"/>
    <mergeCell ref="Q163:Q164"/>
    <mergeCell ref="Y163:Y164"/>
    <mergeCell ref="BB164:BB165"/>
    <mergeCell ref="K165:K166"/>
    <mergeCell ref="L165:L166"/>
    <mergeCell ref="M165:M166"/>
    <mergeCell ref="N165:N166"/>
    <mergeCell ref="O165:O166"/>
    <mergeCell ref="P165:P166"/>
    <mergeCell ref="Q165:Q166"/>
    <mergeCell ref="R165:R166"/>
    <mergeCell ref="AP163:AP164"/>
    <mergeCell ref="AV163:AV164"/>
    <mergeCell ref="AW163:AW164"/>
    <mergeCell ref="AX163:AX164"/>
    <mergeCell ref="AY163:AY164"/>
    <mergeCell ref="AZ163:AZ164"/>
    <mergeCell ref="AJ163:AJ164"/>
    <mergeCell ref="AK163:AK164"/>
    <mergeCell ref="AL163:AL164"/>
    <mergeCell ref="AM163:AM164"/>
    <mergeCell ref="AN163:AN164"/>
    <mergeCell ref="AO163:AO164"/>
    <mergeCell ref="AD163:AD164"/>
    <mergeCell ref="AE163:AE164"/>
    <mergeCell ref="AF163:AF164"/>
    <mergeCell ref="AG163:AG164"/>
    <mergeCell ref="AH163:AH164"/>
    <mergeCell ref="AI163:AI164"/>
    <mergeCell ref="X163:X164"/>
    <mergeCell ref="AV165:AV166"/>
    <mergeCell ref="L168:AP168"/>
    <mergeCell ref="AV168:AX169"/>
    <mergeCell ref="AY168:AZ169"/>
    <mergeCell ref="AK165:AK166"/>
    <mergeCell ref="AL165:AL166"/>
    <mergeCell ref="AM165:AM166"/>
    <mergeCell ref="AN165:AN166"/>
    <mergeCell ref="AO165:AO166"/>
    <mergeCell ref="AP165:AP166"/>
    <mergeCell ref="AE165:AE166"/>
    <mergeCell ref="AF165:AF166"/>
    <mergeCell ref="AG165:AG166"/>
    <mergeCell ref="AH165:AH166"/>
    <mergeCell ref="AI165:AI166"/>
    <mergeCell ref="AJ165:AJ166"/>
    <mergeCell ref="Y165:Y166"/>
    <mergeCell ref="Z165:Z166"/>
    <mergeCell ref="AA165:AA166"/>
    <mergeCell ref="AB165:AB166"/>
    <mergeCell ref="AC165:AC166"/>
    <mergeCell ref="AD165:AD166"/>
    <mergeCell ref="S165:S166"/>
    <mergeCell ref="T165:T166"/>
    <mergeCell ref="U165:U166"/>
    <mergeCell ref="V165:V166"/>
    <mergeCell ref="W165:W166"/>
    <mergeCell ref="X165:X166"/>
    <mergeCell ref="AQ168:AU169"/>
    <mergeCell ref="AZ173:AZ174"/>
    <mergeCell ref="BA174:BA175"/>
    <mergeCell ref="BB174:BB175"/>
    <mergeCell ref="AZ175:AZ176"/>
    <mergeCell ref="BO168:BO169"/>
    <mergeCell ref="BP168:BP169"/>
    <mergeCell ref="BR168:BR169"/>
    <mergeCell ref="BS168:BS169"/>
    <mergeCell ref="BT168:BT169"/>
    <mergeCell ref="BG168:BG169"/>
    <mergeCell ref="BH168:BH169"/>
    <mergeCell ref="BI168:BI169"/>
    <mergeCell ref="BL168:BL169"/>
    <mergeCell ref="BM168:BM170"/>
    <mergeCell ref="BN168:BN170"/>
    <mergeCell ref="BG170:BG175"/>
    <mergeCell ref="BH170:BH175"/>
    <mergeCell ref="BI170:BI175"/>
    <mergeCell ref="BJ170:BJ175"/>
    <mergeCell ref="BA168:BA170"/>
    <mergeCell ref="BB168:BB170"/>
    <mergeCell ref="BC168:BC169"/>
    <mergeCell ref="BD168:BD169"/>
    <mergeCell ref="BS170:BS175"/>
    <mergeCell ref="BT170:BT175"/>
    <mergeCell ref="BE168:BE169"/>
    <mergeCell ref="BF168:BF169"/>
    <mergeCell ref="BF170:BF175"/>
    <mergeCell ref="K171:K172"/>
    <mergeCell ref="L171:L172"/>
    <mergeCell ref="M171:M172"/>
    <mergeCell ref="N171:N172"/>
    <mergeCell ref="O171:O172"/>
    <mergeCell ref="P171:P172"/>
    <mergeCell ref="Q171:Q172"/>
    <mergeCell ref="R171:R172"/>
    <mergeCell ref="BK170:BK175"/>
    <mergeCell ref="BL170:BL175"/>
    <mergeCell ref="BO170:BO172"/>
    <mergeCell ref="BP170:BP172"/>
    <mergeCell ref="BQ170:BQ171"/>
    <mergeCell ref="BR170:BR171"/>
    <mergeCell ref="BM171:BM175"/>
    <mergeCell ref="BN171:BN175"/>
    <mergeCell ref="BO173:BO175"/>
    <mergeCell ref="BP173:BP175"/>
    <mergeCell ref="AV170:AV172"/>
    <mergeCell ref="AW170:AW172"/>
    <mergeCell ref="AY173:AY174"/>
    <mergeCell ref="AI173:AI174"/>
    <mergeCell ref="AJ173:AJ174"/>
    <mergeCell ref="AK173:AK174"/>
    <mergeCell ref="AL173:AL174"/>
    <mergeCell ref="AM173:AM174"/>
    <mergeCell ref="AN173:AN174"/>
    <mergeCell ref="AC173:AC174"/>
    <mergeCell ref="BD170:BD175"/>
    <mergeCell ref="BE170:BE175"/>
    <mergeCell ref="S171:S172"/>
    <mergeCell ref="T171:T172"/>
    <mergeCell ref="U171:U172"/>
    <mergeCell ref="V171:V172"/>
    <mergeCell ref="W171:W172"/>
    <mergeCell ref="X171:X172"/>
    <mergeCell ref="AA175:AA176"/>
    <mergeCell ref="AB175:AB176"/>
    <mergeCell ref="Q175:Q176"/>
    <mergeCell ref="R175:R176"/>
    <mergeCell ref="S175:S176"/>
    <mergeCell ref="T175:T176"/>
    <mergeCell ref="U175:U176"/>
    <mergeCell ref="V175:V176"/>
    <mergeCell ref="AX170:AX172"/>
    <mergeCell ref="AY170:AY172"/>
    <mergeCell ref="AZ170:AZ172"/>
    <mergeCell ref="BC170:BC175"/>
    <mergeCell ref="AK171:AK172"/>
    <mergeCell ref="AL171:AL172"/>
    <mergeCell ref="AM171:AM172"/>
    <mergeCell ref="AN171:AN172"/>
    <mergeCell ref="AO171:AO172"/>
    <mergeCell ref="AP171:AP172"/>
    <mergeCell ref="AE171:AE172"/>
    <mergeCell ref="AF171:AF172"/>
    <mergeCell ref="AG171:AG172"/>
    <mergeCell ref="AH171:AH172"/>
    <mergeCell ref="AI171:AI172"/>
    <mergeCell ref="AJ171:AJ172"/>
    <mergeCell ref="Y171:Y172"/>
    <mergeCell ref="Z171:Z172"/>
    <mergeCell ref="AA171:AA172"/>
    <mergeCell ref="AB171:AB172"/>
    <mergeCell ref="AC171:AC172"/>
    <mergeCell ref="AD171:AD172"/>
    <mergeCell ref="AW173:AW174"/>
    <mergeCell ref="AX173:AX174"/>
    <mergeCell ref="K175:K176"/>
    <mergeCell ref="L175:L176"/>
    <mergeCell ref="M175:M176"/>
    <mergeCell ref="N175:N176"/>
    <mergeCell ref="O175:O176"/>
    <mergeCell ref="P175:P176"/>
    <mergeCell ref="AO173:AO174"/>
    <mergeCell ref="AP173:AP174"/>
    <mergeCell ref="AV173:AV174"/>
    <mergeCell ref="Q173:Q174"/>
    <mergeCell ref="R173:R174"/>
    <mergeCell ref="S173:S174"/>
    <mergeCell ref="T173:T174"/>
    <mergeCell ref="U173:U174"/>
    <mergeCell ref="V173:V174"/>
    <mergeCell ref="K173:K174"/>
    <mergeCell ref="L173:L174"/>
    <mergeCell ref="M173:M174"/>
    <mergeCell ref="N173:N174"/>
    <mergeCell ref="O173:O174"/>
    <mergeCell ref="P173:P174"/>
    <mergeCell ref="AD173:AD174"/>
    <mergeCell ref="AE173:AE174"/>
    <mergeCell ref="AF173:AF174"/>
    <mergeCell ref="AG173:AG174"/>
    <mergeCell ref="AH173:AH174"/>
    <mergeCell ref="W173:W174"/>
    <mergeCell ref="X173:X174"/>
    <mergeCell ref="Y173:Y174"/>
    <mergeCell ref="Z173:Z174"/>
    <mergeCell ref="AA173:AA174"/>
    <mergeCell ref="AB173:AB174"/>
    <mergeCell ref="L178:AP178"/>
    <mergeCell ref="AV178:AX179"/>
    <mergeCell ref="AY178:AZ179"/>
    <mergeCell ref="BA178:BA180"/>
    <mergeCell ref="BB178:BB180"/>
    <mergeCell ref="AX180:AX182"/>
    <mergeCell ref="AY180:AY182"/>
    <mergeCell ref="AZ180:AZ182"/>
    <mergeCell ref="Q181:Q182"/>
    <mergeCell ref="AO175:AO176"/>
    <mergeCell ref="AP175:AP176"/>
    <mergeCell ref="AV175:AV176"/>
    <mergeCell ref="AW175:AW176"/>
    <mergeCell ref="AX175:AX176"/>
    <mergeCell ref="AY175:AY176"/>
    <mergeCell ref="AI175:AI176"/>
    <mergeCell ref="AJ175:AJ176"/>
    <mergeCell ref="AK175:AK176"/>
    <mergeCell ref="AL175:AL176"/>
    <mergeCell ref="AM175:AM176"/>
    <mergeCell ref="AN175:AN176"/>
    <mergeCell ref="AC175:AC176"/>
    <mergeCell ref="AD175:AD176"/>
    <mergeCell ref="AE175:AE176"/>
    <mergeCell ref="AF175:AF176"/>
    <mergeCell ref="AG175:AG176"/>
    <mergeCell ref="AH175:AH176"/>
    <mergeCell ref="W175:W176"/>
    <mergeCell ref="X175:X176"/>
    <mergeCell ref="Y175:Y176"/>
    <mergeCell ref="Z175:Z176"/>
    <mergeCell ref="AV180:AV182"/>
    <mergeCell ref="AW180:AW182"/>
    <mergeCell ref="BI178:BI179"/>
    <mergeCell ref="BL178:BL179"/>
    <mergeCell ref="BM178:BM180"/>
    <mergeCell ref="BN178:BN180"/>
    <mergeCell ref="BO178:BO179"/>
    <mergeCell ref="BP178:BP179"/>
    <mergeCell ref="BI180:BI185"/>
    <mergeCell ref="BJ180:BJ185"/>
    <mergeCell ref="BK180:BK185"/>
    <mergeCell ref="BL180:BL185"/>
    <mergeCell ref="BC178:BC179"/>
    <mergeCell ref="BD178:BD179"/>
    <mergeCell ref="BE178:BE179"/>
    <mergeCell ref="BF178:BF179"/>
    <mergeCell ref="BG178:BG179"/>
    <mergeCell ref="BH178:BH179"/>
    <mergeCell ref="BO180:BO182"/>
    <mergeCell ref="BP180:BP182"/>
    <mergeCell ref="AF181:AF182"/>
    <mergeCell ref="AG181:AG182"/>
    <mergeCell ref="AH181:AH182"/>
    <mergeCell ref="AI181:AI182"/>
    <mergeCell ref="AW185:AW186"/>
    <mergeCell ref="AX185:AX186"/>
    <mergeCell ref="AY185:AY186"/>
    <mergeCell ref="AZ185:AZ186"/>
    <mergeCell ref="BA184:BA185"/>
    <mergeCell ref="BQ180:BQ181"/>
    <mergeCell ref="BR180:BR181"/>
    <mergeCell ref="BS180:BS185"/>
    <mergeCell ref="BT180:BT185"/>
    <mergeCell ref="BO183:BO185"/>
    <mergeCell ref="BP183:BP185"/>
    <mergeCell ref="BC180:BC185"/>
    <mergeCell ref="BD180:BD185"/>
    <mergeCell ref="BE180:BE185"/>
    <mergeCell ref="BF180:BF185"/>
    <mergeCell ref="BG180:BG185"/>
    <mergeCell ref="BH180:BH185"/>
    <mergeCell ref="BR178:BR179"/>
    <mergeCell ref="BS178:BS179"/>
    <mergeCell ref="BT178:BT179"/>
    <mergeCell ref="X181:X182"/>
    <mergeCell ref="Y181:Y182"/>
    <mergeCell ref="Z181:Z182"/>
    <mergeCell ref="AA181:AA182"/>
    <mergeCell ref="AB181:AB182"/>
    <mergeCell ref="AC181:AC182"/>
    <mergeCell ref="AP181:AP182"/>
    <mergeCell ref="BM181:BM185"/>
    <mergeCell ref="BN181:BN185"/>
    <mergeCell ref="AJ181:AJ182"/>
    <mergeCell ref="AK181:AK182"/>
    <mergeCell ref="AL181:AL182"/>
    <mergeCell ref="AM181:AM182"/>
    <mergeCell ref="AN181:AN182"/>
    <mergeCell ref="AO181:AO182"/>
    <mergeCell ref="AD181:AD182"/>
    <mergeCell ref="AE181:AE182"/>
    <mergeCell ref="R181:R182"/>
    <mergeCell ref="S181:S182"/>
    <mergeCell ref="T181:T182"/>
    <mergeCell ref="U181:U182"/>
    <mergeCell ref="V181:V182"/>
    <mergeCell ref="W181:W182"/>
    <mergeCell ref="K181:K182"/>
    <mergeCell ref="L181:L182"/>
    <mergeCell ref="M181:M182"/>
    <mergeCell ref="N181:N182"/>
    <mergeCell ref="O181:O182"/>
    <mergeCell ref="P181:P182"/>
    <mergeCell ref="Z183:Z184"/>
    <mergeCell ref="AA183:AA184"/>
    <mergeCell ref="AB183:AB184"/>
    <mergeCell ref="AC183:AC184"/>
    <mergeCell ref="R183:R184"/>
    <mergeCell ref="S183:S184"/>
    <mergeCell ref="T183:T184"/>
    <mergeCell ref="U183:U184"/>
    <mergeCell ref="V183:V184"/>
    <mergeCell ref="W183:W184"/>
    <mergeCell ref="K183:K184"/>
    <mergeCell ref="L183:L184"/>
    <mergeCell ref="M183:M184"/>
    <mergeCell ref="N183:N184"/>
    <mergeCell ref="O183:O184"/>
    <mergeCell ref="P183:P184"/>
    <mergeCell ref="Q183:Q184"/>
    <mergeCell ref="Y183:Y184"/>
    <mergeCell ref="BB184:BB185"/>
    <mergeCell ref="K185:K186"/>
    <mergeCell ref="L185:L186"/>
    <mergeCell ref="M185:M186"/>
    <mergeCell ref="N185:N186"/>
    <mergeCell ref="O185:O186"/>
    <mergeCell ref="P185:P186"/>
    <mergeCell ref="Q185:Q186"/>
    <mergeCell ref="R185:R186"/>
    <mergeCell ref="AP183:AP184"/>
    <mergeCell ref="AV183:AV184"/>
    <mergeCell ref="AW183:AW184"/>
    <mergeCell ref="AX183:AX184"/>
    <mergeCell ref="AY183:AY184"/>
    <mergeCell ref="AZ183:AZ184"/>
    <mergeCell ref="AJ183:AJ184"/>
    <mergeCell ref="AK183:AK184"/>
    <mergeCell ref="AL183:AL184"/>
    <mergeCell ref="AM183:AM184"/>
    <mergeCell ref="AN183:AN184"/>
    <mergeCell ref="AO183:AO184"/>
    <mergeCell ref="AD183:AD184"/>
    <mergeCell ref="AE183:AE184"/>
    <mergeCell ref="AF183:AF184"/>
    <mergeCell ref="AG183:AG184"/>
    <mergeCell ref="AH183:AH184"/>
    <mergeCell ref="AI183:AI184"/>
    <mergeCell ref="X183:X184"/>
    <mergeCell ref="AV185:AV186"/>
    <mergeCell ref="L188:AP188"/>
    <mergeCell ref="AV188:AX189"/>
    <mergeCell ref="AY188:AZ189"/>
    <mergeCell ref="AK185:AK186"/>
    <mergeCell ref="AL185:AL186"/>
    <mergeCell ref="AM185:AM186"/>
    <mergeCell ref="AN185:AN186"/>
    <mergeCell ref="AO185:AO186"/>
    <mergeCell ref="AP185:AP186"/>
    <mergeCell ref="AE185:AE186"/>
    <mergeCell ref="AF185:AF186"/>
    <mergeCell ref="AG185:AG186"/>
    <mergeCell ref="AH185:AH186"/>
    <mergeCell ref="AI185:AI186"/>
    <mergeCell ref="AJ185:AJ186"/>
    <mergeCell ref="Y185:Y186"/>
    <mergeCell ref="Z185:Z186"/>
    <mergeCell ref="AA185:AA186"/>
    <mergeCell ref="AB185:AB186"/>
    <mergeCell ref="AC185:AC186"/>
    <mergeCell ref="AD185:AD186"/>
    <mergeCell ref="S185:S186"/>
    <mergeCell ref="T185:T186"/>
    <mergeCell ref="U185:U186"/>
    <mergeCell ref="V185:V186"/>
    <mergeCell ref="W185:W186"/>
    <mergeCell ref="X185:X186"/>
    <mergeCell ref="AZ193:AZ194"/>
    <mergeCell ref="BA194:BA195"/>
    <mergeCell ref="BB194:BB195"/>
    <mergeCell ref="AZ195:AZ196"/>
    <mergeCell ref="BO188:BO189"/>
    <mergeCell ref="BP188:BP189"/>
    <mergeCell ref="BR188:BR189"/>
    <mergeCell ref="BS188:BS189"/>
    <mergeCell ref="BT188:BT189"/>
    <mergeCell ref="BG188:BG189"/>
    <mergeCell ref="BH188:BH189"/>
    <mergeCell ref="BI188:BI189"/>
    <mergeCell ref="BL188:BL189"/>
    <mergeCell ref="BM188:BM190"/>
    <mergeCell ref="BN188:BN190"/>
    <mergeCell ref="BG190:BG195"/>
    <mergeCell ref="BH190:BH195"/>
    <mergeCell ref="BI190:BI195"/>
    <mergeCell ref="BJ190:BJ195"/>
    <mergeCell ref="BA188:BA190"/>
    <mergeCell ref="BB188:BB190"/>
    <mergeCell ref="BC188:BC189"/>
    <mergeCell ref="BD188:BD189"/>
    <mergeCell ref="BS190:BS195"/>
    <mergeCell ref="BT190:BT195"/>
    <mergeCell ref="BE188:BE189"/>
    <mergeCell ref="BF188:BF189"/>
    <mergeCell ref="BF190:BF195"/>
    <mergeCell ref="K191:K192"/>
    <mergeCell ref="L191:L192"/>
    <mergeCell ref="M191:M192"/>
    <mergeCell ref="N191:N192"/>
    <mergeCell ref="O191:O192"/>
    <mergeCell ref="P191:P192"/>
    <mergeCell ref="Q191:Q192"/>
    <mergeCell ref="R191:R192"/>
    <mergeCell ref="BK190:BK195"/>
    <mergeCell ref="BL190:BL195"/>
    <mergeCell ref="BO190:BO192"/>
    <mergeCell ref="BP190:BP192"/>
    <mergeCell ref="BQ190:BQ191"/>
    <mergeCell ref="BR190:BR191"/>
    <mergeCell ref="BM191:BM195"/>
    <mergeCell ref="BN191:BN195"/>
    <mergeCell ref="BO193:BO195"/>
    <mergeCell ref="BP193:BP195"/>
    <mergeCell ref="AV190:AV192"/>
    <mergeCell ref="AW190:AW192"/>
    <mergeCell ref="AY193:AY194"/>
    <mergeCell ref="AI193:AI194"/>
    <mergeCell ref="AJ193:AJ194"/>
    <mergeCell ref="AK193:AK194"/>
    <mergeCell ref="AL193:AL194"/>
    <mergeCell ref="AM193:AM194"/>
    <mergeCell ref="AN193:AN194"/>
    <mergeCell ref="AC193:AC194"/>
    <mergeCell ref="BD190:BD195"/>
    <mergeCell ref="BE190:BE195"/>
    <mergeCell ref="S191:S192"/>
    <mergeCell ref="T191:T192"/>
    <mergeCell ref="U191:U192"/>
    <mergeCell ref="V191:V192"/>
    <mergeCell ref="W191:W192"/>
    <mergeCell ref="X191:X192"/>
    <mergeCell ref="AA195:AA196"/>
    <mergeCell ref="AB195:AB196"/>
    <mergeCell ref="Q195:Q196"/>
    <mergeCell ref="R195:R196"/>
    <mergeCell ref="S195:S196"/>
    <mergeCell ref="T195:T196"/>
    <mergeCell ref="U195:U196"/>
    <mergeCell ref="V195:V196"/>
    <mergeCell ref="AX190:AX192"/>
    <mergeCell ref="AY190:AY192"/>
    <mergeCell ref="AZ190:AZ192"/>
    <mergeCell ref="BC190:BC195"/>
    <mergeCell ref="AK191:AK192"/>
    <mergeCell ref="AL191:AL192"/>
    <mergeCell ref="AM191:AM192"/>
    <mergeCell ref="AN191:AN192"/>
    <mergeCell ref="AO191:AO192"/>
    <mergeCell ref="AP191:AP192"/>
    <mergeCell ref="AE191:AE192"/>
    <mergeCell ref="AF191:AF192"/>
    <mergeCell ref="AG191:AG192"/>
    <mergeCell ref="AH191:AH192"/>
    <mergeCell ref="AI191:AI192"/>
    <mergeCell ref="AJ191:AJ192"/>
    <mergeCell ref="Y191:Y192"/>
    <mergeCell ref="Z191:Z192"/>
    <mergeCell ref="AA191:AA192"/>
    <mergeCell ref="AB191:AB192"/>
    <mergeCell ref="AC191:AC192"/>
    <mergeCell ref="AD191:AD192"/>
    <mergeCell ref="AW193:AW194"/>
    <mergeCell ref="AX193:AX194"/>
    <mergeCell ref="K195:K196"/>
    <mergeCell ref="L195:L196"/>
    <mergeCell ref="M195:M196"/>
    <mergeCell ref="N195:N196"/>
    <mergeCell ref="O195:O196"/>
    <mergeCell ref="P195:P196"/>
    <mergeCell ref="AO193:AO194"/>
    <mergeCell ref="AP193:AP194"/>
    <mergeCell ref="AV193:AV194"/>
    <mergeCell ref="Q193:Q194"/>
    <mergeCell ref="R193:R194"/>
    <mergeCell ref="S193:S194"/>
    <mergeCell ref="T193:T194"/>
    <mergeCell ref="U193:U194"/>
    <mergeCell ref="V193:V194"/>
    <mergeCell ref="K193:K194"/>
    <mergeCell ref="L193:L194"/>
    <mergeCell ref="M193:M194"/>
    <mergeCell ref="N193:N194"/>
    <mergeCell ref="O193:O194"/>
    <mergeCell ref="P193:P194"/>
    <mergeCell ref="AD193:AD194"/>
    <mergeCell ref="AE193:AE194"/>
    <mergeCell ref="AF193:AF194"/>
    <mergeCell ref="AG193:AG194"/>
    <mergeCell ref="AH193:AH194"/>
    <mergeCell ref="W193:W194"/>
    <mergeCell ref="X193:X194"/>
    <mergeCell ref="Y193:Y194"/>
    <mergeCell ref="Z193:Z194"/>
    <mergeCell ref="AA193:AA194"/>
    <mergeCell ref="AB193:AB194"/>
    <mergeCell ref="L198:AP198"/>
    <mergeCell ref="AV198:AX199"/>
    <mergeCell ref="AY198:AZ199"/>
    <mergeCell ref="BA198:BA200"/>
    <mergeCell ref="BB198:BB200"/>
    <mergeCell ref="AX200:AX202"/>
    <mergeCell ref="AY200:AY202"/>
    <mergeCell ref="AZ200:AZ202"/>
    <mergeCell ref="Q201:Q202"/>
    <mergeCell ref="AO195:AO196"/>
    <mergeCell ref="AP195:AP196"/>
    <mergeCell ref="AV195:AV196"/>
    <mergeCell ref="AW195:AW196"/>
    <mergeCell ref="AX195:AX196"/>
    <mergeCell ref="AY195:AY196"/>
    <mergeCell ref="AI195:AI196"/>
    <mergeCell ref="AJ195:AJ196"/>
    <mergeCell ref="AK195:AK196"/>
    <mergeCell ref="AL195:AL196"/>
    <mergeCell ref="AM195:AM196"/>
    <mergeCell ref="AN195:AN196"/>
    <mergeCell ref="AC195:AC196"/>
    <mergeCell ref="AD195:AD196"/>
    <mergeCell ref="AE195:AE196"/>
    <mergeCell ref="AF195:AF196"/>
    <mergeCell ref="AG195:AG196"/>
    <mergeCell ref="AH195:AH196"/>
    <mergeCell ref="W195:W196"/>
    <mergeCell ref="X195:X196"/>
    <mergeCell ref="Y195:Y196"/>
    <mergeCell ref="Z195:Z196"/>
    <mergeCell ref="AV200:AV202"/>
    <mergeCell ref="AW200:AW202"/>
    <mergeCell ref="BI198:BI199"/>
    <mergeCell ref="BL198:BL199"/>
    <mergeCell ref="BM198:BM200"/>
    <mergeCell ref="BN198:BN200"/>
    <mergeCell ref="BO198:BO199"/>
    <mergeCell ref="BP198:BP199"/>
    <mergeCell ref="BI200:BI205"/>
    <mergeCell ref="BJ200:BJ205"/>
    <mergeCell ref="BK200:BK205"/>
    <mergeCell ref="BL200:BL205"/>
    <mergeCell ref="BC198:BC199"/>
    <mergeCell ref="BD198:BD199"/>
    <mergeCell ref="BE198:BE199"/>
    <mergeCell ref="BF198:BF199"/>
    <mergeCell ref="BG198:BG199"/>
    <mergeCell ref="BH198:BH199"/>
    <mergeCell ref="BO200:BO202"/>
    <mergeCell ref="BP200:BP202"/>
    <mergeCell ref="AF201:AF202"/>
    <mergeCell ref="AG201:AG202"/>
    <mergeCell ref="AH201:AH202"/>
    <mergeCell ref="AI201:AI202"/>
    <mergeCell ref="AW205:AW206"/>
    <mergeCell ref="AX205:AX206"/>
    <mergeCell ref="AY205:AY206"/>
    <mergeCell ref="AZ205:AZ206"/>
    <mergeCell ref="BA204:BA205"/>
    <mergeCell ref="BQ200:BQ201"/>
    <mergeCell ref="BR200:BR201"/>
    <mergeCell ref="BS200:BS205"/>
    <mergeCell ref="BT200:BT205"/>
    <mergeCell ref="BO203:BO205"/>
    <mergeCell ref="BP203:BP205"/>
    <mergeCell ref="BC200:BC205"/>
    <mergeCell ref="BD200:BD205"/>
    <mergeCell ref="BE200:BE205"/>
    <mergeCell ref="BF200:BF205"/>
    <mergeCell ref="BG200:BG205"/>
    <mergeCell ref="BH200:BH205"/>
    <mergeCell ref="BR198:BR199"/>
    <mergeCell ref="BS198:BS199"/>
    <mergeCell ref="BT198:BT199"/>
    <mergeCell ref="X201:X202"/>
    <mergeCell ref="Y201:Y202"/>
    <mergeCell ref="Z201:Z202"/>
    <mergeCell ref="AA201:AA202"/>
    <mergeCell ref="AB201:AB202"/>
    <mergeCell ref="AC201:AC202"/>
    <mergeCell ref="AP201:AP202"/>
    <mergeCell ref="BM201:BM205"/>
    <mergeCell ref="BN201:BN205"/>
    <mergeCell ref="AJ201:AJ202"/>
    <mergeCell ref="AK201:AK202"/>
    <mergeCell ref="AL201:AL202"/>
    <mergeCell ref="AM201:AM202"/>
    <mergeCell ref="AN201:AN202"/>
    <mergeCell ref="AO201:AO202"/>
    <mergeCell ref="AD201:AD202"/>
    <mergeCell ref="AE201:AE202"/>
    <mergeCell ref="R201:R202"/>
    <mergeCell ref="S201:S202"/>
    <mergeCell ref="T201:T202"/>
    <mergeCell ref="U201:U202"/>
    <mergeCell ref="V201:V202"/>
    <mergeCell ref="W201:W202"/>
    <mergeCell ref="K201:K202"/>
    <mergeCell ref="L201:L202"/>
    <mergeCell ref="M201:M202"/>
    <mergeCell ref="N201:N202"/>
    <mergeCell ref="O201:O202"/>
    <mergeCell ref="P201:P202"/>
    <mergeCell ref="Z203:Z204"/>
    <mergeCell ref="AA203:AA204"/>
    <mergeCell ref="AB203:AB204"/>
    <mergeCell ref="AC203:AC204"/>
    <mergeCell ref="R203:R204"/>
    <mergeCell ref="S203:S204"/>
    <mergeCell ref="T203:T204"/>
    <mergeCell ref="U203:U204"/>
    <mergeCell ref="V203:V204"/>
    <mergeCell ref="W203:W204"/>
    <mergeCell ref="K203:K204"/>
    <mergeCell ref="L203:L204"/>
    <mergeCell ref="M203:M204"/>
    <mergeCell ref="N203:N204"/>
    <mergeCell ref="O203:O204"/>
    <mergeCell ref="P203:P204"/>
    <mergeCell ref="Q203:Q204"/>
    <mergeCell ref="Y203:Y204"/>
    <mergeCell ref="BB204:BB205"/>
    <mergeCell ref="K205:K206"/>
    <mergeCell ref="L205:L206"/>
    <mergeCell ref="M205:M206"/>
    <mergeCell ref="N205:N206"/>
    <mergeCell ref="O205:O206"/>
    <mergeCell ref="P205:P206"/>
    <mergeCell ref="Q205:Q206"/>
    <mergeCell ref="R205:R206"/>
    <mergeCell ref="AP203:AP204"/>
    <mergeCell ref="AV203:AV204"/>
    <mergeCell ref="AW203:AW204"/>
    <mergeCell ref="AX203:AX204"/>
    <mergeCell ref="AY203:AY204"/>
    <mergeCell ref="AZ203:AZ204"/>
    <mergeCell ref="AJ203:AJ204"/>
    <mergeCell ref="AK203:AK204"/>
    <mergeCell ref="AL203:AL204"/>
    <mergeCell ref="AM203:AM204"/>
    <mergeCell ref="AN203:AN204"/>
    <mergeCell ref="AO203:AO204"/>
    <mergeCell ref="AD203:AD204"/>
    <mergeCell ref="AE203:AE204"/>
    <mergeCell ref="AF203:AF204"/>
    <mergeCell ref="AG203:AG204"/>
    <mergeCell ref="AH203:AH204"/>
    <mergeCell ref="AI203:AI204"/>
    <mergeCell ref="X203:X204"/>
    <mergeCell ref="AV205:AV206"/>
    <mergeCell ref="L208:AP208"/>
    <mergeCell ref="AV208:AX209"/>
    <mergeCell ref="AY208:AZ209"/>
    <mergeCell ref="AK205:AK206"/>
    <mergeCell ref="AL205:AL206"/>
    <mergeCell ref="AM205:AM206"/>
    <mergeCell ref="AN205:AN206"/>
    <mergeCell ref="AO205:AO206"/>
    <mergeCell ref="AP205:AP206"/>
    <mergeCell ref="AE205:AE206"/>
    <mergeCell ref="AF205:AF206"/>
    <mergeCell ref="AG205:AG206"/>
    <mergeCell ref="AH205:AH206"/>
    <mergeCell ref="AI205:AI206"/>
    <mergeCell ref="AJ205:AJ206"/>
    <mergeCell ref="Y205:Y206"/>
    <mergeCell ref="Z205:Z206"/>
    <mergeCell ref="AA205:AA206"/>
    <mergeCell ref="AB205:AB206"/>
    <mergeCell ref="AC205:AC206"/>
    <mergeCell ref="AD205:AD206"/>
    <mergeCell ref="S205:S206"/>
    <mergeCell ref="T205:T206"/>
    <mergeCell ref="U205:U206"/>
    <mergeCell ref="V205:V206"/>
    <mergeCell ref="W205:W206"/>
    <mergeCell ref="X205:X206"/>
    <mergeCell ref="AZ213:AZ214"/>
    <mergeCell ref="BA214:BA215"/>
    <mergeCell ref="BB214:BB215"/>
    <mergeCell ref="AZ215:AZ216"/>
    <mergeCell ref="BO208:BO209"/>
    <mergeCell ref="BP208:BP209"/>
    <mergeCell ref="BR208:BR209"/>
    <mergeCell ref="BS208:BS209"/>
    <mergeCell ref="BT208:BT209"/>
    <mergeCell ref="BG208:BG209"/>
    <mergeCell ref="BH208:BH209"/>
    <mergeCell ref="BI208:BI209"/>
    <mergeCell ref="BL208:BL209"/>
    <mergeCell ref="BM208:BM210"/>
    <mergeCell ref="BN208:BN210"/>
    <mergeCell ref="BG210:BG215"/>
    <mergeCell ref="BH210:BH215"/>
    <mergeCell ref="BI210:BI215"/>
    <mergeCell ref="BJ210:BJ215"/>
    <mergeCell ref="BA208:BA210"/>
    <mergeCell ref="BB208:BB210"/>
    <mergeCell ref="BC208:BC209"/>
    <mergeCell ref="BD208:BD209"/>
    <mergeCell ref="BS210:BS215"/>
    <mergeCell ref="BT210:BT215"/>
    <mergeCell ref="BE208:BE209"/>
    <mergeCell ref="BF208:BF209"/>
    <mergeCell ref="BF210:BF215"/>
    <mergeCell ref="K211:K212"/>
    <mergeCell ref="L211:L212"/>
    <mergeCell ref="M211:M212"/>
    <mergeCell ref="N211:N212"/>
    <mergeCell ref="O211:O212"/>
    <mergeCell ref="P211:P212"/>
    <mergeCell ref="Q211:Q212"/>
    <mergeCell ref="R211:R212"/>
    <mergeCell ref="BK210:BK215"/>
    <mergeCell ref="BL210:BL215"/>
    <mergeCell ref="BO210:BO212"/>
    <mergeCell ref="BP210:BP212"/>
    <mergeCell ref="BQ210:BQ211"/>
    <mergeCell ref="BR210:BR211"/>
    <mergeCell ref="BM211:BM215"/>
    <mergeCell ref="BN211:BN215"/>
    <mergeCell ref="BO213:BO215"/>
    <mergeCell ref="BP213:BP215"/>
    <mergeCell ref="AV210:AV212"/>
    <mergeCell ref="AW210:AW212"/>
    <mergeCell ref="AY213:AY214"/>
    <mergeCell ref="AI213:AI214"/>
    <mergeCell ref="AJ213:AJ214"/>
    <mergeCell ref="AK213:AK214"/>
    <mergeCell ref="AL213:AL214"/>
    <mergeCell ref="AM213:AM214"/>
    <mergeCell ref="AN213:AN214"/>
    <mergeCell ref="AC213:AC214"/>
    <mergeCell ref="BD210:BD215"/>
    <mergeCell ref="BE210:BE215"/>
    <mergeCell ref="S211:S212"/>
    <mergeCell ref="T211:T212"/>
    <mergeCell ref="U211:U212"/>
    <mergeCell ref="V211:V212"/>
    <mergeCell ref="W211:W212"/>
    <mergeCell ref="X211:X212"/>
    <mergeCell ref="AA215:AA216"/>
    <mergeCell ref="AB215:AB216"/>
    <mergeCell ref="Q215:Q216"/>
    <mergeCell ref="R215:R216"/>
    <mergeCell ref="S215:S216"/>
    <mergeCell ref="T215:T216"/>
    <mergeCell ref="U215:U216"/>
    <mergeCell ref="V215:V216"/>
    <mergeCell ref="AX210:AX212"/>
    <mergeCell ref="AY210:AY212"/>
    <mergeCell ref="AZ210:AZ212"/>
    <mergeCell ref="BC210:BC215"/>
    <mergeCell ref="AK211:AK212"/>
    <mergeCell ref="AL211:AL212"/>
    <mergeCell ref="AM211:AM212"/>
    <mergeCell ref="AN211:AN212"/>
    <mergeCell ref="AO211:AO212"/>
    <mergeCell ref="AP211:AP212"/>
    <mergeCell ref="AE211:AE212"/>
    <mergeCell ref="AF211:AF212"/>
    <mergeCell ref="AG211:AG212"/>
    <mergeCell ref="AH211:AH212"/>
    <mergeCell ref="AI211:AI212"/>
    <mergeCell ref="AJ211:AJ212"/>
    <mergeCell ref="Y211:Y212"/>
    <mergeCell ref="Z211:Z212"/>
    <mergeCell ref="AA211:AA212"/>
    <mergeCell ref="AB211:AB212"/>
    <mergeCell ref="AC211:AC212"/>
    <mergeCell ref="AD211:AD212"/>
    <mergeCell ref="AW213:AW214"/>
    <mergeCell ref="AX213:AX214"/>
    <mergeCell ref="K215:K216"/>
    <mergeCell ref="L215:L216"/>
    <mergeCell ref="M215:M216"/>
    <mergeCell ref="N215:N216"/>
    <mergeCell ref="O215:O216"/>
    <mergeCell ref="P215:P216"/>
    <mergeCell ref="AO213:AO214"/>
    <mergeCell ref="AP213:AP214"/>
    <mergeCell ref="AV213:AV214"/>
    <mergeCell ref="Q213:Q214"/>
    <mergeCell ref="R213:R214"/>
    <mergeCell ref="S213:S214"/>
    <mergeCell ref="T213:T214"/>
    <mergeCell ref="U213:U214"/>
    <mergeCell ref="V213:V214"/>
    <mergeCell ref="K213:K214"/>
    <mergeCell ref="L213:L214"/>
    <mergeCell ref="M213:M214"/>
    <mergeCell ref="N213:N214"/>
    <mergeCell ref="O213:O214"/>
    <mergeCell ref="P213:P214"/>
    <mergeCell ref="AD213:AD214"/>
    <mergeCell ref="AE213:AE214"/>
    <mergeCell ref="AF213:AF214"/>
    <mergeCell ref="AG213:AG214"/>
    <mergeCell ref="AH213:AH214"/>
    <mergeCell ref="W213:W214"/>
    <mergeCell ref="X213:X214"/>
    <mergeCell ref="Y213:Y214"/>
    <mergeCell ref="Z213:Z214"/>
    <mergeCell ref="AA213:AA214"/>
    <mergeCell ref="AB213:AB214"/>
    <mergeCell ref="L218:AP218"/>
    <mergeCell ref="AV218:AX219"/>
    <mergeCell ref="AY218:AZ219"/>
    <mergeCell ref="BA218:BA220"/>
    <mergeCell ref="BB218:BB220"/>
    <mergeCell ref="AX220:AX222"/>
    <mergeCell ref="AY220:AY222"/>
    <mergeCell ref="AZ220:AZ222"/>
    <mergeCell ref="Q221:Q222"/>
    <mergeCell ref="AO215:AO216"/>
    <mergeCell ref="AP215:AP216"/>
    <mergeCell ref="AV215:AV216"/>
    <mergeCell ref="AW215:AW216"/>
    <mergeCell ref="AX215:AX216"/>
    <mergeCell ref="AY215:AY216"/>
    <mergeCell ref="AI215:AI216"/>
    <mergeCell ref="AJ215:AJ216"/>
    <mergeCell ref="AK215:AK216"/>
    <mergeCell ref="AL215:AL216"/>
    <mergeCell ref="AM215:AM216"/>
    <mergeCell ref="AN215:AN216"/>
    <mergeCell ref="AC215:AC216"/>
    <mergeCell ref="AD215:AD216"/>
    <mergeCell ref="AE215:AE216"/>
    <mergeCell ref="AF215:AF216"/>
    <mergeCell ref="AG215:AG216"/>
    <mergeCell ref="AH215:AH216"/>
    <mergeCell ref="W215:W216"/>
    <mergeCell ref="X215:X216"/>
    <mergeCell ref="Y215:Y216"/>
    <mergeCell ref="Z215:Z216"/>
    <mergeCell ref="AV220:AV222"/>
    <mergeCell ref="AW220:AW222"/>
    <mergeCell ref="BI218:BI219"/>
    <mergeCell ref="BL218:BL219"/>
    <mergeCell ref="BM218:BM220"/>
    <mergeCell ref="BN218:BN220"/>
    <mergeCell ref="BO218:BO219"/>
    <mergeCell ref="BP218:BP219"/>
    <mergeCell ref="BI220:BI225"/>
    <mergeCell ref="BJ220:BJ225"/>
    <mergeCell ref="BK220:BK225"/>
    <mergeCell ref="BL220:BL225"/>
    <mergeCell ref="BC218:BC219"/>
    <mergeCell ref="BD218:BD219"/>
    <mergeCell ref="BE218:BE219"/>
    <mergeCell ref="BF218:BF219"/>
    <mergeCell ref="BG218:BG219"/>
    <mergeCell ref="BH218:BH219"/>
    <mergeCell ref="BO220:BO222"/>
    <mergeCell ref="BP220:BP222"/>
    <mergeCell ref="AF221:AF222"/>
    <mergeCell ref="AG221:AG222"/>
    <mergeCell ref="AH221:AH222"/>
    <mergeCell ref="AI221:AI222"/>
    <mergeCell ref="AW225:AW226"/>
    <mergeCell ref="AX225:AX226"/>
    <mergeCell ref="AY225:AY226"/>
    <mergeCell ref="AZ225:AZ226"/>
    <mergeCell ref="BA224:BA225"/>
    <mergeCell ref="BQ220:BQ221"/>
    <mergeCell ref="BR220:BR221"/>
    <mergeCell ref="BS220:BS225"/>
    <mergeCell ref="BT220:BT225"/>
    <mergeCell ref="BO223:BO225"/>
    <mergeCell ref="BP223:BP225"/>
    <mergeCell ref="BC220:BC225"/>
    <mergeCell ref="BD220:BD225"/>
    <mergeCell ref="BE220:BE225"/>
    <mergeCell ref="BF220:BF225"/>
    <mergeCell ref="BG220:BG225"/>
    <mergeCell ref="BH220:BH225"/>
    <mergeCell ref="BR218:BR219"/>
    <mergeCell ref="BS218:BS219"/>
    <mergeCell ref="BT218:BT219"/>
    <mergeCell ref="X221:X222"/>
    <mergeCell ref="Y221:Y222"/>
    <mergeCell ref="Z221:Z222"/>
    <mergeCell ref="AA221:AA222"/>
    <mergeCell ref="AB221:AB222"/>
    <mergeCell ref="AC221:AC222"/>
    <mergeCell ref="AP221:AP222"/>
    <mergeCell ref="BM221:BM225"/>
    <mergeCell ref="BN221:BN225"/>
    <mergeCell ref="AJ221:AJ222"/>
    <mergeCell ref="AK221:AK222"/>
    <mergeCell ref="AL221:AL222"/>
    <mergeCell ref="AM221:AM222"/>
    <mergeCell ref="AN221:AN222"/>
    <mergeCell ref="AO221:AO222"/>
    <mergeCell ref="AD221:AD222"/>
    <mergeCell ref="AE221:AE222"/>
    <mergeCell ref="R221:R222"/>
    <mergeCell ref="S221:S222"/>
    <mergeCell ref="T221:T222"/>
    <mergeCell ref="U221:U222"/>
    <mergeCell ref="V221:V222"/>
    <mergeCell ref="W221:W222"/>
    <mergeCell ref="K221:K222"/>
    <mergeCell ref="L221:L222"/>
    <mergeCell ref="M221:M222"/>
    <mergeCell ref="N221:N222"/>
    <mergeCell ref="O221:O222"/>
    <mergeCell ref="P221:P222"/>
    <mergeCell ref="Z223:Z224"/>
    <mergeCell ref="AA223:AA224"/>
    <mergeCell ref="AB223:AB224"/>
    <mergeCell ref="AC223:AC224"/>
    <mergeCell ref="R223:R224"/>
    <mergeCell ref="S223:S224"/>
    <mergeCell ref="T223:T224"/>
    <mergeCell ref="U223:U224"/>
    <mergeCell ref="V223:V224"/>
    <mergeCell ref="W223:W224"/>
    <mergeCell ref="K223:K224"/>
    <mergeCell ref="L223:L224"/>
    <mergeCell ref="M223:M224"/>
    <mergeCell ref="N223:N224"/>
    <mergeCell ref="O223:O224"/>
    <mergeCell ref="P223:P224"/>
    <mergeCell ref="Q223:Q224"/>
    <mergeCell ref="Y223:Y224"/>
    <mergeCell ref="BB224:BB225"/>
    <mergeCell ref="K225:K226"/>
    <mergeCell ref="L225:L226"/>
    <mergeCell ref="M225:M226"/>
    <mergeCell ref="N225:N226"/>
    <mergeCell ref="O225:O226"/>
    <mergeCell ref="P225:P226"/>
    <mergeCell ref="Q225:Q226"/>
    <mergeCell ref="R225:R226"/>
    <mergeCell ref="AP223:AP224"/>
    <mergeCell ref="AV223:AV224"/>
    <mergeCell ref="AW223:AW224"/>
    <mergeCell ref="AX223:AX224"/>
    <mergeCell ref="AY223:AY224"/>
    <mergeCell ref="AZ223:AZ224"/>
    <mergeCell ref="AJ223:AJ224"/>
    <mergeCell ref="AK223:AK224"/>
    <mergeCell ref="AL223:AL224"/>
    <mergeCell ref="AM223:AM224"/>
    <mergeCell ref="AN223:AN224"/>
    <mergeCell ref="AO223:AO224"/>
    <mergeCell ref="AD223:AD224"/>
    <mergeCell ref="AE223:AE224"/>
    <mergeCell ref="AF223:AF224"/>
    <mergeCell ref="AG223:AG224"/>
    <mergeCell ref="AH223:AH224"/>
    <mergeCell ref="AI223:AI224"/>
    <mergeCell ref="X223:X224"/>
    <mergeCell ref="AV225:AV226"/>
    <mergeCell ref="L228:AP228"/>
    <mergeCell ref="AV228:AX229"/>
    <mergeCell ref="AY228:AZ229"/>
    <mergeCell ref="AK225:AK226"/>
    <mergeCell ref="AL225:AL226"/>
    <mergeCell ref="AM225:AM226"/>
    <mergeCell ref="AN225:AN226"/>
    <mergeCell ref="AO225:AO226"/>
    <mergeCell ref="AP225:AP226"/>
    <mergeCell ref="AE225:AE226"/>
    <mergeCell ref="AF225:AF226"/>
    <mergeCell ref="AG225:AG226"/>
    <mergeCell ref="AH225:AH226"/>
    <mergeCell ref="AI225:AI226"/>
    <mergeCell ref="AJ225:AJ226"/>
    <mergeCell ref="Y225:Y226"/>
    <mergeCell ref="Z225:Z226"/>
    <mergeCell ref="AA225:AA226"/>
    <mergeCell ref="AB225:AB226"/>
    <mergeCell ref="AC225:AC226"/>
    <mergeCell ref="AD225:AD226"/>
    <mergeCell ref="S225:S226"/>
    <mergeCell ref="T225:T226"/>
    <mergeCell ref="U225:U226"/>
    <mergeCell ref="V225:V226"/>
    <mergeCell ref="W225:W226"/>
    <mergeCell ref="X225:X226"/>
    <mergeCell ref="AQ228:AU229"/>
    <mergeCell ref="AZ233:AZ234"/>
    <mergeCell ref="BA234:BA235"/>
    <mergeCell ref="BB234:BB235"/>
    <mergeCell ref="AZ235:AZ236"/>
    <mergeCell ref="BO228:BO229"/>
    <mergeCell ref="BP228:BP229"/>
    <mergeCell ref="BR228:BR229"/>
    <mergeCell ref="BS228:BS229"/>
    <mergeCell ref="BT228:BT229"/>
    <mergeCell ref="BG228:BG229"/>
    <mergeCell ref="BH228:BH229"/>
    <mergeCell ref="BI228:BI229"/>
    <mergeCell ref="BL228:BL229"/>
    <mergeCell ref="BM228:BM230"/>
    <mergeCell ref="BN228:BN230"/>
    <mergeCell ref="BG230:BG235"/>
    <mergeCell ref="BH230:BH235"/>
    <mergeCell ref="BI230:BI235"/>
    <mergeCell ref="BJ230:BJ235"/>
    <mergeCell ref="BA228:BA230"/>
    <mergeCell ref="BB228:BB230"/>
    <mergeCell ref="BC228:BC229"/>
    <mergeCell ref="BD228:BD229"/>
    <mergeCell ref="BS230:BS235"/>
    <mergeCell ref="BT230:BT235"/>
    <mergeCell ref="BE228:BE229"/>
    <mergeCell ref="BF228:BF229"/>
    <mergeCell ref="BF230:BF235"/>
    <mergeCell ref="K231:K232"/>
    <mergeCell ref="L231:L232"/>
    <mergeCell ref="M231:M232"/>
    <mergeCell ref="N231:N232"/>
    <mergeCell ref="O231:O232"/>
    <mergeCell ref="P231:P232"/>
    <mergeCell ref="Q231:Q232"/>
    <mergeCell ref="R231:R232"/>
    <mergeCell ref="BK230:BK235"/>
    <mergeCell ref="BL230:BL235"/>
    <mergeCell ref="BO230:BO232"/>
    <mergeCell ref="BP230:BP232"/>
    <mergeCell ref="BQ230:BQ231"/>
    <mergeCell ref="BR230:BR231"/>
    <mergeCell ref="BM231:BM235"/>
    <mergeCell ref="BN231:BN235"/>
    <mergeCell ref="BO233:BO235"/>
    <mergeCell ref="BP233:BP235"/>
    <mergeCell ref="AV230:AV232"/>
    <mergeCell ref="AW230:AW232"/>
    <mergeCell ref="AY233:AY234"/>
    <mergeCell ref="AI233:AI234"/>
    <mergeCell ref="AJ233:AJ234"/>
    <mergeCell ref="AK233:AK234"/>
    <mergeCell ref="AL233:AL234"/>
    <mergeCell ref="AM233:AM234"/>
    <mergeCell ref="AN233:AN234"/>
    <mergeCell ref="AC233:AC234"/>
    <mergeCell ref="BD230:BD235"/>
    <mergeCell ref="BE230:BE235"/>
    <mergeCell ref="S231:S232"/>
    <mergeCell ref="T231:T232"/>
    <mergeCell ref="U231:U232"/>
    <mergeCell ref="V231:V232"/>
    <mergeCell ref="W231:W232"/>
    <mergeCell ref="X231:X232"/>
    <mergeCell ref="AA235:AA236"/>
    <mergeCell ref="AB235:AB236"/>
    <mergeCell ref="Q235:Q236"/>
    <mergeCell ref="R235:R236"/>
    <mergeCell ref="S235:S236"/>
    <mergeCell ref="T235:T236"/>
    <mergeCell ref="U235:U236"/>
    <mergeCell ref="V235:V236"/>
    <mergeCell ref="AX230:AX232"/>
    <mergeCell ref="AY230:AY232"/>
    <mergeCell ref="AZ230:AZ232"/>
    <mergeCell ref="BC230:BC235"/>
    <mergeCell ref="AK231:AK232"/>
    <mergeCell ref="AL231:AL232"/>
    <mergeCell ref="AM231:AM232"/>
    <mergeCell ref="AN231:AN232"/>
    <mergeCell ref="AO231:AO232"/>
    <mergeCell ref="AP231:AP232"/>
    <mergeCell ref="AE231:AE232"/>
    <mergeCell ref="AF231:AF232"/>
    <mergeCell ref="AG231:AG232"/>
    <mergeCell ref="AH231:AH232"/>
    <mergeCell ref="AI231:AI232"/>
    <mergeCell ref="AJ231:AJ232"/>
    <mergeCell ref="Y231:Y232"/>
    <mergeCell ref="Z231:Z232"/>
    <mergeCell ref="AA231:AA232"/>
    <mergeCell ref="AB231:AB232"/>
    <mergeCell ref="AC231:AC232"/>
    <mergeCell ref="AD231:AD232"/>
    <mergeCell ref="AW233:AW234"/>
    <mergeCell ref="AX233:AX234"/>
    <mergeCell ref="K235:K236"/>
    <mergeCell ref="L235:L236"/>
    <mergeCell ref="M235:M236"/>
    <mergeCell ref="N235:N236"/>
    <mergeCell ref="O235:O236"/>
    <mergeCell ref="P235:P236"/>
    <mergeCell ref="AO233:AO234"/>
    <mergeCell ref="AP233:AP234"/>
    <mergeCell ref="AV233:AV234"/>
    <mergeCell ref="Q233:Q234"/>
    <mergeCell ref="R233:R234"/>
    <mergeCell ref="S233:S234"/>
    <mergeCell ref="T233:T234"/>
    <mergeCell ref="U233:U234"/>
    <mergeCell ref="V233:V234"/>
    <mergeCell ref="K233:K234"/>
    <mergeCell ref="L233:L234"/>
    <mergeCell ref="M233:M234"/>
    <mergeCell ref="N233:N234"/>
    <mergeCell ref="O233:O234"/>
    <mergeCell ref="P233:P234"/>
    <mergeCell ref="AD233:AD234"/>
    <mergeCell ref="AE233:AE234"/>
    <mergeCell ref="AF233:AF234"/>
    <mergeCell ref="AG233:AG234"/>
    <mergeCell ref="AH233:AH234"/>
    <mergeCell ref="W233:W234"/>
    <mergeCell ref="X233:X234"/>
    <mergeCell ref="Y233:Y234"/>
    <mergeCell ref="Z233:Z234"/>
    <mergeCell ref="AA233:AA234"/>
    <mergeCell ref="AB233:AB234"/>
    <mergeCell ref="L238:AP238"/>
    <mergeCell ref="AV238:AX239"/>
    <mergeCell ref="AY238:AZ239"/>
    <mergeCell ref="BA238:BA240"/>
    <mergeCell ref="BB238:BB240"/>
    <mergeCell ref="AX240:AX242"/>
    <mergeCell ref="AY240:AY242"/>
    <mergeCell ref="AZ240:AZ242"/>
    <mergeCell ref="Q241:Q242"/>
    <mergeCell ref="AO235:AO236"/>
    <mergeCell ref="AP235:AP236"/>
    <mergeCell ref="AV235:AV236"/>
    <mergeCell ref="AW235:AW236"/>
    <mergeCell ref="AX235:AX236"/>
    <mergeCell ref="AY235:AY236"/>
    <mergeCell ref="AI235:AI236"/>
    <mergeCell ref="AJ235:AJ236"/>
    <mergeCell ref="AK235:AK236"/>
    <mergeCell ref="AL235:AL236"/>
    <mergeCell ref="AM235:AM236"/>
    <mergeCell ref="AN235:AN236"/>
    <mergeCell ref="AC235:AC236"/>
    <mergeCell ref="AD235:AD236"/>
    <mergeCell ref="AE235:AE236"/>
    <mergeCell ref="AF235:AF236"/>
    <mergeCell ref="AG235:AG236"/>
    <mergeCell ref="AH235:AH236"/>
    <mergeCell ref="W235:W236"/>
    <mergeCell ref="X235:X236"/>
    <mergeCell ref="Y235:Y236"/>
    <mergeCell ref="Z235:Z236"/>
    <mergeCell ref="AV240:AV242"/>
    <mergeCell ref="AW240:AW242"/>
    <mergeCell ref="BI238:BI239"/>
    <mergeCell ref="BL238:BL239"/>
    <mergeCell ref="BM238:BM240"/>
    <mergeCell ref="BN238:BN240"/>
    <mergeCell ref="BO238:BO239"/>
    <mergeCell ref="BP238:BP239"/>
    <mergeCell ref="BI240:BI245"/>
    <mergeCell ref="BJ240:BJ245"/>
    <mergeCell ref="BK240:BK245"/>
    <mergeCell ref="BL240:BL245"/>
    <mergeCell ref="BC238:BC239"/>
    <mergeCell ref="BD238:BD239"/>
    <mergeCell ref="BE238:BE239"/>
    <mergeCell ref="BF238:BF239"/>
    <mergeCell ref="BG238:BG239"/>
    <mergeCell ref="BH238:BH239"/>
    <mergeCell ref="BO240:BO242"/>
    <mergeCell ref="BP240:BP242"/>
    <mergeCell ref="AF241:AF242"/>
    <mergeCell ref="AG241:AG242"/>
    <mergeCell ref="AH241:AH242"/>
    <mergeCell ref="AI241:AI242"/>
    <mergeCell ref="AW245:AW246"/>
    <mergeCell ref="AX245:AX246"/>
    <mergeCell ref="AY245:AY246"/>
    <mergeCell ref="AZ245:AZ246"/>
    <mergeCell ref="BA244:BA245"/>
    <mergeCell ref="BQ240:BQ241"/>
    <mergeCell ref="BR240:BR241"/>
    <mergeCell ref="BS240:BS245"/>
    <mergeCell ref="BT240:BT245"/>
    <mergeCell ref="BO243:BO245"/>
    <mergeCell ref="BP243:BP245"/>
    <mergeCell ref="BC240:BC245"/>
    <mergeCell ref="BD240:BD245"/>
    <mergeCell ref="BE240:BE245"/>
    <mergeCell ref="BF240:BF245"/>
    <mergeCell ref="BG240:BG245"/>
    <mergeCell ref="BH240:BH245"/>
    <mergeCell ref="BR238:BR239"/>
    <mergeCell ref="BS238:BS239"/>
    <mergeCell ref="BT238:BT239"/>
    <mergeCell ref="X241:X242"/>
    <mergeCell ref="Y241:Y242"/>
    <mergeCell ref="Z241:Z242"/>
    <mergeCell ref="AA241:AA242"/>
    <mergeCell ref="AB241:AB242"/>
    <mergeCell ref="AC241:AC242"/>
    <mergeCell ref="AP241:AP242"/>
    <mergeCell ref="BM241:BM245"/>
    <mergeCell ref="BN241:BN245"/>
    <mergeCell ref="AJ241:AJ242"/>
    <mergeCell ref="AK241:AK242"/>
    <mergeCell ref="AL241:AL242"/>
    <mergeCell ref="AM241:AM242"/>
    <mergeCell ref="AN241:AN242"/>
    <mergeCell ref="AO241:AO242"/>
    <mergeCell ref="AD241:AD242"/>
    <mergeCell ref="AE241:AE242"/>
    <mergeCell ref="R241:R242"/>
    <mergeCell ref="S241:S242"/>
    <mergeCell ref="T241:T242"/>
    <mergeCell ref="U241:U242"/>
    <mergeCell ref="V241:V242"/>
    <mergeCell ref="W241:W242"/>
    <mergeCell ref="K241:K242"/>
    <mergeCell ref="L241:L242"/>
    <mergeCell ref="M241:M242"/>
    <mergeCell ref="N241:N242"/>
    <mergeCell ref="O241:O242"/>
    <mergeCell ref="P241:P242"/>
    <mergeCell ref="Z243:Z244"/>
    <mergeCell ref="AA243:AA244"/>
    <mergeCell ref="AB243:AB244"/>
    <mergeCell ref="AC243:AC244"/>
    <mergeCell ref="R243:R244"/>
    <mergeCell ref="S243:S244"/>
    <mergeCell ref="T243:T244"/>
    <mergeCell ref="U243:U244"/>
    <mergeCell ref="V243:V244"/>
    <mergeCell ref="W243:W244"/>
    <mergeCell ref="K243:K244"/>
    <mergeCell ref="L243:L244"/>
    <mergeCell ref="M243:M244"/>
    <mergeCell ref="N243:N244"/>
    <mergeCell ref="O243:O244"/>
    <mergeCell ref="P243:P244"/>
    <mergeCell ref="Q243:Q244"/>
    <mergeCell ref="Y243:Y244"/>
    <mergeCell ref="BB244:BB245"/>
    <mergeCell ref="K245:K246"/>
    <mergeCell ref="L245:L246"/>
    <mergeCell ref="M245:M246"/>
    <mergeCell ref="N245:N246"/>
    <mergeCell ref="O245:O246"/>
    <mergeCell ref="P245:P246"/>
    <mergeCell ref="Q245:Q246"/>
    <mergeCell ref="R245:R246"/>
    <mergeCell ref="AP243:AP244"/>
    <mergeCell ref="AV243:AV244"/>
    <mergeCell ref="AW243:AW244"/>
    <mergeCell ref="AX243:AX244"/>
    <mergeCell ref="AY243:AY244"/>
    <mergeCell ref="AZ243:AZ244"/>
    <mergeCell ref="AJ243:AJ244"/>
    <mergeCell ref="AK243:AK244"/>
    <mergeCell ref="AL243:AL244"/>
    <mergeCell ref="AM243:AM244"/>
    <mergeCell ref="AN243:AN244"/>
    <mergeCell ref="AO243:AO244"/>
    <mergeCell ref="AD243:AD244"/>
    <mergeCell ref="AE243:AE244"/>
    <mergeCell ref="AF243:AF244"/>
    <mergeCell ref="AG243:AG244"/>
    <mergeCell ref="AH243:AH244"/>
    <mergeCell ref="AI243:AI244"/>
    <mergeCell ref="X243:X244"/>
    <mergeCell ref="AV245:AV246"/>
    <mergeCell ref="L248:AP248"/>
    <mergeCell ref="AV248:AX249"/>
    <mergeCell ref="AY248:AZ249"/>
    <mergeCell ref="AK245:AK246"/>
    <mergeCell ref="AL245:AL246"/>
    <mergeCell ref="AM245:AM246"/>
    <mergeCell ref="AN245:AN246"/>
    <mergeCell ref="AO245:AO246"/>
    <mergeCell ref="AP245:AP246"/>
    <mergeCell ref="AE245:AE246"/>
    <mergeCell ref="AF245:AF246"/>
    <mergeCell ref="AG245:AG246"/>
    <mergeCell ref="AH245:AH246"/>
    <mergeCell ref="AI245:AI246"/>
    <mergeCell ref="AJ245:AJ246"/>
    <mergeCell ref="Y245:Y246"/>
    <mergeCell ref="Z245:Z246"/>
    <mergeCell ref="AA245:AA246"/>
    <mergeCell ref="AB245:AB246"/>
    <mergeCell ref="AC245:AC246"/>
    <mergeCell ref="AD245:AD246"/>
    <mergeCell ref="S245:S246"/>
    <mergeCell ref="T245:T246"/>
    <mergeCell ref="U245:U246"/>
    <mergeCell ref="V245:V246"/>
    <mergeCell ref="W245:W246"/>
    <mergeCell ref="X245:X246"/>
    <mergeCell ref="AZ253:AZ254"/>
    <mergeCell ref="BA254:BA255"/>
    <mergeCell ref="BB254:BB255"/>
    <mergeCell ref="AZ255:AZ256"/>
    <mergeCell ref="BO248:BO249"/>
    <mergeCell ref="BP248:BP249"/>
    <mergeCell ref="BR248:BR249"/>
    <mergeCell ref="BS248:BS249"/>
    <mergeCell ref="BT248:BT249"/>
    <mergeCell ref="BG248:BG249"/>
    <mergeCell ref="BH248:BH249"/>
    <mergeCell ref="BI248:BI249"/>
    <mergeCell ref="BL248:BL249"/>
    <mergeCell ref="BM248:BM250"/>
    <mergeCell ref="BN248:BN250"/>
    <mergeCell ref="BG250:BG255"/>
    <mergeCell ref="BH250:BH255"/>
    <mergeCell ref="BI250:BI255"/>
    <mergeCell ref="BJ250:BJ255"/>
    <mergeCell ref="BA248:BA250"/>
    <mergeCell ref="BB248:BB250"/>
    <mergeCell ref="BC248:BC249"/>
    <mergeCell ref="BD248:BD249"/>
    <mergeCell ref="BS250:BS255"/>
    <mergeCell ref="BT250:BT255"/>
    <mergeCell ref="BE248:BE249"/>
    <mergeCell ref="BF248:BF249"/>
    <mergeCell ref="BF250:BF255"/>
    <mergeCell ref="K251:K252"/>
    <mergeCell ref="L251:L252"/>
    <mergeCell ref="M251:M252"/>
    <mergeCell ref="N251:N252"/>
    <mergeCell ref="O251:O252"/>
    <mergeCell ref="P251:P252"/>
    <mergeCell ref="Q251:Q252"/>
    <mergeCell ref="R251:R252"/>
    <mergeCell ref="BK250:BK255"/>
    <mergeCell ref="BL250:BL255"/>
    <mergeCell ref="BO250:BO252"/>
    <mergeCell ref="BP250:BP252"/>
    <mergeCell ref="BQ250:BQ251"/>
    <mergeCell ref="BR250:BR251"/>
    <mergeCell ref="BM251:BM255"/>
    <mergeCell ref="BN251:BN255"/>
    <mergeCell ref="BO253:BO255"/>
    <mergeCell ref="BP253:BP255"/>
    <mergeCell ref="AV250:AV252"/>
    <mergeCell ref="AW250:AW252"/>
    <mergeCell ref="AY253:AY254"/>
    <mergeCell ref="AI253:AI254"/>
    <mergeCell ref="AJ253:AJ254"/>
    <mergeCell ref="AK253:AK254"/>
    <mergeCell ref="AL253:AL254"/>
    <mergeCell ref="AM253:AM254"/>
    <mergeCell ref="AN253:AN254"/>
    <mergeCell ref="AC253:AC254"/>
    <mergeCell ref="BD250:BD255"/>
    <mergeCell ref="BE250:BE255"/>
    <mergeCell ref="S251:S252"/>
    <mergeCell ref="T251:T252"/>
    <mergeCell ref="U251:U252"/>
    <mergeCell ref="V251:V252"/>
    <mergeCell ref="W251:W252"/>
    <mergeCell ref="X251:X252"/>
    <mergeCell ref="AA255:AA256"/>
    <mergeCell ref="AB255:AB256"/>
    <mergeCell ref="Q255:Q256"/>
    <mergeCell ref="R255:R256"/>
    <mergeCell ref="S255:S256"/>
    <mergeCell ref="T255:T256"/>
    <mergeCell ref="U255:U256"/>
    <mergeCell ref="V255:V256"/>
    <mergeCell ref="AX250:AX252"/>
    <mergeCell ref="AY250:AY252"/>
    <mergeCell ref="AZ250:AZ252"/>
    <mergeCell ref="BC250:BC255"/>
    <mergeCell ref="AK251:AK252"/>
    <mergeCell ref="AL251:AL252"/>
    <mergeCell ref="AM251:AM252"/>
    <mergeCell ref="AN251:AN252"/>
    <mergeCell ref="AO251:AO252"/>
    <mergeCell ref="AP251:AP252"/>
    <mergeCell ref="AE251:AE252"/>
    <mergeCell ref="AF251:AF252"/>
    <mergeCell ref="AG251:AG252"/>
    <mergeCell ref="AH251:AH252"/>
    <mergeCell ref="AI251:AI252"/>
    <mergeCell ref="AJ251:AJ252"/>
    <mergeCell ref="Y251:Y252"/>
    <mergeCell ref="Z251:Z252"/>
    <mergeCell ref="AA251:AA252"/>
    <mergeCell ref="AB251:AB252"/>
    <mergeCell ref="AC251:AC252"/>
    <mergeCell ref="AD251:AD252"/>
    <mergeCell ref="AW253:AW254"/>
    <mergeCell ref="AX253:AX254"/>
    <mergeCell ref="K255:K256"/>
    <mergeCell ref="L255:L256"/>
    <mergeCell ref="M255:M256"/>
    <mergeCell ref="N255:N256"/>
    <mergeCell ref="O255:O256"/>
    <mergeCell ref="P255:P256"/>
    <mergeCell ref="AO253:AO254"/>
    <mergeCell ref="AP253:AP254"/>
    <mergeCell ref="AV253:AV254"/>
    <mergeCell ref="Q253:Q254"/>
    <mergeCell ref="R253:R254"/>
    <mergeCell ref="S253:S254"/>
    <mergeCell ref="T253:T254"/>
    <mergeCell ref="U253:U254"/>
    <mergeCell ref="V253:V254"/>
    <mergeCell ref="K253:K254"/>
    <mergeCell ref="L253:L254"/>
    <mergeCell ref="M253:M254"/>
    <mergeCell ref="N253:N254"/>
    <mergeCell ref="O253:O254"/>
    <mergeCell ref="P253:P254"/>
    <mergeCell ref="AD253:AD254"/>
    <mergeCell ref="AE253:AE254"/>
    <mergeCell ref="AF253:AF254"/>
    <mergeCell ref="AG253:AG254"/>
    <mergeCell ref="AH253:AH254"/>
    <mergeCell ref="W253:W254"/>
    <mergeCell ref="X253:X254"/>
    <mergeCell ref="Y253:Y254"/>
    <mergeCell ref="Z253:Z254"/>
    <mergeCell ref="AA253:AA254"/>
    <mergeCell ref="AB253:AB254"/>
    <mergeCell ref="L258:AP258"/>
    <mergeCell ref="AV258:AX259"/>
    <mergeCell ref="AY258:AZ259"/>
    <mergeCell ref="BA258:BA260"/>
    <mergeCell ref="BB258:BB260"/>
    <mergeCell ref="AX260:AX262"/>
    <mergeCell ref="AY260:AY262"/>
    <mergeCell ref="AZ260:AZ262"/>
    <mergeCell ref="Q261:Q262"/>
    <mergeCell ref="AO255:AO256"/>
    <mergeCell ref="AP255:AP256"/>
    <mergeCell ref="AV255:AV256"/>
    <mergeCell ref="AW255:AW256"/>
    <mergeCell ref="AX255:AX256"/>
    <mergeCell ref="AY255:AY256"/>
    <mergeCell ref="AI255:AI256"/>
    <mergeCell ref="AJ255:AJ256"/>
    <mergeCell ref="AK255:AK256"/>
    <mergeCell ref="AL255:AL256"/>
    <mergeCell ref="AM255:AM256"/>
    <mergeCell ref="AN255:AN256"/>
    <mergeCell ref="AC255:AC256"/>
    <mergeCell ref="AD255:AD256"/>
    <mergeCell ref="AE255:AE256"/>
    <mergeCell ref="AF255:AF256"/>
    <mergeCell ref="AG255:AG256"/>
    <mergeCell ref="AH255:AH256"/>
    <mergeCell ref="W255:W256"/>
    <mergeCell ref="X255:X256"/>
    <mergeCell ref="Y255:Y256"/>
    <mergeCell ref="Z255:Z256"/>
    <mergeCell ref="AV260:AV262"/>
    <mergeCell ref="AW260:AW262"/>
    <mergeCell ref="BI258:BI259"/>
    <mergeCell ref="BL258:BL259"/>
    <mergeCell ref="BM258:BM260"/>
    <mergeCell ref="BN258:BN260"/>
    <mergeCell ref="BO258:BO259"/>
    <mergeCell ref="BP258:BP259"/>
    <mergeCell ref="BI260:BI265"/>
    <mergeCell ref="BJ260:BJ265"/>
    <mergeCell ref="BK260:BK265"/>
    <mergeCell ref="BL260:BL265"/>
    <mergeCell ref="BC258:BC259"/>
    <mergeCell ref="BD258:BD259"/>
    <mergeCell ref="BE258:BE259"/>
    <mergeCell ref="BF258:BF259"/>
    <mergeCell ref="BG258:BG259"/>
    <mergeCell ref="BH258:BH259"/>
    <mergeCell ref="BO260:BO262"/>
    <mergeCell ref="BP260:BP262"/>
    <mergeCell ref="AF261:AF262"/>
    <mergeCell ref="AG261:AG262"/>
    <mergeCell ref="AH261:AH262"/>
    <mergeCell ref="AI261:AI262"/>
    <mergeCell ref="AW265:AW266"/>
    <mergeCell ref="AX265:AX266"/>
    <mergeCell ref="AY265:AY266"/>
    <mergeCell ref="AZ265:AZ266"/>
    <mergeCell ref="BA264:BA265"/>
    <mergeCell ref="BQ260:BQ261"/>
    <mergeCell ref="BR260:BR261"/>
    <mergeCell ref="BS260:BS265"/>
    <mergeCell ref="BT260:BT265"/>
    <mergeCell ref="BO263:BO265"/>
    <mergeCell ref="BP263:BP265"/>
    <mergeCell ref="BC260:BC265"/>
    <mergeCell ref="BD260:BD265"/>
    <mergeCell ref="BE260:BE265"/>
    <mergeCell ref="BF260:BF265"/>
    <mergeCell ref="BG260:BG265"/>
    <mergeCell ref="BH260:BH265"/>
    <mergeCell ref="BR258:BR259"/>
    <mergeCell ref="BS258:BS259"/>
    <mergeCell ref="BT258:BT259"/>
    <mergeCell ref="X261:X262"/>
    <mergeCell ref="Y261:Y262"/>
    <mergeCell ref="Z261:Z262"/>
    <mergeCell ref="AA261:AA262"/>
    <mergeCell ref="AB261:AB262"/>
    <mergeCell ref="AC261:AC262"/>
    <mergeCell ref="AP261:AP262"/>
    <mergeCell ref="BM261:BM265"/>
    <mergeCell ref="BN261:BN265"/>
    <mergeCell ref="AJ261:AJ262"/>
    <mergeCell ref="AK261:AK262"/>
    <mergeCell ref="AL261:AL262"/>
    <mergeCell ref="AM261:AM262"/>
    <mergeCell ref="AN261:AN262"/>
    <mergeCell ref="AO261:AO262"/>
    <mergeCell ref="AD261:AD262"/>
    <mergeCell ref="AE261:AE262"/>
    <mergeCell ref="R261:R262"/>
    <mergeCell ref="S261:S262"/>
    <mergeCell ref="T261:T262"/>
    <mergeCell ref="U261:U262"/>
    <mergeCell ref="V261:V262"/>
    <mergeCell ref="W261:W262"/>
    <mergeCell ref="K261:K262"/>
    <mergeCell ref="L261:L262"/>
    <mergeCell ref="M261:M262"/>
    <mergeCell ref="N261:N262"/>
    <mergeCell ref="O261:O262"/>
    <mergeCell ref="P261:P262"/>
    <mergeCell ref="Z263:Z264"/>
    <mergeCell ref="AA263:AA264"/>
    <mergeCell ref="AB263:AB264"/>
    <mergeCell ref="AC263:AC264"/>
    <mergeCell ref="R263:R264"/>
    <mergeCell ref="S263:S264"/>
    <mergeCell ref="T263:T264"/>
    <mergeCell ref="U263:U264"/>
    <mergeCell ref="V263:V264"/>
    <mergeCell ref="W263:W264"/>
    <mergeCell ref="K263:K264"/>
    <mergeCell ref="L263:L264"/>
    <mergeCell ref="M263:M264"/>
    <mergeCell ref="N263:N264"/>
    <mergeCell ref="O263:O264"/>
    <mergeCell ref="P263:P264"/>
    <mergeCell ref="Q263:Q264"/>
    <mergeCell ref="Y263:Y264"/>
    <mergeCell ref="BB264:BB265"/>
    <mergeCell ref="K265:K266"/>
    <mergeCell ref="L265:L266"/>
    <mergeCell ref="M265:M266"/>
    <mergeCell ref="N265:N266"/>
    <mergeCell ref="O265:O266"/>
    <mergeCell ref="P265:P266"/>
    <mergeCell ref="Q265:Q266"/>
    <mergeCell ref="R265:R266"/>
    <mergeCell ref="AP263:AP264"/>
    <mergeCell ref="AV263:AV264"/>
    <mergeCell ref="AW263:AW264"/>
    <mergeCell ref="AX263:AX264"/>
    <mergeCell ref="AY263:AY264"/>
    <mergeCell ref="AZ263:AZ264"/>
    <mergeCell ref="AJ263:AJ264"/>
    <mergeCell ref="AK263:AK264"/>
    <mergeCell ref="AL263:AL264"/>
    <mergeCell ref="AM263:AM264"/>
    <mergeCell ref="AN263:AN264"/>
    <mergeCell ref="AO263:AO264"/>
    <mergeCell ref="AD263:AD264"/>
    <mergeCell ref="AE263:AE264"/>
    <mergeCell ref="AF263:AF264"/>
    <mergeCell ref="AG263:AG264"/>
    <mergeCell ref="AH263:AH264"/>
    <mergeCell ref="AI263:AI264"/>
    <mergeCell ref="X263:X264"/>
    <mergeCell ref="AV265:AV266"/>
    <mergeCell ref="L268:AP268"/>
    <mergeCell ref="AV268:AX269"/>
    <mergeCell ref="AY268:AZ269"/>
    <mergeCell ref="AK265:AK266"/>
    <mergeCell ref="AL265:AL266"/>
    <mergeCell ref="AM265:AM266"/>
    <mergeCell ref="AN265:AN266"/>
    <mergeCell ref="AO265:AO266"/>
    <mergeCell ref="AP265:AP266"/>
    <mergeCell ref="AE265:AE266"/>
    <mergeCell ref="AF265:AF266"/>
    <mergeCell ref="AG265:AG266"/>
    <mergeCell ref="AH265:AH266"/>
    <mergeCell ref="AI265:AI266"/>
    <mergeCell ref="AJ265:AJ266"/>
    <mergeCell ref="Y265:Y266"/>
    <mergeCell ref="Z265:Z266"/>
    <mergeCell ref="AA265:AA266"/>
    <mergeCell ref="AB265:AB266"/>
    <mergeCell ref="AC265:AC266"/>
    <mergeCell ref="AD265:AD266"/>
    <mergeCell ref="S265:S266"/>
    <mergeCell ref="T265:T266"/>
    <mergeCell ref="U265:U266"/>
    <mergeCell ref="V265:V266"/>
    <mergeCell ref="W265:W266"/>
    <mergeCell ref="X265:X266"/>
    <mergeCell ref="AZ273:AZ274"/>
    <mergeCell ref="BA274:BA275"/>
    <mergeCell ref="BB274:BB275"/>
    <mergeCell ref="AZ275:AZ276"/>
    <mergeCell ref="BO268:BO269"/>
    <mergeCell ref="BP268:BP269"/>
    <mergeCell ref="BR268:BR269"/>
    <mergeCell ref="BS268:BS269"/>
    <mergeCell ref="BT268:BT269"/>
    <mergeCell ref="BG268:BG269"/>
    <mergeCell ref="BH268:BH269"/>
    <mergeCell ref="BI268:BI269"/>
    <mergeCell ref="BL268:BL269"/>
    <mergeCell ref="BM268:BM270"/>
    <mergeCell ref="BN268:BN270"/>
    <mergeCell ref="BG270:BG275"/>
    <mergeCell ref="BH270:BH275"/>
    <mergeCell ref="BI270:BI275"/>
    <mergeCell ref="BJ270:BJ275"/>
    <mergeCell ref="BA268:BA270"/>
    <mergeCell ref="BB268:BB270"/>
    <mergeCell ref="BC268:BC269"/>
    <mergeCell ref="BD268:BD269"/>
    <mergeCell ref="BS270:BS275"/>
    <mergeCell ref="BT270:BT275"/>
    <mergeCell ref="BE268:BE269"/>
    <mergeCell ref="BF268:BF269"/>
    <mergeCell ref="BF270:BF275"/>
    <mergeCell ref="K271:K272"/>
    <mergeCell ref="L271:L272"/>
    <mergeCell ref="M271:M272"/>
    <mergeCell ref="N271:N272"/>
    <mergeCell ref="O271:O272"/>
    <mergeCell ref="P271:P272"/>
    <mergeCell ref="Q271:Q272"/>
    <mergeCell ref="R271:R272"/>
    <mergeCell ref="BK270:BK275"/>
    <mergeCell ref="BL270:BL275"/>
    <mergeCell ref="BO270:BO272"/>
    <mergeCell ref="BP270:BP272"/>
    <mergeCell ref="BQ270:BQ271"/>
    <mergeCell ref="BR270:BR271"/>
    <mergeCell ref="BM271:BM275"/>
    <mergeCell ref="BN271:BN275"/>
    <mergeCell ref="BO273:BO275"/>
    <mergeCell ref="BP273:BP275"/>
    <mergeCell ref="AV270:AV272"/>
    <mergeCell ref="AW270:AW272"/>
    <mergeCell ref="AY273:AY274"/>
    <mergeCell ref="AI273:AI274"/>
    <mergeCell ref="AJ273:AJ274"/>
    <mergeCell ref="AK273:AK274"/>
    <mergeCell ref="AL273:AL274"/>
    <mergeCell ref="AM273:AM274"/>
    <mergeCell ref="AN273:AN274"/>
    <mergeCell ref="AC273:AC274"/>
    <mergeCell ref="BD270:BD275"/>
    <mergeCell ref="BE270:BE275"/>
    <mergeCell ref="S271:S272"/>
    <mergeCell ref="T271:T272"/>
    <mergeCell ref="U271:U272"/>
    <mergeCell ref="V271:V272"/>
    <mergeCell ref="W271:W272"/>
    <mergeCell ref="X271:X272"/>
    <mergeCell ref="AA275:AA276"/>
    <mergeCell ref="AB275:AB276"/>
    <mergeCell ref="Q275:Q276"/>
    <mergeCell ref="R275:R276"/>
    <mergeCell ref="S275:S276"/>
    <mergeCell ref="T275:T276"/>
    <mergeCell ref="U275:U276"/>
    <mergeCell ref="V275:V276"/>
    <mergeCell ref="AX270:AX272"/>
    <mergeCell ref="AY270:AY272"/>
    <mergeCell ref="AZ270:AZ272"/>
    <mergeCell ref="BC270:BC275"/>
    <mergeCell ref="AK271:AK272"/>
    <mergeCell ref="AL271:AL272"/>
    <mergeCell ref="AM271:AM272"/>
    <mergeCell ref="AN271:AN272"/>
    <mergeCell ref="AO271:AO272"/>
    <mergeCell ref="AP271:AP272"/>
    <mergeCell ref="AE271:AE272"/>
    <mergeCell ref="AF271:AF272"/>
    <mergeCell ref="AG271:AG272"/>
    <mergeCell ref="AH271:AH272"/>
    <mergeCell ref="AI271:AI272"/>
    <mergeCell ref="AJ271:AJ272"/>
    <mergeCell ref="Y271:Y272"/>
    <mergeCell ref="Z271:Z272"/>
    <mergeCell ref="AA271:AA272"/>
    <mergeCell ref="AB271:AB272"/>
    <mergeCell ref="AC271:AC272"/>
    <mergeCell ref="AD271:AD272"/>
    <mergeCell ref="AW273:AW274"/>
    <mergeCell ref="AX273:AX274"/>
    <mergeCell ref="K275:K276"/>
    <mergeCell ref="L275:L276"/>
    <mergeCell ref="M275:M276"/>
    <mergeCell ref="N275:N276"/>
    <mergeCell ref="O275:O276"/>
    <mergeCell ref="P275:P276"/>
    <mergeCell ref="AO273:AO274"/>
    <mergeCell ref="AP273:AP274"/>
    <mergeCell ref="AV273:AV274"/>
    <mergeCell ref="Q273:Q274"/>
    <mergeCell ref="R273:R274"/>
    <mergeCell ref="S273:S274"/>
    <mergeCell ref="T273:T274"/>
    <mergeCell ref="U273:U274"/>
    <mergeCell ref="V273:V274"/>
    <mergeCell ref="K273:K274"/>
    <mergeCell ref="L273:L274"/>
    <mergeCell ref="M273:M274"/>
    <mergeCell ref="N273:N274"/>
    <mergeCell ref="O273:O274"/>
    <mergeCell ref="P273:P274"/>
    <mergeCell ref="AD273:AD274"/>
    <mergeCell ref="AE273:AE274"/>
    <mergeCell ref="AF273:AF274"/>
    <mergeCell ref="AG273:AG274"/>
    <mergeCell ref="AH273:AH274"/>
    <mergeCell ref="W273:W274"/>
    <mergeCell ref="X273:X274"/>
    <mergeCell ref="Y273:Y274"/>
    <mergeCell ref="Z273:Z274"/>
    <mergeCell ref="AA273:AA274"/>
    <mergeCell ref="AB273:AB274"/>
    <mergeCell ref="L278:AP278"/>
    <mergeCell ref="AV278:AX279"/>
    <mergeCell ref="AY278:AZ279"/>
    <mergeCell ref="BA278:BA280"/>
    <mergeCell ref="BB278:BB280"/>
    <mergeCell ref="AX280:AX282"/>
    <mergeCell ref="AY280:AY282"/>
    <mergeCell ref="AZ280:AZ282"/>
    <mergeCell ref="Q281:Q282"/>
    <mergeCell ref="AO275:AO276"/>
    <mergeCell ref="AP275:AP276"/>
    <mergeCell ref="AV275:AV276"/>
    <mergeCell ref="AW275:AW276"/>
    <mergeCell ref="AX275:AX276"/>
    <mergeCell ref="AY275:AY276"/>
    <mergeCell ref="AI275:AI276"/>
    <mergeCell ref="AJ275:AJ276"/>
    <mergeCell ref="AK275:AK276"/>
    <mergeCell ref="AL275:AL276"/>
    <mergeCell ref="AM275:AM276"/>
    <mergeCell ref="AN275:AN276"/>
    <mergeCell ref="AC275:AC276"/>
    <mergeCell ref="AD275:AD276"/>
    <mergeCell ref="AE275:AE276"/>
    <mergeCell ref="AF275:AF276"/>
    <mergeCell ref="AG275:AG276"/>
    <mergeCell ref="AH275:AH276"/>
    <mergeCell ref="W275:W276"/>
    <mergeCell ref="X275:X276"/>
    <mergeCell ref="Y275:Y276"/>
    <mergeCell ref="Z275:Z276"/>
    <mergeCell ref="AV280:AV282"/>
    <mergeCell ref="AW280:AW282"/>
    <mergeCell ref="BI278:BI279"/>
    <mergeCell ref="BL278:BL279"/>
    <mergeCell ref="BM278:BM280"/>
    <mergeCell ref="BN278:BN280"/>
    <mergeCell ref="BO278:BO279"/>
    <mergeCell ref="BP278:BP279"/>
    <mergeCell ref="BI280:BI285"/>
    <mergeCell ref="BJ280:BJ285"/>
    <mergeCell ref="BK280:BK285"/>
    <mergeCell ref="BL280:BL285"/>
    <mergeCell ref="BC278:BC279"/>
    <mergeCell ref="BD278:BD279"/>
    <mergeCell ref="BE278:BE279"/>
    <mergeCell ref="BF278:BF279"/>
    <mergeCell ref="BG278:BG279"/>
    <mergeCell ref="BH278:BH279"/>
    <mergeCell ref="BO280:BO282"/>
    <mergeCell ref="BP280:BP282"/>
    <mergeCell ref="AF281:AF282"/>
    <mergeCell ref="AG281:AG282"/>
    <mergeCell ref="AH281:AH282"/>
    <mergeCell ref="AI281:AI282"/>
    <mergeCell ref="AW285:AW286"/>
    <mergeCell ref="AX285:AX286"/>
    <mergeCell ref="AY285:AY286"/>
    <mergeCell ref="AZ285:AZ286"/>
    <mergeCell ref="BA284:BA285"/>
    <mergeCell ref="BQ280:BQ281"/>
    <mergeCell ref="BR280:BR281"/>
    <mergeCell ref="BS280:BS285"/>
    <mergeCell ref="BT280:BT285"/>
    <mergeCell ref="BO283:BO285"/>
    <mergeCell ref="BP283:BP285"/>
    <mergeCell ref="BC280:BC285"/>
    <mergeCell ref="BD280:BD285"/>
    <mergeCell ref="BE280:BE285"/>
    <mergeCell ref="BF280:BF285"/>
    <mergeCell ref="BG280:BG285"/>
    <mergeCell ref="BH280:BH285"/>
    <mergeCell ref="BR278:BR279"/>
    <mergeCell ref="BS278:BS279"/>
    <mergeCell ref="BT278:BT279"/>
    <mergeCell ref="X281:X282"/>
    <mergeCell ref="Y281:Y282"/>
    <mergeCell ref="Z281:Z282"/>
    <mergeCell ref="AA281:AA282"/>
    <mergeCell ref="AB281:AB282"/>
    <mergeCell ref="AC281:AC282"/>
    <mergeCell ref="AP281:AP282"/>
    <mergeCell ref="BM281:BM285"/>
    <mergeCell ref="BN281:BN285"/>
    <mergeCell ref="AJ281:AJ282"/>
    <mergeCell ref="AK281:AK282"/>
    <mergeCell ref="AL281:AL282"/>
    <mergeCell ref="AM281:AM282"/>
    <mergeCell ref="AN281:AN282"/>
    <mergeCell ref="AO281:AO282"/>
    <mergeCell ref="AD281:AD282"/>
    <mergeCell ref="AE281:AE282"/>
    <mergeCell ref="R281:R282"/>
    <mergeCell ref="S281:S282"/>
    <mergeCell ref="T281:T282"/>
    <mergeCell ref="U281:U282"/>
    <mergeCell ref="V281:V282"/>
    <mergeCell ref="W281:W282"/>
    <mergeCell ref="K281:K282"/>
    <mergeCell ref="L281:L282"/>
    <mergeCell ref="M281:M282"/>
    <mergeCell ref="N281:N282"/>
    <mergeCell ref="O281:O282"/>
    <mergeCell ref="P281:P282"/>
    <mergeCell ref="Z283:Z284"/>
    <mergeCell ref="AA283:AA284"/>
    <mergeCell ref="AB283:AB284"/>
    <mergeCell ref="AC283:AC284"/>
    <mergeCell ref="R283:R284"/>
    <mergeCell ref="S283:S284"/>
    <mergeCell ref="T283:T284"/>
    <mergeCell ref="U283:U284"/>
    <mergeCell ref="V283:V284"/>
    <mergeCell ref="W283:W284"/>
    <mergeCell ref="K283:K284"/>
    <mergeCell ref="L283:L284"/>
    <mergeCell ref="M283:M284"/>
    <mergeCell ref="N283:N284"/>
    <mergeCell ref="O283:O284"/>
    <mergeCell ref="P283:P284"/>
    <mergeCell ref="Q283:Q284"/>
    <mergeCell ref="Y283:Y284"/>
    <mergeCell ref="BB284:BB285"/>
    <mergeCell ref="K285:K286"/>
    <mergeCell ref="L285:L286"/>
    <mergeCell ref="M285:M286"/>
    <mergeCell ref="N285:N286"/>
    <mergeCell ref="O285:O286"/>
    <mergeCell ref="P285:P286"/>
    <mergeCell ref="Q285:Q286"/>
    <mergeCell ref="R285:R286"/>
    <mergeCell ref="AP283:AP284"/>
    <mergeCell ref="AV283:AV284"/>
    <mergeCell ref="AW283:AW284"/>
    <mergeCell ref="AX283:AX284"/>
    <mergeCell ref="AY283:AY284"/>
    <mergeCell ref="AZ283:AZ284"/>
    <mergeCell ref="AJ283:AJ284"/>
    <mergeCell ref="AK283:AK284"/>
    <mergeCell ref="AL283:AL284"/>
    <mergeCell ref="AM283:AM284"/>
    <mergeCell ref="AN283:AN284"/>
    <mergeCell ref="AO283:AO284"/>
    <mergeCell ref="AD283:AD284"/>
    <mergeCell ref="AE283:AE284"/>
    <mergeCell ref="AF283:AF284"/>
    <mergeCell ref="AG283:AG284"/>
    <mergeCell ref="AH283:AH284"/>
    <mergeCell ref="AI283:AI284"/>
    <mergeCell ref="X283:X284"/>
    <mergeCell ref="AV285:AV286"/>
    <mergeCell ref="L288:AP288"/>
    <mergeCell ref="AV288:AX289"/>
    <mergeCell ref="AY288:AZ289"/>
    <mergeCell ref="AK285:AK286"/>
    <mergeCell ref="AL285:AL286"/>
    <mergeCell ref="AM285:AM286"/>
    <mergeCell ref="AN285:AN286"/>
    <mergeCell ref="AO285:AO286"/>
    <mergeCell ref="AP285:AP286"/>
    <mergeCell ref="AE285:AE286"/>
    <mergeCell ref="AF285:AF286"/>
    <mergeCell ref="AG285:AG286"/>
    <mergeCell ref="AH285:AH286"/>
    <mergeCell ref="AI285:AI286"/>
    <mergeCell ref="AJ285:AJ286"/>
    <mergeCell ref="Y285:Y286"/>
    <mergeCell ref="Z285:Z286"/>
    <mergeCell ref="AA285:AA286"/>
    <mergeCell ref="AB285:AB286"/>
    <mergeCell ref="AC285:AC286"/>
    <mergeCell ref="AD285:AD286"/>
    <mergeCell ref="S285:S286"/>
    <mergeCell ref="T285:T286"/>
    <mergeCell ref="U285:U286"/>
    <mergeCell ref="V285:V286"/>
    <mergeCell ref="W285:W286"/>
    <mergeCell ref="X285:X286"/>
    <mergeCell ref="AQ288:AU289"/>
    <mergeCell ref="AZ293:AZ294"/>
    <mergeCell ref="BA294:BA295"/>
    <mergeCell ref="BB294:BB295"/>
    <mergeCell ref="AZ295:AZ296"/>
    <mergeCell ref="BO288:BO289"/>
    <mergeCell ref="BP288:BP289"/>
    <mergeCell ref="BR288:BR289"/>
    <mergeCell ref="BS288:BS289"/>
    <mergeCell ref="BT288:BT289"/>
    <mergeCell ref="BG288:BG289"/>
    <mergeCell ref="BH288:BH289"/>
    <mergeCell ref="BI288:BI289"/>
    <mergeCell ref="BL288:BL289"/>
    <mergeCell ref="BM288:BM290"/>
    <mergeCell ref="BN288:BN290"/>
    <mergeCell ref="BG290:BG295"/>
    <mergeCell ref="BH290:BH295"/>
    <mergeCell ref="BI290:BI295"/>
    <mergeCell ref="BJ290:BJ295"/>
    <mergeCell ref="BA288:BA290"/>
    <mergeCell ref="BB288:BB290"/>
    <mergeCell ref="BC288:BC289"/>
    <mergeCell ref="BD288:BD289"/>
    <mergeCell ref="BS290:BS295"/>
    <mergeCell ref="BT290:BT295"/>
    <mergeCell ref="BE288:BE289"/>
    <mergeCell ref="BF288:BF289"/>
    <mergeCell ref="BF290:BF295"/>
    <mergeCell ref="K291:K292"/>
    <mergeCell ref="L291:L292"/>
    <mergeCell ref="M291:M292"/>
    <mergeCell ref="N291:N292"/>
    <mergeCell ref="O291:O292"/>
    <mergeCell ref="P291:P292"/>
    <mergeCell ref="Q291:Q292"/>
    <mergeCell ref="R291:R292"/>
    <mergeCell ref="BK290:BK295"/>
    <mergeCell ref="BL290:BL295"/>
    <mergeCell ref="BO290:BO292"/>
    <mergeCell ref="BP290:BP292"/>
    <mergeCell ref="BQ290:BQ291"/>
    <mergeCell ref="BR290:BR291"/>
    <mergeCell ref="BM291:BM295"/>
    <mergeCell ref="BN291:BN295"/>
    <mergeCell ref="BO293:BO295"/>
    <mergeCell ref="BP293:BP295"/>
    <mergeCell ref="AV290:AV292"/>
    <mergeCell ref="AW290:AW292"/>
    <mergeCell ref="AY293:AY294"/>
    <mergeCell ref="AI293:AI294"/>
    <mergeCell ref="AJ293:AJ294"/>
    <mergeCell ref="AK293:AK294"/>
    <mergeCell ref="AL293:AL294"/>
    <mergeCell ref="AM293:AM294"/>
    <mergeCell ref="AN293:AN294"/>
    <mergeCell ref="AC293:AC294"/>
    <mergeCell ref="BD290:BD295"/>
    <mergeCell ref="BE290:BE295"/>
    <mergeCell ref="S291:S292"/>
    <mergeCell ref="T291:T292"/>
    <mergeCell ref="U291:U292"/>
    <mergeCell ref="V291:V292"/>
    <mergeCell ref="W291:W292"/>
    <mergeCell ref="X291:X292"/>
    <mergeCell ref="AA295:AA296"/>
    <mergeCell ref="AB295:AB296"/>
    <mergeCell ref="Q295:Q296"/>
    <mergeCell ref="R295:R296"/>
    <mergeCell ref="S295:S296"/>
    <mergeCell ref="T295:T296"/>
    <mergeCell ref="U295:U296"/>
    <mergeCell ref="V295:V296"/>
    <mergeCell ref="AX290:AX292"/>
    <mergeCell ref="AY290:AY292"/>
    <mergeCell ref="AZ290:AZ292"/>
    <mergeCell ref="BC290:BC295"/>
    <mergeCell ref="AK291:AK292"/>
    <mergeCell ref="AL291:AL292"/>
    <mergeCell ref="AM291:AM292"/>
    <mergeCell ref="AN291:AN292"/>
    <mergeCell ref="AO291:AO292"/>
    <mergeCell ref="AP291:AP292"/>
    <mergeCell ref="AE291:AE292"/>
    <mergeCell ref="AF291:AF292"/>
    <mergeCell ref="AG291:AG292"/>
    <mergeCell ref="AH291:AH292"/>
    <mergeCell ref="AI291:AI292"/>
    <mergeCell ref="AJ291:AJ292"/>
    <mergeCell ref="Y291:Y292"/>
    <mergeCell ref="Z291:Z292"/>
    <mergeCell ref="AA291:AA292"/>
    <mergeCell ref="AB291:AB292"/>
    <mergeCell ref="AC291:AC292"/>
    <mergeCell ref="AD291:AD292"/>
    <mergeCell ref="AW293:AW294"/>
    <mergeCell ref="AX293:AX294"/>
    <mergeCell ref="K295:K296"/>
    <mergeCell ref="L295:L296"/>
    <mergeCell ref="M295:M296"/>
    <mergeCell ref="N295:N296"/>
    <mergeCell ref="O295:O296"/>
    <mergeCell ref="P295:P296"/>
    <mergeCell ref="AO293:AO294"/>
    <mergeCell ref="AP293:AP294"/>
    <mergeCell ref="AV293:AV294"/>
    <mergeCell ref="Q293:Q294"/>
    <mergeCell ref="R293:R294"/>
    <mergeCell ref="S293:S294"/>
    <mergeCell ref="T293:T294"/>
    <mergeCell ref="U293:U294"/>
    <mergeCell ref="V293:V294"/>
    <mergeCell ref="K293:K294"/>
    <mergeCell ref="L293:L294"/>
    <mergeCell ref="M293:M294"/>
    <mergeCell ref="N293:N294"/>
    <mergeCell ref="O293:O294"/>
    <mergeCell ref="P293:P294"/>
    <mergeCell ref="AD293:AD294"/>
    <mergeCell ref="AE293:AE294"/>
    <mergeCell ref="AF293:AF294"/>
    <mergeCell ref="AG293:AG294"/>
    <mergeCell ref="AH293:AH294"/>
    <mergeCell ref="W293:W294"/>
    <mergeCell ref="X293:X294"/>
    <mergeCell ref="Y293:Y294"/>
    <mergeCell ref="Z293:Z294"/>
    <mergeCell ref="AA293:AA294"/>
    <mergeCell ref="AB293:AB294"/>
    <mergeCell ref="L298:AP298"/>
    <mergeCell ref="AV298:AX299"/>
    <mergeCell ref="AY298:AZ299"/>
    <mergeCell ref="BA298:BA300"/>
    <mergeCell ref="BB298:BB300"/>
    <mergeCell ref="AX300:AX302"/>
    <mergeCell ref="AY300:AY302"/>
    <mergeCell ref="AZ300:AZ302"/>
    <mergeCell ref="Q301:Q302"/>
    <mergeCell ref="AO295:AO296"/>
    <mergeCell ref="AP295:AP296"/>
    <mergeCell ref="AV295:AV296"/>
    <mergeCell ref="AW295:AW296"/>
    <mergeCell ref="AX295:AX296"/>
    <mergeCell ref="AY295:AY296"/>
    <mergeCell ref="AI295:AI296"/>
    <mergeCell ref="AJ295:AJ296"/>
    <mergeCell ref="AK295:AK296"/>
    <mergeCell ref="AL295:AL296"/>
    <mergeCell ref="AM295:AM296"/>
    <mergeCell ref="AN295:AN296"/>
    <mergeCell ref="AC295:AC296"/>
    <mergeCell ref="AD295:AD296"/>
    <mergeCell ref="AE295:AE296"/>
    <mergeCell ref="AF295:AF296"/>
    <mergeCell ref="AG295:AG296"/>
    <mergeCell ref="AH295:AH296"/>
    <mergeCell ref="W295:W296"/>
    <mergeCell ref="X295:X296"/>
    <mergeCell ref="Y295:Y296"/>
    <mergeCell ref="Z295:Z296"/>
    <mergeCell ref="AV300:AV302"/>
    <mergeCell ref="AW300:AW302"/>
    <mergeCell ref="BI298:BI299"/>
    <mergeCell ref="BL298:BL299"/>
    <mergeCell ref="BM298:BM300"/>
    <mergeCell ref="BN298:BN300"/>
    <mergeCell ref="BO298:BO299"/>
    <mergeCell ref="BP298:BP299"/>
    <mergeCell ref="BI300:BI305"/>
    <mergeCell ref="BJ300:BJ305"/>
    <mergeCell ref="BK300:BK305"/>
    <mergeCell ref="BL300:BL305"/>
    <mergeCell ref="BC298:BC299"/>
    <mergeCell ref="BD298:BD299"/>
    <mergeCell ref="BE298:BE299"/>
    <mergeCell ref="BF298:BF299"/>
    <mergeCell ref="BG298:BG299"/>
    <mergeCell ref="BH298:BH299"/>
    <mergeCell ref="BO300:BO302"/>
    <mergeCell ref="BP300:BP302"/>
    <mergeCell ref="AF301:AF302"/>
    <mergeCell ref="AG301:AG302"/>
    <mergeCell ref="AH301:AH302"/>
    <mergeCell ref="AI301:AI302"/>
    <mergeCell ref="AW305:AW306"/>
    <mergeCell ref="AX305:AX306"/>
    <mergeCell ref="AY305:AY306"/>
    <mergeCell ref="AZ305:AZ306"/>
    <mergeCell ref="BA304:BA305"/>
    <mergeCell ref="BQ300:BQ301"/>
    <mergeCell ref="BR300:BR301"/>
    <mergeCell ref="BS300:BS305"/>
    <mergeCell ref="BT300:BT305"/>
    <mergeCell ref="BO303:BO305"/>
    <mergeCell ref="BP303:BP305"/>
    <mergeCell ref="BC300:BC305"/>
    <mergeCell ref="BD300:BD305"/>
    <mergeCell ref="BE300:BE305"/>
    <mergeCell ref="BF300:BF305"/>
    <mergeCell ref="BG300:BG305"/>
    <mergeCell ref="BH300:BH305"/>
    <mergeCell ref="BR298:BR299"/>
    <mergeCell ref="BS298:BS299"/>
    <mergeCell ref="BT298:BT299"/>
    <mergeCell ref="X301:X302"/>
    <mergeCell ref="Y301:Y302"/>
    <mergeCell ref="Z301:Z302"/>
    <mergeCell ref="AA301:AA302"/>
    <mergeCell ref="AB301:AB302"/>
    <mergeCell ref="AC301:AC302"/>
    <mergeCell ref="AP301:AP302"/>
    <mergeCell ref="BM301:BM305"/>
    <mergeCell ref="BN301:BN305"/>
    <mergeCell ref="AJ301:AJ302"/>
    <mergeCell ref="AK301:AK302"/>
    <mergeCell ref="AL301:AL302"/>
    <mergeCell ref="AM301:AM302"/>
    <mergeCell ref="AN301:AN302"/>
    <mergeCell ref="AO301:AO302"/>
    <mergeCell ref="AD301:AD302"/>
    <mergeCell ref="AE301:AE302"/>
    <mergeCell ref="R301:R302"/>
    <mergeCell ref="S301:S302"/>
    <mergeCell ref="T301:T302"/>
    <mergeCell ref="U301:U302"/>
    <mergeCell ref="V301:V302"/>
    <mergeCell ref="W301:W302"/>
    <mergeCell ref="K301:K302"/>
    <mergeCell ref="L301:L302"/>
    <mergeCell ref="M301:M302"/>
    <mergeCell ref="N301:N302"/>
    <mergeCell ref="O301:O302"/>
    <mergeCell ref="P301:P302"/>
    <mergeCell ref="Z303:Z304"/>
    <mergeCell ref="AA303:AA304"/>
    <mergeCell ref="AB303:AB304"/>
    <mergeCell ref="AC303:AC304"/>
    <mergeCell ref="R303:R304"/>
    <mergeCell ref="S303:S304"/>
    <mergeCell ref="T303:T304"/>
    <mergeCell ref="U303:U304"/>
    <mergeCell ref="V303:V304"/>
    <mergeCell ref="W303:W304"/>
    <mergeCell ref="K303:K304"/>
    <mergeCell ref="L303:L304"/>
    <mergeCell ref="M303:M304"/>
    <mergeCell ref="N303:N304"/>
    <mergeCell ref="O303:O304"/>
    <mergeCell ref="P303:P304"/>
    <mergeCell ref="Q303:Q304"/>
    <mergeCell ref="Y303:Y304"/>
    <mergeCell ref="BB304:BB305"/>
    <mergeCell ref="K305:K306"/>
    <mergeCell ref="L305:L306"/>
    <mergeCell ref="M305:M306"/>
    <mergeCell ref="N305:N306"/>
    <mergeCell ref="O305:O306"/>
    <mergeCell ref="P305:P306"/>
    <mergeCell ref="Q305:Q306"/>
    <mergeCell ref="R305:R306"/>
    <mergeCell ref="AP303:AP304"/>
    <mergeCell ref="AV303:AV304"/>
    <mergeCell ref="AW303:AW304"/>
    <mergeCell ref="AX303:AX304"/>
    <mergeCell ref="AY303:AY304"/>
    <mergeCell ref="AZ303:AZ304"/>
    <mergeCell ref="AJ303:AJ304"/>
    <mergeCell ref="AK303:AK304"/>
    <mergeCell ref="AL303:AL304"/>
    <mergeCell ref="AM303:AM304"/>
    <mergeCell ref="AN303:AN304"/>
    <mergeCell ref="AO303:AO304"/>
    <mergeCell ref="AD303:AD304"/>
    <mergeCell ref="AE303:AE304"/>
    <mergeCell ref="AF303:AF304"/>
    <mergeCell ref="AG303:AG304"/>
    <mergeCell ref="AH303:AH304"/>
    <mergeCell ref="AI303:AI304"/>
    <mergeCell ref="X303:X304"/>
    <mergeCell ref="AV305:AV306"/>
    <mergeCell ref="L308:AP308"/>
    <mergeCell ref="AV308:AX309"/>
    <mergeCell ref="AY308:AZ309"/>
    <mergeCell ref="AK305:AK306"/>
    <mergeCell ref="AL305:AL306"/>
    <mergeCell ref="AM305:AM306"/>
    <mergeCell ref="AN305:AN306"/>
    <mergeCell ref="AO305:AO306"/>
    <mergeCell ref="AP305:AP306"/>
    <mergeCell ref="AE305:AE306"/>
    <mergeCell ref="AF305:AF306"/>
    <mergeCell ref="AG305:AG306"/>
    <mergeCell ref="AH305:AH306"/>
    <mergeCell ref="AI305:AI306"/>
    <mergeCell ref="AJ305:AJ306"/>
    <mergeCell ref="Y305:Y306"/>
    <mergeCell ref="Z305:Z306"/>
    <mergeCell ref="AA305:AA306"/>
    <mergeCell ref="AB305:AB306"/>
    <mergeCell ref="AC305:AC306"/>
    <mergeCell ref="AD305:AD306"/>
    <mergeCell ref="S305:S306"/>
    <mergeCell ref="T305:T306"/>
    <mergeCell ref="U305:U306"/>
    <mergeCell ref="V305:V306"/>
    <mergeCell ref="W305:W306"/>
    <mergeCell ref="X305:X306"/>
    <mergeCell ref="AZ313:AZ314"/>
    <mergeCell ref="BA314:BA315"/>
    <mergeCell ref="BB314:BB315"/>
    <mergeCell ref="AZ315:AZ316"/>
    <mergeCell ref="BO308:BO309"/>
    <mergeCell ref="BP308:BP309"/>
    <mergeCell ref="BR308:BR309"/>
    <mergeCell ref="BS308:BS309"/>
    <mergeCell ref="BT308:BT309"/>
    <mergeCell ref="BG308:BG309"/>
    <mergeCell ref="BH308:BH309"/>
    <mergeCell ref="BI308:BI309"/>
    <mergeCell ref="BL308:BL309"/>
    <mergeCell ref="BM308:BM310"/>
    <mergeCell ref="BN308:BN310"/>
    <mergeCell ref="BG310:BG315"/>
    <mergeCell ref="BH310:BH315"/>
    <mergeCell ref="BI310:BI315"/>
    <mergeCell ref="BJ310:BJ315"/>
    <mergeCell ref="BA308:BA310"/>
    <mergeCell ref="BB308:BB310"/>
    <mergeCell ref="BC308:BC309"/>
    <mergeCell ref="BD308:BD309"/>
    <mergeCell ref="BS310:BS315"/>
    <mergeCell ref="BT310:BT315"/>
    <mergeCell ref="BE308:BE309"/>
    <mergeCell ref="BF308:BF309"/>
    <mergeCell ref="BF310:BF315"/>
    <mergeCell ref="K311:K312"/>
    <mergeCell ref="L311:L312"/>
    <mergeCell ref="M311:M312"/>
    <mergeCell ref="N311:N312"/>
    <mergeCell ref="O311:O312"/>
    <mergeCell ref="P311:P312"/>
    <mergeCell ref="Q311:Q312"/>
    <mergeCell ref="R311:R312"/>
    <mergeCell ref="BK310:BK315"/>
    <mergeCell ref="BL310:BL315"/>
    <mergeCell ref="BO310:BO312"/>
    <mergeCell ref="BP310:BP312"/>
    <mergeCell ref="BQ310:BQ311"/>
    <mergeCell ref="BR310:BR311"/>
    <mergeCell ref="BM311:BM315"/>
    <mergeCell ref="BN311:BN315"/>
    <mergeCell ref="BO313:BO315"/>
    <mergeCell ref="BP313:BP315"/>
    <mergeCell ref="AV310:AV312"/>
    <mergeCell ref="AW310:AW312"/>
    <mergeCell ref="AY313:AY314"/>
    <mergeCell ref="AI313:AI314"/>
    <mergeCell ref="AJ313:AJ314"/>
    <mergeCell ref="AK313:AK314"/>
    <mergeCell ref="AL313:AL314"/>
    <mergeCell ref="AM313:AM314"/>
    <mergeCell ref="AN313:AN314"/>
    <mergeCell ref="AC313:AC314"/>
    <mergeCell ref="BD310:BD315"/>
    <mergeCell ref="BE310:BE315"/>
    <mergeCell ref="S311:S312"/>
    <mergeCell ref="T311:T312"/>
    <mergeCell ref="U311:U312"/>
    <mergeCell ref="V311:V312"/>
    <mergeCell ref="W311:W312"/>
    <mergeCell ref="X311:X312"/>
    <mergeCell ref="AA315:AA316"/>
    <mergeCell ref="AB315:AB316"/>
    <mergeCell ref="Q315:Q316"/>
    <mergeCell ref="R315:R316"/>
    <mergeCell ref="S315:S316"/>
    <mergeCell ref="T315:T316"/>
    <mergeCell ref="U315:U316"/>
    <mergeCell ref="V315:V316"/>
    <mergeCell ref="AX310:AX312"/>
    <mergeCell ref="AY310:AY312"/>
    <mergeCell ref="AZ310:AZ312"/>
    <mergeCell ref="BC310:BC315"/>
    <mergeCell ref="AK311:AK312"/>
    <mergeCell ref="AL311:AL312"/>
    <mergeCell ref="AM311:AM312"/>
    <mergeCell ref="AN311:AN312"/>
    <mergeCell ref="AO311:AO312"/>
    <mergeCell ref="AP311:AP312"/>
    <mergeCell ref="AE311:AE312"/>
    <mergeCell ref="AF311:AF312"/>
    <mergeCell ref="AG311:AG312"/>
    <mergeCell ref="AH311:AH312"/>
    <mergeCell ref="AI311:AI312"/>
    <mergeCell ref="AJ311:AJ312"/>
    <mergeCell ref="Y311:Y312"/>
    <mergeCell ref="Z311:Z312"/>
    <mergeCell ref="AA311:AA312"/>
    <mergeCell ref="AB311:AB312"/>
    <mergeCell ref="AC311:AC312"/>
    <mergeCell ref="AD311:AD312"/>
    <mergeCell ref="AW313:AW314"/>
    <mergeCell ref="AX313:AX314"/>
    <mergeCell ref="K315:K316"/>
    <mergeCell ref="L315:L316"/>
    <mergeCell ref="M315:M316"/>
    <mergeCell ref="N315:N316"/>
    <mergeCell ref="O315:O316"/>
    <mergeCell ref="P315:P316"/>
    <mergeCell ref="AO313:AO314"/>
    <mergeCell ref="AP313:AP314"/>
    <mergeCell ref="AV313:AV314"/>
    <mergeCell ref="Q313:Q314"/>
    <mergeCell ref="R313:R314"/>
    <mergeCell ref="S313:S314"/>
    <mergeCell ref="T313:T314"/>
    <mergeCell ref="U313:U314"/>
    <mergeCell ref="V313:V314"/>
    <mergeCell ref="K313:K314"/>
    <mergeCell ref="L313:L314"/>
    <mergeCell ref="M313:M314"/>
    <mergeCell ref="N313:N314"/>
    <mergeCell ref="O313:O314"/>
    <mergeCell ref="P313:P314"/>
    <mergeCell ref="AD313:AD314"/>
    <mergeCell ref="AE313:AE314"/>
    <mergeCell ref="AF313:AF314"/>
    <mergeCell ref="AG313:AG314"/>
    <mergeCell ref="AH313:AH314"/>
    <mergeCell ref="W313:W314"/>
    <mergeCell ref="X313:X314"/>
    <mergeCell ref="Y313:Y314"/>
    <mergeCell ref="Z313:Z314"/>
    <mergeCell ref="AA313:AA314"/>
    <mergeCell ref="AB313:AB314"/>
    <mergeCell ref="L318:AP318"/>
    <mergeCell ref="AV318:AX319"/>
    <mergeCell ref="AY318:AZ319"/>
    <mergeCell ref="BA318:BA320"/>
    <mergeCell ref="BB318:BB320"/>
    <mergeCell ref="AX320:AX322"/>
    <mergeCell ref="AY320:AY322"/>
    <mergeCell ref="AZ320:AZ322"/>
    <mergeCell ref="Q321:Q322"/>
    <mergeCell ref="AO315:AO316"/>
    <mergeCell ref="AP315:AP316"/>
    <mergeCell ref="AV315:AV316"/>
    <mergeCell ref="AW315:AW316"/>
    <mergeCell ref="AX315:AX316"/>
    <mergeCell ref="AY315:AY316"/>
    <mergeCell ref="AI315:AI316"/>
    <mergeCell ref="AJ315:AJ316"/>
    <mergeCell ref="AK315:AK316"/>
    <mergeCell ref="AL315:AL316"/>
    <mergeCell ref="AM315:AM316"/>
    <mergeCell ref="AN315:AN316"/>
    <mergeCell ref="AC315:AC316"/>
    <mergeCell ref="AD315:AD316"/>
    <mergeCell ref="AE315:AE316"/>
    <mergeCell ref="AF315:AF316"/>
    <mergeCell ref="AG315:AG316"/>
    <mergeCell ref="AH315:AH316"/>
    <mergeCell ref="W315:W316"/>
    <mergeCell ref="X315:X316"/>
    <mergeCell ref="Y315:Y316"/>
    <mergeCell ref="Z315:Z316"/>
    <mergeCell ref="AV320:AV322"/>
    <mergeCell ref="AW320:AW322"/>
    <mergeCell ref="BI318:BI319"/>
    <mergeCell ref="BL318:BL319"/>
    <mergeCell ref="BM318:BM320"/>
    <mergeCell ref="BN318:BN320"/>
    <mergeCell ref="BO318:BO319"/>
    <mergeCell ref="BP318:BP319"/>
    <mergeCell ref="BI320:BI325"/>
    <mergeCell ref="BJ320:BJ325"/>
    <mergeCell ref="BK320:BK325"/>
    <mergeCell ref="BL320:BL325"/>
    <mergeCell ref="BC318:BC319"/>
    <mergeCell ref="BD318:BD319"/>
    <mergeCell ref="BE318:BE319"/>
    <mergeCell ref="BF318:BF319"/>
    <mergeCell ref="BG318:BG319"/>
    <mergeCell ref="BH318:BH319"/>
    <mergeCell ref="BO320:BO322"/>
    <mergeCell ref="BP320:BP322"/>
    <mergeCell ref="AG321:AG322"/>
    <mergeCell ref="AH321:AH322"/>
    <mergeCell ref="AI321:AI322"/>
    <mergeCell ref="X325:X326"/>
    <mergeCell ref="BA324:BA325"/>
    <mergeCell ref="BB324:BB325"/>
    <mergeCell ref="AY325:AY326"/>
    <mergeCell ref="AZ325:AZ326"/>
    <mergeCell ref="AQ318:AU319"/>
    <mergeCell ref="BQ320:BQ321"/>
    <mergeCell ref="BR320:BR321"/>
    <mergeCell ref="BS320:BS325"/>
    <mergeCell ref="BT320:BT325"/>
    <mergeCell ref="BO323:BO325"/>
    <mergeCell ref="BP323:BP325"/>
    <mergeCell ref="BC320:BC325"/>
    <mergeCell ref="BD320:BD325"/>
    <mergeCell ref="BE320:BE325"/>
    <mergeCell ref="BF320:BF325"/>
    <mergeCell ref="BG320:BG325"/>
    <mergeCell ref="BH320:BH325"/>
    <mergeCell ref="BR318:BR319"/>
    <mergeCell ref="BS318:BS319"/>
    <mergeCell ref="BT318:BT319"/>
    <mergeCell ref="Y321:Y322"/>
    <mergeCell ref="Z321:Z322"/>
    <mergeCell ref="AA321:AA322"/>
    <mergeCell ref="AB321:AB322"/>
    <mergeCell ref="AC321:AC322"/>
    <mergeCell ref="AP321:AP322"/>
    <mergeCell ref="BM321:BM325"/>
    <mergeCell ref="BN321:BN325"/>
    <mergeCell ref="AJ321:AJ322"/>
    <mergeCell ref="AK321:AK322"/>
    <mergeCell ref="AL321:AL322"/>
    <mergeCell ref="AM321:AM322"/>
    <mergeCell ref="AN321:AN322"/>
    <mergeCell ref="AO321:AO322"/>
    <mergeCell ref="AD321:AD322"/>
    <mergeCell ref="AE321:AE322"/>
    <mergeCell ref="AF321:AF322"/>
    <mergeCell ref="R321:R322"/>
    <mergeCell ref="S321:S322"/>
    <mergeCell ref="T321:T322"/>
    <mergeCell ref="U321:U322"/>
    <mergeCell ref="V321:V322"/>
    <mergeCell ref="W321:W322"/>
    <mergeCell ref="K321:K322"/>
    <mergeCell ref="L321:L322"/>
    <mergeCell ref="M321:M322"/>
    <mergeCell ref="N321:N322"/>
    <mergeCell ref="O321:O322"/>
    <mergeCell ref="P321:P322"/>
    <mergeCell ref="AA323:AA324"/>
    <mergeCell ref="AB323:AB324"/>
    <mergeCell ref="AC323:AC324"/>
    <mergeCell ref="R323:R324"/>
    <mergeCell ref="S323:S324"/>
    <mergeCell ref="T323:T324"/>
    <mergeCell ref="U323:U324"/>
    <mergeCell ref="V323:V324"/>
    <mergeCell ref="W323:W324"/>
    <mergeCell ref="K323:K324"/>
    <mergeCell ref="L323:L324"/>
    <mergeCell ref="M323:M324"/>
    <mergeCell ref="N323:N324"/>
    <mergeCell ref="O323:O324"/>
    <mergeCell ref="P323:P324"/>
    <mergeCell ref="Q323:Q324"/>
    <mergeCell ref="X321:X322"/>
    <mergeCell ref="K325:K326"/>
    <mergeCell ref="L325:L326"/>
    <mergeCell ref="M325:M326"/>
    <mergeCell ref="N325:N326"/>
    <mergeCell ref="O325:O326"/>
    <mergeCell ref="P325:P326"/>
    <mergeCell ref="Q325:Q326"/>
    <mergeCell ref="R325:R326"/>
    <mergeCell ref="AP323:AP324"/>
    <mergeCell ref="AV323:AV324"/>
    <mergeCell ref="AW323:AW324"/>
    <mergeCell ref="AX323:AX324"/>
    <mergeCell ref="AY323:AY324"/>
    <mergeCell ref="AZ323:AZ324"/>
    <mergeCell ref="AJ323:AJ324"/>
    <mergeCell ref="AK323:AK324"/>
    <mergeCell ref="AL323:AL324"/>
    <mergeCell ref="AM323:AM324"/>
    <mergeCell ref="AN323:AN324"/>
    <mergeCell ref="AO323:AO324"/>
    <mergeCell ref="AD323:AD324"/>
    <mergeCell ref="AE323:AE324"/>
    <mergeCell ref="AF323:AF324"/>
    <mergeCell ref="AG323:AG324"/>
    <mergeCell ref="AH323:AH324"/>
    <mergeCell ref="AI323:AI324"/>
    <mergeCell ref="X323:X324"/>
    <mergeCell ref="Y323:Y324"/>
    <mergeCell ref="Z323:Z324"/>
    <mergeCell ref="AV325:AV326"/>
    <mergeCell ref="AW325:AW326"/>
    <mergeCell ref="AX325:AX326"/>
    <mergeCell ref="L328:AP328"/>
    <mergeCell ref="AV328:AX329"/>
    <mergeCell ref="AY328:AZ329"/>
    <mergeCell ref="AK325:AK326"/>
    <mergeCell ref="AL325:AL326"/>
    <mergeCell ref="AM325:AM326"/>
    <mergeCell ref="AN325:AN326"/>
    <mergeCell ref="AO325:AO326"/>
    <mergeCell ref="AP325:AP326"/>
    <mergeCell ref="AE325:AE326"/>
    <mergeCell ref="AF325:AF326"/>
    <mergeCell ref="AG325:AG326"/>
    <mergeCell ref="AH325:AH326"/>
    <mergeCell ref="AI325:AI326"/>
    <mergeCell ref="AJ325:AJ326"/>
    <mergeCell ref="Y325:Y326"/>
    <mergeCell ref="Z325:Z326"/>
    <mergeCell ref="AA325:AA326"/>
    <mergeCell ref="AB325:AB326"/>
    <mergeCell ref="AC325:AC326"/>
    <mergeCell ref="AD325:AD326"/>
    <mergeCell ref="S325:S326"/>
    <mergeCell ref="T325:T326"/>
    <mergeCell ref="U325:U326"/>
    <mergeCell ref="V325:V326"/>
    <mergeCell ref="W325:W326"/>
    <mergeCell ref="BO328:BO329"/>
    <mergeCell ref="BP328:BP329"/>
    <mergeCell ref="BR328:BR329"/>
    <mergeCell ref="BS328:BS329"/>
    <mergeCell ref="BT328:BT329"/>
    <mergeCell ref="BG328:BG329"/>
    <mergeCell ref="BH328:BH329"/>
    <mergeCell ref="BI328:BI329"/>
    <mergeCell ref="BL328:BL329"/>
    <mergeCell ref="BM328:BM330"/>
    <mergeCell ref="BN328:BN330"/>
    <mergeCell ref="BG330:BG335"/>
    <mergeCell ref="BH330:BH335"/>
    <mergeCell ref="BI330:BI335"/>
    <mergeCell ref="BJ330:BJ335"/>
    <mergeCell ref="BA328:BA330"/>
    <mergeCell ref="BB328:BB330"/>
    <mergeCell ref="BC328:BC329"/>
    <mergeCell ref="BD328:BD329"/>
    <mergeCell ref="BE328:BE329"/>
    <mergeCell ref="BF328:BF329"/>
    <mergeCell ref="BD330:BD335"/>
    <mergeCell ref="BE330:BE335"/>
    <mergeCell ref="BS330:BS335"/>
    <mergeCell ref="BT330:BT335"/>
    <mergeCell ref="K331:K332"/>
    <mergeCell ref="L331:L332"/>
    <mergeCell ref="M331:M332"/>
    <mergeCell ref="N331:N332"/>
    <mergeCell ref="O331:O332"/>
    <mergeCell ref="P331:P332"/>
    <mergeCell ref="Q331:Q332"/>
    <mergeCell ref="R331:R332"/>
    <mergeCell ref="BK330:BK335"/>
    <mergeCell ref="BL330:BL335"/>
    <mergeCell ref="BO330:BO332"/>
    <mergeCell ref="BP330:BP332"/>
    <mergeCell ref="BQ330:BQ331"/>
    <mergeCell ref="BR330:BR331"/>
    <mergeCell ref="BM331:BM335"/>
    <mergeCell ref="BN331:BN335"/>
    <mergeCell ref="BO333:BO335"/>
    <mergeCell ref="BP333:BP335"/>
    <mergeCell ref="AV330:AV332"/>
    <mergeCell ref="AW330:AW332"/>
    <mergeCell ref="AX330:AX332"/>
    <mergeCell ref="AY330:AY332"/>
    <mergeCell ref="AZ330:AZ332"/>
    <mergeCell ref="BC330:BC335"/>
    <mergeCell ref="AZ333:AZ334"/>
    <mergeCell ref="BA334:BA335"/>
    <mergeCell ref="BB334:BB335"/>
    <mergeCell ref="K333:K334"/>
    <mergeCell ref="L333:L334"/>
    <mergeCell ref="M333:M334"/>
    <mergeCell ref="N333:N334"/>
    <mergeCell ref="O333:O334"/>
    <mergeCell ref="P333:P334"/>
    <mergeCell ref="AK331:AK332"/>
    <mergeCell ref="AL331:AL332"/>
    <mergeCell ref="AM331:AM332"/>
    <mergeCell ref="AN331:AN332"/>
    <mergeCell ref="AO331:AO332"/>
    <mergeCell ref="AP331:AP332"/>
    <mergeCell ref="AE331:AE332"/>
    <mergeCell ref="AF331:AF332"/>
    <mergeCell ref="AG331:AG332"/>
    <mergeCell ref="AH331:AH332"/>
    <mergeCell ref="AI331:AI332"/>
    <mergeCell ref="AJ331:AJ332"/>
    <mergeCell ref="Y331:Y332"/>
    <mergeCell ref="Z331:Z332"/>
    <mergeCell ref="AA331:AA332"/>
    <mergeCell ref="AB331:AB332"/>
    <mergeCell ref="AC331:AC332"/>
    <mergeCell ref="AD331:AD332"/>
    <mergeCell ref="S331:S332"/>
    <mergeCell ref="T331:T332"/>
    <mergeCell ref="U331:U332"/>
    <mergeCell ref="W331:W332"/>
    <mergeCell ref="X331:X332"/>
    <mergeCell ref="V331:V332"/>
    <mergeCell ref="S333:S334"/>
    <mergeCell ref="T333:T334"/>
    <mergeCell ref="U333:U334"/>
    <mergeCell ref="V333:V334"/>
    <mergeCell ref="K335:K336"/>
    <mergeCell ref="L335:L336"/>
    <mergeCell ref="M335:M336"/>
    <mergeCell ref="N335:N336"/>
    <mergeCell ref="O335:O336"/>
    <mergeCell ref="P335:P336"/>
    <mergeCell ref="AO333:AO334"/>
    <mergeCell ref="AP333:AP334"/>
    <mergeCell ref="AV333:AV334"/>
    <mergeCell ref="AW333:AW334"/>
    <mergeCell ref="AX333:AX334"/>
    <mergeCell ref="AY333:AY334"/>
    <mergeCell ref="AI333:AI334"/>
    <mergeCell ref="AJ333:AJ334"/>
    <mergeCell ref="AK333:AK334"/>
    <mergeCell ref="AL333:AL334"/>
    <mergeCell ref="AM333:AM334"/>
    <mergeCell ref="AN333:AN334"/>
    <mergeCell ref="AC333:AC334"/>
    <mergeCell ref="AD333:AD334"/>
    <mergeCell ref="AE333:AE334"/>
    <mergeCell ref="AF333:AF334"/>
    <mergeCell ref="AG333:AG334"/>
    <mergeCell ref="AH333:AH334"/>
    <mergeCell ref="W333:W334"/>
    <mergeCell ref="X333:X334"/>
    <mergeCell ref="Y333:Y334"/>
    <mergeCell ref="Z333:Z334"/>
    <mergeCell ref="AA333:AA334"/>
    <mergeCell ref="AB333:AB334"/>
    <mergeCell ref="Q333:Q334"/>
    <mergeCell ref="R333:R334"/>
    <mergeCell ref="AC335:AC336"/>
    <mergeCell ref="AD335:AD336"/>
    <mergeCell ref="AE335:AE336"/>
    <mergeCell ref="AF335:AF336"/>
    <mergeCell ref="AG335:AG336"/>
    <mergeCell ref="AH335:AH336"/>
    <mergeCell ref="W335:W336"/>
    <mergeCell ref="X335:X336"/>
    <mergeCell ref="Y335:Y336"/>
    <mergeCell ref="Z335:Z336"/>
    <mergeCell ref="AA335:AA336"/>
    <mergeCell ref="AB335:AB336"/>
    <mergeCell ref="Q335:Q336"/>
    <mergeCell ref="R335:R336"/>
    <mergeCell ref="S335:S336"/>
    <mergeCell ref="T335:T336"/>
    <mergeCell ref="U335:U336"/>
    <mergeCell ref="V335:V336"/>
    <mergeCell ref="AY340:AZ340"/>
    <mergeCell ref="BI341:BI342"/>
    <mergeCell ref="BL341:BL342"/>
    <mergeCell ref="BM341:BM342"/>
    <mergeCell ref="BN341:BN342"/>
    <mergeCell ref="AO335:AO336"/>
    <mergeCell ref="AP335:AP336"/>
    <mergeCell ref="AV335:AV336"/>
    <mergeCell ref="AW335:AW336"/>
    <mergeCell ref="AX335:AX336"/>
    <mergeCell ref="AY335:AY336"/>
    <mergeCell ref="AI335:AI336"/>
    <mergeCell ref="AJ335:AJ336"/>
    <mergeCell ref="AK335:AK336"/>
    <mergeCell ref="AL335:AL336"/>
    <mergeCell ref="AM335:AM336"/>
    <mergeCell ref="AN335:AN336"/>
    <mergeCell ref="AZ335:AZ336"/>
    <mergeCell ref="BF330:BF335"/>
    <mergeCell ref="AH340:AW340"/>
    <mergeCell ref="M369:P369"/>
    <mergeCell ref="Q369:T369"/>
    <mergeCell ref="U369:AX369"/>
    <mergeCell ref="AY372:AZ372"/>
    <mergeCell ref="M363:P363"/>
    <mergeCell ref="Q363:T363"/>
    <mergeCell ref="U363:AX363"/>
    <mergeCell ref="M368:P368"/>
    <mergeCell ref="Q368:T368"/>
    <mergeCell ref="U368:AX368"/>
    <mergeCell ref="M349:P349"/>
    <mergeCell ref="Q349:T349"/>
    <mergeCell ref="U349:Z349"/>
    <mergeCell ref="M350:P350"/>
    <mergeCell ref="Q350:T350"/>
    <mergeCell ref="U350:AX350"/>
    <mergeCell ref="BO341:BO342"/>
    <mergeCell ref="AH342:AL342"/>
    <mergeCell ref="AM342:AZ342"/>
    <mergeCell ref="AH343:AL343"/>
    <mergeCell ref="AM343:AZ343"/>
    <mergeCell ref="AH344:AL344"/>
    <mergeCell ref="AM344:AZ344"/>
    <mergeCell ref="M364:P364"/>
    <mergeCell ref="Q364:T364"/>
    <mergeCell ref="U364:AX364"/>
    <mergeCell ref="M365:P365"/>
    <mergeCell ref="Q365:T365"/>
    <mergeCell ref="U365:AX365"/>
    <mergeCell ref="M366:P366"/>
    <mergeCell ref="Q366:T366"/>
    <mergeCell ref="U366:AX366"/>
  </mergeCells>
  <phoneticPr fontId="1"/>
  <conditionalFormatting sqref="L9:AP11 L13:AP13 L15:AP15">
    <cfRule type="expression" dxfId="215" priority="99">
      <formula>WEEKDAY(L$9)=1</formula>
    </cfRule>
    <cfRule type="expression" dxfId="214" priority="98">
      <formula>WEEKDAY(L$9)=7</formula>
    </cfRule>
    <cfRule type="expression" dxfId="213" priority="95">
      <formula>COUNTIF(祝日,L$9)=1</formula>
    </cfRule>
  </conditionalFormatting>
  <conditionalFormatting sqref="L19:AP21 L23:AP23 L25:AP25">
    <cfRule type="expression" dxfId="212" priority="97">
      <formula>WEEKDAY(L$19)=1</formula>
    </cfRule>
    <cfRule type="expression" dxfId="211" priority="96">
      <formula>WEEKDAY(L$19)=7</formula>
    </cfRule>
    <cfRule type="expression" dxfId="210" priority="94">
      <formula>COUNTIF(祝日,L$19)=1</formula>
    </cfRule>
  </conditionalFormatting>
  <conditionalFormatting sqref="L29:AP31 L33:AP33 L35:AP35">
    <cfRule type="expression" dxfId="209" priority="93">
      <formula>WEEKDAY(L$29)=1</formula>
    </cfRule>
    <cfRule type="expression" dxfId="208" priority="92">
      <formula>WEEKDAY(L$29)=7</formula>
    </cfRule>
    <cfRule type="expression" dxfId="207" priority="91" stopIfTrue="1">
      <formula>COUNTIF(祝日,L$29)=1</formula>
    </cfRule>
  </conditionalFormatting>
  <conditionalFormatting sqref="L39:AP41 L43:AP43 L45:AP45">
    <cfRule type="expression" dxfId="206" priority="90">
      <formula>WEEKDAY(L$39)=1</formula>
    </cfRule>
    <cfRule type="expression" dxfId="205" priority="89">
      <formula>WEEKDAY(L$39)=7</formula>
    </cfRule>
    <cfRule type="expression" dxfId="204" priority="88" stopIfTrue="1">
      <formula>COUNTIF(祝日,L$39)=1</formula>
    </cfRule>
  </conditionalFormatting>
  <conditionalFormatting sqref="L49:AP51 L53:AP53 L55:AP55">
    <cfRule type="expression" dxfId="203" priority="87">
      <formula>WEEKDAY(L$49)=1</formula>
    </cfRule>
    <cfRule type="expression" dxfId="202" priority="86">
      <formula>WEEKDAY(L$49)=7</formula>
    </cfRule>
    <cfRule type="expression" dxfId="201" priority="85" stopIfTrue="1">
      <formula>COUNTIF(祝日,L$49)=1</formula>
    </cfRule>
  </conditionalFormatting>
  <conditionalFormatting sqref="L59:AP61 L63:AP63 L65:AP65">
    <cfRule type="expression" dxfId="200" priority="84">
      <formula>WEEKDAY(L$59)=1</formula>
    </cfRule>
    <cfRule type="expression" dxfId="199" priority="83">
      <formula>WEEKDAY(L$59)=7</formula>
    </cfRule>
    <cfRule type="expression" dxfId="198" priority="82" stopIfTrue="1">
      <formula>COUNTIF(祝日,L$59)=1</formula>
    </cfRule>
  </conditionalFormatting>
  <conditionalFormatting sqref="L69:AP71 L73:AP73 L75:AP75">
    <cfRule type="expression" dxfId="197" priority="81">
      <formula>WEEKDAY(L$69)=1</formula>
    </cfRule>
    <cfRule type="expression" dxfId="196" priority="80">
      <formula>WEEKDAY(L$69)=7</formula>
    </cfRule>
    <cfRule type="expression" dxfId="195" priority="79" stopIfTrue="1">
      <formula>COUNTIF(祝日,L$69)=1</formula>
    </cfRule>
  </conditionalFormatting>
  <conditionalFormatting sqref="L79:AP81 L83:AP83 L85:AP85">
    <cfRule type="expression" dxfId="194" priority="78">
      <formula>WEEKDAY(L$79)=1</formula>
    </cfRule>
    <cfRule type="expression" dxfId="193" priority="77">
      <formula>WEEKDAY(L$79)=7</formula>
    </cfRule>
    <cfRule type="expression" dxfId="192" priority="76" stopIfTrue="1">
      <formula>COUNTIF(祝日,L$79)=1</formula>
    </cfRule>
  </conditionalFormatting>
  <conditionalFormatting sqref="L89:AP91 L93:AP93 L95:AP95">
    <cfRule type="expression" dxfId="191" priority="75">
      <formula>WEEKDAY(L$89)=1</formula>
    </cfRule>
    <cfRule type="expression" dxfId="190" priority="74">
      <formula>WEEKDAY(L$89)=7</formula>
    </cfRule>
    <cfRule type="expression" dxfId="189" priority="73" stopIfTrue="1">
      <formula>COUNTIF(祝日,L$89)=1</formula>
    </cfRule>
  </conditionalFormatting>
  <conditionalFormatting sqref="L99:AP101 L103:AP103 L105:AP105">
    <cfRule type="expression" dxfId="188" priority="72">
      <formula>WEEKDAY(L$99)=1</formula>
    </cfRule>
    <cfRule type="expression" dxfId="187" priority="71">
      <formula>WEEKDAY(L$99)=7</formula>
    </cfRule>
    <cfRule type="expression" dxfId="186" priority="70" stopIfTrue="1">
      <formula>COUNTIF(祝日,L$99)=1</formula>
    </cfRule>
  </conditionalFormatting>
  <conditionalFormatting sqref="L109:AP111 L113:AP113 L115:AP115">
    <cfRule type="expression" dxfId="185" priority="69">
      <formula>WEEKDAY(L$109)=1</formula>
    </cfRule>
    <cfRule type="expression" dxfId="184" priority="68">
      <formula>WEEKDAY(L$109)=7</formula>
    </cfRule>
    <cfRule type="expression" dxfId="183" priority="67" stopIfTrue="1">
      <formula>COUNTIF(祝日,L$109)=1</formula>
    </cfRule>
  </conditionalFormatting>
  <conditionalFormatting sqref="L119:AP121 L123:AP123 L125:AP125">
    <cfRule type="expression" dxfId="182" priority="66">
      <formula>WEEKDAY(L$119)=1</formula>
    </cfRule>
    <cfRule type="expression" dxfId="181" priority="65">
      <formula>WEEKDAY(L$119)=7</formula>
    </cfRule>
    <cfRule type="expression" dxfId="180" priority="64" stopIfTrue="1">
      <formula>COUNTIF(祝日,L$119)=1</formula>
    </cfRule>
  </conditionalFormatting>
  <conditionalFormatting sqref="L129:AP131 L133:AP133 L135:AP135">
    <cfRule type="expression" dxfId="179" priority="63">
      <formula>WEEKDAY(L$129)=1</formula>
    </cfRule>
    <cfRule type="expression" dxfId="178" priority="62">
      <formula>WEEKDAY(L$129)=7</formula>
    </cfRule>
    <cfRule type="expression" dxfId="177" priority="61" stopIfTrue="1">
      <formula>COUNTIF(祝日,L$129)=1</formula>
    </cfRule>
  </conditionalFormatting>
  <conditionalFormatting sqref="L139:AP141 L143:AP143 L145:AP145">
    <cfRule type="expression" dxfId="176" priority="60">
      <formula>WEEKDAY(L$139)=1</formula>
    </cfRule>
    <cfRule type="expression" dxfId="175" priority="59">
      <formula>WEEKDAY(L$139)=7</formula>
    </cfRule>
    <cfRule type="expression" dxfId="174" priority="58" stopIfTrue="1">
      <formula>COUNTIF(祝日,L$139)=1</formula>
    </cfRule>
  </conditionalFormatting>
  <conditionalFormatting sqref="L149:AP151 L153:AP153 L155:AP155">
    <cfRule type="expression" dxfId="173" priority="102">
      <formula>WEEKDAY(L$149)=1</formula>
    </cfRule>
    <cfRule type="expression" dxfId="172" priority="101">
      <formula>WEEKDAY(L$149)=7</formula>
    </cfRule>
    <cfRule type="expression" dxfId="171" priority="100" stopIfTrue="1">
      <formula>COUNTIF(祝日,L$10686)=1</formula>
    </cfRule>
  </conditionalFormatting>
  <conditionalFormatting sqref="L159:AP161 L163:AP163 L165:AP165">
    <cfRule type="expression" dxfId="170" priority="56">
      <formula>WEEKDAY(L$159)=7</formula>
    </cfRule>
    <cfRule type="expression" dxfId="169" priority="55" stopIfTrue="1">
      <formula>COUNTIF(祝日,L$159)=1</formula>
    </cfRule>
    <cfRule type="expression" dxfId="168" priority="57">
      <formula>WEEKDAY(L$159)=1</formula>
    </cfRule>
  </conditionalFormatting>
  <conditionalFormatting sqref="L169:AP171 L173:AP173 L175:AP175">
    <cfRule type="expression" dxfId="167" priority="52" stopIfTrue="1">
      <formula>COUNTIF(祝日,L$169)=1</formula>
    </cfRule>
    <cfRule type="expression" dxfId="166" priority="53">
      <formula>WEEKDAY(L$169)=7</formula>
    </cfRule>
    <cfRule type="expression" dxfId="165" priority="54">
      <formula>WEEKDAY(L$169)=1</formula>
    </cfRule>
  </conditionalFormatting>
  <conditionalFormatting sqref="L179:AP181 L183:AP183 L185:AP185">
    <cfRule type="expression" dxfId="164" priority="51">
      <formula>WEEKDAY(L$179)=1</formula>
    </cfRule>
    <cfRule type="expression" dxfId="163" priority="50">
      <formula>WEEKDAY(L$179)=7</formula>
    </cfRule>
    <cfRule type="expression" dxfId="162" priority="49" stopIfTrue="1">
      <formula>COUNTIF(祝日,L$179)=1</formula>
    </cfRule>
  </conditionalFormatting>
  <conditionalFormatting sqref="L189:AP191 L193:AP193 L195:AP195">
    <cfRule type="expression" dxfId="161" priority="48">
      <formula>WEEKDAY(L$189)=1</formula>
    </cfRule>
    <cfRule type="expression" dxfId="160" priority="47">
      <formula>WEEKDAY(L$189)=7</formula>
    </cfRule>
    <cfRule type="expression" dxfId="159" priority="46" stopIfTrue="1">
      <formula>COUNTIF(祝日,L$189)=1</formula>
    </cfRule>
  </conditionalFormatting>
  <conditionalFormatting sqref="L199:AP201 L203:AP203 L205:AP205">
    <cfRule type="expression" dxfId="158" priority="45">
      <formula>WEEKDAY(L$199)=1</formula>
    </cfRule>
    <cfRule type="expression" dxfId="157" priority="44">
      <formula>WEEKDAY(L$199)=7</formula>
    </cfRule>
    <cfRule type="expression" dxfId="156" priority="43" stopIfTrue="1">
      <formula>COUNTIF(祝日,L$199)=1</formula>
    </cfRule>
  </conditionalFormatting>
  <conditionalFormatting sqref="L209:AP211 L213:AP213 L215:AP215">
    <cfRule type="expression" dxfId="155" priority="42">
      <formula>WEEKDAY(L$209)=1</formula>
    </cfRule>
    <cfRule type="expression" dxfId="154" priority="41">
      <formula>WEEKDAY(L$209)=7</formula>
    </cfRule>
    <cfRule type="expression" dxfId="153" priority="40" stopIfTrue="1">
      <formula>COUNTIF(祝日,L$209)=1</formula>
    </cfRule>
  </conditionalFormatting>
  <conditionalFormatting sqref="L219:AP221 L223:AP223 L225:AP225">
    <cfRule type="expression" dxfId="152" priority="39">
      <formula>WEEKDAY(L$219)=1</formula>
    </cfRule>
    <cfRule type="expression" dxfId="151" priority="38">
      <formula>WEEKDAY(L$219)=7</formula>
    </cfRule>
    <cfRule type="expression" dxfId="150" priority="37" stopIfTrue="1">
      <formula>COUNTIF(祝日,L$219)=1</formula>
    </cfRule>
  </conditionalFormatting>
  <conditionalFormatting sqref="L229:AP231 L233:AP233 L235:AP235">
    <cfRule type="expression" dxfId="149" priority="36">
      <formula>WEEKDAY(L$229)=1</formula>
    </cfRule>
    <cfRule type="expression" dxfId="148" priority="35">
      <formula>WEEKDAY(L$229)=7</formula>
    </cfRule>
    <cfRule type="expression" dxfId="147" priority="34" stopIfTrue="1">
      <formula>COUNTIF(祝日,L$229)=1</formula>
    </cfRule>
  </conditionalFormatting>
  <conditionalFormatting sqref="L239:AP241 L243:AP243 L245:AP245">
    <cfRule type="expression" dxfId="146" priority="33">
      <formula>WEEKDAY(L$239)=1</formula>
    </cfRule>
    <cfRule type="expression" dxfId="145" priority="32">
      <formula>WEEKDAY(L$239)=7</formula>
    </cfRule>
    <cfRule type="expression" dxfId="144" priority="31" stopIfTrue="1">
      <formula>COUNTIF(祝日,L$239)=1</formula>
    </cfRule>
  </conditionalFormatting>
  <conditionalFormatting sqref="L249:AP251 L253:AP253 L255:AP255">
    <cfRule type="expression" dxfId="143" priority="30">
      <formula>WEEKDAY(L$249)=1</formula>
    </cfRule>
    <cfRule type="expression" dxfId="142" priority="29">
      <formula>WEEKDAY(L$249)=7</formula>
    </cfRule>
    <cfRule type="expression" dxfId="141" priority="28" stopIfTrue="1">
      <formula>COUNTIF(祝日,L$249)=1</formula>
    </cfRule>
  </conditionalFormatting>
  <conditionalFormatting sqref="L259:AP261 L263:AP263 L265:AP265">
    <cfRule type="expression" dxfId="140" priority="25" stopIfTrue="1">
      <formula>COUNTIF(祝日,L$259)=1</formula>
    </cfRule>
    <cfRule type="expression" dxfId="139" priority="26">
      <formula>WEEKDAY(L$259)=7</formula>
    </cfRule>
    <cfRule type="expression" dxfId="138" priority="27">
      <formula>WEEKDAY(L$259)=1</formula>
    </cfRule>
  </conditionalFormatting>
  <conditionalFormatting sqref="L269:AP271 L273:AP273 L275:AP275">
    <cfRule type="expression" dxfId="137" priority="24">
      <formula>WEEKDAY(L$269)=1</formula>
    </cfRule>
    <cfRule type="expression" dxfId="136" priority="23">
      <formula>WEEKDAY(L$269)=7</formula>
    </cfRule>
    <cfRule type="expression" dxfId="135" priority="22" stopIfTrue="1">
      <formula>COUNTIF(祝日,L$269)=1</formula>
    </cfRule>
  </conditionalFormatting>
  <conditionalFormatting sqref="L279:AP281 L283:AP283 L285:AP285">
    <cfRule type="expression" dxfId="134" priority="21">
      <formula>WEEKDAY(L$279)=1</formula>
    </cfRule>
    <cfRule type="expression" dxfId="133" priority="20">
      <formula>WEEKDAY(L$279)=7</formula>
    </cfRule>
    <cfRule type="expression" dxfId="132" priority="19" stopIfTrue="1">
      <formula>COUNTIF(祝日,L$279)=1</formula>
    </cfRule>
  </conditionalFormatting>
  <conditionalFormatting sqref="L289:AP291 L293:AP293 L295:AP295">
    <cfRule type="expression" dxfId="131" priority="18">
      <formula>WEEKDAY(L$289)=1</formula>
    </cfRule>
    <cfRule type="expression" dxfId="130" priority="17">
      <formula>WEEKDAY(L$289)=7</formula>
    </cfRule>
    <cfRule type="expression" dxfId="129" priority="16" stopIfTrue="1">
      <formula>COUNTIF(祝日,L$289)=1</formula>
    </cfRule>
  </conditionalFormatting>
  <conditionalFormatting sqref="L299:AP301 L303:AP303 L305:AP305">
    <cfRule type="expression" dxfId="128" priority="15">
      <formula>WEEKDAY(L$299)=1</formula>
    </cfRule>
    <cfRule type="expression" dxfId="127" priority="14">
      <formula>WEEKDAY(L$299)=7</formula>
    </cfRule>
    <cfRule type="expression" dxfId="126" priority="13" stopIfTrue="1">
      <formula>COUNTIF(祝日,L$299)=1</formula>
    </cfRule>
  </conditionalFormatting>
  <conditionalFormatting sqref="L309:AP311 L313:AP313 L315:AP315">
    <cfRule type="expression" dxfId="125" priority="12">
      <formula>WEEKDAY(L$309)=1</formula>
    </cfRule>
    <cfRule type="expression" dxfId="124" priority="11">
      <formula>WEEKDAY(L$309)=7</formula>
    </cfRule>
    <cfRule type="expression" dxfId="123" priority="10" stopIfTrue="1">
      <formula>COUNTIF(祝日,L$309)=1</formula>
    </cfRule>
  </conditionalFormatting>
  <conditionalFormatting sqref="L319:AP321 L323:AP323 L325:AP325">
    <cfRule type="expression" dxfId="122" priority="9">
      <formula>WEEKDAY(L$319)=1</formula>
    </cfRule>
    <cfRule type="expression" dxfId="121" priority="8">
      <formula>WEEKDAY(L$319)=7</formula>
    </cfRule>
    <cfRule type="expression" dxfId="120" priority="7" stopIfTrue="1">
      <formula>COUNTIF(祝日,L$319)=1</formula>
    </cfRule>
  </conditionalFormatting>
  <conditionalFormatting sqref="L329:AP331 L333:AP333 L335:AP335">
    <cfRule type="expression" dxfId="119" priority="6">
      <formula>WEEKDAY(L$329)=1</formula>
    </cfRule>
    <cfRule type="expression" dxfId="118" priority="5">
      <formula>WEEKDAY(L$329)=7</formula>
    </cfRule>
    <cfRule type="expression" dxfId="117" priority="4" stopIfTrue="1">
      <formula>COUNTIF(祝日,L$329)=1</formula>
    </cfRule>
  </conditionalFormatting>
  <conditionalFormatting sqref="N17">
    <cfRule type="expression" dxfId="116" priority="1">
      <formula>COUNTIF(祝日,N$9)=1</formula>
    </cfRule>
    <cfRule type="expression" dxfId="115" priority="2">
      <formula>WEEKDAY(N$9)=7</formula>
    </cfRule>
    <cfRule type="expression" dxfId="114" priority="3">
      <formula>WEEKDAY(N$9)=1</formula>
    </cfRule>
  </conditionalFormatting>
  <conditionalFormatting sqref="N337">
    <cfRule type="expression" dxfId="113" priority="109">
      <formula>COUNTIF(祝日,N$9)=1</formula>
    </cfRule>
    <cfRule type="expression" dxfId="112" priority="110">
      <formula>WEEKDAY(N$9)=7</formula>
    </cfRule>
    <cfRule type="expression" dxfId="111" priority="111">
      <formula>WEEKDAY(N$9)=1</formula>
    </cfRule>
  </conditionalFormatting>
  <dataValidations count="4">
    <dataValidation type="list" allowBlank="1" showInputMessage="1" showErrorMessage="1" sqref="AX340" xr:uid="{BFCEBFF7-C456-425A-8F94-2A304667FE63}">
      <formula1>"計画,実績"</formula1>
    </dataValidation>
    <dataValidation type="list" allowBlank="1" showInputMessage="1" showErrorMessage="1" sqref="N17" xr:uid="{7D61182B-768B-44C6-8FBD-1F52C9648F0D}">
      <formula1>$BC$2:$BC$5</formula1>
    </dataValidation>
    <dataValidation type="list" allowBlank="1" showInputMessage="1" showErrorMessage="1" sqref="L55:AP56 L225:AP226 L235:AP236 L245:AP246 L275:AP276 L285:AP286 L295:AP296 L305:AP306 L205:AP206 L195:AP196 L185:AP186 L215:AP216 L165:AP166 L115:AP116 L105:AP106 L95:AP96 L85:AP86 L75:AP76 L255:AP256 L335:AP336 L325:AP326 L315:AP316 L15:AP16 L135:AP136 L155:AP156 L145:AP146 L45:AP46 L65:AP66 L25:AP25 L125:AP126 L175:AP176 L35:AP36 L265:AP266" xr:uid="{92AE71B9-E4DA-4D4D-9665-0890F5D2F312}">
      <formula1>$BC$1:$BC$5</formula1>
    </dataValidation>
    <dataValidation type="list" allowBlank="1" showInputMessage="1" showErrorMessage="1" sqref="L13:AP14 L23:AP24 L33:AP34 L43:AP44 L53:AP54 L63:AP64 L333:AP334 L83:AP84 L93:AP94 L103:AP104 L113:AP114 L123:AP124 L133:AP134 L143:AP144 L153:AP154 L163:AP164 L173:AP174 L183:AP184 L193:AP194 L203:AP204 L213:AP214 L223:AP224 L233:AP234 L243:AP244 L253:AP254 L263:AP264 L273:AP274 L283:AP284 L293:AP294 L303:AP304 L313:AP314 L323:AP324 L73:AP74" xr:uid="{1E9D694B-E751-4F5D-A768-F0F2B930D92F}">
      <formula1>$BD$2:$BD$3</formula1>
    </dataValidation>
  </dataValidations>
  <printOptions horizontalCentered="1" verticalCentered="1"/>
  <pageMargins left="0.23622047244094491" right="0.23622047244094491" top="0.55118110236220474" bottom="0.55118110236220474" header="0.31496062992125984" footer="0.31496062992125984"/>
  <pageSetup paperSize="9" scale="53"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ECD18-9773-4F1C-8DEC-E8C78C24AD62}">
  <sheetPr>
    <tabColor rgb="FFFFC000"/>
    <pageSetUpPr fitToPage="1"/>
  </sheetPr>
  <dimension ref="A1:Q15997"/>
  <sheetViews>
    <sheetView view="pageBreakPreview" zoomScale="115" zoomScaleNormal="115" zoomScaleSheetLayoutView="115" workbookViewId="0">
      <pane ySplit="6" topLeftCell="A7" activePane="bottomLeft" state="frozen"/>
      <selection pane="bottomLeft" activeCell="H8" sqref="H8"/>
    </sheetView>
  </sheetViews>
  <sheetFormatPr defaultRowHeight="13.5"/>
  <cols>
    <col min="1" max="1" width="7.25" customWidth="1"/>
    <col min="2" max="2" width="12.375" customWidth="1"/>
    <col min="3" max="3" width="9" style="18"/>
    <col min="4" max="4" width="12.375" style="18" customWidth="1"/>
    <col min="5" max="5" width="5.75" customWidth="1"/>
    <col min="6" max="6" width="12.375" style="93" customWidth="1"/>
    <col min="7" max="7" width="2.125" customWidth="1"/>
    <col min="12" max="12" width="9" customWidth="1"/>
    <col min="14" max="14" width="9" customWidth="1"/>
    <col min="15" max="15" width="2.125" customWidth="1"/>
    <col min="16" max="16" width="11.625" style="18" bestFit="1" customWidth="1"/>
  </cols>
  <sheetData>
    <row r="1" spans="1:17">
      <c r="A1" s="100" t="s">
        <v>130</v>
      </c>
      <c r="B1" s="117">
        <f>DATE(別紙１!M6,別紙１!O6,別紙１!Q6)</f>
        <v>45931</v>
      </c>
      <c r="C1" s="100" t="s">
        <v>16</v>
      </c>
      <c r="D1" s="117">
        <f>DATE(別紙１!T6,別紙１!V6,別紙１!X6)</f>
        <v>46108</v>
      </c>
      <c r="N1" s="306" t="s">
        <v>145</v>
      </c>
      <c r="O1" s="307"/>
      <c r="P1" s="307"/>
    </row>
    <row r="2" spans="1:17">
      <c r="D2" s="94"/>
      <c r="L2" s="8"/>
      <c r="N2" s="307"/>
      <c r="O2" s="307"/>
      <c r="P2" s="307"/>
    </row>
    <row r="3" spans="1:17">
      <c r="D3" s="94"/>
      <c r="N3" s="307"/>
      <c r="O3" s="307"/>
      <c r="P3" s="307"/>
    </row>
    <row r="4" spans="1:17">
      <c r="D4" s="94"/>
      <c r="N4" s="307"/>
      <c r="O4" s="307"/>
      <c r="P4" s="307"/>
    </row>
    <row r="5" spans="1:17">
      <c r="D5" s="94"/>
    </row>
    <row r="6" spans="1:17" ht="17.100000000000001" customHeight="1">
      <c r="D6" s="94"/>
      <c r="H6" s="84" t="s">
        <v>0</v>
      </c>
      <c r="I6" s="84" t="s">
        <v>76</v>
      </c>
      <c r="J6" s="84" t="s">
        <v>119</v>
      </c>
      <c r="K6" s="84" t="s">
        <v>120</v>
      </c>
      <c r="L6" s="84" t="s">
        <v>121</v>
      </c>
      <c r="M6" s="87" t="s">
        <v>122</v>
      </c>
      <c r="N6" s="86" t="s">
        <v>1</v>
      </c>
      <c r="P6" s="99" t="s">
        <v>131</v>
      </c>
      <c r="Q6" s="97"/>
    </row>
    <row r="7" spans="1:17" ht="17.100000000000001" customHeight="1">
      <c r="B7">
        <v>1</v>
      </c>
      <c r="C7" s="18" t="str">
        <f>"第"&amp;IF(B7&lt;10,DBCS(B7),B7)&amp;"週"</f>
        <v>第１週</v>
      </c>
      <c r="D7" s="94">
        <f>IFERROR(H7,"")</f>
        <v>45929</v>
      </c>
      <c r="E7" s="18" t="str">
        <f>IF(F7="","","～")</f>
        <v>～</v>
      </c>
      <c r="F7" s="94">
        <f>IFERROR(IF(AND(YEAR(H7)=YEAR(N7),MONTH(H7)=MONTH(N7)),"",N7),"")</f>
        <v>45935</v>
      </c>
      <c r="H7" s="85">
        <f>IFERROR(B1-WEEKDAY(B1,3),"")</f>
        <v>45929</v>
      </c>
      <c r="I7" s="85">
        <f t="shared" ref="I7:N7" si="0">IFERROR(H7+1,"")</f>
        <v>45930</v>
      </c>
      <c r="J7" s="85">
        <f t="shared" si="0"/>
        <v>45931</v>
      </c>
      <c r="K7" s="85">
        <f t="shared" si="0"/>
        <v>45932</v>
      </c>
      <c r="L7" s="85">
        <f t="shared" si="0"/>
        <v>45933</v>
      </c>
      <c r="M7" s="95">
        <f t="shared" si="0"/>
        <v>45934</v>
      </c>
      <c r="N7" s="96">
        <f t="shared" si="0"/>
        <v>45935</v>
      </c>
    </row>
    <row r="8" spans="1:17" ht="17.100000000000001" customHeight="1">
      <c r="D8" s="94"/>
      <c r="H8" s="84" t="str">
        <f ca="1">IFERROR(VLOOKUP(H7,別紙１!$D$8:$H$1029,別紙１!$G$5,FALSE),"")</f>
        <v/>
      </c>
      <c r="I8" s="84" t="str">
        <f ca="1">IFERROR(VLOOKUP(I7,別紙１!$D$8:$H$1029,別紙１!$G$5,FALSE),"")</f>
        <v/>
      </c>
      <c r="J8" s="84" t="str">
        <f ca="1">IFERROR(VLOOKUP(J7,別紙１!$D$8:$H$1029,別紙１!$G$5,FALSE),"")</f>
        <v>外</v>
      </c>
      <c r="K8" s="84" t="str">
        <f ca="1">IFERROR(VLOOKUP(K7,別紙１!$D$8:$H$1029,別紙１!$G$5,FALSE),"")</f>
        <v>外</v>
      </c>
      <c r="L8" s="84" t="str">
        <f ca="1">IFERROR(VLOOKUP(L7,別紙１!$D$8:$H$1029,別紙１!$G$5,FALSE),"")</f>
        <v>外</v>
      </c>
      <c r="M8" s="87" t="str">
        <f ca="1">IFERROR(VLOOKUP(M7,別紙１!$D$8:$H$1029,別紙１!$G$5,FALSE),"")</f>
        <v>外</v>
      </c>
      <c r="N8" s="86" t="str">
        <f ca="1">IFERROR(VLOOKUP(N7,別紙１!$D$8:$H$1029,別紙１!$G$5,FALSE),"")</f>
        <v>外</v>
      </c>
      <c r="P8" s="98" t="str">
        <f ca="1">IF(COUNTIF(H8:N8,"外")&gt;0,"非対象期間",IF(COUNTIF(H8:N8,"○")+COUNTIF(H8:N8,"▲")&gt;=2,"達成","未"))</f>
        <v>非対象期間</v>
      </c>
    </row>
    <row r="9" spans="1:17" ht="8.4499999999999993" customHeight="1">
      <c r="D9" s="94"/>
    </row>
    <row r="10" spans="1:17" ht="17.100000000000001" customHeight="1">
      <c r="B10">
        <f>B7+1</f>
        <v>2</v>
      </c>
      <c r="C10" s="18" t="str">
        <f>"第"&amp;IF(B10&lt;10,DBCS(B10),B10)&amp;"週"</f>
        <v>第２週</v>
      </c>
      <c r="D10" s="94">
        <f>IFERROR(H10,"")</f>
        <v>45936</v>
      </c>
      <c r="E10" s="18" t="str">
        <f>IF(F10="","","～")</f>
        <v/>
      </c>
      <c r="F10" s="94" t="str">
        <f>IFERROR(IF(AND(YEAR(H10)=YEAR(N10),MONTH(H10)=MONTH(N10)),"",N10),"")</f>
        <v/>
      </c>
      <c r="H10" s="85">
        <f>IFERROR(H7+7,"")</f>
        <v>45936</v>
      </c>
      <c r="I10" s="85">
        <f>IFERROR(H10+1,"")</f>
        <v>45937</v>
      </c>
      <c r="J10" s="85">
        <f t="shared" ref="J10:N10" si="1">IFERROR(I10+1,"")</f>
        <v>45938</v>
      </c>
      <c r="K10" s="85">
        <f t="shared" si="1"/>
        <v>45939</v>
      </c>
      <c r="L10" s="85">
        <f t="shared" si="1"/>
        <v>45940</v>
      </c>
      <c r="M10" s="95">
        <f t="shared" si="1"/>
        <v>45941</v>
      </c>
      <c r="N10" s="96">
        <f t="shared" si="1"/>
        <v>45942</v>
      </c>
    </row>
    <row r="11" spans="1:17" ht="17.100000000000001" customHeight="1">
      <c r="D11" s="94"/>
      <c r="H11" s="84" t="str">
        <f ca="1">IFERROR(VLOOKUP(H10,別紙１!$D$8:$H$1029,別紙１!$G$5,FALSE),"")</f>
        <v>外</v>
      </c>
      <c r="I11" s="84" t="str">
        <f ca="1">IFERROR(VLOOKUP(I10,別紙１!$D$8:$H$1029,別紙１!$G$5,FALSE),"")</f>
        <v>外</v>
      </c>
      <c r="J11" s="84" t="str">
        <f ca="1">IFERROR(VLOOKUP(J10,別紙１!$D$8:$H$1029,別紙１!$G$5,FALSE),"")</f>
        <v>外</v>
      </c>
      <c r="K11" s="84" t="str">
        <f ca="1">IFERROR(VLOOKUP(K10,別紙１!$D$8:$H$1029,別紙１!$G$5,FALSE),"")</f>
        <v>外</v>
      </c>
      <c r="L11" s="84" t="str">
        <f ca="1">IFERROR(VLOOKUP(L10,別紙１!$D$8:$H$1029,別紙１!$G$5,FALSE),"")</f>
        <v>外</v>
      </c>
      <c r="M11" s="87" t="str">
        <f ca="1">IFERROR(VLOOKUP(M10,別紙１!$D$8:$H$1029,別紙１!$G$5,FALSE),"")</f>
        <v>外</v>
      </c>
      <c r="N11" s="86" t="str">
        <f ca="1">IFERROR(VLOOKUP(N10,別紙１!$D$8:$H$1029,別紙１!$G$5,FALSE),"")</f>
        <v>外</v>
      </c>
      <c r="P11" s="98" t="str">
        <f ca="1">IF(COUNTIF(H11:N11,"外")&gt;0,"非対象期間",IF(COUNTIF(H11:N11,"○")+COUNTIF(H11:N11,"▲")&gt;=2,"達成","未"))</f>
        <v>非対象期間</v>
      </c>
    </row>
    <row r="12" spans="1:17" ht="8.4499999999999993" customHeight="1">
      <c r="D12" s="94"/>
    </row>
    <row r="13" spans="1:17" ht="17.100000000000001" customHeight="1">
      <c r="B13">
        <f>B10+1</f>
        <v>3</v>
      </c>
      <c r="C13" s="18" t="str">
        <f>"第"&amp;IF(B13&lt;10,DBCS(B13),B13)&amp;"週"</f>
        <v>第３週</v>
      </c>
      <c r="D13" s="94">
        <f>IFERROR(H13,"")</f>
        <v>45943</v>
      </c>
      <c r="E13" s="18" t="str">
        <f>IF(F13="","","～")</f>
        <v/>
      </c>
      <c r="F13" s="94" t="str">
        <f>IFERROR(IF(AND(YEAR(H13)=YEAR(N13),MONTH(H13)=MONTH(N13)),"",N13),"")</f>
        <v/>
      </c>
      <c r="H13" s="85">
        <f>IFERROR(H10+7,"")</f>
        <v>45943</v>
      </c>
      <c r="I13" s="85">
        <f>IFERROR(H13+1,"")</f>
        <v>45944</v>
      </c>
      <c r="J13" s="85">
        <f t="shared" ref="J13" si="2">IFERROR(I13+1,"")</f>
        <v>45945</v>
      </c>
      <c r="K13" s="85">
        <f t="shared" ref="K13" si="3">IFERROR(J13+1,"")</f>
        <v>45946</v>
      </c>
      <c r="L13" s="85">
        <f t="shared" ref="L13" si="4">IFERROR(K13+1,"")</f>
        <v>45947</v>
      </c>
      <c r="M13" s="95">
        <f t="shared" ref="M13" si="5">IFERROR(L13+1,"")</f>
        <v>45948</v>
      </c>
      <c r="N13" s="96">
        <f t="shared" ref="N13" si="6">IFERROR(M13+1,"")</f>
        <v>45949</v>
      </c>
    </row>
    <row r="14" spans="1:17" ht="17.100000000000001" customHeight="1">
      <c r="D14" s="94"/>
      <c r="H14" s="84" t="str">
        <f ca="1">IFERROR(VLOOKUP(H13,別紙１!$D$8:$H$1029,別紙１!$G$5,FALSE),"")</f>
        <v>外</v>
      </c>
      <c r="I14" s="84" t="str">
        <f ca="1">IFERROR(VLOOKUP(I13,別紙１!$D$8:$H$1029,別紙１!$G$5,FALSE),"")</f>
        <v>外</v>
      </c>
      <c r="J14" s="84" t="str">
        <f ca="1">IFERROR(VLOOKUP(J13,別紙１!$D$8:$H$1029,別紙１!$G$5,FALSE),"")</f>
        <v>外</v>
      </c>
      <c r="K14" s="84" t="str">
        <f ca="1">IFERROR(VLOOKUP(K13,別紙１!$D$8:$H$1029,別紙１!$G$5,FALSE),"")</f>
        <v>外</v>
      </c>
      <c r="L14" s="84" t="str">
        <f ca="1">IFERROR(VLOOKUP(L13,別紙１!$D$8:$H$1029,別紙１!$G$5,FALSE),"")</f>
        <v>外</v>
      </c>
      <c r="M14" s="87" t="str">
        <f ca="1">IFERROR(VLOOKUP(M13,別紙１!$D$8:$H$1029,別紙１!$G$5,FALSE),"")</f>
        <v>外</v>
      </c>
      <c r="N14" s="86" t="str">
        <f ca="1">IFERROR(VLOOKUP(N13,別紙１!$D$8:$H$1029,別紙１!$G$5,FALSE),"")</f>
        <v>外</v>
      </c>
      <c r="P14" s="98" t="str">
        <f ca="1">IF(COUNTIF(H14:N14,"外")&gt;0,"非対象期間",IF(COUNTIF(H14:N14,"○")+COUNTIF(H14:N14,"▲")&gt;=2,"達成","未"))</f>
        <v>非対象期間</v>
      </c>
    </row>
    <row r="15" spans="1:17" ht="8.4499999999999993" customHeight="1">
      <c r="D15" s="94"/>
    </row>
    <row r="16" spans="1:17" ht="17.100000000000001" customHeight="1">
      <c r="B16">
        <f>B13+1</f>
        <v>4</v>
      </c>
      <c r="C16" s="18" t="str">
        <f>"第"&amp;IF(B16&lt;10,DBCS(B16),B16)&amp;"週"</f>
        <v>第４週</v>
      </c>
      <c r="D16" s="94">
        <f>IFERROR(H16,"")</f>
        <v>45950</v>
      </c>
      <c r="E16" s="18" t="str">
        <f>IF(F16="","","～")</f>
        <v/>
      </c>
      <c r="F16" s="94" t="str">
        <f>IFERROR(IF(AND(YEAR(H16)=YEAR(N16),MONTH(H16)=MONTH(N16)),"",N16),"")</f>
        <v/>
      </c>
      <c r="H16" s="85">
        <f>IFERROR(H13+7,"")</f>
        <v>45950</v>
      </c>
      <c r="I16" s="85">
        <f>IFERROR(H16+1,"")</f>
        <v>45951</v>
      </c>
      <c r="J16" s="85">
        <f t="shared" ref="J16:N16" si="7">IFERROR(I16+1,"")</f>
        <v>45952</v>
      </c>
      <c r="K16" s="85">
        <f t="shared" si="7"/>
        <v>45953</v>
      </c>
      <c r="L16" s="85">
        <f t="shared" si="7"/>
        <v>45954</v>
      </c>
      <c r="M16" s="95">
        <f t="shared" si="7"/>
        <v>45955</v>
      </c>
      <c r="N16" s="96">
        <f t="shared" si="7"/>
        <v>45956</v>
      </c>
    </row>
    <row r="17" spans="2:16" ht="17.100000000000001" customHeight="1">
      <c r="D17" s="94"/>
      <c r="H17" s="84" t="str">
        <f ca="1">IFERROR(VLOOKUP(H16,別紙１!$D$8:$H$1029,別紙１!$G$5,FALSE),"")</f>
        <v/>
      </c>
      <c r="I17" s="84" t="str">
        <f ca="1">IFERROR(VLOOKUP(I16,別紙１!$D$8:$H$1029,別紙１!$G$5,FALSE),"")</f>
        <v/>
      </c>
      <c r="J17" s="84" t="str">
        <f ca="1">IFERROR(VLOOKUP(J16,別紙１!$D$8:$H$1029,別紙１!$G$5,FALSE),"")</f>
        <v/>
      </c>
      <c r="K17" s="84" t="str">
        <f ca="1">IFERROR(VLOOKUP(K16,別紙１!$D$8:$H$1029,別紙１!$G$5,FALSE),"")</f>
        <v/>
      </c>
      <c r="L17" s="84" t="str">
        <f ca="1">IFERROR(VLOOKUP(L16,別紙１!$D$8:$H$1029,別紙１!$G$5,FALSE),"")</f>
        <v/>
      </c>
      <c r="M17" s="87" t="str">
        <f ca="1">IFERROR(VLOOKUP(M16,別紙１!$D$8:$H$1029,別紙１!$G$5,FALSE),"")</f>
        <v/>
      </c>
      <c r="N17" s="86" t="str">
        <f ca="1">IFERROR(VLOOKUP(N16,別紙１!$D$8:$H$1029,別紙１!$G$5,FALSE),"")</f>
        <v/>
      </c>
      <c r="P17" s="98" t="str">
        <f ca="1">IF(COUNTIF(H17:N17,"外")&gt;0,"非対象期間",IF(COUNTIF(H17:N17,"○")+COUNTIF(H17:N17,"▲")&gt;=2,"達成","未"))</f>
        <v>未</v>
      </c>
    </row>
    <row r="18" spans="2:16" ht="8.4499999999999993" customHeight="1">
      <c r="D18" s="94"/>
    </row>
    <row r="19" spans="2:16" ht="17.100000000000001" customHeight="1">
      <c r="B19">
        <f>B16+1</f>
        <v>5</v>
      </c>
      <c r="C19" s="18" t="str">
        <f>"第"&amp;IF(B19&lt;10,DBCS(B19),B19)&amp;"週"</f>
        <v>第５週</v>
      </c>
      <c r="D19" s="94">
        <f>IFERROR(H19,"")</f>
        <v>45957</v>
      </c>
      <c r="E19" s="18" t="str">
        <f>IF(F19="","","～")</f>
        <v>～</v>
      </c>
      <c r="F19" s="94">
        <f>IFERROR(IF(AND(YEAR(H19)=YEAR(N19),MONTH(H19)=MONTH(N19)),"",N19),"")</f>
        <v>45963</v>
      </c>
      <c r="H19" s="85">
        <f>IFERROR(H16+7,"")</f>
        <v>45957</v>
      </c>
      <c r="I19" s="85">
        <f>IFERROR(H19+1,"")</f>
        <v>45958</v>
      </c>
      <c r="J19" s="85">
        <f t="shared" ref="J19" si="8">IFERROR(I19+1,"")</f>
        <v>45959</v>
      </c>
      <c r="K19" s="85">
        <f t="shared" ref="K19" si="9">IFERROR(J19+1,"")</f>
        <v>45960</v>
      </c>
      <c r="L19" s="85">
        <f t="shared" ref="L19" si="10">IFERROR(K19+1,"")</f>
        <v>45961</v>
      </c>
      <c r="M19" s="95">
        <f t="shared" ref="M19" si="11">IFERROR(L19+1,"")</f>
        <v>45962</v>
      </c>
      <c r="N19" s="96">
        <f t="shared" ref="N19" si="12">IFERROR(M19+1,"")</f>
        <v>45963</v>
      </c>
    </row>
    <row r="20" spans="2:16" ht="17.100000000000001" customHeight="1">
      <c r="D20" s="94"/>
      <c r="H20" s="84" t="str">
        <f ca="1">IFERROR(VLOOKUP(H19,別紙１!$D$8:$H$1029,別紙１!$G$5,FALSE),"")</f>
        <v/>
      </c>
      <c r="I20" s="84" t="str">
        <f ca="1">IFERROR(VLOOKUP(I19,別紙１!$D$8:$H$1029,別紙１!$G$5,FALSE),"")</f>
        <v/>
      </c>
      <c r="J20" s="84" t="str">
        <f ca="1">IFERROR(VLOOKUP(J19,別紙１!$D$8:$H$1029,別紙１!$G$5,FALSE),"")</f>
        <v/>
      </c>
      <c r="K20" s="84" t="str">
        <f ca="1">IFERROR(VLOOKUP(K19,別紙１!$D$8:$H$1029,別紙１!$G$5,FALSE),"")</f>
        <v/>
      </c>
      <c r="L20" s="84" t="str">
        <f ca="1">IFERROR(VLOOKUP(L19,別紙１!$D$8:$H$1029,別紙１!$G$5,FALSE),"")</f>
        <v/>
      </c>
      <c r="M20" s="87" t="str">
        <f ca="1">IFERROR(VLOOKUP(M19,別紙１!$D$8:$H$1029,別紙１!$G$5,FALSE),"")</f>
        <v/>
      </c>
      <c r="N20" s="86" t="str">
        <f ca="1">IFERROR(VLOOKUP(N19,別紙１!$D$8:$H$1029,別紙１!$G$5,FALSE),"")</f>
        <v/>
      </c>
      <c r="P20" s="98" t="str">
        <f ca="1">IF(COUNTIF(H20:N20,"外")&gt;0,"非対象期間",IF(COUNTIF(H20:N20,"○")+COUNTIF(H20:N20,"▲")&gt;=2,"達成","未"))</f>
        <v>未</v>
      </c>
    </row>
    <row r="21" spans="2:16" ht="8.4499999999999993" customHeight="1">
      <c r="D21" s="94"/>
    </row>
    <row r="22" spans="2:16" ht="17.100000000000001" customHeight="1">
      <c r="B22">
        <f>B19+1</f>
        <v>6</v>
      </c>
      <c r="C22" s="18" t="str">
        <f>"第"&amp;IF(B22&lt;10,DBCS(B22),B22)&amp;"週"</f>
        <v>第６週</v>
      </c>
      <c r="D22" s="94">
        <f>IFERROR(H22,"")</f>
        <v>45964</v>
      </c>
      <c r="E22" s="18" t="str">
        <f>IF(F22="","","～")</f>
        <v/>
      </c>
      <c r="F22" s="94" t="str">
        <f>IFERROR(IF(AND(YEAR(H22)=YEAR(N22),MONTH(H22)=MONTH(N22)),"",N22),"")</f>
        <v/>
      </c>
      <c r="H22" s="85">
        <f>IFERROR(H19+7,"")</f>
        <v>45964</v>
      </c>
      <c r="I22" s="85">
        <f>IFERROR(H22+1,"")</f>
        <v>45965</v>
      </c>
      <c r="J22" s="85">
        <f t="shared" ref="J22" si="13">IFERROR(I22+1,"")</f>
        <v>45966</v>
      </c>
      <c r="K22" s="85">
        <f t="shared" ref="K22" si="14">IFERROR(J22+1,"")</f>
        <v>45967</v>
      </c>
      <c r="L22" s="85">
        <f t="shared" ref="L22" si="15">IFERROR(K22+1,"")</f>
        <v>45968</v>
      </c>
      <c r="M22" s="95">
        <f t="shared" ref="M22" si="16">IFERROR(L22+1,"")</f>
        <v>45969</v>
      </c>
      <c r="N22" s="96">
        <f t="shared" ref="N22" si="17">IFERROR(M22+1,"")</f>
        <v>45970</v>
      </c>
    </row>
    <row r="23" spans="2:16" ht="17.100000000000001" customHeight="1">
      <c r="D23" s="94"/>
      <c r="H23" s="84" t="str">
        <f ca="1">IFERROR(VLOOKUP(H22,別紙１!$D$8:$H$1029,別紙１!$G$5,FALSE),"")</f>
        <v/>
      </c>
      <c r="I23" s="84" t="str">
        <f ca="1">IFERROR(VLOOKUP(I22,別紙１!$D$8:$H$1029,別紙１!$G$5,FALSE),"")</f>
        <v/>
      </c>
      <c r="J23" s="84" t="str">
        <f ca="1">IFERROR(VLOOKUP(J22,別紙１!$D$8:$H$1029,別紙１!$G$5,FALSE),"")</f>
        <v/>
      </c>
      <c r="K23" s="84" t="str">
        <f ca="1">IFERROR(VLOOKUP(K22,別紙１!$D$8:$H$1029,別紙１!$G$5,FALSE),"")</f>
        <v/>
      </c>
      <c r="L23" s="84" t="str">
        <f ca="1">IFERROR(VLOOKUP(L22,別紙１!$D$8:$H$1029,別紙１!$G$5,FALSE),"")</f>
        <v/>
      </c>
      <c r="M23" s="87" t="str">
        <f ca="1">IFERROR(VLOOKUP(M22,別紙１!$D$8:$H$1029,別紙１!$G$5,FALSE),"")</f>
        <v/>
      </c>
      <c r="N23" s="86" t="str">
        <f ca="1">IFERROR(VLOOKUP(N22,別紙１!$D$8:$H$1029,別紙１!$G$5,FALSE),"")</f>
        <v/>
      </c>
      <c r="P23" s="98" t="str">
        <f ca="1">IF(COUNTIF(H23:N23,"外")&gt;0,"非対象期間",IF(COUNTIF(H23:N23,"○")+COUNTIF(H23:N23,"▲")&gt;=2,"達成","未"))</f>
        <v>未</v>
      </c>
    </row>
    <row r="24" spans="2:16" ht="8.4499999999999993" customHeight="1">
      <c r="D24" s="94"/>
    </row>
    <row r="25" spans="2:16" ht="17.100000000000001" customHeight="1">
      <c r="B25">
        <f>B22+1</f>
        <v>7</v>
      </c>
      <c r="C25" s="18" t="str">
        <f>"第"&amp;IF(B25&lt;10,DBCS(B25),B25)&amp;"週"</f>
        <v>第７週</v>
      </c>
      <c r="D25" s="94">
        <f>IFERROR(H25,"")</f>
        <v>45971</v>
      </c>
      <c r="E25" s="18" t="str">
        <f>IF(F25="","","～")</f>
        <v/>
      </c>
      <c r="F25" s="94" t="str">
        <f>IFERROR(IF(AND(YEAR(H25)=YEAR(N25),MONTH(H25)=MONTH(N25)),"",N25),"")</f>
        <v/>
      </c>
      <c r="H25" s="85">
        <f>IFERROR(H22+7,"")</f>
        <v>45971</v>
      </c>
      <c r="I25" s="85">
        <f>IFERROR(H25+1,"")</f>
        <v>45972</v>
      </c>
      <c r="J25" s="85">
        <f t="shared" ref="J25" si="18">IFERROR(I25+1,"")</f>
        <v>45973</v>
      </c>
      <c r="K25" s="85">
        <f t="shared" ref="K25" si="19">IFERROR(J25+1,"")</f>
        <v>45974</v>
      </c>
      <c r="L25" s="85">
        <f t="shared" ref="L25" si="20">IFERROR(K25+1,"")</f>
        <v>45975</v>
      </c>
      <c r="M25" s="95">
        <f t="shared" ref="M25" si="21">IFERROR(L25+1,"")</f>
        <v>45976</v>
      </c>
      <c r="N25" s="96">
        <f t="shared" ref="N25" si="22">IFERROR(M25+1,"")</f>
        <v>45977</v>
      </c>
    </row>
    <row r="26" spans="2:16" ht="17.100000000000001" customHeight="1">
      <c r="D26" s="94"/>
      <c r="H26" s="84" t="str">
        <f ca="1">IFERROR(VLOOKUP(H25,別紙１!$D$8:$H$1029,別紙１!$G$5,FALSE),"")</f>
        <v/>
      </c>
      <c r="I26" s="84" t="str">
        <f ca="1">IFERROR(VLOOKUP(I25,別紙１!$D$8:$H$1029,別紙１!$G$5,FALSE),"")</f>
        <v/>
      </c>
      <c r="J26" s="84" t="str">
        <f ca="1">IFERROR(VLOOKUP(J25,別紙１!$D$8:$H$1029,別紙１!$G$5,FALSE),"")</f>
        <v/>
      </c>
      <c r="K26" s="84" t="str">
        <f ca="1">IFERROR(VLOOKUP(K25,別紙１!$D$8:$H$1029,別紙１!$G$5,FALSE),"")</f>
        <v/>
      </c>
      <c r="L26" s="84" t="str">
        <f ca="1">IFERROR(VLOOKUP(L25,別紙１!$D$8:$H$1029,別紙１!$G$5,FALSE),"")</f>
        <v/>
      </c>
      <c r="M26" s="87" t="str">
        <f ca="1">IFERROR(VLOOKUP(M25,別紙１!$D$8:$H$1029,別紙１!$G$5,FALSE),"")</f>
        <v/>
      </c>
      <c r="N26" s="86" t="str">
        <f ca="1">IFERROR(VLOOKUP(N25,別紙１!$D$8:$H$1029,別紙１!$G$5,FALSE),"")</f>
        <v/>
      </c>
      <c r="P26" s="98" t="str">
        <f ca="1">IF(COUNTIF(H26:N26,"外")&gt;0,"非対象期間",IF(COUNTIF(H26:N26,"○")+COUNTIF(H26:N26,"▲")&gt;=2,"達成","未"))</f>
        <v>未</v>
      </c>
    </row>
    <row r="27" spans="2:16" ht="8.4499999999999993" customHeight="1">
      <c r="D27" s="94"/>
    </row>
    <row r="28" spans="2:16" ht="17.100000000000001" customHeight="1">
      <c r="B28">
        <f>B25+1</f>
        <v>8</v>
      </c>
      <c r="C28" s="18" t="str">
        <f>"第"&amp;IF(B28&lt;10,DBCS(B28),B28)&amp;"週"</f>
        <v>第８週</v>
      </c>
      <c r="D28" s="94">
        <f>IFERROR(H28,"")</f>
        <v>45978</v>
      </c>
      <c r="E28" s="18" t="str">
        <f>IF(F28="","","～")</f>
        <v/>
      </c>
      <c r="F28" s="94" t="str">
        <f>IFERROR(IF(AND(YEAR(H28)=YEAR(N28),MONTH(H28)=MONTH(N28)),"",N28),"")</f>
        <v/>
      </c>
      <c r="H28" s="85">
        <f>IFERROR(H25+7,"")</f>
        <v>45978</v>
      </c>
      <c r="I28" s="85">
        <f>IFERROR(H28+1,"")</f>
        <v>45979</v>
      </c>
      <c r="J28" s="85">
        <f t="shared" ref="J28" si="23">IFERROR(I28+1,"")</f>
        <v>45980</v>
      </c>
      <c r="K28" s="85">
        <f t="shared" ref="K28" si="24">IFERROR(J28+1,"")</f>
        <v>45981</v>
      </c>
      <c r="L28" s="85">
        <f t="shared" ref="L28" si="25">IFERROR(K28+1,"")</f>
        <v>45982</v>
      </c>
      <c r="M28" s="95">
        <f t="shared" ref="M28" si="26">IFERROR(L28+1,"")</f>
        <v>45983</v>
      </c>
      <c r="N28" s="96">
        <f t="shared" ref="N28" si="27">IFERROR(M28+1,"")</f>
        <v>45984</v>
      </c>
    </row>
    <row r="29" spans="2:16" ht="17.100000000000001" customHeight="1">
      <c r="D29" s="94"/>
      <c r="H29" s="84" t="str">
        <f ca="1">IFERROR(VLOOKUP(H28,別紙１!$D$8:$H$1029,別紙１!$G$5,FALSE),"")</f>
        <v/>
      </c>
      <c r="I29" s="84" t="str">
        <f ca="1">IFERROR(VLOOKUP(I28,別紙１!$D$8:$H$1029,別紙１!$G$5,FALSE),"")</f>
        <v/>
      </c>
      <c r="J29" s="84" t="str">
        <f ca="1">IFERROR(VLOOKUP(J28,別紙１!$D$8:$H$1029,別紙１!$G$5,FALSE),"")</f>
        <v/>
      </c>
      <c r="K29" s="84" t="str">
        <f ca="1">IFERROR(VLOOKUP(K28,別紙１!$D$8:$H$1029,別紙１!$G$5,FALSE),"")</f>
        <v/>
      </c>
      <c r="L29" s="84" t="str">
        <f ca="1">IFERROR(VLOOKUP(L28,別紙１!$D$8:$H$1029,別紙１!$G$5,FALSE),"")</f>
        <v/>
      </c>
      <c r="M29" s="87" t="str">
        <f ca="1">IFERROR(VLOOKUP(M28,別紙１!$D$8:$H$1029,別紙１!$G$5,FALSE),"")</f>
        <v/>
      </c>
      <c r="N29" s="86" t="str">
        <f ca="1">IFERROR(VLOOKUP(N28,別紙１!$D$8:$H$1029,別紙１!$G$5,FALSE),"")</f>
        <v/>
      </c>
      <c r="P29" s="98" t="str">
        <f ca="1">IF(COUNTIF(H29:N29,"外")&gt;0,"非対象期間",IF(COUNTIF(H29:N29,"○")+COUNTIF(H29:N29,"▲")&gt;=2,"達成","未"))</f>
        <v>未</v>
      </c>
    </row>
    <row r="30" spans="2:16" ht="8.4499999999999993" customHeight="1">
      <c r="D30" s="94"/>
    </row>
    <row r="31" spans="2:16" ht="17.100000000000001" customHeight="1">
      <c r="B31">
        <f>B28+1</f>
        <v>9</v>
      </c>
      <c r="C31" s="18" t="str">
        <f>"第"&amp;IF(B31&lt;10,DBCS(B31),B31)&amp;"週"</f>
        <v>第９週</v>
      </c>
      <c r="D31" s="94">
        <f>IFERROR(H31,"")</f>
        <v>45985</v>
      </c>
      <c r="E31" s="18" t="str">
        <f>IF(F31="","","～")</f>
        <v/>
      </c>
      <c r="F31" s="94" t="str">
        <f>IFERROR(IF(AND(YEAR(H31)=YEAR(N31),MONTH(H31)=MONTH(N31)),"",N31),"")</f>
        <v/>
      </c>
      <c r="H31" s="85">
        <f>IFERROR(H28+7,"")</f>
        <v>45985</v>
      </c>
      <c r="I31" s="85">
        <f>IFERROR(H31+1,"")</f>
        <v>45986</v>
      </c>
      <c r="J31" s="85">
        <f t="shared" ref="J31" si="28">IFERROR(I31+1,"")</f>
        <v>45987</v>
      </c>
      <c r="K31" s="85">
        <f t="shared" ref="K31" si="29">IFERROR(J31+1,"")</f>
        <v>45988</v>
      </c>
      <c r="L31" s="85">
        <f t="shared" ref="L31" si="30">IFERROR(K31+1,"")</f>
        <v>45989</v>
      </c>
      <c r="M31" s="95">
        <f t="shared" ref="M31" si="31">IFERROR(L31+1,"")</f>
        <v>45990</v>
      </c>
      <c r="N31" s="96">
        <f t="shared" ref="N31" si="32">IFERROR(M31+1,"")</f>
        <v>45991</v>
      </c>
    </row>
    <row r="32" spans="2:16" ht="17.100000000000001" customHeight="1">
      <c r="D32" s="94"/>
      <c r="H32" s="84" t="str">
        <f ca="1">IFERROR(VLOOKUP(H31,別紙１!$D$8:$H$1029,別紙１!$G$5,FALSE),"")</f>
        <v/>
      </c>
      <c r="I32" s="84" t="str">
        <f ca="1">IFERROR(VLOOKUP(I31,別紙１!$D$8:$H$1029,別紙１!$G$5,FALSE),"")</f>
        <v/>
      </c>
      <c r="J32" s="84" t="str">
        <f ca="1">IFERROR(VLOOKUP(J31,別紙１!$D$8:$H$1029,別紙１!$G$5,FALSE),"")</f>
        <v/>
      </c>
      <c r="K32" s="84" t="str">
        <f ca="1">IFERROR(VLOOKUP(K31,別紙１!$D$8:$H$1029,別紙１!$G$5,FALSE),"")</f>
        <v/>
      </c>
      <c r="L32" s="84" t="str">
        <f ca="1">IFERROR(VLOOKUP(L31,別紙１!$D$8:$H$1029,別紙１!$G$5,FALSE),"")</f>
        <v/>
      </c>
      <c r="M32" s="87" t="str">
        <f ca="1">IFERROR(VLOOKUP(M31,別紙１!$D$8:$H$1029,別紙１!$G$5,FALSE),"")</f>
        <v/>
      </c>
      <c r="N32" s="86" t="str">
        <f ca="1">IFERROR(VLOOKUP(N31,別紙１!$D$8:$H$1029,別紙１!$G$5,FALSE),"")</f>
        <v/>
      </c>
      <c r="P32" s="98" t="str">
        <f ca="1">IF(COUNTIF(H32:N32,"外")&gt;0,"非対象期間",IF(COUNTIF(H32:N32,"○")+COUNTIF(H32:N32,"▲")&gt;=2,"達成","未"))</f>
        <v>未</v>
      </c>
    </row>
    <row r="33" spans="2:16" ht="8.4499999999999993" customHeight="1">
      <c r="D33" s="94"/>
    </row>
    <row r="34" spans="2:16" ht="17.100000000000001" customHeight="1">
      <c r="B34">
        <f>B31+1</f>
        <v>10</v>
      </c>
      <c r="C34" s="18" t="str">
        <f>"第"&amp;IF(B34&lt;10,DBCS(B34),B34)&amp;"週"</f>
        <v>第10週</v>
      </c>
      <c r="D34" s="94">
        <f>IFERROR(H34,"")</f>
        <v>45992</v>
      </c>
      <c r="E34" s="18" t="str">
        <f>IF(F34="","","～")</f>
        <v/>
      </c>
      <c r="F34" s="94" t="str">
        <f>IFERROR(IF(AND(YEAR(H34)=YEAR(N34),MONTH(H34)=MONTH(N34)),"",N34),"")</f>
        <v/>
      </c>
      <c r="H34" s="85">
        <f>IFERROR(H31+7,"")</f>
        <v>45992</v>
      </c>
      <c r="I34" s="85">
        <f>IFERROR(H34+1,"")</f>
        <v>45993</v>
      </c>
      <c r="J34" s="85">
        <f t="shared" ref="J34" si="33">IFERROR(I34+1,"")</f>
        <v>45994</v>
      </c>
      <c r="K34" s="85">
        <f t="shared" ref="K34" si="34">IFERROR(J34+1,"")</f>
        <v>45995</v>
      </c>
      <c r="L34" s="85">
        <f t="shared" ref="L34" si="35">IFERROR(K34+1,"")</f>
        <v>45996</v>
      </c>
      <c r="M34" s="95">
        <f t="shared" ref="M34" si="36">IFERROR(L34+1,"")</f>
        <v>45997</v>
      </c>
      <c r="N34" s="96">
        <f t="shared" ref="N34" si="37">IFERROR(M34+1,"")</f>
        <v>45998</v>
      </c>
    </row>
    <row r="35" spans="2:16" ht="17.100000000000001" customHeight="1">
      <c r="D35" s="94"/>
      <c r="H35" s="84" t="str">
        <f ca="1">IFERROR(VLOOKUP(H34,別紙１!$D$8:$H$1029,別紙１!$G$5,FALSE),"")</f>
        <v/>
      </c>
      <c r="I35" s="84" t="str">
        <f ca="1">IFERROR(VLOOKUP(I34,別紙１!$D$8:$H$1029,別紙１!$G$5,FALSE),"")</f>
        <v/>
      </c>
      <c r="J35" s="84" t="str">
        <f ca="1">IFERROR(VLOOKUP(J34,別紙１!$D$8:$H$1029,別紙１!$G$5,FALSE),"")</f>
        <v/>
      </c>
      <c r="K35" s="84" t="str">
        <f ca="1">IFERROR(VLOOKUP(K34,別紙１!$D$8:$H$1029,別紙１!$G$5,FALSE),"")</f>
        <v/>
      </c>
      <c r="L35" s="84" t="str">
        <f ca="1">IFERROR(VLOOKUP(L34,別紙１!$D$8:$H$1029,別紙１!$G$5,FALSE),"")</f>
        <v/>
      </c>
      <c r="M35" s="87" t="str">
        <f ca="1">IFERROR(VLOOKUP(M34,別紙１!$D$8:$H$1029,別紙１!$G$5,FALSE),"")</f>
        <v/>
      </c>
      <c r="N35" s="86" t="str">
        <f ca="1">IFERROR(VLOOKUP(N34,別紙１!$D$8:$H$1029,別紙１!$G$5,FALSE),"")</f>
        <v/>
      </c>
      <c r="P35" s="98" t="str">
        <f ca="1">IF(COUNTIF(H35:N35,"外")&gt;0,"非対象期間",IF(COUNTIF(H35:N35,"○")+COUNTIF(H35:N35,"▲")&gt;=2,"達成","未"))</f>
        <v>未</v>
      </c>
    </row>
    <row r="36" spans="2:16" ht="8.4499999999999993" customHeight="1">
      <c r="D36" s="94"/>
    </row>
    <row r="37" spans="2:16" ht="17.100000000000001" customHeight="1">
      <c r="B37">
        <f>B34+1</f>
        <v>11</v>
      </c>
      <c r="C37" s="18" t="str">
        <f>"第"&amp;IF(B37&lt;10,DBCS(B37),B37)&amp;"週"</f>
        <v>第11週</v>
      </c>
      <c r="D37" s="94">
        <f>IFERROR(H37,"")</f>
        <v>45999</v>
      </c>
      <c r="E37" s="18" t="str">
        <f>IF(F37="","","～")</f>
        <v/>
      </c>
      <c r="F37" s="94" t="str">
        <f>IFERROR(IF(AND(YEAR(H37)=YEAR(N37),MONTH(H37)=MONTH(N37)),"",N37),"")</f>
        <v/>
      </c>
      <c r="H37" s="85">
        <f>IFERROR(H34+7,"")</f>
        <v>45999</v>
      </c>
      <c r="I37" s="85">
        <f>IFERROR(H37+1,"")</f>
        <v>46000</v>
      </c>
      <c r="J37" s="85">
        <f t="shared" ref="J37" si="38">IFERROR(I37+1,"")</f>
        <v>46001</v>
      </c>
      <c r="K37" s="85">
        <f t="shared" ref="K37" si="39">IFERROR(J37+1,"")</f>
        <v>46002</v>
      </c>
      <c r="L37" s="85">
        <f t="shared" ref="L37" si="40">IFERROR(K37+1,"")</f>
        <v>46003</v>
      </c>
      <c r="M37" s="95">
        <f t="shared" ref="M37" si="41">IFERROR(L37+1,"")</f>
        <v>46004</v>
      </c>
      <c r="N37" s="96">
        <f t="shared" ref="N37" si="42">IFERROR(M37+1,"")</f>
        <v>46005</v>
      </c>
    </row>
    <row r="38" spans="2:16" ht="17.100000000000001" customHeight="1">
      <c r="D38" s="94"/>
      <c r="H38" s="84" t="str">
        <f ca="1">IFERROR(VLOOKUP(H37,別紙１!$D$8:$H$1029,別紙１!$G$5,FALSE),"")</f>
        <v/>
      </c>
      <c r="I38" s="84" t="str">
        <f ca="1">IFERROR(VLOOKUP(I37,別紙１!$D$8:$H$1029,別紙１!$G$5,FALSE),"")</f>
        <v/>
      </c>
      <c r="J38" s="84" t="str">
        <f ca="1">IFERROR(VLOOKUP(J37,別紙１!$D$8:$H$1029,別紙１!$G$5,FALSE),"")</f>
        <v/>
      </c>
      <c r="K38" s="84" t="str">
        <f ca="1">IFERROR(VLOOKUP(K37,別紙１!$D$8:$H$1029,別紙１!$G$5,FALSE),"")</f>
        <v/>
      </c>
      <c r="L38" s="84" t="str">
        <f ca="1">IFERROR(VLOOKUP(L37,別紙１!$D$8:$H$1029,別紙１!$G$5,FALSE),"")</f>
        <v/>
      </c>
      <c r="M38" s="87" t="str">
        <f ca="1">IFERROR(VLOOKUP(M37,別紙１!$D$8:$H$1029,別紙１!$G$5,FALSE),"")</f>
        <v/>
      </c>
      <c r="N38" s="86" t="str">
        <f ca="1">IFERROR(VLOOKUP(N37,別紙１!$D$8:$H$1029,別紙１!$G$5,FALSE),"")</f>
        <v/>
      </c>
      <c r="P38" s="98" t="str">
        <f ca="1">IF(COUNTIF(H38:N38,"外")&gt;0,"非対象期間",IF(COUNTIF(H38:N38,"○")+COUNTIF(H38:N38,"▲")&gt;=2,"達成","未"))</f>
        <v>未</v>
      </c>
    </row>
    <row r="39" spans="2:16" ht="8.4499999999999993" customHeight="1">
      <c r="D39" s="94"/>
    </row>
    <row r="40" spans="2:16" ht="17.100000000000001" customHeight="1">
      <c r="B40">
        <f>B37+1</f>
        <v>12</v>
      </c>
      <c r="C40" s="18" t="str">
        <f>"第"&amp;IF(B40&lt;10,DBCS(B40),B40)&amp;"週"</f>
        <v>第12週</v>
      </c>
      <c r="D40" s="94">
        <f>IFERROR(H40,"")</f>
        <v>46006</v>
      </c>
      <c r="E40" s="18" t="str">
        <f>IF(F40="","","～")</f>
        <v/>
      </c>
      <c r="F40" s="94" t="str">
        <f>IFERROR(IF(AND(YEAR(H40)=YEAR(N40),MONTH(H40)=MONTH(N40)),"",N40),"")</f>
        <v/>
      </c>
      <c r="H40" s="85">
        <f>IFERROR(H37+7,"")</f>
        <v>46006</v>
      </c>
      <c r="I40" s="85">
        <f>IFERROR(H40+1,"")</f>
        <v>46007</v>
      </c>
      <c r="J40" s="85">
        <f t="shared" ref="J40" si="43">IFERROR(I40+1,"")</f>
        <v>46008</v>
      </c>
      <c r="K40" s="85">
        <f t="shared" ref="K40" si="44">IFERROR(J40+1,"")</f>
        <v>46009</v>
      </c>
      <c r="L40" s="85">
        <f t="shared" ref="L40" si="45">IFERROR(K40+1,"")</f>
        <v>46010</v>
      </c>
      <c r="M40" s="95">
        <f t="shared" ref="M40" si="46">IFERROR(L40+1,"")</f>
        <v>46011</v>
      </c>
      <c r="N40" s="96">
        <f t="shared" ref="N40" si="47">IFERROR(M40+1,"")</f>
        <v>46012</v>
      </c>
    </row>
    <row r="41" spans="2:16" ht="17.100000000000001" customHeight="1">
      <c r="D41" s="94"/>
      <c r="H41" s="84" t="str">
        <f ca="1">IFERROR(VLOOKUP(H40,別紙１!$D$8:$H$1029,別紙１!$G$5,FALSE),"")</f>
        <v/>
      </c>
      <c r="I41" s="84" t="str">
        <f ca="1">IFERROR(VLOOKUP(I40,別紙１!$D$8:$H$1029,別紙１!$G$5,FALSE),"")</f>
        <v/>
      </c>
      <c r="J41" s="84" t="str">
        <f ca="1">IFERROR(VLOOKUP(J40,別紙１!$D$8:$H$1029,別紙１!$G$5,FALSE),"")</f>
        <v/>
      </c>
      <c r="K41" s="84" t="str">
        <f ca="1">IFERROR(VLOOKUP(K40,別紙１!$D$8:$H$1029,別紙１!$G$5,FALSE),"")</f>
        <v/>
      </c>
      <c r="L41" s="84" t="str">
        <f ca="1">IFERROR(VLOOKUP(L40,別紙１!$D$8:$H$1029,別紙１!$G$5,FALSE),"")</f>
        <v/>
      </c>
      <c r="M41" s="87" t="str">
        <f ca="1">IFERROR(VLOOKUP(M40,別紙１!$D$8:$H$1029,別紙１!$G$5,FALSE),"")</f>
        <v/>
      </c>
      <c r="N41" s="86" t="str">
        <f ca="1">IFERROR(VLOOKUP(N40,別紙１!$D$8:$H$1029,別紙１!$G$5,FALSE),"")</f>
        <v/>
      </c>
      <c r="P41" s="98" t="str">
        <f ca="1">IF(COUNTIF(H41:N41,"外")&gt;0,"非対象期間",IF(COUNTIF(H41:N41,"○")+COUNTIF(H41:N41,"▲")&gt;=2,"達成","未"))</f>
        <v>未</v>
      </c>
    </row>
    <row r="42" spans="2:16" ht="8.4499999999999993" customHeight="1">
      <c r="D42" s="94"/>
    </row>
    <row r="43" spans="2:16" ht="17.100000000000001" customHeight="1">
      <c r="B43">
        <f>B40+1</f>
        <v>13</v>
      </c>
      <c r="C43" s="18" t="str">
        <f>"第"&amp;IF(B43&lt;10,DBCS(B43),B43)&amp;"週"</f>
        <v>第13週</v>
      </c>
      <c r="D43" s="94">
        <f>IFERROR(H43,"")</f>
        <v>46013</v>
      </c>
      <c r="E43" s="18" t="str">
        <f>IF(F43="","","～")</f>
        <v/>
      </c>
      <c r="F43" s="94" t="str">
        <f>IFERROR(IF(AND(YEAR(H43)=YEAR(N43),MONTH(H43)=MONTH(N43)),"",N43),"")</f>
        <v/>
      </c>
      <c r="H43" s="85">
        <f>IFERROR(H40+7,"")</f>
        <v>46013</v>
      </c>
      <c r="I43" s="85">
        <f>IFERROR(H43+1,"")</f>
        <v>46014</v>
      </c>
      <c r="J43" s="85">
        <f t="shared" ref="J43" si="48">IFERROR(I43+1,"")</f>
        <v>46015</v>
      </c>
      <c r="K43" s="85">
        <f t="shared" ref="K43" si="49">IFERROR(J43+1,"")</f>
        <v>46016</v>
      </c>
      <c r="L43" s="85">
        <f t="shared" ref="L43" si="50">IFERROR(K43+1,"")</f>
        <v>46017</v>
      </c>
      <c r="M43" s="95">
        <f t="shared" ref="M43" si="51">IFERROR(L43+1,"")</f>
        <v>46018</v>
      </c>
      <c r="N43" s="96">
        <f t="shared" ref="N43" si="52">IFERROR(M43+1,"")</f>
        <v>46019</v>
      </c>
    </row>
    <row r="44" spans="2:16" ht="17.100000000000001" customHeight="1">
      <c r="D44" s="94"/>
      <c r="H44" s="84" t="str">
        <f ca="1">IFERROR(VLOOKUP(H43,別紙１!$D$8:$H$1029,別紙１!$G$5,FALSE),"")</f>
        <v/>
      </c>
      <c r="I44" s="84" t="str">
        <f ca="1">IFERROR(VLOOKUP(I43,別紙１!$D$8:$H$1029,別紙１!$G$5,FALSE),"")</f>
        <v/>
      </c>
      <c r="J44" s="84" t="str">
        <f ca="1">IFERROR(VLOOKUP(J43,別紙１!$D$8:$H$1029,別紙１!$G$5,FALSE),"")</f>
        <v/>
      </c>
      <c r="K44" s="84" t="str">
        <f ca="1">IFERROR(VLOOKUP(K43,別紙１!$D$8:$H$1029,別紙１!$G$5,FALSE),"")</f>
        <v/>
      </c>
      <c r="L44" s="84" t="str">
        <f ca="1">IFERROR(VLOOKUP(L43,別紙１!$D$8:$H$1029,別紙１!$G$5,FALSE),"")</f>
        <v/>
      </c>
      <c r="M44" s="87" t="str">
        <f ca="1">IFERROR(VLOOKUP(M43,別紙１!$D$8:$H$1029,別紙１!$G$5,FALSE),"")</f>
        <v/>
      </c>
      <c r="N44" s="86" t="str">
        <f ca="1">IFERROR(VLOOKUP(N43,別紙１!$D$8:$H$1029,別紙１!$G$5,FALSE),"")</f>
        <v/>
      </c>
      <c r="P44" s="98" t="str">
        <f ca="1">IF(COUNTIF(H44:N44,"外")&gt;0,"非対象期間",IF(COUNTIF(H44:N44,"○")+COUNTIF(H44:N44,"▲")&gt;=2,"達成","未"))</f>
        <v>未</v>
      </c>
    </row>
    <row r="45" spans="2:16" ht="8.4499999999999993" customHeight="1">
      <c r="D45" s="94"/>
    </row>
    <row r="46" spans="2:16" ht="17.100000000000001" customHeight="1">
      <c r="B46">
        <f>B43+1</f>
        <v>14</v>
      </c>
      <c r="C46" s="18" t="str">
        <f>"第"&amp;IF(B46&lt;10,DBCS(B46),B46)&amp;"週"</f>
        <v>第14週</v>
      </c>
      <c r="D46" s="94">
        <f>IFERROR(H46,"")</f>
        <v>46020</v>
      </c>
      <c r="E46" s="18" t="str">
        <f>IF(F46="","","～")</f>
        <v>～</v>
      </c>
      <c r="F46" s="94">
        <f>IFERROR(IF(AND(YEAR(H46)=YEAR(N46),MONTH(H46)=MONTH(N46)),"",N46),"")</f>
        <v>46026</v>
      </c>
      <c r="H46" s="85">
        <f>IFERROR(H43+7,"")</f>
        <v>46020</v>
      </c>
      <c r="I46" s="85">
        <f>IFERROR(H46+1,"")</f>
        <v>46021</v>
      </c>
      <c r="J46" s="85">
        <f t="shared" ref="J46" si="53">IFERROR(I46+1,"")</f>
        <v>46022</v>
      </c>
      <c r="K46" s="85">
        <f t="shared" ref="K46" si="54">IFERROR(J46+1,"")</f>
        <v>46023</v>
      </c>
      <c r="L46" s="85">
        <f t="shared" ref="L46" si="55">IFERROR(K46+1,"")</f>
        <v>46024</v>
      </c>
      <c r="M46" s="95">
        <f t="shared" ref="M46" si="56">IFERROR(L46+1,"")</f>
        <v>46025</v>
      </c>
      <c r="N46" s="96">
        <f t="shared" ref="N46" si="57">IFERROR(M46+1,"")</f>
        <v>46026</v>
      </c>
    </row>
    <row r="47" spans="2:16" ht="17.100000000000001" customHeight="1">
      <c r="D47" s="94"/>
      <c r="H47" s="84" t="str">
        <f ca="1">IFERROR(VLOOKUP(H46,別紙１!$D$8:$H$1029,別紙１!$G$5,FALSE),"")</f>
        <v>外</v>
      </c>
      <c r="I47" s="84" t="str">
        <f ca="1">IFERROR(VLOOKUP(I46,別紙１!$D$8:$H$1029,別紙１!$G$5,FALSE),"")</f>
        <v>外</v>
      </c>
      <c r="J47" s="84" t="str">
        <f ca="1">IFERROR(VLOOKUP(J46,別紙１!$D$8:$H$1029,別紙１!$G$5,FALSE),"")</f>
        <v>外</v>
      </c>
      <c r="K47" s="84" t="str">
        <f ca="1">IFERROR(VLOOKUP(K46,別紙１!$D$8:$H$1029,別紙１!$G$5,FALSE),"")</f>
        <v>外</v>
      </c>
      <c r="L47" s="84" t="str">
        <f ca="1">IFERROR(VLOOKUP(L46,別紙１!$D$8:$H$1029,別紙１!$G$5,FALSE),"")</f>
        <v>外</v>
      </c>
      <c r="M47" s="87" t="str">
        <f ca="1">IFERROR(VLOOKUP(M46,別紙１!$D$8:$H$1029,別紙１!$G$5,FALSE),"")</f>
        <v>外</v>
      </c>
      <c r="N47" s="86" t="str">
        <f ca="1">IFERROR(VLOOKUP(N46,別紙１!$D$8:$H$1029,別紙１!$G$5,FALSE),"")</f>
        <v>外</v>
      </c>
      <c r="P47" s="98" t="str">
        <f ca="1">IF(COUNTIF(H47:N47,"外")&gt;0,"非対象期間",IF(COUNTIF(H47:N47,"○")+COUNTIF(H47:N47,"▲")&gt;=2,"達成","未"))</f>
        <v>非対象期間</v>
      </c>
    </row>
    <row r="48" spans="2:16" ht="8.4499999999999993" customHeight="1">
      <c r="D48" s="94"/>
    </row>
    <row r="49" spans="2:16" ht="17.100000000000001" customHeight="1">
      <c r="B49">
        <f>B46+1</f>
        <v>15</v>
      </c>
      <c r="C49" s="18" t="str">
        <f>"第"&amp;IF(B49&lt;10,DBCS(B49),B49)&amp;"週"</f>
        <v>第15週</v>
      </c>
      <c r="D49" s="94">
        <f>IFERROR(H49,"")</f>
        <v>46027</v>
      </c>
      <c r="E49" s="18" t="str">
        <f>IF(F49="","","～")</f>
        <v/>
      </c>
      <c r="F49" s="94" t="str">
        <f>IFERROR(IF(AND(YEAR(H49)=YEAR(N49),MONTH(H49)=MONTH(N49)),"",N49),"")</f>
        <v/>
      </c>
      <c r="H49" s="85">
        <f>IFERROR(H46+7,"")</f>
        <v>46027</v>
      </c>
      <c r="I49" s="85">
        <f>IFERROR(H49+1,"")</f>
        <v>46028</v>
      </c>
      <c r="J49" s="85">
        <f t="shared" ref="J49" si="58">IFERROR(I49+1,"")</f>
        <v>46029</v>
      </c>
      <c r="K49" s="85">
        <f t="shared" ref="K49" si="59">IFERROR(J49+1,"")</f>
        <v>46030</v>
      </c>
      <c r="L49" s="85">
        <f t="shared" ref="L49" si="60">IFERROR(K49+1,"")</f>
        <v>46031</v>
      </c>
      <c r="M49" s="95">
        <f t="shared" ref="M49" si="61">IFERROR(L49+1,"")</f>
        <v>46032</v>
      </c>
      <c r="N49" s="96">
        <f t="shared" ref="N49" si="62">IFERROR(M49+1,"")</f>
        <v>46033</v>
      </c>
    </row>
    <row r="50" spans="2:16" ht="17.100000000000001" customHeight="1">
      <c r="D50" s="94"/>
      <c r="H50" s="84" t="str">
        <f ca="1">IFERROR(VLOOKUP(H49,別紙１!$D$8:$H$1029,別紙１!$G$5,FALSE),"")</f>
        <v/>
      </c>
      <c r="I50" s="84" t="str">
        <f ca="1">IFERROR(VLOOKUP(I49,別紙１!$D$8:$H$1029,別紙１!$G$5,FALSE),"")</f>
        <v/>
      </c>
      <c r="J50" s="84" t="str">
        <f ca="1">IFERROR(VLOOKUP(J49,別紙１!$D$8:$H$1029,別紙１!$G$5,FALSE),"")</f>
        <v/>
      </c>
      <c r="K50" s="84" t="str">
        <f ca="1">IFERROR(VLOOKUP(K49,別紙１!$D$8:$H$1029,別紙１!$G$5,FALSE),"")</f>
        <v/>
      </c>
      <c r="L50" s="84" t="str">
        <f ca="1">IFERROR(VLOOKUP(L49,別紙１!$D$8:$H$1029,別紙１!$G$5,FALSE),"")</f>
        <v/>
      </c>
      <c r="M50" s="87" t="str">
        <f ca="1">IFERROR(VLOOKUP(M49,別紙１!$D$8:$H$1029,別紙１!$G$5,FALSE),"")</f>
        <v/>
      </c>
      <c r="N50" s="86" t="str">
        <f ca="1">IFERROR(VLOOKUP(N49,別紙１!$D$8:$H$1029,別紙１!$G$5,FALSE),"")</f>
        <v/>
      </c>
      <c r="P50" s="98" t="str">
        <f ca="1">IF(COUNTIF(H50:N50,"外")&gt;0,"非対象期間",IF(COUNTIF(H50:N50,"○")+COUNTIF(H50:N50,"▲")&gt;=2,"達成","未"))</f>
        <v>未</v>
      </c>
    </row>
    <row r="51" spans="2:16" ht="8.4499999999999993" customHeight="1">
      <c r="D51" s="94"/>
    </row>
    <row r="52" spans="2:16" ht="17.100000000000001" customHeight="1">
      <c r="B52">
        <f>B49+1</f>
        <v>16</v>
      </c>
      <c r="C52" s="18" t="str">
        <f>"第"&amp;IF(B52&lt;10,DBCS(B52),B52)&amp;"週"</f>
        <v>第16週</v>
      </c>
      <c r="D52" s="94">
        <f>IFERROR(H52,"")</f>
        <v>46034</v>
      </c>
      <c r="E52" s="18" t="str">
        <f>IF(F52="","","～")</f>
        <v/>
      </c>
      <c r="F52" s="94" t="str">
        <f>IFERROR(IF(AND(YEAR(H52)=YEAR(N52),MONTH(H52)=MONTH(N52)),"",N52),"")</f>
        <v/>
      </c>
      <c r="H52" s="85">
        <f>IFERROR(H49+7,"")</f>
        <v>46034</v>
      </c>
      <c r="I52" s="85">
        <f>IFERROR(H52+1,"")</f>
        <v>46035</v>
      </c>
      <c r="J52" s="85">
        <f t="shared" ref="J52" si="63">IFERROR(I52+1,"")</f>
        <v>46036</v>
      </c>
      <c r="K52" s="85">
        <f t="shared" ref="K52" si="64">IFERROR(J52+1,"")</f>
        <v>46037</v>
      </c>
      <c r="L52" s="85">
        <f t="shared" ref="L52" si="65">IFERROR(K52+1,"")</f>
        <v>46038</v>
      </c>
      <c r="M52" s="95">
        <f t="shared" ref="M52" si="66">IFERROR(L52+1,"")</f>
        <v>46039</v>
      </c>
      <c r="N52" s="96">
        <f t="shared" ref="N52" si="67">IFERROR(M52+1,"")</f>
        <v>46040</v>
      </c>
    </row>
    <row r="53" spans="2:16" ht="17.100000000000001" customHeight="1">
      <c r="D53" s="94"/>
      <c r="H53" s="84" t="str">
        <f ca="1">IFERROR(VLOOKUP(H52,別紙１!$D$8:$H$1029,別紙１!$G$5,FALSE),"")</f>
        <v/>
      </c>
      <c r="I53" s="84" t="str">
        <f ca="1">IFERROR(VLOOKUP(I52,別紙１!$D$8:$H$1029,別紙１!$G$5,FALSE),"")</f>
        <v/>
      </c>
      <c r="J53" s="84" t="str">
        <f ca="1">IFERROR(VLOOKUP(J52,別紙１!$D$8:$H$1029,別紙１!$G$5,FALSE),"")</f>
        <v/>
      </c>
      <c r="K53" s="84" t="str">
        <f ca="1">IFERROR(VLOOKUP(K52,別紙１!$D$8:$H$1029,別紙１!$G$5,FALSE),"")</f>
        <v/>
      </c>
      <c r="L53" s="84" t="str">
        <f ca="1">IFERROR(VLOOKUP(L52,別紙１!$D$8:$H$1029,別紙１!$G$5,FALSE),"")</f>
        <v/>
      </c>
      <c r="M53" s="87" t="str">
        <f ca="1">IFERROR(VLOOKUP(M52,別紙１!$D$8:$H$1029,別紙１!$G$5,FALSE),"")</f>
        <v/>
      </c>
      <c r="N53" s="86" t="str">
        <f ca="1">IFERROR(VLOOKUP(N52,別紙１!$D$8:$H$1029,別紙１!$G$5,FALSE),"")</f>
        <v/>
      </c>
      <c r="P53" s="98" t="str">
        <f ca="1">IF(COUNTIF(H53:N53,"外")&gt;0,"非対象期間",IF(COUNTIF(H53:N53,"○")+COUNTIF(H53:N53,"▲")&gt;=2,"達成","未"))</f>
        <v>未</v>
      </c>
    </row>
    <row r="54" spans="2:16" ht="8.4499999999999993" customHeight="1">
      <c r="D54" s="94"/>
    </row>
    <row r="55" spans="2:16" ht="17.100000000000001" customHeight="1">
      <c r="B55">
        <f>B52+1</f>
        <v>17</v>
      </c>
      <c r="C55" s="18" t="str">
        <f>"第"&amp;IF(B55&lt;10,DBCS(B55),B55)&amp;"週"</f>
        <v>第17週</v>
      </c>
      <c r="D55" s="94">
        <f>IFERROR(H55,"")</f>
        <v>46041</v>
      </c>
      <c r="E55" s="18" t="str">
        <f>IF(F55="","","～")</f>
        <v/>
      </c>
      <c r="F55" s="94" t="str">
        <f>IFERROR(IF(AND(YEAR(H55)=YEAR(N55),MONTH(H55)=MONTH(N55)),"",N55),"")</f>
        <v/>
      </c>
      <c r="H55" s="85">
        <f>IFERROR(H52+7,"")</f>
        <v>46041</v>
      </c>
      <c r="I55" s="85">
        <f>IFERROR(H55+1,"")</f>
        <v>46042</v>
      </c>
      <c r="J55" s="85">
        <f t="shared" ref="J55" si="68">IFERROR(I55+1,"")</f>
        <v>46043</v>
      </c>
      <c r="K55" s="85">
        <f t="shared" ref="K55" si="69">IFERROR(J55+1,"")</f>
        <v>46044</v>
      </c>
      <c r="L55" s="85">
        <f t="shared" ref="L55" si="70">IFERROR(K55+1,"")</f>
        <v>46045</v>
      </c>
      <c r="M55" s="95">
        <f t="shared" ref="M55" si="71">IFERROR(L55+1,"")</f>
        <v>46046</v>
      </c>
      <c r="N55" s="96">
        <f t="shared" ref="N55" si="72">IFERROR(M55+1,"")</f>
        <v>46047</v>
      </c>
    </row>
    <row r="56" spans="2:16" ht="17.100000000000001" customHeight="1">
      <c r="D56" s="94"/>
      <c r="H56" s="84" t="str">
        <f ca="1">IFERROR(VLOOKUP(H55,別紙１!$D$8:$H$1029,別紙１!$G$5,FALSE),"")</f>
        <v/>
      </c>
      <c r="I56" s="84" t="str">
        <f ca="1">IFERROR(VLOOKUP(I55,別紙１!$D$8:$H$1029,別紙１!$G$5,FALSE),"")</f>
        <v/>
      </c>
      <c r="J56" s="84" t="str">
        <f ca="1">IFERROR(VLOOKUP(J55,別紙１!$D$8:$H$1029,別紙１!$G$5,FALSE),"")</f>
        <v/>
      </c>
      <c r="K56" s="84" t="str">
        <f ca="1">IFERROR(VLOOKUP(K55,別紙１!$D$8:$H$1029,別紙１!$G$5,FALSE),"")</f>
        <v/>
      </c>
      <c r="L56" s="84" t="str">
        <f ca="1">IFERROR(VLOOKUP(L55,別紙１!$D$8:$H$1029,別紙１!$G$5,FALSE),"")</f>
        <v/>
      </c>
      <c r="M56" s="87" t="str">
        <f ca="1">IFERROR(VLOOKUP(M55,別紙１!$D$8:$H$1029,別紙１!$G$5,FALSE),"")</f>
        <v/>
      </c>
      <c r="N56" s="86" t="str">
        <f ca="1">IFERROR(VLOOKUP(N55,別紙１!$D$8:$H$1029,別紙１!$G$5,FALSE),"")</f>
        <v/>
      </c>
      <c r="P56" s="98" t="str">
        <f ca="1">IF(COUNTIF(H56:N56,"外")&gt;0,"非対象期間",IF(COUNTIF(H56:N56,"○")+COUNTIF(H56:N56,"▲")&gt;=2,"達成","未"))</f>
        <v>未</v>
      </c>
    </row>
    <row r="57" spans="2:16" ht="8.4499999999999993" customHeight="1">
      <c r="D57" s="94"/>
    </row>
    <row r="58" spans="2:16" ht="17.100000000000001" customHeight="1">
      <c r="B58">
        <f>B55+1</f>
        <v>18</v>
      </c>
      <c r="C58" s="18" t="str">
        <f>"第"&amp;IF(B58&lt;10,DBCS(B58),B58)&amp;"週"</f>
        <v>第18週</v>
      </c>
      <c r="D58" s="94">
        <f>IFERROR(H58,"")</f>
        <v>46048</v>
      </c>
      <c r="E58" s="18" t="str">
        <f>IF(F58="","","～")</f>
        <v>～</v>
      </c>
      <c r="F58" s="94">
        <f>IFERROR(IF(AND(YEAR(H58)=YEAR(N58),MONTH(H58)=MONTH(N58)),"",N58),"")</f>
        <v>46054</v>
      </c>
      <c r="H58" s="85">
        <f>IFERROR(H55+7,"")</f>
        <v>46048</v>
      </c>
      <c r="I58" s="85">
        <f>IFERROR(H58+1,"")</f>
        <v>46049</v>
      </c>
      <c r="J58" s="85">
        <f t="shared" ref="J58" si="73">IFERROR(I58+1,"")</f>
        <v>46050</v>
      </c>
      <c r="K58" s="85">
        <f t="shared" ref="K58" si="74">IFERROR(J58+1,"")</f>
        <v>46051</v>
      </c>
      <c r="L58" s="85">
        <f t="shared" ref="L58" si="75">IFERROR(K58+1,"")</f>
        <v>46052</v>
      </c>
      <c r="M58" s="95">
        <f t="shared" ref="M58" si="76">IFERROR(L58+1,"")</f>
        <v>46053</v>
      </c>
      <c r="N58" s="96">
        <f t="shared" ref="N58" si="77">IFERROR(M58+1,"")</f>
        <v>46054</v>
      </c>
    </row>
    <row r="59" spans="2:16" ht="17.100000000000001" customHeight="1">
      <c r="D59" s="94"/>
      <c r="H59" s="84" t="str">
        <f ca="1">IFERROR(VLOOKUP(H58,別紙１!$D$8:$H$1029,別紙１!$G$5,FALSE),"")</f>
        <v/>
      </c>
      <c r="I59" s="84" t="str">
        <f ca="1">IFERROR(VLOOKUP(I58,別紙１!$D$8:$H$1029,別紙１!$G$5,FALSE),"")</f>
        <v/>
      </c>
      <c r="J59" s="84" t="str">
        <f ca="1">IFERROR(VLOOKUP(J58,別紙１!$D$8:$H$1029,別紙１!$G$5,FALSE),"")</f>
        <v/>
      </c>
      <c r="K59" s="84" t="str">
        <f ca="1">IFERROR(VLOOKUP(K58,別紙１!$D$8:$H$1029,別紙１!$G$5,FALSE),"")</f>
        <v/>
      </c>
      <c r="L59" s="84" t="str">
        <f ca="1">IFERROR(VLOOKUP(L58,別紙１!$D$8:$H$1029,別紙１!$G$5,FALSE),"")</f>
        <v/>
      </c>
      <c r="M59" s="87" t="str">
        <f ca="1">IFERROR(VLOOKUP(M58,別紙１!$D$8:$H$1029,別紙１!$G$5,FALSE),"")</f>
        <v/>
      </c>
      <c r="N59" s="86" t="str">
        <f ca="1">IFERROR(VLOOKUP(N58,別紙１!$D$8:$H$1029,別紙１!$G$5,FALSE),"")</f>
        <v/>
      </c>
      <c r="P59" s="98" t="str">
        <f ca="1">IF(COUNTIF(H59:N59,"外")&gt;0,"非対象期間",IF(COUNTIF(H59:N59,"○")+COUNTIF(H59:N59,"▲")&gt;=2,"達成","未"))</f>
        <v>未</v>
      </c>
    </row>
    <row r="60" spans="2:16" ht="8.4499999999999993" customHeight="1">
      <c r="D60" s="94"/>
    </row>
    <row r="61" spans="2:16" ht="17.100000000000001" customHeight="1">
      <c r="B61">
        <f>B58+1</f>
        <v>19</v>
      </c>
      <c r="C61" s="18" t="str">
        <f>"第"&amp;IF(B61&lt;10,DBCS(B61),B61)&amp;"週"</f>
        <v>第19週</v>
      </c>
      <c r="D61" s="94">
        <f>IFERROR(H61,"")</f>
        <v>46055</v>
      </c>
      <c r="E61" s="18" t="str">
        <f>IF(F61="","","～")</f>
        <v/>
      </c>
      <c r="F61" s="94" t="str">
        <f>IFERROR(IF(AND(YEAR(H61)=YEAR(N61),MONTH(H61)=MONTH(N61)),"",N61),"")</f>
        <v/>
      </c>
      <c r="H61" s="85">
        <f>IFERROR(H58+7,"")</f>
        <v>46055</v>
      </c>
      <c r="I61" s="85">
        <f>IFERROR(H61+1,"")</f>
        <v>46056</v>
      </c>
      <c r="J61" s="85">
        <f t="shared" ref="J61" si="78">IFERROR(I61+1,"")</f>
        <v>46057</v>
      </c>
      <c r="K61" s="85">
        <f t="shared" ref="K61" si="79">IFERROR(J61+1,"")</f>
        <v>46058</v>
      </c>
      <c r="L61" s="85">
        <f t="shared" ref="L61" si="80">IFERROR(K61+1,"")</f>
        <v>46059</v>
      </c>
      <c r="M61" s="95">
        <f t="shared" ref="M61" si="81">IFERROR(L61+1,"")</f>
        <v>46060</v>
      </c>
      <c r="N61" s="96">
        <f t="shared" ref="N61" si="82">IFERROR(M61+1,"")</f>
        <v>46061</v>
      </c>
    </row>
    <row r="62" spans="2:16" ht="17.100000000000001" customHeight="1">
      <c r="D62" s="94"/>
      <c r="H62" s="84" t="str">
        <f ca="1">IFERROR(VLOOKUP(H61,別紙１!$D$8:$H$1029,別紙１!$G$5,FALSE),"")</f>
        <v/>
      </c>
      <c r="I62" s="84" t="str">
        <f ca="1">IFERROR(VLOOKUP(I61,別紙１!$D$8:$H$1029,別紙１!$G$5,FALSE),"")</f>
        <v/>
      </c>
      <c r="J62" s="84" t="str">
        <f ca="1">IFERROR(VLOOKUP(J61,別紙１!$D$8:$H$1029,別紙１!$G$5,FALSE),"")</f>
        <v/>
      </c>
      <c r="K62" s="84" t="str">
        <f ca="1">IFERROR(VLOOKUP(K61,別紙１!$D$8:$H$1029,別紙１!$G$5,FALSE),"")</f>
        <v/>
      </c>
      <c r="L62" s="84" t="str">
        <f ca="1">IFERROR(VLOOKUP(L61,別紙１!$D$8:$H$1029,別紙１!$G$5,FALSE),"")</f>
        <v/>
      </c>
      <c r="M62" s="87" t="str">
        <f ca="1">IFERROR(VLOOKUP(M61,別紙１!$D$8:$H$1029,別紙１!$G$5,FALSE),"")</f>
        <v/>
      </c>
      <c r="N62" s="86" t="str">
        <f ca="1">IFERROR(VLOOKUP(N61,別紙１!$D$8:$H$1029,別紙１!$G$5,FALSE),"")</f>
        <v/>
      </c>
      <c r="P62" s="98" t="str">
        <f ca="1">IF(COUNTIF(H62:N62,"外")&gt;0,"非対象期間",IF(COUNTIF(H62:N62,"○")+COUNTIF(H62:N62,"▲")&gt;=2,"達成","未"))</f>
        <v>未</v>
      </c>
    </row>
    <row r="63" spans="2:16" ht="8.4499999999999993" customHeight="1">
      <c r="D63" s="94"/>
    </row>
    <row r="64" spans="2:16" ht="17.100000000000001" customHeight="1">
      <c r="B64">
        <f>B61+1</f>
        <v>20</v>
      </c>
      <c r="C64" s="18" t="str">
        <f>"第"&amp;IF(B64&lt;10,DBCS(B64),B64)&amp;"週"</f>
        <v>第20週</v>
      </c>
      <c r="D64" s="94">
        <f>IFERROR(H64,"")</f>
        <v>46062</v>
      </c>
      <c r="E64" s="18" t="str">
        <f>IF(F64="","","～")</f>
        <v/>
      </c>
      <c r="F64" s="94" t="str">
        <f>IFERROR(IF(AND(YEAR(H64)=YEAR(N64),MONTH(H64)=MONTH(N64)),"",N64),"")</f>
        <v/>
      </c>
      <c r="H64" s="85">
        <f>IFERROR(H61+7,"")</f>
        <v>46062</v>
      </c>
      <c r="I64" s="85">
        <f>IFERROR(H64+1,"")</f>
        <v>46063</v>
      </c>
      <c r="J64" s="85">
        <f t="shared" ref="J64" si="83">IFERROR(I64+1,"")</f>
        <v>46064</v>
      </c>
      <c r="K64" s="85">
        <f t="shared" ref="K64" si="84">IFERROR(J64+1,"")</f>
        <v>46065</v>
      </c>
      <c r="L64" s="85">
        <f t="shared" ref="L64" si="85">IFERROR(K64+1,"")</f>
        <v>46066</v>
      </c>
      <c r="M64" s="95">
        <f t="shared" ref="M64" si="86">IFERROR(L64+1,"")</f>
        <v>46067</v>
      </c>
      <c r="N64" s="96">
        <f t="shared" ref="N64" si="87">IFERROR(M64+1,"")</f>
        <v>46068</v>
      </c>
    </row>
    <row r="65" spans="2:16" ht="17.100000000000001" customHeight="1">
      <c r="D65" s="94"/>
      <c r="H65" s="84" t="str">
        <f ca="1">IFERROR(VLOOKUP(H64,別紙１!$D$8:$H$1029,別紙１!$G$5,FALSE),"")</f>
        <v/>
      </c>
      <c r="I65" s="84" t="str">
        <f ca="1">IFERROR(VLOOKUP(I64,別紙１!$D$8:$H$1029,別紙１!$G$5,FALSE),"")</f>
        <v/>
      </c>
      <c r="J65" s="84" t="str">
        <f ca="1">IFERROR(VLOOKUP(J64,別紙１!$D$8:$H$1029,別紙１!$G$5,FALSE),"")</f>
        <v/>
      </c>
      <c r="K65" s="84" t="str">
        <f ca="1">IFERROR(VLOOKUP(K64,別紙１!$D$8:$H$1029,別紙１!$G$5,FALSE),"")</f>
        <v/>
      </c>
      <c r="L65" s="84" t="str">
        <f ca="1">IFERROR(VLOOKUP(L64,別紙１!$D$8:$H$1029,別紙１!$G$5,FALSE),"")</f>
        <v/>
      </c>
      <c r="M65" s="87" t="str">
        <f ca="1">IFERROR(VLOOKUP(M64,別紙１!$D$8:$H$1029,別紙１!$G$5,FALSE),"")</f>
        <v/>
      </c>
      <c r="N65" s="86" t="str">
        <f ca="1">IFERROR(VLOOKUP(N64,別紙１!$D$8:$H$1029,別紙１!$G$5,FALSE),"")</f>
        <v/>
      </c>
      <c r="P65" s="98" t="str">
        <f ca="1">IF(COUNTIF(H65:N65,"外")&gt;0,"非対象期間",IF(COUNTIF(H65:N65,"○")+COUNTIF(H65:N65,"▲")&gt;=2,"達成","未"))</f>
        <v>未</v>
      </c>
    </row>
    <row r="66" spans="2:16" ht="8.4499999999999993" customHeight="1">
      <c r="D66" s="94"/>
    </row>
    <row r="67" spans="2:16" ht="17.100000000000001" customHeight="1">
      <c r="B67">
        <f>B64+1</f>
        <v>21</v>
      </c>
      <c r="C67" s="18" t="str">
        <f>"第"&amp;IF(B67&lt;10,DBCS(B67),B67)&amp;"週"</f>
        <v>第21週</v>
      </c>
      <c r="D67" s="94">
        <f>IFERROR(H67,"")</f>
        <v>46069</v>
      </c>
      <c r="E67" s="18" t="str">
        <f>IF(F67="","","～")</f>
        <v/>
      </c>
      <c r="F67" s="94" t="str">
        <f>IFERROR(IF(AND(YEAR(H67)=YEAR(N67),MONTH(H67)=MONTH(N67)),"",N67),"")</f>
        <v/>
      </c>
      <c r="H67" s="85">
        <f>IFERROR(H64+7,"")</f>
        <v>46069</v>
      </c>
      <c r="I67" s="85">
        <f>IFERROR(H67+1,"")</f>
        <v>46070</v>
      </c>
      <c r="J67" s="85">
        <f t="shared" ref="J67" si="88">IFERROR(I67+1,"")</f>
        <v>46071</v>
      </c>
      <c r="K67" s="85">
        <f t="shared" ref="K67" si="89">IFERROR(J67+1,"")</f>
        <v>46072</v>
      </c>
      <c r="L67" s="85">
        <f t="shared" ref="L67" si="90">IFERROR(K67+1,"")</f>
        <v>46073</v>
      </c>
      <c r="M67" s="95">
        <f t="shared" ref="M67" si="91">IFERROR(L67+1,"")</f>
        <v>46074</v>
      </c>
      <c r="N67" s="96">
        <f t="shared" ref="N67" si="92">IFERROR(M67+1,"")</f>
        <v>46075</v>
      </c>
    </row>
    <row r="68" spans="2:16" ht="17.100000000000001" customHeight="1">
      <c r="D68" s="94"/>
      <c r="H68" s="84" t="str">
        <f ca="1">IFERROR(VLOOKUP(H67,別紙１!$D$8:$H$1029,別紙１!$G$5,FALSE),"")</f>
        <v/>
      </c>
      <c r="I68" s="84" t="str">
        <f ca="1">IFERROR(VLOOKUP(I67,別紙１!$D$8:$H$1029,別紙１!$G$5,FALSE),"")</f>
        <v/>
      </c>
      <c r="J68" s="84" t="str">
        <f ca="1">IFERROR(VLOOKUP(J67,別紙１!$D$8:$H$1029,別紙１!$G$5,FALSE),"")</f>
        <v/>
      </c>
      <c r="K68" s="84" t="str">
        <f ca="1">IFERROR(VLOOKUP(K67,別紙１!$D$8:$H$1029,別紙１!$G$5,FALSE),"")</f>
        <v/>
      </c>
      <c r="L68" s="84" t="str">
        <f ca="1">IFERROR(VLOOKUP(L67,別紙１!$D$8:$H$1029,別紙１!$G$5,FALSE),"")</f>
        <v/>
      </c>
      <c r="M68" s="87" t="str">
        <f ca="1">IFERROR(VLOOKUP(M67,別紙１!$D$8:$H$1029,別紙１!$G$5,FALSE),"")</f>
        <v/>
      </c>
      <c r="N68" s="86" t="str">
        <f ca="1">IFERROR(VLOOKUP(N67,別紙１!$D$8:$H$1029,別紙１!$G$5,FALSE),"")</f>
        <v/>
      </c>
      <c r="P68" s="98" t="str">
        <f ca="1">IF(COUNTIF(H68:N68,"外")&gt;0,"非対象期間",IF(COUNTIF(H68:N68,"○")+COUNTIF(H68:N68,"▲")&gt;=2,"達成","未"))</f>
        <v>未</v>
      </c>
    </row>
    <row r="69" spans="2:16" ht="8.4499999999999993" customHeight="1">
      <c r="D69" s="94"/>
    </row>
    <row r="70" spans="2:16" ht="17.100000000000001" customHeight="1">
      <c r="B70">
        <f>B67+1</f>
        <v>22</v>
      </c>
      <c r="C70" s="18" t="str">
        <f>"第"&amp;IF(B70&lt;10,DBCS(B70),B70)&amp;"週"</f>
        <v>第22週</v>
      </c>
      <c r="D70" s="94">
        <f>IFERROR(H70,"")</f>
        <v>46076</v>
      </c>
      <c r="E70" s="18" t="str">
        <f>IF(F70="","","～")</f>
        <v>～</v>
      </c>
      <c r="F70" s="94">
        <f>IFERROR(IF(AND(YEAR(H70)=YEAR(N70),MONTH(H70)=MONTH(N70)),"",N70),"")</f>
        <v>46082</v>
      </c>
      <c r="H70" s="85">
        <f>IFERROR(H67+7,"")</f>
        <v>46076</v>
      </c>
      <c r="I70" s="85">
        <f>IFERROR(H70+1,"")</f>
        <v>46077</v>
      </c>
      <c r="J70" s="85">
        <f t="shared" ref="J70" si="93">IFERROR(I70+1,"")</f>
        <v>46078</v>
      </c>
      <c r="K70" s="85">
        <f t="shared" ref="K70" si="94">IFERROR(J70+1,"")</f>
        <v>46079</v>
      </c>
      <c r="L70" s="85">
        <f t="shared" ref="L70" si="95">IFERROR(K70+1,"")</f>
        <v>46080</v>
      </c>
      <c r="M70" s="95">
        <f t="shared" ref="M70" si="96">IFERROR(L70+1,"")</f>
        <v>46081</v>
      </c>
      <c r="N70" s="96">
        <f t="shared" ref="N70" si="97">IFERROR(M70+1,"")</f>
        <v>46082</v>
      </c>
    </row>
    <row r="71" spans="2:16" ht="17.100000000000001" customHeight="1">
      <c r="D71" s="94"/>
      <c r="H71" s="84" t="str">
        <f ca="1">IFERROR(VLOOKUP(H70,別紙１!$D$8:$H$1029,別紙１!$G$5,FALSE),"")</f>
        <v/>
      </c>
      <c r="I71" s="84" t="str">
        <f ca="1">IFERROR(VLOOKUP(I70,別紙１!$D$8:$H$1029,別紙１!$G$5,FALSE),"")</f>
        <v/>
      </c>
      <c r="J71" s="84" t="str">
        <f ca="1">IFERROR(VLOOKUP(J70,別紙１!$D$8:$H$1029,別紙１!$G$5,FALSE),"")</f>
        <v/>
      </c>
      <c r="K71" s="84" t="str">
        <f ca="1">IFERROR(VLOOKUP(K70,別紙１!$D$8:$H$1029,別紙１!$G$5,FALSE),"")</f>
        <v/>
      </c>
      <c r="L71" s="84" t="str">
        <f ca="1">IFERROR(VLOOKUP(L70,別紙１!$D$8:$H$1029,別紙１!$G$5,FALSE),"")</f>
        <v/>
      </c>
      <c r="M71" s="87" t="str">
        <f ca="1">IFERROR(VLOOKUP(M70,別紙１!$D$8:$H$1029,別紙１!$G$5,FALSE),"")</f>
        <v/>
      </c>
      <c r="N71" s="86" t="str">
        <f ca="1">IFERROR(VLOOKUP(N70,別紙１!$D$8:$H$1029,別紙１!$G$5,FALSE),"")</f>
        <v/>
      </c>
      <c r="P71" s="98" t="str">
        <f ca="1">IF(COUNTIF(H71:N71,"外")&gt;0,"非対象期間",IF(COUNTIF(H71:N71,"○")+COUNTIF(H71:N71,"▲")&gt;=2,"達成","未"))</f>
        <v>未</v>
      </c>
    </row>
    <row r="72" spans="2:16" ht="8.4499999999999993" customHeight="1">
      <c r="D72" s="94"/>
    </row>
    <row r="73" spans="2:16" ht="17.100000000000001" customHeight="1">
      <c r="B73">
        <f>B70+1</f>
        <v>23</v>
      </c>
      <c r="C73" s="18" t="str">
        <f>"第"&amp;IF(B73&lt;10,DBCS(B73),B73)&amp;"週"</f>
        <v>第23週</v>
      </c>
      <c r="D73" s="94">
        <f>IFERROR(H73,"")</f>
        <v>46083</v>
      </c>
      <c r="E73" s="18" t="str">
        <f>IF(F73="","","～")</f>
        <v/>
      </c>
      <c r="F73" s="94" t="str">
        <f>IFERROR(IF(AND(YEAR(H73)=YEAR(N73),MONTH(H73)=MONTH(N73)),"",N73),"")</f>
        <v/>
      </c>
      <c r="H73" s="85">
        <f>IFERROR(H70+7,"")</f>
        <v>46083</v>
      </c>
      <c r="I73" s="85">
        <f>IFERROR(H73+1,"")</f>
        <v>46084</v>
      </c>
      <c r="J73" s="85">
        <f t="shared" ref="J73" si="98">IFERROR(I73+1,"")</f>
        <v>46085</v>
      </c>
      <c r="K73" s="85">
        <f t="shared" ref="K73" si="99">IFERROR(J73+1,"")</f>
        <v>46086</v>
      </c>
      <c r="L73" s="85">
        <f t="shared" ref="L73" si="100">IFERROR(K73+1,"")</f>
        <v>46087</v>
      </c>
      <c r="M73" s="95">
        <f t="shared" ref="M73" si="101">IFERROR(L73+1,"")</f>
        <v>46088</v>
      </c>
      <c r="N73" s="96">
        <f t="shared" ref="N73" si="102">IFERROR(M73+1,"")</f>
        <v>46089</v>
      </c>
    </row>
    <row r="74" spans="2:16" ht="17.100000000000001" customHeight="1">
      <c r="D74" s="94"/>
      <c r="H74" s="84" t="str">
        <f ca="1">IFERROR(VLOOKUP(H73,別紙１!$D$8:$H$1029,別紙１!$G$5,FALSE),"")</f>
        <v>外</v>
      </c>
      <c r="I74" s="84" t="str">
        <f ca="1">IFERROR(VLOOKUP(I73,別紙１!$D$8:$H$1029,別紙１!$G$5,FALSE),"")</f>
        <v>外</v>
      </c>
      <c r="J74" s="84" t="str">
        <f ca="1">IFERROR(VLOOKUP(J73,別紙１!$D$8:$H$1029,別紙１!$G$5,FALSE),"")</f>
        <v>外</v>
      </c>
      <c r="K74" s="84" t="str">
        <f ca="1">IFERROR(VLOOKUP(K73,別紙１!$D$8:$H$1029,別紙１!$G$5,FALSE),"")</f>
        <v>外</v>
      </c>
      <c r="L74" s="84" t="str">
        <f ca="1">IFERROR(VLOOKUP(L73,別紙１!$D$8:$H$1029,別紙１!$G$5,FALSE),"")</f>
        <v>外</v>
      </c>
      <c r="M74" s="87" t="str">
        <f ca="1">IFERROR(VLOOKUP(M73,別紙１!$D$8:$H$1029,別紙１!$G$5,FALSE),"")</f>
        <v>外</v>
      </c>
      <c r="N74" s="86" t="str">
        <f ca="1">IFERROR(VLOOKUP(N73,別紙１!$D$8:$H$1029,別紙１!$G$5,FALSE),"")</f>
        <v>外</v>
      </c>
      <c r="P74" s="98" t="str">
        <f ca="1">IF(COUNTIF(H74:N74,"外")&gt;0,"非対象期間",IF(COUNTIF(H74:N74,"○")+COUNTIF(H74:N74,"▲")&gt;=2,"達成","未"))</f>
        <v>非対象期間</v>
      </c>
    </row>
    <row r="75" spans="2:16" ht="8.4499999999999993" customHeight="1">
      <c r="D75" s="94"/>
    </row>
    <row r="76" spans="2:16" ht="17.100000000000001" customHeight="1">
      <c r="B76">
        <f>B73+1</f>
        <v>24</v>
      </c>
      <c r="C76" s="18" t="str">
        <f>"第"&amp;IF(B76&lt;10,DBCS(B76),B76)&amp;"週"</f>
        <v>第24週</v>
      </c>
      <c r="D76" s="94">
        <f>IFERROR(H76,"")</f>
        <v>46090</v>
      </c>
      <c r="E76" s="18" t="str">
        <f>IF(F76="","","～")</f>
        <v/>
      </c>
      <c r="F76" s="94" t="str">
        <f>IFERROR(IF(AND(YEAR(H76)=YEAR(N76),MONTH(H76)=MONTH(N76)),"",N76),"")</f>
        <v/>
      </c>
      <c r="H76" s="85">
        <f>IFERROR(H73+7,"")</f>
        <v>46090</v>
      </c>
      <c r="I76" s="85">
        <f>IFERROR(H76+1,"")</f>
        <v>46091</v>
      </c>
      <c r="J76" s="85">
        <f t="shared" ref="J76" si="103">IFERROR(I76+1,"")</f>
        <v>46092</v>
      </c>
      <c r="K76" s="85">
        <f t="shared" ref="K76" si="104">IFERROR(J76+1,"")</f>
        <v>46093</v>
      </c>
      <c r="L76" s="85">
        <f t="shared" ref="L76" si="105">IFERROR(K76+1,"")</f>
        <v>46094</v>
      </c>
      <c r="M76" s="95">
        <f t="shared" ref="M76" si="106">IFERROR(L76+1,"")</f>
        <v>46095</v>
      </c>
      <c r="N76" s="96">
        <f t="shared" ref="N76" si="107">IFERROR(M76+1,"")</f>
        <v>46096</v>
      </c>
    </row>
    <row r="77" spans="2:16" ht="17.100000000000001" customHeight="1">
      <c r="D77" s="94"/>
      <c r="H77" s="84" t="str">
        <f ca="1">IFERROR(VLOOKUP(H76,別紙１!$D$8:$H$1029,別紙１!$G$5,FALSE),"")</f>
        <v>外</v>
      </c>
      <c r="I77" s="84" t="str">
        <f ca="1">IFERROR(VLOOKUP(I76,別紙１!$D$8:$H$1029,別紙１!$G$5,FALSE),"")</f>
        <v>外</v>
      </c>
      <c r="J77" s="84" t="str">
        <f ca="1">IFERROR(VLOOKUP(J76,別紙１!$D$8:$H$1029,別紙１!$G$5,FALSE),"")</f>
        <v>外</v>
      </c>
      <c r="K77" s="84" t="str">
        <f ca="1">IFERROR(VLOOKUP(K76,別紙１!$D$8:$H$1029,別紙１!$G$5,FALSE),"")</f>
        <v>外</v>
      </c>
      <c r="L77" s="84" t="str">
        <f ca="1">IFERROR(VLOOKUP(L76,別紙１!$D$8:$H$1029,別紙１!$G$5,FALSE),"")</f>
        <v>外</v>
      </c>
      <c r="M77" s="87" t="str">
        <f ca="1">IFERROR(VLOOKUP(M76,別紙１!$D$8:$H$1029,別紙１!$G$5,FALSE),"")</f>
        <v>外</v>
      </c>
      <c r="N77" s="86" t="str">
        <f ca="1">IFERROR(VLOOKUP(N76,別紙１!$D$8:$H$1029,別紙１!$G$5,FALSE),"")</f>
        <v>外</v>
      </c>
      <c r="P77" s="98" t="str">
        <f ca="1">IF(COUNTIF(H77:N77,"外")&gt;0,"非対象期間",IF(COUNTIF(H77:N77,"○")+COUNTIF(H77:N77,"▲")&gt;=2,"達成","未"))</f>
        <v>非対象期間</v>
      </c>
    </row>
    <row r="78" spans="2:16" ht="8.4499999999999993" customHeight="1">
      <c r="D78" s="94"/>
    </row>
    <row r="79" spans="2:16" ht="17.100000000000001" customHeight="1">
      <c r="B79">
        <f>B76+1</f>
        <v>25</v>
      </c>
      <c r="C79" s="18" t="str">
        <f>"第"&amp;IF(B79&lt;10,DBCS(B79),B79)&amp;"週"</f>
        <v>第25週</v>
      </c>
      <c r="D79" s="94">
        <f>IFERROR(H79,"")</f>
        <v>46097</v>
      </c>
      <c r="E79" s="18" t="str">
        <f>IF(F79="","","～")</f>
        <v/>
      </c>
      <c r="F79" s="94" t="str">
        <f>IFERROR(IF(AND(YEAR(H79)=YEAR(N79),MONTH(H79)=MONTH(N79)),"",N79),"")</f>
        <v/>
      </c>
      <c r="H79" s="85">
        <f>IFERROR(H76+7,"")</f>
        <v>46097</v>
      </c>
      <c r="I79" s="85">
        <f>IFERROR(H79+1,"")</f>
        <v>46098</v>
      </c>
      <c r="J79" s="85">
        <f t="shared" ref="J79" si="108">IFERROR(I79+1,"")</f>
        <v>46099</v>
      </c>
      <c r="K79" s="85">
        <f t="shared" ref="K79" si="109">IFERROR(J79+1,"")</f>
        <v>46100</v>
      </c>
      <c r="L79" s="85">
        <f t="shared" ref="L79" si="110">IFERROR(K79+1,"")</f>
        <v>46101</v>
      </c>
      <c r="M79" s="95">
        <f t="shared" ref="M79" si="111">IFERROR(L79+1,"")</f>
        <v>46102</v>
      </c>
      <c r="N79" s="96">
        <f t="shared" ref="N79" si="112">IFERROR(M79+1,"")</f>
        <v>46103</v>
      </c>
    </row>
    <row r="80" spans="2:16" ht="17.100000000000001" customHeight="1">
      <c r="D80" s="94"/>
      <c r="H80" s="84" t="str">
        <f ca="1">IFERROR(VLOOKUP(H79,別紙１!$D$8:$H$1029,別紙１!$G$5,FALSE),"")</f>
        <v>外</v>
      </c>
      <c r="I80" s="84" t="str">
        <f ca="1">IFERROR(VLOOKUP(I79,別紙１!$D$8:$H$1029,別紙１!$G$5,FALSE),"")</f>
        <v>外</v>
      </c>
      <c r="J80" s="84" t="str">
        <f ca="1">IFERROR(VLOOKUP(J79,別紙１!$D$8:$H$1029,別紙１!$G$5,FALSE),"")</f>
        <v>外</v>
      </c>
      <c r="K80" s="84" t="str">
        <f ca="1">IFERROR(VLOOKUP(K79,別紙１!$D$8:$H$1029,別紙１!$G$5,FALSE),"")</f>
        <v>外</v>
      </c>
      <c r="L80" s="84" t="str">
        <f ca="1">IFERROR(VLOOKUP(L79,別紙１!$D$8:$H$1029,別紙１!$G$5,FALSE),"")</f>
        <v>外</v>
      </c>
      <c r="M80" s="87" t="str">
        <f ca="1">IFERROR(VLOOKUP(M79,別紙１!$D$8:$H$1029,別紙１!$G$5,FALSE),"")</f>
        <v>外</v>
      </c>
      <c r="N80" s="86" t="str">
        <f ca="1">IFERROR(VLOOKUP(N79,別紙１!$D$8:$H$1029,別紙１!$G$5,FALSE),"")</f>
        <v>外</v>
      </c>
      <c r="P80" s="98" t="str">
        <f ca="1">IF(COUNTIF(H80:N80,"外")&gt;0,"非対象期間",IF(COUNTIF(H80:N80,"○")+COUNTIF(H80:N80,"▲")&gt;=2,"達成","未"))</f>
        <v>非対象期間</v>
      </c>
    </row>
    <row r="81" spans="2:16" ht="8.4499999999999993" customHeight="1">
      <c r="D81" s="94"/>
    </row>
    <row r="82" spans="2:16" ht="17.100000000000001" customHeight="1">
      <c r="B82">
        <f>B79+1</f>
        <v>26</v>
      </c>
      <c r="C82" s="18" t="str">
        <f>"第"&amp;IF(B82&lt;10,DBCS(B82),B82)&amp;"週"</f>
        <v>第26週</v>
      </c>
      <c r="D82" s="94">
        <f>IFERROR(H82,"")</f>
        <v>46104</v>
      </c>
      <c r="E82" s="18" t="str">
        <f>IF(F82="","","～")</f>
        <v/>
      </c>
      <c r="F82" s="94" t="str">
        <f>IFERROR(IF(AND(YEAR(H82)=YEAR(N82),MONTH(H82)=MONTH(N82)),"",N82),"")</f>
        <v/>
      </c>
      <c r="H82" s="85">
        <f>IFERROR(H79+7,"")</f>
        <v>46104</v>
      </c>
      <c r="I82" s="85">
        <f>IFERROR(H82+1,"")</f>
        <v>46105</v>
      </c>
      <c r="J82" s="85">
        <f t="shared" ref="J82" si="113">IFERROR(I82+1,"")</f>
        <v>46106</v>
      </c>
      <c r="K82" s="85">
        <f t="shared" ref="K82" si="114">IFERROR(J82+1,"")</f>
        <v>46107</v>
      </c>
      <c r="L82" s="85">
        <f t="shared" ref="L82" si="115">IFERROR(K82+1,"")</f>
        <v>46108</v>
      </c>
      <c r="M82" s="95">
        <f t="shared" ref="M82" si="116">IFERROR(L82+1,"")</f>
        <v>46109</v>
      </c>
      <c r="N82" s="96">
        <f t="shared" ref="N82" si="117">IFERROR(M82+1,"")</f>
        <v>46110</v>
      </c>
    </row>
    <row r="83" spans="2:16" ht="17.100000000000001" customHeight="1">
      <c r="D83" s="94"/>
      <c r="H83" s="84" t="str">
        <f ca="1">IFERROR(VLOOKUP(H82,別紙１!$D$8:$H$1029,別紙１!$G$5,FALSE),"")</f>
        <v>外</v>
      </c>
      <c r="I83" s="84" t="str">
        <f ca="1">IFERROR(VLOOKUP(I82,別紙１!$D$8:$H$1029,別紙１!$G$5,FALSE),"")</f>
        <v>外</v>
      </c>
      <c r="J83" s="84" t="str">
        <f ca="1">IFERROR(VLOOKUP(J82,別紙１!$D$8:$H$1029,別紙１!$G$5,FALSE),"")</f>
        <v>外</v>
      </c>
      <c r="K83" s="84" t="str">
        <f ca="1">IFERROR(VLOOKUP(K82,別紙１!$D$8:$H$1029,別紙１!$G$5,FALSE),"")</f>
        <v>外</v>
      </c>
      <c r="L83" s="84" t="str">
        <f ca="1">IFERROR(VLOOKUP(L82,別紙１!$D$8:$H$1029,別紙１!$G$5,FALSE),"")</f>
        <v>外</v>
      </c>
      <c r="M83" s="87" t="str">
        <f ca="1">IFERROR(VLOOKUP(M82,別紙１!$D$8:$H$1029,別紙１!$G$5,FALSE),"")</f>
        <v>外</v>
      </c>
      <c r="N83" s="86" t="str">
        <f ca="1">IFERROR(VLOOKUP(N82,別紙１!$D$8:$H$1029,別紙１!$G$5,FALSE),"")</f>
        <v>外</v>
      </c>
      <c r="P83" s="98" t="str">
        <f ca="1">IF(COUNTIF(H83:N83,"外")&gt;0,"非対象期間",IF(COUNTIF(H83:N83,"○")+COUNTIF(H83:N83,"▲")&gt;=2,"達成","未"))</f>
        <v>非対象期間</v>
      </c>
    </row>
    <row r="84" spans="2:16" ht="8.4499999999999993" customHeight="1">
      <c r="D84" s="94"/>
    </row>
    <row r="85" spans="2:16" ht="17.100000000000001" customHeight="1">
      <c r="B85">
        <f>B82+1</f>
        <v>27</v>
      </c>
      <c r="C85" s="18" t="str">
        <f>"第"&amp;IF(B85&lt;10,DBCS(B85),B85)&amp;"週"</f>
        <v>第27週</v>
      </c>
      <c r="D85" s="94">
        <f>IFERROR(H85,"")</f>
        <v>46111</v>
      </c>
      <c r="E85" s="18" t="str">
        <f>IF(F85="","","～")</f>
        <v>～</v>
      </c>
      <c r="F85" s="94">
        <f>IFERROR(IF(AND(YEAR(H85)=YEAR(N85),MONTH(H85)=MONTH(N85)),"",N85),"")</f>
        <v>46117</v>
      </c>
      <c r="H85" s="85">
        <f>IFERROR(H82+7,"")</f>
        <v>46111</v>
      </c>
      <c r="I85" s="85">
        <f>IFERROR(H85+1,"")</f>
        <v>46112</v>
      </c>
      <c r="J85" s="85">
        <f t="shared" ref="J85" si="118">IFERROR(I85+1,"")</f>
        <v>46113</v>
      </c>
      <c r="K85" s="85">
        <f t="shared" ref="K85" si="119">IFERROR(J85+1,"")</f>
        <v>46114</v>
      </c>
      <c r="L85" s="85">
        <f t="shared" ref="L85" si="120">IFERROR(K85+1,"")</f>
        <v>46115</v>
      </c>
      <c r="M85" s="95">
        <f t="shared" ref="M85" si="121">IFERROR(L85+1,"")</f>
        <v>46116</v>
      </c>
      <c r="N85" s="96">
        <f t="shared" ref="N85" si="122">IFERROR(M85+1,"")</f>
        <v>46117</v>
      </c>
    </row>
    <row r="86" spans="2:16" ht="17.100000000000001" customHeight="1">
      <c r="D86" s="94"/>
      <c r="H86" s="84" t="str">
        <f ca="1">IFERROR(VLOOKUP(H85,別紙１!$D$8:$H$1029,別紙１!$G$5,FALSE),"")</f>
        <v>外</v>
      </c>
      <c r="I86" s="84" t="str">
        <f ca="1">IFERROR(VLOOKUP(I85,別紙１!$D$8:$H$1029,別紙１!$G$5,FALSE),"")</f>
        <v>外</v>
      </c>
      <c r="J86" s="84" t="str">
        <f ca="1">IFERROR(VLOOKUP(J85,別紙１!$D$8:$H$1029,別紙１!$G$5,FALSE),"")</f>
        <v/>
      </c>
      <c r="K86" s="84" t="str">
        <f ca="1">IFERROR(VLOOKUP(K85,別紙１!$D$8:$H$1029,別紙１!$G$5,FALSE),"")</f>
        <v/>
      </c>
      <c r="L86" s="84" t="str">
        <f ca="1">IFERROR(VLOOKUP(L85,別紙１!$D$8:$H$1029,別紙１!$G$5,FALSE),"")</f>
        <v/>
      </c>
      <c r="M86" s="87" t="str">
        <f ca="1">IFERROR(VLOOKUP(M85,別紙１!$D$8:$H$1029,別紙１!$G$5,FALSE),"")</f>
        <v/>
      </c>
      <c r="N86" s="86" t="str">
        <f ca="1">IFERROR(VLOOKUP(N85,別紙１!$D$8:$H$1029,別紙１!$G$5,FALSE),"")</f>
        <v/>
      </c>
      <c r="P86" s="98" t="str">
        <f ca="1">IF(COUNTIF(H86:N86,"外")&gt;0,"非対象期間",IF(COUNTIF(H86:N86,"○")+COUNTIF(H86:N86,"▲")&gt;=2,"達成","未"))</f>
        <v>非対象期間</v>
      </c>
    </row>
    <row r="87" spans="2:16" ht="8.4499999999999993" customHeight="1">
      <c r="D87" s="94"/>
    </row>
    <row r="88" spans="2:16" ht="17.100000000000001" customHeight="1">
      <c r="B88">
        <f>B85+1</f>
        <v>28</v>
      </c>
      <c r="C88" s="18" t="str">
        <f>"第"&amp;IF(B88&lt;10,DBCS(B88),B88)&amp;"週"</f>
        <v>第28週</v>
      </c>
      <c r="D88" s="94">
        <f>IFERROR(H88,"")</f>
        <v>46118</v>
      </c>
      <c r="E88" s="18" t="str">
        <f>IF(F88="","","～")</f>
        <v/>
      </c>
      <c r="F88" s="94" t="str">
        <f>IFERROR(IF(AND(YEAR(H88)=YEAR(N88),MONTH(H88)=MONTH(N88)),"",N88),"")</f>
        <v/>
      </c>
      <c r="H88" s="85">
        <f>IFERROR(H85+7,"")</f>
        <v>46118</v>
      </c>
      <c r="I88" s="85">
        <f>IFERROR(H88+1,"")</f>
        <v>46119</v>
      </c>
      <c r="J88" s="85">
        <f t="shared" ref="J88" si="123">IFERROR(I88+1,"")</f>
        <v>46120</v>
      </c>
      <c r="K88" s="85">
        <f t="shared" ref="K88" si="124">IFERROR(J88+1,"")</f>
        <v>46121</v>
      </c>
      <c r="L88" s="85">
        <f t="shared" ref="L88" si="125">IFERROR(K88+1,"")</f>
        <v>46122</v>
      </c>
      <c r="M88" s="95">
        <f t="shared" ref="M88" si="126">IFERROR(L88+1,"")</f>
        <v>46123</v>
      </c>
      <c r="N88" s="96">
        <f t="shared" ref="N88" si="127">IFERROR(M88+1,"")</f>
        <v>46124</v>
      </c>
    </row>
    <row r="89" spans="2:16" ht="17.100000000000001" customHeight="1">
      <c r="D89" s="94"/>
      <c r="H89" s="84" t="str">
        <f ca="1">IFERROR(VLOOKUP(H88,別紙１!$D$8:$H$1029,別紙１!$G$5,FALSE),"")</f>
        <v/>
      </c>
      <c r="I89" s="84" t="str">
        <f ca="1">IFERROR(VLOOKUP(I88,別紙１!$D$8:$H$1029,別紙１!$G$5,FALSE),"")</f>
        <v/>
      </c>
      <c r="J89" s="84" t="str">
        <f ca="1">IFERROR(VLOOKUP(J88,別紙１!$D$8:$H$1029,別紙１!$G$5,FALSE),"")</f>
        <v/>
      </c>
      <c r="K89" s="84" t="str">
        <f ca="1">IFERROR(VLOOKUP(K88,別紙１!$D$8:$H$1029,別紙１!$G$5,FALSE),"")</f>
        <v/>
      </c>
      <c r="L89" s="84" t="str">
        <f ca="1">IFERROR(VLOOKUP(L88,別紙１!$D$8:$H$1029,別紙１!$G$5,FALSE),"")</f>
        <v/>
      </c>
      <c r="M89" s="87" t="str">
        <f ca="1">IFERROR(VLOOKUP(M88,別紙１!$D$8:$H$1029,別紙１!$G$5,FALSE),"")</f>
        <v/>
      </c>
      <c r="N89" s="86" t="str">
        <f ca="1">IFERROR(VLOOKUP(N88,別紙１!$D$8:$H$1029,別紙１!$G$5,FALSE),"")</f>
        <v/>
      </c>
      <c r="P89" s="98" t="str">
        <f ca="1">IF(COUNTIF(H89:N89,"外")&gt;0,"非対象期間",IF(COUNTIF(H89:N89,"○")+COUNTIF(H89:N89,"▲")&gt;=2,"達成","未"))</f>
        <v>未</v>
      </c>
    </row>
    <row r="90" spans="2:16" ht="8.4499999999999993" customHeight="1">
      <c r="D90" s="94"/>
    </row>
    <row r="91" spans="2:16" ht="17.100000000000001" customHeight="1">
      <c r="B91">
        <f>B88+1</f>
        <v>29</v>
      </c>
      <c r="C91" s="18" t="str">
        <f>"第"&amp;IF(B91&lt;10,DBCS(B91),B91)&amp;"週"</f>
        <v>第29週</v>
      </c>
      <c r="D91" s="94">
        <f>IFERROR(H91,"")</f>
        <v>46125</v>
      </c>
      <c r="E91" s="18" t="str">
        <f>IF(F91="","","～")</f>
        <v/>
      </c>
      <c r="F91" s="94" t="str">
        <f>IFERROR(IF(AND(YEAR(H91)=YEAR(N91),MONTH(H91)=MONTH(N91)),"",N91),"")</f>
        <v/>
      </c>
      <c r="H91" s="85">
        <f>IFERROR(H88+7,"")</f>
        <v>46125</v>
      </c>
      <c r="I91" s="85">
        <f>IFERROR(H91+1,"")</f>
        <v>46126</v>
      </c>
      <c r="J91" s="85">
        <f t="shared" ref="J91" si="128">IFERROR(I91+1,"")</f>
        <v>46127</v>
      </c>
      <c r="K91" s="85">
        <f t="shared" ref="K91" si="129">IFERROR(J91+1,"")</f>
        <v>46128</v>
      </c>
      <c r="L91" s="85">
        <f t="shared" ref="L91" si="130">IFERROR(K91+1,"")</f>
        <v>46129</v>
      </c>
      <c r="M91" s="95">
        <f t="shared" ref="M91" si="131">IFERROR(L91+1,"")</f>
        <v>46130</v>
      </c>
      <c r="N91" s="96">
        <f t="shared" ref="N91" si="132">IFERROR(M91+1,"")</f>
        <v>46131</v>
      </c>
    </row>
    <row r="92" spans="2:16" ht="17.100000000000001" customHeight="1">
      <c r="D92" s="94"/>
      <c r="H92" s="84" t="str">
        <f ca="1">IFERROR(VLOOKUP(H91,別紙１!$D$8:$H$1029,別紙１!$G$5,FALSE),"")</f>
        <v/>
      </c>
      <c r="I92" s="84" t="str">
        <f ca="1">IFERROR(VLOOKUP(I91,別紙１!$D$8:$H$1029,別紙１!$G$5,FALSE),"")</f>
        <v/>
      </c>
      <c r="J92" s="84" t="str">
        <f ca="1">IFERROR(VLOOKUP(J91,別紙１!$D$8:$H$1029,別紙１!$G$5,FALSE),"")</f>
        <v/>
      </c>
      <c r="K92" s="84" t="str">
        <f ca="1">IFERROR(VLOOKUP(K91,別紙１!$D$8:$H$1029,別紙１!$G$5,FALSE),"")</f>
        <v/>
      </c>
      <c r="L92" s="84" t="str">
        <f ca="1">IFERROR(VLOOKUP(L91,別紙１!$D$8:$H$1029,別紙１!$G$5,FALSE),"")</f>
        <v/>
      </c>
      <c r="M92" s="87" t="str">
        <f ca="1">IFERROR(VLOOKUP(M91,別紙１!$D$8:$H$1029,別紙１!$G$5,FALSE),"")</f>
        <v/>
      </c>
      <c r="N92" s="86" t="str">
        <f ca="1">IFERROR(VLOOKUP(N91,別紙１!$D$8:$H$1029,別紙１!$G$5,FALSE),"")</f>
        <v/>
      </c>
      <c r="P92" s="98" t="str">
        <f ca="1">IF(COUNTIF(H92:N92,"外")&gt;0,"非対象期間",IF(COUNTIF(H92:N92,"○")+COUNTIF(H92:N92,"▲")&gt;=2,"達成","未"))</f>
        <v>未</v>
      </c>
    </row>
    <row r="93" spans="2:16" ht="8.4499999999999993" customHeight="1">
      <c r="D93" s="94"/>
    </row>
    <row r="94" spans="2:16" ht="17.100000000000001" customHeight="1">
      <c r="B94">
        <f>B91+1</f>
        <v>30</v>
      </c>
      <c r="C94" s="18" t="str">
        <f>"第"&amp;IF(B94&lt;10,DBCS(B94),B94)&amp;"週"</f>
        <v>第30週</v>
      </c>
      <c r="D94" s="94">
        <f>IFERROR(H94,"")</f>
        <v>46132</v>
      </c>
      <c r="E94" s="18" t="str">
        <f>IF(F94="","","～")</f>
        <v/>
      </c>
      <c r="F94" s="94" t="str">
        <f>IFERROR(IF(AND(YEAR(H94)=YEAR(N94),MONTH(H94)=MONTH(N94)),"",N94),"")</f>
        <v/>
      </c>
      <c r="H94" s="85">
        <f>IFERROR(H91+7,"")</f>
        <v>46132</v>
      </c>
      <c r="I94" s="85">
        <f>IFERROR(H94+1,"")</f>
        <v>46133</v>
      </c>
      <c r="J94" s="85">
        <f t="shared" ref="J94" si="133">IFERROR(I94+1,"")</f>
        <v>46134</v>
      </c>
      <c r="K94" s="85">
        <f t="shared" ref="K94" si="134">IFERROR(J94+1,"")</f>
        <v>46135</v>
      </c>
      <c r="L94" s="85">
        <f t="shared" ref="L94" si="135">IFERROR(K94+1,"")</f>
        <v>46136</v>
      </c>
      <c r="M94" s="95">
        <f t="shared" ref="M94" si="136">IFERROR(L94+1,"")</f>
        <v>46137</v>
      </c>
      <c r="N94" s="96">
        <f t="shared" ref="N94" si="137">IFERROR(M94+1,"")</f>
        <v>46138</v>
      </c>
    </row>
    <row r="95" spans="2:16" ht="17.100000000000001" customHeight="1">
      <c r="D95" s="94"/>
      <c r="H95" s="84" t="str">
        <f ca="1">IFERROR(VLOOKUP(H94,別紙１!$D$8:$H$1029,別紙１!$G$5,FALSE),"")</f>
        <v/>
      </c>
      <c r="I95" s="84" t="str">
        <f ca="1">IFERROR(VLOOKUP(I94,別紙１!$D$8:$H$1029,別紙１!$G$5,FALSE),"")</f>
        <v/>
      </c>
      <c r="J95" s="84" t="str">
        <f ca="1">IFERROR(VLOOKUP(J94,別紙１!$D$8:$H$1029,別紙１!$G$5,FALSE),"")</f>
        <v/>
      </c>
      <c r="K95" s="84" t="str">
        <f ca="1">IFERROR(VLOOKUP(K94,別紙１!$D$8:$H$1029,別紙１!$G$5,FALSE),"")</f>
        <v/>
      </c>
      <c r="L95" s="84" t="str">
        <f ca="1">IFERROR(VLOOKUP(L94,別紙１!$D$8:$H$1029,別紙１!$G$5,FALSE),"")</f>
        <v/>
      </c>
      <c r="M95" s="87" t="str">
        <f ca="1">IFERROR(VLOOKUP(M94,別紙１!$D$8:$H$1029,別紙１!$G$5,FALSE),"")</f>
        <v/>
      </c>
      <c r="N95" s="86" t="str">
        <f ca="1">IFERROR(VLOOKUP(N94,別紙１!$D$8:$H$1029,別紙１!$G$5,FALSE),"")</f>
        <v/>
      </c>
      <c r="P95" s="98" t="str">
        <f ca="1">IF(COUNTIF(H95:N95,"外")&gt;0,"非対象期間",IF(COUNTIF(H95:N95,"○")+COUNTIF(H95:N95,"▲")&gt;=2,"達成","未"))</f>
        <v>未</v>
      </c>
    </row>
    <row r="96" spans="2:16" ht="8.4499999999999993" customHeight="1">
      <c r="D96" s="94"/>
    </row>
    <row r="97" spans="2:16" ht="17.100000000000001" customHeight="1">
      <c r="B97">
        <f>B94+1</f>
        <v>31</v>
      </c>
      <c r="C97" s="18" t="str">
        <f>"第"&amp;IF(B97&lt;10,DBCS(B97),B97)&amp;"週"</f>
        <v>第31週</v>
      </c>
      <c r="D97" s="94">
        <f>IFERROR(H97,"")</f>
        <v>46139</v>
      </c>
      <c r="E97" s="18" t="str">
        <f>IF(F97="","","～")</f>
        <v>～</v>
      </c>
      <c r="F97" s="94">
        <f>IFERROR(IF(AND(YEAR(H97)=YEAR(N97),MONTH(H97)=MONTH(N97)),"",N97),"")</f>
        <v>46145</v>
      </c>
      <c r="H97" s="85">
        <f>IFERROR(H94+7,"")</f>
        <v>46139</v>
      </c>
      <c r="I97" s="85">
        <f>IFERROR(H97+1,"")</f>
        <v>46140</v>
      </c>
      <c r="J97" s="85">
        <f t="shared" ref="J97" si="138">IFERROR(I97+1,"")</f>
        <v>46141</v>
      </c>
      <c r="K97" s="85">
        <f t="shared" ref="K97" si="139">IFERROR(J97+1,"")</f>
        <v>46142</v>
      </c>
      <c r="L97" s="85">
        <f t="shared" ref="L97" si="140">IFERROR(K97+1,"")</f>
        <v>46143</v>
      </c>
      <c r="M97" s="95">
        <f t="shared" ref="M97" si="141">IFERROR(L97+1,"")</f>
        <v>46144</v>
      </c>
      <c r="N97" s="96">
        <f t="shared" ref="N97" si="142">IFERROR(M97+1,"")</f>
        <v>46145</v>
      </c>
    </row>
    <row r="98" spans="2:16" ht="17.100000000000001" customHeight="1">
      <c r="D98" s="94"/>
      <c r="H98" s="84" t="str">
        <f ca="1">IFERROR(VLOOKUP(H97,別紙１!$D$8:$H$1029,別紙１!$G$5,FALSE),"")</f>
        <v/>
      </c>
      <c r="I98" s="84" t="str">
        <f ca="1">IFERROR(VLOOKUP(I97,別紙１!$D$8:$H$1029,別紙１!$G$5,FALSE),"")</f>
        <v/>
      </c>
      <c r="J98" s="84" t="str">
        <f ca="1">IFERROR(VLOOKUP(J97,別紙１!$D$8:$H$1029,別紙１!$G$5,FALSE),"")</f>
        <v/>
      </c>
      <c r="K98" s="84" t="str">
        <f ca="1">IFERROR(VLOOKUP(K97,別紙１!$D$8:$H$1029,別紙１!$G$5,FALSE),"")</f>
        <v/>
      </c>
      <c r="L98" s="84" t="str">
        <f ca="1">IFERROR(VLOOKUP(L97,別紙１!$D$8:$H$1029,別紙１!$G$5,FALSE),"")</f>
        <v/>
      </c>
      <c r="M98" s="87" t="str">
        <f ca="1">IFERROR(VLOOKUP(M97,別紙１!$D$8:$H$1029,別紙１!$G$5,FALSE),"")</f>
        <v/>
      </c>
      <c r="N98" s="86" t="str">
        <f ca="1">IFERROR(VLOOKUP(N97,別紙１!$D$8:$H$1029,別紙１!$G$5,FALSE),"")</f>
        <v/>
      </c>
      <c r="P98" s="98" t="str">
        <f ca="1">IF(COUNTIF(H98:N98,"外")&gt;0,"非対象期間",IF(COUNTIF(H98:N98,"○")+COUNTIF(H98:N98,"▲")&gt;=2,"達成","未"))</f>
        <v>未</v>
      </c>
    </row>
    <row r="99" spans="2:16" ht="8.4499999999999993" customHeight="1">
      <c r="D99" s="94"/>
    </row>
    <row r="100" spans="2:16" ht="17.100000000000001" customHeight="1">
      <c r="B100">
        <f>B97+1</f>
        <v>32</v>
      </c>
      <c r="C100" s="18" t="str">
        <f>"第"&amp;IF(B100&lt;10,DBCS(B100),B100)&amp;"週"</f>
        <v>第32週</v>
      </c>
      <c r="D100" s="94">
        <f>IFERROR(H100,"")</f>
        <v>46146</v>
      </c>
      <c r="E100" s="18" t="str">
        <f>IF(F100="","","～")</f>
        <v/>
      </c>
      <c r="F100" s="94" t="str">
        <f>IFERROR(IF(AND(YEAR(H100)=YEAR(N100),MONTH(H100)=MONTH(N100)),"",N100),"")</f>
        <v/>
      </c>
      <c r="H100" s="85">
        <f>IFERROR(H97+7,"")</f>
        <v>46146</v>
      </c>
      <c r="I100" s="85">
        <f>IFERROR(H100+1,"")</f>
        <v>46147</v>
      </c>
      <c r="J100" s="85">
        <f t="shared" ref="J100" si="143">IFERROR(I100+1,"")</f>
        <v>46148</v>
      </c>
      <c r="K100" s="85">
        <f t="shared" ref="K100" si="144">IFERROR(J100+1,"")</f>
        <v>46149</v>
      </c>
      <c r="L100" s="85">
        <f t="shared" ref="L100" si="145">IFERROR(K100+1,"")</f>
        <v>46150</v>
      </c>
      <c r="M100" s="95">
        <f t="shared" ref="M100" si="146">IFERROR(L100+1,"")</f>
        <v>46151</v>
      </c>
      <c r="N100" s="96">
        <f t="shared" ref="N100" si="147">IFERROR(M100+1,"")</f>
        <v>46152</v>
      </c>
    </row>
    <row r="101" spans="2:16" ht="17.100000000000001" customHeight="1">
      <c r="D101" s="94"/>
      <c r="H101" s="84" t="str">
        <f ca="1">IFERROR(VLOOKUP(H100,別紙１!$D$8:$H$1029,別紙１!$G$5,FALSE),"")</f>
        <v/>
      </c>
      <c r="I101" s="84" t="str">
        <f ca="1">IFERROR(VLOOKUP(I100,別紙１!$D$8:$H$1029,別紙１!$G$5,FALSE),"")</f>
        <v/>
      </c>
      <c r="J101" s="84" t="str">
        <f ca="1">IFERROR(VLOOKUP(J100,別紙１!$D$8:$H$1029,別紙１!$G$5,FALSE),"")</f>
        <v/>
      </c>
      <c r="K101" s="84" t="str">
        <f ca="1">IFERROR(VLOOKUP(K100,別紙１!$D$8:$H$1029,別紙１!$G$5,FALSE),"")</f>
        <v/>
      </c>
      <c r="L101" s="84" t="str">
        <f ca="1">IFERROR(VLOOKUP(L100,別紙１!$D$8:$H$1029,別紙１!$G$5,FALSE),"")</f>
        <v/>
      </c>
      <c r="M101" s="87" t="str">
        <f ca="1">IFERROR(VLOOKUP(M100,別紙１!$D$8:$H$1029,別紙１!$G$5,FALSE),"")</f>
        <v/>
      </c>
      <c r="N101" s="86" t="str">
        <f ca="1">IFERROR(VLOOKUP(N100,別紙１!$D$8:$H$1029,別紙１!$G$5,FALSE),"")</f>
        <v/>
      </c>
      <c r="P101" s="98" t="str">
        <f ca="1">IF(COUNTIF(H101:N101,"外")&gt;0,"非対象期間",IF(COUNTIF(H101:N101,"○")+COUNTIF(H101:N101,"▲")&gt;=2,"達成","未"))</f>
        <v>未</v>
      </c>
    </row>
    <row r="102" spans="2:16" ht="8.4499999999999993" customHeight="1">
      <c r="D102" s="94"/>
    </row>
    <row r="103" spans="2:16" ht="17.100000000000001" customHeight="1">
      <c r="B103">
        <f>B100+1</f>
        <v>33</v>
      </c>
      <c r="C103" s="18" t="str">
        <f>"第"&amp;IF(B103&lt;10,DBCS(B103),B103)&amp;"週"</f>
        <v>第33週</v>
      </c>
      <c r="D103" s="94">
        <f>IFERROR(H103,"")</f>
        <v>46153</v>
      </c>
      <c r="E103" s="18" t="str">
        <f>IF(F103="","","～")</f>
        <v/>
      </c>
      <c r="F103" s="94" t="str">
        <f>IFERROR(IF(AND(YEAR(H103)=YEAR(N103),MONTH(H103)=MONTH(N103)),"",N103),"")</f>
        <v/>
      </c>
      <c r="H103" s="85">
        <f>IFERROR(H100+7,"")</f>
        <v>46153</v>
      </c>
      <c r="I103" s="85">
        <f>IFERROR(H103+1,"")</f>
        <v>46154</v>
      </c>
      <c r="J103" s="85">
        <f t="shared" ref="J103" si="148">IFERROR(I103+1,"")</f>
        <v>46155</v>
      </c>
      <c r="K103" s="85">
        <f t="shared" ref="K103" si="149">IFERROR(J103+1,"")</f>
        <v>46156</v>
      </c>
      <c r="L103" s="85">
        <f t="shared" ref="L103" si="150">IFERROR(K103+1,"")</f>
        <v>46157</v>
      </c>
      <c r="M103" s="95">
        <f t="shared" ref="M103" si="151">IFERROR(L103+1,"")</f>
        <v>46158</v>
      </c>
      <c r="N103" s="96">
        <f t="shared" ref="N103" si="152">IFERROR(M103+1,"")</f>
        <v>46159</v>
      </c>
    </row>
    <row r="104" spans="2:16" ht="17.100000000000001" customHeight="1">
      <c r="D104" s="94"/>
      <c r="H104" s="84" t="str">
        <f ca="1">IFERROR(VLOOKUP(H103,別紙１!$D$8:$H$1029,別紙１!$G$5,FALSE),"")</f>
        <v/>
      </c>
      <c r="I104" s="84" t="str">
        <f ca="1">IFERROR(VLOOKUP(I103,別紙１!$D$8:$H$1029,別紙１!$G$5,FALSE),"")</f>
        <v/>
      </c>
      <c r="J104" s="84" t="str">
        <f ca="1">IFERROR(VLOOKUP(J103,別紙１!$D$8:$H$1029,別紙１!$G$5,FALSE),"")</f>
        <v/>
      </c>
      <c r="K104" s="84" t="str">
        <f ca="1">IFERROR(VLOOKUP(K103,別紙１!$D$8:$H$1029,別紙１!$G$5,FALSE),"")</f>
        <v/>
      </c>
      <c r="L104" s="84" t="str">
        <f ca="1">IFERROR(VLOOKUP(L103,別紙１!$D$8:$H$1029,別紙１!$G$5,FALSE),"")</f>
        <v/>
      </c>
      <c r="M104" s="87" t="str">
        <f ca="1">IFERROR(VLOOKUP(M103,別紙１!$D$8:$H$1029,別紙１!$G$5,FALSE),"")</f>
        <v/>
      </c>
      <c r="N104" s="86" t="str">
        <f ca="1">IFERROR(VLOOKUP(N103,別紙１!$D$8:$H$1029,別紙１!$G$5,FALSE),"")</f>
        <v/>
      </c>
      <c r="P104" s="98" t="str">
        <f ca="1">IF(COUNTIF(H104:N104,"外")&gt;0,"非対象期間",IF(COUNTIF(H104:N104,"○")+COUNTIF(H104:N104,"▲")&gt;=2,"達成","未"))</f>
        <v>未</v>
      </c>
    </row>
    <row r="105" spans="2:16" ht="8.4499999999999993" customHeight="1">
      <c r="D105" s="94"/>
    </row>
    <row r="106" spans="2:16" ht="17.100000000000001" customHeight="1">
      <c r="B106">
        <f>B103+1</f>
        <v>34</v>
      </c>
      <c r="C106" s="18" t="str">
        <f>"第"&amp;IF(B106&lt;10,DBCS(B106),B106)&amp;"週"</f>
        <v>第34週</v>
      </c>
      <c r="D106" s="94">
        <f>IFERROR(H106,"")</f>
        <v>46160</v>
      </c>
      <c r="E106" s="18" t="str">
        <f>IF(F106="","","～")</f>
        <v/>
      </c>
      <c r="F106" s="94" t="str">
        <f>IFERROR(IF(AND(YEAR(H106)=YEAR(N106),MONTH(H106)=MONTH(N106)),"",N106),"")</f>
        <v/>
      </c>
      <c r="H106" s="85">
        <f>IFERROR(H103+7,"")</f>
        <v>46160</v>
      </c>
      <c r="I106" s="85">
        <f>IFERROR(H106+1,"")</f>
        <v>46161</v>
      </c>
      <c r="J106" s="85">
        <f t="shared" ref="J106" si="153">IFERROR(I106+1,"")</f>
        <v>46162</v>
      </c>
      <c r="K106" s="85">
        <f t="shared" ref="K106" si="154">IFERROR(J106+1,"")</f>
        <v>46163</v>
      </c>
      <c r="L106" s="85">
        <f t="shared" ref="L106" si="155">IFERROR(K106+1,"")</f>
        <v>46164</v>
      </c>
      <c r="M106" s="95">
        <f t="shared" ref="M106" si="156">IFERROR(L106+1,"")</f>
        <v>46165</v>
      </c>
      <c r="N106" s="96">
        <f t="shared" ref="N106" si="157">IFERROR(M106+1,"")</f>
        <v>46166</v>
      </c>
    </row>
    <row r="107" spans="2:16" ht="17.100000000000001" customHeight="1">
      <c r="D107" s="94"/>
      <c r="H107" s="84" t="str">
        <f ca="1">IFERROR(VLOOKUP(H106,別紙１!$D$8:$H$1029,別紙１!$G$5,FALSE),"")</f>
        <v/>
      </c>
      <c r="I107" s="84" t="str">
        <f ca="1">IFERROR(VLOOKUP(I106,別紙１!$D$8:$H$1029,別紙１!$G$5,FALSE),"")</f>
        <v/>
      </c>
      <c r="J107" s="84" t="str">
        <f ca="1">IFERROR(VLOOKUP(J106,別紙１!$D$8:$H$1029,別紙１!$G$5,FALSE),"")</f>
        <v/>
      </c>
      <c r="K107" s="84" t="str">
        <f ca="1">IFERROR(VLOOKUP(K106,別紙１!$D$8:$H$1029,別紙１!$G$5,FALSE),"")</f>
        <v/>
      </c>
      <c r="L107" s="84" t="str">
        <f ca="1">IFERROR(VLOOKUP(L106,別紙１!$D$8:$H$1029,別紙１!$G$5,FALSE),"")</f>
        <v/>
      </c>
      <c r="M107" s="87" t="str">
        <f ca="1">IFERROR(VLOOKUP(M106,別紙１!$D$8:$H$1029,別紙１!$G$5,FALSE),"")</f>
        <v/>
      </c>
      <c r="N107" s="86" t="str">
        <f ca="1">IFERROR(VLOOKUP(N106,別紙１!$D$8:$H$1029,別紙１!$G$5,FALSE),"")</f>
        <v/>
      </c>
      <c r="P107" s="98" t="str">
        <f ca="1">IF(COUNTIF(H107:N107,"外")&gt;0,"非対象期間",IF(COUNTIF(H107:N107,"○")+COUNTIF(H107:N107,"▲")&gt;=2,"達成","未"))</f>
        <v>未</v>
      </c>
    </row>
    <row r="108" spans="2:16" ht="8.4499999999999993" customHeight="1">
      <c r="D108" s="94"/>
    </row>
    <row r="109" spans="2:16" ht="17.100000000000001" customHeight="1">
      <c r="B109">
        <f>B106+1</f>
        <v>35</v>
      </c>
      <c r="C109" s="18" t="str">
        <f>"第"&amp;IF(B109&lt;10,DBCS(B109),B109)&amp;"週"</f>
        <v>第35週</v>
      </c>
      <c r="D109" s="94">
        <f>IFERROR(H109,"")</f>
        <v>46167</v>
      </c>
      <c r="E109" s="18" t="str">
        <f>IF(F109="","","～")</f>
        <v/>
      </c>
      <c r="F109" s="94" t="str">
        <f>IFERROR(IF(AND(YEAR(H109)=YEAR(N109),MONTH(H109)=MONTH(N109)),"",N109),"")</f>
        <v/>
      </c>
      <c r="H109" s="85">
        <f>IFERROR(H106+7,"")</f>
        <v>46167</v>
      </c>
      <c r="I109" s="85">
        <f>IFERROR(H109+1,"")</f>
        <v>46168</v>
      </c>
      <c r="J109" s="85">
        <f t="shared" ref="J109" si="158">IFERROR(I109+1,"")</f>
        <v>46169</v>
      </c>
      <c r="K109" s="85">
        <f t="shared" ref="K109" si="159">IFERROR(J109+1,"")</f>
        <v>46170</v>
      </c>
      <c r="L109" s="85">
        <f t="shared" ref="L109" si="160">IFERROR(K109+1,"")</f>
        <v>46171</v>
      </c>
      <c r="M109" s="95">
        <f t="shared" ref="M109" si="161">IFERROR(L109+1,"")</f>
        <v>46172</v>
      </c>
      <c r="N109" s="96">
        <f t="shared" ref="N109" si="162">IFERROR(M109+1,"")</f>
        <v>46173</v>
      </c>
    </row>
    <row r="110" spans="2:16" ht="17.100000000000001" customHeight="1">
      <c r="D110" s="94"/>
      <c r="H110" s="84" t="str">
        <f ca="1">IFERROR(VLOOKUP(H109,別紙１!$D$8:$H$1029,別紙１!$G$5,FALSE),"")</f>
        <v/>
      </c>
      <c r="I110" s="84" t="str">
        <f ca="1">IFERROR(VLOOKUP(I109,別紙１!$D$8:$H$1029,別紙１!$G$5,FALSE),"")</f>
        <v/>
      </c>
      <c r="J110" s="84" t="str">
        <f ca="1">IFERROR(VLOOKUP(J109,別紙１!$D$8:$H$1029,別紙１!$G$5,FALSE),"")</f>
        <v/>
      </c>
      <c r="K110" s="84" t="str">
        <f ca="1">IFERROR(VLOOKUP(K109,別紙１!$D$8:$H$1029,別紙１!$G$5,FALSE),"")</f>
        <v/>
      </c>
      <c r="L110" s="84" t="str">
        <f ca="1">IFERROR(VLOOKUP(L109,別紙１!$D$8:$H$1029,別紙１!$G$5,FALSE),"")</f>
        <v/>
      </c>
      <c r="M110" s="87" t="str">
        <f ca="1">IFERROR(VLOOKUP(M109,別紙１!$D$8:$H$1029,別紙１!$G$5,FALSE),"")</f>
        <v/>
      </c>
      <c r="N110" s="86" t="str">
        <f ca="1">IFERROR(VLOOKUP(N109,別紙１!$D$8:$H$1029,別紙１!$G$5,FALSE),"")</f>
        <v/>
      </c>
      <c r="P110" s="98" t="str">
        <f ca="1">IF(COUNTIF(H110:N110,"外")&gt;0,"非対象期間",IF(COUNTIF(H110:N110,"○")+COUNTIF(H110:N110,"▲")&gt;=2,"達成","未"))</f>
        <v>未</v>
      </c>
    </row>
    <row r="111" spans="2:16" ht="8.4499999999999993" customHeight="1">
      <c r="D111" s="94"/>
    </row>
    <row r="112" spans="2:16" ht="17.100000000000001" customHeight="1">
      <c r="B112">
        <f>B109+1</f>
        <v>36</v>
      </c>
      <c r="C112" s="18" t="str">
        <f>"第"&amp;IF(B112&lt;10,DBCS(B112),B112)&amp;"週"</f>
        <v>第36週</v>
      </c>
      <c r="D112" s="94">
        <f>IFERROR(H112,"")</f>
        <v>46174</v>
      </c>
      <c r="E112" s="18" t="str">
        <f>IF(F112="","","～")</f>
        <v/>
      </c>
      <c r="F112" s="94" t="str">
        <f>IFERROR(IF(AND(YEAR(H112)=YEAR(N112),MONTH(H112)=MONTH(N112)),"",N112),"")</f>
        <v/>
      </c>
      <c r="H112" s="85">
        <f>IFERROR(H109+7,"")</f>
        <v>46174</v>
      </c>
      <c r="I112" s="85">
        <f>IFERROR(H112+1,"")</f>
        <v>46175</v>
      </c>
      <c r="J112" s="85">
        <f t="shared" ref="J112" si="163">IFERROR(I112+1,"")</f>
        <v>46176</v>
      </c>
      <c r="K112" s="85">
        <f t="shared" ref="K112" si="164">IFERROR(J112+1,"")</f>
        <v>46177</v>
      </c>
      <c r="L112" s="85">
        <f t="shared" ref="L112" si="165">IFERROR(K112+1,"")</f>
        <v>46178</v>
      </c>
      <c r="M112" s="95">
        <f t="shared" ref="M112" si="166">IFERROR(L112+1,"")</f>
        <v>46179</v>
      </c>
      <c r="N112" s="96">
        <f t="shared" ref="N112" si="167">IFERROR(M112+1,"")</f>
        <v>46180</v>
      </c>
    </row>
    <row r="113" spans="2:16" ht="17.100000000000001" customHeight="1">
      <c r="D113" s="94"/>
      <c r="H113" s="84" t="str">
        <f ca="1">IFERROR(VLOOKUP(H112,別紙１!$D$8:$H$1029,別紙１!$G$5,FALSE),"")</f>
        <v/>
      </c>
      <c r="I113" s="84" t="str">
        <f ca="1">IFERROR(VLOOKUP(I112,別紙１!$D$8:$H$1029,別紙１!$G$5,FALSE),"")</f>
        <v/>
      </c>
      <c r="J113" s="84" t="str">
        <f ca="1">IFERROR(VLOOKUP(J112,別紙１!$D$8:$H$1029,別紙１!$G$5,FALSE),"")</f>
        <v/>
      </c>
      <c r="K113" s="84" t="str">
        <f ca="1">IFERROR(VLOOKUP(K112,別紙１!$D$8:$H$1029,別紙１!$G$5,FALSE),"")</f>
        <v/>
      </c>
      <c r="L113" s="84" t="str">
        <f ca="1">IFERROR(VLOOKUP(L112,別紙１!$D$8:$H$1029,別紙１!$G$5,FALSE),"")</f>
        <v/>
      </c>
      <c r="M113" s="87" t="str">
        <f ca="1">IFERROR(VLOOKUP(M112,別紙１!$D$8:$H$1029,別紙１!$G$5,FALSE),"")</f>
        <v/>
      </c>
      <c r="N113" s="86" t="str">
        <f ca="1">IFERROR(VLOOKUP(N112,別紙１!$D$8:$H$1029,別紙１!$G$5,FALSE),"")</f>
        <v/>
      </c>
      <c r="P113" s="98" t="str">
        <f ca="1">IF(COUNTIF(H113:N113,"外")&gt;0,"非対象期間",IF(COUNTIF(H113:N113,"○")+COUNTIF(H113:N113,"▲")&gt;=2,"達成","未"))</f>
        <v>未</v>
      </c>
    </row>
    <row r="114" spans="2:16" ht="8.4499999999999993" customHeight="1">
      <c r="D114" s="94"/>
    </row>
    <row r="115" spans="2:16" ht="17.100000000000001" customHeight="1">
      <c r="B115">
        <f>B112+1</f>
        <v>37</v>
      </c>
      <c r="C115" s="18" t="str">
        <f>"第"&amp;IF(B115&lt;10,DBCS(B115),B115)&amp;"週"</f>
        <v>第37週</v>
      </c>
      <c r="D115" s="94">
        <f>IFERROR(H115,"")</f>
        <v>46181</v>
      </c>
      <c r="E115" s="18" t="str">
        <f>IF(F115="","","～")</f>
        <v/>
      </c>
      <c r="F115" s="94" t="str">
        <f>IFERROR(IF(AND(YEAR(H115)=YEAR(N115),MONTH(H115)=MONTH(N115)),"",N115),"")</f>
        <v/>
      </c>
      <c r="H115" s="85">
        <f>IFERROR(H112+7,"")</f>
        <v>46181</v>
      </c>
      <c r="I115" s="85">
        <f>IFERROR(H115+1,"")</f>
        <v>46182</v>
      </c>
      <c r="J115" s="85">
        <f t="shared" ref="J115" si="168">IFERROR(I115+1,"")</f>
        <v>46183</v>
      </c>
      <c r="K115" s="85">
        <f t="shared" ref="K115" si="169">IFERROR(J115+1,"")</f>
        <v>46184</v>
      </c>
      <c r="L115" s="85">
        <f t="shared" ref="L115" si="170">IFERROR(K115+1,"")</f>
        <v>46185</v>
      </c>
      <c r="M115" s="95">
        <f t="shared" ref="M115" si="171">IFERROR(L115+1,"")</f>
        <v>46186</v>
      </c>
      <c r="N115" s="96">
        <f t="shared" ref="N115" si="172">IFERROR(M115+1,"")</f>
        <v>46187</v>
      </c>
    </row>
    <row r="116" spans="2:16" ht="17.100000000000001" customHeight="1">
      <c r="D116" s="94"/>
      <c r="H116" s="84" t="str">
        <f ca="1">IFERROR(VLOOKUP(H115,別紙１!$D$8:$H$1029,別紙１!$G$5,FALSE),"")</f>
        <v/>
      </c>
      <c r="I116" s="84" t="str">
        <f ca="1">IFERROR(VLOOKUP(I115,別紙１!$D$8:$H$1029,別紙１!$G$5,FALSE),"")</f>
        <v/>
      </c>
      <c r="J116" s="84" t="str">
        <f ca="1">IFERROR(VLOOKUP(J115,別紙１!$D$8:$H$1029,別紙１!$G$5,FALSE),"")</f>
        <v/>
      </c>
      <c r="K116" s="84" t="str">
        <f ca="1">IFERROR(VLOOKUP(K115,別紙１!$D$8:$H$1029,別紙１!$G$5,FALSE),"")</f>
        <v/>
      </c>
      <c r="L116" s="84" t="str">
        <f ca="1">IFERROR(VLOOKUP(L115,別紙１!$D$8:$H$1029,別紙１!$G$5,FALSE),"")</f>
        <v/>
      </c>
      <c r="M116" s="87" t="str">
        <f ca="1">IFERROR(VLOOKUP(M115,別紙１!$D$8:$H$1029,別紙１!$G$5,FALSE),"")</f>
        <v/>
      </c>
      <c r="N116" s="86" t="str">
        <f ca="1">IFERROR(VLOOKUP(N115,別紙１!$D$8:$H$1029,別紙１!$G$5,FALSE),"")</f>
        <v/>
      </c>
      <c r="P116" s="98" t="str">
        <f ca="1">IF(COUNTIF(H116:N116,"外")&gt;0,"非対象期間",IF(COUNTIF(H116:N116,"○")+COUNTIF(H116:N116,"▲")&gt;=2,"達成","未"))</f>
        <v>未</v>
      </c>
    </row>
    <row r="117" spans="2:16" ht="8.4499999999999993" customHeight="1">
      <c r="D117" s="94"/>
    </row>
    <row r="118" spans="2:16" ht="17.100000000000001" customHeight="1">
      <c r="B118">
        <f>B115+1</f>
        <v>38</v>
      </c>
      <c r="C118" s="18" t="str">
        <f>"第"&amp;IF(B118&lt;10,DBCS(B118),B118)&amp;"週"</f>
        <v>第38週</v>
      </c>
      <c r="D118" s="94">
        <f>IFERROR(H118,"")</f>
        <v>46188</v>
      </c>
      <c r="E118" s="18" t="str">
        <f>IF(F118="","","～")</f>
        <v/>
      </c>
      <c r="F118" s="94" t="str">
        <f>IFERROR(IF(AND(YEAR(H118)=YEAR(N118),MONTH(H118)=MONTH(N118)),"",N118),"")</f>
        <v/>
      </c>
      <c r="H118" s="85">
        <f>IFERROR(H115+7,"")</f>
        <v>46188</v>
      </c>
      <c r="I118" s="85">
        <f>IFERROR(H118+1,"")</f>
        <v>46189</v>
      </c>
      <c r="J118" s="85">
        <f t="shared" ref="J118" si="173">IFERROR(I118+1,"")</f>
        <v>46190</v>
      </c>
      <c r="K118" s="85">
        <f t="shared" ref="K118" si="174">IFERROR(J118+1,"")</f>
        <v>46191</v>
      </c>
      <c r="L118" s="85">
        <f t="shared" ref="L118" si="175">IFERROR(K118+1,"")</f>
        <v>46192</v>
      </c>
      <c r="M118" s="95">
        <f t="shared" ref="M118" si="176">IFERROR(L118+1,"")</f>
        <v>46193</v>
      </c>
      <c r="N118" s="96">
        <f t="shared" ref="N118" si="177">IFERROR(M118+1,"")</f>
        <v>46194</v>
      </c>
    </row>
    <row r="119" spans="2:16" ht="17.100000000000001" customHeight="1">
      <c r="D119" s="94"/>
      <c r="H119" s="84" t="str">
        <f ca="1">IFERROR(VLOOKUP(H118,別紙１!$D$8:$H$1029,別紙１!$G$5,FALSE),"")</f>
        <v/>
      </c>
      <c r="I119" s="84" t="str">
        <f ca="1">IFERROR(VLOOKUP(I118,別紙１!$D$8:$H$1029,別紙１!$G$5,FALSE),"")</f>
        <v/>
      </c>
      <c r="J119" s="84" t="str">
        <f ca="1">IFERROR(VLOOKUP(J118,別紙１!$D$8:$H$1029,別紙１!$G$5,FALSE),"")</f>
        <v/>
      </c>
      <c r="K119" s="84" t="str">
        <f ca="1">IFERROR(VLOOKUP(K118,別紙１!$D$8:$H$1029,別紙１!$G$5,FALSE),"")</f>
        <v/>
      </c>
      <c r="L119" s="84" t="str">
        <f ca="1">IFERROR(VLOOKUP(L118,別紙１!$D$8:$H$1029,別紙１!$G$5,FALSE),"")</f>
        <v/>
      </c>
      <c r="M119" s="87" t="str">
        <f ca="1">IFERROR(VLOOKUP(M118,別紙１!$D$8:$H$1029,別紙１!$G$5,FALSE),"")</f>
        <v/>
      </c>
      <c r="N119" s="86" t="str">
        <f ca="1">IFERROR(VLOOKUP(N118,別紙１!$D$8:$H$1029,別紙１!$G$5,FALSE),"")</f>
        <v/>
      </c>
      <c r="P119" s="98" t="str">
        <f ca="1">IF(COUNTIF(H119:N119,"外")&gt;0,"非対象期間",IF(COUNTIF(H119:N119,"○")+COUNTIF(H119:N119,"▲")&gt;=2,"達成","未"))</f>
        <v>未</v>
      </c>
    </row>
    <row r="120" spans="2:16" ht="8.4499999999999993" customHeight="1">
      <c r="D120" s="94"/>
    </row>
    <row r="121" spans="2:16" ht="17.100000000000001" customHeight="1">
      <c r="B121">
        <f>B118+1</f>
        <v>39</v>
      </c>
      <c r="C121" s="18" t="str">
        <f>"第"&amp;IF(B121&lt;10,DBCS(B121),B121)&amp;"週"</f>
        <v>第39週</v>
      </c>
      <c r="D121" s="94">
        <f>IFERROR(H121,"")</f>
        <v>46195</v>
      </c>
      <c r="E121" s="18" t="str">
        <f>IF(F121="","","～")</f>
        <v/>
      </c>
      <c r="F121" s="94" t="str">
        <f>IFERROR(IF(AND(YEAR(H121)=YEAR(N121),MONTH(H121)=MONTH(N121)),"",N121),"")</f>
        <v/>
      </c>
      <c r="H121" s="85">
        <f>IFERROR(H118+7,"")</f>
        <v>46195</v>
      </c>
      <c r="I121" s="85">
        <f>IFERROR(H121+1,"")</f>
        <v>46196</v>
      </c>
      <c r="J121" s="85">
        <f t="shared" ref="J121" si="178">IFERROR(I121+1,"")</f>
        <v>46197</v>
      </c>
      <c r="K121" s="85">
        <f t="shared" ref="K121" si="179">IFERROR(J121+1,"")</f>
        <v>46198</v>
      </c>
      <c r="L121" s="85">
        <f t="shared" ref="L121" si="180">IFERROR(K121+1,"")</f>
        <v>46199</v>
      </c>
      <c r="M121" s="95">
        <f t="shared" ref="M121" si="181">IFERROR(L121+1,"")</f>
        <v>46200</v>
      </c>
      <c r="N121" s="96">
        <f t="shared" ref="N121" si="182">IFERROR(M121+1,"")</f>
        <v>46201</v>
      </c>
    </row>
    <row r="122" spans="2:16" ht="17.100000000000001" customHeight="1">
      <c r="D122" s="94"/>
      <c r="H122" s="84" t="str">
        <f ca="1">IFERROR(VLOOKUP(H121,別紙１!$D$8:$H$1029,別紙１!$G$5,FALSE),"")</f>
        <v/>
      </c>
      <c r="I122" s="84" t="str">
        <f ca="1">IFERROR(VLOOKUP(I121,別紙１!$D$8:$H$1029,別紙１!$G$5,FALSE),"")</f>
        <v/>
      </c>
      <c r="J122" s="84" t="str">
        <f ca="1">IFERROR(VLOOKUP(J121,別紙１!$D$8:$H$1029,別紙１!$G$5,FALSE),"")</f>
        <v/>
      </c>
      <c r="K122" s="84" t="str">
        <f ca="1">IFERROR(VLOOKUP(K121,別紙１!$D$8:$H$1029,別紙１!$G$5,FALSE),"")</f>
        <v/>
      </c>
      <c r="L122" s="84" t="str">
        <f ca="1">IFERROR(VLOOKUP(L121,別紙１!$D$8:$H$1029,別紙１!$G$5,FALSE),"")</f>
        <v/>
      </c>
      <c r="M122" s="87" t="str">
        <f ca="1">IFERROR(VLOOKUP(M121,別紙１!$D$8:$H$1029,別紙１!$G$5,FALSE),"")</f>
        <v/>
      </c>
      <c r="N122" s="86" t="str">
        <f ca="1">IFERROR(VLOOKUP(N121,別紙１!$D$8:$H$1029,別紙１!$G$5,FALSE),"")</f>
        <v/>
      </c>
      <c r="P122" s="98" t="str">
        <f ca="1">IF(COUNTIF(H122:N122,"外")&gt;0,"非対象期間",IF(COUNTIF(H122:N122,"○")+COUNTIF(H122:N122,"▲")&gt;=2,"達成","未"))</f>
        <v>未</v>
      </c>
    </row>
    <row r="123" spans="2:16" ht="8.4499999999999993" customHeight="1">
      <c r="D123" s="94"/>
    </row>
    <row r="124" spans="2:16" ht="17.100000000000001" customHeight="1">
      <c r="B124">
        <f>B121+1</f>
        <v>40</v>
      </c>
      <c r="C124" s="18" t="str">
        <f>"第"&amp;IF(B124&lt;10,DBCS(B124),B124)&amp;"週"</f>
        <v>第40週</v>
      </c>
      <c r="D124" s="94">
        <f>IFERROR(H124,"")</f>
        <v>46202</v>
      </c>
      <c r="E124" s="18" t="str">
        <f>IF(F124="","","～")</f>
        <v>～</v>
      </c>
      <c r="F124" s="94">
        <f>IFERROR(IF(AND(YEAR(H124)=YEAR(N124),MONTH(H124)=MONTH(N124)),"",N124),"")</f>
        <v>46208</v>
      </c>
      <c r="H124" s="85">
        <f>IFERROR(H121+7,"")</f>
        <v>46202</v>
      </c>
      <c r="I124" s="85">
        <f>IFERROR(H124+1,"")</f>
        <v>46203</v>
      </c>
      <c r="J124" s="85">
        <f t="shared" ref="J124" si="183">IFERROR(I124+1,"")</f>
        <v>46204</v>
      </c>
      <c r="K124" s="85">
        <f t="shared" ref="K124" si="184">IFERROR(J124+1,"")</f>
        <v>46205</v>
      </c>
      <c r="L124" s="85">
        <f t="shared" ref="L124" si="185">IFERROR(K124+1,"")</f>
        <v>46206</v>
      </c>
      <c r="M124" s="95">
        <f t="shared" ref="M124" si="186">IFERROR(L124+1,"")</f>
        <v>46207</v>
      </c>
      <c r="N124" s="96">
        <f t="shared" ref="N124" si="187">IFERROR(M124+1,"")</f>
        <v>46208</v>
      </c>
    </row>
    <row r="125" spans="2:16" ht="17.100000000000001" customHeight="1">
      <c r="D125" s="94"/>
      <c r="H125" s="84" t="str">
        <f ca="1">IFERROR(VLOOKUP(H124,別紙１!$D$8:$H$1029,別紙１!$G$5,FALSE),"")</f>
        <v/>
      </c>
      <c r="I125" s="84" t="str">
        <f ca="1">IFERROR(VLOOKUP(I124,別紙１!$D$8:$H$1029,別紙１!$G$5,FALSE),"")</f>
        <v/>
      </c>
      <c r="J125" s="84" t="str">
        <f ca="1">IFERROR(VLOOKUP(J124,別紙１!$D$8:$H$1029,別紙１!$G$5,FALSE),"")</f>
        <v/>
      </c>
      <c r="K125" s="84" t="str">
        <f ca="1">IFERROR(VLOOKUP(K124,別紙１!$D$8:$H$1029,別紙１!$G$5,FALSE),"")</f>
        <v/>
      </c>
      <c r="L125" s="84" t="str">
        <f ca="1">IFERROR(VLOOKUP(L124,別紙１!$D$8:$H$1029,別紙１!$G$5,FALSE),"")</f>
        <v/>
      </c>
      <c r="M125" s="87" t="str">
        <f ca="1">IFERROR(VLOOKUP(M124,別紙１!$D$8:$H$1029,別紙１!$G$5,FALSE),"")</f>
        <v/>
      </c>
      <c r="N125" s="86" t="str">
        <f ca="1">IFERROR(VLOOKUP(N124,別紙１!$D$8:$H$1029,別紙１!$G$5,FALSE),"")</f>
        <v/>
      </c>
      <c r="P125" s="98" t="str">
        <f ca="1">IF(COUNTIF(H125:N125,"外")&gt;0,"非対象期間",IF(COUNTIF(H125:N125,"○")+COUNTIF(H125:N125,"▲")&gt;=2,"達成","未"))</f>
        <v>未</v>
      </c>
    </row>
    <row r="126" spans="2:16" ht="8.4499999999999993" customHeight="1">
      <c r="D126" s="94"/>
    </row>
    <row r="127" spans="2:16" ht="17.100000000000001" customHeight="1">
      <c r="B127">
        <f>B124+1</f>
        <v>41</v>
      </c>
      <c r="C127" s="18" t="str">
        <f>"第"&amp;IF(B127&lt;10,DBCS(B127),B127)&amp;"週"</f>
        <v>第41週</v>
      </c>
      <c r="D127" s="94">
        <f>IFERROR(H127,"")</f>
        <v>46209</v>
      </c>
      <c r="E127" s="18" t="str">
        <f>IF(F127="","","～")</f>
        <v/>
      </c>
      <c r="F127" s="94" t="str">
        <f>IFERROR(IF(AND(YEAR(H127)=YEAR(N127),MONTH(H127)=MONTH(N127)),"",N127),"")</f>
        <v/>
      </c>
      <c r="H127" s="85">
        <f>IFERROR(H124+7,"")</f>
        <v>46209</v>
      </c>
      <c r="I127" s="85">
        <f>IFERROR(H127+1,"")</f>
        <v>46210</v>
      </c>
      <c r="J127" s="85">
        <f t="shared" ref="J127" si="188">IFERROR(I127+1,"")</f>
        <v>46211</v>
      </c>
      <c r="K127" s="85">
        <f t="shared" ref="K127" si="189">IFERROR(J127+1,"")</f>
        <v>46212</v>
      </c>
      <c r="L127" s="85">
        <f t="shared" ref="L127" si="190">IFERROR(K127+1,"")</f>
        <v>46213</v>
      </c>
      <c r="M127" s="95">
        <f t="shared" ref="M127" si="191">IFERROR(L127+1,"")</f>
        <v>46214</v>
      </c>
      <c r="N127" s="96">
        <f t="shared" ref="N127" si="192">IFERROR(M127+1,"")</f>
        <v>46215</v>
      </c>
    </row>
    <row r="128" spans="2:16" ht="17.100000000000001" customHeight="1">
      <c r="D128" s="94"/>
      <c r="H128" s="84" t="str">
        <f ca="1">IFERROR(VLOOKUP(H127,別紙１!$D$8:$H$1029,別紙１!$G$5,FALSE),"")</f>
        <v/>
      </c>
      <c r="I128" s="84" t="str">
        <f ca="1">IFERROR(VLOOKUP(I127,別紙１!$D$8:$H$1029,別紙１!$G$5,FALSE),"")</f>
        <v/>
      </c>
      <c r="J128" s="84" t="str">
        <f ca="1">IFERROR(VLOOKUP(J127,別紙１!$D$8:$H$1029,別紙１!$G$5,FALSE),"")</f>
        <v/>
      </c>
      <c r="K128" s="84" t="str">
        <f ca="1">IFERROR(VLOOKUP(K127,別紙１!$D$8:$H$1029,別紙１!$G$5,FALSE),"")</f>
        <v/>
      </c>
      <c r="L128" s="84" t="str">
        <f ca="1">IFERROR(VLOOKUP(L127,別紙１!$D$8:$H$1029,別紙１!$G$5,FALSE),"")</f>
        <v/>
      </c>
      <c r="M128" s="87" t="str">
        <f ca="1">IFERROR(VLOOKUP(M127,別紙１!$D$8:$H$1029,別紙１!$G$5,FALSE),"")</f>
        <v/>
      </c>
      <c r="N128" s="86" t="str">
        <f ca="1">IFERROR(VLOOKUP(N127,別紙１!$D$8:$H$1029,別紙１!$G$5,FALSE),"")</f>
        <v/>
      </c>
      <c r="P128" s="98" t="str">
        <f ca="1">IF(COUNTIF(H128:N128,"外")&gt;0,"非対象期間",IF(COUNTIF(H128:N128,"○")+COUNTIF(H128:N128,"▲")&gt;=2,"達成","未"))</f>
        <v>未</v>
      </c>
    </row>
    <row r="129" spans="2:16" ht="8.4499999999999993" customHeight="1">
      <c r="D129" s="94"/>
    </row>
    <row r="130" spans="2:16" ht="17.100000000000001" customHeight="1">
      <c r="B130">
        <f>B127+1</f>
        <v>42</v>
      </c>
      <c r="C130" s="18" t="str">
        <f>"第"&amp;IF(B130&lt;10,DBCS(B130),B130)&amp;"週"</f>
        <v>第42週</v>
      </c>
      <c r="D130" s="94">
        <f>IFERROR(H130,"")</f>
        <v>46216</v>
      </c>
      <c r="E130" s="18" t="str">
        <f>IF(F130="","","～")</f>
        <v/>
      </c>
      <c r="F130" s="94" t="str">
        <f>IFERROR(IF(AND(YEAR(H130)=YEAR(N130),MONTH(H130)=MONTH(N130)),"",N130),"")</f>
        <v/>
      </c>
      <c r="H130" s="85">
        <f>IFERROR(H127+7,"")</f>
        <v>46216</v>
      </c>
      <c r="I130" s="85">
        <f>IFERROR(H130+1,"")</f>
        <v>46217</v>
      </c>
      <c r="J130" s="85">
        <f t="shared" ref="J130" si="193">IFERROR(I130+1,"")</f>
        <v>46218</v>
      </c>
      <c r="K130" s="85">
        <f t="shared" ref="K130" si="194">IFERROR(J130+1,"")</f>
        <v>46219</v>
      </c>
      <c r="L130" s="85">
        <f t="shared" ref="L130" si="195">IFERROR(K130+1,"")</f>
        <v>46220</v>
      </c>
      <c r="M130" s="95">
        <f t="shared" ref="M130" si="196">IFERROR(L130+1,"")</f>
        <v>46221</v>
      </c>
      <c r="N130" s="96">
        <f t="shared" ref="N130" si="197">IFERROR(M130+1,"")</f>
        <v>46222</v>
      </c>
    </row>
    <row r="131" spans="2:16" ht="17.100000000000001" customHeight="1">
      <c r="D131" s="94"/>
      <c r="H131" s="84" t="str">
        <f ca="1">IFERROR(VLOOKUP(H130,別紙１!$D$8:$H$1029,別紙１!$G$5,FALSE),"")</f>
        <v/>
      </c>
      <c r="I131" s="84" t="str">
        <f ca="1">IFERROR(VLOOKUP(I130,別紙１!$D$8:$H$1029,別紙１!$G$5,FALSE),"")</f>
        <v/>
      </c>
      <c r="J131" s="84" t="str">
        <f ca="1">IFERROR(VLOOKUP(J130,別紙１!$D$8:$H$1029,別紙１!$G$5,FALSE),"")</f>
        <v/>
      </c>
      <c r="K131" s="84" t="str">
        <f ca="1">IFERROR(VLOOKUP(K130,別紙１!$D$8:$H$1029,別紙１!$G$5,FALSE),"")</f>
        <v/>
      </c>
      <c r="L131" s="84" t="str">
        <f ca="1">IFERROR(VLOOKUP(L130,別紙１!$D$8:$H$1029,別紙１!$G$5,FALSE),"")</f>
        <v/>
      </c>
      <c r="M131" s="87" t="str">
        <f ca="1">IFERROR(VLOOKUP(M130,別紙１!$D$8:$H$1029,別紙１!$G$5,FALSE),"")</f>
        <v/>
      </c>
      <c r="N131" s="86" t="str">
        <f ca="1">IFERROR(VLOOKUP(N130,別紙１!$D$8:$H$1029,別紙１!$G$5,FALSE),"")</f>
        <v/>
      </c>
      <c r="P131" s="98" t="str">
        <f ca="1">IF(COUNTIF(H131:N131,"外")&gt;0,"非対象期間",IF(COUNTIF(H131:N131,"○")+COUNTIF(H131:N131,"▲")&gt;=2,"達成","未"))</f>
        <v>未</v>
      </c>
    </row>
    <row r="132" spans="2:16" ht="8.4499999999999993" customHeight="1">
      <c r="D132" s="94"/>
    </row>
    <row r="133" spans="2:16" ht="17.100000000000001" customHeight="1">
      <c r="B133">
        <f>B130+1</f>
        <v>43</v>
      </c>
      <c r="C133" s="18" t="str">
        <f>"第"&amp;IF(B133&lt;10,DBCS(B133),B133)&amp;"週"</f>
        <v>第43週</v>
      </c>
      <c r="D133" s="94">
        <f>IFERROR(H133,"")</f>
        <v>46223</v>
      </c>
      <c r="E133" s="18" t="str">
        <f>IF(F133="","","～")</f>
        <v/>
      </c>
      <c r="F133" s="94" t="str">
        <f>IFERROR(IF(AND(YEAR(H133)=YEAR(N133),MONTH(H133)=MONTH(N133)),"",N133),"")</f>
        <v/>
      </c>
      <c r="H133" s="85">
        <f>IFERROR(H130+7,"")</f>
        <v>46223</v>
      </c>
      <c r="I133" s="85">
        <f>IFERROR(H133+1,"")</f>
        <v>46224</v>
      </c>
      <c r="J133" s="85">
        <f t="shared" ref="J133" si="198">IFERROR(I133+1,"")</f>
        <v>46225</v>
      </c>
      <c r="K133" s="85">
        <f t="shared" ref="K133" si="199">IFERROR(J133+1,"")</f>
        <v>46226</v>
      </c>
      <c r="L133" s="85">
        <f t="shared" ref="L133" si="200">IFERROR(K133+1,"")</f>
        <v>46227</v>
      </c>
      <c r="M133" s="95">
        <f t="shared" ref="M133" si="201">IFERROR(L133+1,"")</f>
        <v>46228</v>
      </c>
      <c r="N133" s="96">
        <f t="shared" ref="N133" si="202">IFERROR(M133+1,"")</f>
        <v>46229</v>
      </c>
    </row>
    <row r="134" spans="2:16" ht="17.100000000000001" customHeight="1">
      <c r="D134" s="94"/>
      <c r="H134" s="84" t="str">
        <f ca="1">IFERROR(VLOOKUP(H133,別紙１!$D$8:$H$1029,別紙１!$G$5,FALSE),"")</f>
        <v/>
      </c>
      <c r="I134" s="84" t="str">
        <f ca="1">IFERROR(VLOOKUP(I133,別紙１!$D$8:$H$1029,別紙１!$G$5,FALSE),"")</f>
        <v/>
      </c>
      <c r="J134" s="84" t="str">
        <f ca="1">IFERROR(VLOOKUP(J133,別紙１!$D$8:$H$1029,別紙１!$G$5,FALSE),"")</f>
        <v/>
      </c>
      <c r="K134" s="84" t="str">
        <f ca="1">IFERROR(VLOOKUP(K133,別紙１!$D$8:$H$1029,別紙１!$G$5,FALSE),"")</f>
        <v/>
      </c>
      <c r="L134" s="84" t="str">
        <f ca="1">IFERROR(VLOOKUP(L133,別紙１!$D$8:$H$1029,別紙１!$G$5,FALSE),"")</f>
        <v/>
      </c>
      <c r="M134" s="87" t="str">
        <f ca="1">IFERROR(VLOOKUP(M133,別紙１!$D$8:$H$1029,別紙１!$G$5,FALSE),"")</f>
        <v/>
      </c>
      <c r="N134" s="86" t="str">
        <f ca="1">IFERROR(VLOOKUP(N133,別紙１!$D$8:$H$1029,別紙１!$G$5,FALSE),"")</f>
        <v/>
      </c>
      <c r="P134" s="98" t="str">
        <f ca="1">IF(COUNTIF(H134:N134,"外")&gt;0,"非対象期間",IF(COUNTIF(H134:N134,"○")+COUNTIF(H134:N134,"▲")&gt;=2,"達成","未"))</f>
        <v>未</v>
      </c>
    </row>
    <row r="135" spans="2:16" ht="8.4499999999999993" customHeight="1">
      <c r="D135" s="94"/>
    </row>
    <row r="136" spans="2:16" ht="17.100000000000001" customHeight="1">
      <c r="B136">
        <f>B133+1</f>
        <v>44</v>
      </c>
      <c r="C136" s="18" t="str">
        <f>"第"&amp;IF(B136&lt;10,DBCS(B136),B136)&amp;"週"</f>
        <v>第44週</v>
      </c>
      <c r="D136" s="94">
        <f>IFERROR(H136,"")</f>
        <v>46230</v>
      </c>
      <c r="E136" s="18" t="str">
        <f>IF(F136="","","～")</f>
        <v>～</v>
      </c>
      <c r="F136" s="94">
        <f>IFERROR(IF(AND(YEAR(H136)=YEAR(N136),MONTH(H136)=MONTH(N136)),"",N136),"")</f>
        <v>46236</v>
      </c>
      <c r="H136" s="85">
        <f>IFERROR(H133+7,"")</f>
        <v>46230</v>
      </c>
      <c r="I136" s="85">
        <f>IFERROR(H136+1,"")</f>
        <v>46231</v>
      </c>
      <c r="J136" s="85">
        <f t="shared" ref="J136" si="203">IFERROR(I136+1,"")</f>
        <v>46232</v>
      </c>
      <c r="K136" s="85">
        <f t="shared" ref="K136" si="204">IFERROR(J136+1,"")</f>
        <v>46233</v>
      </c>
      <c r="L136" s="85">
        <f t="shared" ref="L136" si="205">IFERROR(K136+1,"")</f>
        <v>46234</v>
      </c>
      <c r="M136" s="95">
        <f t="shared" ref="M136" si="206">IFERROR(L136+1,"")</f>
        <v>46235</v>
      </c>
      <c r="N136" s="96">
        <f t="shared" ref="N136" si="207">IFERROR(M136+1,"")</f>
        <v>46236</v>
      </c>
    </row>
    <row r="137" spans="2:16" ht="17.100000000000001" customHeight="1">
      <c r="D137" s="94"/>
      <c r="H137" s="84" t="str">
        <f ca="1">IFERROR(VLOOKUP(H136,別紙１!$D$8:$H$1029,別紙１!$G$5,FALSE),"")</f>
        <v/>
      </c>
      <c r="I137" s="84" t="str">
        <f ca="1">IFERROR(VLOOKUP(I136,別紙１!$D$8:$H$1029,別紙１!$G$5,FALSE),"")</f>
        <v/>
      </c>
      <c r="J137" s="84" t="str">
        <f ca="1">IFERROR(VLOOKUP(J136,別紙１!$D$8:$H$1029,別紙１!$G$5,FALSE),"")</f>
        <v/>
      </c>
      <c r="K137" s="84" t="str">
        <f ca="1">IFERROR(VLOOKUP(K136,別紙１!$D$8:$H$1029,別紙１!$G$5,FALSE),"")</f>
        <v/>
      </c>
      <c r="L137" s="84" t="str">
        <f ca="1">IFERROR(VLOOKUP(L136,別紙１!$D$8:$H$1029,別紙１!$G$5,FALSE),"")</f>
        <v/>
      </c>
      <c r="M137" s="87" t="str">
        <f ca="1">IFERROR(VLOOKUP(M136,別紙１!$D$8:$H$1029,別紙１!$G$5,FALSE),"")</f>
        <v/>
      </c>
      <c r="N137" s="86" t="str">
        <f ca="1">IFERROR(VLOOKUP(N136,別紙１!$D$8:$H$1029,別紙１!$G$5,FALSE),"")</f>
        <v/>
      </c>
      <c r="P137" s="98" t="str">
        <f ca="1">IF(COUNTIF(H137:N137,"外")&gt;0,"非対象期間",IF(COUNTIF(H137:N137,"○")+COUNTIF(H137:N137,"▲")&gt;=2,"達成","未"))</f>
        <v>未</v>
      </c>
    </row>
    <row r="138" spans="2:16" ht="8.4499999999999993" customHeight="1">
      <c r="D138" s="94"/>
    </row>
    <row r="139" spans="2:16" ht="17.100000000000001" customHeight="1">
      <c r="B139">
        <f>B136+1</f>
        <v>45</v>
      </c>
      <c r="C139" s="18" t="str">
        <f>"第"&amp;IF(B139&lt;10,DBCS(B139),B139)&amp;"週"</f>
        <v>第45週</v>
      </c>
      <c r="D139" s="94">
        <f>IFERROR(H139,"")</f>
        <v>46237</v>
      </c>
      <c r="E139" s="18" t="str">
        <f>IF(F139="","","～")</f>
        <v/>
      </c>
      <c r="F139" s="94" t="str">
        <f>IFERROR(IF(AND(YEAR(H139)=YEAR(N139),MONTH(H139)=MONTH(N139)),"",N139),"")</f>
        <v/>
      </c>
      <c r="H139" s="85">
        <f>IFERROR(H136+7,"")</f>
        <v>46237</v>
      </c>
      <c r="I139" s="85">
        <f>IFERROR(H139+1,"")</f>
        <v>46238</v>
      </c>
      <c r="J139" s="85">
        <f t="shared" ref="J139" si="208">IFERROR(I139+1,"")</f>
        <v>46239</v>
      </c>
      <c r="K139" s="85">
        <f t="shared" ref="K139" si="209">IFERROR(J139+1,"")</f>
        <v>46240</v>
      </c>
      <c r="L139" s="85">
        <f t="shared" ref="L139" si="210">IFERROR(K139+1,"")</f>
        <v>46241</v>
      </c>
      <c r="M139" s="95">
        <f t="shared" ref="M139" si="211">IFERROR(L139+1,"")</f>
        <v>46242</v>
      </c>
      <c r="N139" s="96">
        <f t="shared" ref="N139" si="212">IFERROR(M139+1,"")</f>
        <v>46243</v>
      </c>
    </row>
    <row r="140" spans="2:16" ht="17.100000000000001" customHeight="1">
      <c r="D140" s="94"/>
      <c r="H140" s="84" t="str">
        <f ca="1">IFERROR(VLOOKUP(H139,別紙１!$D$8:$H$1029,別紙１!$G$5,FALSE),"")</f>
        <v/>
      </c>
      <c r="I140" s="84" t="str">
        <f ca="1">IFERROR(VLOOKUP(I139,別紙１!$D$8:$H$1029,別紙１!$G$5,FALSE),"")</f>
        <v/>
      </c>
      <c r="J140" s="84" t="str">
        <f ca="1">IFERROR(VLOOKUP(J139,別紙１!$D$8:$H$1029,別紙１!$G$5,FALSE),"")</f>
        <v/>
      </c>
      <c r="K140" s="84" t="str">
        <f ca="1">IFERROR(VLOOKUP(K139,別紙１!$D$8:$H$1029,別紙１!$G$5,FALSE),"")</f>
        <v/>
      </c>
      <c r="L140" s="84" t="str">
        <f ca="1">IFERROR(VLOOKUP(L139,別紙１!$D$8:$H$1029,別紙１!$G$5,FALSE),"")</f>
        <v/>
      </c>
      <c r="M140" s="87" t="str">
        <f ca="1">IFERROR(VLOOKUP(M139,別紙１!$D$8:$H$1029,別紙１!$G$5,FALSE),"")</f>
        <v/>
      </c>
      <c r="N140" s="86" t="str">
        <f ca="1">IFERROR(VLOOKUP(N139,別紙１!$D$8:$H$1029,別紙１!$G$5,FALSE),"")</f>
        <v/>
      </c>
      <c r="P140" s="98" t="str">
        <f ca="1">IF(COUNTIF(H140:N140,"外")&gt;0,"非対象期間",IF(COUNTIF(H140:N140,"○")+COUNTIF(H140:N140,"▲")&gt;=2,"達成","未"))</f>
        <v>未</v>
      </c>
    </row>
    <row r="141" spans="2:16" ht="8.4499999999999993" customHeight="1">
      <c r="D141" s="94"/>
    </row>
    <row r="142" spans="2:16" ht="17.100000000000001" customHeight="1">
      <c r="B142">
        <f>B139+1</f>
        <v>46</v>
      </c>
      <c r="C142" s="18" t="str">
        <f>"第"&amp;IF(B142&lt;10,DBCS(B142),B142)&amp;"週"</f>
        <v>第46週</v>
      </c>
      <c r="D142" s="94">
        <f>IFERROR(H142,"")</f>
        <v>46244</v>
      </c>
      <c r="E142" s="18" t="str">
        <f>IF(F142="","","～")</f>
        <v/>
      </c>
      <c r="F142" s="94" t="str">
        <f>IFERROR(IF(AND(YEAR(H142)=YEAR(N142),MONTH(H142)=MONTH(N142)),"",N142),"")</f>
        <v/>
      </c>
      <c r="H142" s="85">
        <f>IFERROR(H139+7,"")</f>
        <v>46244</v>
      </c>
      <c r="I142" s="85">
        <f>IFERROR(H142+1,"")</f>
        <v>46245</v>
      </c>
      <c r="J142" s="85">
        <f t="shared" ref="J142" si="213">IFERROR(I142+1,"")</f>
        <v>46246</v>
      </c>
      <c r="K142" s="85">
        <f t="shared" ref="K142" si="214">IFERROR(J142+1,"")</f>
        <v>46247</v>
      </c>
      <c r="L142" s="85">
        <f t="shared" ref="L142" si="215">IFERROR(K142+1,"")</f>
        <v>46248</v>
      </c>
      <c r="M142" s="95">
        <f t="shared" ref="M142" si="216">IFERROR(L142+1,"")</f>
        <v>46249</v>
      </c>
      <c r="N142" s="96">
        <f t="shared" ref="N142" si="217">IFERROR(M142+1,"")</f>
        <v>46250</v>
      </c>
    </row>
    <row r="143" spans="2:16" ht="17.100000000000001" customHeight="1">
      <c r="D143" s="94"/>
      <c r="H143" s="84" t="str">
        <f ca="1">IFERROR(VLOOKUP(H142,別紙１!$D$8:$H$1029,別紙１!$G$5,FALSE),"")</f>
        <v/>
      </c>
      <c r="I143" s="84" t="str">
        <f ca="1">IFERROR(VLOOKUP(I142,別紙１!$D$8:$H$1029,別紙１!$G$5,FALSE),"")</f>
        <v/>
      </c>
      <c r="J143" s="84" t="str">
        <f ca="1">IFERROR(VLOOKUP(J142,別紙１!$D$8:$H$1029,別紙１!$G$5,FALSE),"")</f>
        <v/>
      </c>
      <c r="K143" s="84" t="str">
        <f ca="1">IFERROR(VLOOKUP(K142,別紙１!$D$8:$H$1029,別紙１!$G$5,FALSE),"")</f>
        <v/>
      </c>
      <c r="L143" s="84" t="str">
        <f ca="1">IFERROR(VLOOKUP(L142,別紙１!$D$8:$H$1029,別紙１!$G$5,FALSE),"")</f>
        <v/>
      </c>
      <c r="M143" s="87" t="str">
        <f ca="1">IFERROR(VLOOKUP(M142,別紙１!$D$8:$H$1029,別紙１!$G$5,FALSE),"")</f>
        <v/>
      </c>
      <c r="N143" s="86" t="str">
        <f ca="1">IFERROR(VLOOKUP(N142,別紙１!$D$8:$H$1029,別紙１!$G$5,FALSE),"")</f>
        <v/>
      </c>
      <c r="P143" s="98" t="str">
        <f ca="1">IF(COUNTIF(H143:N143,"外")&gt;0,"非対象期間",IF(COUNTIF(H143:N143,"○")+COUNTIF(H143:N143,"▲")&gt;=2,"達成","未"))</f>
        <v>未</v>
      </c>
    </row>
    <row r="144" spans="2:16" ht="8.4499999999999993" customHeight="1">
      <c r="D144" s="94"/>
    </row>
    <row r="145" spans="2:16" ht="17.100000000000001" customHeight="1">
      <c r="B145">
        <f>B142+1</f>
        <v>47</v>
      </c>
      <c r="C145" s="18" t="str">
        <f>"第"&amp;IF(B145&lt;10,DBCS(B145),B145)&amp;"週"</f>
        <v>第47週</v>
      </c>
      <c r="D145" s="94">
        <f>IFERROR(H145,"")</f>
        <v>46251</v>
      </c>
      <c r="E145" s="18" t="str">
        <f>IF(F145="","","～")</f>
        <v/>
      </c>
      <c r="F145" s="94" t="str">
        <f>IFERROR(IF(AND(YEAR(H145)=YEAR(N145),MONTH(H145)=MONTH(N145)),"",N145),"")</f>
        <v/>
      </c>
      <c r="H145" s="85">
        <f>IFERROR(H142+7,"")</f>
        <v>46251</v>
      </c>
      <c r="I145" s="85">
        <f>IFERROR(H145+1,"")</f>
        <v>46252</v>
      </c>
      <c r="J145" s="85">
        <f t="shared" ref="J145" si="218">IFERROR(I145+1,"")</f>
        <v>46253</v>
      </c>
      <c r="K145" s="85">
        <f t="shared" ref="K145" si="219">IFERROR(J145+1,"")</f>
        <v>46254</v>
      </c>
      <c r="L145" s="85">
        <f t="shared" ref="L145" si="220">IFERROR(K145+1,"")</f>
        <v>46255</v>
      </c>
      <c r="M145" s="95">
        <f t="shared" ref="M145" si="221">IFERROR(L145+1,"")</f>
        <v>46256</v>
      </c>
      <c r="N145" s="96">
        <f t="shared" ref="N145" si="222">IFERROR(M145+1,"")</f>
        <v>46257</v>
      </c>
    </row>
    <row r="146" spans="2:16" ht="17.100000000000001" customHeight="1">
      <c r="D146" s="94"/>
      <c r="H146" s="84" t="str">
        <f ca="1">IFERROR(VLOOKUP(H145,別紙１!$D$8:$H$1029,別紙１!$G$5,FALSE),"")</f>
        <v/>
      </c>
      <c r="I146" s="84" t="str">
        <f ca="1">IFERROR(VLOOKUP(I145,別紙１!$D$8:$H$1029,別紙１!$G$5,FALSE),"")</f>
        <v/>
      </c>
      <c r="J146" s="84" t="str">
        <f ca="1">IFERROR(VLOOKUP(J145,別紙１!$D$8:$H$1029,別紙１!$G$5,FALSE),"")</f>
        <v/>
      </c>
      <c r="K146" s="84" t="str">
        <f ca="1">IFERROR(VLOOKUP(K145,別紙１!$D$8:$H$1029,別紙１!$G$5,FALSE),"")</f>
        <v/>
      </c>
      <c r="L146" s="84" t="str">
        <f ca="1">IFERROR(VLOOKUP(L145,別紙１!$D$8:$H$1029,別紙１!$G$5,FALSE),"")</f>
        <v/>
      </c>
      <c r="M146" s="87" t="str">
        <f ca="1">IFERROR(VLOOKUP(M145,別紙１!$D$8:$H$1029,別紙１!$G$5,FALSE),"")</f>
        <v/>
      </c>
      <c r="N146" s="86" t="str">
        <f ca="1">IFERROR(VLOOKUP(N145,別紙１!$D$8:$H$1029,別紙１!$G$5,FALSE),"")</f>
        <v/>
      </c>
      <c r="P146" s="98" t="str">
        <f ca="1">IF(COUNTIF(H146:N146,"外")&gt;0,"非対象期間",IF(COUNTIF(H146:N146,"○")+COUNTIF(H146:N146,"▲")&gt;=2,"達成","未"))</f>
        <v>未</v>
      </c>
    </row>
    <row r="147" spans="2:16" ht="8.4499999999999993" customHeight="1">
      <c r="D147" s="94"/>
    </row>
    <row r="148" spans="2:16" ht="17.100000000000001" customHeight="1">
      <c r="B148">
        <f>B145+1</f>
        <v>48</v>
      </c>
      <c r="C148" s="18" t="str">
        <f>"第"&amp;IF(B148&lt;10,DBCS(B148),B148)&amp;"週"</f>
        <v>第48週</v>
      </c>
      <c r="D148" s="94">
        <f>IFERROR(H148,"")</f>
        <v>46258</v>
      </c>
      <c r="E148" s="18" t="str">
        <f>IF(F148="","","～")</f>
        <v/>
      </c>
      <c r="F148" s="94" t="str">
        <f>IFERROR(IF(AND(YEAR(H148)=YEAR(N148),MONTH(H148)=MONTH(N148)),"",N148),"")</f>
        <v/>
      </c>
      <c r="H148" s="85">
        <f>IFERROR(H145+7,"")</f>
        <v>46258</v>
      </c>
      <c r="I148" s="85">
        <f>IFERROR(H148+1,"")</f>
        <v>46259</v>
      </c>
      <c r="J148" s="85">
        <f t="shared" ref="J148" si="223">IFERROR(I148+1,"")</f>
        <v>46260</v>
      </c>
      <c r="K148" s="85">
        <f t="shared" ref="K148" si="224">IFERROR(J148+1,"")</f>
        <v>46261</v>
      </c>
      <c r="L148" s="85">
        <f t="shared" ref="L148" si="225">IFERROR(K148+1,"")</f>
        <v>46262</v>
      </c>
      <c r="M148" s="95">
        <f t="shared" ref="M148" si="226">IFERROR(L148+1,"")</f>
        <v>46263</v>
      </c>
      <c r="N148" s="96">
        <f t="shared" ref="N148" si="227">IFERROR(M148+1,"")</f>
        <v>46264</v>
      </c>
    </row>
    <row r="149" spans="2:16" ht="17.100000000000001" customHeight="1">
      <c r="D149" s="94"/>
      <c r="H149" s="84" t="str">
        <f ca="1">IFERROR(VLOOKUP(H148,別紙１!$D$8:$H$1029,別紙１!$G$5,FALSE),"")</f>
        <v/>
      </c>
      <c r="I149" s="84" t="str">
        <f ca="1">IFERROR(VLOOKUP(I148,別紙１!$D$8:$H$1029,別紙１!$G$5,FALSE),"")</f>
        <v/>
      </c>
      <c r="J149" s="84" t="str">
        <f ca="1">IFERROR(VLOOKUP(J148,別紙１!$D$8:$H$1029,別紙１!$G$5,FALSE),"")</f>
        <v/>
      </c>
      <c r="K149" s="84" t="str">
        <f ca="1">IFERROR(VLOOKUP(K148,別紙１!$D$8:$H$1029,別紙１!$G$5,FALSE),"")</f>
        <v/>
      </c>
      <c r="L149" s="84" t="str">
        <f ca="1">IFERROR(VLOOKUP(L148,別紙１!$D$8:$H$1029,別紙１!$G$5,FALSE),"")</f>
        <v/>
      </c>
      <c r="M149" s="87" t="str">
        <f ca="1">IFERROR(VLOOKUP(M148,別紙１!$D$8:$H$1029,別紙１!$G$5,FALSE),"")</f>
        <v/>
      </c>
      <c r="N149" s="86" t="str">
        <f ca="1">IFERROR(VLOOKUP(N148,別紙１!$D$8:$H$1029,別紙１!$G$5,FALSE),"")</f>
        <v/>
      </c>
      <c r="P149" s="98" t="str">
        <f ca="1">IF(COUNTIF(H149:N149,"外")&gt;0,"非対象期間",IF(COUNTIF(H149:N149,"○")+COUNTIF(H149:N149,"▲")&gt;=2,"達成","未"))</f>
        <v>未</v>
      </c>
    </row>
    <row r="150" spans="2:16" ht="8.4499999999999993" customHeight="1">
      <c r="D150" s="94"/>
    </row>
    <row r="151" spans="2:16" ht="17.100000000000001" customHeight="1">
      <c r="B151">
        <f>B148+1</f>
        <v>49</v>
      </c>
      <c r="C151" s="18" t="str">
        <f>"第"&amp;IF(B151&lt;10,DBCS(B151),B151)&amp;"週"</f>
        <v>第49週</v>
      </c>
      <c r="D151" s="94">
        <f>IFERROR(H151,"")</f>
        <v>46265</v>
      </c>
      <c r="E151" s="18" t="str">
        <f>IF(F151="","","～")</f>
        <v>～</v>
      </c>
      <c r="F151" s="94">
        <f>IFERROR(IF(AND(YEAR(H151)=YEAR(N151),MONTH(H151)=MONTH(N151)),"",N151),"")</f>
        <v>46271</v>
      </c>
      <c r="H151" s="85">
        <f>IFERROR(H148+7,"")</f>
        <v>46265</v>
      </c>
      <c r="I151" s="85">
        <f>IFERROR(H151+1,"")</f>
        <v>46266</v>
      </c>
      <c r="J151" s="85">
        <f t="shared" ref="J151" si="228">IFERROR(I151+1,"")</f>
        <v>46267</v>
      </c>
      <c r="K151" s="85">
        <f t="shared" ref="K151" si="229">IFERROR(J151+1,"")</f>
        <v>46268</v>
      </c>
      <c r="L151" s="85">
        <f t="shared" ref="L151" si="230">IFERROR(K151+1,"")</f>
        <v>46269</v>
      </c>
      <c r="M151" s="95">
        <f t="shared" ref="M151" si="231">IFERROR(L151+1,"")</f>
        <v>46270</v>
      </c>
      <c r="N151" s="96">
        <f t="shared" ref="N151" si="232">IFERROR(M151+1,"")</f>
        <v>46271</v>
      </c>
    </row>
    <row r="152" spans="2:16" ht="17.100000000000001" customHeight="1">
      <c r="D152" s="94"/>
      <c r="H152" s="84" t="str">
        <f ca="1">IFERROR(VLOOKUP(H151,別紙１!$D$8:$H$1029,別紙１!$G$5,FALSE),"")</f>
        <v/>
      </c>
      <c r="I152" s="84" t="str">
        <f ca="1">IFERROR(VLOOKUP(I151,別紙１!$D$8:$H$1029,別紙１!$G$5,FALSE),"")</f>
        <v/>
      </c>
      <c r="J152" s="84" t="str">
        <f ca="1">IFERROR(VLOOKUP(J151,別紙１!$D$8:$H$1029,別紙１!$G$5,FALSE),"")</f>
        <v/>
      </c>
      <c r="K152" s="84" t="str">
        <f ca="1">IFERROR(VLOOKUP(K151,別紙１!$D$8:$H$1029,別紙１!$G$5,FALSE),"")</f>
        <v/>
      </c>
      <c r="L152" s="84" t="str">
        <f ca="1">IFERROR(VLOOKUP(L151,別紙１!$D$8:$H$1029,別紙１!$G$5,FALSE),"")</f>
        <v/>
      </c>
      <c r="M152" s="87" t="str">
        <f ca="1">IFERROR(VLOOKUP(M151,別紙１!$D$8:$H$1029,別紙１!$G$5,FALSE),"")</f>
        <v/>
      </c>
      <c r="N152" s="86" t="str">
        <f ca="1">IFERROR(VLOOKUP(N151,別紙１!$D$8:$H$1029,別紙１!$G$5,FALSE),"")</f>
        <v/>
      </c>
      <c r="P152" s="98" t="str">
        <f ca="1">IF(COUNTIF(H152:N152,"外")&gt;0,"非対象期間",IF(COUNTIF(H152:N152,"○")+COUNTIF(H152:N152,"▲")&gt;=2,"達成","未"))</f>
        <v>未</v>
      </c>
    </row>
    <row r="153" spans="2:16" ht="8.4499999999999993" customHeight="1">
      <c r="D153" s="94"/>
    </row>
    <row r="154" spans="2:16" ht="17.100000000000001" customHeight="1">
      <c r="B154">
        <f>B151+1</f>
        <v>50</v>
      </c>
      <c r="C154" s="18" t="str">
        <f>"第"&amp;IF(B154&lt;10,DBCS(B154),B154)&amp;"週"</f>
        <v>第50週</v>
      </c>
      <c r="D154" s="94">
        <f>IFERROR(H154,"")</f>
        <v>46272</v>
      </c>
      <c r="E154" s="18" t="str">
        <f>IF(F154="","","～")</f>
        <v/>
      </c>
      <c r="F154" s="94" t="str">
        <f>IFERROR(IF(AND(YEAR(H154)=YEAR(N154),MONTH(H154)=MONTH(N154)),"",N154),"")</f>
        <v/>
      </c>
      <c r="H154" s="85">
        <f>IFERROR(H151+7,"")</f>
        <v>46272</v>
      </c>
      <c r="I154" s="85">
        <f>IFERROR(H154+1,"")</f>
        <v>46273</v>
      </c>
      <c r="J154" s="85">
        <f t="shared" ref="J154" si="233">IFERROR(I154+1,"")</f>
        <v>46274</v>
      </c>
      <c r="K154" s="85">
        <f t="shared" ref="K154" si="234">IFERROR(J154+1,"")</f>
        <v>46275</v>
      </c>
      <c r="L154" s="85">
        <f t="shared" ref="L154" si="235">IFERROR(K154+1,"")</f>
        <v>46276</v>
      </c>
      <c r="M154" s="95">
        <f t="shared" ref="M154" si="236">IFERROR(L154+1,"")</f>
        <v>46277</v>
      </c>
      <c r="N154" s="96">
        <f t="shared" ref="N154" si="237">IFERROR(M154+1,"")</f>
        <v>46278</v>
      </c>
    </row>
    <row r="155" spans="2:16" ht="17.100000000000001" customHeight="1">
      <c r="D155" s="94"/>
      <c r="H155" s="84" t="str">
        <f ca="1">IFERROR(VLOOKUP(H154,別紙１!$D$8:$H$1029,別紙１!$G$5,FALSE),"")</f>
        <v/>
      </c>
      <c r="I155" s="84" t="str">
        <f ca="1">IFERROR(VLOOKUP(I154,別紙１!$D$8:$H$1029,別紙１!$G$5,FALSE),"")</f>
        <v/>
      </c>
      <c r="J155" s="84" t="str">
        <f ca="1">IFERROR(VLOOKUP(J154,別紙１!$D$8:$H$1029,別紙１!$G$5,FALSE),"")</f>
        <v/>
      </c>
      <c r="K155" s="84" t="str">
        <f ca="1">IFERROR(VLOOKUP(K154,別紙１!$D$8:$H$1029,別紙１!$G$5,FALSE),"")</f>
        <v/>
      </c>
      <c r="L155" s="84" t="str">
        <f ca="1">IFERROR(VLOOKUP(L154,別紙１!$D$8:$H$1029,別紙１!$G$5,FALSE),"")</f>
        <v/>
      </c>
      <c r="M155" s="87" t="str">
        <f ca="1">IFERROR(VLOOKUP(M154,別紙１!$D$8:$H$1029,別紙１!$G$5,FALSE),"")</f>
        <v/>
      </c>
      <c r="N155" s="86" t="str">
        <f ca="1">IFERROR(VLOOKUP(N154,別紙１!$D$8:$H$1029,別紙１!$G$5,FALSE),"")</f>
        <v/>
      </c>
      <c r="P155" s="98" t="str">
        <f ca="1">IF(COUNTIF(H155:N155,"外")&gt;0,"非対象期間",IF(COUNTIF(H155:N155,"○")+COUNTIF(H155:N155,"▲")&gt;=2,"達成","未"))</f>
        <v>未</v>
      </c>
    </row>
    <row r="156" spans="2:16" ht="8.4499999999999993" customHeight="1">
      <c r="D156" s="94"/>
    </row>
    <row r="157" spans="2:16" ht="17.100000000000001" customHeight="1">
      <c r="B157">
        <f>B154+1</f>
        <v>51</v>
      </c>
      <c r="C157" s="18" t="str">
        <f>"第"&amp;IF(B157&lt;10,DBCS(B157),B157)&amp;"週"</f>
        <v>第51週</v>
      </c>
      <c r="D157" s="94">
        <f>IFERROR(H157,"")</f>
        <v>46279</v>
      </c>
      <c r="E157" s="18" t="str">
        <f>IF(F157="","","～")</f>
        <v/>
      </c>
      <c r="F157" s="94" t="str">
        <f>IFERROR(IF(AND(YEAR(H157)=YEAR(N157),MONTH(H157)=MONTH(N157)),"",N157),"")</f>
        <v/>
      </c>
      <c r="H157" s="85">
        <f>IFERROR(H154+7,"")</f>
        <v>46279</v>
      </c>
      <c r="I157" s="85">
        <f>IFERROR(H157+1,"")</f>
        <v>46280</v>
      </c>
      <c r="J157" s="85">
        <f t="shared" ref="J157" si="238">IFERROR(I157+1,"")</f>
        <v>46281</v>
      </c>
      <c r="K157" s="85">
        <f t="shared" ref="K157" si="239">IFERROR(J157+1,"")</f>
        <v>46282</v>
      </c>
      <c r="L157" s="85">
        <f t="shared" ref="L157" si="240">IFERROR(K157+1,"")</f>
        <v>46283</v>
      </c>
      <c r="M157" s="95">
        <f t="shared" ref="M157" si="241">IFERROR(L157+1,"")</f>
        <v>46284</v>
      </c>
      <c r="N157" s="96">
        <f t="shared" ref="N157" si="242">IFERROR(M157+1,"")</f>
        <v>46285</v>
      </c>
    </row>
    <row r="158" spans="2:16" ht="17.100000000000001" customHeight="1">
      <c r="D158" s="94"/>
      <c r="H158" s="84" t="str">
        <f ca="1">IFERROR(VLOOKUP(H157,別紙１!$D$8:$H$1029,別紙１!$G$5,FALSE),"")</f>
        <v/>
      </c>
      <c r="I158" s="84" t="str">
        <f ca="1">IFERROR(VLOOKUP(I157,別紙１!$D$8:$H$1029,別紙１!$G$5,FALSE),"")</f>
        <v/>
      </c>
      <c r="J158" s="84" t="str">
        <f ca="1">IFERROR(VLOOKUP(J157,別紙１!$D$8:$H$1029,別紙１!$G$5,FALSE),"")</f>
        <v/>
      </c>
      <c r="K158" s="84" t="str">
        <f ca="1">IFERROR(VLOOKUP(K157,別紙１!$D$8:$H$1029,別紙１!$G$5,FALSE),"")</f>
        <v/>
      </c>
      <c r="L158" s="84" t="str">
        <f ca="1">IFERROR(VLOOKUP(L157,別紙１!$D$8:$H$1029,別紙１!$G$5,FALSE),"")</f>
        <v/>
      </c>
      <c r="M158" s="87" t="str">
        <f ca="1">IFERROR(VLOOKUP(M157,別紙１!$D$8:$H$1029,別紙１!$G$5,FALSE),"")</f>
        <v/>
      </c>
      <c r="N158" s="86" t="str">
        <f ca="1">IFERROR(VLOOKUP(N157,別紙１!$D$8:$H$1029,別紙１!$G$5,FALSE),"")</f>
        <v/>
      </c>
      <c r="P158" s="98" t="str">
        <f ca="1">IF(COUNTIF(H158:N158,"外")&gt;0,"非対象期間",IF(COUNTIF(H158:N158,"○")+COUNTIF(H158:N158,"▲")&gt;=2,"達成","未"))</f>
        <v>未</v>
      </c>
    </row>
    <row r="159" spans="2:16" ht="8.4499999999999993" customHeight="1">
      <c r="D159" s="94"/>
    </row>
    <row r="160" spans="2:16" ht="17.100000000000001" customHeight="1">
      <c r="B160">
        <f>B157+1</f>
        <v>52</v>
      </c>
      <c r="C160" s="18" t="str">
        <f>"第"&amp;IF(B160&lt;10,DBCS(B160),B160)&amp;"週"</f>
        <v>第52週</v>
      </c>
      <c r="D160" s="94">
        <f>IFERROR(H160,"")</f>
        <v>46286</v>
      </c>
      <c r="E160" s="18" t="str">
        <f>IF(F160="","","～")</f>
        <v/>
      </c>
      <c r="F160" s="94" t="str">
        <f>IFERROR(IF(AND(YEAR(H160)=YEAR(N160),MONTH(H160)=MONTH(N160)),"",N160),"")</f>
        <v/>
      </c>
      <c r="H160" s="85">
        <f>IFERROR(H157+7,"")</f>
        <v>46286</v>
      </c>
      <c r="I160" s="85">
        <f>IFERROR(H160+1,"")</f>
        <v>46287</v>
      </c>
      <c r="J160" s="85">
        <f t="shared" ref="J160" si="243">IFERROR(I160+1,"")</f>
        <v>46288</v>
      </c>
      <c r="K160" s="85">
        <f t="shared" ref="K160" si="244">IFERROR(J160+1,"")</f>
        <v>46289</v>
      </c>
      <c r="L160" s="85">
        <f t="shared" ref="L160" si="245">IFERROR(K160+1,"")</f>
        <v>46290</v>
      </c>
      <c r="M160" s="95">
        <f t="shared" ref="M160" si="246">IFERROR(L160+1,"")</f>
        <v>46291</v>
      </c>
      <c r="N160" s="96">
        <f t="shared" ref="N160" si="247">IFERROR(M160+1,"")</f>
        <v>46292</v>
      </c>
    </row>
    <row r="161" spans="2:16" ht="17.100000000000001" customHeight="1">
      <c r="D161" s="94"/>
      <c r="H161" s="84" t="str">
        <f ca="1">IFERROR(VLOOKUP(H160,別紙１!$D$8:$H$1029,別紙１!$G$5,FALSE),"")</f>
        <v/>
      </c>
      <c r="I161" s="84" t="str">
        <f ca="1">IFERROR(VLOOKUP(I160,別紙１!$D$8:$H$1029,別紙１!$G$5,FALSE),"")</f>
        <v/>
      </c>
      <c r="J161" s="84" t="str">
        <f ca="1">IFERROR(VLOOKUP(J160,別紙１!$D$8:$H$1029,別紙１!$G$5,FALSE),"")</f>
        <v/>
      </c>
      <c r="K161" s="84" t="str">
        <f ca="1">IFERROR(VLOOKUP(K160,別紙１!$D$8:$H$1029,別紙１!$G$5,FALSE),"")</f>
        <v/>
      </c>
      <c r="L161" s="84" t="str">
        <f ca="1">IFERROR(VLOOKUP(L160,別紙１!$D$8:$H$1029,別紙１!$G$5,FALSE),"")</f>
        <v/>
      </c>
      <c r="M161" s="87" t="str">
        <f ca="1">IFERROR(VLOOKUP(M160,別紙１!$D$8:$H$1029,別紙１!$G$5,FALSE),"")</f>
        <v/>
      </c>
      <c r="N161" s="86" t="str">
        <f ca="1">IFERROR(VLOOKUP(N160,別紙１!$D$8:$H$1029,別紙１!$G$5,FALSE),"")</f>
        <v/>
      </c>
      <c r="P161" s="98" t="str">
        <f ca="1">IF(COUNTIF(H161:N161,"外")&gt;0,"非対象期間",IF(COUNTIF(H161:N161,"○")+COUNTIF(H161:N161,"▲")&gt;=2,"達成","未"))</f>
        <v>未</v>
      </c>
    </row>
    <row r="162" spans="2:16" ht="8.4499999999999993" customHeight="1">
      <c r="D162" s="94"/>
    </row>
    <row r="163" spans="2:16" ht="17.100000000000001" customHeight="1">
      <c r="B163">
        <f>B160+1</f>
        <v>53</v>
      </c>
      <c r="C163" s="18" t="str">
        <f>"第"&amp;IF(B163&lt;10,DBCS(B163),B163)&amp;"週"</f>
        <v>第53週</v>
      </c>
      <c r="D163" s="94">
        <f>IFERROR(H163,"")</f>
        <v>46293</v>
      </c>
      <c r="E163" s="18" t="str">
        <f>IF(F163="","","～")</f>
        <v>～</v>
      </c>
      <c r="F163" s="94">
        <f>IFERROR(IF(AND(YEAR(H163)=YEAR(N163),MONTH(H163)=MONTH(N163)),"",N163),"")</f>
        <v>46299</v>
      </c>
      <c r="H163" s="85">
        <f>IFERROR(H160+7,"")</f>
        <v>46293</v>
      </c>
      <c r="I163" s="85">
        <f>IFERROR(H163+1,"")</f>
        <v>46294</v>
      </c>
      <c r="J163" s="85">
        <f t="shared" ref="J163" si="248">IFERROR(I163+1,"")</f>
        <v>46295</v>
      </c>
      <c r="K163" s="85">
        <f t="shared" ref="K163" si="249">IFERROR(J163+1,"")</f>
        <v>46296</v>
      </c>
      <c r="L163" s="85">
        <f t="shared" ref="L163" si="250">IFERROR(K163+1,"")</f>
        <v>46297</v>
      </c>
      <c r="M163" s="95">
        <f t="shared" ref="M163" si="251">IFERROR(L163+1,"")</f>
        <v>46298</v>
      </c>
      <c r="N163" s="96">
        <f t="shared" ref="N163" si="252">IFERROR(M163+1,"")</f>
        <v>46299</v>
      </c>
    </row>
    <row r="164" spans="2:16" ht="17.100000000000001" customHeight="1">
      <c r="D164" s="94"/>
      <c r="H164" s="84" t="str">
        <f ca="1">IFERROR(VLOOKUP(H163,別紙１!$D$8:$H$1029,別紙１!$G$5,FALSE),"")</f>
        <v/>
      </c>
      <c r="I164" s="84" t="str">
        <f ca="1">IFERROR(VLOOKUP(I163,別紙１!$D$8:$H$1029,別紙１!$G$5,FALSE),"")</f>
        <v/>
      </c>
      <c r="J164" s="84" t="str">
        <f ca="1">IFERROR(VLOOKUP(J163,別紙１!$D$8:$H$1029,別紙１!$G$5,FALSE),"")</f>
        <v/>
      </c>
      <c r="K164" s="84" t="str">
        <f ca="1">IFERROR(VLOOKUP(K163,別紙１!$D$8:$H$1029,別紙１!$G$5,FALSE),"")</f>
        <v/>
      </c>
      <c r="L164" s="84" t="str">
        <f ca="1">IFERROR(VLOOKUP(L163,別紙１!$D$8:$H$1029,別紙１!$G$5,FALSE),"")</f>
        <v/>
      </c>
      <c r="M164" s="87" t="str">
        <f ca="1">IFERROR(VLOOKUP(M163,別紙１!$D$8:$H$1029,別紙１!$G$5,FALSE),"")</f>
        <v/>
      </c>
      <c r="N164" s="86" t="str">
        <f ca="1">IFERROR(VLOOKUP(N163,別紙１!$D$8:$H$1029,別紙１!$G$5,FALSE),"")</f>
        <v/>
      </c>
      <c r="P164" s="98" t="str">
        <f ca="1">IF(COUNTIF(H164:N164,"外")&gt;0,"非対象期間",IF(COUNTIF(H164:N164,"○")+COUNTIF(H164:N164,"▲")&gt;=2,"達成","未"))</f>
        <v>未</v>
      </c>
    </row>
    <row r="165" spans="2:16" ht="8.4499999999999993" customHeight="1">
      <c r="D165" s="94"/>
    </row>
    <row r="166" spans="2:16" ht="17.100000000000001" customHeight="1">
      <c r="B166">
        <f>B163+1</f>
        <v>54</v>
      </c>
      <c r="C166" s="18" t="str">
        <f>"第"&amp;IF(B166&lt;10,DBCS(B166),B166)&amp;"週"</f>
        <v>第54週</v>
      </c>
      <c r="D166" s="94">
        <f>IFERROR(H166,"")</f>
        <v>46300</v>
      </c>
      <c r="E166" s="18" t="str">
        <f>IF(F166="","","～")</f>
        <v/>
      </c>
      <c r="F166" s="94" t="str">
        <f>IFERROR(IF(AND(YEAR(H166)=YEAR(N166),MONTH(H166)=MONTH(N166)),"",N166),"")</f>
        <v/>
      </c>
      <c r="H166" s="85">
        <f>IFERROR(H163+7,"")</f>
        <v>46300</v>
      </c>
      <c r="I166" s="85">
        <f>IFERROR(H166+1,"")</f>
        <v>46301</v>
      </c>
      <c r="J166" s="85">
        <f t="shared" ref="J166" si="253">IFERROR(I166+1,"")</f>
        <v>46302</v>
      </c>
      <c r="K166" s="85">
        <f t="shared" ref="K166" si="254">IFERROR(J166+1,"")</f>
        <v>46303</v>
      </c>
      <c r="L166" s="85">
        <f t="shared" ref="L166" si="255">IFERROR(K166+1,"")</f>
        <v>46304</v>
      </c>
      <c r="M166" s="95">
        <f t="shared" ref="M166" si="256">IFERROR(L166+1,"")</f>
        <v>46305</v>
      </c>
      <c r="N166" s="96">
        <f t="shared" ref="N166" si="257">IFERROR(M166+1,"")</f>
        <v>46306</v>
      </c>
    </row>
    <row r="167" spans="2:16" ht="17.100000000000001" customHeight="1">
      <c r="D167" s="94"/>
      <c r="H167" s="84" t="str">
        <f ca="1">IFERROR(VLOOKUP(H166,別紙１!$D$8:$H$1029,別紙１!$G$5,FALSE),"")</f>
        <v/>
      </c>
      <c r="I167" s="84" t="str">
        <f ca="1">IFERROR(VLOOKUP(I166,別紙１!$D$8:$H$1029,別紙１!$G$5,FALSE),"")</f>
        <v/>
      </c>
      <c r="J167" s="84" t="str">
        <f ca="1">IFERROR(VLOOKUP(J166,別紙１!$D$8:$H$1029,別紙１!$G$5,FALSE),"")</f>
        <v/>
      </c>
      <c r="K167" s="84" t="str">
        <f ca="1">IFERROR(VLOOKUP(K166,別紙１!$D$8:$H$1029,別紙１!$G$5,FALSE),"")</f>
        <v/>
      </c>
      <c r="L167" s="84" t="str">
        <f ca="1">IFERROR(VLOOKUP(L166,別紙１!$D$8:$H$1029,別紙１!$G$5,FALSE),"")</f>
        <v/>
      </c>
      <c r="M167" s="87" t="str">
        <f ca="1">IFERROR(VLOOKUP(M166,別紙１!$D$8:$H$1029,別紙１!$G$5,FALSE),"")</f>
        <v/>
      </c>
      <c r="N167" s="86" t="str">
        <f ca="1">IFERROR(VLOOKUP(N166,別紙１!$D$8:$H$1029,別紙１!$G$5,FALSE),"")</f>
        <v/>
      </c>
      <c r="P167" s="98" t="str">
        <f ca="1">IF(COUNTIF(H167:N167,"外")&gt;0,"非対象期間",IF(COUNTIF(H167:N167,"○")+COUNTIF(H167:N167,"▲")&gt;=2,"達成","未"))</f>
        <v>未</v>
      </c>
    </row>
    <row r="168" spans="2:16" ht="8.4499999999999993" customHeight="1">
      <c r="D168" s="94"/>
    </row>
    <row r="169" spans="2:16" ht="17.100000000000001" customHeight="1">
      <c r="B169">
        <f>B166+1</f>
        <v>55</v>
      </c>
      <c r="C169" s="18" t="str">
        <f>"第"&amp;IF(B169&lt;10,DBCS(B169),B169)&amp;"週"</f>
        <v>第55週</v>
      </c>
      <c r="D169" s="94">
        <f>IFERROR(H169,"")</f>
        <v>46307</v>
      </c>
      <c r="E169" s="18" t="str">
        <f>IF(F169="","","～")</f>
        <v/>
      </c>
      <c r="F169" s="94" t="str">
        <f>IFERROR(IF(AND(YEAR(H169)=YEAR(N169),MONTH(H169)=MONTH(N169)),"",N169),"")</f>
        <v/>
      </c>
      <c r="H169" s="85">
        <f>IFERROR(H166+7,"")</f>
        <v>46307</v>
      </c>
      <c r="I169" s="85">
        <f>IFERROR(H169+1,"")</f>
        <v>46308</v>
      </c>
      <c r="J169" s="85">
        <f t="shared" ref="J169" si="258">IFERROR(I169+1,"")</f>
        <v>46309</v>
      </c>
      <c r="K169" s="85">
        <f t="shared" ref="K169" si="259">IFERROR(J169+1,"")</f>
        <v>46310</v>
      </c>
      <c r="L169" s="85">
        <f t="shared" ref="L169" si="260">IFERROR(K169+1,"")</f>
        <v>46311</v>
      </c>
      <c r="M169" s="95">
        <f t="shared" ref="M169" si="261">IFERROR(L169+1,"")</f>
        <v>46312</v>
      </c>
      <c r="N169" s="96">
        <f t="shared" ref="N169" si="262">IFERROR(M169+1,"")</f>
        <v>46313</v>
      </c>
    </row>
    <row r="170" spans="2:16" ht="17.100000000000001" customHeight="1">
      <c r="D170" s="94"/>
      <c r="H170" s="84" t="str">
        <f ca="1">IFERROR(VLOOKUP(H169,別紙１!$D$8:$H$1029,別紙１!$G$5,FALSE),"")</f>
        <v/>
      </c>
      <c r="I170" s="84" t="str">
        <f ca="1">IFERROR(VLOOKUP(I169,別紙１!$D$8:$H$1029,別紙１!$G$5,FALSE),"")</f>
        <v/>
      </c>
      <c r="J170" s="84" t="str">
        <f ca="1">IFERROR(VLOOKUP(J169,別紙１!$D$8:$H$1029,別紙１!$G$5,FALSE),"")</f>
        <v/>
      </c>
      <c r="K170" s="84" t="str">
        <f ca="1">IFERROR(VLOOKUP(K169,別紙１!$D$8:$H$1029,別紙１!$G$5,FALSE),"")</f>
        <v/>
      </c>
      <c r="L170" s="84" t="str">
        <f ca="1">IFERROR(VLOOKUP(L169,別紙１!$D$8:$H$1029,別紙１!$G$5,FALSE),"")</f>
        <v/>
      </c>
      <c r="M170" s="87" t="str">
        <f ca="1">IFERROR(VLOOKUP(M169,別紙１!$D$8:$H$1029,別紙１!$G$5,FALSE),"")</f>
        <v/>
      </c>
      <c r="N170" s="86" t="str">
        <f ca="1">IFERROR(VLOOKUP(N169,別紙１!$D$8:$H$1029,別紙１!$G$5,FALSE),"")</f>
        <v/>
      </c>
      <c r="P170" s="98" t="str">
        <f ca="1">IF(COUNTIF(H170:N170,"外")&gt;0,"非対象期間",IF(COUNTIF(H170:N170,"○")+COUNTIF(H170:N170,"▲")&gt;=2,"達成","未"))</f>
        <v>未</v>
      </c>
    </row>
    <row r="171" spans="2:16" ht="8.4499999999999993" customHeight="1">
      <c r="D171" s="94"/>
    </row>
    <row r="172" spans="2:16" ht="17.100000000000001" customHeight="1">
      <c r="B172">
        <f>B169+1</f>
        <v>56</v>
      </c>
      <c r="C172" s="18" t="str">
        <f>"第"&amp;IF(B172&lt;10,DBCS(B172),B172)&amp;"週"</f>
        <v>第56週</v>
      </c>
      <c r="D172" s="94">
        <f>IFERROR(H172,"")</f>
        <v>46314</v>
      </c>
      <c r="E172" s="18" t="str">
        <f>IF(F172="","","～")</f>
        <v/>
      </c>
      <c r="F172" s="94" t="str">
        <f>IFERROR(IF(AND(YEAR(H172)=YEAR(N172),MONTH(H172)=MONTH(N172)),"",N172),"")</f>
        <v/>
      </c>
      <c r="H172" s="85">
        <f>IFERROR(H169+7,"")</f>
        <v>46314</v>
      </c>
      <c r="I172" s="85">
        <f>IFERROR(H172+1,"")</f>
        <v>46315</v>
      </c>
      <c r="J172" s="85">
        <f t="shared" ref="J172" si="263">IFERROR(I172+1,"")</f>
        <v>46316</v>
      </c>
      <c r="K172" s="85">
        <f t="shared" ref="K172" si="264">IFERROR(J172+1,"")</f>
        <v>46317</v>
      </c>
      <c r="L172" s="85">
        <f t="shared" ref="L172" si="265">IFERROR(K172+1,"")</f>
        <v>46318</v>
      </c>
      <c r="M172" s="95">
        <f t="shared" ref="M172" si="266">IFERROR(L172+1,"")</f>
        <v>46319</v>
      </c>
      <c r="N172" s="96">
        <f t="shared" ref="N172" si="267">IFERROR(M172+1,"")</f>
        <v>46320</v>
      </c>
    </row>
    <row r="173" spans="2:16" ht="17.100000000000001" customHeight="1">
      <c r="D173" s="94"/>
      <c r="H173" s="84" t="str">
        <f ca="1">IFERROR(VLOOKUP(H172,別紙１!$D$8:$H$1029,別紙１!$G$5,FALSE),"")</f>
        <v/>
      </c>
      <c r="I173" s="84" t="str">
        <f ca="1">IFERROR(VLOOKUP(I172,別紙１!$D$8:$H$1029,別紙１!$G$5,FALSE),"")</f>
        <v/>
      </c>
      <c r="J173" s="84" t="str">
        <f ca="1">IFERROR(VLOOKUP(J172,別紙１!$D$8:$H$1029,別紙１!$G$5,FALSE),"")</f>
        <v/>
      </c>
      <c r="K173" s="84" t="str">
        <f ca="1">IFERROR(VLOOKUP(K172,別紙１!$D$8:$H$1029,別紙１!$G$5,FALSE),"")</f>
        <v/>
      </c>
      <c r="L173" s="84" t="str">
        <f ca="1">IFERROR(VLOOKUP(L172,別紙１!$D$8:$H$1029,別紙１!$G$5,FALSE),"")</f>
        <v/>
      </c>
      <c r="M173" s="87" t="str">
        <f ca="1">IFERROR(VLOOKUP(M172,別紙１!$D$8:$H$1029,別紙１!$G$5,FALSE),"")</f>
        <v/>
      </c>
      <c r="N173" s="86" t="str">
        <f ca="1">IFERROR(VLOOKUP(N172,別紙１!$D$8:$H$1029,別紙１!$G$5,FALSE),"")</f>
        <v/>
      </c>
      <c r="P173" s="98" t="str">
        <f ca="1">IF(COUNTIF(H173:N173,"外")&gt;0,"非対象期間",IF(COUNTIF(H173:N173,"○")+COUNTIF(H173:N173,"▲")&gt;=2,"達成","未"))</f>
        <v>未</v>
      </c>
    </row>
    <row r="174" spans="2:16" ht="8.4499999999999993" customHeight="1">
      <c r="D174" s="94"/>
    </row>
    <row r="175" spans="2:16" ht="17.100000000000001" customHeight="1">
      <c r="B175">
        <f>B172+1</f>
        <v>57</v>
      </c>
      <c r="C175" s="18" t="str">
        <f>"第"&amp;IF(B175&lt;10,DBCS(B175),B175)&amp;"週"</f>
        <v>第57週</v>
      </c>
      <c r="D175" s="94">
        <f>IFERROR(H175,"")</f>
        <v>46321</v>
      </c>
      <c r="E175" s="18" t="str">
        <f>IF(F175="","","～")</f>
        <v>～</v>
      </c>
      <c r="F175" s="94">
        <f>IFERROR(IF(AND(YEAR(H175)=YEAR(N175),MONTH(H175)=MONTH(N175)),"",N175),"")</f>
        <v>46327</v>
      </c>
      <c r="H175" s="85">
        <f>IFERROR(H172+7,"")</f>
        <v>46321</v>
      </c>
      <c r="I175" s="85">
        <f>IFERROR(H175+1,"")</f>
        <v>46322</v>
      </c>
      <c r="J175" s="85">
        <f t="shared" ref="J175" si="268">IFERROR(I175+1,"")</f>
        <v>46323</v>
      </c>
      <c r="K175" s="85">
        <f t="shared" ref="K175" si="269">IFERROR(J175+1,"")</f>
        <v>46324</v>
      </c>
      <c r="L175" s="85">
        <f t="shared" ref="L175" si="270">IFERROR(K175+1,"")</f>
        <v>46325</v>
      </c>
      <c r="M175" s="95">
        <f t="shared" ref="M175" si="271">IFERROR(L175+1,"")</f>
        <v>46326</v>
      </c>
      <c r="N175" s="96">
        <f t="shared" ref="N175" si="272">IFERROR(M175+1,"")</f>
        <v>46327</v>
      </c>
    </row>
    <row r="176" spans="2:16" ht="17.100000000000001" customHeight="1">
      <c r="D176" s="94"/>
      <c r="H176" s="84" t="str">
        <f ca="1">IFERROR(VLOOKUP(H175,別紙１!$D$8:$H$1029,別紙１!$G$5,FALSE),"")</f>
        <v/>
      </c>
      <c r="I176" s="84" t="str">
        <f ca="1">IFERROR(VLOOKUP(I175,別紙１!$D$8:$H$1029,別紙１!$G$5,FALSE),"")</f>
        <v/>
      </c>
      <c r="J176" s="84" t="str">
        <f ca="1">IFERROR(VLOOKUP(J175,別紙１!$D$8:$H$1029,別紙１!$G$5,FALSE),"")</f>
        <v/>
      </c>
      <c r="K176" s="84" t="str">
        <f ca="1">IFERROR(VLOOKUP(K175,別紙１!$D$8:$H$1029,別紙１!$G$5,FALSE),"")</f>
        <v/>
      </c>
      <c r="L176" s="84" t="str">
        <f ca="1">IFERROR(VLOOKUP(L175,別紙１!$D$8:$H$1029,別紙１!$G$5,FALSE),"")</f>
        <v/>
      </c>
      <c r="M176" s="87" t="str">
        <f ca="1">IFERROR(VLOOKUP(M175,別紙１!$D$8:$H$1029,別紙１!$G$5,FALSE),"")</f>
        <v/>
      </c>
      <c r="N176" s="86" t="str">
        <f ca="1">IFERROR(VLOOKUP(N175,別紙１!$D$8:$H$1029,別紙１!$G$5,FALSE),"")</f>
        <v/>
      </c>
      <c r="P176" s="98" t="str">
        <f ca="1">IF(COUNTIF(H176:N176,"外")&gt;0,"非対象期間",IF(COUNTIF(H176:N176,"○")+COUNTIF(H176:N176,"▲")&gt;=2,"達成","未"))</f>
        <v>未</v>
      </c>
    </row>
    <row r="177" spans="2:16" ht="8.4499999999999993" customHeight="1">
      <c r="D177" s="94"/>
    </row>
    <row r="178" spans="2:16" ht="17.100000000000001" customHeight="1">
      <c r="B178">
        <f>B175+1</f>
        <v>58</v>
      </c>
      <c r="C178" s="18" t="str">
        <f>"第"&amp;IF(B178&lt;10,DBCS(B178),B178)&amp;"週"</f>
        <v>第58週</v>
      </c>
      <c r="D178" s="94">
        <f>IFERROR(H178,"")</f>
        <v>46328</v>
      </c>
      <c r="E178" s="18" t="str">
        <f>IF(F178="","","～")</f>
        <v/>
      </c>
      <c r="F178" s="94" t="str">
        <f>IFERROR(IF(AND(YEAR(H178)=YEAR(N178),MONTH(H178)=MONTH(N178)),"",N178),"")</f>
        <v/>
      </c>
      <c r="H178" s="85">
        <f>IFERROR(H175+7,"")</f>
        <v>46328</v>
      </c>
      <c r="I178" s="85">
        <f>IFERROR(H178+1,"")</f>
        <v>46329</v>
      </c>
      <c r="J178" s="85">
        <f t="shared" ref="J178" si="273">IFERROR(I178+1,"")</f>
        <v>46330</v>
      </c>
      <c r="K178" s="85">
        <f t="shared" ref="K178" si="274">IFERROR(J178+1,"")</f>
        <v>46331</v>
      </c>
      <c r="L178" s="85">
        <f t="shared" ref="L178" si="275">IFERROR(K178+1,"")</f>
        <v>46332</v>
      </c>
      <c r="M178" s="95">
        <f t="shared" ref="M178" si="276">IFERROR(L178+1,"")</f>
        <v>46333</v>
      </c>
      <c r="N178" s="96">
        <f t="shared" ref="N178" si="277">IFERROR(M178+1,"")</f>
        <v>46334</v>
      </c>
    </row>
    <row r="179" spans="2:16" ht="17.100000000000001" customHeight="1">
      <c r="D179" s="94"/>
      <c r="H179" s="84" t="str">
        <f ca="1">IFERROR(VLOOKUP(H178,別紙１!$D$8:$H$1029,別紙１!$G$5,FALSE),"")</f>
        <v/>
      </c>
      <c r="I179" s="84" t="str">
        <f ca="1">IFERROR(VLOOKUP(I178,別紙１!$D$8:$H$1029,別紙１!$G$5,FALSE),"")</f>
        <v/>
      </c>
      <c r="J179" s="84" t="str">
        <f ca="1">IFERROR(VLOOKUP(J178,別紙１!$D$8:$H$1029,別紙１!$G$5,FALSE),"")</f>
        <v/>
      </c>
      <c r="K179" s="84" t="str">
        <f ca="1">IFERROR(VLOOKUP(K178,別紙１!$D$8:$H$1029,別紙１!$G$5,FALSE),"")</f>
        <v/>
      </c>
      <c r="L179" s="84" t="str">
        <f ca="1">IFERROR(VLOOKUP(L178,別紙１!$D$8:$H$1029,別紙１!$G$5,FALSE),"")</f>
        <v/>
      </c>
      <c r="M179" s="87" t="str">
        <f ca="1">IFERROR(VLOOKUP(M178,別紙１!$D$8:$H$1029,別紙１!$G$5,FALSE),"")</f>
        <v/>
      </c>
      <c r="N179" s="86" t="str">
        <f ca="1">IFERROR(VLOOKUP(N178,別紙１!$D$8:$H$1029,別紙１!$G$5,FALSE),"")</f>
        <v/>
      </c>
      <c r="P179" s="98" t="str">
        <f ca="1">IF(COUNTIF(H179:N179,"外")&gt;0,"非対象期間",IF(COUNTIF(H179:N179,"○")+COUNTIF(H179:N179,"▲")&gt;=2,"達成","未"))</f>
        <v>未</v>
      </c>
    </row>
    <row r="180" spans="2:16" ht="8.4499999999999993" customHeight="1">
      <c r="D180" s="94"/>
    </row>
    <row r="181" spans="2:16" ht="17.100000000000001" customHeight="1">
      <c r="B181">
        <f>B178+1</f>
        <v>59</v>
      </c>
      <c r="C181" s="18" t="str">
        <f>"第"&amp;IF(B181&lt;10,DBCS(B181),B181)&amp;"週"</f>
        <v>第59週</v>
      </c>
      <c r="D181" s="94">
        <f>IFERROR(H181,"")</f>
        <v>46335</v>
      </c>
      <c r="E181" s="18" t="str">
        <f>IF(F181="","","～")</f>
        <v/>
      </c>
      <c r="F181" s="94" t="str">
        <f>IFERROR(IF(AND(YEAR(H181)=YEAR(N181),MONTH(H181)=MONTH(N181)),"",N181),"")</f>
        <v/>
      </c>
      <c r="H181" s="85">
        <f>IFERROR(H178+7,"")</f>
        <v>46335</v>
      </c>
      <c r="I181" s="85">
        <f>IFERROR(H181+1,"")</f>
        <v>46336</v>
      </c>
      <c r="J181" s="85">
        <f t="shared" ref="J181" si="278">IFERROR(I181+1,"")</f>
        <v>46337</v>
      </c>
      <c r="K181" s="85">
        <f t="shared" ref="K181" si="279">IFERROR(J181+1,"")</f>
        <v>46338</v>
      </c>
      <c r="L181" s="85">
        <f t="shared" ref="L181" si="280">IFERROR(K181+1,"")</f>
        <v>46339</v>
      </c>
      <c r="M181" s="95">
        <f t="shared" ref="M181" si="281">IFERROR(L181+1,"")</f>
        <v>46340</v>
      </c>
      <c r="N181" s="96">
        <f t="shared" ref="N181" si="282">IFERROR(M181+1,"")</f>
        <v>46341</v>
      </c>
    </row>
    <row r="182" spans="2:16" ht="17.100000000000001" customHeight="1">
      <c r="D182" s="94"/>
      <c r="H182" s="84" t="str">
        <f ca="1">IFERROR(VLOOKUP(H181,別紙１!$D$8:$H$1029,別紙１!$G$5,FALSE),"")</f>
        <v/>
      </c>
      <c r="I182" s="84" t="str">
        <f ca="1">IFERROR(VLOOKUP(I181,別紙１!$D$8:$H$1029,別紙１!$G$5,FALSE),"")</f>
        <v/>
      </c>
      <c r="J182" s="84" t="str">
        <f ca="1">IFERROR(VLOOKUP(J181,別紙１!$D$8:$H$1029,別紙１!$G$5,FALSE),"")</f>
        <v/>
      </c>
      <c r="K182" s="84" t="str">
        <f ca="1">IFERROR(VLOOKUP(K181,別紙１!$D$8:$H$1029,別紙１!$G$5,FALSE),"")</f>
        <v/>
      </c>
      <c r="L182" s="84" t="str">
        <f ca="1">IFERROR(VLOOKUP(L181,別紙１!$D$8:$H$1029,別紙１!$G$5,FALSE),"")</f>
        <v/>
      </c>
      <c r="M182" s="87" t="str">
        <f ca="1">IFERROR(VLOOKUP(M181,別紙１!$D$8:$H$1029,別紙１!$G$5,FALSE),"")</f>
        <v/>
      </c>
      <c r="N182" s="86" t="str">
        <f ca="1">IFERROR(VLOOKUP(N181,別紙１!$D$8:$H$1029,別紙１!$G$5,FALSE),"")</f>
        <v/>
      </c>
      <c r="P182" s="98" t="str">
        <f ca="1">IF(COUNTIF(H182:N182,"外")&gt;0,"非対象期間",IF(COUNTIF(H182:N182,"○")+COUNTIF(H182:N182,"▲")&gt;=2,"達成","未"))</f>
        <v>未</v>
      </c>
    </row>
    <row r="183" spans="2:16" ht="8.4499999999999993" customHeight="1">
      <c r="D183" s="94"/>
    </row>
    <row r="184" spans="2:16" ht="17.100000000000001" customHeight="1">
      <c r="B184">
        <f>B181+1</f>
        <v>60</v>
      </c>
      <c r="C184" s="18" t="str">
        <f>"第"&amp;IF(B184&lt;10,DBCS(B184),B184)&amp;"週"</f>
        <v>第60週</v>
      </c>
      <c r="D184" s="94">
        <f>IFERROR(H184,"")</f>
        <v>46342</v>
      </c>
      <c r="E184" s="18" t="str">
        <f>IF(F184="","","～")</f>
        <v/>
      </c>
      <c r="F184" s="94" t="str">
        <f>IFERROR(IF(AND(YEAR(H184)=YEAR(N184),MONTH(H184)=MONTH(N184)),"",N184),"")</f>
        <v/>
      </c>
      <c r="H184" s="85">
        <f>IFERROR(H181+7,"")</f>
        <v>46342</v>
      </c>
      <c r="I184" s="85">
        <f>IFERROR(H184+1,"")</f>
        <v>46343</v>
      </c>
      <c r="J184" s="85">
        <f t="shared" ref="J184" si="283">IFERROR(I184+1,"")</f>
        <v>46344</v>
      </c>
      <c r="K184" s="85">
        <f t="shared" ref="K184" si="284">IFERROR(J184+1,"")</f>
        <v>46345</v>
      </c>
      <c r="L184" s="85">
        <f t="shared" ref="L184" si="285">IFERROR(K184+1,"")</f>
        <v>46346</v>
      </c>
      <c r="M184" s="95">
        <f t="shared" ref="M184" si="286">IFERROR(L184+1,"")</f>
        <v>46347</v>
      </c>
      <c r="N184" s="96">
        <f t="shared" ref="N184" si="287">IFERROR(M184+1,"")</f>
        <v>46348</v>
      </c>
    </row>
    <row r="185" spans="2:16" ht="17.100000000000001" customHeight="1">
      <c r="D185" s="94"/>
      <c r="H185" s="84" t="str">
        <f ca="1">IFERROR(VLOOKUP(H184,別紙１!$D$8:$H$1029,別紙１!$G$5,FALSE),"")</f>
        <v/>
      </c>
      <c r="I185" s="84" t="str">
        <f ca="1">IFERROR(VLOOKUP(I184,別紙１!$D$8:$H$1029,別紙１!$G$5,FALSE),"")</f>
        <v/>
      </c>
      <c r="J185" s="84" t="str">
        <f ca="1">IFERROR(VLOOKUP(J184,別紙１!$D$8:$H$1029,別紙１!$G$5,FALSE),"")</f>
        <v/>
      </c>
      <c r="K185" s="84" t="str">
        <f ca="1">IFERROR(VLOOKUP(K184,別紙１!$D$8:$H$1029,別紙１!$G$5,FALSE),"")</f>
        <v/>
      </c>
      <c r="L185" s="84" t="str">
        <f ca="1">IFERROR(VLOOKUP(L184,別紙１!$D$8:$H$1029,別紙１!$G$5,FALSE),"")</f>
        <v/>
      </c>
      <c r="M185" s="87" t="str">
        <f ca="1">IFERROR(VLOOKUP(M184,別紙１!$D$8:$H$1029,別紙１!$G$5,FALSE),"")</f>
        <v/>
      </c>
      <c r="N185" s="86" t="str">
        <f ca="1">IFERROR(VLOOKUP(N184,別紙１!$D$8:$H$1029,別紙１!$G$5,FALSE),"")</f>
        <v/>
      </c>
      <c r="P185" s="98" t="str">
        <f ca="1">IF(COUNTIF(H185:N185,"外")&gt;0,"非対象期間",IF(COUNTIF(H185:N185,"○")+COUNTIF(H185:N185,"▲")&gt;=2,"達成","未"))</f>
        <v>未</v>
      </c>
    </row>
    <row r="186" spans="2:16" ht="8.4499999999999993" customHeight="1">
      <c r="D186" s="94"/>
    </row>
    <row r="187" spans="2:16" ht="17.100000000000001" customHeight="1">
      <c r="B187">
        <f>B184+1</f>
        <v>61</v>
      </c>
      <c r="C187" s="18" t="str">
        <f>"第"&amp;IF(B187&lt;10,DBCS(B187),B187)&amp;"週"</f>
        <v>第61週</v>
      </c>
      <c r="D187" s="94">
        <f>IFERROR(H187,"")</f>
        <v>46349</v>
      </c>
      <c r="E187" s="18" t="str">
        <f>IF(F187="","","～")</f>
        <v/>
      </c>
      <c r="F187" s="94" t="str">
        <f>IFERROR(IF(AND(YEAR(H187)=YEAR(N187),MONTH(H187)=MONTH(N187)),"",N187),"")</f>
        <v/>
      </c>
      <c r="H187" s="85">
        <f>IFERROR(H184+7,"")</f>
        <v>46349</v>
      </c>
      <c r="I187" s="85">
        <f>IFERROR(H187+1,"")</f>
        <v>46350</v>
      </c>
      <c r="J187" s="85">
        <f t="shared" ref="J187" si="288">IFERROR(I187+1,"")</f>
        <v>46351</v>
      </c>
      <c r="K187" s="85">
        <f t="shared" ref="K187" si="289">IFERROR(J187+1,"")</f>
        <v>46352</v>
      </c>
      <c r="L187" s="85">
        <f t="shared" ref="L187" si="290">IFERROR(K187+1,"")</f>
        <v>46353</v>
      </c>
      <c r="M187" s="95">
        <f t="shared" ref="M187" si="291">IFERROR(L187+1,"")</f>
        <v>46354</v>
      </c>
      <c r="N187" s="96">
        <f t="shared" ref="N187" si="292">IFERROR(M187+1,"")</f>
        <v>46355</v>
      </c>
    </row>
    <row r="188" spans="2:16" ht="17.100000000000001" customHeight="1">
      <c r="D188" s="94"/>
      <c r="H188" s="84" t="str">
        <f ca="1">IFERROR(VLOOKUP(H187,別紙１!$D$8:$H$1029,別紙１!$G$5,FALSE),"")</f>
        <v/>
      </c>
      <c r="I188" s="84" t="str">
        <f ca="1">IFERROR(VLOOKUP(I187,別紙１!$D$8:$H$1029,別紙１!$G$5,FALSE),"")</f>
        <v/>
      </c>
      <c r="J188" s="84" t="str">
        <f ca="1">IFERROR(VLOOKUP(J187,別紙１!$D$8:$H$1029,別紙１!$G$5,FALSE),"")</f>
        <v/>
      </c>
      <c r="K188" s="84" t="str">
        <f ca="1">IFERROR(VLOOKUP(K187,別紙１!$D$8:$H$1029,別紙１!$G$5,FALSE),"")</f>
        <v/>
      </c>
      <c r="L188" s="84" t="str">
        <f ca="1">IFERROR(VLOOKUP(L187,別紙１!$D$8:$H$1029,別紙１!$G$5,FALSE),"")</f>
        <v/>
      </c>
      <c r="M188" s="87" t="str">
        <f ca="1">IFERROR(VLOOKUP(M187,別紙１!$D$8:$H$1029,別紙１!$G$5,FALSE),"")</f>
        <v/>
      </c>
      <c r="N188" s="86" t="str">
        <f ca="1">IFERROR(VLOOKUP(N187,別紙１!$D$8:$H$1029,別紙１!$G$5,FALSE),"")</f>
        <v/>
      </c>
      <c r="P188" s="98" t="str">
        <f ca="1">IF(COUNTIF(H188:N188,"外")&gt;0,"非対象期間",IF(COUNTIF(H188:N188,"○")+COUNTIF(H188:N188,"▲")&gt;=2,"達成","未"))</f>
        <v>未</v>
      </c>
    </row>
    <row r="189" spans="2:16" ht="8.4499999999999993" customHeight="1">
      <c r="D189" s="94"/>
    </row>
    <row r="190" spans="2:16" ht="17.100000000000001" customHeight="1">
      <c r="B190">
        <f>B187+1</f>
        <v>62</v>
      </c>
      <c r="C190" s="18" t="str">
        <f>"第"&amp;IF(B190&lt;10,DBCS(B190),B190)&amp;"週"</f>
        <v>第62週</v>
      </c>
      <c r="D190" s="94">
        <f>IFERROR(H190,"")</f>
        <v>46356</v>
      </c>
      <c r="E190" s="18" t="str">
        <f>IF(F190="","","～")</f>
        <v>～</v>
      </c>
      <c r="F190" s="94">
        <f>IFERROR(IF(AND(YEAR(H190)=YEAR(N190),MONTH(H190)=MONTH(N190)),"",N190),"")</f>
        <v>46362</v>
      </c>
      <c r="H190" s="85">
        <f>IFERROR(H187+7,"")</f>
        <v>46356</v>
      </c>
      <c r="I190" s="85">
        <f>IFERROR(H190+1,"")</f>
        <v>46357</v>
      </c>
      <c r="J190" s="85">
        <f t="shared" ref="J190" si="293">IFERROR(I190+1,"")</f>
        <v>46358</v>
      </c>
      <c r="K190" s="85">
        <f t="shared" ref="K190" si="294">IFERROR(J190+1,"")</f>
        <v>46359</v>
      </c>
      <c r="L190" s="85">
        <f t="shared" ref="L190" si="295">IFERROR(K190+1,"")</f>
        <v>46360</v>
      </c>
      <c r="M190" s="95">
        <f t="shared" ref="M190" si="296">IFERROR(L190+1,"")</f>
        <v>46361</v>
      </c>
      <c r="N190" s="96">
        <f t="shared" ref="N190" si="297">IFERROR(M190+1,"")</f>
        <v>46362</v>
      </c>
    </row>
    <row r="191" spans="2:16" ht="17.100000000000001" customHeight="1">
      <c r="D191" s="94"/>
      <c r="H191" s="84" t="str">
        <f ca="1">IFERROR(VLOOKUP(H190,別紙１!$D$8:$H$1029,別紙１!$G$5,FALSE),"")</f>
        <v/>
      </c>
      <c r="I191" s="84" t="str">
        <f ca="1">IFERROR(VLOOKUP(I190,別紙１!$D$8:$H$1029,別紙１!$G$5,FALSE),"")</f>
        <v/>
      </c>
      <c r="J191" s="84" t="str">
        <f ca="1">IFERROR(VLOOKUP(J190,別紙１!$D$8:$H$1029,別紙１!$G$5,FALSE),"")</f>
        <v/>
      </c>
      <c r="K191" s="84" t="str">
        <f ca="1">IFERROR(VLOOKUP(K190,別紙１!$D$8:$H$1029,別紙１!$G$5,FALSE),"")</f>
        <v/>
      </c>
      <c r="L191" s="84" t="str">
        <f ca="1">IFERROR(VLOOKUP(L190,別紙１!$D$8:$H$1029,別紙１!$G$5,FALSE),"")</f>
        <v/>
      </c>
      <c r="M191" s="87" t="str">
        <f ca="1">IFERROR(VLOOKUP(M190,別紙１!$D$8:$H$1029,別紙１!$G$5,FALSE),"")</f>
        <v/>
      </c>
      <c r="N191" s="86" t="str">
        <f ca="1">IFERROR(VLOOKUP(N190,別紙１!$D$8:$H$1029,別紙１!$G$5,FALSE),"")</f>
        <v/>
      </c>
      <c r="P191" s="98" t="str">
        <f ca="1">IF(COUNTIF(H191:N191,"外")&gt;0,"非対象期間",IF(COUNTIF(H191:N191,"○")+COUNTIF(H191:N191,"▲")&gt;=2,"達成","未"))</f>
        <v>未</v>
      </c>
    </row>
    <row r="192" spans="2:16" ht="8.4499999999999993" customHeight="1">
      <c r="D192" s="94"/>
    </row>
    <row r="193" spans="2:16" ht="17.100000000000001" customHeight="1">
      <c r="B193">
        <f>B190+1</f>
        <v>63</v>
      </c>
      <c r="C193" s="18" t="str">
        <f>"第"&amp;IF(B193&lt;10,DBCS(B193),B193)&amp;"週"</f>
        <v>第63週</v>
      </c>
      <c r="D193" s="94">
        <f>IFERROR(H193,"")</f>
        <v>46363</v>
      </c>
      <c r="E193" s="18" t="str">
        <f>IF(F193="","","～")</f>
        <v/>
      </c>
      <c r="F193" s="94" t="str">
        <f>IFERROR(IF(AND(YEAR(H193)=YEAR(N193),MONTH(H193)=MONTH(N193)),"",N193),"")</f>
        <v/>
      </c>
      <c r="H193" s="85">
        <f>IFERROR(H190+7,"")</f>
        <v>46363</v>
      </c>
      <c r="I193" s="85">
        <f>IFERROR(H193+1,"")</f>
        <v>46364</v>
      </c>
      <c r="J193" s="85">
        <f t="shared" ref="J193" si="298">IFERROR(I193+1,"")</f>
        <v>46365</v>
      </c>
      <c r="K193" s="85">
        <f t="shared" ref="K193" si="299">IFERROR(J193+1,"")</f>
        <v>46366</v>
      </c>
      <c r="L193" s="85">
        <f t="shared" ref="L193" si="300">IFERROR(K193+1,"")</f>
        <v>46367</v>
      </c>
      <c r="M193" s="95">
        <f t="shared" ref="M193" si="301">IFERROR(L193+1,"")</f>
        <v>46368</v>
      </c>
      <c r="N193" s="96">
        <f t="shared" ref="N193" si="302">IFERROR(M193+1,"")</f>
        <v>46369</v>
      </c>
    </row>
    <row r="194" spans="2:16" ht="17.100000000000001" customHeight="1">
      <c r="D194" s="94"/>
      <c r="H194" s="84" t="str">
        <f ca="1">IFERROR(VLOOKUP(H193,別紙１!$D$8:$H$1029,別紙１!$G$5,FALSE),"")</f>
        <v/>
      </c>
      <c r="I194" s="84" t="str">
        <f ca="1">IFERROR(VLOOKUP(I193,別紙１!$D$8:$H$1029,別紙１!$G$5,FALSE),"")</f>
        <v/>
      </c>
      <c r="J194" s="84" t="str">
        <f ca="1">IFERROR(VLOOKUP(J193,別紙１!$D$8:$H$1029,別紙１!$G$5,FALSE),"")</f>
        <v/>
      </c>
      <c r="K194" s="84" t="str">
        <f ca="1">IFERROR(VLOOKUP(K193,別紙１!$D$8:$H$1029,別紙１!$G$5,FALSE),"")</f>
        <v/>
      </c>
      <c r="L194" s="84" t="str">
        <f ca="1">IFERROR(VLOOKUP(L193,別紙１!$D$8:$H$1029,別紙１!$G$5,FALSE),"")</f>
        <v/>
      </c>
      <c r="M194" s="87" t="str">
        <f ca="1">IFERROR(VLOOKUP(M193,別紙１!$D$8:$H$1029,別紙１!$G$5,FALSE),"")</f>
        <v/>
      </c>
      <c r="N194" s="86" t="str">
        <f ca="1">IFERROR(VLOOKUP(N193,別紙１!$D$8:$H$1029,別紙１!$G$5,FALSE),"")</f>
        <v/>
      </c>
      <c r="P194" s="98" t="str">
        <f ca="1">IF(COUNTIF(H194:N194,"外")&gt;0,"非対象期間",IF(COUNTIF(H194:N194,"○")+COUNTIF(H194:N194,"▲")&gt;=2,"達成","未"))</f>
        <v>未</v>
      </c>
    </row>
    <row r="195" spans="2:16" ht="8.4499999999999993" customHeight="1">
      <c r="D195" s="94"/>
    </row>
    <row r="196" spans="2:16" ht="17.100000000000001" customHeight="1">
      <c r="B196">
        <f>B193+1</f>
        <v>64</v>
      </c>
      <c r="C196" s="18" t="str">
        <f>"第"&amp;IF(B196&lt;10,DBCS(B196),B196)&amp;"週"</f>
        <v>第64週</v>
      </c>
      <c r="D196" s="94">
        <f>IFERROR(H196,"")</f>
        <v>46370</v>
      </c>
      <c r="E196" s="18" t="str">
        <f>IF(F196="","","～")</f>
        <v/>
      </c>
      <c r="F196" s="94" t="str">
        <f>IFERROR(IF(AND(YEAR(H196)=YEAR(N196),MONTH(H196)=MONTH(N196)),"",N196),"")</f>
        <v/>
      </c>
      <c r="H196" s="85">
        <f>IFERROR(H193+7,"")</f>
        <v>46370</v>
      </c>
      <c r="I196" s="85">
        <f>IFERROR(H196+1,"")</f>
        <v>46371</v>
      </c>
      <c r="J196" s="85">
        <f t="shared" ref="J196" si="303">IFERROR(I196+1,"")</f>
        <v>46372</v>
      </c>
      <c r="K196" s="85">
        <f t="shared" ref="K196" si="304">IFERROR(J196+1,"")</f>
        <v>46373</v>
      </c>
      <c r="L196" s="85">
        <f t="shared" ref="L196" si="305">IFERROR(K196+1,"")</f>
        <v>46374</v>
      </c>
      <c r="M196" s="95">
        <f t="shared" ref="M196" si="306">IFERROR(L196+1,"")</f>
        <v>46375</v>
      </c>
      <c r="N196" s="96">
        <f t="shared" ref="N196" si="307">IFERROR(M196+1,"")</f>
        <v>46376</v>
      </c>
    </row>
    <row r="197" spans="2:16" ht="17.100000000000001" customHeight="1">
      <c r="D197" s="94"/>
      <c r="H197" s="84" t="str">
        <f ca="1">IFERROR(VLOOKUP(H196,別紙１!$D$8:$H$1029,別紙１!$G$5,FALSE),"")</f>
        <v/>
      </c>
      <c r="I197" s="84" t="str">
        <f ca="1">IFERROR(VLOOKUP(I196,別紙１!$D$8:$H$1029,別紙１!$G$5,FALSE),"")</f>
        <v/>
      </c>
      <c r="J197" s="84" t="str">
        <f ca="1">IFERROR(VLOOKUP(J196,別紙１!$D$8:$H$1029,別紙１!$G$5,FALSE),"")</f>
        <v/>
      </c>
      <c r="K197" s="84" t="str">
        <f ca="1">IFERROR(VLOOKUP(K196,別紙１!$D$8:$H$1029,別紙１!$G$5,FALSE),"")</f>
        <v/>
      </c>
      <c r="L197" s="84" t="str">
        <f ca="1">IFERROR(VLOOKUP(L196,別紙１!$D$8:$H$1029,別紙１!$G$5,FALSE),"")</f>
        <v/>
      </c>
      <c r="M197" s="87" t="str">
        <f ca="1">IFERROR(VLOOKUP(M196,別紙１!$D$8:$H$1029,別紙１!$G$5,FALSE),"")</f>
        <v/>
      </c>
      <c r="N197" s="86" t="str">
        <f ca="1">IFERROR(VLOOKUP(N196,別紙１!$D$8:$H$1029,別紙１!$G$5,FALSE),"")</f>
        <v/>
      </c>
      <c r="P197" s="98" t="str">
        <f ca="1">IF(COUNTIF(H197:N197,"外")&gt;0,"非対象期間",IF(COUNTIF(H197:N197,"○")+COUNTIF(H197:N197,"▲")&gt;=2,"達成","未"))</f>
        <v>未</v>
      </c>
    </row>
    <row r="198" spans="2:16" ht="8.4499999999999993" customHeight="1">
      <c r="D198" s="94"/>
    </row>
    <row r="199" spans="2:16" ht="17.100000000000001" customHeight="1">
      <c r="B199">
        <f>B196+1</f>
        <v>65</v>
      </c>
      <c r="C199" s="18" t="str">
        <f>"第"&amp;IF(B199&lt;10,DBCS(B199),B199)&amp;"週"</f>
        <v>第65週</v>
      </c>
      <c r="D199" s="94">
        <f>IFERROR(H199,"")</f>
        <v>46377</v>
      </c>
      <c r="E199" s="18" t="str">
        <f>IF(F199="","","～")</f>
        <v/>
      </c>
      <c r="F199" s="94" t="str">
        <f>IFERROR(IF(AND(YEAR(H199)=YEAR(N199),MONTH(H199)=MONTH(N199)),"",N199),"")</f>
        <v/>
      </c>
      <c r="H199" s="85">
        <f>IFERROR(H196+7,"")</f>
        <v>46377</v>
      </c>
      <c r="I199" s="85">
        <f>IFERROR(H199+1,"")</f>
        <v>46378</v>
      </c>
      <c r="J199" s="85">
        <f t="shared" ref="J199" si="308">IFERROR(I199+1,"")</f>
        <v>46379</v>
      </c>
      <c r="K199" s="85">
        <f t="shared" ref="K199" si="309">IFERROR(J199+1,"")</f>
        <v>46380</v>
      </c>
      <c r="L199" s="85">
        <f t="shared" ref="L199" si="310">IFERROR(K199+1,"")</f>
        <v>46381</v>
      </c>
      <c r="M199" s="95">
        <f t="shared" ref="M199" si="311">IFERROR(L199+1,"")</f>
        <v>46382</v>
      </c>
      <c r="N199" s="96">
        <f t="shared" ref="N199" si="312">IFERROR(M199+1,"")</f>
        <v>46383</v>
      </c>
    </row>
    <row r="200" spans="2:16" ht="17.100000000000001" customHeight="1">
      <c r="D200" s="94"/>
      <c r="H200" s="84" t="str">
        <f ca="1">IFERROR(VLOOKUP(H199,別紙１!$D$8:$H$1029,別紙１!$G$5,FALSE),"")</f>
        <v/>
      </c>
      <c r="I200" s="84" t="str">
        <f ca="1">IFERROR(VLOOKUP(I199,別紙１!$D$8:$H$1029,別紙１!$G$5,FALSE),"")</f>
        <v/>
      </c>
      <c r="J200" s="84" t="str">
        <f ca="1">IFERROR(VLOOKUP(J199,別紙１!$D$8:$H$1029,別紙１!$G$5,FALSE),"")</f>
        <v/>
      </c>
      <c r="K200" s="84" t="str">
        <f ca="1">IFERROR(VLOOKUP(K199,別紙１!$D$8:$H$1029,別紙１!$G$5,FALSE),"")</f>
        <v/>
      </c>
      <c r="L200" s="84" t="str">
        <f ca="1">IFERROR(VLOOKUP(L199,別紙１!$D$8:$H$1029,別紙１!$G$5,FALSE),"")</f>
        <v/>
      </c>
      <c r="M200" s="87" t="str">
        <f ca="1">IFERROR(VLOOKUP(M199,別紙１!$D$8:$H$1029,別紙１!$G$5,FALSE),"")</f>
        <v/>
      </c>
      <c r="N200" s="86" t="str">
        <f ca="1">IFERROR(VLOOKUP(N199,別紙１!$D$8:$H$1029,別紙１!$G$5,FALSE),"")</f>
        <v/>
      </c>
      <c r="P200" s="98" t="str">
        <f ca="1">IF(COUNTIF(H200:N200,"外")&gt;0,"非対象期間",IF(COUNTIF(H200:N200,"○")+COUNTIF(H200:N200,"▲")&gt;=2,"達成","未"))</f>
        <v>未</v>
      </c>
    </row>
    <row r="201" spans="2:16" ht="8.4499999999999993" customHeight="1">
      <c r="D201" s="94"/>
    </row>
    <row r="202" spans="2:16" ht="17.100000000000001" customHeight="1">
      <c r="B202">
        <f>B199+1</f>
        <v>66</v>
      </c>
      <c r="C202" s="18" t="str">
        <f>"第"&amp;IF(B202&lt;10,DBCS(B202),B202)&amp;"週"</f>
        <v>第66週</v>
      </c>
      <c r="D202" s="94">
        <f>IFERROR(H202,"")</f>
        <v>46384</v>
      </c>
      <c r="E202" s="18" t="str">
        <f>IF(F202="","","～")</f>
        <v>～</v>
      </c>
      <c r="F202" s="94">
        <f>IFERROR(IF(AND(YEAR(H202)=YEAR(N202),MONTH(H202)=MONTH(N202)),"",N202),"")</f>
        <v>46390</v>
      </c>
      <c r="H202" s="85">
        <f>IFERROR(H199+7,"")</f>
        <v>46384</v>
      </c>
      <c r="I202" s="85">
        <f>IFERROR(H202+1,"")</f>
        <v>46385</v>
      </c>
      <c r="J202" s="85">
        <f t="shared" ref="J202" si="313">IFERROR(I202+1,"")</f>
        <v>46386</v>
      </c>
      <c r="K202" s="85">
        <f t="shared" ref="K202" si="314">IFERROR(J202+1,"")</f>
        <v>46387</v>
      </c>
      <c r="L202" s="85">
        <f t="shared" ref="L202" si="315">IFERROR(K202+1,"")</f>
        <v>46388</v>
      </c>
      <c r="M202" s="95">
        <f t="shared" ref="M202" si="316">IFERROR(L202+1,"")</f>
        <v>46389</v>
      </c>
      <c r="N202" s="96">
        <f t="shared" ref="N202" si="317">IFERROR(M202+1,"")</f>
        <v>46390</v>
      </c>
    </row>
    <row r="203" spans="2:16" ht="17.100000000000001" customHeight="1">
      <c r="D203" s="94"/>
      <c r="H203" s="84" t="str">
        <f ca="1">IFERROR(VLOOKUP(H202,別紙１!$D$8:$H$1029,別紙１!$G$5,FALSE),"")</f>
        <v/>
      </c>
      <c r="I203" s="84" t="str">
        <f ca="1">IFERROR(VLOOKUP(I202,別紙１!$D$8:$H$1029,別紙１!$G$5,FALSE),"")</f>
        <v/>
      </c>
      <c r="J203" s="84" t="str">
        <f ca="1">IFERROR(VLOOKUP(J202,別紙１!$D$8:$H$1029,別紙１!$G$5,FALSE),"")</f>
        <v/>
      </c>
      <c r="K203" s="84" t="str">
        <f ca="1">IFERROR(VLOOKUP(K202,別紙１!$D$8:$H$1029,別紙１!$G$5,FALSE),"")</f>
        <v/>
      </c>
      <c r="L203" s="84" t="str">
        <f ca="1">IFERROR(VLOOKUP(L202,別紙１!$D$8:$H$1029,別紙１!$G$5,FALSE),"")</f>
        <v/>
      </c>
      <c r="M203" s="87" t="str">
        <f ca="1">IFERROR(VLOOKUP(M202,別紙１!$D$8:$H$1029,別紙１!$G$5,FALSE),"")</f>
        <v/>
      </c>
      <c r="N203" s="86" t="str">
        <f ca="1">IFERROR(VLOOKUP(N202,別紙１!$D$8:$H$1029,別紙１!$G$5,FALSE),"")</f>
        <v/>
      </c>
      <c r="P203" s="98" t="str">
        <f ca="1">IF(COUNTIF(H203:N203,"外")&gt;0,"非対象期間",IF(COUNTIF(H203:N203,"○")+COUNTIF(H203:N203,"▲")&gt;=2,"達成","未"))</f>
        <v>未</v>
      </c>
    </row>
    <row r="204" spans="2:16" ht="8.4499999999999993" customHeight="1">
      <c r="D204" s="94"/>
    </row>
    <row r="205" spans="2:16" ht="17.100000000000001" customHeight="1">
      <c r="B205">
        <f>B202+1</f>
        <v>67</v>
      </c>
      <c r="C205" s="18" t="str">
        <f>"第"&amp;IF(B205&lt;10,DBCS(B205),B205)&amp;"週"</f>
        <v>第67週</v>
      </c>
      <c r="D205" s="94">
        <f>IFERROR(H205,"")</f>
        <v>46391</v>
      </c>
      <c r="E205" s="18" t="str">
        <f>IF(F205="","","～")</f>
        <v/>
      </c>
      <c r="F205" s="94" t="str">
        <f>IFERROR(IF(AND(YEAR(H205)=YEAR(N205),MONTH(H205)=MONTH(N205)),"",N205),"")</f>
        <v/>
      </c>
      <c r="H205" s="85">
        <f>IFERROR(H202+7,"")</f>
        <v>46391</v>
      </c>
      <c r="I205" s="85">
        <f>IFERROR(H205+1,"")</f>
        <v>46392</v>
      </c>
      <c r="J205" s="85">
        <f t="shared" ref="J205" si="318">IFERROR(I205+1,"")</f>
        <v>46393</v>
      </c>
      <c r="K205" s="85">
        <f t="shared" ref="K205" si="319">IFERROR(J205+1,"")</f>
        <v>46394</v>
      </c>
      <c r="L205" s="85">
        <f t="shared" ref="L205" si="320">IFERROR(K205+1,"")</f>
        <v>46395</v>
      </c>
      <c r="M205" s="95">
        <f t="shared" ref="M205" si="321">IFERROR(L205+1,"")</f>
        <v>46396</v>
      </c>
      <c r="N205" s="96">
        <f t="shared" ref="N205" si="322">IFERROR(M205+1,"")</f>
        <v>46397</v>
      </c>
    </row>
    <row r="206" spans="2:16" ht="17.100000000000001" customHeight="1">
      <c r="D206" s="94"/>
      <c r="H206" s="84" t="str">
        <f ca="1">IFERROR(VLOOKUP(H205,別紙１!$D$8:$H$1029,別紙１!$G$5,FALSE),"")</f>
        <v/>
      </c>
      <c r="I206" s="84" t="str">
        <f ca="1">IFERROR(VLOOKUP(I205,別紙１!$D$8:$H$1029,別紙１!$G$5,FALSE),"")</f>
        <v/>
      </c>
      <c r="J206" s="84" t="str">
        <f ca="1">IFERROR(VLOOKUP(J205,別紙１!$D$8:$H$1029,別紙１!$G$5,FALSE),"")</f>
        <v/>
      </c>
      <c r="K206" s="84" t="str">
        <f ca="1">IFERROR(VLOOKUP(K205,別紙１!$D$8:$H$1029,別紙１!$G$5,FALSE),"")</f>
        <v/>
      </c>
      <c r="L206" s="84" t="str">
        <f ca="1">IFERROR(VLOOKUP(L205,別紙１!$D$8:$H$1029,別紙１!$G$5,FALSE),"")</f>
        <v/>
      </c>
      <c r="M206" s="87" t="str">
        <f ca="1">IFERROR(VLOOKUP(M205,別紙１!$D$8:$H$1029,別紙１!$G$5,FALSE),"")</f>
        <v/>
      </c>
      <c r="N206" s="86" t="str">
        <f ca="1">IFERROR(VLOOKUP(N205,別紙１!$D$8:$H$1029,別紙１!$G$5,FALSE),"")</f>
        <v/>
      </c>
      <c r="P206" s="98" t="str">
        <f ca="1">IF(COUNTIF(H206:N206,"外")&gt;0,"非対象期間",IF(COUNTIF(H206:N206,"○")+COUNTIF(H206:N206,"▲")&gt;=2,"達成","未"))</f>
        <v>未</v>
      </c>
    </row>
    <row r="207" spans="2:16" ht="8.4499999999999993" customHeight="1">
      <c r="D207" s="94"/>
    </row>
    <row r="208" spans="2:16" ht="17.100000000000001" customHeight="1">
      <c r="B208">
        <f>B205+1</f>
        <v>68</v>
      </c>
      <c r="C208" s="18" t="str">
        <f>"第"&amp;IF(B208&lt;10,DBCS(B208),B208)&amp;"週"</f>
        <v>第68週</v>
      </c>
      <c r="D208" s="94">
        <f>IFERROR(H208,"")</f>
        <v>46398</v>
      </c>
      <c r="E208" s="18" t="str">
        <f>IF(F208="","","～")</f>
        <v/>
      </c>
      <c r="F208" s="94" t="str">
        <f>IFERROR(IF(AND(YEAR(H208)=YEAR(N208),MONTH(H208)=MONTH(N208)),"",N208),"")</f>
        <v/>
      </c>
      <c r="H208" s="85">
        <f>IFERROR(H205+7,"")</f>
        <v>46398</v>
      </c>
      <c r="I208" s="85">
        <f>IFERROR(H208+1,"")</f>
        <v>46399</v>
      </c>
      <c r="J208" s="85">
        <f t="shared" ref="J208" si="323">IFERROR(I208+1,"")</f>
        <v>46400</v>
      </c>
      <c r="K208" s="85">
        <f t="shared" ref="K208" si="324">IFERROR(J208+1,"")</f>
        <v>46401</v>
      </c>
      <c r="L208" s="85">
        <f t="shared" ref="L208" si="325">IFERROR(K208+1,"")</f>
        <v>46402</v>
      </c>
      <c r="M208" s="95">
        <f t="shared" ref="M208" si="326">IFERROR(L208+1,"")</f>
        <v>46403</v>
      </c>
      <c r="N208" s="96">
        <f t="shared" ref="N208" si="327">IFERROR(M208+1,"")</f>
        <v>46404</v>
      </c>
    </row>
    <row r="209" spans="2:16" ht="17.100000000000001" customHeight="1">
      <c r="D209" s="94"/>
      <c r="H209" s="84" t="str">
        <f ca="1">IFERROR(VLOOKUP(H208,別紙１!$D$8:$H$1029,別紙１!$G$5,FALSE),"")</f>
        <v/>
      </c>
      <c r="I209" s="84" t="str">
        <f ca="1">IFERROR(VLOOKUP(I208,別紙１!$D$8:$H$1029,別紙１!$G$5,FALSE),"")</f>
        <v/>
      </c>
      <c r="J209" s="84" t="str">
        <f ca="1">IFERROR(VLOOKUP(J208,別紙１!$D$8:$H$1029,別紙１!$G$5,FALSE),"")</f>
        <v/>
      </c>
      <c r="K209" s="84" t="str">
        <f ca="1">IFERROR(VLOOKUP(K208,別紙１!$D$8:$H$1029,別紙１!$G$5,FALSE),"")</f>
        <v/>
      </c>
      <c r="L209" s="84" t="str">
        <f ca="1">IFERROR(VLOOKUP(L208,別紙１!$D$8:$H$1029,別紙１!$G$5,FALSE),"")</f>
        <v/>
      </c>
      <c r="M209" s="87" t="str">
        <f ca="1">IFERROR(VLOOKUP(M208,別紙１!$D$8:$H$1029,別紙１!$G$5,FALSE),"")</f>
        <v/>
      </c>
      <c r="N209" s="86" t="str">
        <f ca="1">IFERROR(VLOOKUP(N208,別紙１!$D$8:$H$1029,別紙１!$G$5,FALSE),"")</f>
        <v/>
      </c>
      <c r="P209" s="98" t="str">
        <f ca="1">IF(COUNTIF(H209:N209,"外")&gt;0,"非対象期間",IF(COUNTIF(H209:N209,"○")+COUNTIF(H209:N209,"▲")&gt;=2,"達成","未"))</f>
        <v>未</v>
      </c>
    </row>
    <row r="210" spans="2:16" ht="8.4499999999999993" customHeight="1">
      <c r="D210" s="94"/>
    </row>
    <row r="211" spans="2:16" ht="17.100000000000001" customHeight="1">
      <c r="B211">
        <f>B208+1</f>
        <v>69</v>
      </c>
      <c r="C211" s="18" t="str">
        <f>"第"&amp;IF(B211&lt;10,DBCS(B211),B211)&amp;"週"</f>
        <v>第69週</v>
      </c>
      <c r="D211" s="94">
        <f>IFERROR(H211,"")</f>
        <v>46405</v>
      </c>
      <c r="E211" s="18" t="str">
        <f>IF(F211="","","～")</f>
        <v/>
      </c>
      <c r="F211" s="94" t="str">
        <f>IFERROR(IF(AND(YEAR(H211)=YEAR(N211),MONTH(H211)=MONTH(N211)),"",N211),"")</f>
        <v/>
      </c>
      <c r="H211" s="85">
        <f>IFERROR(H208+7,"")</f>
        <v>46405</v>
      </c>
      <c r="I211" s="85">
        <f>IFERROR(H211+1,"")</f>
        <v>46406</v>
      </c>
      <c r="J211" s="85">
        <f t="shared" ref="J211" si="328">IFERROR(I211+1,"")</f>
        <v>46407</v>
      </c>
      <c r="K211" s="85">
        <f t="shared" ref="K211" si="329">IFERROR(J211+1,"")</f>
        <v>46408</v>
      </c>
      <c r="L211" s="85">
        <f t="shared" ref="L211" si="330">IFERROR(K211+1,"")</f>
        <v>46409</v>
      </c>
      <c r="M211" s="95">
        <f t="shared" ref="M211" si="331">IFERROR(L211+1,"")</f>
        <v>46410</v>
      </c>
      <c r="N211" s="96">
        <f t="shared" ref="N211" si="332">IFERROR(M211+1,"")</f>
        <v>46411</v>
      </c>
    </row>
    <row r="212" spans="2:16" ht="17.100000000000001" customHeight="1">
      <c r="D212" s="94"/>
      <c r="H212" s="84" t="str">
        <f ca="1">IFERROR(VLOOKUP(H211,別紙１!$D$8:$H$1029,別紙１!$G$5,FALSE),"")</f>
        <v/>
      </c>
      <c r="I212" s="84" t="str">
        <f ca="1">IFERROR(VLOOKUP(I211,別紙１!$D$8:$H$1029,別紙１!$G$5,FALSE),"")</f>
        <v/>
      </c>
      <c r="J212" s="84" t="str">
        <f ca="1">IFERROR(VLOOKUP(J211,別紙１!$D$8:$H$1029,別紙１!$G$5,FALSE),"")</f>
        <v/>
      </c>
      <c r="K212" s="84" t="str">
        <f ca="1">IFERROR(VLOOKUP(K211,別紙１!$D$8:$H$1029,別紙１!$G$5,FALSE),"")</f>
        <v/>
      </c>
      <c r="L212" s="84" t="str">
        <f ca="1">IFERROR(VLOOKUP(L211,別紙１!$D$8:$H$1029,別紙１!$G$5,FALSE),"")</f>
        <v/>
      </c>
      <c r="M212" s="87" t="str">
        <f ca="1">IFERROR(VLOOKUP(M211,別紙１!$D$8:$H$1029,別紙１!$G$5,FALSE),"")</f>
        <v/>
      </c>
      <c r="N212" s="86" t="str">
        <f ca="1">IFERROR(VLOOKUP(N211,別紙１!$D$8:$H$1029,別紙１!$G$5,FALSE),"")</f>
        <v/>
      </c>
      <c r="P212" s="98" t="str">
        <f ca="1">IF(COUNTIF(H212:N212,"外")&gt;0,"非対象期間",IF(COUNTIF(H212:N212,"○")+COUNTIF(H212:N212,"▲")&gt;=2,"達成","未"))</f>
        <v>未</v>
      </c>
    </row>
    <row r="213" spans="2:16" ht="8.4499999999999993" customHeight="1">
      <c r="D213" s="94"/>
    </row>
    <row r="214" spans="2:16" ht="17.100000000000001" customHeight="1">
      <c r="B214">
        <f>B211+1</f>
        <v>70</v>
      </c>
      <c r="C214" s="18" t="str">
        <f>"第"&amp;IF(B214&lt;10,DBCS(B214),B214)&amp;"週"</f>
        <v>第70週</v>
      </c>
      <c r="D214" s="94">
        <f>IFERROR(H214,"")</f>
        <v>46412</v>
      </c>
      <c r="E214" s="18" t="str">
        <f>IF(F214="","","～")</f>
        <v/>
      </c>
      <c r="F214" s="94" t="str">
        <f>IFERROR(IF(AND(YEAR(H214)=YEAR(N214),MONTH(H214)=MONTH(N214)),"",N214),"")</f>
        <v/>
      </c>
      <c r="H214" s="85">
        <f>IFERROR(H211+7,"")</f>
        <v>46412</v>
      </c>
      <c r="I214" s="85">
        <f>IFERROR(H214+1,"")</f>
        <v>46413</v>
      </c>
      <c r="J214" s="85">
        <f t="shared" ref="J214" si="333">IFERROR(I214+1,"")</f>
        <v>46414</v>
      </c>
      <c r="K214" s="85">
        <f t="shared" ref="K214" si="334">IFERROR(J214+1,"")</f>
        <v>46415</v>
      </c>
      <c r="L214" s="85">
        <f t="shared" ref="L214" si="335">IFERROR(K214+1,"")</f>
        <v>46416</v>
      </c>
      <c r="M214" s="95">
        <f t="shared" ref="M214" si="336">IFERROR(L214+1,"")</f>
        <v>46417</v>
      </c>
      <c r="N214" s="96">
        <f t="shared" ref="N214" si="337">IFERROR(M214+1,"")</f>
        <v>46418</v>
      </c>
    </row>
    <row r="215" spans="2:16" ht="17.100000000000001" customHeight="1">
      <c r="D215" s="94"/>
      <c r="H215" s="84" t="str">
        <f ca="1">IFERROR(VLOOKUP(H214,別紙１!$D$8:$H$1029,別紙１!$G$5,FALSE),"")</f>
        <v/>
      </c>
      <c r="I215" s="84" t="str">
        <f ca="1">IFERROR(VLOOKUP(I214,別紙１!$D$8:$H$1029,別紙１!$G$5,FALSE),"")</f>
        <v/>
      </c>
      <c r="J215" s="84" t="str">
        <f ca="1">IFERROR(VLOOKUP(J214,別紙１!$D$8:$H$1029,別紙１!$G$5,FALSE),"")</f>
        <v/>
      </c>
      <c r="K215" s="84" t="str">
        <f ca="1">IFERROR(VLOOKUP(K214,別紙１!$D$8:$H$1029,別紙１!$G$5,FALSE),"")</f>
        <v/>
      </c>
      <c r="L215" s="84" t="str">
        <f ca="1">IFERROR(VLOOKUP(L214,別紙１!$D$8:$H$1029,別紙１!$G$5,FALSE),"")</f>
        <v/>
      </c>
      <c r="M215" s="87" t="str">
        <f ca="1">IFERROR(VLOOKUP(M214,別紙１!$D$8:$H$1029,別紙１!$G$5,FALSE),"")</f>
        <v/>
      </c>
      <c r="N215" s="86" t="str">
        <f ca="1">IFERROR(VLOOKUP(N214,別紙１!$D$8:$H$1029,別紙１!$G$5,FALSE),"")</f>
        <v/>
      </c>
      <c r="P215" s="98" t="str">
        <f ca="1">IF(COUNTIF(H215:N215,"外")&gt;0,"非対象期間",IF(COUNTIF(H215:N215,"○")+COUNTIF(H215:N215,"▲")&gt;=2,"達成","未"))</f>
        <v>未</v>
      </c>
    </row>
    <row r="216" spans="2:16" ht="8.4499999999999993" customHeight="1">
      <c r="D216" s="94"/>
    </row>
    <row r="217" spans="2:16" ht="17.100000000000001" customHeight="1">
      <c r="B217">
        <f>B214+1</f>
        <v>71</v>
      </c>
      <c r="C217" s="18" t="str">
        <f>"第"&amp;IF(B217&lt;10,DBCS(B217),B217)&amp;"週"</f>
        <v>第71週</v>
      </c>
      <c r="D217" s="94">
        <f>IFERROR(H217,"")</f>
        <v>46419</v>
      </c>
      <c r="E217" s="18" t="str">
        <f>IF(F217="","","～")</f>
        <v/>
      </c>
      <c r="F217" s="94" t="str">
        <f>IFERROR(IF(AND(YEAR(H217)=YEAR(N217),MONTH(H217)=MONTH(N217)),"",N217),"")</f>
        <v/>
      </c>
      <c r="H217" s="85">
        <f>IFERROR(H214+7,"")</f>
        <v>46419</v>
      </c>
      <c r="I217" s="85">
        <f>IFERROR(H217+1,"")</f>
        <v>46420</v>
      </c>
      <c r="J217" s="85">
        <f t="shared" ref="J217" si="338">IFERROR(I217+1,"")</f>
        <v>46421</v>
      </c>
      <c r="K217" s="85">
        <f t="shared" ref="K217" si="339">IFERROR(J217+1,"")</f>
        <v>46422</v>
      </c>
      <c r="L217" s="85">
        <f t="shared" ref="L217" si="340">IFERROR(K217+1,"")</f>
        <v>46423</v>
      </c>
      <c r="M217" s="95">
        <f t="shared" ref="M217" si="341">IFERROR(L217+1,"")</f>
        <v>46424</v>
      </c>
      <c r="N217" s="96">
        <f t="shared" ref="N217" si="342">IFERROR(M217+1,"")</f>
        <v>46425</v>
      </c>
    </row>
    <row r="218" spans="2:16" ht="17.100000000000001" customHeight="1">
      <c r="D218" s="94"/>
      <c r="H218" s="84" t="str">
        <f ca="1">IFERROR(VLOOKUP(H217,別紙１!$D$8:$H$1029,別紙１!$G$5,FALSE),"")</f>
        <v/>
      </c>
      <c r="I218" s="84" t="str">
        <f ca="1">IFERROR(VLOOKUP(I217,別紙１!$D$8:$H$1029,別紙１!$G$5,FALSE),"")</f>
        <v/>
      </c>
      <c r="J218" s="84" t="str">
        <f ca="1">IFERROR(VLOOKUP(J217,別紙１!$D$8:$H$1029,別紙１!$G$5,FALSE),"")</f>
        <v/>
      </c>
      <c r="K218" s="84" t="str">
        <f ca="1">IFERROR(VLOOKUP(K217,別紙１!$D$8:$H$1029,別紙１!$G$5,FALSE),"")</f>
        <v/>
      </c>
      <c r="L218" s="84" t="str">
        <f ca="1">IFERROR(VLOOKUP(L217,別紙１!$D$8:$H$1029,別紙１!$G$5,FALSE),"")</f>
        <v/>
      </c>
      <c r="M218" s="87" t="str">
        <f ca="1">IFERROR(VLOOKUP(M217,別紙１!$D$8:$H$1029,別紙１!$G$5,FALSE),"")</f>
        <v/>
      </c>
      <c r="N218" s="86" t="str">
        <f ca="1">IFERROR(VLOOKUP(N217,別紙１!$D$8:$H$1029,別紙１!$G$5,FALSE),"")</f>
        <v/>
      </c>
      <c r="P218" s="98" t="str">
        <f ca="1">IF(COUNTIF(H218:N218,"外")&gt;0,"非対象期間",IF(COUNTIF(H218:N218,"○")+COUNTIF(H218:N218,"▲")&gt;=2,"達成","未"))</f>
        <v>未</v>
      </c>
    </row>
    <row r="219" spans="2:16" ht="8.4499999999999993" customHeight="1">
      <c r="D219" s="94"/>
    </row>
    <row r="220" spans="2:16" ht="17.100000000000001" customHeight="1">
      <c r="B220">
        <f>B217+1</f>
        <v>72</v>
      </c>
      <c r="C220" s="18" t="str">
        <f>"第"&amp;IF(B220&lt;10,DBCS(B220),B220)&amp;"週"</f>
        <v>第72週</v>
      </c>
      <c r="D220" s="94">
        <f>IFERROR(H220,"")</f>
        <v>46426</v>
      </c>
      <c r="E220" s="18" t="str">
        <f>IF(F220="","","～")</f>
        <v/>
      </c>
      <c r="F220" s="94" t="str">
        <f>IFERROR(IF(AND(YEAR(H220)=YEAR(N220),MONTH(H220)=MONTH(N220)),"",N220),"")</f>
        <v/>
      </c>
      <c r="H220" s="85">
        <f>IFERROR(H217+7,"")</f>
        <v>46426</v>
      </c>
      <c r="I220" s="85">
        <f>IFERROR(H220+1,"")</f>
        <v>46427</v>
      </c>
      <c r="J220" s="85">
        <f t="shared" ref="J220" si="343">IFERROR(I220+1,"")</f>
        <v>46428</v>
      </c>
      <c r="K220" s="85">
        <f t="shared" ref="K220" si="344">IFERROR(J220+1,"")</f>
        <v>46429</v>
      </c>
      <c r="L220" s="85">
        <f t="shared" ref="L220" si="345">IFERROR(K220+1,"")</f>
        <v>46430</v>
      </c>
      <c r="M220" s="95">
        <f t="shared" ref="M220" si="346">IFERROR(L220+1,"")</f>
        <v>46431</v>
      </c>
      <c r="N220" s="96">
        <f t="shared" ref="N220" si="347">IFERROR(M220+1,"")</f>
        <v>46432</v>
      </c>
    </row>
    <row r="221" spans="2:16" ht="17.100000000000001" customHeight="1">
      <c r="D221" s="94"/>
      <c r="H221" s="84" t="str">
        <f ca="1">IFERROR(VLOOKUP(H220,別紙１!$D$8:$H$1029,別紙１!$G$5,FALSE),"")</f>
        <v/>
      </c>
      <c r="I221" s="84" t="str">
        <f ca="1">IFERROR(VLOOKUP(I220,別紙１!$D$8:$H$1029,別紙１!$G$5,FALSE),"")</f>
        <v/>
      </c>
      <c r="J221" s="84" t="str">
        <f ca="1">IFERROR(VLOOKUP(J220,別紙１!$D$8:$H$1029,別紙１!$G$5,FALSE),"")</f>
        <v/>
      </c>
      <c r="K221" s="84" t="str">
        <f ca="1">IFERROR(VLOOKUP(K220,別紙１!$D$8:$H$1029,別紙１!$G$5,FALSE),"")</f>
        <v/>
      </c>
      <c r="L221" s="84" t="str">
        <f ca="1">IFERROR(VLOOKUP(L220,別紙１!$D$8:$H$1029,別紙１!$G$5,FALSE),"")</f>
        <v/>
      </c>
      <c r="M221" s="87" t="str">
        <f ca="1">IFERROR(VLOOKUP(M220,別紙１!$D$8:$H$1029,別紙１!$G$5,FALSE),"")</f>
        <v/>
      </c>
      <c r="N221" s="86" t="str">
        <f ca="1">IFERROR(VLOOKUP(N220,別紙１!$D$8:$H$1029,別紙１!$G$5,FALSE),"")</f>
        <v/>
      </c>
      <c r="P221" s="98" t="str">
        <f ca="1">IF(COUNTIF(H221:N221,"外")&gt;0,"非対象期間",IF(COUNTIF(H221:N221,"○")+COUNTIF(H221:N221,"▲")&gt;=2,"達成","未"))</f>
        <v>未</v>
      </c>
    </row>
    <row r="222" spans="2:16" ht="8.4499999999999993" customHeight="1">
      <c r="D222" s="94"/>
    </row>
    <row r="223" spans="2:16" ht="17.100000000000001" customHeight="1">
      <c r="B223">
        <f>B220+1</f>
        <v>73</v>
      </c>
      <c r="C223" s="18" t="str">
        <f>"第"&amp;IF(B223&lt;10,DBCS(B223),B223)&amp;"週"</f>
        <v>第73週</v>
      </c>
      <c r="D223" s="94">
        <f>IFERROR(H223,"")</f>
        <v>46433</v>
      </c>
      <c r="E223" s="18" t="str">
        <f>IF(F223="","","～")</f>
        <v/>
      </c>
      <c r="F223" s="94" t="str">
        <f>IFERROR(IF(AND(YEAR(H223)=YEAR(N223),MONTH(H223)=MONTH(N223)),"",N223),"")</f>
        <v/>
      </c>
      <c r="H223" s="85">
        <f>IFERROR(H220+7,"")</f>
        <v>46433</v>
      </c>
      <c r="I223" s="85">
        <f>IFERROR(H223+1,"")</f>
        <v>46434</v>
      </c>
      <c r="J223" s="85">
        <f t="shared" ref="J223" si="348">IFERROR(I223+1,"")</f>
        <v>46435</v>
      </c>
      <c r="K223" s="85">
        <f t="shared" ref="K223" si="349">IFERROR(J223+1,"")</f>
        <v>46436</v>
      </c>
      <c r="L223" s="85">
        <f t="shared" ref="L223" si="350">IFERROR(K223+1,"")</f>
        <v>46437</v>
      </c>
      <c r="M223" s="95">
        <f t="shared" ref="M223" si="351">IFERROR(L223+1,"")</f>
        <v>46438</v>
      </c>
      <c r="N223" s="96">
        <f t="shared" ref="N223" si="352">IFERROR(M223+1,"")</f>
        <v>46439</v>
      </c>
    </row>
    <row r="224" spans="2:16" ht="17.100000000000001" customHeight="1">
      <c r="D224" s="94"/>
      <c r="H224" s="84" t="str">
        <f ca="1">IFERROR(VLOOKUP(H223,別紙１!$D$8:$H$1029,別紙１!$G$5,FALSE),"")</f>
        <v/>
      </c>
      <c r="I224" s="84" t="str">
        <f ca="1">IFERROR(VLOOKUP(I223,別紙１!$D$8:$H$1029,別紙１!$G$5,FALSE),"")</f>
        <v/>
      </c>
      <c r="J224" s="84" t="str">
        <f ca="1">IFERROR(VLOOKUP(J223,別紙１!$D$8:$H$1029,別紙１!$G$5,FALSE),"")</f>
        <v/>
      </c>
      <c r="K224" s="84" t="str">
        <f ca="1">IFERROR(VLOOKUP(K223,別紙１!$D$8:$H$1029,別紙１!$G$5,FALSE),"")</f>
        <v/>
      </c>
      <c r="L224" s="84" t="str">
        <f ca="1">IFERROR(VLOOKUP(L223,別紙１!$D$8:$H$1029,別紙１!$G$5,FALSE),"")</f>
        <v/>
      </c>
      <c r="M224" s="87" t="str">
        <f ca="1">IFERROR(VLOOKUP(M223,別紙１!$D$8:$H$1029,別紙１!$G$5,FALSE),"")</f>
        <v/>
      </c>
      <c r="N224" s="86" t="str">
        <f ca="1">IFERROR(VLOOKUP(N223,別紙１!$D$8:$H$1029,別紙１!$G$5,FALSE),"")</f>
        <v/>
      </c>
      <c r="P224" s="98" t="str">
        <f ca="1">IF(COUNTIF(H224:N224,"外")&gt;0,"非対象期間",IF(COUNTIF(H224:N224,"○")+COUNTIF(H224:N224,"▲")&gt;=2,"達成","未"))</f>
        <v>未</v>
      </c>
    </row>
    <row r="225" spans="2:16" ht="8.4499999999999993" customHeight="1">
      <c r="D225" s="94"/>
    </row>
    <row r="226" spans="2:16" ht="17.100000000000001" customHeight="1">
      <c r="B226">
        <f>B223+1</f>
        <v>74</v>
      </c>
      <c r="C226" s="18" t="str">
        <f>"第"&amp;IF(B226&lt;10,DBCS(B226),B226)&amp;"週"</f>
        <v>第74週</v>
      </c>
      <c r="D226" s="94">
        <f>IFERROR(H226,"")</f>
        <v>46440</v>
      </c>
      <c r="E226" s="18" t="str">
        <f>IF(F226="","","～")</f>
        <v/>
      </c>
      <c r="F226" s="94" t="str">
        <f>IFERROR(IF(AND(YEAR(H226)=YEAR(N226),MONTH(H226)=MONTH(N226)),"",N226),"")</f>
        <v/>
      </c>
      <c r="H226" s="85">
        <f>IFERROR(H223+7,"")</f>
        <v>46440</v>
      </c>
      <c r="I226" s="85">
        <f>IFERROR(H226+1,"")</f>
        <v>46441</v>
      </c>
      <c r="J226" s="85">
        <f t="shared" ref="J226" si="353">IFERROR(I226+1,"")</f>
        <v>46442</v>
      </c>
      <c r="K226" s="85">
        <f t="shared" ref="K226" si="354">IFERROR(J226+1,"")</f>
        <v>46443</v>
      </c>
      <c r="L226" s="85">
        <f t="shared" ref="L226" si="355">IFERROR(K226+1,"")</f>
        <v>46444</v>
      </c>
      <c r="M226" s="95">
        <f t="shared" ref="M226" si="356">IFERROR(L226+1,"")</f>
        <v>46445</v>
      </c>
      <c r="N226" s="96">
        <f t="shared" ref="N226" si="357">IFERROR(M226+1,"")</f>
        <v>46446</v>
      </c>
    </row>
    <row r="227" spans="2:16" ht="17.100000000000001" customHeight="1">
      <c r="D227" s="94"/>
      <c r="H227" s="84" t="str">
        <f ca="1">IFERROR(VLOOKUP(H226,別紙１!$D$8:$H$1029,別紙１!$G$5,FALSE),"")</f>
        <v/>
      </c>
      <c r="I227" s="84" t="str">
        <f ca="1">IFERROR(VLOOKUP(I226,別紙１!$D$8:$H$1029,別紙１!$G$5,FALSE),"")</f>
        <v/>
      </c>
      <c r="J227" s="84" t="str">
        <f ca="1">IFERROR(VLOOKUP(J226,別紙１!$D$8:$H$1029,別紙１!$G$5,FALSE),"")</f>
        <v/>
      </c>
      <c r="K227" s="84" t="str">
        <f ca="1">IFERROR(VLOOKUP(K226,別紙１!$D$8:$H$1029,別紙１!$G$5,FALSE),"")</f>
        <v/>
      </c>
      <c r="L227" s="84" t="str">
        <f ca="1">IFERROR(VLOOKUP(L226,別紙１!$D$8:$H$1029,別紙１!$G$5,FALSE),"")</f>
        <v/>
      </c>
      <c r="M227" s="87" t="str">
        <f ca="1">IFERROR(VLOOKUP(M226,別紙１!$D$8:$H$1029,別紙１!$G$5,FALSE),"")</f>
        <v/>
      </c>
      <c r="N227" s="86" t="str">
        <f ca="1">IFERROR(VLOOKUP(N226,別紙１!$D$8:$H$1029,別紙１!$G$5,FALSE),"")</f>
        <v/>
      </c>
      <c r="P227" s="98" t="str">
        <f ca="1">IF(COUNTIF(H227:N227,"外")&gt;0,"非対象期間",IF(COUNTIF(H227:N227,"○")+COUNTIF(H227:N227,"▲")&gt;=2,"達成","未"))</f>
        <v>未</v>
      </c>
    </row>
    <row r="228" spans="2:16" ht="8.4499999999999993" customHeight="1">
      <c r="D228" s="94"/>
    </row>
    <row r="229" spans="2:16" ht="17.100000000000001" customHeight="1">
      <c r="B229">
        <f>B226+1</f>
        <v>75</v>
      </c>
      <c r="C229" s="18" t="str">
        <f>"第"&amp;IF(B229&lt;10,DBCS(B229),B229)&amp;"週"</f>
        <v>第75週</v>
      </c>
      <c r="D229" s="94">
        <f>IFERROR(H229,"")</f>
        <v>46447</v>
      </c>
      <c r="E229" s="18" t="str">
        <f>IF(F229="","","～")</f>
        <v/>
      </c>
      <c r="F229" s="94" t="str">
        <f>IFERROR(IF(AND(YEAR(H229)=YEAR(N229),MONTH(H229)=MONTH(N229)),"",N229),"")</f>
        <v/>
      </c>
      <c r="H229" s="85">
        <f>IFERROR(H226+7,"")</f>
        <v>46447</v>
      </c>
      <c r="I229" s="85">
        <f>IFERROR(H229+1,"")</f>
        <v>46448</v>
      </c>
      <c r="J229" s="85">
        <f t="shared" ref="J229" si="358">IFERROR(I229+1,"")</f>
        <v>46449</v>
      </c>
      <c r="K229" s="85">
        <f t="shared" ref="K229" si="359">IFERROR(J229+1,"")</f>
        <v>46450</v>
      </c>
      <c r="L229" s="85">
        <f t="shared" ref="L229" si="360">IFERROR(K229+1,"")</f>
        <v>46451</v>
      </c>
      <c r="M229" s="95">
        <f t="shared" ref="M229" si="361">IFERROR(L229+1,"")</f>
        <v>46452</v>
      </c>
      <c r="N229" s="96">
        <f t="shared" ref="N229" si="362">IFERROR(M229+1,"")</f>
        <v>46453</v>
      </c>
    </row>
    <row r="230" spans="2:16" ht="17.100000000000001" customHeight="1">
      <c r="D230" s="94"/>
      <c r="H230" s="84" t="str">
        <f ca="1">IFERROR(VLOOKUP(H229,別紙１!$D$8:$H$1029,別紙１!$G$5,FALSE),"")</f>
        <v/>
      </c>
      <c r="I230" s="84" t="str">
        <f ca="1">IFERROR(VLOOKUP(I229,別紙１!$D$8:$H$1029,別紙１!$G$5,FALSE),"")</f>
        <v/>
      </c>
      <c r="J230" s="84" t="str">
        <f ca="1">IFERROR(VLOOKUP(J229,別紙１!$D$8:$H$1029,別紙１!$G$5,FALSE),"")</f>
        <v/>
      </c>
      <c r="K230" s="84" t="str">
        <f ca="1">IFERROR(VLOOKUP(K229,別紙１!$D$8:$H$1029,別紙１!$G$5,FALSE),"")</f>
        <v/>
      </c>
      <c r="L230" s="84" t="str">
        <f ca="1">IFERROR(VLOOKUP(L229,別紙１!$D$8:$H$1029,別紙１!$G$5,FALSE),"")</f>
        <v/>
      </c>
      <c r="M230" s="87" t="str">
        <f ca="1">IFERROR(VLOOKUP(M229,別紙１!$D$8:$H$1029,別紙１!$G$5,FALSE),"")</f>
        <v/>
      </c>
      <c r="N230" s="86" t="str">
        <f ca="1">IFERROR(VLOOKUP(N229,別紙１!$D$8:$H$1029,別紙１!$G$5,FALSE),"")</f>
        <v/>
      </c>
      <c r="P230" s="98" t="str">
        <f ca="1">IF(COUNTIF(H230:N230,"外")&gt;0,"非対象期間",IF(COUNTIF(H230:N230,"○")+COUNTIF(H230:N230,"▲")&gt;=2,"達成","未"))</f>
        <v>未</v>
      </c>
    </row>
    <row r="231" spans="2:16" ht="8.4499999999999993" customHeight="1">
      <c r="D231" s="94"/>
    </row>
    <row r="232" spans="2:16" ht="17.100000000000001" customHeight="1">
      <c r="B232">
        <f>B229+1</f>
        <v>76</v>
      </c>
      <c r="C232" s="18" t="str">
        <f>"第"&amp;IF(B232&lt;10,DBCS(B232),B232)&amp;"週"</f>
        <v>第76週</v>
      </c>
      <c r="D232" s="94">
        <f>IFERROR(H232,"")</f>
        <v>46454</v>
      </c>
      <c r="E232" s="18" t="str">
        <f>IF(F232="","","～")</f>
        <v/>
      </c>
      <c r="F232" s="94" t="str">
        <f>IFERROR(IF(AND(YEAR(H232)=YEAR(N232),MONTH(H232)=MONTH(N232)),"",N232),"")</f>
        <v/>
      </c>
      <c r="H232" s="85">
        <f>IFERROR(H229+7,"")</f>
        <v>46454</v>
      </c>
      <c r="I232" s="85">
        <f>IFERROR(H232+1,"")</f>
        <v>46455</v>
      </c>
      <c r="J232" s="85">
        <f t="shared" ref="J232" si="363">IFERROR(I232+1,"")</f>
        <v>46456</v>
      </c>
      <c r="K232" s="85">
        <f t="shared" ref="K232" si="364">IFERROR(J232+1,"")</f>
        <v>46457</v>
      </c>
      <c r="L232" s="85">
        <f t="shared" ref="L232" si="365">IFERROR(K232+1,"")</f>
        <v>46458</v>
      </c>
      <c r="M232" s="95">
        <f t="shared" ref="M232" si="366">IFERROR(L232+1,"")</f>
        <v>46459</v>
      </c>
      <c r="N232" s="96">
        <f t="shared" ref="N232" si="367">IFERROR(M232+1,"")</f>
        <v>46460</v>
      </c>
    </row>
    <row r="233" spans="2:16" ht="17.100000000000001" customHeight="1">
      <c r="D233" s="94"/>
      <c r="H233" s="84" t="str">
        <f ca="1">IFERROR(VLOOKUP(H232,別紙１!$D$8:$H$1029,別紙１!$G$5,FALSE),"")</f>
        <v/>
      </c>
      <c r="I233" s="84" t="str">
        <f ca="1">IFERROR(VLOOKUP(I232,別紙１!$D$8:$H$1029,別紙１!$G$5,FALSE),"")</f>
        <v/>
      </c>
      <c r="J233" s="84" t="str">
        <f ca="1">IFERROR(VLOOKUP(J232,別紙１!$D$8:$H$1029,別紙１!$G$5,FALSE),"")</f>
        <v/>
      </c>
      <c r="K233" s="84" t="str">
        <f ca="1">IFERROR(VLOOKUP(K232,別紙１!$D$8:$H$1029,別紙１!$G$5,FALSE),"")</f>
        <v/>
      </c>
      <c r="L233" s="84" t="str">
        <f ca="1">IFERROR(VLOOKUP(L232,別紙１!$D$8:$H$1029,別紙１!$G$5,FALSE),"")</f>
        <v/>
      </c>
      <c r="M233" s="87" t="str">
        <f ca="1">IFERROR(VLOOKUP(M232,別紙１!$D$8:$H$1029,別紙１!$G$5,FALSE),"")</f>
        <v/>
      </c>
      <c r="N233" s="86" t="str">
        <f ca="1">IFERROR(VLOOKUP(N232,別紙１!$D$8:$H$1029,別紙１!$G$5,FALSE),"")</f>
        <v/>
      </c>
      <c r="P233" s="98" t="str">
        <f ca="1">IF(COUNTIF(H233:N233,"外")&gt;0,"非対象期間",IF(COUNTIF(H233:N233,"○")+COUNTIF(H233:N233,"▲")&gt;=2,"達成","未"))</f>
        <v>未</v>
      </c>
    </row>
    <row r="234" spans="2:16" ht="8.4499999999999993" customHeight="1">
      <c r="D234" s="94"/>
    </row>
    <row r="235" spans="2:16" ht="17.100000000000001" customHeight="1">
      <c r="B235">
        <f>B232+1</f>
        <v>77</v>
      </c>
      <c r="C235" s="18" t="str">
        <f>"第"&amp;IF(B235&lt;10,DBCS(B235),B235)&amp;"週"</f>
        <v>第77週</v>
      </c>
      <c r="D235" s="94">
        <f>IFERROR(H235,"")</f>
        <v>46461</v>
      </c>
      <c r="E235" s="18" t="str">
        <f>IF(F235="","","～")</f>
        <v/>
      </c>
      <c r="F235" s="94" t="str">
        <f>IFERROR(IF(AND(YEAR(H235)=YEAR(N235),MONTH(H235)=MONTH(N235)),"",N235),"")</f>
        <v/>
      </c>
      <c r="H235" s="85">
        <f>IFERROR(H232+7,"")</f>
        <v>46461</v>
      </c>
      <c r="I235" s="85">
        <f>IFERROR(H235+1,"")</f>
        <v>46462</v>
      </c>
      <c r="J235" s="85">
        <f t="shared" ref="J235" si="368">IFERROR(I235+1,"")</f>
        <v>46463</v>
      </c>
      <c r="K235" s="85">
        <f t="shared" ref="K235" si="369">IFERROR(J235+1,"")</f>
        <v>46464</v>
      </c>
      <c r="L235" s="85">
        <f t="shared" ref="L235" si="370">IFERROR(K235+1,"")</f>
        <v>46465</v>
      </c>
      <c r="M235" s="95">
        <f t="shared" ref="M235" si="371">IFERROR(L235+1,"")</f>
        <v>46466</v>
      </c>
      <c r="N235" s="96">
        <f t="shared" ref="N235" si="372">IFERROR(M235+1,"")</f>
        <v>46467</v>
      </c>
    </row>
    <row r="236" spans="2:16" ht="17.100000000000001" customHeight="1">
      <c r="D236" s="94"/>
      <c r="H236" s="84" t="str">
        <f ca="1">IFERROR(VLOOKUP(H235,別紙１!$D$8:$H$1029,別紙１!$G$5,FALSE),"")</f>
        <v/>
      </c>
      <c r="I236" s="84" t="str">
        <f ca="1">IFERROR(VLOOKUP(I235,別紙１!$D$8:$H$1029,別紙１!$G$5,FALSE),"")</f>
        <v/>
      </c>
      <c r="J236" s="84" t="str">
        <f ca="1">IFERROR(VLOOKUP(J235,別紙１!$D$8:$H$1029,別紙１!$G$5,FALSE),"")</f>
        <v/>
      </c>
      <c r="K236" s="84" t="str">
        <f ca="1">IFERROR(VLOOKUP(K235,別紙１!$D$8:$H$1029,別紙１!$G$5,FALSE),"")</f>
        <v/>
      </c>
      <c r="L236" s="84" t="str">
        <f ca="1">IFERROR(VLOOKUP(L235,別紙１!$D$8:$H$1029,別紙１!$G$5,FALSE),"")</f>
        <v/>
      </c>
      <c r="M236" s="87" t="str">
        <f ca="1">IFERROR(VLOOKUP(M235,別紙１!$D$8:$H$1029,別紙１!$G$5,FALSE),"")</f>
        <v/>
      </c>
      <c r="N236" s="86" t="str">
        <f ca="1">IFERROR(VLOOKUP(N235,別紙１!$D$8:$H$1029,別紙１!$G$5,FALSE),"")</f>
        <v/>
      </c>
      <c r="P236" s="98" t="str">
        <f ca="1">IF(COUNTIF(H236:N236,"外")&gt;0,"非対象期間",IF(COUNTIF(H236:N236,"○")+COUNTIF(H236:N236,"▲")&gt;=2,"達成","未"))</f>
        <v>未</v>
      </c>
    </row>
    <row r="237" spans="2:16" ht="8.4499999999999993" customHeight="1">
      <c r="D237" s="94"/>
    </row>
    <row r="238" spans="2:16" ht="17.100000000000001" customHeight="1">
      <c r="B238">
        <f>B235+1</f>
        <v>78</v>
      </c>
      <c r="C238" s="18" t="str">
        <f>"第"&amp;IF(B238&lt;10,DBCS(B238),B238)&amp;"週"</f>
        <v>第78週</v>
      </c>
      <c r="D238" s="94">
        <f>IFERROR(H238,"")</f>
        <v>46468</v>
      </c>
      <c r="E238" s="18" t="str">
        <f>IF(F238="","","～")</f>
        <v/>
      </c>
      <c r="F238" s="94" t="str">
        <f>IFERROR(IF(AND(YEAR(H238)=YEAR(N238),MONTH(H238)=MONTH(N238)),"",N238),"")</f>
        <v/>
      </c>
      <c r="H238" s="85">
        <f>IFERROR(H235+7,"")</f>
        <v>46468</v>
      </c>
      <c r="I238" s="85">
        <f>IFERROR(H238+1,"")</f>
        <v>46469</v>
      </c>
      <c r="J238" s="85">
        <f t="shared" ref="J238" si="373">IFERROR(I238+1,"")</f>
        <v>46470</v>
      </c>
      <c r="K238" s="85">
        <f t="shared" ref="K238" si="374">IFERROR(J238+1,"")</f>
        <v>46471</v>
      </c>
      <c r="L238" s="85">
        <f t="shared" ref="L238" si="375">IFERROR(K238+1,"")</f>
        <v>46472</v>
      </c>
      <c r="M238" s="95">
        <f t="shared" ref="M238" si="376">IFERROR(L238+1,"")</f>
        <v>46473</v>
      </c>
      <c r="N238" s="96">
        <f t="shared" ref="N238" si="377">IFERROR(M238+1,"")</f>
        <v>46474</v>
      </c>
    </row>
    <row r="239" spans="2:16" ht="17.100000000000001" customHeight="1">
      <c r="D239" s="94"/>
      <c r="H239" s="84" t="str">
        <f ca="1">IFERROR(VLOOKUP(H238,別紙１!$D$8:$H$1029,別紙１!$G$5,FALSE),"")</f>
        <v/>
      </c>
      <c r="I239" s="84" t="str">
        <f ca="1">IFERROR(VLOOKUP(I238,別紙１!$D$8:$H$1029,別紙１!$G$5,FALSE),"")</f>
        <v/>
      </c>
      <c r="J239" s="84" t="str">
        <f ca="1">IFERROR(VLOOKUP(J238,別紙１!$D$8:$H$1029,別紙１!$G$5,FALSE),"")</f>
        <v/>
      </c>
      <c r="K239" s="84" t="str">
        <f ca="1">IFERROR(VLOOKUP(K238,別紙１!$D$8:$H$1029,別紙１!$G$5,FALSE),"")</f>
        <v/>
      </c>
      <c r="L239" s="84" t="str">
        <f ca="1">IFERROR(VLOOKUP(L238,別紙１!$D$8:$H$1029,別紙１!$G$5,FALSE),"")</f>
        <v/>
      </c>
      <c r="M239" s="87" t="str">
        <f ca="1">IFERROR(VLOOKUP(M238,別紙１!$D$8:$H$1029,別紙１!$G$5,FALSE),"")</f>
        <v/>
      </c>
      <c r="N239" s="86" t="str">
        <f ca="1">IFERROR(VLOOKUP(N238,別紙１!$D$8:$H$1029,別紙１!$G$5,FALSE),"")</f>
        <v/>
      </c>
      <c r="P239" s="98" t="str">
        <f ca="1">IF(COUNTIF(H239:N239,"外")&gt;0,"非対象期間",IF(COUNTIF(H239:N239,"○")+COUNTIF(H239:N239,"▲")&gt;=2,"達成","未"))</f>
        <v>未</v>
      </c>
    </row>
    <row r="240" spans="2:16" ht="8.4499999999999993" customHeight="1">
      <c r="D240" s="94"/>
    </row>
    <row r="241" spans="2:16" ht="17.100000000000001" customHeight="1">
      <c r="B241">
        <f>B238+1</f>
        <v>79</v>
      </c>
      <c r="C241" s="18" t="str">
        <f>"第"&amp;IF(B241&lt;10,DBCS(B241),B241)&amp;"週"</f>
        <v>第79週</v>
      </c>
      <c r="D241" s="94">
        <f>IFERROR(H241,"")</f>
        <v>46475</v>
      </c>
      <c r="E241" s="18" t="str">
        <f>IF(F241="","","～")</f>
        <v>～</v>
      </c>
      <c r="F241" s="94">
        <f>IFERROR(IF(AND(YEAR(H241)=YEAR(N241),MONTH(H241)=MONTH(N241)),"",N241),"")</f>
        <v>46481</v>
      </c>
      <c r="H241" s="85">
        <f>IFERROR(H238+7,"")</f>
        <v>46475</v>
      </c>
      <c r="I241" s="85">
        <f>IFERROR(H241+1,"")</f>
        <v>46476</v>
      </c>
      <c r="J241" s="85">
        <f t="shared" ref="J241" si="378">IFERROR(I241+1,"")</f>
        <v>46477</v>
      </c>
      <c r="K241" s="85">
        <f t="shared" ref="K241" si="379">IFERROR(J241+1,"")</f>
        <v>46478</v>
      </c>
      <c r="L241" s="85">
        <f t="shared" ref="L241" si="380">IFERROR(K241+1,"")</f>
        <v>46479</v>
      </c>
      <c r="M241" s="95">
        <f t="shared" ref="M241" si="381">IFERROR(L241+1,"")</f>
        <v>46480</v>
      </c>
      <c r="N241" s="96">
        <f t="shared" ref="N241" si="382">IFERROR(M241+1,"")</f>
        <v>46481</v>
      </c>
    </row>
    <row r="242" spans="2:16" ht="17.100000000000001" customHeight="1">
      <c r="D242" s="94"/>
      <c r="H242" s="84" t="str">
        <f ca="1">IFERROR(VLOOKUP(H241,別紙１!$D$8:$H$1029,別紙１!$G$5,FALSE),"")</f>
        <v/>
      </c>
      <c r="I242" s="84" t="str">
        <f ca="1">IFERROR(VLOOKUP(I241,別紙１!$D$8:$H$1029,別紙１!$G$5,FALSE),"")</f>
        <v/>
      </c>
      <c r="J242" s="84" t="str">
        <f ca="1">IFERROR(VLOOKUP(J241,別紙１!$D$8:$H$1029,別紙１!$G$5,FALSE),"")</f>
        <v/>
      </c>
      <c r="K242" s="84" t="str">
        <f ca="1">IFERROR(VLOOKUP(K241,別紙１!$D$8:$H$1029,別紙１!$G$5,FALSE),"")</f>
        <v/>
      </c>
      <c r="L242" s="84" t="str">
        <f ca="1">IFERROR(VLOOKUP(L241,別紙１!$D$8:$H$1029,別紙１!$G$5,FALSE),"")</f>
        <v/>
      </c>
      <c r="M242" s="87" t="str">
        <f ca="1">IFERROR(VLOOKUP(M241,別紙１!$D$8:$H$1029,別紙１!$G$5,FALSE),"")</f>
        <v/>
      </c>
      <c r="N242" s="86" t="str">
        <f ca="1">IFERROR(VLOOKUP(N241,別紙１!$D$8:$H$1029,別紙１!$G$5,FALSE),"")</f>
        <v/>
      </c>
      <c r="P242" s="98" t="str">
        <f ca="1">IF(COUNTIF(H242:N242,"外")&gt;0,"非対象期間",IF(COUNTIF(H242:N242,"○")+COUNTIF(H242:N242,"▲")&gt;=2,"達成","未"))</f>
        <v>未</v>
      </c>
    </row>
    <row r="243" spans="2:16" ht="8.4499999999999993" customHeight="1">
      <c r="D243" s="94"/>
    </row>
    <row r="244" spans="2:16" ht="17.100000000000001" customHeight="1">
      <c r="B244">
        <f>B241+1</f>
        <v>80</v>
      </c>
      <c r="C244" s="18" t="str">
        <f>"第"&amp;IF(B244&lt;10,DBCS(B244),B244)&amp;"週"</f>
        <v>第80週</v>
      </c>
      <c r="D244" s="94">
        <f>IFERROR(H244,"")</f>
        <v>46482</v>
      </c>
      <c r="E244" s="18" t="str">
        <f>IF(F244="","","～")</f>
        <v/>
      </c>
      <c r="F244" s="94" t="str">
        <f>IFERROR(IF(AND(YEAR(H244)=YEAR(N244),MONTH(H244)=MONTH(N244)),"",N244),"")</f>
        <v/>
      </c>
      <c r="H244" s="85">
        <f>IFERROR(H241+7,"")</f>
        <v>46482</v>
      </c>
      <c r="I244" s="85">
        <f>IFERROR(H244+1,"")</f>
        <v>46483</v>
      </c>
      <c r="J244" s="85">
        <f t="shared" ref="J244" si="383">IFERROR(I244+1,"")</f>
        <v>46484</v>
      </c>
      <c r="K244" s="85">
        <f t="shared" ref="K244" si="384">IFERROR(J244+1,"")</f>
        <v>46485</v>
      </c>
      <c r="L244" s="85">
        <f t="shared" ref="L244" si="385">IFERROR(K244+1,"")</f>
        <v>46486</v>
      </c>
      <c r="M244" s="95">
        <f t="shared" ref="M244" si="386">IFERROR(L244+1,"")</f>
        <v>46487</v>
      </c>
      <c r="N244" s="96">
        <f t="shared" ref="N244" si="387">IFERROR(M244+1,"")</f>
        <v>46488</v>
      </c>
    </row>
    <row r="245" spans="2:16" ht="17.100000000000001" customHeight="1">
      <c r="D245" s="94"/>
      <c r="H245" s="84" t="str">
        <f ca="1">IFERROR(VLOOKUP(H244,別紙１!$D$8:$H$1029,別紙１!$G$5,FALSE),"")</f>
        <v/>
      </c>
      <c r="I245" s="84" t="str">
        <f ca="1">IFERROR(VLOOKUP(I244,別紙１!$D$8:$H$1029,別紙１!$G$5,FALSE),"")</f>
        <v/>
      </c>
      <c r="J245" s="84" t="str">
        <f ca="1">IFERROR(VLOOKUP(J244,別紙１!$D$8:$H$1029,別紙１!$G$5,FALSE),"")</f>
        <v/>
      </c>
      <c r="K245" s="84" t="str">
        <f ca="1">IFERROR(VLOOKUP(K244,別紙１!$D$8:$H$1029,別紙１!$G$5,FALSE),"")</f>
        <v/>
      </c>
      <c r="L245" s="84" t="str">
        <f ca="1">IFERROR(VLOOKUP(L244,別紙１!$D$8:$H$1029,別紙１!$G$5,FALSE),"")</f>
        <v/>
      </c>
      <c r="M245" s="87" t="str">
        <f ca="1">IFERROR(VLOOKUP(M244,別紙１!$D$8:$H$1029,別紙１!$G$5,FALSE),"")</f>
        <v/>
      </c>
      <c r="N245" s="86" t="str">
        <f ca="1">IFERROR(VLOOKUP(N244,別紙１!$D$8:$H$1029,別紙１!$G$5,FALSE),"")</f>
        <v/>
      </c>
      <c r="P245" s="98" t="str">
        <f ca="1">IF(COUNTIF(H245:N245,"外")&gt;0,"非対象期間",IF(COUNTIF(H245:N245,"○")+COUNTIF(H245:N245,"▲")&gt;=2,"達成","未"))</f>
        <v>未</v>
      </c>
    </row>
    <row r="246" spans="2:16" ht="8.4499999999999993" customHeight="1">
      <c r="D246" s="94"/>
    </row>
    <row r="247" spans="2:16" ht="17.100000000000001" customHeight="1">
      <c r="B247">
        <f>B244+1</f>
        <v>81</v>
      </c>
      <c r="C247" s="18" t="str">
        <f>"第"&amp;IF(B247&lt;10,DBCS(B247),B247)&amp;"週"</f>
        <v>第81週</v>
      </c>
      <c r="D247" s="94">
        <f>IFERROR(H247,"")</f>
        <v>46489</v>
      </c>
      <c r="E247" s="18" t="str">
        <f>IF(F247="","","～")</f>
        <v/>
      </c>
      <c r="F247" s="94" t="str">
        <f>IFERROR(IF(AND(YEAR(H247)=YEAR(N247),MONTH(H247)=MONTH(N247)),"",N247),"")</f>
        <v/>
      </c>
      <c r="H247" s="85">
        <f>IFERROR(H244+7,"")</f>
        <v>46489</v>
      </c>
      <c r="I247" s="85">
        <f>IFERROR(H247+1,"")</f>
        <v>46490</v>
      </c>
      <c r="J247" s="85">
        <f t="shared" ref="J247" si="388">IFERROR(I247+1,"")</f>
        <v>46491</v>
      </c>
      <c r="K247" s="85">
        <f t="shared" ref="K247" si="389">IFERROR(J247+1,"")</f>
        <v>46492</v>
      </c>
      <c r="L247" s="85">
        <f t="shared" ref="L247" si="390">IFERROR(K247+1,"")</f>
        <v>46493</v>
      </c>
      <c r="M247" s="95">
        <f t="shared" ref="M247" si="391">IFERROR(L247+1,"")</f>
        <v>46494</v>
      </c>
      <c r="N247" s="96">
        <f t="shared" ref="N247" si="392">IFERROR(M247+1,"")</f>
        <v>46495</v>
      </c>
    </row>
    <row r="248" spans="2:16" ht="17.100000000000001" customHeight="1">
      <c r="D248" s="94"/>
      <c r="H248" s="84" t="str">
        <f ca="1">IFERROR(VLOOKUP(H247,別紙１!$D$8:$H$1029,別紙１!$G$5,FALSE),"")</f>
        <v/>
      </c>
      <c r="I248" s="84" t="str">
        <f ca="1">IFERROR(VLOOKUP(I247,別紙１!$D$8:$H$1029,別紙１!$G$5,FALSE),"")</f>
        <v/>
      </c>
      <c r="J248" s="84" t="str">
        <f ca="1">IFERROR(VLOOKUP(J247,別紙１!$D$8:$H$1029,別紙１!$G$5,FALSE),"")</f>
        <v/>
      </c>
      <c r="K248" s="84" t="str">
        <f ca="1">IFERROR(VLOOKUP(K247,別紙１!$D$8:$H$1029,別紙１!$G$5,FALSE),"")</f>
        <v/>
      </c>
      <c r="L248" s="84" t="str">
        <f ca="1">IFERROR(VLOOKUP(L247,別紙１!$D$8:$H$1029,別紙１!$G$5,FALSE),"")</f>
        <v/>
      </c>
      <c r="M248" s="87" t="str">
        <f ca="1">IFERROR(VLOOKUP(M247,別紙１!$D$8:$H$1029,別紙１!$G$5,FALSE),"")</f>
        <v/>
      </c>
      <c r="N248" s="86" t="str">
        <f ca="1">IFERROR(VLOOKUP(N247,別紙１!$D$8:$H$1029,別紙１!$G$5,FALSE),"")</f>
        <v/>
      </c>
      <c r="P248" s="98" t="str">
        <f ca="1">IF(COUNTIF(H248:N248,"外")&gt;0,"非対象期間",IF(COUNTIF(H248:N248,"○")+COUNTIF(H248:N248,"▲")&gt;=2,"達成","未"))</f>
        <v>未</v>
      </c>
    </row>
    <row r="249" spans="2:16" ht="8.4499999999999993" customHeight="1">
      <c r="D249" s="94"/>
    </row>
    <row r="250" spans="2:16" ht="17.100000000000001" customHeight="1">
      <c r="B250">
        <f>B247+1</f>
        <v>82</v>
      </c>
      <c r="C250" s="18" t="str">
        <f>"第"&amp;IF(B250&lt;10,DBCS(B250),B250)&amp;"週"</f>
        <v>第82週</v>
      </c>
      <c r="D250" s="94">
        <f>IFERROR(H250,"")</f>
        <v>46496</v>
      </c>
      <c r="E250" s="18" t="str">
        <f>IF(F250="","","～")</f>
        <v/>
      </c>
      <c r="F250" s="94" t="str">
        <f>IFERROR(IF(AND(YEAR(H250)=YEAR(N250),MONTH(H250)=MONTH(N250)),"",N250),"")</f>
        <v/>
      </c>
      <c r="H250" s="85">
        <f>IFERROR(H247+7,"")</f>
        <v>46496</v>
      </c>
      <c r="I250" s="85">
        <f>IFERROR(H250+1,"")</f>
        <v>46497</v>
      </c>
      <c r="J250" s="85">
        <f t="shared" ref="J250" si="393">IFERROR(I250+1,"")</f>
        <v>46498</v>
      </c>
      <c r="K250" s="85">
        <f t="shared" ref="K250" si="394">IFERROR(J250+1,"")</f>
        <v>46499</v>
      </c>
      <c r="L250" s="85">
        <f t="shared" ref="L250" si="395">IFERROR(K250+1,"")</f>
        <v>46500</v>
      </c>
      <c r="M250" s="95">
        <f t="shared" ref="M250" si="396">IFERROR(L250+1,"")</f>
        <v>46501</v>
      </c>
      <c r="N250" s="96">
        <f t="shared" ref="N250" si="397">IFERROR(M250+1,"")</f>
        <v>46502</v>
      </c>
    </row>
    <row r="251" spans="2:16" ht="17.100000000000001" customHeight="1">
      <c r="D251" s="94"/>
      <c r="H251" s="84" t="str">
        <f ca="1">IFERROR(VLOOKUP(H250,別紙１!$D$8:$H$1029,別紙１!$G$5,FALSE),"")</f>
        <v/>
      </c>
      <c r="I251" s="84" t="str">
        <f ca="1">IFERROR(VLOOKUP(I250,別紙１!$D$8:$H$1029,別紙１!$G$5,FALSE),"")</f>
        <v/>
      </c>
      <c r="J251" s="84" t="str">
        <f ca="1">IFERROR(VLOOKUP(J250,別紙１!$D$8:$H$1029,別紙１!$G$5,FALSE),"")</f>
        <v/>
      </c>
      <c r="K251" s="84" t="str">
        <f ca="1">IFERROR(VLOOKUP(K250,別紙１!$D$8:$H$1029,別紙１!$G$5,FALSE),"")</f>
        <v/>
      </c>
      <c r="L251" s="84" t="str">
        <f ca="1">IFERROR(VLOOKUP(L250,別紙１!$D$8:$H$1029,別紙１!$G$5,FALSE),"")</f>
        <v/>
      </c>
      <c r="M251" s="87" t="str">
        <f ca="1">IFERROR(VLOOKUP(M250,別紙１!$D$8:$H$1029,別紙１!$G$5,FALSE),"")</f>
        <v/>
      </c>
      <c r="N251" s="86" t="str">
        <f ca="1">IFERROR(VLOOKUP(N250,別紙１!$D$8:$H$1029,別紙１!$G$5,FALSE),"")</f>
        <v/>
      </c>
      <c r="P251" s="98" t="str">
        <f ca="1">IF(COUNTIF(H251:N251,"外")&gt;0,"非対象期間",IF(COUNTIF(H251:N251,"○")+COUNTIF(H251:N251,"▲")&gt;=2,"達成","未"))</f>
        <v>未</v>
      </c>
    </row>
    <row r="252" spans="2:16" ht="8.4499999999999993" customHeight="1">
      <c r="D252" s="94"/>
    </row>
    <row r="253" spans="2:16" ht="17.100000000000001" customHeight="1">
      <c r="B253">
        <f>B250+1</f>
        <v>83</v>
      </c>
      <c r="C253" s="18" t="str">
        <f>"第"&amp;IF(B253&lt;10,DBCS(B253),B253)&amp;"週"</f>
        <v>第83週</v>
      </c>
      <c r="D253" s="94">
        <f>IFERROR(H253,"")</f>
        <v>46503</v>
      </c>
      <c r="E253" s="18" t="str">
        <f>IF(F253="","","～")</f>
        <v>～</v>
      </c>
      <c r="F253" s="94">
        <f>IFERROR(IF(AND(YEAR(H253)=YEAR(N253),MONTH(H253)=MONTH(N253)),"",N253),"")</f>
        <v>46509</v>
      </c>
      <c r="H253" s="85">
        <f>IFERROR(H250+7,"")</f>
        <v>46503</v>
      </c>
      <c r="I253" s="85">
        <f>IFERROR(H253+1,"")</f>
        <v>46504</v>
      </c>
      <c r="J253" s="85">
        <f t="shared" ref="J253" si="398">IFERROR(I253+1,"")</f>
        <v>46505</v>
      </c>
      <c r="K253" s="85">
        <f t="shared" ref="K253" si="399">IFERROR(J253+1,"")</f>
        <v>46506</v>
      </c>
      <c r="L253" s="85">
        <f t="shared" ref="L253" si="400">IFERROR(K253+1,"")</f>
        <v>46507</v>
      </c>
      <c r="M253" s="95">
        <f t="shared" ref="M253" si="401">IFERROR(L253+1,"")</f>
        <v>46508</v>
      </c>
      <c r="N253" s="96">
        <f t="shared" ref="N253" si="402">IFERROR(M253+1,"")</f>
        <v>46509</v>
      </c>
    </row>
    <row r="254" spans="2:16" ht="17.100000000000001" customHeight="1">
      <c r="D254" s="94"/>
      <c r="H254" s="84" t="str">
        <f ca="1">IFERROR(VLOOKUP(H253,別紙１!$D$8:$H$1029,別紙１!$G$5,FALSE),"")</f>
        <v/>
      </c>
      <c r="I254" s="84" t="str">
        <f ca="1">IFERROR(VLOOKUP(I253,別紙１!$D$8:$H$1029,別紙１!$G$5,FALSE),"")</f>
        <v/>
      </c>
      <c r="J254" s="84" t="str">
        <f ca="1">IFERROR(VLOOKUP(J253,別紙１!$D$8:$H$1029,別紙１!$G$5,FALSE),"")</f>
        <v/>
      </c>
      <c r="K254" s="84" t="str">
        <f ca="1">IFERROR(VLOOKUP(K253,別紙１!$D$8:$H$1029,別紙１!$G$5,FALSE),"")</f>
        <v/>
      </c>
      <c r="L254" s="84" t="str">
        <f ca="1">IFERROR(VLOOKUP(L253,別紙１!$D$8:$H$1029,別紙１!$G$5,FALSE),"")</f>
        <v/>
      </c>
      <c r="M254" s="87" t="str">
        <f ca="1">IFERROR(VLOOKUP(M253,別紙１!$D$8:$H$1029,別紙１!$G$5,FALSE),"")</f>
        <v/>
      </c>
      <c r="N254" s="86" t="str">
        <f ca="1">IFERROR(VLOOKUP(N253,別紙１!$D$8:$H$1029,別紙１!$G$5,FALSE),"")</f>
        <v/>
      </c>
      <c r="P254" s="98" t="str">
        <f ca="1">IF(COUNTIF(H254:N254,"外")&gt;0,"非対象期間",IF(COUNTIF(H254:N254,"○")+COUNTIF(H254:N254,"▲")&gt;=2,"達成","未"))</f>
        <v>未</v>
      </c>
    </row>
    <row r="255" spans="2:16" ht="8.4499999999999993" customHeight="1">
      <c r="D255" s="94"/>
    </row>
    <row r="256" spans="2:16" ht="17.100000000000001" customHeight="1">
      <c r="B256">
        <f>B253+1</f>
        <v>84</v>
      </c>
      <c r="C256" s="18" t="str">
        <f>"第"&amp;IF(B256&lt;10,DBCS(B256),B256)&amp;"週"</f>
        <v>第84週</v>
      </c>
      <c r="D256" s="94">
        <f>IFERROR(H256,"")</f>
        <v>46510</v>
      </c>
      <c r="E256" s="18" t="str">
        <f>IF(F256="","","～")</f>
        <v/>
      </c>
      <c r="F256" s="94" t="str">
        <f>IFERROR(IF(AND(YEAR(H256)=YEAR(N256),MONTH(H256)=MONTH(N256)),"",N256),"")</f>
        <v/>
      </c>
      <c r="H256" s="85">
        <f>IFERROR(H253+7,"")</f>
        <v>46510</v>
      </c>
      <c r="I256" s="85">
        <f>IFERROR(H256+1,"")</f>
        <v>46511</v>
      </c>
      <c r="J256" s="85">
        <f t="shared" ref="J256" si="403">IFERROR(I256+1,"")</f>
        <v>46512</v>
      </c>
      <c r="K256" s="85">
        <f t="shared" ref="K256" si="404">IFERROR(J256+1,"")</f>
        <v>46513</v>
      </c>
      <c r="L256" s="85">
        <f t="shared" ref="L256" si="405">IFERROR(K256+1,"")</f>
        <v>46514</v>
      </c>
      <c r="M256" s="95">
        <f t="shared" ref="M256" si="406">IFERROR(L256+1,"")</f>
        <v>46515</v>
      </c>
      <c r="N256" s="96">
        <f t="shared" ref="N256" si="407">IFERROR(M256+1,"")</f>
        <v>46516</v>
      </c>
    </row>
    <row r="257" spans="2:16" ht="17.100000000000001" customHeight="1">
      <c r="D257" s="94"/>
      <c r="H257" s="84" t="str">
        <f ca="1">IFERROR(VLOOKUP(H256,別紙１!$D$8:$H$1029,別紙１!$G$5,FALSE),"")</f>
        <v/>
      </c>
      <c r="I257" s="84" t="str">
        <f ca="1">IFERROR(VLOOKUP(I256,別紙１!$D$8:$H$1029,別紙１!$G$5,FALSE),"")</f>
        <v/>
      </c>
      <c r="J257" s="84" t="str">
        <f ca="1">IFERROR(VLOOKUP(J256,別紙１!$D$8:$H$1029,別紙１!$G$5,FALSE),"")</f>
        <v/>
      </c>
      <c r="K257" s="84" t="str">
        <f ca="1">IFERROR(VLOOKUP(K256,別紙１!$D$8:$H$1029,別紙１!$G$5,FALSE),"")</f>
        <v/>
      </c>
      <c r="L257" s="84" t="str">
        <f ca="1">IFERROR(VLOOKUP(L256,別紙１!$D$8:$H$1029,別紙１!$G$5,FALSE),"")</f>
        <v/>
      </c>
      <c r="M257" s="87" t="str">
        <f ca="1">IFERROR(VLOOKUP(M256,別紙１!$D$8:$H$1029,別紙１!$G$5,FALSE),"")</f>
        <v/>
      </c>
      <c r="N257" s="86" t="str">
        <f ca="1">IFERROR(VLOOKUP(N256,別紙１!$D$8:$H$1029,別紙１!$G$5,FALSE),"")</f>
        <v/>
      </c>
      <c r="P257" s="98" t="str">
        <f ca="1">IF(COUNTIF(H257:N257,"外")&gt;0,"非対象期間",IF(COUNTIF(H257:N257,"○")+COUNTIF(H257:N257,"▲")&gt;=2,"達成","未"))</f>
        <v>未</v>
      </c>
    </row>
    <row r="258" spans="2:16" ht="8.4499999999999993" customHeight="1">
      <c r="D258" s="94"/>
    </row>
    <row r="259" spans="2:16" ht="17.100000000000001" customHeight="1">
      <c r="B259">
        <f>B256+1</f>
        <v>85</v>
      </c>
      <c r="C259" s="18" t="str">
        <f>"第"&amp;IF(B259&lt;10,DBCS(B259),B259)&amp;"週"</f>
        <v>第85週</v>
      </c>
      <c r="D259" s="94">
        <f>IFERROR(H259,"")</f>
        <v>46517</v>
      </c>
      <c r="E259" s="18" t="str">
        <f>IF(F259="","","～")</f>
        <v/>
      </c>
      <c r="F259" s="94" t="str">
        <f>IFERROR(IF(AND(YEAR(H259)=YEAR(N259),MONTH(H259)=MONTH(N259)),"",N259),"")</f>
        <v/>
      </c>
      <c r="H259" s="85">
        <f>IFERROR(H256+7,"")</f>
        <v>46517</v>
      </c>
      <c r="I259" s="85">
        <f>IFERROR(H259+1,"")</f>
        <v>46518</v>
      </c>
      <c r="J259" s="85">
        <f t="shared" ref="J259" si="408">IFERROR(I259+1,"")</f>
        <v>46519</v>
      </c>
      <c r="K259" s="85">
        <f t="shared" ref="K259" si="409">IFERROR(J259+1,"")</f>
        <v>46520</v>
      </c>
      <c r="L259" s="85">
        <f t="shared" ref="L259" si="410">IFERROR(K259+1,"")</f>
        <v>46521</v>
      </c>
      <c r="M259" s="95">
        <f t="shared" ref="M259" si="411">IFERROR(L259+1,"")</f>
        <v>46522</v>
      </c>
      <c r="N259" s="96">
        <f t="shared" ref="N259" si="412">IFERROR(M259+1,"")</f>
        <v>46523</v>
      </c>
    </row>
    <row r="260" spans="2:16" ht="17.100000000000001" customHeight="1">
      <c r="D260" s="94"/>
      <c r="H260" s="84" t="str">
        <f ca="1">IFERROR(VLOOKUP(H259,別紙１!$D$8:$H$1029,別紙１!$G$5,FALSE),"")</f>
        <v/>
      </c>
      <c r="I260" s="84" t="str">
        <f ca="1">IFERROR(VLOOKUP(I259,別紙１!$D$8:$H$1029,別紙１!$G$5,FALSE),"")</f>
        <v/>
      </c>
      <c r="J260" s="84" t="str">
        <f ca="1">IFERROR(VLOOKUP(J259,別紙１!$D$8:$H$1029,別紙１!$G$5,FALSE),"")</f>
        <v/>
      </c>
      <c r="K260" s="84" t="str">
        <f ca="1">IFERROR(VLOOKUP(K259,別紙１!$D$8:$H$1029,別紙１!$G$5,FALSE),"")</f>
        <v/>
      </c>
      <c r="L260" s="84" t="str">
        <f ca="1">IFERROR(VLOOKUP(L259,別紙１!$D$8:$H$1029,別紙１!$G$5,FALSE),"")</f>
        <v/>
      </c>
      <c r="M260" s="87" t="str">
        <f ca="1">IFERROR(VLOOKUP(M259,別紙１!$D$8:$H$1029,別紙１!$G$5,FALSE),"")</f>
        <v/>
      </c>
      <c r="N260" s="86" t="str">
        <f ca="1">IFERROR(VLOOKUP(N259,別紙１!$D$8:$H$1029,別紙１!$G$5,FALSE),"")</f>
        <v/>
      </c>
      <c r="P260" s="98" t="str">
        <f ca="1">IF(COUNTIF(H260:N260,"外")&gt;0,"非対象期間",IF(COUNTIF(H260:N260,"○")+COUNTIF(H260:N260,"▲")&gt;=2,"達成","未"))</f>
        <v>未</v>
      </c>
    </row>
    <row r="261" spans="2:16" ht="8.4499999999999993" customHeight="1">
      <c r="D261" s="94"/>
    </row>
    <row r="262" spans="2:16" ht="17.100000000000001" customHeight="1">
      <c r="B262">
        <f>B259+1</f>
        <v>86</v>
      </c>
      <c r="C262" s="18" t="str">
        <f>"第"&amp;IF(B262&lt;10,DBCS(B262),B262)&amp;"週"</f>
        <v>第86週</v>
      </c>
      <c r="D262" s="94">
        <f>IFERROR(H262,"")</f>
        <v>46524</v>
      </c>
      <c r="E262" s="18" t="str">
        <f>IF(F262="","","～")</f>
        <v/>
      </c>
      <c r="F262" s="94" t="str">
        <f>IFERROR(IF(AND(YEAR(H262)=YEAR(N262),MONTH(H262)=MONTH(N262)),"",N262),"")</f>
        <v/>
      </c>
      <c r="H262" s="85">
        <f>IFERROR(H259+7,"")</f>
        <v>46524</v>
      </c>
      <c r="I262" s="85">
        <f>IFERROR(H262+1,"")</f>
        <v>46525</v>
      </c>
      <c r="J262" s="85">
        <f t="shared" ref="J262" si="413">IFERROR(I262+1,"")</f>
        <v>46526</v>
      </c>
      <c r="K262" s="85">
        <f t="shared" ref="K262" si="414">IFERROR(J262+1,"")</f>
        <v>46527</v>
      </c>
      <c r="L262" s="85">
        <f t="shared" ref="L262" si="415">IFERROR(K262+1,"")</f>
        <v>46528</v>
      </c>
      <c r="M262" s="95">
        <f t="shared" ref="M262" si="416">IFERROR(L262+1,"")</f>
        <v>46529</v>
      </c>
      <c r="N262" s="96">
        <f t="shared" ref="N262" si="417">IFERROR(M262+1,"")</f>
        <v>46530</v>
      </c>
    </row>
    <row r="263" spans="2:16" ht="17.100000000000001" customHeight="1">
      <c r="D263" s="94"/>
      <c r="H263" s="84" t="str">
        <f ca="1">IFERROR(VLOOKUP(H262,別紙１!$D$8:$H$1029,別紙１!$G$5,FALSE),"")</f>
        <v/>
      </c>
      <c r="I263" s="84" t="str">
        <f ca="1">IFERROR(VLOOKUP(I262,別紙１!$D$8:$H$1029,別紙１!$G$5,FALSE),"")</f>
        <v/>
      </c>
      <c r="J263" s="84" t="str">
        <f ca="1">IFERROR(VLOOKUP(J262,別紙１!$D$8:$H$1029,別紙１!$G$5,FALSE),"")</f>
        <v/>
      </c>
      <c r="K263" s="84" t="str">
        <f ca="1">IFERROR(VLOOKUP(K262,別紙１!$D$8:$H$1029,別紙１!$G$5,FALSE),"")</f>
        <v/>
      </c>
      <c r="L263" s="84" t="str">
        <f ca="1">IFERROR(VLOOKUP(L262,別紙１!$D$8:$H$1029,別紙１!$G$5,FALSE),"")</f>
        <v/>
      </c>
      <c r="M263" s="87" t="str">
        <f ca="1">IFERROR(VLOOKUP(M262,別紙１!$D$8:$H$1029,別紙１!$G$5,FALSE),"")</f>
        <v/>
      </c>
      <c r="N263" s="86" t="str">
        <f ca="1">IFERROR(VLOOKUP(N262,別紙１!$D$8:$H$1029,別紙１!$G$5,FALSE),"")</f>
        <v/>
      </c>
      <c r="P263" s="98" t="str">
        <f ca="1">IF(COUNTIF(H263:N263,"外")&gt;0,"非対象期間",IF(COUNTIF(H263:N263,"○")+COUNTIF(H263:N263,"▲")&gt;=2,"達成","未"))</f>
        <v>未</v>
      </c>
    </row>
    <row r="264" spans="2:16" ht="8.4499999999999993" customHeight="1">
      <c r="D264" s="94"/>
    </row>
    <row r="265" spans="2:16" ht="17.100000000000001" customHeight="1">
      <c r="B265">
        <f>B262+1</f>
        <v>87</v>
      </c>
      <c r="C265" s="18" t="str">
        <f>"第"&amp;IF(B265&lt;10,DBCS(B265),B265)&amp;"週"</f>
        <v>第87週</v>
      </c>
      <c r="D265" s="94">
        <f>IFERROR(H265,"")</f>
        <v>46531</v>
      </c>
      <c r="E265" s="18" t="str">
        <f>IF(F265="","","～")</f>
        <v/>
      </c>
      <c r="F265" s="94" t="str">
        <f>IFERROR(IF(AND(YEAR(H265)=YEAR(N265),MONTH(H265)=MONTH(N265)),"",N265),"")</f>
        <v/>
      </c>
      <c r="H265" s="85">
        <f>IFERROR(H262+7,"")</f>
        <v>46531</v>
      </c>
      <c r="I265" s="85">
        <f>IFERROR(H265+1,"")</f>
        <v>46532</v>
      </c>
      <c r="J265" s="85">
        <f t="shared" ref="J265" si="418">IFERROR(I265+1,"")</f>
        <v>46533</v>
      </c>
      <c r="K265" s="85">
        <f t="shared" ref="K265" si="419">IFERROR(J265+1,"")</f>
        <v>46534</v>
      </c>
      <c r="L265" s="85">
        <f t="shared" ref="L265" si="420">IFERROR(K265+1,"")</f>
        <v>46535</v>
      </c>
      <c r="M265" s="95">
        <f t="shared" ref="M265" si="421">IFERROR(L265+1,"")</f>
        <v>46536</v>
      </c>
      <c r="N265" s="96">
        <f t="shared" ref="N265" si="422">IFERROR(M265+1,"")</f>
        <v>46537</v>
      </c>
    </row>
    <row r="266" spans="2:16" ht="17.100000000000001" customHeight="1">
      <c r="D266" s="94"/>
      <c r="H266" s="84" t="str">
        <f ca="1">IFERROR(VLOOKUP(H265,別紙１!$D$8:$H$1029,別紙１!$G$5,FALSE),"")</f>
        <v/>
      </c>
      <c r="I266" s="84" t="str">
        <f ca="1">IFERROR(VLOOKUP(I265,別紙１!$D$8:$H$1029,別紙１!$G$5,FALSE),"")</f>
        <v/>
      </c>
      <c r="J266" s="84" t="str">
        <f ca="1">IFERROR(VLOOKUP(J265,別紙１!$D$8:$H$1029,別紙１!$G$5,FALSE),"")</f>
        <v/>
      </c>
      <c r="K266" s="84" t="str">
        <f ca="1">IFERROR(VLOOKUP(K265,別紙１!$D$8:$H$1029,別紙１!$G$5,FALSE),"")</f>
        <v/>
      </c>
      <c r="L266" s="84" t="str">
        <f ca="1">IFERROR(VLOOKUP(L265,別紙１!$D$8:$H$1029,別紙１!$G$5,FALSE),"")</f>
        <v/>
      </c>
      <c r="M266" s="87" t="str">
        <f ca="1">IFERROR(VLOOKUP(M265,別紙１!$D$8:$H$1029,別紙１!$G$5,FALSE),"")</f>
        <v/>
      </c>
      <c r="N266" s="86" t="str">
        <f ca="1">IFERROR(VLOOKUP(N265,別紙１!$D$8:$H$1029,別紙１!$G$5,FALSE),"")</f>
        <v/>
      </c>
      <c r="P266" s="98" t="str">
        <f ca="1">IF(COUNTIF(H266:N266,"外")&gt;0,"非対象期間",IF(COUNTIF(H266:N266,"○")+COUNTIF(H266:N266,"▲")&gt;=2,"達成","未"))</f>
        <v>未</v>
      </c>
    </row>
    <row r="267" spans="2:16" ht="8.4499999999999993" customHeight="1">
      <c r="D267" s="94"/>
    </row>
    <row r="268" spans="2:16" ht="17.100000000000001" customHeight="1">
      <c r="B268">
        <f>B265+1</f>
        <v>88</v>
      </c>
      <c r="C268" s="18" t="str">
        <f>"第"&amp;IF(B268&lt;10,DBCS(B268),B268)&amp;"週"</f>
        <v>第88週</v>
      </c>
      <c r="D268" s="94">
        <f>IFERROR(H268,"")</f>
        <v>46538</v>
      </c>
      <c r="E268" s="18" t="str">
        <f>IF(F268="","","～")</f>
        <v>～</v>
      </c>
      <c r="F268" s="94">
        <f>IFERROR(IF(AND(YEAR(H268)=YEAR(N268),MONTH(H268)=MONTH(N268)),"",N268),"")</f>
        <v>46544</v>
      </c>
      <c r="H268" s="85">
        <f>IFERROR(H265+7,"")</f>
        <v>46538</v>
      </c>
      <c r="I268" s="85">
        <f>IFERROR(H268+1,"")</f>
        <v>46539</v>
      </c>
      <c r="J268" s="85">
        <f t="shared" ref="J268" si="423">IFERROR(I268+1,"")</f>
        <v>46540</v>
      </c>
      <c r="K268" s="85">
        <f t="shared" ref="K268" si="424">IFERROR(J268+1,"")</f>
        <v>46541</v>
      </c>
      <c r="L268" s="85">
        <f t="shared" ref="L268" si="425">IFERROR(K268+1,"")</f>
        <v>46542</v>
      </c>
      <c r="M268" s="95">
        <f t="shared" ref="M268" si="426">IFERROR(L268+1,"")</f>
        <v>46543</v>
      </c>
      <c r="N268" s="96">
        <f t="shared" ref="N268" si="427">IFERROR(M268+1,"")</f>
        <v>46544</v>
      </c>
    </row>
    <row r="269" spans="2:16" ht="17.100000000000001" customHeight="1">
      <c r="D269" s="94"/>
      <c r="H269" s="84" t="str">
        <f ca="1">IFERROR(VLOOKUP(H268,別紙１!$D$8:$H$1029,別紙１!$G$5,FALSE),"")</f>
        <v/>
      </c>
      <c r="I269" s="84" t="str">
        <f ca="1">IFERROR(VLOOKUP(I268,別紙１!$D$8:$H$1029,別紙１!$G$5,FALSE),"")</f>
        <v/>
      </c>
      <c r="J269" s="84" t="str">
        <f ca="1">IFERROR(VLOOKUP(J268,別紙１!$D$8:$H$1029,別紙１!$G$5,FALSE),"")</f>
        <v/>
      </c>
      <c r="K269" s="84" t="str">
        <f ca="1">IFERROR(VLOOKUP(K268,別紙１!$D$8:$H$1029,別紙１!$G$5,FALSE),"")</f>
        <v/>
      </c>
      <c r="L269" s="84" t="str">
        <f ca="1">IFERROR(VLOOKUP(L268,別紙１!$D$8:$H$1029,別紙１!$G$5,FALSE),"")</f>
        <v/>
      </c>
      <c r="M269" s="87" t="str">
        <f ca="1">IFERROR(VLOOKUP(M268,別紙１!$D$8:$H$1029,別紙１!$G$5,FALSE),"")</f>
        <v/>
      </c>
      <c r="N269" s="86" t="str">
        <f ca="1">IFERROR(VLOOKUP(N268,別紙１!$D$8:$H$1029,別紙１!$G$5,FALSE),"")</f>
        <v/>
      </c>
      <c r="P269" s="98" t="str">
        <f ca="1">IF(COUNTIF(H269:N269,"外")&gt;0,"非対象期間",IF(COUNTIF(H269:N269,"○")+COUNTIF(H269:N269,"▲")&gt;=2,"達成","未"))</f>
        <v>未</v>
      </c>
    </row>
    <row r="270" spans="2:16" ht="8.4499999999999993" customHeight="1">
      <c r="D270" s="94"/>
    </row>
    <row r="271" spans="2:16" ht="17.100000000000001" customHeight="1">
      <c r="B271">
        <f>B268+1</f>
        <v>89</v>
      </c>
      <c r="C271" s="18" t="str">
        <f>"第"&amp;IF(B271&lt;10,DBCS(B271),B271)&amp;"週"</f>
        <v>第89週</v>
      </c>
      <c r="D271" s="94">
        <f>IFERROR(H271,"")</f>
        <v>46545</v>
      </c>
      <c r="E271" s="18" t="str">
        <f>IF(F271="","","～")</f>
        <v/>
      </c>
      <c r="F271" s="94" t="str">
        <f>IFERROR(IF(AND(YEAR(H271)=YEAR(N271),MONTH(H271)=MONTH(N271)),"",N271),"")</f>
        <v/>
      </c>
      <c r="H271" s="85">
        <f>IFERROR(H268+7,"")</f>
        <v>46545</v>
      </c>
      <c r="I271" s="85">
        <f>IFERROR(H271+1,"")</f>
        <v>46546</v>
      </c>
      <c r="J271" s="85">
        <f t="shared" ref="J271" si="428">IFERROR(I271+1,"")</f>
        <v>46547</v>
      </c>
      <c r="K271" s="85">
        <f t="shared" ref="K271" si="429">IFERROR(J271+1,"")</f>
        <v>46548</v>
      </c>
      <c r="L271" s="85">
        <f t="shared" ref="L271" si="430">IFERROR(K271+1,"")</f>
        <v>46549</v>
      </c>
      <c r="M271" s="95">
        <f t="shared" ref="M271" si="431">IFERROR(L271+1,"")</f>
        <v>46550</v>
      </c>
      <c r="N271" s="96">
        <f t="shared" ref="N271" si="432">IFERROR(M271+1,"")</f>
        <v>46551</v>
      </c>
    </row>
    <row r="272" spans="2:16" ht="17.100000000000001" customHeight="1">
      <c r="D272" s="94"/>
      <c r="H272" s="84" t="str">
        <f ca="1">IFERROR(VLOOKUP(H271,別紙１!$D$8:$H$1029,別紙１!$G$5,FALSE),"")</f>
        <v/>
      </c>
      <c r="I272" s="84" t="str">
        <f ca="1">IFERROR(VLOOKUP(I271,別紙１!$D$8:$H$1029,別紙１!$G$5,FALSE),"")</f>
        <v/>
      </c>
      <c r="J272" s="84" t="str">
        <f ca="1">IFERROR(VLOOKUP(J271,別紙１!$D$8:$H$1029,別紙１!$G$5,FALSE),"")</f>
        <v/>
      </c>
      <c r="K272" s="84" t="str">
        <f ca="1">IFERROR(VLOOKUP(K271,別紙１!$D$8:$H$1029,別紙１!$G$5,FALSE),"")</f>
        <v/>
      </c>
      <c r="L272" s="84" t="str">
        <f ca="1">IFERROR(VLOOKUP(L271,別紙１!$D$8:$H$1029,別紙１!$G$5,FALSE),"")</f>
        <v/>
      </c>
      <c r="M272" s="87" t="str">
        <f ca="1">IFERROR(VLOOKUP(M271,別紙１!$D$8:$H$1029,別紙１!$G$5,FALSE),"")</f>
        <v/>
      </c>
      <c r="N272" s="86" t="str">
        <f ca="1">IFERROR(VLOOKUP(N271,別紙１!$D$8:$H$1029,別紙１!$G$5,FALSE),"")</f>
        <v/>
      </c>
      <c r="P272" s="98" t="str">
        <f ca="1">IF(COUNTIF(H272:N272,"外")&gt;0,"非対象期間",IF(COUNTIF(H272:N272,"○")+COUNTIF(H272:N272,"▲")&gt;=2,"達成","未"))</f>
        <v>未</v>
      </c>
    </row>
    <row r="273" spans="2:16" ht="8.4499999999999993" customHeight="1">
      <c r="D273" s="94"/>
    </row>
    <row r="274" spans="2:16" ht="17.100000000000001" customHeight="1">
      <c r="B274">
        <f>B271+1</f>
        <v>90</v>
      </c>
      <c r="C274" s="18" t="str">
        <f>"第"&amp;IF(B274&lt;10,DBCS(B274),B274)&amp;"週"</f>
        <v>第90週</v>
      </c>
      <c r="D274" s="94">
        <f>IFERROR(H274,"")</f>
        <v>46552</v>
      </c>
      <c r="E274" s="18" t="str">
        <f>IF(F274="","","～")</f>
        <v/>
      </c>
      <c r="F274" s="94" t="str">
        <f>IFERROR(IF(AND(YEAR(H274)=YEAR(N274),MONTH(H274)=MONTH(N274)),"",N274),"")</f>
        <v/>
      </c>
      <c r="H274" s="85">
        <f>IFERROR(H271+7,"")</f>
        <v>46552</v>
      </c>
      <c r="I274" s="85">
        <f>IFERROR(H274+1,"")</f>
        <v>46553</v>
      </c>
      <c r="J274" s="85">
        <f t="shared" ref="J274" si="433">IFERROR(I274+1,"")</f>
        <v>46554</v>
      </c>
      <c r="K274" s="85">
        <f t="shared" ref="K274" si="434">IFERROR(J274+1,"")</f>
        <v>46555</v>
      </c>
      <c r="L274" s="85">
        <f t="shared" ref="L274" si="435">IFERROR(K274+1,"")</f>
        <v>46556</v>
      </c>
      <c r="M274" s="95">
        <f t="shared" ref="M274" si="436">IFERROR(L274+1,"")</f>
        <v>46557</v>
      </c>
      <c r="N274" s="96">
        <f t="shared" ref="N274" si="437">IFERROR(M274+1,"")</f>
        <v>46558</v>
      </c>
    </row>
    <row r="275" spans="2:16" ht="17.100000000000001" customHeight="1">
      <c r="D275" s="94"/>
      <c r="H275" s="84" t="str">
        <f ca="1">IFERROR(VLOOKUP(H274,別紙１!$D$8:$H$1029,別紙１!$G$5,FALSE),"")</f>
        <v/>
      </c>
      <c r="I275" s="84" t="str">
        <f ca="1">IFERROR(VLOOKUP(I274,別紙１!$D$8:$H$1029,別紙１!$G$5,FALSE),"")</f>
        <v/>
      </c>
      <c r="J275" s="84" t="str">
        <f ca="1">IFERROR(VLOOKUP(J274,別紙１!$D$8:$H$1029,別紙１!$G$5,FALSE),"")</f>
        <v/>
      </c>
      <c r="K275" s="84" t="str">
        <f ca="1">IFERROR(VLOOKUP(K274,別紙１!$D$8:$H$1029,別紙１!$G$5,FALSE),"")</f>
        <v/>
      </c>
      <c r="L275" s="84" t="str">
        <f ca="1">IFERROR(VLOOKUP(L274,別紙１!$D$8:$H$1029,別紙１!$G$5,FALSE),"")</f>
        <v/>
      </c>
      <c r="M275" s="87" t="str">
        <f ca="1">IFERROR(VLOOKUP(M274,別紙１!$D$8:$H$1029,別紙１!$G$5,FALSE),"")</f>
        <v/>
      </c>
      <c r="N275" s="86" t="str">
        <f ca="1">IFERROR(VLOOKUP(N274,別紙１!$D$8:$H$1029,別紙１!$G$5,FALSE),"")</f>
        <v/>
      </c>
      <c r="P275" s="98" t="str">
        <f ca="1">IF(COUNTIF(H275:N275,"外")&gt;0,"非対象期間",IF(COUNTIF(H275:N275,"○")+COUNTIF(H275:N275,"▲")&gt;=2,"達成","未"))</f>
        <v>未</v>
      </c>
    </row>
    <row r="276" spans="2:16" ht="8.4499999999999993" customHeight="1">
      <c r="D276" s="94"/>
    </row>
    <row r="277" spans="2:16" ht="17.100000000000001" customHeight="1">
      <c r="B277">
        <f>B274+1</f>
        <v>91</v>
      </c>
      <c r="C277" s="18" t="str">
        <f>"第"&amp;IF(B277&lt;10,DBCS(B277),B277)&amp;"週"</f>
        <v>第91週</v>
      </c>
      <c r="D277" s="94">
        <f>IFERROR(H277,"")</f>
        <v>46559</v>
      </c>
      <c r="E277" s="18" t="str">
        <f>IF(F277="","","～")</f>
        <v/>
      </c>
      <c r="F277" s="94" t="str">
        <f>IFERROR(IF(AND(YEAR(H277)=YEAR(N277),MONTH(H277)=MONTH(N277)),"",N277),"")</f>
        <v/>
      </c>
      <c r="H277" s="85">
        <f>IFERROR(H274+7,"")</f>
        <v>46559</v>
      </c>
      <c r="I277" s="85">
        <f>IFERROR(H277+1,"")</f>
        <v>46560</v>
      </c>
      <c r="J277" s="85">
        <f t="shared" ref="J277" si="438">IFERROR(I277+1,"")</f>
        <v>46561</v>
      </c>
      <c r="K277" s="85">
        <f t="shared" ref="K277" si="439">IFERROR(J277+1,"")</f>
        <v>46562</v>
      </c>
      <c r="L277" s="85">
        <f t="shared" ref="L277" si="440">IFERROR(K277+1,"")</f>
        <v>46563</v>
      </c>
      <c r="M277" s="95">
        <f t="shared" ref="M277" si="441">IFERROR(L277+1,"")</f>
        <v>46564</v>
      </c>
      <c r="N277" s="96">
        <f t="shared" ref="N277" si="442">IFERROR(M277+1,"")</f>
        <v>46565</v>
      </c>
    </row>
    <row r="278" spans="2:16" ht="17.100000000000001" customHeight="1">
      <c r="D278" s="94"/>
      <c r="H278" s="84" t="str">
        <f ca="1">IFERROR(VLOOKUP(H277,別紙１!$D$8:$H$1029,別紙１!$G$5,FALSE),"")</f>
        <v/>
      </c>
      <c r="I278" s="84" t="str">
        <f ca="1">IFERROR(VLOOKUP(I277,別紙１!$D$8:$H$1029,別紙１!$G$5,FALSE),"")</f>
        <v/>
      </c>
      <c r="J278" s="84" t="str">
        <f ca="1">IFERROR(VLOOKUP(J277,別紙１!$D$8:$H$1029,別紙１!$G$5,FALSE),"")</f>
        <v/>
      </c>
      <c r="K278" s="84" t="str">
        <f ca="1">IFERROR(VLOOKUP(K277,別紙１!$D$8:$H$1029,別紙１!$G$5,FALSE),"")</f>
        <v/>
      </c>
      <c r="L278" s="84" t="str">
        <f ca="1">IFERROR(VLOOKUP(L277,別紙１!$D$8:$H$1029,別紙１!$G$5,FALSE),"")</f>
        <v/>
      </c>
      <c r="M278" s="87" t="str">
        <f ca="1">IFERROR(VLOOKUP(M277,別紙１!$D$8:$H$1029,別紙１!$G$5,FALSE),"")</f>
        <v/>
      </c>
      <c r="N278" s="86" t="str">
        <f ca="1">IFERROR(VLOOKUP(N277,別紙１!$D$8:$H$1029,別紙１!$G$5,FALSE),"")</f>
        <v/>
      </c>
      <c r="P278" s="98" t="str">
        <f ca="1">IF(COUNTIF(H278:N278,"外")&gt;0,"非対象期間",IF(COUNTIF(H278:N278,"○")+COUNTIF(H278:N278,"▲")&gt;=2,"達成","未"))</f>
        <v>未</v>
      </c>
    </row>
    <row r="279" spans="2:16" ht="8.4499999999999993" customHeight="1">
      <c r="D279" s="94"/>
    </row>
    <row r="280" spans="2:16" ht="17.100000000000001" customHeight="1">
      <c r="B280">
        <f>B277+1</f>
        <v>92</v>
      </c>
      <c r="C280" s="18" t="str">
        <f>"第"&amp;IF(B280&lt;10,DBCS(B280),B280)&amp;"週"</f>
        <v>第92週</v>
      </c>
      <c r="D280" s="94">
        <f>IFERROR(H280,"")</f>
        <v>46566</v>
      </c>
      <c r="E280" s="18" t="str">
        <f>IF(F280="","","～")</f>
        <v>～</v>
      </c>
      <c r="F280" s="94">
        <f>IFERROR(IF(AND(YEAR(H280)=YEAR(N280),MONTH(H280)=MONTH(N280)),"",N280),"")</f>
        <v>46572</v>
      </c>
      <c r="H280" s="85">
        <f>IFERROR(H277+7,"")</f>
        <v>46566</v>
      </c>
      <c r="I280" s="85">
        <f>IFERROR(H280+1,"")</f>
        <v>46567</v>
      </c>
      <c r="J280" s="85">
        <f t="shared" ref="J280" si="443">IFERROR(I280+1,"")</f>
        <v>46568</v>
      </c>
      <c r="K280" s="85">
        <f t="shared" ref="K280" si="444">IFERROR(J280+1,"")</f>
        <v>46569</v>
      </c>
      <c r="L280" s="85">
        <f t="shared" ref="L280" si="445">IFERROR(K280+1,"")</f>
        <v>46570</v>
      </c>
      <c r="M280" s="95">
        <f t="shared" ref="M280" si="446">IFERROR(L280+1,"")</f>
        <v>46571</v>
      </c>
      <c r="N280" s="96">
        <f t="shared" ref="N280" si="447">IFERROR(M280+1,"")</f>
        <v>46572</v>
      </c>
    </row>
    <row r="281" spans="2:16" ht="17.100000000000001" customHeight="1">
      <c r="D281" s="94"/>
      <c r="H281" s="84" t="str">
        <f ca="1">IFERROR(VLOOKUP(H280,別紙１!$D$8:$H$1029,別紙１!$G$5,FALSE),"")</f>
        <v/>
      </c>
      <c r="I281" s="84" t="str">
        <f ca="1">IFERROR(VLOOKUP(I280,別紙１!$D$8:$H$1029,別紙１!$G$5,FALSE),"")</f>
        <v/>
      </c>
      <c r="J281" s="84" t="str">
        <f ca="1">IFERROR(VLOOKUP(J280,別紙１!$D$8:$H$1029,別紙１!$G$5,FALSE),"")</f>
        <v/>
      </c>
      <c r="K281" s="84" t="str">
        <f ca="1">IFERROR(VLOOKUP(K280,別紙１!$D$8:$H$1029,別紙１!$G$5,FALSE),"")</f>
        <v/>
      </c>
      <c r="L281" s="84" t="str">
        <f ca="1">IFERROR(VLOOKUP(L280,別紙１!$D$8:$H$1029,別紙１!$G$5,FALSE),"")</f>
        <v/>
      </c>
      <c r="M281" s="87" t="str">
        <f ca="1">IFERROR(VLOOKUP(M280,別紙１!$D$8:$H$1029,別紙１!$G$5,FALSE),"")</f>
        <v/>
      </c>
      <c r="N281" s="86" t="str">
        <f ca="1">IFERROR(VLOOKUP(N280,別紙１!$D$8:$H$1029,別紙１!$G$5,FALSE),"")</f>
        <v/>
      </c>
      <c r="P281" s="98" t="str">
        <f ca="1">IF(COUNTIF(H281:N281,"外")&gt;0,"非対象期間",IF(COUNTIF(H281:N281,"○")+COUNTIF(H281:N281,"▲")&gt;=2,"達成","未"))</f>
        <v>未</v>
      </c>
    </row>
    <row r="282" spans="2:16" ht="8.4499999999999993" customHeight="1">
      <c r="D282" s="94"/>
    </row>
    <row r="283" spans="2:16" ht="17.100000000000001" customHeight="1">
      <c r="B283">
        <f>B280+1</f>
        <v>93</v>
      </c>
      <c r="C283" s="18" t="str">
        <f>"第"&amp;IF(B283&lt;10,DBCS(B283),B283)&amp;"週"</f>
        <v>第93週</v>
      </c>
      <c r="D283" s="94">
        <f>IFERROR(H283,"")</f>
        <v>46573</v>
      </c>
      <c r="E283" s="18" t="str">
        <f>IF(F283="","","～")</f>
        <v/>
      </c>
      <c r="F283" s="94" t="str">
        <f>IFERROR(IF(AND(YEAR(H283)=YEAR(N283),MONTH(H283)=MONTH(N283)),"",N283),"")</f>
        <v/>
      </c>
      <c r="H283" s="85">
        <f>IFERROR(H280+7,"")</f>
        <v>46573</v>
      </c>
      <c r="I283" s="85">
        <f>IFERROR(H283+1,"")</f>
        <v>46574</v>
      </c>
      <c r="J283" s="85">
        <f t="shared" ref="J283" si="448">IFERROR(I283+1,"")</f>
        <v>46575</v>
      </c>
      <c r="K283" s="85">
        <f t="shared" ref="K283" si="449">IFERROR(J283+1,"")</f>
        <v>46576</v>
      </c>
      <c r="L283" s="85">
        <f t="shared" ref="L283" si="450">IFERROR(K283+1,"")</f>
        <v>46577</v>
      </c>
      <c r="M283" s="95">
        <f t="shared" ref="M283" si="451">IFERROR(L283+1,"")</f>
        <v>46578</v>
      </c>
      <c r="N283" s="96">
        <f t="shared" ref="N283" si="452">IFERROR(M283+1,"")</f>
        <v>46579</v>
      </c>
    </row>
    <row r="284" spans="2:16" ht="17.100000000000001" customHeight="1">
      <c r="D284" s="94"/>
      <c r="H284" s="84" t="str">
        <f ca="1">IFERROR(VLOOKUP(H283,別紙１!$D$8:$H$1029,別紙１!$G$5,FALSE),"")</f>
        <v/>
      </c>
      <c r="I284" s="84" t="str">
        <f ca="1">IFERROR(VLOOKUP(I283,別紙１!$D$8:$H$1029,別紙１!$G$5,FALSE),"")</f>
        <v/>
      </c>
      <c r="J284" s="84" t="str">
        <f ca="1">IFERROR(VLOOKUP(J283,別紙１!$D$8:$H$1029,別紙１!$G$5,FALSE),"")</f>
        <v/>
      </c>
      <c r="K284" s="84" t="str">
        <f ca="1">IFERROR(VLOOKUP(K283,別紙１!$D$8:$H$1029,別紙１!$G$5,FALSE),"")</f>
        <v/>
      </c>
      <c r="L284" s="84" t="str">
        <f ca="1">IFERROR(VLOOKUP(L283,別紙１!$D$8:$H$1029,別紙１!$G$5,FALSE),"")</f>
        <v/>
      </c>
      <c r="M284" s="87" t="str">
        <f ca="1">IFERROR(VLOOKUP(M283,別紙１!$D$8:$H$1029,別紙１!$G$5,FALSE),"")</f>
        <v/>
      </c>
      <c r="N284" s="86" t="str">
        <f ca="1">IFERROR(VLOOKUP(N283,別紙１!$D$8:$H$1029,別紙１!$G$5,FALSE),"")</f>
        <v/>
      </c>
      <c r="P284" s="98" t="str">
        <f ca="1">IF(COUNTIF(H284:N284,"外")&gt;0,"非対象期間",IF(COUNTIF(H284:N284,"○")+COUNTIF(H284:N284,"▲")&gt;=2,"達成","未"))</f>
        <v>未</v>
      </c>
    </row>
    <row r="285" spans="2:16" ht="8.4499999999999993" customHeight="1">
      <c r="D285" s="94"/>
    </row>
    <row r="286" spans="2:16" ht="17.100000000000001" customHeight="1">
      <c r="B286">
        <f>B283+1</f>
        <v>94</v>
      </c>
      <c r="C286" s="18" t="str">
        <f>"第"&amp;IF(B286&lt;10,DBCS(B286),B286)&amp;"週"</f>
        <v>第94週</v>
      </c>
      <c r="D286" s="94">
        <f>IFERROR(H286,"")</f>
        <v>46580</v>
      </c>
      <c r="E286" s="18" t="str">
        <f>IF(F286="","","～")</f>
        <v/>
      </c>
      <c r="F286" s="94" t="str">
        <f>IFERROR(IF(AND(YEAR(H286)=YEAR(N286),MONTH(H286)=MONTH(N286)),"",N286),"")</f>
        <v/>
      </c>
      <c r="H286" s="85">
        <f>IFERROR(H283+7,"")</f>
        <v>46580</v>
      </c>
      <c r="I286" s="85">
        <f>IFERROR(H286+1,"")</f>
        <v>46581</v>
      </c>
      <c r="J286" s="85">
        <f t="shared" ref="J286" si="453">IFERROR(I286+1,"")</f>
        <v>46582</v>
      </c>
      <c r="K286" s="85">
        <f t="shared" ref="K286" si="454">IFERROR(J286+1,"")</f>
        <v>46583</v>
      </c>
      <c r="L286" s="85">
        <f t="shared" ref="L286" si="455">IFERROR(K286+1,"")</f>
        <v>46584</v>
      </c>
      <c r="M286" s="95">
        <f t="shared" ref="M286" si="456">IFERROR(L286+1,"")</f>
        <v>46585</v>
      </c>
      <c r="N286" s="96">
        <f t="shared" ref="N286" si="457">IFERROR(M286+1,"")</f>
        <v>46586</v>
      </c>
    </row>
    <row r="287" spans="2:16" ht="17.100000000000001" customHeight="1">
      <c r="D287" s="94"/>
      <c r="H287" s="84" t="str">
        <f ca="1">IFERROR(VLOOKUP(H286,別紙１!$D$8:$H$1029,別紙１!$G$5,FALSE),"")</f>
        <v/>
      </c>
      <c r="I287" s="84" t="str">
        <f ca="1">IFERROR(VLOOKUP(I286,別紙１!$D$8:$H$1029,別紙１!$G$5,FALSE),"")</f>
        <v/>
      </c>
      <c r="J287" s="84" t="str">
        <f ca="1">IFERROR(VLOOKUP(J286,別紙１!$D$8:$H$1029,別紙１!$G$5,FALSE),"")</f>
        <v/>
      </c>
      <c r="K287" s="84" t="str">
        <f ca="1">IFERROR(VLOOKUP(K286,別紙１!$D$8:$H$1029,別紙１!$G$5,FALSE),"")</f>
        <v/>
      </c>
      <c r="L287" s="84" t="str">
        <f ca="1">IFERROR(VLOOKUP(L286,別紙１!$D$8:$H$1029,別紙１!$G$5,FALSE),"")</f>
        <v/>
      </c>
      <c r="M287" s="87" t="str">
        <f ca="1">IFERROR(VLOOKUP(M286,別紙１!$D$8:$H$1029,別紙１!$G$5,FALSE),"")</f>
        <v/>
      </c>
      <c r="N287" s="86" t="str">
        <f ca="1">IFERROR(VLOOKUP(N286,別紙１!$D$8:$H$1029,別紙１!$G$5,FALSE),"")</f>
        <v/>
      </c>
      <c r="P287" s="98" t="str">
        <f ca="1">IF(COUNTIF(H287:N287,"外")&gt;0,"非対象期間",IF(COUNTIF(H287:N287,"○")+COUNTIF(H287:N287,"▲")&gt;=2,"達成","未"))</f>
        <v>未</v>
      </c>
    </row>
    <row r="288" spans="2:16" ht="8.4499999999999993" customHeight="1">
      <c r="D288" s="94"/>
    </row>
    <row r="289" spans="2:16" ht="17.100000000000001" customHeight="1">
      <c r="B289">
        <f>B286+1</f>
        <v>95</v>
      </c>
      <c r="C289" s="18" t="str">
        <f>"第"&amp;IF(B289&lt;10,DBCS(B289),B289)&amp;"週"</f>
        <v>第95週</v>
      </c>
      <c r="D289" s="94">
        <f>IFERROR(H289,"")</f>
        <v>46587</v>
      </c>
      <c r="E289" s="18" t="str">
        <f>IF(F289="","","～")</f>
        <v/>
      </c>
      <c r="F289" s="94" t="str">
        <f>IFERROR(IF(AND(YEAR(H289)=YEAR(N289),MONTH(H289)=MONTH(N289)),"",N289),"")</f>
        <v/>
      </c>
      <c r="H289" s="85">
        <f>IFERROR(H286+7,"")</f>
        <v>46587</v>
      </c>
      <c r="I289" s="85">
        <f>IFERROR(H289+1,"")</f>
        <v>46588</v>
      </c>
      <c r="J289" s="85">
        <f t="shared" ref="J289" si="458">IFERROR(I289+1,"")</f>
        <v>46589</v>
      </c>
      <c r="K289" s="85">
        <f t="shared" ref="K289" si="459">IFERROR(J289+1,"")</f>
        <v>46590</v>
      </c>
      <c r="L289" s="85">
        <f t="shared" ref="L289" si="460">IFERROR(K289+1,"")</f>
        <v>46591</v>
      </c>
      <c r="M289" s="95">
        <f t="shared" ref="M289" si="461">IFERROR(L289+1,"")</f>
        <v>46592</v>
      </c>
      <c r="N289" s="96">
        <f t="shared" ref="N289" si="462">IFERROR(M289+1,"")</f>
        <v>46593</v>
      </c>
    </row>
    <row r="290" spans="2:16" ht="17.100000000000001" customHeight="1">
      <c r="D290" s="94"/>
      <c r="H290" s="84" t="str">
        <f ca="1">IFERROR(VLOOKUP(H289,別紙１!$D$8:$H$1029,別紙１!$G$5,FALSE),"")</f>
        <v/>
      </c>
      <c r="I290" s="84" t="str">
        <f ca="1">IFERROR(VLOOKUP(I289,別紙１!$D$8:$H$1029,別紙１!$G$5,FALSE),"")</f>
        <v/>
      </c>
      <c r="J290" s="84" t="str">
        <f ca="1">IFERROR(VLOOKUP(J289,別紙１!$D$8:$H$1029,別紙１!$G$5,FALSE),"")</f>
        <v/>
      </c>
      <c r="K290" s="84" t="str">
        <f ca="1">IFERROR(VLOOKUP(K289,別紙１!$D$8:$H$1029,別紙１!$G$5,FALSE),"")</f>
        <v/>
      </c>
      <c r="L290" s="84" t="str">
        <f ca="1">IFERROR(VLOOKUP(L289,別紙１!$D$8:$H$1029,別紙１!$G$5,FALSE),"")</f>
        <v/>
      </c>
      <c r="M290" s="87" t="str">
        <f ca="1">IFERROR(VLOOKUP(M289,別紙１!$D$8:$H$1029,別紙１!$G$5,FALSE),"")</f>
        <v/>
      </c>
      <c r="N290" s="86" t="str">
        <f ca="1">IFERROR(VLOOKUP(N289,別紙１!$D$8:$H$1029,別紙１!$G$5,FALSE),"")</f>
        <v/>
      </c>
      <c r="P290" s="98" t="str">
        <f ca="1">IF(COUNTIF(H290:N290,"外")&gt;0,"非対象期間",IF(COUNTIF(H290:N290,"○")+COUNTIF(H290:N290,"▲")&gt;=2,"達成","未"))</f>
        <v>未</v>
      </c>
    </row>
    <row r="291" spans="2:16" ht="8.4499999999999993" customHeight="1">
      <c r="D291" s="94"/>
    </row>
    <row r="292" spans="2:16" ht="17.100000000000001" customHeight="1">
      <c r="B292">
        <f>B289+1</f>
        <v>96</v>
      </c>
      <c r="C292" s="18" t="str">
        <f>"第"&amp;IF(B292&lt;10,DBCS(B292),B292)&amp;"週"</f>
        <v>第96週</v>
      </c>
      <c r="D292" s="94">
        <f>IFERROR(H292,"")</f>
        <v>46594</v>
      </c>
      <c r="E292" s="18" t="str">
        <f>IF(F292="","","～")</f>
        <v>～</v>
      </c>
      <c r="F292" s="94">
        <f>IFERROR(IF(AND(YEAR(H292)=YEAR(N292),MONTH(H292)=MONTH(N292)),"",N292),"")</f>
        <v>46600</v>
      </c>
      <c r="H292" s="85">
        <f>IFERROR(H289+7,"")</f>
        <v>46594</v>
      </c>
      <c r="I292" s="85">
        <f>IFERROR(H292+1,"")</f>
        <v>46595</v>
      </c>
      <c r="J292" s="85">
        <f t="shared" ref="J292" si="463">IFERROR(I292+1,"")</f>
        <v>46596</v>
      </c>
      <c r="K292" s="85">
        <f t="shared" ref="K292" si="464">IFERROR(J292+1,"")</f>
        <v>46597</v>
      </c>
      <c r="L292" s="85">
        <f t="shared" ref="L292" si="465">IFERROR(K292+1,"")</f>
        <v>46598</v>
      </c>
      <c r="M292" s="95">
        <f t="shared" ref="M292" si="466">IFERROR(L292+1,"")</f>
        <v>46599</v>
      </c>
      <c r="N292" s="96">
        <f t="shared" ref="N292" si="467">IFERROR(M292+1,"")</f>
        <v>46600</v>
      </c>
    </row>
    <row r="293" spans="2:16" ht="17.100000000000001" customHeight="1">
      <c r="D293" s="94"/>
      <c r="H293" s="84" t="str">
        <f ca="1">IFERROR(VLOOKUP(H292,別紙１!$D$8:$H$1029,別紙１!$G$5,FALSE),"")</f>
        <v/>
      </c>
      <c r="I293" s="84" t="str">
        <f ca="1">IFERROR(VLOOKUP(I292,別紙１!$D$8:$H$1029,別紙１!$G$5,FALSE),"")</f>
        <v/>
      </c>
      <c r="J293" s="84" t="str">
        <f ca="1">IFERROR(VLOOKUP(J292,別紙１!$D$8:$H$1029,別紙１!$G$5,FALSE),"")</f>
        <v/>
      </c>
      <c r="K293" s="84" t="str">
        <f ca="1">IFERROR(VLOOKUP(K292,別紙１!$D$8:$H$1029,別紙１!$G$5,FALSE),"")</f>
        <v/>
      </c>
      <c r="L293" s="84" t="str">
        <f ca="1">IFERROR(VLOOKUP(L292,別紙１!$D$8:$H$1029,別紙１!$G$5,FALSE),"")</f>
        <v/>
      </c>
      <c r="M293" s="87" t="str">
        <f ca="1">IFERROR(VLOOKUP(M292,別紙１!$D$8:$H$1029,別紙１!$G$5,FALSE),"")</f>
        <v/>
      </c>
      <c r="N293" s="86" t="str">
        <f ca="1">IFERROR(VLOOKUP(N292,別紙１!$D$8:$H$1029,別紙１!$G$5,FALSE),"")</f>
        <v/>
      </c>
      <c r="P293" s="98" t="str">
        <f ca="1">IF(COUNTIF(H293:N293,"外")&gt;0,"非対象期間",IF(COUNTIF(H293:N293,"○")+COUNTIF(H293:N293,"▲")&gt;=2,"達成","未"))</f>
        <v>未</v>
      </c>
    </row>
    <row r="294" spans="2:16" ht="8.4499999999999993" customHeight="1">
      <c r="D294" s="94"/>
    </row>
    <row r="295" spans="2:16" ht="17.100000000000001" customHeight="1">
      <c r="B295">
        <f>B292+1</f>
        <v>97</v>
      </c>
      <c r="C295" s="18" t="str">
        <f>"第"&amp;IF(B295&lt;10,DBCS(B295),B295)&amp;"週"</f>
        <v>第97週</v>
      </c>
      <c r="D295" s="94">
        <f>IFERROR(H295,"")</f>
        <v>46601</v>
      </c>
      <c r="E295" s="18" t="str">
        <f>IF(F295="","","～")</f>
        <v/>
      </c>
      <c r="F295" s="94" t="str">
        <f>IFERROR(IF(AND(YEAR(H295)=YEAR(N295),MONTH(H295)=MONTH(N295)),"",N295),"")</f>
        <v/>
      </c>
      <c r="H295" s="85">
        <f>IFERROR(H292+7,"")</f>
        <v>46601</v>
      </c>
      <c r="I295" s="85">
        <f>IFERROR(H295+1,"")</f>
        <v>46602</v>
      </c>
      <c r="J295" s="85">
        <f t="shared" ref="J295" si="468">IFERROR(I295+1,"")</f>
        <v>46603</v>
      </c>
      <c r="K295" s="85">
        <f t="shared" ref="K295" si="469">IFERROR(J295+1,"")</f>
        <v>46604</v>
      </c>
      <c r="L295" s="85">
        <f t="shared" ref="L295" si="470">IFERROR(K295+1,"")</f>
        <v>46605</v>
      </c>
      <c r="M295" s="95">
        <f t="shared" ref="M295" si="471">IFERROR(L295+1,"")</f>
        <v>46606</v>
      </c>
      <c r="N295" s="96">
        <f t="shared" ref="N295" si="472">IFERROR(M295+1,"")</f>
        <v>46607</v>
      </c>
    </row>
    <row r="296" spans="2:16" ht="17.100000000000001" customHeight="1">
      <c r="D296" s="94"/>
      <c r="H296" s="84" t="str">
        <f ca="1">IFERROR(VLOOKUP(H295,別紙１!$D$8:$H$1029,別紙１!$G$5,FALSE),"")</f>
        <v/>
      </c>
      <c r="I296" s="84" t="str">
        <f ca="1">IFERROR(VLOOKUP(I295,別紙１!$D$8:$H$1029,別紙１!$G$5,FALSE),"")</f>
        <v/>
      </c>
      <c r="J296" s="84" t="str">
        <f ca="1">IFERROR(VLOOKUP(J295,別紙１!$D$8:$H$1029,別紙１!$G$5,FALSE),"")</f>
        <v/>
      </c>
      <c r="K296" s="84" t="str">
        <f ca="1">IFERROR(VLOOKUP(K295,別紙１!$D$8:$H$1029,別紙１!$G$5,FALSE),"")</f>
        <v/>
      </c>
      <c r="L296" s="84" t="str">
        <f ca="1">IFERROR(VLOOKUP(L295,別紙１!$D$8:$H$1029,別紙１!$G$5,FALSE),"")</f>
        <v/>
      </c>
      <c r="M296" s="87" t="str">
        <f ca="1">IFERROR(VLOOKUP(M295,別紙１!$D$8:$H$1029,別紙１!$G$5,FALSE),"")</f>
        <v/>
      </c>
      <c r="N296" s="86" t="str">
        <f ca="1">IFERROR(VLOOKUP(N295,別紙１!$D$8:$H$1029,別紙１!$G$5,FALSE),"")</f>
        <v/>
      </c>
      <c r="P296" s="98" t="str">
        <f ca="1">IF(COUNTIF(H296:N296,"外")&gt;0,"非対象期間",IF(COUNTIF(H296:N296,"○")+COUNTIF(H296:N296,"▲")&gt;=2,"達成","未"))</f>
        <v>未</v>
      </c>
    </row>
    <row r="297" spans="2:16" ht="8.4499999999999993" customHeight="1">
      <c r="D297" s="94"/>
    </row>
    <row r="298" spans="2:16" ht="17.100000000000001" customHeight="1">
      <c r="B298">
        <f>B295+1</f>
        <v>98</v>
      </c>
      <c r="C298" s="18" t="str">
        <f>"第"&amp;IF(B298&lt;10,DBCS(B298),B298)&amp;"週"</f>
        <v>第98週</v>
      </c>
      <c r="D298" s="94">
        <f>IFERROR(H298,"")</f>
        <v>46608</v>
      </c>
      <c r="E298" s="18" t="str">
        <f>IF(F298="","","～")</f>
        <v/>
      </c>
      <c r="F298" s="94" t="str">
        <f>IFERROR(IF(AND(YEAR(H298)=YEAR(N298),MONTH(H298)=MONTH(N298)),"",N298),"")</f>
        <v/>
      </c>
      <c r="H298" s="85">
        <f>IFERROR(H295+7,"")</f>
        <v>46608</v>
      </c>
      <c r="I298" s="85">
        <f>IFERROR(H298+1,"")</f>
        <v>46609</v>
      </c>
      <c r="J298" s="85">
        <f t="shared" ref="J298" si="473">IFERROR(I298+1,"")</f>
        <v>46610</v>
      </c>
      <c r="K298" s="85">
        <f t="shared" ref="K298" si="474">IFERROR(J298+1,"")</f>
        <v>46611</v>
      </c>
      <c r="L298" s="85">
        <f t="shared" ref="L298" si="475">IFERROR(K298+1,"")</f>
        <v>46612</v>
      </c>
      <c r="M298" s="95">
        <f t="shared" ref="M298" si="476">IFERROR(L298+1,"")</f>
        <v>46613</v>
      </c>
      <c r="N298" s="96">
        <f t="shared" ref="N298" si="477">IFERROR(M298+1,"")</f>
        <v>46614</v>
      </c>
    </row>
    <row r="299" spans="2:16" ht="17.100000000000001" customHeight="1">
      <c r="D299" s="94"/>
      <c r="H299" s="84" t="str">
        <f ca="1">IFERROR(VLOOKUP(H298,別紙１!$D$8:$H$1029,別紙１!$G$5,FALSE),"")</f>
        <v/>
      </c>
      <c r="I299" s="84" t="str">
        <f ca="1">IFERROR(VLOOKUP(I298,別紙１!$D$8:$H$1029,別紙１!$G$5,FALSE),"")</f>
        <v/>
      </c>
      <c r="J299" s="84" t="str">
        <f ca="1">IFERROR(VLOOKUP(J298,別紙１!$D$8:$H$1029,別紙１!$G$5,FALSE),"")</f>
        <v/>
      </c>
      <c r="K299" s="84" t="str">
        <f ca="1">IFERROR(VLOOKUP(K298,別紙１!$D$8:$H$1029,別紙１!$G$5,FALSE),"")</f>
        <v/>
      </c>
      <c r="L299" s="84" t="str">
        <f ca="1">IFERROR(VLOOKUP(L298,別紙１!$D$8:$H$1029,別紙１!$G$5,FALSE),"")</f>
        <v/>
      </c>
      <c r="M299" s="87" t="str">
        <f ca="1">IFERROR(VLOOKUP(M298,別紙１!$D$8:$H$1029,別紙１!$G$5,FALSE),"")</f>
        <v/>
      </c>
      <c r="N299" s="86" t="str">
        <f ca="1">IFERROR(VLOOKUP(N298,別紙１!$D$8:$H$1029,別紙１!$G$5,FALSE),"")</f>
        <v/>
      </c>
      <c r="P299" s="98" t="str">
        <f ca="1">IF(COUNTIF(H299:N299,"外")&gt;0,"非対象期間",IF(COUNTIF(H299:N299,"○")+COUNTIF(H299:N299,"▲")&gt;=2,"達成","未"))</f>
        <v>未</v>
      </c>
    </row>
    <row r="300" spans="2:16" ht="8.4499999999999993" customHeight="1">
      <c r="D300" s="94"/>
    </row>
    <row r="301" spans="2:16" ht="17.100000000000001" customHeight="1">
      <c r="B301">
        <f>B298+1</f>
        <v>99</v>
      </c>
      <c r="C301" s="18" t="str">
        <f>"第"&amp;IF(B301&lt;10,DBCS(B301),B301)&amp;"週"</f>
        <v>第99週</v>
      </c>
      <c r="D301" s="94">
        <f>IFERROR(H301,"")</f>
        <v>46615</v>
      </c>
      <c r="E301" s="18" t="str">
        <f>IF(F301="","","～")</f>
        <v/>
      </c>
      <c r="F301" s="94" t="str">
        <f>IFERROR(IF(AND(YEAR(H301)=YEAR(N301),MONTH(H301)=MONTH(N301)),"",N301),"")</f>
        <v/>
      </c>
      <c r="H301" s="85">
        <f>IFERROR(H298+7,"")</f>
        <v>46615</v>
      </c>
      <c r="I301" s="85">
        <f>IFERROR(H301+1,"")</f>
        <v>46616</v>
      </c>
      <c r="J301" s="85">
        <f t="shared" ref="J301" si="478">IFERROR(I301+1,"")</f>
        <v>46617</v>
      </c>
      <c r="K301" s="85">
        <f t="shared" ref="K301" si="479">IFERROR(J301+1,"")</f>
        <v>46618</v>
      </c>
      <c r="L301" s="85">
        <f t="shared" ref="L301" si="480">IFERROR(K301+1,"")</f>
        <v>46619</v>
      </c>
      <c r="M301" s="95">
        <f t="shared" ref="M301" si="481">IFERROR(L301+1,"")</f>
        <v>46620</v>
      </c>
      <c r="N301" s="96">
        <f t="shared" ref="N301" si="482">IFERROR(M301+1,"")</f>
        <v>46621</v>
      </c>
    </row>
    <row r="302" spans="2:16" ht="17.100000000000001" customHeight="1">
      <c r="D302" s="94"/>
      <c r="H302" s="84" t="str">
        <f ca="1">IFERROR(VLOOKUP(H301,別紙１!$D$8:$H$1029,別紙１!$G$5,FALSE),"")</f>
        <v/>
      </c>
      <c r="I302" s="84" t="str">
        <f ca="1">IFERROR(VLOOKUP(I301,別紙１!$D$8:$H$1029,別紙１!$G$5,FALSE),"")</f>
        <v/>
      </c>
      <c r="J302" s="84" t="str">
        <f ca="1">IFERROR(VLOOKUP(J301,別紙１!$D$8:$H$1029,別紙１!$G$5,FALSE),"")</f>
        <v/>
      </c>
      <c r="K302" s="84" t="str">
        <f ca="1">IFERROR(VLOOKUP(K301,別紙１!$D$8:$H$1029,別紙１!$G$5,FALSE),"")</f>
        <v/>
      </c>
      <c r="L302" s="84" t="str">
        <f ca="1">IFERROR(VLOOKUP(L301,別紙１!$D$8:$H$1029,別紙１!$G$5,FALSE),"")</f>
        <v/>
      </c>
      <c r="M302" s="87" t="str">
        <f ca="1">IFERROR(VLOOKUP(M301,別紙１!$D$8:$H$1029,別紙１!$G$5,FALSE),"")</f>
        <v/>
      </c>
      <c r="N302" s="86" t="str">
        <f ca="1">IFERROR(VLOOKUP(N301,別紙１!$D$8:$H$1029,別紙１!$G$5,FALSE),"")</f>
        <v/>
      </c>
      <c r="P302" s="98" t="str">
        <f ca="1">IF(COUNTIF(H302:N302,"外")&gt;0,"非対象期間",IF(COUNTIF(H302:N302,"○")+COUNTIF(H302:N302,"▲")&gt;=2,"達成","未"))</f>
        <v>未</v>
      </c>
    </row>
    <row r="303" spans="2:16" ht="8.4499999999999993" customHeight="1">
      <c r="D303" s="94"/>
    </row>
    <row r="304" spans="2:16" ht="17.100000000000001" customHeight="1">
      <c r="B304">
        <f>B301+1</f>
        <v>100</v>
      </c>
      <c r="C304" s="18" t="str">
        <f>"第"&amp;IF(B304&lt;10,DBCS(B304),B304)&amp;"週"</f>
        <v>第100週</v>
      </c>
      <c r="D304" s="94">
        <f>IFERROR(H304,"")</f>
        <v>46622</v>
      </c>
      <c r="E304" s="18" t="str">
        <f>IF(F304="","","～")</f>
        <v/>
      </c>
      <c r="F304" s="94" t="str">
        <f>IFERROR(IF(AND(YEAR(H304)=YEAR(N304),MONTH(H304)=MONTH(N304)),"",N304),"")</f>
        <v/>
      </c>
      <c r="H304" s="85">
        <f>IFERROR(H301+7,"")</f>
        <v>46622</v>
      </c>
      <c r="I304" s="85">
        <f>IFERROR(H304+1,"")</f>
        <v>46623</v>
      </c>
      <c r="J304" s="85">
        <f t="shared" ref="J304" si="483">IFERROR(I304+1,"")</f>
        <v>46624</v>
      </c>
      <c r="K304" s="85">
        <f t="shared" ref="K304" si="484">IFERROR(J304+1,"")</f>
        <v>46625</v>
      </c>
      <c r="L304" s="85">
        <f t="shared" ref="L304" si="485">IFERROR(K304+1,"")</f>
        <v>46626</v>
      </c>
      <c r="M304" s="95">
        <f t="shared" ref="M304" si="486">IFERROR(L304+1,"")</f>
        <v>46627</v>
      </c>
      <c r="N304" s="96">
        <f t="shared" ref="N304" si="487">IFERROR(M304+1,"")</f>
        <v>46628</v>
      </c>
    </row>
    <row r="305" spans="2:16" ht="17.100000000000001" customHeight="1">
      <c r="D305" s="94"/>
      <c r="H305" s="84" t="str">
        <f ca="1">IFERROR(VLOOKUP(H304,別紙１!$D$8:$H$1029,別紙１!$G$5,FALSE),"")</f>
        <v/>
      </c>
      <c r="I305" s="84" t="str">
        <f ca="1">IFERROR(VLOOKUP(I304,別紙１!$D$8:$H$1029,別紙１!$G$5,FALSE),"")</f>
        <v/>
      </c>
      <c r="J305" s="84" t="str">
        <f ca="1">IFERROR(VLOOKUP(J304,別紙１!$D$8:$H$1029,別紙１!$G$5,FALSE),"")</f>
        <v/>
      </c>
      <c r="K305" s="84" t="str">
        <f ca="1">IFERROR(VLOOKUP(K304,別紙１!$D$8:$H$1029,別紙１!$G$5,FALSE),"")</f>
        <v/>
      </c>
      <c r="L305" s="84" t="str">
        <f ca="1">IFERROR(VLOOKUP(L304,別紙１!$D$8:$H$1029,別紙１!$G$5,FALSE),"")</f>
        <v/>
      </c>
      <c r="M305" s="87" t="str">
        <f ca="1">IFERROR(VLOOKUP(M304,別紙１!$D$8:$H$1029,別紙１!$G$5,FALSE),"")</f>
        <v/>
      </c>
      <c r="N305" s="86" t="str">
        <f ca="1">IFERROR(VLOOKUP(N304,別紙１!$D$8:$H$1029,別紙１!$G$5,FALSE),"")</f>
        <v/>
      </c>
      <c r="P305" s="98" t="str">
        <f ca="1">IF(COUNTIF(H305:N305,"外")&gt;0,"非対象期間",IF(COUNTIF(H305:N305,"○")+COUNTIF(H305:N305,"▲")&gt;=2,"達成","未"))</f>
        <v>未</v>
      </c>
    </row>
    <row r="306" spans="2:16" ht="8.4499999999999993" customHeight="1">
      <c r="D306" s="94"/>
    </row>
    <row r="307" spans="2:16" ht="17.100000000000001" customHeight="1">
      <c r="B307">
        <f>B304+1</f>
        <v>101</v>
      </c>
      <c r="C307" s="18" t="str">
        <f>"第"&amp;IF(B307&lt;10,DBCS(B307),B307)&amp;"週"</f>
        <v>第101週</v>
      </c>
      <c r="D307" s="94">
        <f>IFERROR(H307,"")</f>
        <v>46629</v>
      </c>
      <c r="E307" s="18" t="str">
        <f>IF(F307="","","～")</f>
        <v>～</v>
      </c>
      <c r="F307" s="94">
        <f>IFERROR(IF(AND(YEAR(H307)=YEAR(N307),MONTH(H307)=MONTH(N307)),"",N307),"")</f>
        <v>46635</v>
      </c>
      <c r="H307" s="85">
        <f>IFERROR(H304+7,"")</f>
        <v>46629</v>
      </c>
      <c r="I307" s="85">
        <f>IFERROR(H307+1,"")</f>
        <v>46630</v>
      </c>
      <c r="J307" s="85">
        <f t="shared" ref="J307" si="488">IFERROR(I307+1,"")</f>
        <v>46631</v>
      </c>
      <c r="K307" s="85">
        <f t="shared" ref="K307" si="489">IFERROR(J307+1,"")</f>
        <v>46632</v>
      </c>
      <c r="L307" s="85">
        <f t="shared" ref="L307" si="490">IFERROR(K307+1,"")</f>
        <v>46633</v>
      </c>
      <c r="M307" s="95">
        <f t="shared" ref="M307" si="491">IFERROR(L307+1,"")</f>
        <v>46634</v>
      </c>
      <c r="N307" s="96">
        <f t="shared" ref="N307" si="492">IFERROR(M307+1,"")</f>
        <v>46635</v>
      </c>
    </row>
    <row r="308" spans="2:16" ht="17.100000000000001" customHeight="1">
      <c r="D308" s="94"/>
      <c r="H308" s="84" t="str">
        <f ca="1">IFERROR(VLOOKUP(H307,別紙１!$D$8:$H$1029,別紙１!$G$5,FALSE),"")</f>
        <v/>
      </c>
      <c r="I308" s="84" t="str">
        <f ca="1">IFERROR(VLOOKUP(I307,別紙１!$D$8:$H$1029,別紙１!$G$5,FALSE),"")</f>
        <v/>
      </c>
      <c r="J308" s="84" t="str">
        <f ca="1">IFERROR(VLOOKUP(J307,別紙１!$D$8:$H$1029,別紙１!$G$5,FALSE),"")</f>
        <v/>
      </c>
      <c r="K308" s="84" t="str">
        <f ca="1">IFERROR(VLOOKUP(K307,別紙１!$D$8:$H$1029,別紙１!$G$5,FALSE),"")</f>
        <v/>
      </c>
      <c r="L308" s="84" t="str">
        <f ca="1">IFERROR(VLOOKUP(L307,別紙１!$D$8:$H$1029,別紙１!$G$5,FALSE),"")</f>
        <v/>
      </c>
      <c r="M308" s="87" t="str">
        <f ca="1">IFERROR(VLOOKUP(M307,別紙１!$D$8:$H$1029,別紙１!$G$5,FALSE),"")</f>
        <v/>
      </c>
      <c r="N308" s="86" t="str">
        <f ca="1">IFERROR(VLOOKUP(N307,別紙１!$D$8:$H$1029,別紙１!$G$5,FALSE),"")</f>
        <v/>
      </c>
      <c r="P308" s="98" t="str">
        <f ca="1">IF(COUNTIF(H308:N308,"外")&gt;0,"非対象期間",IF(COUNTIF(H308:N308,"○")+COUNTIF(H308:N308,"▲")&gt;=2,"達成","未"))</f>
        <v>未</v>
      </c>
    </row>
    <row r="309" spans="2:16" ht="8.4499999999999993" customHeight="1">
      <c r="D309" s="94"/>
    </row>
    <row r="310" spans="2:16" ht="17.100000000000001" customHeight="1">
      <c r="B310">
        <f>B307+1</f>
        <v>102</v>
      </c>
      <c r="C310" s="18" t="str">
        <f>"第"&amp;IF(B310&lt;10,DBCS(B310),B310)&amp;"週"</f>
        <v>第102週</v>
      </c>
      <c r="D310" s="94">
        <f>IFERROR(H310,"")</f>
        <v>46636</v>
      </c>
      <c r="E310" s="18" t="str">
        <f>IF(F310="","","～")</f>
        <v/>
      </c>
      <c r="F310" s="94" t="str">
        <f>IFERROR(IF(AND(YEAR(H310)=YEAR(N310),MONTH(H310)=MONTH(N310)),"",N310),"")</f>
        <v/>
      </c>
      <c r="H310" s="85">
        <f>IFERROR(H307+7,"")</f>
        <v>46636</v>
      </c>
      <c r="I310" s="85">
        <f>IFERROR(H310+1,"")</f>
        <v>46637</v>
      </c>
      <c r="J310" s="85">
        <f t="shared" ref="J310" si="493">IFERROR(I310+1,"")</f>
        <v>46638</v>
      </c>
      <c r="K310" s="85">
        <f t="shared" ref="K310" si="494">IFERROR(J310+1,"")</f>
        <v>46639</v>
      </c>
      <c r="L310" s="85">
        <f t="shared" ref="L310" si="495">IFERROR(K310+1,"")</f>
        <v>46640</v>
      </c>
      <c r="M310" s="95">
        <f t="shared" ref="M310" si="496">IFERROR(L310+1,"")</f>
        <v>46641</v>
      </c>
      <c r="N310" s="96">
        <f t="shared" ref="N310" si="497">IFERROR(M310+1,"")</f>
        <v>46642</v>
      </c>
    </row>
    <row r="311" spans="2:16" ht="17.100000000000001" customHeight="1">
      <c r="D311" s="94"/>
      <c r="H311" s="84" t="str">
        <f ca="1">IFERROR(VLOOKUP(H310,別紙１!$D$8:$H$1029,別紙１!$G$5,FALSE),"")</f>
        <v/>
      </c>
      <c r="I311" s="84" t="str">
        <f ca="1">IFERROR(VLOOKUP(I310,別紙１!$D$8:$H$1029,別紙１!$G$5,FALSE),"")</f>
        <v/>
      </c>
      <c r="J311" s="84" t="str">
        <f ca="1">IFERROR(VLOOKUP(J310,別紙１!$D$8:$H$1029,別紙１!$G$5,FALSE),"")</f>
        <v/>
      </c>
      <c r="K311" s="84" t="str">
        <f ca="1">IFERROR(VLOOKUP(K310,別紙１!$D$8:$H$1029,別紙１!$G$5,FALSE),"")</f>
        <v/>
      </c>
      <c r="L311" s="84" t="str">
        <f ca="1">IFERROR(VLOOKUP(L310,別紙１!$D$8:$H$1029,別紙１!$G$5,FALSE),"")</f>
        <v/>
      </c>
      <c r="M311" s="87" t="str">
        <f ca="1">IFERROR(VLOOKUP(M310,別紙１!$D$8:$H$1029,別紙１!$G$5,FALSE),"")</f>
        <v/>
      </c>
      <c r="N311" s="86" t="str">
        <f ca="1">IFERROR(VLOOKUP(N310,別紙１!$D$8:$H$1029,別紙１!$G$5,FALSE),"")</f>
        <v/>
      </c>
      <c r="P311" s="98" t="str">
        <f ca="1">IF(COUNTIF(H311:N311,"外")&gt;0,"非対象期間",IF(COUNTIF(H311:N311,"○")+COUNTIF(H311:N311,"▲")&gt;=2,"達成","未"))</f>
        <v>未</v>
      </c>
    </row>
    <row r="312" spans="2:16" ht="8.4499999999999993" customHeight="1">
      <c r="D312" s="94"/>
    </row>
    <row r="313" spans="2:16" ht="17.100000000000001" customHeight="1">
      <c r="B313">
        <f>B310+1</f>
        <v>103</v>
      </c>
      <c r="C313" s="18" t="str">
        <f>"第"&amp;IF(B313&lt;10,DBCS(B313),B313)&amp;"週"</f>
        <v>第103週</v>
      </c>
      <c r="D313" s="94">
        <f>IFERROR(H313,"")</f>
        <v>46643</v>
      </c>
      <c r="E313" s="18" t="str">
        <f>IF(F313="","","～")</f>
        <v/>
      </c>
      <c r="F313" s="94" t="str">
        <f>IFERROR(IF(AND(YEAR(H313)=YEAR(N313),MONTH(H313)=MONTH(N313)),"",N313),"")</f>
        <v/>
      </c>
      <c r="H313" s="85">
        <f>IFERROR(H310+7,"")</f>
        <v>46643</v>
      </c>
      <c r="I313" s="85">
        <f>IFERROR(H313+1,"")</f>
        <v>46644</v>
      </c>
      <c r="J313" s="85">
        <f t="shared" ref="J313" si="498">IFERROR(I313+1,"")</f>
        <v>46645</v>
      </c>
      <c r="K313" s="85">
        <f t="shared" ref="K313" si="499">IFERROR(J313+1,"")</f>
        <v>46646</v>
      </c>
      <c r="L313" s="85">
        <f t="shared" ref="L313" si="500">IFERROR(K313+1,"")</f>
        <v>46647</v>
      </c>
      <c r="M313" s="95">
        <f t="shared" ref="M313" si="501">IFERROR(L313+1,"")</f>
        <v>46648</v>
      </c>
      <c r="N313" s="96">
        <f t="shared" ref="N313" si="502">IFERROR(M313+1,"")</f>
        <v>46649</v>
      </c>
    </row>
    <row r="314" spans="2:16" ht="17.100000000000001" customHeight="1">
      <c r="D314" s="94"/>
      <c r="H314" s="84" t="str">
        <f ca="1">IFERROR(VLOOKUP(H313,別紙１!$D$8:$H$1029,別紙１!$G$5,FALSE),"")</f>
        <v/>
      </c>
      <c r="I314" s="84" t="str">
        <f ca="1">IFERROR(VLOOKUP(I313,別紙１!$D$8:$H$1029,別紙１!$G$5,FALSE),"")</f>
        <v/>
      </c>
      <c r="J314" s="84" t="str">
        <f ca="1">IFERROR(VLOOKUP(J313,別紙１!$D$8:$H$1029,別紙１!$G$5,FALSE),"")</f>
        <v/>
      </c>
      <c r="K314" s="84" t="str">
        <f ca="1">IFERROR(VLOOKUP(K313,別紙１!$D$8:$H$1029,別紙１!$G$5,FALSE),"")</f>
        <v/>
      </c>
      <c r="L314" s="84" t="str">
        <f ca="1">IFERROR(VLOOKUP(L313,別紙１!$D$8:$H$1029,別紙１!$G$5,FALSE),"")</f>
        <v/>
      </c>
      <c r="M314" s="87" t="str">
        <f ca="1">IFERROR(VLOOKUP(M313,別紙１!$D$8:$H$1029,別紙１!$G$5,FALSE),"")</f>
        <v/>
      </c>
      <c r="N314" s="86" t="str">
        <f ca="1">IFERROR(VLOOKUP(N313,別紙１!$D$8:$H$1029,別紙１!$G$5,FALSE),"")</f>
        <v/>
      </c>
      <c r="P314" s="98" t="str">
        <f ca="1">IF(COUNTIF(H314:N314,"外")&gt;0,"非対象期間",IF(COUNTIF(H314:N314,"○")+COUNTIF(H314:N314,"▲")&gt;=2,"達成","未"))</f>
        <v>未</v>
      </c>
    </row>
    <row r="315" spans="2:16" ht="8.4499999999999993" customHeight="1">
      <c r="D315" s="94"/>
    </row>
    <row r="316" spans="2:16" ht="17.100000000000001" customHeight="1">
      <c r="B316">
        <f>B313+1</f>
        <v>104</v>
      </c>
      <c r="C316" s="18" t="str">
        <f>"第"&amp;IF(B316&lt;10,DBCS(B316),B316)&amp;"週"</f>
        <v>第104週</v>
      </c>
      <c r="D316" s="94">
        <f>IFERROR(H316,"")</f>
        <v>46650</v>
      </c>
      <c r="E316" s="18" t="str">
        <f>IF(F316="","","～")</f>
        <v/>
      </c>
      <c r="F316" s="94" t="str">
        <f>IFERROR(IF(AND(YEAR(H316)=YEAR(N316),MONTH(H316)=MONTH(N316)),"",N316),"")</f>
        <v/>
      </c>
      <c r="H316" s="85">
        <f>IFERROR(H313+7,"")</f>
        <v>46650</v>
      </c>
      <c r="I316" s="85">
        <f>IFERROR(H316+1,"")</f>
        <v>46651</v>
      </c>
      <c r="J316" s="85">
        <f t="shared" ref="J316" si="503">IFERROR(I316+1,"")</f>
        <v>46652</v>
      </c>
      <c r="K316" s="85">
        <f t="shared" ref="K316" si="504">IFERROR(J316+1,"")</f>
        <v>46653</v>
      </c>
      <c r="L316" s="85">
        <f t="shared" ref="L316" si="505">IFERROR(K316+1,"")</f>
        <v>46654</v>
      </c>
      <c r="M316" s="95">
        <f t="shared" ref="M316" si="506">IFERROR(L316+1,"")</f>
        <v>46655</v>
      </c>
      <c r="N316" s="96">
        <f t="shared" ref="N316" si="507">IFERROR(M316+1,"")</f>
        <v>46656</v>
      </c>
    </row>
    <row r="317" spans="2:16" ht="17.100000000000001" customHeight="1">
      <c r="D317" s="94"/>
      <c r="H317" s="84" t="str">
        <f ca="1">IFERROR(VLOOKUP(H316,別紙１!$D$8:$H$1029,別紙１!$G$5,FALSE),"")</f>
        <v/>
      </c>
      <c r="I317" s="84" t="str">
        <f ca="1">IFERROR(VLOOKUP(I316,別紙１!$D$8:$H$1029,別紙１!$G$5,FALSE),"")</f>
        <v/>
      </c>
      <c r="J317" s="84" t="str">
        <f ca="1">IFERROR(VLOOKUP(J316,別紙１!$D$8:$H$1029,別紙１!$G$5,FALSE),"")</f>
        <v/>
      </c>
      <c r="K317" s="84" t="str">
        <f ca="1">IFERROR(VLOOKUP(K316,別紙１!$D$8:$H$1029,別紙１!$G$5,FALSE),"")</f>
        <v/>
      </c>
      <c r="L317" s="84" t="str">
        <f ca="1">IFERROR(VLOOKUP(L316,別紙１!$D$8:$H$1029,別紙１!$G$5,FALSE),"")</f>
        <v/>
      </c>
      <c r="M317" s="87" t="str">
        <f ca="1">IFERROR(VLOOKUP(M316,別紙１!$D$8:$H$1029,別紙１!$G$5,FALSE),"")</f>
        <v/>
      </c>
      <c r="N317" s="86" t="str">
        <f ca="1">IFERROR(VLOOKUP(N316,別紙１!$D$8:$H$1029,別紙１!$G$5,FALSE),"")</f>
        <v/>
      </c>
      <c r="P317" s="98" t="str">
        <f ca="1">IF(COUNTIF(H317:N317,"外")&gt;0,"非対象期間",IF(COUNTIF(H317:N317,"○")+COUNTIF(H317:N317,"▲")&gt;=2,"達成","未"))</f>
        <v>未</v>
      </c>
    </row>
    <row r="318" spans="2:16" ht="8.4499999999999993" customHeight="1">
      <c r="D318" s="94"/>
    </row>
    <row r="319" spans="2:16" ht="17.100000000000001" customHeight="1">
      <c r="B319">
        <f>B316+1</f>
        <v>105</v>
      </c>
      <c r="C319" s="18" t="str">
        <f>"第"&amp;IF(B319&lt;10,DBCS(B319),B319)&amp;"週"</f>
        <v>第105週</v>
      </c>
      <c r="D319" s="94">
        <f>IFERROR(H319,"")</f>
        <v>46657</v>
      </c>
      <c r="E319" s="18" t="str">
        <f>IF(F319="","","～")</f>
        <v>～</v>
      </c>
      <c r="F319" s="94">
        <f>IFERROR(IF(AND(YEAR(H319)=YEAR(N319),MONTH(H319)=MONTH(N319)),"",N319),"")</f>
        <v>46663</v>
      </c>
      <c r="H319" s="85">
        <f>IFERROR(H316+7,"")</f>
        <v>46657</v>
      </c>
      <c r="I319" s="85">
        <f>IFERROR(H319+1,"")</f>
        <v>46658</v>
      </c>
      <c r="J319" s="85">
        <f t="shared" ref="J319" si="508">IFERROR(I319+1,"")</f>
        <v>46659</v>
      </c>
      <c r="K319" s="85">
        <f t="shared" ref="K319" si="509">IFERROR(J319+1,"")</f>
        <v>46660</v>
      </c>
      <c r="L319" s="85">
        <f t="shared" ref="L319" si="510">IFERROR(K319+1,"")</f>
        <v>46661</v>
      </c>
      <c r="M319" s="95">
        <f t="shared" ref="M319" si="511">IFERROR(L319+1,"")</f>
        <v>46662</v>
      </c>
      <c r="N319" s="96">
        <f t="shared" ref="N319" si="512">IFERROR(M319+1,"")</f>
        <v>46663</v>
      </c>
    </row>
    <row r="320" spans="2:16" ht="17.100000000000001" customHeight="1">
      <c r="D320" s="94"/>
      <c r="H320" s="84" t="str">
        <f ca="1">IFERROR(VLOOKUP(H319,別紙１!$D$8:$H$1029,別紙１!$G$5,FALSE),"")</f>
        <v/>
      </c>
      <c r="I320" s="84" t="str">
        <f ca="1">IFERROR(VLOOKUP(I319,別紙１!$D$8:$H$1029,別紙１!$G$5,FALSE),"")</f>
        <v/>
      </c>
      <c r="J320" s="84" t="str">
        <f ca="1">IFERROR(VLOOKUP(J319,別紙１!$D$8:$H$1029,別紙１!$G$5,FALSE),"")</f>
        <v/>
      </c>
      <c r="K320" s="84" t="str">
        <f ca="1">IFERROR(VLOOKUP(K319,別紙１!$D$8:$H$1029,別紙１!$G$5,FALSE),"")</f>
        <v/>
      </c>
      <c r="L320" s="84" t="str">
        <f ca="1">IFERROR(VLOOKUP(L319,別紙１!$D$8:$H$1029,別紙１!$G$5,FALSE),"")</f>
        <v/>
      </c>
      <c r="M320" s="87" t="str">
        <f ca="1">IFERROR(VLOOKUP(M319,別紙１!$D$8:$H$1029,別紙１!$G$5,FALSE),"")</f>
        <v/>
      </c>
      <c r="N320" s="86" t="str">
        <f ca="1">IFERROR(VLOOKUP(N319,別紙１!$D$8:$H$1029,別紙１!$G$5,FALSE),"")</f>
        <v/>
      </c>
      <c r="P320" s="98" t="str">
        <f ca="1">IF(COUNTIF(H320:N320,"外")&gt;0,"非対象期間",IF(COUNTIF(H320:N320,"○")+COUNTIF(H320:N320,"▲")&gt;=2,"達成","未"))</f>
        <v>未</v>
      </c>
    </row>
    <row r="321" spans="2:16" ht="8.4499999999999993" customHeight="1">
      <c r="D321" s="94"/>
    </row>
    <row r="322" spans="2:16" ht="17.100000000000001" customHeight="1">
      <c r="B322">
        <f>B319+1</f>
        <v>106</v>
      </c>
      <c r="C322" s="18" t="str">
        <f>"第"&amp;IF(B322&lt;10,DBCS(B322),B322)&amp;"週"</f>
        <v>第106週</v>
      </c>
      <c r="D322" s="94">
        <f>IFERROR(H322,"")</f>
        <v>46664</v>
      </c>
      <c r="E322" s="18" t="str">
        <f>IF(F322="","","～")</f>
        <v/>
      </c>
      <c r="F322" s="94" t="str">
        <f>IFERROR(IF(AND(YEAR(H322)=YEAR(N322),MONTH(H322)=MONTH(N322)),"",N322),"")</f>
        <v/>
      </c>
      <c r="H322" s="85">
        <f>IFERROR(H319+7,"")</f>
        <v>46664</v>
      </c>
      <c r="I322" s="85">
        <f>IFERROR(H322+1,"")</f>
        <v>46665</v>
      </c>
      <c r="J322" s="85">
        <f t="shared" ref="J322" si="513">IFERROR(I322+1,"")</f>
        <v>46666</v>
      </c>
      <c r="K322" s="85">
        <f t="shared" ref="K322" si="514">IFERROR(J322+1,"")</f>
        <v>46667</v>
      </c>
      <c r="L322" s="85">
        <f t="shared" ref="L322" si="515">IFERROR(K322+1,"")</f>
        <v>46668</v>
      </c>
      <c r="M322" s="95">
        <f t="shared" ref="M322" si="516">IFERROR(L322+1,"")</f>
        <v>46669</v>
      </c>
      <c r="N322" s="96">
        <f t="shared" ref="N322" si="517">IFERROR(M322+1,"")</f>
        <v>46670</v>
      </c>
    </row>
    <row r="323" spans="2:16" ht="17.100000000000001" customHeight="1">
      <c r="D323" s="94"/>
      <c r="H323" s="84" t="str">
        <f ca="1">IFERROR(VLOOKUP(H322,別紙１!$D$8:$H$1029,別紙１!$G$5,FALSE),"")</f>
        <v/>
      </c>
      <c r="I323" s="84" t="str">
        <f ca="1">IFERROR(VLOOKUP(I322,別紙１!$D$8:$H$1029,別紙１!$G$5,FALSE),"")</f>
        <v/>
      </c>
      <c r="J323" s="84" t="str">
        <f ca="1">IFERROR(VLOOKUP(J322,別紙１!$D$8:$H$1029,別紙１!$G$5,FALSE),"")</f>
        <v/>
      </c>
      <c r="K323" s="84" t="str">
        <f ca="1">IFERROR(VLOOKUP(K322,別紙１!$D$8:$H$1029,別紙１!$G$5,FALSE),"")</f>
        <v/>
      </c>
      <c r="L323" s="84" t="str">
        <f ca="1">IFERROR(VLOOKUP(L322,別紙１!$D$8:$H$1029,別紙１!$G$5,FALSE),"")</f>
        <v/>
      </c>
      <c r="M323" s="87" t="str">
        <f ca="1">IFERROR(VLOOKUP(M322,別紙１!$D$8:$H$1029,別紙１!$G$5,FALSE),"")</f>
        <v/>
      </c>
      <c r="N323" s="86" t="str">
        <f ca="1">IFERROR(VLOOKUP(N322,別紙１!$D$8:$H$1029,別紙１!$G$5,FALSE),"")</f>
        <v/>
      </c>
      <c r="P323" s="98" t="str">
        <f ca="1">IF(COUNTIF(H323:N323,"外")&gt;0,"非対象期間",IF(COUNTIF(H323:N323,"○")+COUNTIF(H323:N323,"▲")&gt;=2,"達成","未"))</f>
        <v>未</v>
      </c>
    </row>
    <row r="324" spans="2:16" ht="8.4499999999999993" customHeight="1">
      <c r="D324" s="94"/>
    </row>
    <row r="325" spans="2:16" ht="17.100000000000001" customHeight="1">
      <c r="B325">
        <f>B322+1</f>
        <v>107</v>
      </c>
      <c r="C325" s="18" t="str">
        <f>"第"&amp;IF(B325&lt;10,DBCS(B325),B325)&amp;"週"</f>
        <v>第107週</v>
      </c>
      <c r="D325" s="94">
        <f>IFERROR(H325,"")</f>
        <v>46671</v>
      </c>
      <c r="E325" s="18" t="str">
        <f>IF(F325="","","～")</f>
        <v/>
      </c>
      <c r="F325" s="94" t="str">
        <f>IFERROR(IF(AND(YEAR(H325)=YEAR(N325),MONTH(H325)=MONTH(N325)),"",N325),"")</f>
        <v/>
      </c>
      <c r="H325" s="85">
        <f>IFERROR(H322+7,"")</f>
        <v>46671</v>
      </c>
      <c r="I325" s="85">
        <f>IFERROR(H325+1,"")</f>
        <v>46672</v>
      </c>
      <c r="J325" s="85">
        <f t="shared" ref="J325" si="518">IFERROR(I325+1,"")</f>
        <v>46673</v>
      </c>
      <c r="K325" s="85">
        <f t="shared" ref="K325" si="519">IFERROR(J325+1,"")</f>
        <v>46674</v>
      </c>
      <c r="L325" s="85">
        <f t="shared" ref="L325" si="520">IFERROR(K325+1,"")</f>
        <v>46675</v>
      </c>
      <c r="M325" s="95">
        <f t="shared" ref="M325" si="521">IFERROR(L325+1,"")</f>
        <v>46676</v>
      </c>
      <c r="N325" s="96">
        <f t="shared" ref="N325" si="522">IFERROR(M325+1,"")</f>
        <v>46677</v>
      </c>
    </row>
    <row r="326" spans="2:16" ht="17.100000000000001" customHeight="1">
      <c r="D326" s="94"/>
      <c r="H326" s="84" t="str">
        <f ca="1">IFERROR(VLOOKUP(H325,別紙１!$D$8:$H$1029,別紙１!$G$5,FALSE),"")</f>
        <v/>
      </c>
      <c r="I326" s="84" t="str">
        <f ca="1">IFERROR(VLOOKUP(I325,別紙１!$D$8:$H$1029,別紙１!$G$5,FALSE),"")</f>
        <v/>
      </c>
      <c r="J326" s="84" t="str">
        <f ca="1">IFERROR(VLOOKUP(J325,別紙１!$D$8:$H$1029,別紙１!$G$5,FALSE),"")</f>
        <v/>
      </c>
      <c r="K326" s="84" t="str">
        <f ca="1">IFERROR(VLOOKUP(K325,別紙１!$D$8:$H$1029,別紙１!$G$5,FALSE),"")</f>
        <v/>
      </c>
      <c r="L326" s="84" t="str">
        <f ca="1">IFERROR(VLOOKUP(L325,別紙１!$D$8:$H$1029,別紙１!$G$5,FALSE),"")</f>
        <v/>
      </c>
      <c r="M326" s="87" t="str">
        <f ca="1">IFERROR(VLOOKUP(M325,別紙１!$D$8:$H$1029,別紙１!$G$5,FALSE),"")</f>
        <v/>
      </c>
      <c r="N326" s="86" t="str">
        <f ca="1">IFERROR(VLOOKUP(N325,別紙１!$D$8:$H$1029,別紙１!$G$5,FALSE),"")</f>
        <v/>
      </c>
      <c r="P326" s="98" t="str">
        <f ca="1">IF(COUNTIF(H326:N326,"外")&gt;0,"非対象期間",IF(COUNTIF(H326:N326,"○")+COUNTIF(H326:N326,"▲")&gt;=2,"達成","未"))</f>
        <v>未</v>
      </c>
    </row>
    <row r="327" spans="2:16" ht="8.4499999999999993" customHeight="1">
      <c r="D327" s="94"/>
    </row>
    <row r="328" spans="2:16" ht="17.100000000000001" customHeight="1">
      <c r="B328">
        <f>B325+1</f>
        <v>108</v>
      </c>
      <c r="C328" s="18" t="str">
        <f>"第"&amp;IF(B328&lt;10,DBCS(B328),B328)&amp;"週"</f>
        <v>第108週</v>
      </c>
      <c r="D328" s="94">
        <f>IFERROR(H328,"")</f>
        <v>46678</v>
      </c>
      <c r="E328" s="18" t="str">
        <f>IF(F328="","","～")</f>
        <v/>
      </c>
      <c r="F328" s="94" t="str">
        <f>IFERROR(IF(AND(YEAR(H328)=YEAR(N328),MONTH(H328)=MONTH(N328)),"",N328),"")</f>
        <v/>
      </c>
      <c r="H328" s="85">
        <f>IFERROR(H325+7,"")</f>
        <v>46678</v>
      </c>
      <c r="I328" s="85">
        <f>IFERROR(H328+1,"")</f>
        <v>46679</v>
      </c>
      <c r="J328" s="85">
        <f t="shared" ref="J328" si="523">IFERROR(I328+1,"")</f>
        <v>46680</v>
      </c>
      <c r="K328" s="85">
        <f t="shared" ref="K328" si="524">IFERROR(J328+1,"")</f>
        <v>46681</v>
      </c>
      <c r="L328" s="85">
        <f t="shared" ref="L328" si="525">IFERROR(K328+1,"")</f>
        <v>46682</v>
      </c>
      <c r="M328" s="95">
        <f t="shared" ref="M328" si="526">IFERROR(L328+1,"")</f>
        <v>46683</v>
      </c>
      <c r="N328" s="96">
        <f t="shared" ref="N328" si="527">IFERROR(M328+1,"")</f>
        <v>46684</v>
      </c>
    </row>
    <row r="329" spans="2:16" ht="17.100000000000001" customHeight="1">
      <c r="D329" s="94"/>
      <c r="H329" s="84" t="str">
        <f ca="1">IFERROR(VLOOKUP(H328,別紙１!$D$8:$H$1029,別紙１!$G$5,FALSE),"")</f>
        <v/>
      </c>
      <c r="I329" s="84" t="str">
        <f ca="1">IFERROR(VLOOKUP(I328,別紙１!$D$8:$H$1029,別紙１!$G$5,FALSE),"")</f>
        <v/>
      </c>
      <c r="J329" s="84" t="str">
        <f ca="1">IFERROR(VLOOKUP(J328,別紙１!$D$8:$H$1029,別紙１!$G$5,FALSE),"")</f>
        <v/>
      </c>
      <c r="K329" s="84" t="str">
        <f ca="1">IFERROR(VLOOKUP(K328,別紙１!$D$8:$H$1029,別紙１!$G$5,FALSE),"")</f>
        <v/>
      </c>
      <c r="L329" s="84" t="str">
        <f ca="1">IFERROR(VLOOKUP(L328,別紙１!$D$8:$H$1029,別紙１!$G$5,FALSE),"")</f>
        <v/>
      </c>
      <c r="M329" s="87" t="str">
        <f ca="1">IFERROR(VLOOKUP(M328,別紙１!$D$8:$H$1029,別紙１!$G$5,FALSE),"")</f>
        <v/>
      </c>
      <c r="N329" s="86" t="str">
        <f ca="1">IFERROR(VLOOKUP(N328,別紙１!$D$8:$H$1029,別紙１!$G$5,FALSE),"")</f>
        <v/>
      </c>
      <c r="P329" s="98" t="str">
        <f ca="1">IF(COUNTIF(H329:N329,"外")&gt;0,"非対象期間",IF(COUNTIF(H329:N329,"○")+COUNTIF(H329:N329,"▲")&gt;=2,"達成","未"))</f>
        <v>未</v>
      </c>
    </row>
    <row r="330" spans="2:16" ht="8.4499999999999993" customHeight="1">
      <c r="D330" s="94"/>
    </row>
    <row r="331" spans="2:16" ht="17.100000000000001" customHeight="1">
      <c r="B331">
        <f>B328+1</f>
        <v>109</v>
      </c>
      <c r="C331" s="18" t="str">
        <f>"第"&amp;IF(B331&lt;10,DBCS(B331),B331)&amp;"週"</f>
        <v>第109週</v>
      </c>
      <c r="D331" s="94">
        <f>IFERROR(H331,"")</f>
        <v>46685</v>
      </c>
      <c r="E331" s="18" t="str">
        <f>IF(F331="","","～")</f>
        <v/>
      </c>
      <c r="F331" s="94" t="str">
        <f>IFERROR(IF(AND(YEAR(H331)=YEAR(N331),MONTH(H331)=MONTH(N331)),"",N331),"")</f>
        <v/>
      </c>
      <c r="H331" s="85">
        <f>IFERROR(H328+7,"")</f>
        <v>46685</v>
      </c>
      <c r="I331" s="85">
        <f>IFERROR(H331+1,"")</f>
        <v>46686</v>
      </c>
      <c r="J331" s="85">
        <f t="shared" ref="J331" si="528">IFERROR(I331+1,"")</f>
        <v>46687</v>
      </c>
      <c r="K331" s="85">
        <f t="shared" ref="K331" si="529">IFERROR(J331+1,"")</f>
        <v>46688</v>
      </c>
      <c r="L331" s="85">
        <f t="shared" ref="L331" si="530">IFERROR(K331+1,"")</f>
        <v>46689</v>
      </c>
      <c r="M331" s="95">
        <f t="shared" ref="M331" si="531">IFERROR(L331+1,"")</f>
        <v>46690</v>
      </c>
      <c r="N331" s="96">
        <f t="shared" ref="N331" si="532">IFERROR(M331+1,"")</f>
        <v>46691</v>
      </c>
    </row>
    <row r="332" spans="2:16" ht="17.100000000000001" customHeight="1">
      <c r="D332" s="94"/>
      <c r="H332" s="84" t="str">
        <f ca="1">IFERROR(VLOOKUP(H331,別紙１!$D$8:$H$1029,別紙１!$G$5,FALSE),"")</f>
        <v/>
      </c>
      <c r="I332" s="84" t="str">
        <f ca="1">IFERROR(VLOOKUP(I331,別紙１!$D$8:$H$1029,別紙１!$G$5,FALSE),"")</f>
        <v/>
      </c>
      <c r="J332" s="84" t="str">
        <f ca="1">IFERROR(VLOOKUP(J331,別紙１!$D$8:$H$1029,別紙１!$G$5,FALSE),"")</f>
        <v/>
      </c>
      <c r="K332" s="84" t="str">
        <f ca="1">IFERROR(VLOOKUP(K331,別紙１!$D$8:$H$1029,別紙１!$G$5,FALSE),"")</f>
        <v/>
      </c>
      <c r="L332" s="84" t="str">
        <f ca="1">IFERROR(VLOOKUP(L331,別紙１!$D$8:$H$1029,別紙１!$G$5,FALSE),"")</f>
        <v/>
      </c>
      <c r="M332" s="87" t="str">
        <f ca="1">IFERROR(VLOOKUP(M331,別紙１!$D$8:$H$1029,別紙１!$G$5,FALSE),"")</f>
        <v/>
      </c>
      <c r="N332" s="86" t="str">
        <f ca="1">IFERROR(VLOOKUP(N331,別紙１!$D$8:$H$1029,別紙１!$G$5,FALSE),"")</f>
        <v/>
      </c>
      <c r="P332" s="98" t="str">
        <f ca="1">IF(COUNTIF(H332:N332,"外")&gt;0,"非対象期間",IF(COUNTIF(H332:N332,"○")+COUNTIF(H332:N332,"▲")&gt;=2,"達成","未"))</f>
        <v>未</v>
      </c>
    </row>
    <row r="333" spans="2:16" ht="8.4499999999999993" customHeight="1">
      <c r="D333" s="94"/>
    </row>
    <row r="334" spans="2:16" ht="17.100000000000001" customHeight="1">
      <c r="B334">
        <f>B331+1</f>
        <v>110</v>
      </c>
      <c r="C334" s="18" t="str">
        <f>"第"&amp;IF(B334&lt;10,DBCS(B334),B334)&amp;"週"</f>
        <v>第110週</v>
      </c>
      <c r="D334" s="94">
        <f>IFERROR(H334,"")</f>
        <v>46692</v>
      </c>
      <c r="E334" s="18" t="str">
        <f>IF(F334="","","～")</f>
        <v/>
      </c>
      <c r="F334" s="94" t="str">
        <f>IFERROR(IF(AND(YEAR(H334)=YEAR(N334),MONTH(H334)=MONTH(N334)),"",N334),"")</f>
        <v/>
      </c>
      <c r="H334" s="85">
        <f>IFERROR(H331+7,"")</f>
        <v>46692</v>
      </c>
      <c r="I334" s="85">
        <f>IFERROR(H334+1,"")</f>
        <v>46693</v>
      </c>
      <c r="J334" s="85">
        <f t="shared" ref="J334" si="533">IFERROR(I334+1,"")</f>
        <v>46694</v>
      </c>
      <c r="K334" s="85">
        <f t="shared" ref="K334" si="534">IFERROR(J334+1,"")</f>
        <v>46695</v>
      </c>
      <c r="L334" s="85">
        <f t="shared" ref="L334" si="535">IFERROR(K334+1,"")</f>
        <v>46696</v>
      </c>
      <c r="M334" s="95">
        <f t="shared" ref="M334" si="536">IFERROR(L334+1,"")</f>
        <v>46697</v>
      </c>
      <c r="N334" s="96">
        <f t="shared" ref="N334" si="537">IFERROR(M334+1,"")</f>
        <v>46698</v>
      </c>
    </row>
    <row r="335" spans="2:16" ht="17.100000000000001" customHeight="1">
      <c r="D335" s="94"/>
      <c r="H335" s="84" t="str">
        <f ca="1">IFERROR(VLOOKUP(H334,別紙１!$D$8:$H$1029,別紙１!$G$5,FALSE),"")</f>
        <v/>
      </c>
      <c r="I335" s="84" t="str">
        <f ca="1">IFERROR(VLOOKUP(I334,別紙１!$D$8:$H$1029,別紙１!$G$5,FALSE),"")</f>
        <v/>
      </c>
      <c r="J335" s="84" t="str">
        <f ca="1">IFERROR(VLOOKUP(J334,別紙１!$D$8:$H$1029,別紙１!$G$5,FALSE),"")</f>
        <v/>
      </c>
      <c r="K335" s="84" t="str">
        <f ca="1">IFERROR(VLOOKUP(K334,別紙１!$D$8:$H$1029,別紙１!$G$5,FALSE),"")</f>
        <v/>
      </c>
      <c r="L335" s="84" t="str">
        <f ca="1">IFERROR(VLOOKUP(L334,別紙１!$D$8:$H$1029,別紙１!$G$5,FALSE),"")</f>
        <v/>
      </c>
      <c r="M335" s="87" t="str">
        <f ca="1">IFERROR(VLOOKUP(M334,別紙１!$D$8:$H$1029,別紙１!$G$5,FALSE),"")</f>
        <v/>
      </c>
      <c r="N335" s="86" t="str">
        <f ca="1">IFERROR(VLOOKUP(N334,別紙１!$D$8:$H$1029,別紙１!$G$5,FALSE),"")</f>
        <v/>
      </c>
      <c r="P335" s="98" t="str">
        <f ca="1">IF(COUNTIF(H335:N335,"外")&gt;0,"非対象期間",IF(COUNTIF(H335:N335,"○")+COUNTIF(H335:N335,"▲")&gt;=2,"達成","未"))</f>
        <v>未</v>
      </c>
    </row>
    <row r="336" spans="2:16" ht="8.4499999999999993" customHeight="1">
      <c r="D336" s="94"/>
    </row>
    <row r="337" spans="2:16" ht="17.100000000000001" customHeight="1">
      <c r="B337">
        <f>B334+1</f>
        <v>111</v>
      </c>
      <c r="C337" s="18" t="str">
        <f>"第"&amp;IF(B337&lt;10,DBCS(B337),B337)&amp;"週"</f>
        <v>第111週</v>
      </c>
      <c r="D337" s="94">
        <f>IFERROR(H337,"")</f>
        <v>46699</v>
      </c>
      <c r="E337" s="18" t="str">
        <f>IF(F337="","","～")</f>
        <v/>
      </c>
      <c r="F337" s="94" t="str">
        <f>IFERROR(IF(AND(YEAR(H337)=YEAR(N337),MONTH(H337)=MONTH(N337)),"",N337),"")</f>
        <v/>
      </c>
      <c r="H337" s="85">
        <f>IFERROR(H334+7,"")</f>
        <v>46699</v>
      </c>
      <c r="I337" s="85">
        <f>IFERROR(H337+1,"")</f>
        <v>46700</v>
      </c>
      <c r="J337" s="85">
        <f t="shared" ref="J337" si="538">IFERROR(I337+1,"")</f>
        <v>46701</v>
      </c>
      <c r="K337" s="85">
        <f t="shared" ref="K337" si="539">IFERROR(J337+1,"")</f>
        <v>46702</v>
      </c>
      <c r="L337" s="85">
        <f t="shared" ref="L337" si="540">IFERROR(K337+1,"")</f>
        <v>46703</v>
      </c>
      <c r="M337" s="95">
        <f t="shared" ref="M337" si="541">IFERROR(L337+1,"")</f>
        <v>46704</v>
      </c>
      <c r="N337" s="96">
        <f t="shared" ref="N337" si="542">IFERROR(M337+1,"")</f>
        <v>46705</v>
      </c>
    </row>
    <row r="338" spans="2:16" ht="17.100000000000001" customHeight="1">
      <c r="D338" s="94"/>
      <c r="H338" s="84" t="str">
        <f ca="1">IFERROR(VLOOKUP(H337,別紙１!$D$8:$H$1029,別紙１!$G$5,FALSE),"")</f>
        <v/>
      </c>
      <c r="I338" s="84" t="str">
        <f ca="1">IFERROR(VLOOKUP(I337,別紙１!$D$8:$H$1029,別紙１!$G$5,FALSE),"")</f>
        <v/>
      </c>
      <c r="J338" s="84" t="str">
        <f ca="1">IFERROR(VLOOKUP(J337,別紙１!$D$8:$H$1029,別紙１!$G$5,FALSE),"")</f>
        <v/>
      </c>
      <c r="K338" s="84" t="str">
        <f ca="1">IFERROR(VLOOKUP(K337,別紙１!$D$8:$H$1029,別紙１!$G$5,FALSE),"")</f>
        <v/>
      </c>
      <c r="L338" s="84" t="str">
        <f ca="1">IFERROR(VLOOKUP(L337,別紙１!$D$8:$H$1029,別紙１!$G$5,FALSE),"")</f>
        <v/>
      </c>
      <c r="M338" s="87" t="str">
        <f ca="1">IFERROR(VLOOKUP(M337,別紙１!$D$8:$H$1029,別紙１!$G$5,FALSE),"")</f>
        <v/>
      </c>
      <c r="N338" s="86" t="str">
        <f ca="1">IFERROR(VLOOKUP(N337,別紙１!$D$8:$H$1029,別紙１!$G$5,FALSE),"")</f>
        <v/>
      </c>
      <c r="P338" s="98" t="str">
        <f ca="1">IF(COUNTIF(H338:N338,"外")&gt;0,"非対象期間",IF(COUNTIF(H338:N338,"○")+COUNTIF(H338:N338,"▲")&gt;=2,"達成","未"))</f>
        <v>未</v>
      </c>
    </row>
    <row r="339" spans="2:16" ht="8.4499999999999993" customHeight="1">
      <c r="D339" s="94"/>
    </row>
    <row r="340" spans="2:16" ht="17.100000000000001" customHeight="1">
      <c r="B340">
        <f>B337+1</f>
        <v>112</v>
      </c>
      <c r="C340" s="18" t="str">
        <f>"第"&amp;IF(B340&lt;10,DBCS(B340),B340)&amp;"週"</f>
        <v>第112週</v>
      </c>
      <c r="D340" s="94">
        <f>IFERROR(H340,"")</f>
        <v>46706</v>
      </c>
      <c r="E340" s="18" t="str">
        <f>IF(F340="","","～")</f>
        <v/>
      </c>
      <c r="F340" s="94" t="str">
        <f>IFERROR(IF(AND(YEAR(H340)=YEAR(N340),MONTH(H340)=MONTH(N340)),"",N340),"")</f>
        <v/>
      </c>
      <c r="H340" s="85">
        <f>IFERROR(H337+7,"")</f>
        <v>46706</v>
      </c>
      <c r="I340" s="85">
        <f>IFERROR(H340+1,"")</f>
        <v>46707</v>
      </c>
      <c r="J340" s="85">
        <f t="shared" ref="J340" si="543">IFERROR(I340+1,"")</f>
        <v>46708</v>
      </c>
      <c r="K340" s="85">
        <f t="shared" ref="K340" si="544">IFERROR(J340+1,"")</f>
        <v>46709</v>
      </c>
      <c r="L340" s="85">
        <f t="shared" ref="L340" si="545">IFERROR(K340+1,"")</f>
        <v>46710</v>
      </c>
      <c r="M340" s="95">
        <f t="shared" ref="M340" si="546">IFERROR(L340+1,"")</f>
        <v>46711</v>
      </c>
      <c r="N340" s="96">
        <f t="shared" ref="N340" si="547">IFERROR(M340+1,"")</f>
        <v>46712</v>
      </c>
    </row>
    <row r="341" spans="2:16" ht="17.100000000000001" customHeight="1">
      <c r="D341" s="94"/>
      <c r="H341" s="84" t="str">
        <f ca="1">IFERROR(VLOOKUP(H340,別紙１!$D$8:$H$1029,別紙１!$G$5,FALSE),"")</f>
        <v/>
      </c>
      <c r="I341" s="84" t="str">
        <f ca="1">IFERROR(VLOOKUP(I340,別紙１!$D$8:$H$1029,別紙１!$G$5,FALSE),"")</f>
        <v/>
      </c>
      <c r="J341" s="84" t="str">
        <f ca="1">IFERROR(VLOOKUP(J340,別紙１!$D$8:$H$1029,別紙１!$G$5,FALSE),"")</f>
        <v/>
      </c>
      <c r="K341" s="84" t="str">
        <f ca="1">IFERROR(VLOOKUP(K340,別紙１!$D$8:$H$1029,別紙１!$G$5,FALSE),"")</f>
        <v/>
      </c>
      <c r="L341" s="84" t="str">
        <f ca="1">IFERROR(VLOOKUP(L340,別紙１!$D$8:$H$1029,別紙１!$G$5,FALSE),"")</f>
        <v/>
      </c>
      <c r="M341" s="87" t="str">
        <f ca="1">IFERROR(VLOOKUP(M340,別紙１!$D$8:$H$1029,別紙１!$G$5,FALSE),"")</f>
        <v/>
      </c>
      <c r="N341" s="86" t="str">
        <f ca="1">IFERROR(VLOOKUP(N340,別紙１!$D$8:$H$1029,別紙１!$G$5,FALSE),"")</f>
        <v/>
      </c>
      <c r="P341" s="98" t="str">
        <f ca="1">IF(COUNTIF(H341:N341,"外")&gt;0,"非対象期間",IF(COUNTIF(H341:N341,"○")+COUNTIF(H341:N341,"▲")&gt;=2,"達成","未"))</f>
        <v>未</v>
      </c>
    </row>
    <row r="342" spans="2:16" ht="8.4499999999999993" customHeight="1">
      <c r="D342" s="94"/>
    </row>
    <row r="343" spans="2:16" ht="17.100000000000001" customHeight="1">
      <c r="B343">
        <f>B340+1</f>
        <v>113</v>
      </c>
      <c r="C343" s="18" t="str">
        <f>"第"&amp;IF(B343&lt;10,DBCS(B343),B343)&amp;"週"</f>
        <v>第113週</v>
      </c>
      <c r="D343" s="94">
        <f>IFERROR(H343,"")</f>
        <v>46713</v>
      </c>
      <c r="E343" s="18" t="str">
        <f>IF(F343="","","～")</f>
        <v/>
      </c>
      <c r="F343" s="94" t="str">
        <f>IFERROR(IF(AND(YEAR(H343)=YEAR(N343),MONTH(H343)=MONTH(N343)),"",N343),"")</f>
        <v/>
      </c>
      <c r="H343" s="85">
        <f>IFERROR(H340+7,"")</f>
        <v>46713</v>
      </c>
      <c r="I343" s="85">
        <f>IFERROR(H343+1,"")</f>
        <v>46714</v>
      </c>
      <c r="J343" s="85">
        <f t="shared" ref="J343" si="548">IFERROR(I343+1,"")</f>
        <v>46715</v>
      </c>
      <c r="K343" s="85">
        <f t="shared" ref="K343" si="549">IFERROR(J343+1,"")</f>
        <v>46716</v>
      </c>
      <c r="L343" s="85">
        <f t="shared" ref="L343" si="550">IFERROR(K343+1,"")</f>
        <v>46717</v>
      </c>
      <c r="M343" s="95">
        <f t="shared" ref="M343" si="551">IFERROR(L343+1,"")</f>
        <v>46718</v>
      </c>
      <c r="N343" s="96">
        <f t="shared" ref="N343" si="552">IFERROR(M343+1,"")</f>
        <v>46719</v>
      </c>
    </row>
    <row r="344" spans="2:16" ht="17.100000000000001" customHeight="1">
      <c r="D344" s="94"/>
      <c r="H344" s="84" t="str">
        <f ca="1">IFERROR(VLOOKUP(H343,別紙１!$D$8:$H$1029,別紙１!$G$5,FALSE),"")</f>
        <v/>
      </c>
      <c r="I344" s="84" t="str">
        <f ca="1">IFERROR(VLOOKUP(I343,別紙１!$D$8:$H$1029,別紙１!$G$5,FALSE),"")</f>
        <v/>
      </c>
      <c r="J344" s="84" t="str">
        <f ca="1">IFERROR(VLOOKUP(J343,別紙１!$D$8:$H$1029,別紙１!$G$5,FALSE),"")</f>
        <v/>
      </c>
      <c r="K344" s="84" t="str">
        <f ca="1">IFERROR(VLOOKUP(K343,別紙１!$D$8:$H$1029,別紙１!$G$5,FALSE),"")</f>
        <v/>
      </c>
      <c r="L344" s="84" t="str">
        <f ca="1">IFERROR(VLOOKUP(L343,別紙１!$D$8:$H$1029,別紙１!$G$5,FALSE),"")</f>
        <v/>
      </c>
      <c r="M344" s="87" t="str">
        <f ca="1">IFERROR(VLOOKUP(M343,別紙１!$D$8:$H$1029,別紙１!$G$5,FALSE),"")</f>
        <v/>
      </c>
      <c r="N344" s="86" t="str">
        <f ca="1">IFERROR(VLOOKUP(N343,別紙１!$D$8:$H$1029,別紙１!$G$5,FALSE),"")</f>
        <v/>
      </c>
      <c r="P344" s="98" t="str">
        <f ca="1">IF(COUNTIF(H344:N344,"外")&gt;0,"非対象期間",IF(COUNTIF(H344:N344,"○")+COUNTIF(H344:N344,"▲")&gt;=2,"達成","未"))</f>
        <v>未</v>
      </c>
    </row>
    <row r="345" spans="2:16" ht="8.4499999999999993" customHeight="1">
      <c r="D345" s="94"/>
    </row>
    <row r="346" spans="2:16" ht="17.100000000000001" customHeight="1">
      <c r="B346">
        <f>B343+1</f>
        <v>114</v>
      </c>
      <c r="C346" s="18" t="str">
        <f>"第"&amp;IF(B346&lt;10,DBCS(B346),B346)&amp;"週"</f>
        <v>第114週</v>
      </c>
      <c r="D346" s="94">
        <f>IFERROR(H346,"")</f>
        <v>46720</v>
      </c>
      <c r="E346" s="18" t="str">
        <f>IF(F346="","","～")</f>
        <v>～</v>
      </c>
      <c r="F346" s="94">
        <f>IFERROR(IF(AND(YEAR(H346)=YEAR(N346),MONTH(H346)=MONTH(N346)),"",N346),"")</f>
        <v>46726</v>
      </c>
      <c r="H346" s="85">
        <f>IFERROR(H343+7,"")</f>
        <v>46720</v>
      </c>
      <c r="I346" s="85">
        <f>IFERROR(H346+1,"")</f>
        <v>46721</v>
      </c>
      <c r="J346" s="85">
        <f t="shared" ref="J346" si="553">IFERROR(I346+1,"")</f>
        <v>46722</v>
      </c>
      <c r="K346" s="85">
        <f t="shared" ref="K346" si="554">IFERROR(J346+1,"")</f>
        <v>46723</v>
      </c>
      <c r="L346" s="85">
        <f t="shared" ref="L346" si="555">IFERROR(K346+1,"")</f>
        <v>46724</v>
      </c>
      <c r="M346" s="95">
        <f t="shared" ref="M346" si="556">IFERROR(L346+1,"")</f>
        <v>46725</v>
      </c>
      <c r="N346" s="96">
        <f t="shared" ref="N346" si="557">IFERROR(M346+1,"")</f>
        <v>46726</v>
      </c>
    </row>
    <row r="347" spans="2:16" ht="17.100000000000001" customHeight="1">
      <c r="D347" s="94"/>
      <c r="H347" s="84" t="str">
        <f ca="1">IFERROR(VLOOKUP(H346,別紙１!$D$8:$H$1029,別紙１!$G$5,FALSE),"")</f>
        <v/>
      </c>
      <c r="I347" s="84" t="str">
        <f ca="1">IFERROR(VLOOKUP(I346,別紙１!$D$8:$H$1029,別紙１!$G$5,FALSE),"")</f>
        <v/>
      </c>
      <c r="J347" s="84" t="str">
        <f ca="1">IFERROR(VLOOKUP(J346,別紙１!$D$8:$H$1029,別紙１!$G$5,FALSE),"")</f>
        <v/>
      </c>
      <c r="K347" s="84" t="str">
        <f ca="1">IFERROR(VLOOKUP(K346,別紙１!$D$8:$H$1029,別紙１!$G$5,FALSE),"")</f>
        <v/>
      </c>
      <c r="L347" s="84" t="str">
        <f ca="1">IFERROR(VLOOKUP(L346,別紙１!$D$8:$H$1029,別紙１!$G$5,FALSE),"")</f>
        <v/>
      </c>
      <c r="M347" s="87" t="str">
        <f ca="1">IFERROR(VLOOKUP(M346,別紙１!$D$8:$H$1029,別紙１!$G$5,FALSE),"")</f>
        <v/>
      </c>
      <c r="N347" s="86" t="str">
        <f ca="1">IFERROR(VLOOKUP(N346,別紙１!$D$8:$H$1029,別紙１!$G$5,FALSE),"")</f>
        <v/>
      </c>
      <c r="P347" s="98" t="str">
        <f ca="1">IF(COUNTIF(H347:N347,"外")&gt;0,"非対象期間",IF(COUNTIF(H347:N347,"○")+COUNTIF(H347:N347,"▲")&gt;=2,"達成","未"))</f>
        <v>未</v>
      </c>
    </row>
    <row r="348" spans="2:16" ht="8.4499999999999993" customHeight="1">
      <c r="D348" s="94"/>
    </row>
    <row r="349" spans="2:16" ht="17.100000000000001" customHeight="1">
      <c r="B349">
        <f>B346+1</f>
        <v>115</v>
      </c>
      <c r="C349" s="18" t="str">
        <f>"第"&amp;IF(B349&lt;10,DBCS(B349),B349)&amp;"週"</f>
        <v>第115週</v>
      </c>
      <c r="D349" s="94">
        <f>IFERROR(H349,"")</f>
        <v>46727</v>
      </c>
      <c r="E349" s="18" t="str">
        <f>IF(F349="","","～")</f>
        <v/>
      </c>
      <c r="F349" s="94" t="str">
        <f>IFERROR(IF(AND(YEAR(H349)=YEAR(N349),MONTH(H349)=MONTH(N349)),"",N349),"")</f>
        <v/>
      </c>
      <c r="H349" s="85">
        <f>IFERROR(H346+7,"")</f>
        <v>46727</v>
      </c>
      <c r="I349" s="85">
        <f>IFERROR(H349+1,"")</f>
        <v>46728</v>
      </c>
      <c r="J349" s="85">
        <f t="shared" ref="J349" si="558">IFERROR(I349+1,"")</f>
        <v>46729</v>
      </c>
      <c r="K349" s="85">
        <f t="shared" ref="K349" si="559">IFERROR(J349+1,"")</f>
        <v>46730</v>
      </c>
      <c r="L349" s="85">
        <f t="shared" ref="L349" si="560">IFERROR(K349+1,"")</f>
        <v>46731</v>
      </c>
      <c r="M349" s="95">
        <f t="shared" ref="M349" si="561">IFERROR(L349+1,"")</f>
        <v>46732</v>
      </c>
      <c r="N349" s="96">
        <f t="shared" ref="N349" si="562">IFERROR(M349+1,"")</f>
        <v>46733</v>
      </c>
    </row>
    <row r="350" spans="2:16" ht="17.100000000000001" customHeight="1">
      <c r="D350" s="94"/>
      <c r="H350" s="84" t="str">
        <f ca="1">IFERROR(VLOOKUP(H349,別紙１!$D$8:$H$1029,別紙１!$G$5,FALSE),"")</f>
        <v/>
      </c>
      <c r="I350" s="84" t="str">
        <f ca="1">IFERROR(VLOOKUP(I349,別紙１!$D$8:$H$1029,別紙１!$G$5,FALSE),"")</f>
        <v/>
      </c>
      <c r="J350" s="84" t="str">
        <f ca="1">IFERROR(VLOOKUP(J349,別紙１!$D$8:$H$1029,別紙１!$G$5,FALSE),"")</f>
        <v/>
      </c>
      <c r="K350" s="84" t="str">
        <f ca="1">IFERROR(VLOOKUP(K349,別紙１!$D$8:$H$1029,別紙１!$G$5,FALSE),"")</f>
        <v/>
      </c>
      <c r="L350" s="84" t="str">
        <f ca="1">IFERROR(VLOOKUP(L349,別紙１!$D$8:$H$1029,別紙１!$G$5,FALSE),"")</f>
        <v/>
      </c>
      <c r="M350" s="87" t="str">
        <f ca="1">IFERROR(VLOOKUP(M349,別紙１!$D$8:$H$1029,別紙１!$G$5,FALSE),"")</f>
        <v/>
      </c>
      <c r="N350" s="86" t="str">
        <f ca="1">IFERROR(VLOOKUP(N349,別紙１!$D$8:$H$1029,別紙１!$G$5,FALSE),"")</f>
        <v/>
      </c>
      <c r="P350" s="98" t="str">
        <f ca="1">IF(COUNTIF(H350:N350,"外")&gt;0,"非対象期間",IF(COUNTIF(H350:N350,"○")+COUNTIF(H350:N350,"▲")&gt;=2,"達成","未"))</f>
        <v>未</v>
      </c>
    </row>
    <row r="351" spans="2:16" ht="8.4499999999999993" customHeight="1">
      <c r="D351" s="94"/>
    </row>
    <row r="352" spans="2:16" ht="17.100000000000001" customHeight="1">
      <c r="B352">
        <f>B349+1</f>
        <v>116</v>
      </c>
      <c r="C352" s="18" t="str">
        <f>"第"&amp;IF(B352&lt;10,DBCS(B352),B352)&amp;"週"</f>
        <v>第116週</v>
      </c>
      <c r="D352" s="94">
        <f>IFERROR(H352,"")</f>
        <v>46734</v>
      </c>
      <c r="E352" s="18" t="str">
        <f>IF(F352="","","～")</f>
        <v/>
      </c>
      <c r="F352" s="94" t="str">
        <f>IFERROR(IF(AND(YEAR(H352)=YEAR(N352),MONTH(H352)=MONTH(N352)),"",N352),"")</f>
        <v/>
      </c>
      <c r="H352" s="85">
        <f>IFERROR(H349+7,"")</f>
        <v>46734</v>
      </c>
      <c r="I352" s="85">
        <f>IFERROR(H352+1,"")</f>
        <v>46735</v>
      </c>
      <c r="J352" s="85">
        <f t="shared" ref="J352" si="563">IFERROR(I352+1,"")</f>
        <v>46736</v>
      </c>
      <c r="K352" s="85">
        <f t="shared" ref="K352" si="564">IFERROR(J352+1,"")</f>
        <v>46737</v>
      </c>
      <c r="L352" s="85">
        <f t="shared" ref="L352" si="565">IFERROR(K352+1,"")</f>
        <v>46738</v>
      </c>
      <c r="M352" s="95">
        <f t="shared" ref="M352" si="566">IFERROR(L352+1,"")</f>
        <v>46739</v>
      </c>
      <c r="N352" s="96">
        <f t="shared" ref="N352" si="567">IFERROR(M352+1,"")</f>
        <v>46740</v>
      </c>
    </row>
    <row r="353" spans="2:16" ht="17.100000000000001" customHeight="1">
      <c r="D353" s="94"/>
      <c r="H353" s="84" t="str">
        <f ca="1">IFERROR(VLOOKUP(H352,別紙１!$D$8:$H$1029,別紙１!$G$5,FALSE),"")</f>
        <v/>
      </c>
      <c r="I353" s="84" t="str">
        <f ca="1">IFERROR(VLOOKUP(I352,別紙１!$D$8:$H$1029,別紙１!$G$5,FALSE),"")</f>
        <v/>
      </c>
      <c r="J353" s="84" t="str">
        <f ca="1">IFERROR(VLOOKUP(J352,別紙１!$D$8:$H$1029,別紙１!$G$5,FALSE),"")</f>
        <v/>
      </c>
      <c r="K353" s="84" t="str">
        <f ca="1">IFERROR(VLOOKUP(K352,別紙１!$D$8:$H$1029,別紙１!$G$5,FALSE),"")</f>
        <v/>
      </c>
      <c r="L353" s="84" t="str">
        <f ca="1">IFERROR(VLOOKUP(L352,別紙１!$D$8:$H$1029,別紙１!$G$5,FALSE),"")</f>
        <v/>
      </c>
      <c r="M353" s="87" t="str">
        <f ca="1">IFERROR(VLOOKUP(M352,別紙１!$D$8:$H$1029,別紙１!$G$5,FALSE),"")</f>
        <v/>
      </c>
      <c r="N353" s="86" t="str">
        <f ca="1">IFERROR(VLOOKUP(N352,別紙１!$D$8:$H$1029,別紙１!$G$5,FALSE),"")</f>
        <v/>
      </c>
      <c r="P353" s="98" t="str">
        <f ca="1">IF(COUNTIF(H353:N353,"外")&gt;0,"非対象期間",IF(COUNTIF(H353:N353,"○")+COUNTIF(H353:N353,"▲")&gt;=2,"達成","未"))</f>
        <v>未</v>
      </c>
    </row>
    <row r="354" spans="2:16" ht="8.4499999999999993" customHeight="1">
      <c r="D354" s="94"/>
    </row>
    <row r="355" spans="2:16" ht="17.100000000000001" customHeight="1">
      <c r="B355">
        <f>B352+1</f>
        <v>117</v>
      </c>
      <c r="C355" s="18" t="str">
        <f>"第"&amp;IF(B355&lt;10,DBCS(B355),B355)&amp;"週"</f>
        <v>第117週</v>
      </c>
      <c r="D355" s="94">
        <f>IFERROR(H355,"")</f>
        <v>46741</v>
      </c>
      <c r="E355" s="18" t="str">
        <f>IF(F355="","","～")</f>
        <v/>
      </c>
      <c r="F355" s="94" t="str">
        <f>IFERROR(IF(AND(YEAR(H355)=YEAR(N355),MONTH(H355)=MONTH(N355)),"",N355),"")</f>
        <v/>
      </c>
      <c r="H355" s="85">
        <f>IFERROR(H352+7,"")</f>
        <v>46741</v>
      </c>
      <c r="I355" s="85">
        <f>IFERROR(H355+1,"")</f>
        <v>46742</v>
      </c>
      <c r="J355" s="85">
        <f t="shared" ref="J355" si="568">IFERROR(I355+1,"")</f>
        <v>46743</v>
      </c>
      <c r="K355" s="85">
        <f t="shared" ref="K355" si="569">IFERROR(J355+1,"")</f>
        <v>46744</v>
      </c>
      <c r="L355" s="85">
        <f t="shared" ref="L355" si="570">IFERROR(K355+1,"")</f>
        <v>46745</v>
      </c>
      <c r="M355" s="95">
        <f t="shared" ref="M355" si="571">IFERROR(L355+1,"")</f>
        <v>46746</v>
      </c>
      <c r="N355" s="96">
        <f t="shared" ref="N355" si="572">IFERROR(M355+1,"")</f>
        <v>46747</v>
      </c>
    </row>
    <row r="356" spans="2:16" ht="17.100000000000001" customHeight="1">
      <c r="D356" s="94"/>
      <c r="H356" s="84" t="str">
        <f ca="1">IFERROR(VLOOKUP(H355,別紙１!$D$8:$H$1029,別紙１!$G$5,FALSE),"")</f>
        <v/>
      </c>
      <c r="I356" s="84" t="str">
        <f ca="1">IFERROR(VLOOKUP(I355,別紙１!$D$8:$H$1029,別紙１!$G$5,FALSE),"")</f>
        <v/>
      </c>
      <c r="J356" s="84" t="str">
        <f ca="1">IFERROR(VLOOKUP(J355,別紙１!$D$8:$H$1029,別紙１!$G$5,FALSE),"")</f>
        <v/>
      </c>
      <c r="K356" s="84" t="str">
        <f ca="1">IFERROR(VLOOKUP(K355,別紙１!$D$8:$H$1029,別紙１!$G$5,FALSE),"")</f>
        <v/>
      </c>
      <c r="L356" s="84" t="str">
        <f ca="1">IFERROR(VLOOKUP(L355,別紙１!$D$8:$H$1029,別紙１!$G$5,FALSE),"")</f>
        <v/>
      </c>
      <c r="M356" s="87" t="str">
        <f ca="1">IFERROR(VLOOKUP(M355,別紙１!$D$8:$H$1029,別紙１!$G$5,FALSE),"")</f>
        <v/>
      </c>
      <c r="N356" s="86" t="str">
        <f ca="1">IFERROR(VLOOKUP(N355,別紙１!$D$8:$H$1029,別紙１!$G$5,FALSE),"")</f>
        <v/>
      </c>
      <c r="P356" s="98" t="str">
        <f ca="1">IF(COUNTIF(H356:N356,"外")&gt;0,"非対象期間",IF(COUNTIF(H356:N356,"○")+COUNTIF(H356:N356,"▲")&gt;=2,"達成","未"))</f>
        <v>未</v>
      </c>
    </row>
    <row r="357" spans="2:16" ht="8.4499999999999993" customHeight="1">
      <c r="D357" s="94"/>
    </row>
    <row r="358" spans="2:16" ht="17.100000000000001" customHeight="1">
      <c r="B358">
        <f>B355+1</f>
        <v>118</v>
      </c>
      <c r="C358" s="18" t="str">
        <f>"第"&amp;IF(B358&lt;10,DBCS(B358),B358)&amp;"週"</f>
        <v>第118週</v>
      </c>
      <c r="D358" s="94">
        <f>IFERROR(H358,"")</f>
        <v>46748</v>
      </c>
      <c r="E358" s="18" t="str">
        <f>IF(F358="","","～")</f>
        <v>～</v>
      </c>
      <c r="F358" s="94">
        <f>IFERROR(IF(AND(YEAR(H358)=YEAR(N358),MONTH(H358)=MONTH(N358)),"",N358),"")</f>
        <v>46754</v>
      </c>
      <c r="H358" s="85">
        <f>IFERROR(H355+7,"")</f>
        <v>46748</v>
      </c>
      <c r="I358" s="85">
        <f>IFERROR(H358+1,"")</f>
        <v>46749</v>
      </c>
      <c r="J358" s="85">
        <f t="shared" ref="J358" si="573">IFERROR(I358+1,"")</f>
        <v>46750</v>
      </c>
      <c r="K358" s="85">
        <f t="shared" ref="K358" si="574">IFERROR(J358+1,"")</f>
        <v>46751</v>
      </c>
      <c r="L358" s="85">
        <f t="shared" ref="L358" si="575">IFERROR(K358+1,"")</f>
        <v>46752</v>
      </c>
      <c r="M358" s="95">
        <f t="shared" ref="M358" si="576">IFERROR(L358+1,"")</f>
        <v>46753</v>
      </c>
      <c r="N358" s="96">
        <f t="shared" ref="N358" si="577">IFERROR(M358+1,"")</f>
        <v>46754</v>
      </c>
    </row>
    <row r="359" spans="2:16" ht="17.100000000000001" customHeight="1">
      <c r="D359" s="94"/>
      <c r="H359" s="84" t="str">
        <f ca="1">IFERROR(VLOOKUP(H358,別紙１!$D$8:$H$1029,別紙１!$G$5,FALSE),"")</f>
        <v/>
      </c>
      <c r="I359" s="84" t="str">
        <f ca="1">IFERROR(VLOOKUP(I358,別紙１!$D$8:$H$1029,別紙１!$G$5,FALSE),"")</f>
        <v/>
      </c>
      <c r="J359" s="84" t="str">
        <f ca="1">IFERROR(VLOOKUP(J358,別紙１!$D$8:$H$1029,別紙１!$G$5,FALSE),"")</f>
        <v/>
      </c>
      <c r="K359" s="84" t="str">
        <f ca="1">IFERROR(VLOOKUP(K358,別紙１!$D$8:$H$1029,別紙１!$G$5,FALSE),"")</f>
        <v/>
      </c>
      <c r="L359" s="84" t="str">
        <f ca="1">IFERROR(VLOOKUP(L358,別紙１!$D$8:$H$1029,別紙１!$G$5,FALSE),"")</f>
        <v/>
      </c>
      <c r="M359" s="87" t="str">
        <f ca="1">IFERROR(VLOOKUP(M358,別紙１!$D$8:$H$1029,別紙１!$G$5,FALSE),"")</f>
        <v/>
      </c>
      <c r="N359" s="86" t="str">
        <f ca="1">IFERROR(VLOOKUP(N358,別紙１!$D$8:$H$1029,別紙１!$G$5,FALSE),"")</f>
        <v/>
      </c>
      <c r="P359" s="98" t="str">
        <f ca="1">IF(COUNTIF(H359:N359,"外")&gt;0,"非対象期間",IF(COUNTIF(H359:N359,"○")+COUNTIF(H359:N359,"▲")&gt;=2,"達成","未"))</f>
        <v>未</v>
      </c>
    </row>
    <row r="360" spans="2:16" ht="8.4499999999999993" customHeight="1">
      <c r="D360" s="94"/>
    </row>
    <row r="361" spans="2:16" ht="17.100000000000001" customHeight="1">
      <c r="B361">
        <f>B358+1</f>
        <v>119</v>
      </c>
      <c r="C361" s="18" t="str">
        <f>"第"&amp;IF(B361&lt;10,DBCS(B361),B361)&amp;"週"</f>
        <v>第119週</v>
      </c>
      <c r="D361" s="94">
        <f>IFERROR(H361,"")</f>
        <v>46755</v>
      </c>
      <c r="E361" s="18" t="str">
        <f>IF(F361="","","～")</f>
        <v/>
      </c>
      <c r="F361" s="94" t="str">
        <f>IFERROR(IF(AND(YEAR(H361)=YEAR(N361),MONTH(H361)=MONTH(N361)),"",N361),"")</f>
        <v/>
      </c>
      <c r="H361" s="85">
        <f>IFERROR(H358+7,"")</f>
        <v>46755</v>
      </c>
      <c r="I361" s="85">
        <f>IFERROR(H361+1,"")</f>
        <v>46756</v>
      </c>
      <c r="J361" s="85">
        <f t="shared" ref="J361" si="578">IFERROR(I361+1,"")</f>
        <v>46757</v>
      </c>
      <c r="K361" s="85">
        <f t="shared" ref="K361" si="579">IFERROR(J361+1,"")</f>
        <v>46758</v>
      </c>
      <c r="L361" s="85">
        <f t="shared" ref="L361" si="580">IFERROR(K361+1,"")</f>
        <v>46759</v>
      </c>
      <c r="M361" s="95">
        <f t="shared" ref="M361" si="581">IFERROR(L361+1,"")</f>
        <v>46760</v>
      </c>
      <c r="N361" s="96">
        <f t="shared" ref="N361" si="582">IFERROR(M361+1,"")</f>
        <v>46761</v>
      </c>
    </row>
    <row r="362" spans="2:16" ht="17.100000000000001" customHeight="1">
      <c r="D362" s="94"/>
      <c r="H362" s="84" t="str">
        <f ca="1">IFERROR(VLOOKUP(H361,別紙１!$D$8:$H$1029,別紙１!$G$5,FALSE),"")</f>
        <v/>
      </c>
      <c r="I362" s="84" t="str">
        <f ca="1">IFERROR(VLOOKUP(I361,別紙１!$D$8:$H$1029,別紙１!$G$5,FALSE),"")</f>
        <v/>
      </c>
      <c r="J362" s="84" t="str">
        <f ca="1">IFERROR(VLOOKUP(J361,別紙１!$D$8:$H$1029,別紙１!$G$5,FALSE),"")</f>
        <v/>
      </c>
      <c r="K362" s="84" t="str">
        <f ca="1">IFERROR(VLOOKUP(K361,別紙１!$D$8:$H$1029,別紙１!$G$5,FALSE),"")</f>
        <v/>
      </c>
      <c r="L362" s="84" t="str">
        <f ca="1">IFERROR(VLOOKUP(L361,別紙１!$D$8:$H$1029,別紙１!$G$5,FALSE),"")</f>
        <v/>
      </c>
      <c r="M362" s="87" t="str">
        <f ca="1">IFERROR(VLOOKUP(M361,別紙１!$D$8:$H$1029,別紙１!$G$5,FALSE),"")</f>
        <v/>
      </c>
      <c r="N362" s="86" t="str">
        <f ca="1">IFERROR(VLOOKUP(N361,別紙１!$D$8:$H$1029,別紙１!$G$5,FALSE),"")</f>
        <v/>
      </c>
      <c r="P362" s="98" t="str">
        <f ca="1">IF(COUNTIF(H362:N362,"外")&gt;0,"非対象期間",IF(COUNTIF(H362:N362,"○")+COUNTIF(H362:N362,"▲")&gt;=2,"達成","未"))</f>
        <v>未</v>
      </c>
    </row>
    <row r="363" spans="2:16" ht="8.4499999999999993" customHeight="1">
      <c r="D363" s="94"/>
    </row>
    <row r="364" spans="2:16" ht="17.100000000000001" customHeight="1">
      <c r="B364">
        <f>B361+1</f>
        <v>120</v>
      </c>
      <c r="C364" s="18" t="str">
        <f>"第"&amp;IF(B364&lt;10,DBCS(B364),B364)&amp;"週"</f>
        <v>第120週</v>
      </c>
      <c r="D364" s="94">
        <f>IFERROR(H364,"")</f>
        <v>46762</v>
      </c>
      <c r="E364" s="18" t="str">
        <f>IF(F364="","","～")</f>
        <v/>
      </c>
      <c r="F364" s="94" t="str">
        <f>IFERROR(IF(AND(YEAR(H364)=YEAR(N364),MONTH(H364)=MONTH(N364)),"",N364),"")</f>
        <v/>
      </c>
      <c r="H364" s="85">
        <f>IFERROR(H361+7,"")</f>
        <v>46762</v>
      </c>
      <c r="I364" s="85">
        <f>IFERROR(H364+1,"")</f>
        <v>46763</v>
      </c>
      <c r="J364" s="85">
        <f t="shared" ref="J364" si="583">IFERROR(I364+1,"")</f>
        <v>46764</v>
      </c>
      <c r="K364" s="85">
        <f t="shared" ref="K364" si="584">IFERROR(J364+1,"")</f>
        <v>46765</v>
      </c>
      <c r="L364" s="85">
        <f t="shared" ref="L364" si="585">IFERROR(K364+1,"")</f>
        <v>46766</v>
      </c>
      <c r="M364" s="95">
        <f t="shared" ref="M364" si="586">IFERROR(L364+1,"")</f>
        <v>46767</v>
      </c>
      <c r="N364" s="96">
        <f t="shared" ref="N364" si="587">IFERROR(M364+1,"")</f>
        <v>46768</v>
      </c>
    </row>
    <row r="365" spans="2:16" ht="17.100000000000001" customHeight="1">
      <c r="D365" s="94"/>
      <c r="H365" s="84" t="str">
        <f ca="1">IFERROR(VLOOKUP(H364,別紙１!$D$8:$H$1029,別紙１!$G$5,FALSE),"")</f>
        <v/>
      </c>
      <c r="I365" s="84" t="str">
        <f ca="1">IFERROR(VLOOKUP(I364,別紙１!$D$8:$H$1029,別紙１!$G$5,FALSE),"")</f>
        <v/>
      </c>
      <c r="J365" s="84" t="str">
        <f ca="1">IFERROR(VLOOKUP(J364,別紙１!$D$8:$H$1029,別紙１!$G$5,FALSE),"")</f>
        <v/>
      </c>
      <c r="K365" s="84" t="str">
        <f ca="1">IFERROR(VLOOKUP(K364,別紙１!$D$8:$H$1029,別紙１!$G$5,FALSE),"")</f>
        <v/>
      </c>
      <c r="L365" s="84" t="str">
        <f ca="1">IFERROR(VLOOKUP(L364,別紙１!$D$8:$H$1029,別紙１!$G$5,FALSE),"")</f>
        <v/>
      </c>
      <c r="M365" s="87" t="str">
        <f ca="1">IFERROR(VLOOKUP(M364,別紙１!$D$8:$H$1029,別紙１!$G$5,FALSE),"")</f>
        <v/>
      </c>
      <c r="N365" s="86" t="str">
        <f ca="1">IFERROR(VLOOKUP(N364,別紙１!$D$8:$H$1029,別紙１!$G$5,FALSE),"")</f>
        <v/>
      </c>
      <c r="P365" s="98" t="str">
        <f ca="1">IF(COUNTIF(H365:N365,"外")&gt;0,"非対象期間",IF(COUNTIF(H365:N365,"○")+COUNTIF(H365:N365,"▲")&gt;=2,"達成","未"))</f>
        <v>未</v>
      </c>
    </row>
    <row r="366" spans="2:16" ht="8.4499999999999993" customHeight="1">
      <c r="D366" s="94"/>
    </row>
    <row r="367" spans="2:16" ht="17.100000000000001" customHeight="1">
      <c r="B367">
        <f>B364+1</f>
        <v>121</v>
      </c>
      <c r="C367" s="18" t="str">
        <f>"第"&amp;IF(B367&lt;10,DBCS(B367),B367)&amp;"週"</f>
        <v>第121週</v>
      </c>
      <c r="D367" s="94">
        <f>IFERROR(H367,"")</f>
        <v>46769</v>
      </c>
      <c r="E367" s="18" t="str">
        <f>IF(F367="","","～")</f>
        <v/>
      </c>
      <c r="F367" s="94" t="str">
        <f>IFERROR(IF(AND(YEAR(H367)=YEAR(N367),MONTH(H367)=MONTH(N367)),"",N367),"")</f>
        <v/>
      </c>
      <c r="H367" s="85">
        <f>IFERROR(H364+7,"")</f>
        <v>46769</v>
      </c>
      <c r="I367" s="85">
        <f>IFERROR(H367+1,"")</f>
        <v>46770</v>
      </c>
      <c r="J367" s="85">
        <f t="shared" ref="J367" si="588">IFERROR(I367+1,"")</f>
        <v>46771</v>
      </c>
      <c r="K367" s="85">
        <f t="shared" ref="K367" si="589">IFERROR(J367+1,"")</f>
        <v>46772</v>
      </c>
      <c r="L367" s="85">
        <f t="shared" ref="L367" si="590">IFERROR(K367+1,"")</f>
        <v>46773</v>
      </c>
      <c r="M367" s="95">
        <f t="shared" ref="M367" si="591">IFERROR(L367+1,"")</f>
        <v>46774</v>
      </c>
      <c r="N367" s="96">
        <f t="shared" ref="N367" si="592">IFERROR(M367+1,"")</f>
        <v>46775</v>
      </c>
    </row>
    <row r="368" spans="2:16" ht="17.100000000000001" customHeight="1">
      <c r="D368" s="94"/>
      <c r="H368" s="84" t="str">
        <f ca="1">IFERROR(VLOOKUP(H367,別紙１!$D$8:$H$1029,別紙１!$G$5,FALSE),"")</f>
        <v/>
      </c>
      <c r="I368" s="84" t="str">
        <f ca="1">IFERROR(VLOOKUP(I367,別紙１!$D$8:$H$1029,別紙１!$G$5,FALSE),"")</f>
        <v/>
      </c>
      <c r="J368" s="84" t="str">
        <f ca="1">IFERROR(VLOOKUP(J367,別紙１!$D$8:$H$1029,別紙１!$G$5,FALSE),"")</f>
        <v/>
      </c>
      <c r="K368" s="84" t="str">
        <f ca="1">IFERROR(VLOOKUP(K367,別紙１!$D$8:$H$1029,別紙１!$G$5,FALSE),"")</f>
        <v/>
      </c>
      <c r="L368" s="84" t="str">
        <f ca="1">IFERROR(VLOOKUP(L367,別紙１!$D$8:$H$1029,別紙１!$G$5,FALSE),"")</f>
        <v/>
      </c>
      <c r="M368" s="87" t="str">
        <f ca="1">IFERROR(VLOOKUP(M367,別紙１!$D$8:$H$1029,別紙１!$G$5,FALSE),"")</f>
        <v/>
      </c>
      <c r="N368" s="86" t="str">
        <f ca="1">IFERROR(VLOOKUP(N367,別紙１!$D$8:$H$1029,別紙１!$G$5,FALSE),"")</f>
        <v/>
      </c>
      <c r="P368" s="98" t="str">
        <f ca="1">IF(COUNTIF(H368:N368,"外")&gt;0,"非対象期間",IF(COUNTIF(H368:N368,"○")+COUNTIF(H368:N368,"▲")&gt;=2,"達成","未"))</f>
        <v>未</v>
      </c>
    </row>
    <row r="369" spans="2:16" ht="8.4499999999999993" customHeight="1">
      <c r="D369" s="94"/>
    </row>
    <row r="370" spans="2:16" ht="17.100000000000001" customHeight="1">
      <c r="B370">
        <f>B367+1</f>
        <v>122</v>
      </c>
      <c r="C370" s="18" t="str">
        <f>"第"&amp;IF(B370&lt;10,DBCS(B370),B370)&amp;"週"</f>
        <v>第122週</v>
      </c>
      <c r="D370" s="94">
        <f>IFERROR(H370,"")</f>
        <v>46776</v>
      </c>
      <c r="E370" s="18" t="str">
        <f>IF(F370="","","～")</f>
        <v/>
      </c>
      <c r="F370" s="94" t="str">
        <f>IFERROR(IF(AND(YEAR(H370)=YEAR(N370),MONTH(H370)=MONTH(N370)),"",N370),"")</f>
        <v/>
      </c>
      <c r="H370" s="85">
        <f>IFERROR(H367+7,"")</f>
        <v>46776</v>
      </c>
      <c r="I370" s="85">
        <f>IFERROR(H370+1,"")</f>
        <v>46777</v>
      </c>
      <c r="J370" s="85">
        <f t="shared" ref="J370" si="593">IFERROR(I370+1,"")</f>
        <v>46778</v>
      </c>
      <c r="K370" s="85">
        <f t="shared" ref="K370" si="594">IFERROR(J370+1,"")</f>
        <v>46779</v>
      </c>
      <c r="L370" s="85">
        <f t="shared" ref="L370" si="595">IFERROR(K370+1,"")</f>
        <v>46780</v>
      </c>
      <c r="M370" s="95">
        <f t="shared" ref="M370" si="596">IFERROR(L370+1,"")</f>
        <v>46781</v>
      </c>
      <c r="N370" s="96">
        <f t="shared" ref="N370" si="597">IFERROR(M370+1,"")</f>
        <v>46782</v>
      </c>
    </row>
    <row r="371" spans="2:16" ht="17.100000000000001" customHeight="1">
      <c r="D371" s="94"/>
      <c r="H371" s="84" t="str">
        <f ca="1">IFERROR(VLOOKUP(H370,別紙１!$D$8:$H$1029,別紙１!$G$5,FALSE),"")</f>
        <v/>
      </c>
      <c r="I371" s="84" t="str">
        <f ca="1">IFERROR(VLOOKUP(I370,別紙１!$D$8:$H$1029,別紙１!$G$5,FALSE),"")</f>
        <v/>
      </c>
      <c r="J371" s="84" t="str">
        <f ca="1">IFERROR(VLOOKUP(J370,別紙１!$D$8:$H$1029,別紙１!$G$5,FALSE),"")</f>
        <v/>
      </c>
      <c r="K371" s="84" t="str">
        <f ca="1">IFERROR(VLOOKUP(K370,別紙１!$D$8:$H$1029,別紙１!$G$5,FALSE),"")</f>
        <v/>
      </c>
      <c r="L371" s="84" t="str">
        <f ca="1">IFERROR(VLOOKUP(L370,別紙１!$D$8:$H$1029,別紙１!$G$5,FALSE),"")</f>
        <v/>
      </c>
      <c r="M371" s="87" t="str">
        <f ca="1">IFERROR(VLOOKUP(M370,別紙１!$D$8:$H$1029,別紙１!$G$5,FALSE),"")</f>
        <v/>
      </c>
      <c r="N371" s="86" t="str">
        <f ca="1">IFERROR(VLOOKUP(N370,別紙１!$D$8:$H$1029,別紙１!$G$5,FALSE),"")</f>
        <v/>
      </c>
      <c r="P371" s="98" t="str">
        <f ca="1">IF(COUNTIF(H371:N371,"外")&gt;0,"非対象期間",IF(COUNTIF(H371:N371,"○")+COUNTIF(H371:N371,"▲")&gt;=2,"達成","未"))</f>
        <v>未</v>
      </c>
    </row>
    <row r="372" spans="2:16" ht="8.4499999999999993" customHeight="1">
      <c r="D372" s="94"/>
    </row>
    <row r="373" spans="2:16" ht="17.100000000000001" customHeight="1">
      <c r="B373">
        <f>B370+1</f>
        <v>123</v>
      </c>
      <c r="C373" s="18" t="str">
        <f>"第"&amp;IF(B373&lt;10,DBCS(B373),B373)&amp;"週"</f>
        <v>第123週</v>
      </c>
      <c r="D373" s="94">
        <f>IFERROR(H373,"")</f>
        <v>46783</v>
      </c>
      <c r="E373" s="18" t="str">
        <f>IF(F373="","","～")</f>
        <v>～</v>
      </c>
      <c r="F373" s="94">
        <f>IFERROR(IF(AND(YEAR(H373)=YEAR(N373),MONTH(H373)=MONTH(N373)),"",N373),"")</f>
        <v>46789</v>
      </c>
      <c r="H373" s="85">
        <f>IFERROR(H370+7,"")</f>
        <v>46783</v>
      </c>
      <c r="I373" s="85">
        <f>IFERROR(H373+1,"")</f>
        <v>46784</v>
      </c>
      <c r="J373" s="85">
        <f t="shared" ref="J373" si="598">IFERROR(I373+1,"")</f>
        <v>46785</v>
      </c>
      <c r="K373" s="85">
        <f t="shared" ref="K373" si="599">IFERROR(J373+1,"")</f>
        <v>46786</v>
      </c>
      <c r="L373" s="85">
        <f t="shared" ref="L373" si="600">IFERROR(K373+1,"")</f>
        <v>46787</v>
      </c>
      <c r="M373" s="95">
        <f t="shared" ref="M373" si="601">IFERROR(L373+1,"")</f>
        <v>46788</v>
      </c>
      <c r="N373" s="96">
        <f t="shared" ref="N373" si="602">IFERROR(M373+1,"")</f>
        <v>46789</v>
      </c>
    </row>
    <row r="374" spans="2:16" ht="17.100000000000001" customHeight="1">
      <c r="D374" s="94"/>
      <c r="H374" s="84" t="str">
        <f ca="1">IFERROR(VLOOKUP(H373,別紙１!$D$8:$H$1029,別紙１!$G$5,FALSE),"")</f>
        <v/>
      </c>
      <c r="I374" s="84" t="str">
        <f ca="1">IFERROR(VLOOKUP(I373,別紙１!$D$8:$H$1029,別紙１!$G$5,FALSE),"")</f>
        <v/>
      </c>
      <c r="J374" s="84" t="str">
        <f ca="1">IFERROR(VLOOKUP(J373,別紙１!$D$8:$H$1029,別紙１!$G$5,FALSE),"")</f>
        <v/>
      </c>
      <c r="K374" s="84" t="str">
        <f ca="1">IFERROR(VLOOKUP(K373,別紙１!$D$8:$H$1029,別紙１!$G$5,FALSE),"")</f>
        <v/>
      </c>
      <c r="L374" s="84" t="str">
        <f ca="1">IFERROR(VLOOKUP(L373,別紙１!$D$8:$H$1029,別紙１!$G$5,FALSE),"")</f>
        <v/>
      </c>
      <c r="M374" s="87" t="str">
        <f ca="1">IFERROR(VLOOKUP(M373,別紙１!$D$8:$H$1029,別紙１!$G$5,FALSE),"")</f>
        <v/>
      </c>
      <c r="N374" s="86" t="str">
        <f ca="1">IFERROR(VLOOKUP(N373,別紙１!$D$8:$H$1029,別紙１!$G$5,FALSE),"")</f>
        <v/>
      </c>
      <c r="P374" s="98" t="str">
        <f ca="1">IF(COUNTIF(H374:N374,"外")&gt;0,"非対象期間",IF(COUNTIF(H374:N374,"○")+COUNTIF(H374:N374,"▲")&gt;=2,"達成","未"))</f>
        <v>未</v>
      </c>
    </row>
    <row r="375" spans="2:16" ht="8.4499999999999993" customHeight="1">
      <c r="D375" s="94"/>
    </row>
    <row r="376" spans="2:16" ht="17.100000000000001" customHeight="1">
      <c r="B376">
        <f>B373+1</f>
        <v>124</v>
      </c>
      <c r="C376" s="18" t="str">
        <f>"第"&amp;IF(B376&lt;10,DBCS(B376),B376)&amp;"週"</f>
        <v>第124週</v>
      </c>
      <c r="D376" s="94">
        <f>IFERROR(H376,"")</f>
        <v>46790</v>
      </c>
      <c r="E376" s="18" t="str">
        <f>IF(F376="","","～")</f>
        <v/>
      </c>
      <c r="F376" s="94" t="str">
        <f>IFERROR(IF(AND(YEAR(H376)=YEAR(N376),MONTH(H376)=MONTH(N376)),"",N376),"")</f>
        <v/>
      </c>
      <c r="H376" s="85">
        <f>IFERROR(H373+7,"")</f>
        <v>46790</v>
      </c>
      <c r="I376" s="85">
        <f>IFERROR(H376+1,"")</f>
        <v>46791</v>
      </c>
      <c r="J376" s="85">
        <f t="shared" ref="J376" si="603">IFERROR(I376+1,"")</f>
        <v>46792</v>
      </c>
      <c r="K376" s="85">
        <f t="shared" ref="K376" si="604">IFERROR(J376+1,"")</f>
        <v>46793</v>
      </c>
      <c r="L376" s="85">
        <f t="shared" ref="L376" si="605">IFERROR(K376+1,"")</f>
        <v>46794</v>
      </c>
      <c r="M376" s="95">
        <f t="shared" ref="M376" si="606">IFERROR(L376+1,"")</f>
        <v>46795</v>
      </c>
      <c r="N376" s="96">
        <f t="shared" ref="N376" si="607">IFERROR(M376+1,"")</f>
        <v>46796</v>
      </c>
    </row>
    <row r="377" spans="2:16" ht="17.100000000000001" customHeight="1">
      <c r="D377" s="94"/>
      <c r="H377" s="84" t="str">
        <f ca="1">IFERROR(VLOOKUP(H376,別紙１!$D$8:$H$1029,別紙１!$G$5,FALSE),"")</f>
        <v/>
      </c>
      <c r="I377" s="84" t="str">
        <f ca="1">IFERROR(VLOOKUP(I376,別紙１!$D$8:$H$1029,別紙１!$G$5,FALSE),"")</f>
        <v/>
      </c>
      <c r="J377" s="84" t="str">
        <f ca="1">IFERROR(VLOOKUP(J376,別紙１!$D$8:$H$1029,別紙１!$G$5,FALSE),"")</f>
        <v/>
      </c>
      <c r="K377" s="84" t="str">
        <f ca="1">IFERROR(VLOOKUP(K376,別紙１!$D$8:$H$1029,別紙１!$G$5,FALSE),"")</f>
        <v/>
      </c>
      <c r="L377" s="84" t="str">
        <f ca="1">IFERROR(VLOOKUP(L376,別紙１!$D$8:$H$1029,別紙１!$G$5,FALSE),"")</f>
        <v/>
      </c>
      <c r="M377" s="87" t="str">
        <f ca="1">IFERROR(VLOOKUP(M376,別紙１!$D$8:$H$1029,別紙１!$G$5,FALSE),"")</f>
        <v/>
      </c>
      <c r="N377" s="86" t="str">
        <f ca="1">IFERROR(VLOOKUP(N376,別紙１!$D$8:$H$1029,別紙１!$G$5,FALSE),"")</f>
        <v/>
      </c>
      <c r="P377" s="98" t="str">
        <f ca="1">IF(COUNTIF(H377:N377,"外")&gt;0,"非対象期間",IF(COUNTIF(H377:N377,"○")+COUNTIF(H377:N377,"▲")&gt;=2,"達成","未"))</f>
        <v>未</v>
      </c>
    </row>
    <row r="378" spans="2:16" ht="8.4499999999999993" customHeight="1">
      <c r="D378" s="94"/>
    </row>
    <row r="379" spans="2:16" ht="17.100000000000001" customHeight="1">
      <c r="B379">
        <f>B376+1</f>
        <v>125</v>
      </c>
      <c r="C379" s="18" t="str">
        <f>"第"&amp;IF(B379&lt;10,DBCS(B379),B379)&amp;"週"</f>
        <v>第125週</v>
      </c>
      <c r="D379" s="94">
        <f>IFERROR(H379,"")</f>
        <v>46797</v>
      </c>
      <c r="E379" s="18" t="str">
        <f>IF(F379="","","～")</f>
        <v/>
      </c>
      <c r="F379" s="94" t="str">
        <f>IFERROR(IF(AND(YEAR(H379)=YEAR(N379),MONTH(H379)=MONTH(N379)),"",N379),"")</f>
        <v/>
      </c>
      <c r="H379" s="85">
        <f>IFERROR(H376+7,"")</f>
        <v>46797</v>
      </c>
      <c r="I379" s="85">
        <f>IFERROR(H379+1,"")</f>
        <v>46798</v>
      </c>
      <c r="J379" s="85">
        <f t="shared" ref="J379" si="608">IFERROR(I379+1,"")</f>
        <v>46799</v>
      </c>
      <c r="K379" s="85">
        <f t="shared" ref="K379" si="609">IFERROR(J379+1,"")</f>
        <v>46800</v>
      </c>
      <c r="L379" s="85">
        <f t="shared" ref="L379" si="610">IFERROR(K379+1,"")</f>
        <v>46801</v>
      </c>
      <c r="M379" s="95">
        <f t="shared" ref="M379" si="611">IFERROR(L379+1,"")</f>
        <v>46802</v>
      </c>
      <c r="N379" s="96">
        <f t="shared" ref="N379" si="612">IFERROR(M379+1,"")</f>
        <v>46803</v>
      </c>
    </row>
    <row r="380" spans="2:16" ht="17.100000000000001" customHeight="1">
      <c r="D380" s="94"/>
      <c r="H380" s="84" t="str">
        <f ca="1">IFERROR(VLOOKUP(H379,別紙１!$D$8:$H$1029,別紙１!$G$5,FALSE),"")</f>
        <v/>
      </c>
      <c r="I380" s="84" t="str">
        <f ca="1">IFERROR(VLOOKUP(I379,別紙１!$D$8:$H$1029,別紙１!$G$5,FALSE),"")</f>
        <v/>
      </c>
      <c r="J380" s="84" t="str">
        <f ca="1">IFERROR(VLOOKUP(J379,別紙１!$D$8:$H$1029,別紙１!$G$5,FALSE),"")</f>
        <v/>
      </c>
      <c r="K380" s="84" t="str">
        <f ca="1">IFERROR(VLOOKUP(K379,別紙１!$D$8:$H$1029,別紙１!$G$5,FALSE),"")</f>
        <v/>
      </c>
      <c r="L380" s="84" t="str">
        <f ca="1">IFERROR(VLOOKUP(L379,別紙１!$D$8:$H$1029,別紙１!$G$5,FALSE),"")</f>
        <v/>
      </c>
      <c r="M380" s="87" t="str">
        <f ca="1">IFERROR(VLOOKUP(M379,別紙１!$D$8:$H$1029,別紙１!$G$5,FALSE),"")</f>
        <v/>
      </c>
      <c r="N380" s="86" t="str">
        <f ca="1">IFERROR(VLOOKUP(N379,別紙１!$D$8:$H$1029,別紙１!$G$5,FALSE),"")</f>
        <v/>
      </c>
      <c r="P380" s="98" t="str">
        <f ca="1">IF(COUNTIF(H380:N380,"外")&gt;0,"非対象期間",IF(COUNTIF(H380:N380,"○")+COUNTIF(H380:N380,"▲")&gt;=2,"達成","未"))</f>
        <v>未</v>
      </c>
    </row>
    <row r="381" spans="2:16" ht="8.4499999999999993" customHeight="1">
      <c r="D381" s="94"/>
    </row>
    <row r="382" spans="2:16" ht="17.100000000000001" customHeight="1">
      <c r="B382">
        <f>B379+1</f>
        <v>126</v>
      </c>
      <c r="C382" s="18" t="str">
        <f>"第"&amp;IF(B382&lt;10,DBCS(B382),B382)&amp;"週"</f>
        <v>第126週</v>
      </c>
      <c r="D382" s="94">
        <f>IFERROR(H382,"")</f>
        <v>46804</v>
      </c>
      <c r="E382" s="18" t="str">
        <f>IF(F382="","","～")</f>
        <v/>
      </c>
      <c r="F382" s="94" t="str">
        <f>IFERROR(IF(AND(YEAR(H382)=YEAR(N382),MONTH(H382)=MONTH(N382)),"",N382),"")</f>
        <v/>
      </c>
      <c r="H382" s="85">
        <f>IFERROR(H379+7,"")</f>
        <v>46804</v>
      </c>
      <c r="I382" s="85">
        <f>IFERROR(H382+1,"")</f>
        <v>46805</v>
      </c>
      <c r="J382" s="85">
        <f t="shared" ref="J382" si="613">IFERROR(I382+1,"")</f>
        <v>46806</v>
      </c>
      <c r="K382" s="85">
        <f t="shared" ref="K382" si="614">IFERROR(J382+1,"")</f>
        <v>46807</v>
      </c>
      <c r="L382" s="85">
        <f t="shared" ref="L382" si="615">IFERROR(K382+1,"")</f>
        <v>46808</v>
      </c>
      <c r="M382" s="95">
        <f t="shared" ref="M382" si="616">IFERROR(L382+1,"")</f>
        <v>46809</v>
      </c>
      <c r="N382" s="96">
        <f t="shared" ref="N382" si="617">IFERROR(M382+1,"")</f>
        <v>46810</v>
      </c>
    </row>
    <row r="383" spans="2:16" ht="17.100000000000001" customHeight="1">
      <c r="D383" s="94"/>
      <c r="H383" s="84" t="str">
        <f ca="1">IFERROR(VLOOKUP(H382,別紙１!$D$8:$H$1029,別紙１!$G$5,FALSE),"")</f>
        <v/>
      </c>
      <c r="I383" s="84" t="str">
        <f ca="1">IFERROR(VLOOKUP(I382,別紙１!$D$8:$H$1029,別紙１!$G$5,FALSE),"")</f>
        <v/>
      </c>
      <c r="J383" s="84" t="str">
        <f ca="1">IFERROR(VLOOKUP(J382,別紙１!$D$8:$H$1029,別紙１!$G$5,FALSE),"")</f>
        <v/>
      </c>
      <c r="K383" s="84" t="str">
        <f ca="1">IFERROR(VLOOKUP(K382,別紙１!$D$8:$H$1029,別紙１!$G$5,FALSE),"")</f>
        <v/>
      </c>
      <c r="L383" s="84" t="str">
        <f ca="1">IFERROR(VLOOKUP(L382,別紙１!$D$8:$H$1029,別紙１!$G$5,FALSE),"")</f>
        <v/>
      </c>
      <c r="M383" s="87" t="str">
        <f ca="1">IFERROR(VLOOKUP(M382,別紙１!$D$8:$H$1029,別紙１!$G$5,FALSE),"")</f>
        <v/>
      </c>
      <c r="N383" s="86" t="str">
        <f ca="1">IFERROR(VLOOKUP(N382,別紙１!$D$8:$H$1029,別紙１!$G$5,FALSE),"")</f>
        <v/>
      </c>
      <c r="P383" s="98" t="str">
        <f ca="1">IF(COUNTIF(H383:N383,"外")&gt;0,"非対象期間",IF(COUNTIF(H383:N383,"○")+COUNTIF(H383:N383,"▲")&gt;=2,"達成","未"))</f>
        <v>未</v>
      </c>
    </row>
    <row r="384" spans="2:16" ht="8.4499999999999993" customHeight="1">
      <c r="D384" s="94"/>
    </row>
    <row r="385" spans="2:16" ht="17.100000000000001" customHeight="1">
      <c r="B385">
        <f>B382+1</f>
        <v>127</v>
      </c>
      <c r="C385" s="18" t="str">
        <f>"第"&amp;IF(B385&lt;10,DBCS(B385),B385)&amp;"週"</f>
        <v>第127週</v>
      </c>
      <c r="D385" s="94">
        <f>IFERROR(H385,"")</f>
        <v>46811</v>
      </c>
      <c r="E385" s="18" t="str">
        <f>IF(F385="","","～")</f>
        <v>～</v>
      </c>
      <c r="F385" s="94">
        <f>IFERROR(IF(AND(YEAR(H385)=YEAR(N385),MONTH(H385)=MONTH(N385)),"",N385),"")</f>
        <v>46817</v>
      </c>
      <c r="H385" s="85">
        <f>IFERROR(H382+7,"")</f>
        <v>46811</v>
      </c>
      <c r="I385" s="85">
        <f>IFERROR(H385+1,"")</f>
        <v>46812</v>
      </c>
      <c r="J385" s="85">
        <f t="shared" ref="J385" si="618">IFERROR(I385+1,"")</f>
        <v>46813</v>
      </c>
      <c r="K385" s="85">
        <f t="shared" ref="K385" si="619">IFERROR(J385+1,"")</f>
        <v>46814</v>
      </c>
      <c r="L385" s="85">
        <f t="shared" ref="L385" si="620">IFERROR(K385+1,"")</f>
        <v>46815</v>
      </c>
      <c r="M385" s="95">
        <f t="shared" ref="M385" si="621">IFERROR(L385+1,"")</f>
        <v>46816</v>
      </c>
      <c r="N385" s="96">
        <f t="shared" ref="N385" si="622">IFERROR(M385+1,"")</f>
        <v>46817</v>
      </c>
    </row>
    <row r="386" spans="2:16" ht="17.100000000000001" customHeight="1">
      <c r="D386" s="94"/>
      <c r="H386" s="84" t="str">
        <f ca="1">IFERROR(VLOOKUP(H385,別紙１!$D$8:$H$1029,別紙１!$G$5,FALSE),"")</f>
        <v/>
      </c>
      <c r="I386" s="84" t="str">
        <f ca="1">IFERROR(VLOOKUP(I385,別紙１!$D$8:$H$1029,別紙１!$G$5,FALSE),"")</f>
        <v/>
      </c>
      <c r="J386" s="84" t="str">
        <f ca="1">IFERROR(VLOOKUP(J385,別紙１!$D$8:$H$1029,別紙１!$G$5,FALSE),"")</f>
        <v/>
      </c>
      <c r="K386" s="84" t="str">
        <f ca="1">IFERROR(VLOOKUP(K385,別紙１!$D$8:$H$1029,別紙１!$G$5,FALSE),"")</f>
        <v/>
      </c>
      <c r="L386" s="84" t="str">
        <f ca="1">IFERROR(VLOOKUP(L385,別紙１!$D$8:$H$1029,別紙１!$G$5,FALSE),"")</f>
        <v/>
      </c>
      <c r="M386" s="87" t="str">
        <f ca="1">IFERROR(VLOOKUP(M385,別紙１!$D$8:$H$1029,別紙１!$G$5,FALSE),"")</f>
        <v/>
      </c>
      <c r="N386" s="86" t="str">
        <f ca="1">IFERROR(VLOOKUP(N385,別紙１!$D$8:$H$1029,別紙１!$G$5,FALSE),"")</f>
        <v/>
      </c>
      <c r="P386" s="98" t="str">
        <f ca="1">IF(COUNTIF(H386:N386,"外")&gt;0,"非対象期間",IF(COUNTIF(H386:N386,"○")+COUNTIF(H386:N386,"▲")&gt;=2,"達成","未"))</f>
        <v>未</v>
      </c>
    </row>
    <row r="387" spans="2:16" ht="8.4499999999999993" customHeight="1">
      <c r="D387" s="94"/>
    </row>
    <row r="388" spans="2:16" ht="17.100000000000001" customHeight="1">
      <c r="B388">
        <f>B385+1</f>
        <v>128</v>
      </c>
      <c r="C388" s="18" t="str">
        <f>"第"&amp;IF(B388&lt;10,DBCS(B388),B388)&amp;"週"</f>
        <v>第128週</v>
      </c>
      <c r="D388" s="94">
        <f>IFERROR(H388,"")</f>
        <v>46818</v>
      </c>
      <c r="E388" s="18" t="str">
        <f>IF(F388="","","～")</f>
        <v/>
      </c>
      <c r="F388" s="94" t="str">
        <f>IFERROR(IF(AND(YEAR(H388)=YEAR(N388),MONTH(H388)=MONTH(N388)),"",N388),"")</f>
        <v/>
      </c>
      <c r="H388" s="85">
        <f>IFERROR(H385+7,"")</f>
        <v>46818</v>
      </c>
      <c r="I388" s="85">
        <f>IFERROR(H388+1,"")</f>
        <v>46819</v>
      </c>
      <c r="J388" s="85">
        <f t="shared" ref="J388" si="623">IFERROR(I388+1,"")</f>
        <v>46820</v>
      </c>
      <c r="K388" s="85">
        <f t="shared" ref="K388" si="624">IFERROR(J388+1,"")</f>
        <v>46821</v>
      </c>
      <c r="L388" s="85">
        <f t="shared" ref="L388" si="625">IFERROR(K388+1,"")</f>
        <v>46822</v>
      </c>
      <c r="M388" s="95">
        <f t="shared" ref="M388" si="626">IFERROR(L388+1,"")</f>
        <v>46823</v>
      </c>
      <c r="N388" s="96">
        <f t="shared" ref="N388" si="627">IFERROR(M388+1,"")</f>
        <v>46824</v>
      </c>
    </row>
    <row r="389" spans="2:16" ht="17.100000000000001" customHeight="1">
      <c r="D389" s="94"/>
      <c r="H389" s="84" t="str">
        <f ca="1">IFERROR(VLOOKUP(H388,別紙１!$D$8:$H$1029,別紙１!$G$5,FALSE),"")</f>
        <v/>
      </c>
      <c r="I389" s="84" t="str">
        <f ca="1">IFERROR(VLOOKUP(I388,別紙１!$D$8:$H$1029,別紙１!$G$5,FALSE),"")</f>
        <v/>
      </c>
      <c r="J389" s="84" t="str">
        <f ca="1">IFERROR(VLOOKUP(J388,別紙１!$D$8:$H$1029,別紙１!$G$5,FALSE),"")</f>
        <v/>
      </c>
      <c r="K389" s="84" t="str">
        <f ca="1">IFERROR(VLOOKUP(K388,別紙１!$D$8:$H$1029,別紙１!$G$5,FALSE),"")</f>
        <v/>
      </c>
      <c r="L389" s="84" t="str">
        <f ca="1">IFERROR(VLOOKUP(L388,別紙１!$D$8:$H$1029,別紙１!$G$5,FALSE),"")</f>
        <v/>
      </c>
      <c r="M389" s="87" t="str">
        <f ca="1">IFERROR(VLOOKUP(M388,別紙１!$D$8:$H$1029,別紙１!$G$5,FALSE),"")</f>
        <v/>
      </c>
      <c r="N389" s="86" t="str">
        <f ca="1">IFERROR(VLOOKUP(N388,別紙１!$D$8:$H$1029,別紙１!$G$5,FALSE),"")</f>
        <v/>
      </c>
      <c r="P389" s="98" t="str">
        <f ca="1">IF(COUNTIF(H389:N389,"外")&gt;0,"非対象期間",IF(COUNTIF(H389:N389,"○")+COUNTIF(H389:N389,"▲")&gt;=2,"達成","未"))</f>
        <v>未</v>
      </c>
    </row>
    <row r="390" spans="2:16" ht="8.4499999999999993" customHeight="1">
      <c r="D390" s="94"/>
    </row>
    <row r="391" spans="2:16" ht="17.100000000000001" customHeight="1">
      <c r="B391">
        <f>B388+1</f>
        <v>129</v>
      </c>
      <c r="C391" s="18" t="str">
        <f>"第"&amp;IF(B391&lt;10,DBCS(B391),B391)&amp;"週"</f>
        <v>第129週</v>
      </c>
      <c r="D391" s="94">
        <f>IFERROR(H391,"")</f>
        <v>46825</v>
      </c>
      <c r="E391" s="18" t="str">
        <f>IF(F391="","","～")</f>
        <v/>
      </c>
      <c r="F391" s="94" t="str">
        <f>IFERROR(IF(AND(YEAR(H391)=YEAR(N391),MONTH(H391)=MONTH(N391)),"",N391),"")</f>
        <v/>
      </c>
      <c r="H391" s="85">
        <f>IFERROR(H388+7,"")</f>
        <v>46825</v>
      </c>
      <c r="I391" s="85">
        <f>IFERROR(H391+1,"")</f>
        <v>46826</v>
      </c>
      <c r="J391" s="85">
        <f t="shared" ref="J391" si="628">IFERROR(I391+1,"")</f>
        <v>46827</v>
      </c>
      <c r="K391" s="85">
        <f t="shared" ref="K391" si="629">IFERROR(J391+1,"")</f>
        <v>46828</v>
      </c>
      <c r="L391" s="85">
        <f t="shared" ref="L391" si="630">IFERROR(K391+1,"")</f>
        <v>46829</v>
      </c>
      <c r="M391" s="95">
        <f t="shared" ref="M391" si="631">IFERROR(L391+1,"")</f>
        <v>46830</v>
      </c>
      <c r="N391" s="96">
        <f t="shared" ref="N391" si="632">IFERROR(M391+1,"")</f>
        <v>46831</v>
      </c>
    </row>
    <row r="392" spans="2:16" ht="17.100000000000001" customHeight="1">
      <c r="D392" s="94"/>
      <c r="H392" s="84" t="str">
        <f ca="1">IFERROR(VLOOKUP(H391,別紙１!$D$8:$H$1029,別紙１!$G$5,FALSE),"")</f>
        <v/>
      </c>
      <c r="I392" s="84" t="str">
        <f ca="1">IFERROR(VLOOKUP(I391,別紙１!$D$8:$H$1029,別紙１!$G$5,FALSE),"")</f>
        <v/>
      </c>
      <c r="J392" s="84" t="str">
        <f ca="1">IFERROR(VLOOKUP(J391,別紙１!$D$8:$H$1029,別紙１!$G$5,FALSE),"")</f>
        <v/>
      </c>
      <c r="K392" s="84" t="str">
        <f ca="1">IFERROR(VLOOKUP(K391,別紙１!$D$8:$H$1029,別紙１!$G$5,FALSE),"")</f>
        <v/>
      </c>
      <c r="L392" s="84" t="str">
        <f ca="1">IFERROR(VLOOKUP(L391,別紙１!$D$8:$H$1029,別紙１!$G$5,FALSE),"")</f>
        <v/>
      </c>
      <c r="M392" s="87" t="str">
        <f ca="1">IFERROR(VLOOKUP(M391,別紙１!$D$8:$H$1029,別紙１!$G$5,FALSE),"")</f>
        <v/>
      </c>
      <c r="N392" s="86" t="str">
        <f ca="1">IFERROR(VLOOKUP(N391,別紙１!$D$8:$H$1029,別紙１!$G$5,FALSE),"")</f>
        <v/>
      </c>
      <c r="P392" s="98" t="str">
        <f ca="1">IF(COUNTIF(H392:N392,"外")&gt;0,"非対象期間",IF(COUNTIF(H392:N392,"○")+COUNTIF(H392:N392,"▲")&gt;=2,"達成","未"))</f>
        <v>未</v>
      </c>
    </row>
    <row r="393" spans="2:16" ht="8.4499999999999993" customHeight="1">
      <c r="D393" s="94"/>
    </row>
    <row r="394" spans="2:16" ht="17.100000000000001" customHeight="1">
      <c r="B394">
        <f>B391+1</f>
        <v>130</v>
      </c>
      <c r="C394" s="18" t="str">
        <f>"第"&amp;IF(B394&lt;10,DBCS(B394),B394)&amp;"週"</f>
        <v>第130週</v>
      </c>
      <c r="D394" s="94">
        <f>IFERROR(H394,"")</f>
        <v>46832</v>
      </c>
      <c r="E394" s="18" t="str">
        <f>IF(F394="","","～")</f>
        <v/>
      </c>
      <c r="F394" s="94" t="str">
        <f>IFERROR(IF(AND(YEAR(H394)=YEAR(N394),MONTH(H394)=MONTH(N394)),"",N394),"")</f>
        <v/>
      </c>
      <c r="H394" s="85">
        <f>IFERROR(H391+7,"")</f>
        <v>46832</v>
      </c>
      <c r="I394" s="85">
        <f>IFERROR(H394+1,"")</f>
        <v>46833</v>
      </c>
      <c r="J394" s="85">
        <f t="shared" ref="J394" si="633">IFERROR(I394+1,"")</f>
        <v>46834</v>
      </c>
      <c r="K394" s="85">
        <f t="shared" ref="K394" si="634">IFERROR(J394+1,"")</f>
        <v>46835</v>
      </c>
      <c r="L394" s="85">
        <f t="shared" ref="L394" si="635">IFERROR(K394+1,"")</f>
        <v>46836</v>
      </c>
      <c r="M394" s="95">
        <f t="shared" ref="M394" si="636">IFERROR(L394+1,"")</f>
        <v>46837</v>
      </c>
      <c r="N394" s="96">
        <f t="shared" ref="N394" si="637">IFERROR(M394+1,"")</f>
        <v>46838</v>
      </c>
    </row>
    <row r="395" spans="2:16" ht="17.100000000000001" customHeight="1">
      <c r="D395" s="94"/>
      <c r="H395" s="84" t="str">
        <f ca="1">IFERROR(VLOOKUP(H394,別紙１!$D$8:$H$1029,別紙１!$G$5,FALSE),"")</f>
        <v/>
      </c>
      <c r="I395" s="84" t="str">
        <f ca="1">IFERROR(VLOOKUP(I394,別紙１!$D$8:$H$1029,別紙１!$G$5,FALSE),"")</f>
        <v/>
      </c>
      <c r="J395" s="84" t="str">
        <f ca="1">IFERROR(VLOOKUP(J394,別紙１!$D$8:$H$1029,別紙１!$G$5,FALSE),"")</f>
        <v/>
      </c>
      <c r="K395" s="84" t="str">
        <f ca="1">IFERROR(VLOOKUP(K394,別紙１!$D$8:$H$1029,別紙１!$G$5,FALSE),"")</f>
        <v/>
      </c>
      <c r="L395" s="84" t="str">
        <f ca="1">IFERROR(VLOOKUP(L394,別紙１!$D$8:$H$1029,別紙１!$G$5,FALSE),"")</f>
        <v/>
      </c>
      <c r="M395" s="87" t="str">
        <f ca="1">IFERROR(VLOOKUP(M394,別紙１!$D$8:$H$1029,別紙１!$G$5,FALSE),"")</f>
        <v/>
      </c>
      <c r="N395" s="86" t="str">
        <f ca="1">IFERROR(VLOOKUP(N394,別紙１!$D$8:$H$1029,別紙１!$G$5,FALSE),"")</f>
        <v/>
      </c>
      <c r="P395" s="98" t="str">
        <f ca="1">IF(COUNTIF(H395:N395,"外")&gt;0,"非対象期間",IF(COUNTIF(H395:N395,"○")+COUNTIF(H395:N395,"▲")&gt;=2,"達成","未"))</f>
        <v>未</v>
      </c>
    </row>
    <row r="396" spans="2:16" ht="8.4499999999999993" customHeight="1">
      <c r="D396" s="94"/>
    </row>
    <row r="397" spans="2:16" ht="17.100000000000001" customHeight="1">
      <c r="B397">
        <f>B394+1</f>
        <v>131</v>
      </c>
      <c r="C397" s="18" t="str">
        <f>"第"&amp;IF(B397&lt;10,DBCS(B397),B397)&amp;"週"</f>
        <v>第131週</v>
      </c>
      <c r="D397" s="94">
        <f>IFERROR(H397,"")</f>
        <v>46839</v>
      </c>
      <c r="E397" s="18" t="str">
        <f>IF(F397="","","～")</f>
        <v>～</v>
      </c>
      <c r="F397" s="94">
        <f>IFERROR(IF(AND(YEAR(H397)=YEAR(N397),MONTH(H397)=MONTH(N397)),"",N397),"")</f>
        <v>46845</v>
      </c>
      <c r="H397" s="85">
        <f>IFERROR(H394+7,"")</f>
        <v>46839</v>
      </c>
      <c r="I397" s="85">
        <f>IFERROR(H397+1,"")</f>
        <v>46840</v>
      </c>
      <c r="J397" s="85">
        <f t="shared" ref="J397" si="638">IFERROR(I397+1,"")</f>
        <v>46841</v>
      </c>
      <c r="K397" s="85">
        <f t="shared" ref="K397" si="639">IFERROR(J397+1,"")</f>
        <v>46842</v>
      </c>
      <c r="L397" s="85">
        <f t="shared" ref="L397" si="640">IFERROR(K397+1,"")</f>
        <v>46843</v>
      </c>
      <c r="M397" s="95">
        <f t="shared" ref="M397" si="641">IFERROR(L397+1,"")</f>
        <v>46844</v>
      </c>
      <c r="N397" s="96">
        <f t="shared" ref="N397" si="642">IFERROR(M397+1,"")</f>
        <v>46845</v>
      </c>
    </row>
    <row r="398" spans="2:16" ht="17.100000000000001" customHeight="1">
      <c r="D398" s="94"/>
      <c r="H398" s="84" t="str">
        <f ca="1">IFERROR(VLOOKUP(H397,別紙１!$D$8:$H$1029,別紙１!$G$5,FALSE),"")</f>
        <v/>
      </c>
      <c r="I398" s="84" t="str">
        <f ca="1">IFERROR(VLOOKUP(I397,別紙１!$D$8:$H$1029,別紙１!$G$5,FALSE),"")</f>
        <v/>
      </c>
      <c r="J398" s="84" t="str">
        <f ca="1">IFERROR(VLOOKUP(J397,別紙１!$D$8:$H$1029,別紙１!$G$5,FALSE),"")</f>
        <v/>
      </c>
      <c r="K398" s="84" t="str">
        <f ca="1">IFERROR(VLOOKUP(K397,別紙１!$D$8:$H$1029,別紙１!$G$5,FALSE),"")</f>
        <v/>
      </c>
      <c r="L398" s="84" t="str">
        <f ca="1">IFERROR(VLOOKUP(L397,別紙１!$D$8:$H$1029,別紙１!$G$5,FALSE),"")</f>
        <v/>
      </c>
      <c r="M398" s="87" t="str">
        <f ca="1">IFERROR(VLOOKUP(M397,別紙１!$D$8:$H$1029,別紙１!$G$5,FALSE),"")</f>
        <v/>
      </c>
      <c r="N398" s="86" t="str">
        <f ca="1">IFERROR(VLOOKUP(N397,別紙１!$D$8:$H$1029,別紙１!$G$5,FALSE),"")</f>
        <v/>
      </c>
      <c r="P398" s="98" t="str">
        <f ca="1">IF(COUNTIF(H398:N398,"外")&gt;0,"非対象期間",IF(COUNTIF(H398:N398,"○")+COUNTIF(H398:N398,"▲")&gt;=2,"達成","未"))</f>
        <v>未</v>
      </c>
    </row>
    <row r="399" spans="2:16" ht="8.4499999999999993" customHeight="1">
      <c r="D399" s="94"/>
    </row>
    <row r="400" spans="2:16" ht="17.100000000000001" customHeight="1">
      <c r="B400">
        <f>B397+1</f>
        <v>132</v>
      </c>
      <c r="C400" s="18" t="str">
        <f>"第"&amp;IF(B400&lt;10,DBCS(B400),B400)&amp;"週"</f>
        <v>第132週</v>
      </c>
      <c r="D400" s="94">
        <f>IFERROR(H400,"")</f>
        <v>46846</v>
      </c>
      <c r="E400" s="18" t="str">
        <f>IF(F400="","","～")</f>
        <v/>
      </c>
      <c r="F400" s="94" t="str">
        <f>IFERROR(IF(AND(YEAR(H400)=YEAR(N400),MONTH(H400)=MONTH(N400)),"",N400),"")</f>
        <v/>
      </c>
      <c r="H400" s="85">
        <f>IFERROR(H397+7,"")</f>
        <v>46846</v>
      </c>
      <c r="I400" s="85">
        <f>IFERROR(H400+1,"")</f>
        <v>46847</v>
      </c>
      <c r="J400" s="85">
        <f t="shared" ref="J400" si="643">IFERROR(I400+1,"")</f>
        <v>46848</v>
      </c>
      <c r="K400" s="85">
        <f t="shared" ref="K400" si="644">IFERROR(J400+1,"")</f>
        <v>46849</v>
      </c>
      <c r="L400" s="85">
        <f t="shared" ref="L400" si="645">IFERROR(K400+1,"")</f>
        <v>46850</v>
      </c>
      <c r="M400" s="95">
        <f t="shared" ref="M400" si="646">IFERROR(L400+1,"")</f>
        <v>46851</v>
      </c>
      <c r="N400" s="96">
        <f t="shared" ref="N400" si="647">IFERROR(M400+1,"")</f>
        <v>46852</v>
      </c>
    </row>
    <row r="401" spans="2:16" ht="17.100000000000001" customHeight="1">
      <c r="D401" s="94"/>
      <c r="H401" s="84" t="str">
        <f ca="1">IFERROR(VLOOKUP(H400,別紙１!$D$8:$H$1029,別紙１!$G$5,FALSE),"")</f>
        <v/>
      </c>
      <c r="I401" s="84" t="str">
        <f ca="1">IFERROR(VLOOKUP(I400,別紙１!$D$8:$H$1029,別紙１!$G$5,FALSE),"")</f>
        <v/>
      </c>
      <c r="J401" s="84" t="str">
        <f ca="1">IFERROR(VLOOKUP(J400,別紙１!$D$8:$H$1029,別紙１!$G$5,FALSE),"")</f>
        <v/>
      </c>
      <c r="K401" s="84" t="str">
        <f ca="1">IFERROR(VLOOKUP(K400,別紙１!$D$8:$H$1029,別紙１!$G$5,FALSE),"")</f>
        <v/>
      </c>
      <c r="L401" s="84" t="str">
        <f ca="1">IFERROR(VLOOKUP(L400,別紙１!$D$8:$H$1029,別紙１!$G$5,FALSE),"")</f>
        <v/>
      </c>
      <c r="M401" s="87" t="str">
        <f ca="1">IFERROR(VLOOKUP(M400,別紙１!$D$8:$H$1029,別紙１!$G$5,FALSE),"")</f>
        <v/>
      </c>
      <c r="N401" s="86" t="str">
        <f ca="1">IFERROR(VLOOKUP(N400,別紙１!$D$8:$H$1029,別紙１!$G$5,FALSE),"")</f>
        <v/>
      </c>
      <c r="P401" s="98" t="str">
        <f ca="1">IF(COUNTIF(H401:N401,"外")&gt;0,"非対象期間",IF(COUNTIF(H401:N401,"○")+COUNTIF(H401:N401,"▲")&gt;=2,"達成","未"))</f>
        <v>未</v>
      </c>
    </row>
    <row r="402" spans="2:16" ht="8.4499999999999993" customHeight="1">
      <c r="D402" s="94"/>
    </row>
    <row r="403" spans="2:16" ht="17.100000000000001" customHeight="1">
      <c r="B403">
        <f>B400+1</f>
        <v>133</v>
      </c>
      <c r="C403" s="18" t="str">
        <f>"第"&amp;IF(B403&lt;10,DBCS(B403),B403)&amp;"週"</f>
        <v>第133週</v>
      </c>
      <c r="D403" s="94">
        <f>IFERROR(H403,"")</f>
        <v>46853</v>
      </c>
      <c r="E403" s="18" t="str">
        <f>IF(F403="","","～")</f>
        <v/>
      </c>
      <c r="F403" s="94" t="str">
        <f>IFERROR(IF(AND(YEAR(H403)=YEAR(N403),MONTH(H403)=MONTH(N403)),"",N403),"")</f>
        <v/>
      </c>
      <c r="H403" s="85">
        <f>IFERROR(H400+7,"")</f>
        <v>46853</v>
      </c>
      <c r="I403" s="85">
        <f>IFERROR(H403+1,"")</f>
        <v>46854</v>
      </c>
      <c r="J403" s="85">
        <f t="shared" ref="J403" si="648">IFERROR(I403+1,"")</f>
        <v>46855</v>
      </c>
      <c r="K403" s="85">
        <f t="shared" ref="K403" si="649">IFERROR(J403+1,"")</f>
        <v>46856</v>
      </c>
      <c r="L403" s="85">
        <f t="shared" ref="L403" si="650">IFERROR(K403+1,"")</f>
        <v>46857</v>
      </c>
      <c r="M403" s="95">
        <f t="shared" ref="M403" si="651">IFERROR(L403+1,"")</f>
        <v>46858</v>
      </c>
      <c r="N403" s="96">
        <f t="shared" ref="N403" si="652">IFERROR(M403+1,"")</f>
        <v>46859</v>
      </c>
    </row>
    <row r="404" spans="2:16" ht="17.100000000000001" customHeight="1">
      <c r="D404" s="94"/>
      <c r="H404" s="84" t="str">
        <f ca="1">IFERROR(VLOOKUP(H403,別紙１!$D$8:$H$1029,別紙１!$G$5,FALSE),"")</f>
        <v/>
      </c>
      <c r="I404" s="84" t="str">
        <f ca="1">IFERROR(VLOOKUP(I403,別紙１!$D$8:$H$1029,別紙１!$G$5,FALSE),"")</f>
        <v/>
      </c>
      <c r="J404" s="84" t="str">
        <f ca="1">IFERROR(VLOOKUP(J403,別紙１!$D$8:$H$1029,別紙１!$G$5,FALSE),"")</f>
        <v/>
      </c>
      <c r="K404" s="84" t="str">
        <f ca="1">IFERROR(VLOOKUP(K403,別紙１!$D$8:$H$1029,別紙１!$G$5,FALSE),"")</f>
        <v/>
      </c>
      <c r="L404" s="84" t="str">
        <f ca="1">IFERROR(VLOOKUP(L403,別紙１!$D$8:$H$1029,別紙１!$G$5,FALSE),"")</f>
        <v/>
      </c>
      <c r="M404" s="87" t="str">
        <f ca="1">IFERROR(VLOOKUP(M403,別紙１!$D$8:$H$1029,別紙１!$G$5,FALSE),"")</f>
        <v/>
      </c>
      <c r="N404" s="86" t="str">
        <f ca="1">IFERROR(VLOOKUP(N403,別紙１!$D$8:$H$1029,別紙１!$G$5,FALSE),"")</f>
        <v/>
      </c>
      <c r="P404" s="98" t="str">
        <f ca="1">IF(COUNTIF(H404:N404,"外")&gt;0,"非対象期間",IF(COUNTIF(H404:N404,"○")+COUNTIF(H404:N404,"▲")&gt;=2,"達成","未"))</f>
        <v>未</v>
      </c>
    </row>
    <row r="405" spans="2:16" ht="8.4499999999999993" customHeight="1">
      <c r="D405" s="94"/>
    </row>
    <row r="406" spans="2:16" ht="17.100000000000001" customHeight="1">
      <c r="B406">
        <f>B403+1</f>
        <v>134</v>
      </c>
      <c r="C406" s="18" t="str">
        <f>"第"&amp;IF(B406&lt;10,DBCS(B406),B406)&amp;"週"</f>
        <v>第134週</v>
      </c>
      <c r="D406" s="94">
        <f>IFERROR(H406,"")</f>
        <v>46860</v>
      </c>
      <c r="E406" s="18" t="str">
        <f>IF(F406="","","～")</f>
        <v/>
      </c>
      <c r="F406" s="94" t="str">
        <f>IFERROR(IF(AND(YEAR(H406)=YEAR(N406),MONTH(H406)=MONTH(N406)),"",N406),"")</f>
        <v/>
      </c>
      <c r="H406" s="85">
        <f>IFERROR(H403+7,"")</f>
        <v>46860</v>
      </c>
      <c r="I406" s="85">
        <f>IFERROR(H406+1,"")</f>
        <v>46861</v>
      </c>
      <c r="J406" s="85">
        <f t="shared" ref="J406" si="653">IFERROR(I406+1,"")</f>
        <v>46862</v>
      </c>
      <c r="K406" s="85">
        <f t="shared" ref="K406" si="654">IFERROR(J406+1,"")</f>
        <v>46863</v>
      </c>
      <c r="L406" s="85">
        <f t="shared" ref="L406" si="655">IFERROR(K406+1,"")</f>
        <v>46864</v>
      </c>
      <c r="M406" s="95">
        <f t="shared" ref="M406" si="656">IFERROR(L406+1,"")</f>
        <v>46865</v>
      </c>
      <c r="N406" s="96">
        <f t="shared" ref="N406" si="657">IFERROR(M406+1,"")</f>
        <v>46866</v>
      </c>
    </row>
    <row r="407" spans="2:16" ht="17.100000000000001" customHeight="1">
      <c r="D407" s="94"/>
      <c r="H407" s="84" t="str">
        <f ca="1">IFERROR(VLOOKUP(H406,別紙１!$D$8:$H$1029,別紙１!$G$5,FALSE),"")</f>
        <v/>
      </c>
      <c r="I407" s="84" t="str">
        <f ca="1">IFERROR(VLOOKUP(I406,別紙１!$D$8:$H$1029,別紙１!$G$5,FALSE),"")</f>
        <v/>
      </c>
      <c r="J407" s="84" t="str">
        <f ca="1">IFERROR(VLOOKUP(J406,別紙１!$D$8:$H$1029,別紙１!$G$5,FALSE),"")</f>
        <v/>
      </c>
      <c r="K407" s="84" t="str">
        <f ca="1">IFERROR(VLOOKUP(K406,別紙１!$D$8:$H$1029,別紙１!$G$5,FALSE),"")</f>
        <v/>
      </c>
      <c r="L407" s="84" t="str">
        <f ca="1">IFERROR(VLOOKUP(L406,別紙１!$D$8:$H$1029,別紙１!$G$5,FALSE),"")</f>
        <v/>
      </c>
      <c r="M407" s="87" t="str">
        <f ca="1">IFERROR(VLOOKUP(M406,別紙１!$D$8:$H$1029,別紙１!$G$5,FALSE),"")</f>
        <v/>
      </c>
      <c r="N407" s="86" t="str">
        <f ca="1">IFERROR(VLOOKUP(N406,別紙１!$D$8:$H$1029,別紙１!$G$5,FALSE),"")</f>
        <v/>
      </c>
      <c r="P407" s="98" t="str">
        <f ca="1">IF(COUNTIF(H407:N407,"外")&gt;0,"非対象期間",IF(COUNTIF(H407:N407,"○")+COUNTIF(H407:N407,"▲")&gt;=2,"達成","未"))</f>
        <v>未</v>
      </c>
    </row>
    <row r="408" spans="2:16" ht="8.4499999999999993" customHeight="1">
      <c r="D408" s="94"/>
    </row>
    <row r="409" spans="2:16" ht="17.100000000000001" customHeight="1">
      <c r="B409">
        <f>B406+1</f>
        <v>135</v>
      </c>
      <c r="C409" s="18" t="str">
        <f>"第"&amp;IF(B409&lt;10,DBCS(B409),B409)&amp;"週"</f>
        <v>第135週</v>
      </c>
      <c r="D409" s="94">
        <f>IFERROR(H409,"")</f>
        <v>46867</v>
      </c>
      <c r="E409" s="18" t="str">
        <f>IF(F409="","","～")</f>
        <v/>
      </c>
      <c r="F409" s="94" t="str">
        <f>IFERROR(IF(AND(YEAR(H409)=YEAR(N409),MONTH(H409)=MONTH(N409)),"",N409),"")</f>
        <v/>
      </c>
      <c r="H409" s="85">
        <f>IFERROR(H406+7,"")</f>
        <v>46867</v>
      </c>
      <c r="I409" s="85">
        <f>IFERROR(H409+1,"")</f>
        <v>46868</v>
      </c>
      <c r="J409" s="85">
        <f t="shared" ref="J409" si="658">IFERROR(I409+1,"")</f>
        <v>46869</v>
      </c>
      <c r="K409" s="85">
        <f t="shared" ref="K409" si="659">IFERROR(J409+1,"")</f>
        <v>46870</v>
      </c>
      <c r="L409" s="85">
        <f t="shared" ref="L409" si="660">IFERROR(K409+1,"")</f>
        <v>46871</v>
      </c>
      <c r="M409" s="95">
        <f t="shared" ref="M409" si="661">IFERROR(L409+1,"")</f>
        <v>46872</v>
      </c>
      <c r="N409" s="96">
        <f t="shared" ref="N409" si="662">IFERROR(M409+1,"")</f>
        <v>46873</v>
      </c>
    </row>
    <row r="410" spans="2:16" ht="17.100000000000001" customHeight="1">
      <c r="D410" s="94"/>
      <c r="H410" s="84" t="str">
        <f ca="1">IFERROR(VLOOKUP(H409,別紙１!$D$8:$H$1029,別紙１!$G$5,FALSE),"")</f>
        <v/>
      </c>
      <c r="I410" s="84" t="str">
        <f ca="1">IFERROR(VLOOKUP(I409,別紙１!$D$8:$H$1029,別紙１!$G$5,FALSE),"")</f>
        <v/>
      </c>
      <c r="J410" s="84" t="str">
        <f ca="1">IFERROR(VLOOKUP(J409,別紙１!$D$8:$H$1029,別紙１!$G$5,FALSE),"")</f>
        <v/>
      </c>
      <c r="K410" s="84" t="str">
        <f ca="1">IFERROR(VLOOKUP(K409,別紙１!$D$8:$H$1029,別紙１!$G$5,FALSE),"")</f>
        <v/>
      </c>
      <c r="L410" s="84" t="str">
        <f ca="1">IFERROR(VLOOKUP(L409,別紙１!$D$8:$H$1029,別紙１!$G$5,FALSE),"")</f>
        <v/>
      </c>
      <c r="M410" s="87" t="str">
        <f ca="1">IFERROR(VLOOKUP(M409,別紙１!$D$8:$H$1029,別紙１!$G$5,FALSE),"")</f>
        <v/>
      </c>
      <c r="N410" s="86" t="str">
        <f ca="1">IFERROR(VLOOKUP(N409,別紙１!$D$8:$H$1029,別紙１!$G$5,FALSE),"")</f>
        <v/>
      </c>
      <c r="P410" s="98" t="str">
        <f ca="1">IF(COUNTIF(H410:N410,"外")&gt;0,"非対象期間",IF(COUNTIF(H410:N410,"○")+COUNTIF(H410:N410,"▲")&gt;=2,"達成","未"))</f>
        <v>未</v>
      </c>
    </row>
    <row r="411" spans="2:16" ht="8.4499999999999993" customHeight="1">
      <c r="D411" s="94"/>
    </row>
    <row r="412" spans="2:16" ht="17.100000000000001" customHeight="1">
      <c r="B412">
        <f>B409+1</f>
        <v>136</v>
      </c>
      <c r="C412" s="18" t="str">
        <f>"第"&amp;IF(B412&lt;10,DBCS(B412),B412)&amp;"週"</f>
        <v>第136週</v>
      </c>
      <c r="D412" s="94">
        <f>IFERROR(H412,"")</f>
        <v>46874</v>
      </c>
      <c r="E412" s="18" t="str">
        <f>IF(F412="","","～")</f>
        <v/>
      </c>
      <c r="F412" s="94" t="str">
        <f>IFERROR(IF(AND(YEAR(H412)=YEAR(N412),MONTH(H412)=MONTH(N412)),"",N412),"")</f>
        <v/>
      </c>
      <c r="H412" s="85">
        <f>IFERROR(H409+7,"")</f>
        <v>46874</v>
      </c>
      <c r="I412" s="85">
        <f>IFERROR(H412+1,"")</f>
        <v>46875</v>
      </c>
      <c r="J412" s="85">
        <f t="shared" ref="J412" si="663">IFERROR(I412+1,"")</f>
        <v>46876</v>
      </c>
      <c r="K412" s="85">
        <f t="shared" ref="K412" si="664">IFERROR(J412+1,"")</f>
        <v>46877</v>
      </c>
      <c r="L412" s="85">
        <f t="shared" ref="L412" si="665">IFERROR(K412+1,"")</f>
        <v>46878</v>
      </c>
      <c r="M412" s="95">
        <f t="shared" ref="M412" si="666">IFERROR(L412+1,"")</f>
        <v>46879</v>
      </c>
      <c r="N412" s="96">
        <f t="shared" ref="N412" si="667">IFERROR(M412+1,"")</f>
        <v>46880</v>
      </c>
    </row>
    <row r="413" spans="2:16" ht="17.100000000000001" customHeight="1">
      <c r="D413" s="94"/>
      <c r="H413" s="84" t="str">
        <f ca="1">IFERROR(VLOOKUP(H412,別紙１!$D$8:$H$1029,別紙１!$G$5,FALSE),"")</f>
        <v/>
      </c>
      <c r="I413" s="84" t="str">
        <f ca="1">IFERROR(VLOOKUP(I412,別紙１!$D$8:$H$1029,別紙１!$G$5,FALSE),"")</f>
        <v/>
      </c>
      <c r="J413" s="84" t="str">
        <f ca="1">IFERROR(VLOOKUP(J412,別紙１!$D$8:$H$1029,別紙１!$G$5,FALSE),"")</f>
        <v/>
      </c>
      <c r="K413" s="84" t="str">
        <f ca="1">IFERROR(VLOOKUP(K412,別紙１!$D$8:$H$1029,別紙１!$G$5,FALSE),"")</f>
        <v/>
      </c>
      <c r="L413" s="84" t="str">
        <f ca="1">IFERROR(VLOOKUP(L412,別紙１!$D$8:$H$1029,別紙１!$G$5,FALSE),"")</f>
        <v/>
      </c>
      <c r="M413" s="87" t="str">
        <f ca="1">IFERROR(VLOOKUP(M412,別紙１!$D$8:$H$1029,別紙１!$G$5,FALSE),"")</f>
        <v/>
      </c>
      <c r="N413" s="86" t="str">
        <f ca="1">IFERROR(VLOOKUP(N412,別紙１!$D$8:$H$1029,別紙１!$G$5,FALSE),"")</f>
        <v/>
      </c>
      <c r="P413" s="98" t="str">
        <f ca="1">IF(COUNTIF(H413:N413,"外")&gt;0,"非対象期間",IF(COUNTIF(H413:N413,"○")+COUNTIF(H413:N413,"▲")&gt;=2,"達成","未"))</f>
        <v>未</v>
      </c>
    </row>
    <row r="414" spans="2:16" ht="8.4499999999999993" customHeight="1">
      <c r="D414" s="94"/>
    </row>
    <row r="415" spans="2:16" ht="17.100000000000001" customHeight="1">
      <c r="B415">
        <f>B412+1</f>
        <v>137</v>
      </c>
      <c r="C415" s="18" t="str">
        <f>"第"&amp;IF(B415&lt;10,DBCS(B415),B415)&amp;"週"</f>
        <v>第137週</v>
      </c>
      <c r="D415" s="94">
        <f>IFERROR(H415,"")</f>
        <v>46881</v>
      </c>
      <c r="E415" s="18" t="str">
        <f>IF(F415="","","～")</f>
        <v/>
      </c>
      <c r="F415" s="94" t="str">
        <f>IFERROR(IF(AND(YEAR(H415)=YEAR(N415),MONTH(H415)=MONTH(N415)),"",N415),"")</f>
        <v/>
      </c>
      <c r="H415" s="85">
        <f>IFERROR(H412+7,"")</f>
        <v>46881</v>
      </c>
      <c r="I415" s="85">
        <f>IFERROR(H415+1,"")</f>
        <v>46882</v>
      </c>
      <c r="J415" s="85">
        <f t="shared" ref="J415" si="668">IFERROR(I415+1,"")</f>
        <v>46883</v>
      </c>
      <c r="K415" s="85">
        <f t="shared" ref="K415" si="669">IFERROR(J415+1,"")</f>
        <v>46884</v>
      </c>
      <c r="L415" s="85">
        <f t="shared" ref="L415" si="670">IFERROR(K415+1,"")</f>
        <v>46885</v>
      </c>
      <c r="M415" s="95">
        <f t="shared" ref="M415" si="671">IFERROR(L415+1,"")</f>
        <v>46886</v>
      </c>
      <c r="N415" s="96">
        <f t="shared" ref="N415" si="672">IFERROR(M415+1,"")</f>
        <v>46887</v>
      </c>
    </row>
    <row r="416" spans="2:16" ht="17.100000000000001" customHeight="1">
      <c r="D416" s="94"/>
      <c r="H416" s="84" t="str">
        <f ca="1">IFERROR(VLOOKUP(H415,別紙１!$D$8:$H$1029,別紙１!$G$5,FALSE),"")</f>
        <v/>
      </c>
      <c r="I416" s="84" t="str">
        <f ca="1">IFERROR(VLOOKUP(I415,別紙１!$D$8:$H$1029,別紙１!$G$5,FALSE),"")</f>
        <v/>
      </c>
      <c r="J416" s="84" t="str">
        <f ca="1">IFERROR(VLOOKUP(J415,別紙１!$D$8:$H$1029,別紙１!$G$5,FALSE),"")</f>
        <v/>
      </c>
      <c r="K416" s="84" t="str">
        <f ca="1">IFERROR(VLOOKUP(K415,別紙１!$D$8:$H$1029,別紙１!$G$5,FALSE),"")</f>
        <v/>
      </c>
      <c r="L416" s="84" t="str">
        <f ca="1">IFERROR(VLOOKUP(L415,別紙１!$D$8:$H$1029,別紙１!$G$5,FALSE),"")</f>
        <v/>
      </c>
      <c r="M416" s="87" t="str">
        <f ca="1">IFERROR(VLOOKUP(M415,別紙１!$D$8:$H$1029,別紙１!$G$5,FALSE),"")</f>
        <v/>
      </c>
      <c r="N416" s="86" t="str">
        <f ca="1">IFERROR(VLOOKUP(N415,別紙１!$D$8:$H$1029,別紙１!$G$5,FALSE),"")</f>
        <v/>
      </c>
      <c r="P416" s="98" t="str">
        <f ca="1">IF(COUNTIF(H416:N416,"外")&gt;0,"非対象期間",IF(COUNTIF(H416:N416,"○")+COUNTIF(H416:N416,"▲")&gt;=2,"達成","未"))</f>
        <v>未</v>
      </c>
    </row>
    <row r="417" spans="2:16" ht="8.4499999999999993" customHeight="1">
      <c r="D417" s="94"/>
    </row>
    <row r="418" spans="2:16" ht="17.100000000000001" customHeight="1">
      <c r="B418">
        <f>B415+1</f>
        <v>138</v>
      </c>
      <c r="C418" s="18" t="str">
        <f>"第"&amp;IF(B418&lt;10,DBCS(B418),B418)&amp;"週"</f>
        <v>第138週</v>
      </c>
      <c r="D418" s="94">
        <f>IFERROR(H418,"")</f>
        <v>46888</v>
      </c>
      <c r="E418" s="18" t="str">
        <f>IF(F418="","","～")</f>
        <v/>
      </c>
      <c r="F418" s="94" t="str">
        <f>IFERROR(IF(AND(YEAR(H418)=YEAR(N418),MONTH(H418)=MONTH(N418)),"",N418),"")</f>
        <v/>
      </c>
      <c r="H418" s="85">
        <f>IFERROR(H415+7,"")</f>
        <v>46888</v>
      </c>
      <c r="I418" s="85">
        <f>IFERROR(H418+1,"")</f>
        <v>46889</v>
      </c>
      <c r="J418" s="85">
        <f t="shared" ref="J418" si="673">IFERROR(I418+1,"")</f>
        <v>46890</v>
      </c>
      <c r="K418" s="85">
        <f t="shared" ref="K418" si="674">IFERROR(J418+1,"")</f>
        <v>46891</v>
      </c>
      <c r="L418" s="85">
        <f t="shared" ref="L418" si="675">IFERROR(K418+1,"")</f>
        <v>46892</v>
      </c>
      <c r="M418" s="95">
        <f t="shared" ref="M418" si="676">IFERROR(L418+1,"")</f>
        <v>46893</v>
      </c>
      <c r="N418" s="96">
        <f t="shared" ref="N418" si="677">IFERROR(M418+1,"")</f>
        <v>46894</v>
      </c>
    </row>
    <row r="419" spans="2:16" ht="17.100000000000001" customHeight="1">
      <c r="D419" s="94"/>
      <c r="H419" s="84" t="str">
        <f ca="1">IFERROR(VLOOKUP(H418,別紙１!$D$8:$H$1029,別紙１!$G$5,FALSE),"")</f>
        <v/>
      </c>
      <c r="I419" s="84" t="str">
        <f ca="1">IFERROR(VLOOKUP(I418,別紙１!$D$8:$H$1029,別紙１!$G$5,FALSE),"")</f>
        <v/>
      </c>
      <c r="J419" s="84" t="str">
        <f ca="1">IFERROR(VLOOKUP(J418,別紙１!$D$8:$H$1029,別紙１!$G$5,FALSE),"")</f>
        <v/>
      </c>
      <c r="K419" s="84" t="str">
        <f ca="1">IFERROR(VLOOKUP(K418,別紙１!$D$8:$H$1029,別紙１!$G$5,FALSE),"")</f>
        <v/>
      </c>
      <c r="L419" s="84" t="str">
        <f ca="1">IFERROR(VLOOKUP(L418,別紙１!$D$8:$H$1029,別紙１!$G$5,FALSE),"")</f>
        <v/>
      </c>
      <c r="M419" s="87" t="str">
        <f ca="1">IFERROR(VLOOKUP(M418,別紙１!$D$8:$H$1029,別紙１!$G$5,FALSE),"")</f>
        <v/>
      </c>
      <c r="N419" s="86" t="str">
        <f ca="1">IFERROR(VLOOKUP(N418,別紙１!$D$8:$H$1029,別紙１!$G$5,FALSE),"")</f>
        <v/>
      </c>
      <c r="P419" s="98" t="str">
        <f ca="1">IF(COUNTIF(H419:N419,"外")&gt;0,"非対象期間",IF(COUNTIF(H419:N419,"○")+COUNTIF(H419:N419,"▲")&gt;=2,"達成","未"))</f>
        <v>未</v>
      </c>
    </row>
    <row r="420" spans="2:16" ht="8.4499999999999993" customHeight="1">
      <c r="D420" s="94"/>
    </row>
    <row r="421" spans="2:16" ht="17.100000000000001" customHeight="1">
      <c r="B421">
        <f>B418+1</f>
        <v>139</v>
      </c>
      <c r="C421" s="18" t="str">
        <f>"第"&amp;IF(B421&lt;10,DBCS(B421),B421)&amp;"週"</f>
        <v>第139週</v>
      </c>
      <c r="D421" s="94">
        <f>IFERROR(H421,"")</f>
        <v>46895</v>
      </c>
      <c r="E421" s="18" t="str">
        <f>IF(F421="","","～")</f>
        <v/>
      </c>
      <c r="F421" s="94" t="str">
        <f>IFERROR(IF(AND(YEAR(H421)=YEAR(N421),MONTH(H421)=MONTH(N421)),"",N421),"")</f>
        <v/>
      </c>
      <c r="H421" s="85">
        <f>IFERROR(H418+7,"")</f>
        <v>46895</v>
      </c>
      <c r="I421" s="85">
        <f>IFERROR(H421+1,"")</f>
        <v>46896</v>
      </c>
      <c r="J421" s="85">
        <f t="shared" ref="J421" si="678">IFERROR(I421+1,"")</f>
        <v>46897</v>
      </c>
      <c r="K421" s="85">
        <f t="shared" ref="K421" si="679">IFERROR(J421+1,"")</f>
        <v>46898</v>
      </c>
      <c r="L421" s="85">
        <f t="shared" ref="L421" si="680">IFERROR(K421+1,"")</f>
        <v>46899</v>
      </c>
      <c r="M421" s="95">
        <f t="shared" ref="M421" si="681">IFERROR(L421+1,"")</f>
        <v>46900</v>
      </c>
      <c r="N421" s="96">
        <f t="shared" ref="N421" si="682">IFERROR(M421+1,"")</f>
        <v>46901</v>
      </c>
    </row>
    <row r="422" spans="2:16" ht="17.100000000000001" customHeight="1">
      <c r="D422" s="94"/>
      <c r="H422" s="84" t="str">
        <f ca="1">IFERROR(VLOOKUP(H421,別紙１!$D$8:$H$1029,別紙１!$G$5,FALSE),"")</f>
        <v/>
      </c>
      <c r="I422" s="84" t="str">
        <f ca="1">IFERROR(VLOOKUP(I421,別紙１!$D$8:$H$1029,別紙１!$G$5,FALSE),"")</f>
        <v/>
      </c>
      <c r="J422" s="84" t="str">
        <f ca="1">IFERROR(VLOOKUP(J421,別紙１!$D$8:$H$1029,別紙１!$G$5,FALSE),"")</f>
        <v/>
      </c>
      <c r="K422" s="84" t="str">
        <f ca="1">IFERROR(VLOOKUP(K421,別紙１!$D$8:$H$1029,別紙１!$G$5,FALSE),"")</f>
        <v/>
      </c>
      <c r="L422" s="84" t="str">
        <f ca="1">IFERROR(VLOOKUP(L421,別紙１!$D$8:$H$1029,別紙１!$G$5,FALSE),"")</f>
        <v/>
      </c>
      <c r="M422" s="87" t="str">
        <f ca="1">IFERROR(VLOOKUP(M421,別紙１!$D$8:$H$1029,別紙１!$G$5,FALSE),"")</f>
        <v/>
      </c>
      <c r="N422" s="86" t="str">
        <f ca="1">IFERROR(VLOOKUP(N421,別紙１!$D$8:$H$1029,別紙１!$G$5,FALSE),"")</f>
        <v/>
      </c>
      <c r="P422" s="98" t="str">
        <f ca="1">IF(COUNTIF(H422:N422,"外")&gt;0,"非対象期間",IF(COUNTIF(H422:N422,"○")+COUNTIF(H422:N422,"▲")&gt;=2,"達成","未"))</f>
        <v>未</v>
      </c>
    </row>
    <row r="423" spans="2:16" ht="8.4499999999999993" customHeight="1">
      <c r="D423" s="94"/>
    </row>
    <row r="424" spans="2:16" ht="17.100000000000001" customHeight="1">
      <c r="B424">
        <f>B421+1</f>
        <v>140</v>
      </c>
      <c r="C424" s="18" t="str">
        <f>"第"&amp;IF(B424&lt;10,DBCS(B424),B424)&amp;"週"</f>
        <v>第140週</v>
      </c>
      <c r="D424" s="94">
        <f>IFERROR(H424,"")</f>
        <v>46902</v>
      </c>
      <c r="E424" s="18" t="str">
        <f>IF(F424="","","～")</f>
        <v>～</v>
      </c>
      <c r="F424" s="94">
        <f>IFERROR(IF(AND(YEAR(H424)=YEAR(N424),MONTH(H424)=MONTH(N424)),"",N424),"")</f>
        <v>46908</v>
      </c>
      <c r="H424" s="85">
        <f>IFERROR(H421+7,"")</f>
        <v>46902</v>
      </c>
      <c r="I424" s="85">
        <f>IFERROR(H424+1,"")</f>
        <v>46903</v>
      </c>
      <c r="J424" s="85">
        <f t="shared" ref="J424" si="683">IFERROR(I424+1,"")</f>
        <v>46904</v>
      </c>
      <c r="K424" s="85">
        <f t="shared" ref="K424" si="684">IFERROR(J424+1,"")</f>
        <v>46905</v>
      </c>
      <c r="L424" s="85">
        <f t="shared" ref="L424" si="685">IFERROR(K424+1,"")</f>
        <v>46906</v>
      </c>
      <c r="M424" s="95">
        <f t="shared" ref="M424" si="686">IFERROR(L424+1,"")</f>
        <v>46907</v>
      </c>
      <c r="N424" s="96">
        <f t="shared" ref="N424" si="687">IFERROR(M424+1,"")</f>
        <v>46908</v>
      </c>
    </row>
    <row r="425" spans="2:16" ht="17.100000000000001" customHeight="1">
      <c r="D425" s="94"/>
      <c r="H425" s="84" t="str">
        <f ca="1">IFERROR(VLOOKUP(H424,別紙１!$D$8:$H$1029,別紙１!$G$5,FALSE),"")</f>
        <v/>
      </c>
      <c r="I425" s="84" t="str">
        <f ca="1">IFERROR(VLOOKUP(I424,別紙１!$D$8:$H$1029,別紙１!$G$5,FALSE),"")</f>
        <v/>
      </c>
      <c r="J425" s="84" t="str">
        <f ca="1">IFERROR(VLOOKUP(J424,別紙１!$D$8:$H$1029,別紙１!$G$5,FALSE),"")</f>
        <v/>
      </c>
      <c r="K425" s="84" t="str">
        <f ca="1">IFERROR(VLOOKUP(K424,別紙１!$D$8:$H$1029,別紙１!$G$5,FALSE),"")</f>
        <v/>
      </c>
      <c r="L425" s="84" t="str">
        <f ca="1">IFERROR(VLOOKUP(L424,別紙１!$D$8:$H$1029,別紙１!$G$5,FALSE),"")</f>
        <v/>
      </c>
      <c r="M425" s="87" t="str">
        <f ca="1">IFERROR(VLOOKUP(M424,別紙１!$D$8:$H$1029,別紙１!$G$5,FALSE),"")</f>
        <v/>
      </c>
      <c r="N425" s="86" t="str">
        <f ca="1">IFERROR(VLOOKUP(N424,別紙１!$D$8:$H$1029,別紙１!$G$5,FALSE),"")</f>
        <v/>
      </c>
      <c r="P425" s="98" t="str">
        <f ca="1">IF(COUNTIF(H425:N425,"外")&gt;0,"非対象期間",IF(COUNTIF(H425:N425,"○")+COUNTIF(H425:N425,"▲")&gt;=2,"達成","未"))</f>
        <v>未</v>
      </c>
    </row>
    <row r="426" spans="2:16" ht="8.4499999999999993" customHeight="1">
      <c r="D426" s="94"/>
    </row>
    <row r="427" spans="2:16">
      <c r="D427" s="94"/>
    </row>
    <row r="428" spans="2:16">
      <c r="D428" s="94"/>
    </row>
    <row r="429" spans="2:16">
      <c r="D429" s="94"/>
    </row>
    <row r="430" spans="2:16">
      <c r="D430" s="94"/>
    </row>
    <row r="431" spans="2:16">
      <c r="D431" s="94"/>
    </row>
    <row r="432" spans="2:16">
      <c r="D432" s="94"/>
    </row>
    <row r="433" spans="4:4">
      <c r="D433" s="94"/>
    </row>
    <row r="434" spans="4:4">
      <c r="D434" s="94"/>
    </row>
    <row r="435" spans="4:4">
      <c r="D435" s="94"/>
    </row>
    <row r="436" spans="4:4">
      <c r="D436" s="94"/>
    </row>
    <row r="437" spans="4:4">
      <c r="D437" s="94"/>
    </row>
    <row r="438" spans="4:4">
      <c r="D438" s="94"/>
    </row>
    <row r="439" spans="4:4">
      <c r="D439" s="94"/>
    </row>
    <row r="440" spans="4:4">
      <c r="D440" s="94"/>
    </row>
    <row r="441" spans="4:4">
      <c r="D441" s="94"/>
    </row>
    <row r="442" spans="4:4">
      <c r="D442" s="94"/>
    </row>
    <row r="443" spans="4:4">
      <c r="D443" s="94"/>
    </row>
    <row r="444" spans="4:4">
      <c r="D444" s="94"/>
    </row>
    <row r="445" spans="4:4">
      <c r="D445" s="94"/>
    </row>
    <row r="446" spans="4:4">
      <c r="D446" s="94"/>
    </row>
    <row r="447" spans="4:4">
      <c r="D447" s="94"/>
    </row>
    <row r="448" spans="4:4">
      <c r="D448" s="94"/>
    </row>
    <row r="449" spans="4:4">
      <c r="D449" s="94"/>
    </row>
    <row r="450" spans="4:4">
      <c r="D450" s="94"/>
    </row>
    <row r="451" spans="4:4">
      <c r="D451" s="94"/>
    </row>
    <row r="452" spans="4:4">
      <c r="D452" s="94"/>
    </row>
    <row r="453" spans="4:4">
      <c r="D453" s="94"/>
    </row>
    <row r="454" spans="4:4">
      <c r="D454" s="94"/>
    </row>
    <row r="455" spans="4:4">
      <c r="D455" s="94"/>
    </row>
    <row r="456" spans="4:4">
      <c r="D456" s="94"/>
    </row>
    <row r="457" spans="4:4">
      <c r="D457" s="94"/>
    </row>
    <row r="458" spans="4:4">
      <c r="D458" s="94"/>
    </row>
    <row r="459" spans="4:4">
      <c r="D459" s="94"/>
    </row>
    <row r="460" spans="4:4">
      <c r="D460" s="94"/>
    </row>
    <row r="461" spans="4:4">
      <c r="D461" s="94"/>
    </row>
    <row r="462" spans="4:4">
      <c r="D462" s="94"/>
    </row>
    <row r="463" spans="4:4">
      <c r="D463" s="94"/>
    </row>
    <row r="464" spans="4:4">
      <c r="D464" s="94"/>
    </row>
    <row r="465" spans="4:4">
      <c r="D465" s="94"/>
    </row>
    <row r="466" spans="4:4">
      <c r="D466" s="94"/>
    </row>
    <row r="467" spans="4:4">
      <c r="D467" s="94"/>
    </row>
    <row r="468" spans="4:4">
      <c r="D468" s="94"/>
    </row>
    <row r="469" spans="4:4">
      <c r="D469" s="94"/>
    </row>
    <row r="470" spans="4:4">
      <c r="D470" s="94"/>
    </row>
    <row r="471" spans="4:4">
      <c r="D471" s="94"/>
    </row>
    <row r="472" spans="4:4">
      <c r="D472" s="94"/>
    </row>
    <row r="473" spans="4:4">
      <c r="D473" s="94"/>
    </row>
    <row r="474" spans="4:4">
      <c r="D474" s="94"/>
    </row>
    <row r="475" spans="4:4">
      <c r="D475" s="94"/>
    </row>
    <row r="476" spans="4:4">
      <c r="D476" s="94"/>
    </row>
    <row r="477" spans="4:4">
      <c r="D477" s="94"/>
    </row>
    <row r="478" spans="4:4">
      <c r="D478" s="94"/>
    </row>
    <row r="479" spans="4:4">
      <c r="D479" s="94"/>
    </row>
    <row r="480" spans="4:4">
      <c r="D480" s="94"/>
    </row>
    <row r="481" spans="4:4">
      <c r="D481" s="94"/>
    </row>
    <row r="482" spans="4:4">
      <c r="D482" s="94"/>
    </row>
    <row r="483" spans="4:4">
      <c r="D483" s="94"/>
    </row>
    <row r="484" spans="4:4">
      <c r="D484" s="94"/>
    </row>
    <row r="485" spans="4:4">
      <c r="D485" s="94"/>
    </row>
    <row r="486" spans="4:4">
      <c r="D486" s="94"/>
    </row>
    <row r="487" spans="4:4">
      <c r="D487" s="94"/>
    </row>
    <row r="488" spans="4:4">
      <c r="D488" s="94"/>
    </row>
    <row r="489" spans="4:4">
      <c r="D489" s="94"/>
    </row>
    <row r="490" spans="4:4">
      <c r="D490" s="94"/>
    </row>
    <row r="491" spans="4:4">
      <c r="D491" s="94"/>
    </row>
    <row r="492" spans="4:4">
      <c r="D492" s="94"/>
    </row>
    <row r="493" spans="4:4">
      <c r="D493" s="94"/>
    </row>
    <row r="494" spans="4:4">
      <c r="D494" s="94"/>
    </row>
    <row r="495" spans="4:4">
      <c r="D495" s="94"/>
    </row>
    <row r="496" spans="4:4">
      <c r="D496" s="94"/>
    </row>
    <row r="497" spans="4:4">
      <c r="D497" s="94"/>
    </row>
    <row r="498" spans="4:4">
      <c r="D498" s="94"/>
    </row>
    <row r="499" spans="4:4">
      <c r="D499" s="94"/>
    </row>
    <row r="500" spans="4:4">
      <c r="D500" s="94"/>
    </row>
    <row r="501" spans="4:4">
      <c r="D501" s="94"/>
    </row>
    <row r="502" spans="4:4">
      <c r="D502" s="94"/>
    </row>
    <row r="503" spans="4:4">
      <c r="D503" s="94"/>
    </row>
    <row r="504" spans="4:4">
      <c r="D504" s="94"/>
    </row>
    <row r="505" spans="4:4">
      <c r="D505" s="94"/>
    </row>
    <row r="506" spans="4:4">
      <c r="D506" s="94"/>
    </row>
    <row r="507" spans="4:4">
      <c r="D507" s="94"/>
    </row>
    <row r="508" spans="4:4">
      <c r="D508" s="94"/>
    </row>
    <row r="509" spans="4:4">
      <c r="D509" s="94"/>
    </row>
    <row r="510" spans="4:4">
      <c r="D510" s="94"/>
    </row>
    <row r="511" spans="4:4">
      <c r="D511" s="94"/>
    </row>
    <row r="512" spans="4:4">
      <c r="D512" s="94"/>
    </row>
    <row r="513" spans="4:4">
      <c r="D513" s="94"/>
    </row>
    <row r="514" spans="4:4">
      <c r="D514" s="94"/>
    </row>
    <row r="515" spans="4:4">
      <c r="D515" s="94"/>
    </row>
    <row r="516" spans="4:4">
      <c r="D516" s="94"/>
    </row>
    <row r="517" spans="4:4">
      <c r="D517" s="94"/>
    </row>
    <row r="518" spans="4:4">
      <c r="D518" s="94"/>
    </row>
    <row r="519" spans="4:4">
      <c r="D519" s="94"/>
    </row>
    <row r="520" spans="4:4">
      <c r="D520" s="94"/>
    </row>
    <row r="521" spans="4:4">
      <c r="D521" s="94"/>
    </row>
    <row r="522" spans="4:4">
      <c r="D522" s="94"/>
    </row>
    <row r="523" spans="4:4">
      <c r="D523" s="94"/>
    </row>
    <row r="524" spans="4:4">
      <c r="D524" s="94"/>
    </row>
    <row r="525" spans="4:4">
      <c r="D525" s="94"/>
    </row>
    <row r="526" spans="4:4">
      <c r="D526" s="94"/>
    </row>
    <row r="527" spans="4:4">
      <c r="D527" s="94"/>
    </row>
    <row r="528" spans="4:4">
      <c r="D528" s="94"/>
    </row>
    <row r="529" spans="4:4">
      <c r="D529" s="94"/>
    </row>
    <row r="530" spans="4:4">
      <c r="D530" s="94"/>
    </row>
    <row r="531" spans="4:4">
      <c r="D531" s="94"/>
    </row>
    <row r="532" spans="4:4">
      <c r="D532" s="94"/>
    </row>
    <row r="533" spans="4:4">
      <c r="D533" s="94"/>
    </row>
    <row r="534" spans="4:4">
      <c r="D534" s="94"/>
    </row>
    <row r="535" spans="4:4">
      <c r="D535" s="94"/>
    </row>
    <row r="536" spans="4:4">
      <c r="D536" s="94"/>
    </row>
    <row r="537" spans="4:4">
      <c r="D537" s="94"/>
    </row>
    <row r="538" spans="4:4">
      <c r="D538" s="94"/>
    </row>
    <row r="539" spans="4:4">
      <c r="D539" s="94"/>
    </row>
    <row r="540" spans="4:4">
      <c r="D540" s="94"/>
    </row>
    <row r="541" spans="4:4">
      <c r="D541" s="94"/>
    </row>
    <row r="542" spans="4:4">
      <c r="D542" s="94"/>
    </row>
    <row r="543" spans="4:4">
      <c r="D543" s="94"/>
    </row>
    <row r="544" spans="4:4">
      <c r="D544" s="94"/>
    </row>
    <row r="545" spans="4:4">
      <c r="D545" s="94"/>
    </row>
    <row r="546" spans="4:4">
      <c r="D546" s="94"/>
    </row>
    <row r="547" spans="4:4">
      <c r="D547" s="94"/>
    </row>
    <row r="548" spans="4:4">
      <c r="D548" s="94"/>
    </row>
    <row r="549" spans="4:4">
      <c r="D549" s="94"/>
    </row>
    <row r="550" spans="4:4">
      <c r="D550" s="94"/>
    </row>
    <row r="551" spans="4:4">
      <c r="D551" s="94"/>
    </row>
    <row r="552" spans="4:4">
      <c r="D552" s="94"/>
    </row>
    <row r="553" spans="4:4">
      <c r="D553" s="94"/>
    </row>
    <row r="554" spans="4:4">
      <c r="D554" s="94"/>
    </row>
    <row r="555" spans="4:4">
      <c r="D555" s="94"/>
    </row>
    <row r="556" spans="4:4">
      <c r="D556" s="94"/>
    </row>
    <row r="557" spans="4:4">
      <c r="D557" s="94"/>
    </row>
    <row r="558" spans="4:4">
      <c r="D558" s="94"/>
    </row>
    <row r="559" spans="4:4">
      <c r="D559" s="94"/>
    </row>
    <row r="560" spans="4:4">
      <c r="D560" s="94"/>
    </row>
    <row r="561" spans="4:4">
      <c r="D561" s="94"/>
    </row>
    <row r="562" spans="4:4">
      <c r="D562" s="94"/>
    </row>
    <row r="563" spans="4:4">
      <c r="D563" s="94"/>
    </row>
    <row r="564" spans="4:4">
      <c r="D564" s="94"/>
    </row>
    <row r="565" spans="4:4">
      <c r="D565" s="94"/>
    </row>
    <row r="566" spans="4:4">
      <c r="D566" s="94"/>
    </row>
    <row r="567" spans="4:4">
      <c r="D567" s="94"/>
    </row>
    <row r="568" spans="4:4">
      <c r="D568" s="94"/>
    </row>
    <row r="569" spans="4:4">
      <c r="D569" s="94"/>
    </row>
    <row r="570" spans="4:4">
      <c r="D570" s="94"/>
    </row>
    <row r="571" spans="4:4">
      <c r="D571" s="94"/>
    </row>
    <row r="572" spans="4:4">
      <c r="D572" s="94"/>
    </row>
    <row r="573" spans="4:4">
      <c r="D573" s="94"/>
    </row>
    <row r="574" spans="4:4">
      <c r="D574" s="94"/>
    </row>
    <row r="575" spans="4:4">
      <c r="D575" s="94"/>
    </row>
    <row r="576" spans="4:4">
      <c r="D576" s="94"/>
    </row>
    <row r="577" spans="4:4">
      <c r="D577" s="94"/>
    </row>
    <row r="578" spans="4:4">
      <c r="D578" s="94"/>
    </row>
    <row r="579" spans="4:4">
      <c r="D579" s="94"/>
    </row>
    <row r="580" spans="4:4">
      <c r="D580" s="94"/>
    </row>
    <row r="581" spans="4:4">
      <c r="D581" s="94"/>
    </row>
    <row r="582" spans="4:4">
      <c r="D582" s="94"/>
    </row>
    <row r="583" spans="4:4">
      <c r="D583" s="94"/>
    </row>
    <row r="584" spans="4:4">
      <c r="D584" s="94"/>
    </row>
    <row r="585" spans="4:4">
      <c r="D585" s="94"/>
    </row>
    <row r="586" spans="4:4">
      <c r="D586" s="94"/>
    </row>
    <row r="587" spans="4:4">
      <c r="D587" s="94"/>
    </row>
    <row r="588" spans="4:4">
      <c r="D588" s="94"/>
    </row>
    <row r="589" spans="4:4">
      <c r="D589" s="94"/>
    </row>
    <row r="590" spans="4:4">
      <c r="D590" s="94"/>
    </row>
    <row r="591" spans="4:4">
      <c r="D591" s="94"/>
    </row>
    <row r="592" spans="4:4">
      <c r="D592" s="94"/>
    </row>
    <row r="593" spans="4:4">
      <c r="D593" s="94"/>
    </row>
    <row r="594" spans="4:4">
      <c r="D594" s="94"/>
    </row>
    <row r="595" spans="4:4">
      <c r="D595" s="94"/>
    </row>
    <row r="596" spans="4:4">
      <c r="D596" s="94"/>
    </row>
    <row r="597" spans="4:4">
      <c r="D597" s="94"/>
    </row>
    <row r="598" spans="4:4">
      <c r="D598" s="94"/>
    </row>
    <row r="599" spans="4:4">
      <c r="D599" s="94"/>
    </row>
    <row r="600" spans="4:4">
      <c r="D600" s="94"/>
    </row>
    <row r="601" spans="4:4">
      <c r="D601" s="94"/>
    </row>
    <row r="602" spans="4:4">
      <c r="D602" s="94"/>
    </row>
    <row r="603" spans="4:4">
      <c r="D603" s="94"/>
    </row>
    <row r="604" spans="4:4">
      <c r="D604" s="94"/>
    </row>
    <row r="605" spans="4:4">
      <c r="D605" s="94"/>
    </row>
    <row r="606" spans="4:4">
      <c r="D606" s="94"/>
    </row>
    <row r="607" spans="4:4">
      <c r="D607" s="94"/>
    </row>
    <row r="608" spans="4:4">
      <c r="D608" s="94"/>
    </row>
    <row r="609" spans="4:4">
      <c r="D609" s="94"/>
    </row>
    <row r="610" spans="4:4">
      <c r="D610" s="94"/>
    </row>
    <row r="611" spans="4:4">
      <c r="D611" s="94"/>
    </row>
    <row r="612" spans="4:4">
      <c r="D612" s="94"/>
    </row>
    <row r="613" spans="4:4">
      <c r="D613" s="94"/>
    </row>
    <row r="614" spans="4:4">
      <c r="D614" s="94"/>
    </row>
    <row r="615" spans="4:4">
      <c r="D615" s="94"/>
    </row>
    <row r="616" spans="4:4">
      <c r="D616" s="94"/>
    </row>
    <row r="617" spans="4:4">
      <c r="D617" s="94"/>
    </row>
    <row r="618" spans="4:4">
      <c r="D618" s="94"/>
    </row>
    <row r="619" spans="4:4">
      <c r="D619" s="94"/>
    </row>
    <row r="620" spans="4:4">
      <c r="D620" s="94"/>
    </row>
    <row r="621" spans="4:4">
      <c r="D621" s="94"/>
    </row>
    <row r="622" spans="4:4">
      <c r="D622" s="94"/>
    </row>
    <row r="623" spans="4:4">
      <c r="D623" s="94"/>
    </row>
    <row r="624" spans="4:4">
      <c r="D624" s="94"/>
    </row>
    <row r="625" spans="4:4">
      <c r="D625" s="94"/>
    </row>
    <row r="626" spans="4:4">
      <c r="D626" s="94"/>
    </row>
    <row r="627" spans="4:4">
      <c r="D627" s="94"/>
    </row>
    <row r="628" spans="4:4">
      <c r="D628" s="94"/>
    </row>
    <row r="629" spans="4:4">
      <c r="D629" s="94"/>
    </row>
    <row r="630" spans="4:4">
      <c r="D630" s="94"/>
    </row>
    <row r="631" spans="4:4">
      <c r="D631" s="94"/>
    </row>
    <row r="632" spans="4:4">
      <c r="D632" s="94"/>
    </row>
    <row r="633" spans="4:4">
      <c r="D633" s="94"/>
    </row>
    <row r="634" spans="4:4">
      <c r="D634" s="94"/>
    </row>
    <row r="635" spans="4:4">
      <c r="D635" s="94"/>
    </row>
    <row r="636" spans="4:4">
      <c r="D636" s="94"/>
    </row>
    <row r="637" spans="4:4">
      <c r="D637" s="94"/>
    </row>
    <row r="638" spans="4:4">
      <c r="D638" s="94"/>
    </row>
    <row r="639" spans="4:4">
      <c r="D639" s="94"/>
    </row>
    <row r="640" spans="4:4">
      <c r="D640" s="94"/>
    </row>
    <row r="641" spans="4:4">
      <c r="D641" s="94"/>
    </row>
    <row r="642" spans="4:4">
      <c r="D642" s="94"/>
    </row>
    <row r="643" spans="4:4">
      <c r="D643" s="94"/>
    </row>
    <row r="644" spans="4:4">
      <c r="D644" s="94"/>
    </row>
    <row r="645" spans="4:4">
      <c r="D645" s="94"/>
    </row>
    <row r="646" spans="4:4">
      <c r="D646" s="94"/>
    </row>
    <row r="647" spans="4:4">
      <c r="D647" s="94"/>
    </row>
    <row r="648" spans="4:4">
      <c r="D648" s="94"/>
    </row>
    <row r="649" spans="4:4">
      <c r="D649" s="94"/>
    </row>
    <row r="650" spans="4:4">
      <c r="D650" s="94"/>
    </row>
    <row r="651" spans="4:4">
      <c r="D651" s="94"/>
    </row>
    <row r="652" spans="4:4">
      <c r="D652" s="94"/>
    </row>
    <row r="653" spans="4:4">
      <c r="D653" s="94"/>
    </row>
    <row r="654" spans="4:4">
      <c r="D654" s="94"/>
    </row>
    <row r="655" spans="4:4">
      <c r="D655" s="94"/>
    </row>
    <row r="656" spans="4:4">
      <c r="D656" s="94"/>
    </row>
    <row r="657" spans="4:4">
      <c r="D657" s="94"/>
    </row>
    <row r="658" spans="4:4">
      <c r="D658" s="94"/>
    </row>
    <row r="659" spans="4:4">
      <c r="D659" s="94"/>
    </row>
    <row r="660" spans="4:4">
      <c r="D660" s="94"/>
    </row>
    <row r="661" spans="4:4">
      <c r="D661" s="94"/>
    </row>
    <row r="662" spans="4:4">
      <c r="D662" s="94"/>
    </row>
    <row r="663" spans="4:4">
      <c r="D663" s="94"/>
    </row>
    <row r="664" spans="4:4">
      <c r="D664" s="94"/>
    </row>
    <row r="665" spans="4:4">
      <c r="D665" s="94"/>
    </row>
    <row r="666" spans="4:4">
      <c r="D666" s="94"/>
    </row>
    <row r="667" spans="4:4">
      <c r="D667" s="94"/>
    </row>
    <row r="668" spans="4:4">
      <c r="D668" s="94"/>
    </row>
    <row r="669" spans="4:4">
      <c r="D669" s="94"/>
    </row>
    <row r="670" spans="4:4">
      <c r="D670" s="94"/>
    </row>
    <row r="671" spans="4:4">
      <c r="D671" s="94"/>
    </row>
    <row r="672" spans="4:4">
      <c r="D672" s="94"/>
    </row>
    <row r="673" spans="4:4">
      <c r="D673" s="94"/>
    </row>
    <row r="674" spans="4:4">
      <c r="D674" s="94"/>
    </row>
    <row r="675" spans="4:4">
      <c r="D675" s="94"/>
    </row>
    <row r="676" spans="4:4">
      <c r="D676" s="94"/>
    </row>
    <row r="677" spans="4:4">
      <c r="D677" s="94"/>
    </row>
    <row r="678" spans="4:4">
      <c r="D678" s="94"/>
    </row>
    <row r="679" spans="4:4">
      <c r="D679" s="94"/>
    </row>
    <row r="680" spans="4:4">
      <c r="D680" s="94"/>
    </row>
    <row r="681" spans="4:4">
      <c r="D681" s="94"/>
    </row>
    <row r="682" spans="4:4">
      <c r="D682" s="94"/>
    </row>
    <row r="683" spans="4:4">
      <c r="D683" s="94"/>
    </row>
    <row r="684" spans="4:4">
      <c r="D684" s="94"/>
    </row>
    <row r="685" spans="4:4">
      <c r="D685" s="94"/>
    </row>
    <row r="686" spans="4:4">
      <c r="D686" s="94"/>
    </row>
    <row r="687" spans="4:4">
      <c r="D687" s="94"/>
    </row>
    <row r="688" spans="4:4">
      <c r="D688" s="94"/>
    </row>
    <row r="689" spans="4:4">
      <c r="D689" s="94"/>
    </row>
    <row r="690" spans="4:4">
      <c r="D690" s="94"/>
    </row>
    <row r="691" spans="4:4">
      <c r="D691" s="94"/>
    </row>
    <row r="692" spans="4:4">
      <c r="D692" s="94"/>
    </row>
    <row r="693" spans="4:4">
      <c r="D693" s="94"/>
    </row>
    <row r="694" spans="4:4">
      <c r="D694" s="94"/>
    </row>
    <row r="695" spans="4:4">
      <c r="D695" s="94"/>
    </row>
    <row r="696" spans="4:4">
      <c r="D696" s="94"/>
    </row>
    <row r="697" spans="4:4">
      <c r="D697" s="94"/>
    </row>
    <row r="698" spans="4:4">
      <c r="D698" s="94"/>
    </row>
    <row r="699" spans="4:4">
      <c r="D699" s="94"/>
    </row>
    <row r="700" spans="4:4">
      <c r="D700" s="94"/>
    </row>
    <row r="701" spans="4:4">
      <c r="D701" s="94"/>
    </row>
    <row r="702" spans="4:4">
      <c r="D702" s="94"/>
    </row>
    <row r="703" spans="4:4">
      <c r="D703" s="94"/>
    </row>
    <row r="704" spans="4:4">
      <c r="D704" s="94"/>
    </row>
    <row r="705" spans="4:4">
      <c r="D705" s="94"/>
    </row>
    <row r="706" spans="4:4">
      <c r="D706" s="94"/>
    </row>
    <row r="707" spans="4:4">
      <c r="D707" s="94"/>
    </row>
    <row r="708" spans="4:4">
      <c r="D708" s="94"/>
    </row>
    <row r="709" spans="4:4">
      <c r="D709" s="94"/>
    </row>
    <row r="710" spans="4:4">
      <c r="D710" s="94"/>
    </row>
    <row r="711" spans="4:4">
      <c r="D711" s="94"/>
    </row>
    <row r="712" spans="4:4">
      <c r="D712" s="94"/>
    </row>
    <row r="713" spans="4:4">
      <c r="D713" s="94"/>
    </row>
    <row r="714" spans="4:4">
      <c r="D714" s="94"/>
    </row>
    <row r="715" spans="4:4">
      <c r="D715" s="94"/>
    </row>
    <row r="716" spans="4:4">
      <c r="D716" s="94"/>
    </row>
    <row r="717" spans="4:4">
      <c r="D717" s="94"/>
    </row>
    <row r="718" spans="4:4">
      <c r="D718" s="94"/>
    </row>
    <row r="719" spans="4:4">
      <c r="D719" s="94"/>
    </row>
    <row r="720" spans="4:4">
      <c r="D720" s="94"/>
    </row>
    <row r="721" spans="4:4">
      <c r="D721" s="94"/>
    </row>
    <row r="722" spans="4:4">
      <c r="D722" s="94"/>
    </row>
    <row r="723" spans="4:4">
      <c r="D723" s="94"/>
    </row>
    <row r="724" spans="4:4">
      <c r="D724" s="94"/>
    </row>
    <row r="725" spans="4:4">
      <c r="D725" s="94"/>
    </row>
    <row r="726" spans="4:4">
      <c r="D726" s="94"/>
    </row>
    <row r="727" spans="4:4">
      <c r="D727" s="94"/>
    </row>
    <row r="728" spans="4:4">
      <c r="D728" s="94"/>
    </row>
    <row r="729" spans="4:4">
      <c r="D729" s="94"/>
    </row>
    <row r="730" spans="4:4">
      <c r="D730" s="94"/>
    </row>
    <row r="731" spans="4:4">
      <c r="D731" s="94"/>
    </row>
    <row r="732" spans="4:4">
      <c r="D732" s="94"/>
    </row>
    <row r="733" spans="4:4">
      <c r="D733" s="94"/>
    </row>
    <row r="734" spans="4:4">
      <c r="D734" s="94"/>
    </row>
    <row r="735" spans="4:4">
      <c r="D735" s="94"/>
    </row>
    <row r="736" spans="4:4">
      <c r="D736" s="94"/>
    </row>
    <row r="737" spans="4:4">
      <c r="D737" s="94"/>
    </row>
    <row r="738" spans="4:4">
      <c r="D738" s="94"/>
    </row>
    <row r="739" spans="4:4">
      <c r="D739" s="94"/>
    </row>
    <row r="740" spans="4:4">
      <c r="D740" s="94"/>
    </row>
    <row r="741" spans="4:4">
      <c r="D741" s="94"/>
    </row>
    <row r="742" spans="4:4">
      <c r="D742" s="94"/>
    </row>
    <row r="743" spans="4:4">
      <c r="D743" s="94"/>
    </row>
    <row r="744" spans="4:4">
      <c r="D744" s="94"/>
    </row>
    <row r="745" spans="4:4">
      <c r="D745" s="94"/>
    </row>
    <row r="746" spans="4:4">
      <c r="D746" s="94"/>
    </row>
    <row r="747" spans="4:4">
      <c r="D747" s="94"/>
    </row>
    <row r="748" spans="4:4">
      <c r="D748" s="94"/>
    </row>
    <row r="749" spans="4:4">
      <c r="D749" s="94"/>
    </row>
    <row r="750" spans="4:4">
      <c r="D750" s="94"/>
    </row>
    <row r="751" spans="4:4">
      <c r="D751" s="94"/>
    </row>
    <row r="752" spans="4:4">
      <c r="D752" s="94"/>
    </row>
    <row r="753" spans="4:4">
      <c r="D753" s="94"/>
    </row>
    <row r="754" spans="4:4">
      <c r="D754" s="94"/>
    </row>
    <row r="755" spans="4:4">
      <c r="D755" s="94"/>
    </row>
    <row r="756" spans="4:4">
      <c r="D756" s="94"/>
    </row>
    <row r="757" spans="4:4">
      <c r="D757" s="94"/>
    </row>
    <row r="758" spans="4:4">
      <c r="D758" s="94"/>
    </row>
    <row r="759" spans="4:4">
      <c r="D759" s="94"/>
    </row>
    <row r="760" spans="4:4">
      <c r="D760" s="94"/>
    </row>
    <row r="761" spans="4:4">
      <c r="D761" s="94"/>
    </row>
    <row r="762" spans="4:4">
      <c r="D762" s="94"/>
    </row>
    <row r="763" spans="4:4">
      <c r="D763" s="94"/>
    </row>
    <row r="764" spans="4:4">
      <c r="D764" s="94"/>
    </row>
    <row r="765" spans="4:4">
      <c r="D765" s="94"/>
    </row>
    <row r="766" spans="4:4">
      <c r="D766" s="94"/>
    </row>
    <row r="767" spans="4:4">
      <c r="D767" s="94"/>
    </row>
    <row r="768" spans="4:4">
      <c r="D768" s="94"/>
    </row>
    <row r="769" spans="4:4">
      <c r="D769" s="94"/>
    </row>
    <row r="770" spans="4:4">
      <c r="D770" s="94"/>
    </row>
    <row r="771" spans="4:4">
      <c r="D771" s="94"/>
    </row>
    <row r="772" spans="4:4">
      <c r="D772" s="94"/>
    </row>
    <row r="773" spans="4:4">
      <c r="D773" s="94"/>
    </row>
    <row r="774" spans="4:4">
      <c r="D774" s="94"/>
    </row>
    <row r="775" spans="4:4">
      <c r="D775" s="94"/>
    </row>
    <row r="776" spans="4:4">
      <c r="D776" s="94"/>
    </row>
    <row r="777" spans="4:4">
      <c r="D777" s="94"/>
    </row>
    <row r="778" spans="4:4">
      <c r="D778" s="94"/>
    </row>
    <row r="779" spans="4:4">
      <c r="D779" s="94"/>
    </row>
    <row r="780" spans="4:4">
      <c r="D780" s="94"/>
    </row>
    <row r="781" spans="4:4">
      <c r="D781" s="94"/>
    </row>
    <row r="782" spans="4:4">
      <c r="D782" s="94"/>
    </row>
    <row r="783" spans="4:4">
      <c r="D783" s="94"/>
    </row>
    <row r="784" spans="4:4">
      <c r="D784" s="94"/>
    </row>
    <row r="785" spans="4:4">
      <c r="D785" s="94"/>
    </row>
    <row r="786" spans="4:4">
      <c r="D786" s="94"/>
    </row>
    <row r="787" spans="4:4">
      <c r="D787" s="94"/>
    </row>
    <row r="788" spans="4:4">
      <c r="D788" s="94"/>
    </row>
    <row r="789" spans="4:4">
      <c r="D789" s="94"/>
    </row>
    <row r="790" spans="4:4">
      <c r="D790" s="94"/>
    </row>
    <row r="791" spans="4:4">
      <c r="D791" s="94"/>
    </row>
    <row r="792" spans="4:4">
      <c r="D792" s="94"/>
    </row>
    <row r="793" spans="4:4">
      <c r="D793" s="94"/>
    </row>
    <row r="794" spans="4:4">
      <c r="D794" s="94"/>
    </row>
    <row r="795" spans="4:4">
      <c r="D795" s="94"/>
    </row>
    <row r="796" spans="4:4">
      <c r="D796" s="94"/>
    </row>
    <row r="797" spans="4:4">
      <c r="D797" s="94"/>
    </row>
    <row r="798" spans="4:4">
      <c r="D798" s="94"/>
    </row>
    <row r="799" spans="4:4">
      <c r="D799" s="94"/>
    </row>
    <row r="800" spans="4:4">
      <c r="D800" s="94"/>
    </row>
    <row r="801" spans="4:4">
      <c r="D801" s="94"/>
    </row>
    <row r="802" spans="4:4">
      <c r="D802" s="94"/>
    </row>
    <row r="803" spans="4:4">
      <c r="D803" s="94"/>
    </row>
    <row r="804" spans="4:4">
      <c r="D804" s="94"/>
    </row>
    <row r="805" spans="4:4">
      <c r="D805" s="94"/>
    </row>
    <row r="806" spans="4:4">
      <c r="D806" s="94"/>
    </row>
    <row r="807" spans="4:4">
      <c r="D807" s="94"/>
    </row>
    <row r="808" spans="4:4">
      <c r="D808" s="94"/>
    </row>
    <row r="809" spans="4:4">
      <c r="D809" s="94"/>
    </row>
    <row r="810" spans="4:4">
      <c r="D810" s="94"/>
    </row>
    <row r="811" spans="4:4">
      <c r="D811" s="94"/>
    </row>
    <row r="812" spans="4:4">
      <c r="D812" s="94"/>
    </row>
    <row r="813" spans="4:4">
      <c r="D813" s="94"/>
    </row>
    <row r="814" spans="4:4">
      <c r="D814" s="94"/>
    </row>
    <row r="815" spans="4:4">
      <c r="D815" s="94"/>
    </row>
    <row r="816" spans="4:4">
      <c r="D816" s="94"/>
    </row>
    <row r="817" spans="4:4">
      <c r="D817" s="94"/>
    </row>
    <row r="818" spans="4:4">
      <c r="D818" s="94"/>
    </row>
    <row r="819" spans="4:4">
      <c r="D819" s="94"/>
    </row>
    <row r="820" spans="4:4">
      <c r="D820" s="94"/>
    </row>
    <row r="821" spans="4:4">
      <c r="D821" s="94"/>
    </row>
    <row r="822" spans="4:4">
      <c r="D822" s="94"/>
    </row>
    <row r="823" spans="4:4">
      <c r="D823" s="94"/>
    </row>
    <row r="824" spans="4:4">
      <c r="D824" s="94"/>
    </row>
    <row r="825" spans="4:4">
      <c r="D825" s="94"/>
    </row>
    <row r="826" spans="4:4">
      <c r="D826" s="94"/>
    </row>
    <row r="827" spans="4:4">
      <c r="D827" s="94"/>
    </row>
    <row r="828" spans="4:4">
      <c r="D828" s="94"/>
    </row>
    <row r="829" spans="4:4">
      <c r="D829" s="94"/>
    </row>
    <row r="830" spans="4:4">
      <c r="D830" s="94"/>
    </row>
    <row r="831" spans="4:4">
      <c r="D831" s="94"/>
    </row>
    <row r="832" spans="4:4">
      <c r="D832" s="94"/>
    </row>
    <row r="833" spans="4:4">
      <c r="D833" s="94"/>
    </row>
    <row r="834" spans="4:4">
      <c r="D834" s="94"/>
    </row>
    <row r="835" spans="4:4">
      <c r="D835" s="94"/>
    </row>
    <row r="836" spans="4:4">
      <c r="D836" s="94"/>
    </row>
    <row r="837" spans="4:4">
      <c r="D837" s="94"/>
    </row>
    <row r="838" spans="4:4">
      <c r="D838" s="94"/>
    </row>
    <row r="839" spans="4:4">
      <c r="D839" s="94"/>
    </row>
    <row r="840" spans="4:4">
      <c r="D840" s="94"/>
    </row>
    <row r="841" spans="4:4">
      <c r="D841" s="94"/>
    </row>
    <row r="842" spans="4:4">
      <c r="D842" s="94"/>
    </row>
    <row r="843" spans="4:4">
      <c r="D843" s="94"/>
    </row>
    <row r="844" spans="4:4">
      <c r="D844" s="94"/>
    </row>
    <row r="845" spans="4:4">
      <c r="D845" s="94"/>
    </row>
    <row r="846" spans="4:4">
      <c r="D846" s="94"/>
    </row>
    <row r="847" spans="4:4">
      <c r="D847" s="94"/>
    </row>
    <row r="848" spans="4:4">
      <c r="D848" s="94"/>
    </row>
    <row r="849" spans="4:4">
      <c r="D849" s="94"/>
    </row>
    <row r="850" spans="4:4">
      <c r="D850" s="94"/>
    </row>
    <row r="851" spans="4:4">
      <c r="D851" s="94"/>
    </row>
    <row r="852" spans="4:4">
      <c r="D852" s="94"/>
    </row>
    <row r="853" spans="4:4">
      <c r="D853" s="94"/>
    </row>
    <row r="854" spans="4:4">
      <c r="D854" s="94"/>
    </row>
    <row r="855" spans="4:4">
      <c r="D855" s="94"/>
    </row>
    <row r="856" spans="4:4">
      <c r="D856" s="94"/>
    </row>
    <row r="857" spans="4:4">
      <c r="D857" s="94"/>
    </row>
    <row r="858" spans="4:4">
      <c r="D858" s="94"/>
    </row>
    <row r="859" spans="4:4">
      <c r="D859" s="94"/>
    </row>
    <row r="860" spans="4:4">
      <c r="D860" s="94"/>
    </row>
    <row r="861" spans="4:4">
      <c r="D861" s="94"/>
    </row>
    <row r="862" spans="4:4">
      <c r="D862" s="94"/>
    </row>
    <row r="863" spans="4:4">
      <c r="D863" s="94"/>
    </row>
    <row r="864" spans="4:4">
      <c r="D864" s="94"/>
    </row>
    <row r="865" spans="4:4">
      <c r="D865" s="94"/>
    </row>
    <row r="866" spans="4:4">
      <c r="D866" s="94"/>
    </row>
    <row r="867" spans="4:4">
      <c r="D867" s="94"/>
    </row>
    <row r="868" spans="4:4">
      <c r="D868" s="94"/>
    </row>
    <row r="869" spans="4:4">
      <c r="D869" s="94"/>
    </row>
    <row r="870" spans="4:4">
      <c r="D870" s="94"/>
    </row>
    <row r="871" spans="4:4">
      <c r="D871" s="94"/>
    </row>
    <row r="872" spans="4:4">
      <c r="D872" s="94"/>
    </row>
    <row r="873" spans="4:4">
      <c r="D873" s="94"/>
    </row>
    <row r="874" spans="4:4">
      <c r="D874" s="94"/>
    </row>
    <row r="875" spans="4:4">
      <c r="D875" s="94"/>
    </row>
    <row r="876" spans="4:4">
      <c r="D876" s="94"/>
    </row>
    <row r="877" spans="4:4">
      <c r="D877" s="94"/>
    </row>
    <row r="878" spans="4:4">
      <c r="D878" s="94"/>
    </row>
    <row r="879" spans="4:4">
      <c r="D879" s="94"/>
    </row>
    <row r="880" spans="4:4">
      <c r="D880" s="94"/>
    </row>
    <row r="881" spans="4:4">
      <c r="D881" s="94"/>
    </row>
    <row r="882" spans="4:4">
      <c r="D882" s="94"/>
    </row>
    <row r="883" spans="4:4">
      <c r="D883" s="94"/>
    </row>
    <row r="884" spans="4:4">
      <c r="D884" s="94"/>
    </row>
    <row r="885" spans="4:4">
      <c r="D885" s="94"/>
    </row>
    <row r="886" spans="4:4">
      <c r="D886" s="94"/>
    </row>
    <row r="887" spans="4:4">
      <c r="D887" s="94"/>
    </row>
    <row r="888" spans="4:4">
      <c r="D888" s="94"/>
    </row>
    <row r="889" spans="4:4">
      <c r="D889" s="94"/>
    </row>
    <row r="890" spans="4:4">
      <c r="D890" s="94"/>
    </row>
    <row r="891" spans="4:4">
      <c r="D891" s="94"/>
    </row>
    <row r="892" spans="4:4">
      <c r="D892" s="94"/>
    </row>
    <row r="893" spans="4:4">
      <c r="D893" s="94"/>
    </row>
    <row r="894" spans="4:4">
      <c r="D894" s="94"/>
    </row>
    <row r="895" spans="4:4">
      <c r="D895" s="94"/>
    </row>
    <row r="896" spans="4:4">
      <c r="D896" s="94"/>
    </row>
    <row r="897" spans="4:4">
      <c r="D897" s="94"/>
    </row>
    <row r="898" spans="4:4">
      <c r="D898" s="94"/>
    </row>
    <row r="899" spans="4:4">
      <c r="D899" s="94"/>
    </row>
    <row r="900" spans="4:4">
      <c r="D900" s="94"/>
    </row>
    <row r="901" spans="4:4">
      <c r="D901" s="94"/>
    </row>
    <row r="902" spans="4:4">
      <c r="D902" s="94"/>
    </row>
    <row r="903" spans="4:4">
      <c r="D903" s="94"/>
    </row>
    <row r="904" spans="4:4">
      <c r="D904" s="94"/>
    </row>
    <row r="905" spans="4:4">
      <c r="D905" s="94"/>
    </row>
    <row r="906" spans="4:4">
      <c r="D906" s="94"/>
    </row>
    <row r="907" spans="4:4">
      <c r="D907" s="94"/>
    </row>
    <row r="908" spans="4:4">
      <c r="D908" s="94"/>
    </row>
    <row r="909" spans="4:4">
      <c r="D909" s="94"/>
    </row>
    <row r="910" spans="4:4">
      <c r="D910" s="94"/>
    </row>
    <row r="911" spans="4:4">
      <c r="D911" s="94"/>
    </row>
    <row r="912" spans="4:4">
      <c r="D912" s="94"/>
    </row>
    <row r="913" spans="4:4">
      <c r="D913" s="94"/>
    </row>
    <row r="914" spans="4:4">
      <c r="D914" s="94"/>
    </row>
    <row r="915" spans="4:4">
      <c r="D915" s="94"/>
    </row>
    <row r="916" spans="4:4">
      <c r="D916" s="94"/>
    </row>
    <row r="917" spans="4:4">
      <c r="D917" s="94"/>
    </row>
    <row r="918" spans="4:4">
      <c r="D918" s="94"/>
    </row>
    <row r="919" spans="4:4">
      <c r="D919" s="94"/>
    </row>
    <row r="920" spans="4:4">
      <c r="D920" s="94"/>
    </row>
    <row r="921" spans="4:4">
      <c r="D921" s="94"/>
    </row>
    <row r="922" spans="4:4">
      <c r="D922" s="94"/>
    </row>
    <row r="923" spans="4:4">
      <c r="D923" s="94"/>
    </row>
    <row r="924" spans="4:4">
      <c r="D924" s="94"/>
    </row>
    <row r="925" spans="4:4">
      <c r="D925" s="94"/>
    </row>
    <row r="926" spans="4:4">
      <c r="D926" s="94"/>
    </row>
    <row r="927" spans="4:4">
      <c r="D927" s="94"/>
    </row>
    <row r="928" spans="4:4">
      <c r="D928" s="94"/>
    </row>
    <row r="929" spans="4:4">
      <c r="D929" s="94"/>
    </row>
    <row r="930" spans="4:4">
      <c r="D930" s="94"/>
    </row>
    <row r="931" spans="4:4">
      <c r="D931" s="94"/>
    </row>
    <row r="932" spans="4:4">
      <c r="D932" s="94"/>
    </row>
    <row r="933" spans="4:4">
      <c r="D933" s="94"/>
    </row>
    <row r="934" spans="4:4">
      <c r="D934" s="94"/>
    </row>
    <row r="935" spans="4:4">
      <c r="D935" s="94"/>
    </row>
    <row r="936" spans="4:4">
      <c r="D936" s="94"/>
    </row>
    <row r="937" spans="4:4">
      <c r="D937" s="94"/>
    </row>
    <row r="938" spans="4:4">
      <c r="D938" s="94"/>
    </row>
    <row r="939" spans="4:4">
      <c r="D939" s="94"/>
    </row>
    <row r="940" spans="4:4">
      <c r="D940" s="94"/>
    </row>
    <row r="941" spans="4:4">
      <c r="D941" s="94"/>
    </row>
    <row r="942" spans="4:4">
      <c r="D942" s="94"/>
    </row>
    <row r="943" spans="4:4">
      <c r="D943" s="94"/>
    </row>
    <row r="944" spans="4:4">
      <c r="D944" s="94"/>
    </row>
    <row r="945" spans="4:4">
      <c r="D945" s="94"/>
    </row>
    <row r="946" spans="4:4">
      <c r="D946" s="94"/>
    </row>
    <row r="947" spans="4:4">
      <c r="D947" s="94"/>
    </row>
    <row r="948" spans="4:4">
      <c r="D948" s="94"/>
    </row>
    <row r="949" spans="4:4">
      <c r="D949" s="94"/>
    </row>
    <row r="950" spans="4:4">
      <c r="D950" s="94"/>
    </row>
    <row r="951" spans="4:4">
      <c r="D951" s="94"/>
    </row>
    <row r="952" spans="4:4">
      <c r="D952" s="94"/>
    </row>
    <row r="953" spans="4:4">
      <c r="D953" s="94"/>
    </row>
    <row r="954" spans="4:4">
      <c r="D954" s="94"/>
    </row>
    <row r="955" spans="4:4">
      <c r="D955" s="94"/>
    </row>
    <row r="956" spans="4:4">
      <c r="D956" s="94"/>
    </row>
    <row r="957" spans="4:4">
      <c r="D957" s="94"/>
    </row>
    <row r="958" spans="4:4">
      <c r="D958" s="94"/>
    </row>
    <row r="959" spans="4:4">
      <c r="D959" s="94"/>
    </row>
    <row r="960" spans="4:4">
      <c r="D960" s="94"/>
    </row>
    <row r="961" spans="4:4">
      <c r="D961" s="94"/>
    </row>
    <row r="962" spans="4:4">
      <c r="D962" s="94"/>
    </row>
    <row r="963" spans="4:4">
      <c r="D963" s="94"/>
    </row>
    <row r="964" spans="4:4">
      <c r="D964" s="94"/>
    </row>
    <row r="965" spans="4:4">
      <c r="D965" s="94"/>
    </row>
    <row r="966" spans="4:4">
      <c r="D966" s="94"/>
    </row>
    <row r="967" spans="4:4">
      <c r="D967" s="94"/>
    </row>
    <row r="968" spans="4:4">
      <c r="D968" s="94"/>
    </row>
    <row r="969" spans="4:4">
      <c r="D969" s="94"/>
    </row>
    <row r="970" spans="4:4">
      <c r="D970" s="94"/>
    </row>
    <row r="971" spans="4:4">
      <c r="D971" s="94"/>
    </row>
    <row r="972" spans="4:4">
      <c r="D972" s="94"/>
    </row>
    <row r="973" spans="4:4">
      <c r="D973" s="94"/>
    </row>
    <row r="974" spans="4:4">
      <c r="D974" s="94"/>
    </row>
    <row r="975" spans="4:4">
      <c r="D975" s="94"/>
    </row>
    <row r="976" spans="4:4">
      <c r="D976" s="94"/>
    </row>
    <row r="977" spans="4:4">
      <c r="D977" s="94"/>
    </row>
    <row r="978" spans="4:4">
      <c r="D978" s="94"/>
    </row>
    <row r="979" spans="4:4">
      <c r="D979" s="94"/>
    </row>
    <row r="980" spans="4:4">
      <c r="D980" s="94"/>
    </row>
    <row r="981" spans="4:4">
      <c r="D981" s="94"/>
    </row>
    <row r="982" spans="4:4">
      <c r="D982" s="94"/>
    </row>
    <row r="983" spans="4:4">
      <c r="D983" s="94"/>
    </row>
    <row r="984" spans="4:4">
      <c r="D984" s="94"/>
    </row>
    <row r="985" spans="4:4">
      <c r="D985" s="94"/>
    </row>
    <row r="986" spans="4:4">
      <c r="D986" s="94"/>
    </row>
    <row r="987" spans="4:4">
      <c r="D987" s="94"/>
    </row>
    <row r="988" spans="4:4">
      <c r="D988" s="94"/>
    </row>
    <row r="989" spans="4:4">
      <c r="D989" s="94"/>
    </row>
    <row r="990" spans="4:4">
      <c r="D990" s="94"/>
    </row>
    <row r="991" spans="4:4">
      <c r="D991" s="94"/>
    </row>
    <row r="992" spans="4:4">
      <c r="D992" s="94"/>
    </row>
    <row r="993" spans="4:4">
      <c r="D993" s="94"/>
    </row>
    <row r="994" spans="4:4">
      <c r="D994" s="94"/>
    </row>
    <row r="995" spans="4:4">
      <c r="D995" s="94"/>
    </row>
    <row r="996" spans="4:4">
      <c r="D996" s="94"/>
    </row>
    <row r="997" spans="4:4">
      <c r="D997" s="94"/>
    </row>
    <row r="998" spans="4:4">
      <c r="D998" s="94"/>
    </row>
    <row r="999" spans="4:4">
      <c r="D999" s="94"/>
    </row>
    <row r="1000" spans="4:4">
      <c r="D1000" s="94"/>
    </row>
    <row r="1001" spans="4:4">
      <c r="D1001" s="94"/>
    </row>
    <row r="1002" spans="4:4">
      <c r="D1002" s="94"/>
    </row>
    <row r="1003" spans="4:4">
      <c r="D1003" s="94"/>
    </row>
    <row r="1004" spans="4:4">
      <c r="D1004" s="94"/>
    </row>
    <row r="1005" spans="4:4">
      <c r="D1005" s="94"/>
    </row>
    <row r="1006" spans="4:4">
      <c r="D1006" s="94"/>
    </row>
    <row r="1007" spans="4:4">
      <c r="D1007" s="94"/>
    </row>
    <row r="1008" spans="4:4">
      <c r="D1008" s="94"/>
    </row>
    <row r="1009" spans="4:4">
      <c r="D1009" s="94"/>
    </row>
    <row r="1010" spans="4:4">
      <c r="D1010" s="94"/>
    </row>
    <row r="1011" spans="4:4">
      <c r="D1011" s="94"/>
    </row>
    <row r="1012" spans="4:4">
      <c r="D1012" s="94"/>
    </row>
    <row r="1013" spans="4:4">
      <c r="D1013" s="94"/>
    </row>
    <row r="1014" spans="4:4">
      <c r="D1014" s="94"/>
    </row>
    <row r="1015" spans="4:4">
      <c r="D1015" s="94"/>
    </row>
    <row r="1016" spans="4:4">
      <c r="D1016" s="94"/>
    </row>
    <row r="1017" spans="4:4">
      <c r="D1017" s="94"/>
    </row>
    <row r="1018" spans="4:4">
      <c r="D1018" s="94"/>
    </row>
    <row r="1019" spans="4:4">
      <c r="D1019" s="94"/>
    </row>
    <row r="1020" spans="4:4">
      <c r="D1020" s="94"/>
    </row>
    <row r="1021" spans="4:4">
      <c r="D1021" s="94"/>
    </row>
    <row r="1022" spans="4:4">
      <c r="D1022" s="94"/>
    </row>
    <row r="1023" spans="4:4">
      <c r="D1023" s="94"/>
    </row>
    <row r="1024" spans="4:4">
      <c r="D1024" s="94"/>
    </row>
    <row r="1025" spans="4:4">
      <c r="D1025" s="94"/>
    </row>
    <row r="1026" spans="4:4">
      <c r="D1026" s="94"/>
    </row>
    <row r="1027" spans="4:4">
      <c r="D1027" s="94"/>
    </row>
    <row r="1028" spans="4:4">
      <c r="D1028" s="94"/>
    </row>
    <row r="1029" spans="4:4">
      <c r="D1029" s="94"/>
    </row>
    <row r="1030" spans="4:4">
      <c r="D1030" s="94"/>
    </row>
    <row r="1031" spans="4:4">
      <c r="D1031" s="94"/>
    </row>
    <row r="1032" spans="4:4">
      <c r="D1032" s="94"/>
    </row>
    <row r="1033" spans="4:4">
      <c r="D1033" s="94"/>
    </row>
    <row r="1034" spans="4:4">
      <c r="D1034" s="94"/>
    </row>
    <row r="1035" spans="4:4">
      <c r="D1035" s="94"/>
    </row>
    <row r="1036" spans="4:4">
      <c r="D1036" s="94"/>
    </row>
    <row r="1037" spans="4:4">
      <c r="D1037" s="94"/>
    </row>
    <row r="1038" spans="4:4">
      <c r="D1038" s="94"/>
    </row>
    <row r="1039" spans="4:4">
      <c r="D1039" s="94"/>
    </row>
    <row r="1040" spans="4:4">
      <c r="D1040" s="94"/>
    </row>
    <row r="1041" spans="4:4">
      <c r="D1041" s="94"/>
    </row>
    <row r="1042" spans="4:4">
      <c r="D1042" s="94"/>
    </row>
    <row r="1043" spans="4:4">
      <c r="D1043" s="94"/>
    </row>
    <row r="1044" spans="4:4">
      <c r="D1044" s="94"/>
    </row>
    <row r="1045" spans="4:4">
      <c r="D1045" s="94"/>
    </row>
    <row r="1046" spans="4:4">
      <c r="D1046" s="94"/>
    </row>
    <row r="1047" spans="4:4">
      <c r="D1047" s="94"/>
    </row>
    <row r="1048" spans="4:4">
      <c r="D1048" s="94"/>
    </row>
    <row r="1049" spans="4:4">
      <c r="D1049" s="94"/>
    </row>
    <row r="1050" spans="4:4">
      <c r="D1050" s="94"/>
    </row>
    <row r="1051" spans="4:4">
      <c r="D1051" s="94"/>
    </row>
    <row r="1052" spans="4:4">
      <c r="D1052" s="94"/>
    </row>
    <row r="1053" spans="4:4">
      <c r="D1053" s="94"/>
    </row>
    <row r="1054" spans="4:4">
      <c r="D1054" s="94"/>
    </row>
    <row r="1055" spans="4:4">
      <c r="D1055" s="94"/>
    </row>
    <row r="1056" spans="4:4">
      <c r="D1056" s="94"/>
    </row>
    <row r="1057" spans="4:4">
      <c r="D1057" s="94"/>
    </row>
    <row r="1058" spans="4:4">
      <c r="D1058" s="94"/>
    </row>
    <row r="1059" spans="4:4">
      <c r="D1059" s="94"/>
    </row>
    <row r="1060" spans="4:4">
      <c r="D1060" s="94"/>
    </row>
    <row r="1061" spans="4:4">
      <c r="D1061" s="94"/>
    </row>
    <row r="1062" spans="4:4">
      <c r="D1062" s="94"/>
    </row>
    <row r="1063" spans="4:4">
      <c r="D1063" s="94"/>
    </row>
    <row r="1064" spans="4:4">
      <c r="D1064" s="94"/>
    </row>
    <row r="1065" spans="4:4">
      <c r="D1065" s="94"/>
    </row>
    <row r="1066" spans="4:4">
      <c r="D1066" s="94"/>
    </row>
    <row r="1067" spans="4:4">
      <c r="D1067" s="94"/>
    </row>
    <row r="1068" spans="4:4">
      <c r="D1068" s="94"/>
    </row>
    <row r="1069" spans="4:4">
      <c r="D1069" s="94"/>
    </row>
    <row r="1070" spans="4:4">
      <c r="D1070" s="94"/>
    </row>
    <row r="1071" spans="4:4">
      <c r="D1071" s="94"/>
    </row>
    <row r="1072" spans="4:4">
      <c r="D1072" s="94"/>
    </row>
    <row r="1073" spans="4:4">
      <c r="D1073" s="94"/>
    </row>
    <row r="1074" spans="4:4">
      <c r="D1074" s="94"/>
    </row>
    <row r="1075" spans="4:4">
      <c r="D1075" s="94"/>
    </row>
    <row r="1076" spans="4:4">
      <c r="D1076" s="94"/>
    </row>
    <row r="1077" spans="4:4">
      <c r="D1077" s="94"/>
    </row>
    <row r="1078" spans="4:4">
      <c r="D1078" s="94"/>
    </row>
    <row r="1079" spans="4:4">
      <c r="D1079" s="94"/>
    </row>
    <row r="1080" spans="4:4">
      <c r="D1080" s="94"/>
    </row>
    <row r="1081" spans="4:4">
      <c r="D1081" s="94"/>
    </row>
    <row r="1082" spans="4:4">
      <c r="D1082" s="94"/>
    </row>
    <row r="1083" spans="4:4">
      <c r="D1083" s="94"/>
    </row>
    <row r="1084" spans="4:4">
      <c r="D1084" s="94"/>
    </row>
    <row r="1085" spans="4:4">
      <c r="D1085" s="94"/>
    </row>
    <row r="1086" spans="4:4">
      <c r="D1086" s="94"/>
    </row>
    <row r="1087" spans="4:4">
      <c r="D1087" s="94"/>
    </row>
    <row r="1088" spans="4:4">
      <c r="D1088" s="94"/>
    </row>
    <row r="1089" spans="4:4">
      <c r="D1089" s="94"/>
    </row>
    <row r="1090" spans="4:4">
      <c r="D1090" s="94"/>
    </row>
    <row r="1091" spans="4:4">
      <c r="D1091" s="94"/>
    </row>
    <row r="1092" spans="4:4">
      <c r="D1092" s="94"/>
    </row>
    <row r="1093" spans="4:4">
      <c r="D1093" s="94"/>
    </row>
    <row r="1094" spans="4:4">
      <c r="D1094" s="94"/>
    </row>
    <row r="1095" spans="4:4">
      <c r="D1095" s="94"/>
    </row>
    <row r="1096" spans="4:4">
      <c r="D1096" s="94"/>
    </row>
    <row r="1097" spans="4:4">
      <c r="D1097" s="94"/>
    </row>
    <row r="1098" spans="4:4">
      <c r="D1098" s="94"/>
    </row>
    <row r="1099" spans="4:4">
      <c r="D1099" s="94"/>
    </row>
    <row r="1100" spans="4:4">
      <c r="D1100" s="94"/>
    </row>
    <row r="1101" spans="4:4">
      <c r="D1101" s="94"/>
    </row>
    <row r="1102" spans="4:4">
      <c r="D1102" s="94"/>
    </row>
    <row r="1103" spans="4:4">
      <c r="D1103" s="94"/>
    </row>
    <row r="1104" spans="4:4">
      <c r="D1104" s="94"/>
    </row>
    <row r="1105" spans="4:4">
      <c r="D1105" s="94"/>
    </row>
    <row r="1106" spans="4:4">
      <c r="D1106" s="94"/>
    </row>
    <row r="1107" spans="4:4">
      <c r="D1107" s="94"/>
    </row>
    <row r="1108" spans="4:4">
      <c r="D1108" s="94"/>
    </row>
    <row r="1109" spans="4:4">
      <c r="D1109" s="94"/>
    </row>
    <row r="1110" spans="4:4">
      <c r="D1110" s="94"/>
    </row>
    <row r="1111" spans="4:4">
      <c r="D1111" s="94"/>
    </row>
    <row r="1112" spans="4:4">
      <c r="D1112" s="94"/>
    </row>
    <row r="1113" spans="4:4">
      <c r="D1113" s="94"/>
    </row>
    <row r="1114" spans="4:4">
      <c r="D1114" s="94"/>
    </row>
    <row r="1115" spans="4:4">
      <c r="D1115" s="94"/>
    </row>
    <row r="1116" spans="4:4">
      <c r="D1116" s="94"/>
    </row>
    <row r="1117" spans="4:4">
      <c r="D1117" s="94"/>
    </row>
    <row r="1118" spans="4:4">
      <c r="D1118" s="94"/>
    </row>
    <row r="1119" spans="4:4">
      <c r="D1119" s="94"/>
    </row>
    <row r="1120" spans="4:4">
      <c r="D1120" s="94"/>
    </row>
    <row r="1121" spans="4:4">
      <c r="D1121" s="94"/>
    </row>
    <row r="1122" spans="4:4">
      <c r="D1122" s="94"/>
    </row>
    <row r="1123" spans="4:4">
      <c r="D1123" s="94"/>
    </row>
    <row r="1124" spans="4:4">
      <c r="D1124" s="94"/>
    </row>
    <row r="1125" spans="4:4">
      <c r="D1125" s="94"/>
    </row>
    <row r="1126" spans="4:4">
      <c r="D1126" s="94"/>
    </row>
    <row r="1127" spans="4:4">
      <c r="D1127" s="94"/>
    </row>
    <row r="1128" spans="4:4">
      <c r="D1128" s="94"/>
    </row>
    <row r="1129" spans="4:4">
      <c r="D1129" s="94"/>
    </row>
    <row r="1130" spans="4:4">
      <c r="D1130" s="94"/>
    </row>
    <row r="1131" spans="4:4">
      <c r="D1131" s="94"/>
    </row>
    <row r="1132" spans="4:4">
      <c r="D1132" s="94"/>
    </row>
    <row r="1133" spans="4:4">
      <c r="D1133" s="94"/>
    </row>
    <row r="1134" spans="4:4">
      <c r="D1134" s="94"/>
    </row>
    <row r="1135" spans="4:4">
      <c r="D1135" s="94"/>
    </row>
    <row r="1136" spans="4:4">
      <c r="D1136" s="94"/>
    </row>
    <row r="1137" spans="4:4">
      <c r="D1137" s="94"/>
    </row>
    <row r="1138" spans="4:4">
      <c r="D1138" s="94"/>
    </row>
    <row r="1139" spans="4:4">
      <c r="D1139" s="94"/>
    </row>
    <row r="1140" spans="4:4">
      <c r="D1140" s="94"/>
    </row>
    <row r="1141" spans="4:4">
      <c r="D1141" s="94"/>
    </row>
    <row r="1142" spans="4:4">
      <c r="D1142" s="94"/>
    </row>
    <row r="1143" spans="4:4">
      <c r="D1143" s="94"/>
    </row>
    <row r="1144" spans="4:4">
      <c r="D1144" s="94"/>
    </row>
    <row r="1145" spans="4:4">
      <c r="D1145" s="94"/>
    </row>
    <row r="1146" spans="4:4">
      <c r="D1146" s="94"/>
    </row>
    <row r="1147" spans="4:4">
      <c r="D1147" s="94"/>
    </row>
    <row r="1148" spans="4:4">
      <c r="D1148" s="94"/>
    </row>
    <row r="1149" spans="4:4">
      <c r="D1149" s="94"/>
    </row>
    <row r="1150" spans="4:4">
      <c r="D1150" s="94"/>
    </row>
    <row r="1151" spans="4:4">
      <c r="D1151" s="94"/>
    </row>
    <row r="1152" spans="4:4">
      <c r="D1152" s="94"/>
    </row>
    <row r="1153" spans="4:4">
      <c r="D1153" s="94"/>
    </row>
    <row r="1154" spans="4:4">
      <c r="D1154" s="94"/>
    </row>
    <row r="1155" spans="4:4">
      <c r="D1155" s="94"/>
    </row>
    <row r="1156" spans="4:4">
      <c r="D1156" s="94"/>
    </row>
    <row r="1157" spans="4:4">
      <c r="D1157" s="94"/>
    </row>
    <row r="1158" spans="4:4">
      <c r="D1158" s="94"/>
    </row>
    <row r="1159" spans="4:4">
      <c r="D1159" s="94"/>
    </row>
    <row r="1160" spans="4:4">
      <c r="D1160" s="94"/>
    </row>
    <row r="1161" spans="4:4">
      <c r="D1161" s="94"/>
    </row>
    <row r="1162" spans="4:4">
      <c r="D1162" s="94"/>
    </row>
    <row r="1163" spans="4:4">
      <c r="D1163" s="94"/>
    </row>
    <row r="1164" spans="4:4">
      <c r="D1164" s="94"/>
    </row>
    <row r="1165" spans="4:4">
      <c r="D1165" s="94"/>
    </row>
    <row r="1166" spans="4:4">
      <c r="D1166" s="94"/>
    </row>
    <row r="1167" spans="4:4">
      <c r="D1167" s="94"/>
    </row>
    <row r="1168" spans="4:4">
      <c r="D1168" s="94"/>
    </row>
    <row r="1169" spans="4:4">
      <c r="D1169" s="94"/>
    </row>
    <row r="1170" spans="4:4">
      <c r="D1170" s="94"/>
    </row>
    <row r="1171" spans="4:4">
      <c r="D1171" s="94"/>
    </row>
    <row r="1172" spans="4:4">
      <c r="D1172" s="94"/>
    </row>
    <row r="1173" spans="4:4">
      <c r="D1173" s="94"/>
    </row>
    <row r="1174" spans="4:4">
      <c r="D1174" s="94"/>
    </row>
    <row r="1175" spans="4:4">
      <c r="D1175" s="94"/>
    </row>
    <row r="1176" spans="4:4">
      <c r="D1176" s="94"/>
    </row>
    <row r="1177" spans="4:4">
      <c r="D1177" s="94"/>
    </row>
    <row r="1178" spans="4:4">
      <c r="D1178" s="94"/>
    </row>
    <row r="1179" spans="4:4">
      <c r="D1179" s="94"/>
    </row>
    <row r="1180" spans="4:4">
      <c r="D1180" s="94"/>
    </row>
    <row r="1181" spans="4:4">
      <c r="D1181" s="94"/>
    </row>
    <row r="1182" spans="4:4">
      <c r="D1182" s="94"/>
    </row>
    <row r="1183" spans="4:4">
      <c r="D1183" s="94"/>
    </row>
    <row r="1184" spans="4:4">
      <c r="D1184" s="94"/>
    </row>
    <row r="1185" spans="4:4">
      <c r="D1185" s="94"/>
    </row>
    <row r="1186" spans="4:4">
      <c r="D1186" s="94"/>
    </row>
    <row r="1187" spans="4:4">
      <c r="D1187" s="94"/>
    </row>
    <row r="1188" spans="4:4">
      <c r="D1188" s="94"/>
    </row>
    <row r="1189" spans="4:4">
      <c r="D1189" s="94"/>
    </row>
    <row r="1190" spans="4:4">
      <c r="D1190" s="94"/>
    </row>
    <row r="1191" spans="4:4">
      <c r="D1191" s="94"/>
    </row>
    <row r="1192" spans="4:4">
      <c r="D1192" s="94"/>
    </row>
    <row r="1193" spans="4:4">
      <c r="D1193" s="94"/>
    </row>
    <row r="1194" spans="4:4">
      <c r="D1194" s="94"/>
    </row>
    <row r="1195" spans="4:4">
      <c r="D1195" s="94"/>
    </row>
    <row r="1196" spans="4:4">
      <c r="D1196" s="94"/>
    </row>
    <row r="1197" spans="4:4">
      <c r="D1197" s="94"/>
    </row>
    <row r="1198" spans="4:4">
      <c r="D1198" s="94"/>
    </row>
    <row r="1199" spans="4:4">
      <c r="D1199" s="94"/>
    </row>
    <row r="1200" spans="4:4">
      <c r="D1200" s="94"/>
    </row>
    <row r="1201" spans="4:4">
      <c r="D1201" s="94"/>
    </row>
    <row r="1202" spans="4:4">
      <c r="D1202" s="94"/>
    </row>
    <row r="1203" spans="4:4">
      <c r="D1203" s="94"/>
    </row>
    <row r="1204" spans="4:4">
      <c r="D1204" s="94"/>
    </row>
    <row r="1205" spans="4:4">
      <c r="D1205" s="94"/>
    </row>
    <row r="1206" spans="4:4">
      <c r="D1206" s="94"/>
    </row>
    <row r="1207" spans="4:4">
      <c r="D1207" s="94"/>
    </row>
    <row r="1208" spans="4:4">
      <c r="D1208" s="94"/>
    </row>
    <row r="1209" spans="4:4">
      <c r="D1209" s="94"/>
    </row>
    <row r="1210" spans="4:4">
      <c r="D1210" s="94"/>
    </row>
    <row r="1211" spans="4:4">
      <c r="D1211" s="94"/>
    </row>
    <row r="1212" spans="4:4">
      <c r="D1212" s="94"/>
    </row>
    <row r="1213" spans="4:4">
      <c r="D1213" s="94"/>
    </row>
    <row r="1214" spans="4:4">
      <c r="D1214" s="94"/>
    </row>
    <row r="1215" spans="4:4">
      <c r="D1215" s="94"/>
    </row>
    <row r="1216" spans="4:4">
      <c r="D1216" s="94"/>
    </row>
    <row r="1217" spans="4:4">
      <c r="D1217" s="94"/>
    </row>
    <row r="1218" spans="4:4">
      <c r="D1218" s="94"/>
    </row>
    <row r="1219" spans="4:4">
      <c r="D1219" s="94"/>
    </row>
    <row r="1220" spans="4:4">
      <c r="D1220" s="94"/>
    </row>
    <row r="1221" spans="4:4">
      <c r="D1221" s="94"/>
    </row>
    <row r="1222" spans="4:4">
      <c r="D1222" s="94"/>
    </row>
    <row r="1223" spans="4:4">
      <c r="D1223" s="94"/>
    </row>
    <row r="1224" spans="4:4">
      <c r="D1224" s="94"/>
    </row>
    <row r="1225" spans="4:4">
      <c r="D1225" s="94"/>
    </row>
    <row r="1226" spans="4:4">
      <c r="D1226" s="94"/>
    </row>
    <row r="1227" spans="4:4">
      <c r="D1227" s="94"/>
    </row>
    <row r="1228" spans="4:4">
      <c r="D1228" s="94"/>
    </row>
    <row r="1229" spans="4:4">
      <c r="D1229" s="94"/>
    </row>
    <row r="1230" spans="4:4">
      <c r="D1230" s="94"/>
    </row>
    <row r="1231" spans="4:4">
      <c r="D1231" s="94"/>
    </row>
    <row r="1232" spans="4:4">
      <c r="D1232" s="94"/>
    </row>
    <row r="1233" spans="4:4">
      <c r="D1233" s="94"/>
    </row>
    <row r="1234" spans="4:4">
      <c r="D1234" s="94"/>
    </row>
    <row r="1235" spans="4:4">
      <c r="D1235" s="94"/>
    </row>
    <row r="1236" spans="4:4">
      <c r="D1236" s="94"/>
    </row>
    <row r="1237" spans="4:4">
      <c r="D1237" s="94"/>
    </row>
    <row r="1238" spans="4:4">
      <c r="D1238" s="94"/>
    </row>
    <row r="1239" spans="4:4">
      <c r="D1239" s="94"/>
    </row>
    <row r="1240" spans="4:4">
      <c r="D1240" s="94"/>
    </row>
    <row r="1241" spans="4:4">
      <c r="D1241" s="94"/>
    </row>
    <row r="1242" spans="4:4">
      <c r="D1242" s="94"/>
    </row>
    <row r="1243" spans="4:4">
      <c r="D1243" s="94"/>
    </row>
    <row r="1244" spans="4:4">
      <c r="D1244" s="94"/>
    </row>
    <row r="1245" spans="4:4">
      <c r="D1245" s="94"/>
    </row>
    <row r="1246" spans="4:4">
      <c r="D1246" s="94"/>
    </row>
    <row r="1247" spans="4:4">
      <c r="D1247" s="94"/>
    </row>
    <row r="1248" spans="4:4">
      <c r="D1248" s="94"/>
    </row>
    <row r="1249" spans="4:4">
      <c r="D1249" s="94"/>
    </row>
    <row r="1250" spans="4:4">
      <c r="D1250" s="94"/>
    </row>
    <row r="1251" spans="4:4">
      <c r="D1251" s="94"/>
    </row>
    <row r="1252" spans="4:4">
      <c r="D1252" s="94"/>
    </row>
    <row r="1253" spans="4:4">
      <c r="D1253" s="94"/>
    </row>
    <row r="1254" spans="4:4">
      <c r="D1254" s="94"/>
    </row>
    <row r="1255" spans="4:4">
      <c r="D1255" s="94"/>
    </row>
    <row r="1256" spans="4:4">
      <c r="D1256" s="94"/>
    </row>
    <row r="1257" spans="4:4">
      <c r="D1257" s="94"/>
    </row>
    <row r="1258" spans="4:4">
      <c r="D1258" s="94"/>
    </row>
    <row r="1259" spans="4:4">
      <c r="D1259" s="94"/>
    </row>
    <row r="1260" spans="4:4">
      <c r="D1260" s="94"/>
    </row>
    <row r="1261" spans="4:4">
      <c r="D1261" s="94"/>
    </row>
    <row r="1262" spans="4:4">
      <c r="D1262" s="94"/>
    </row>
    <row r="1263" spans="4:4">
      <c r="D1263" s="94"/>
    </row>
    <row r="1264" spans="4:4">
      <c r="D1264" s="94"/>
    </row>
    <row r="1265" spans="4:4">
      <c r="D1265" s="94"/>
    </row>
    <row r="1266" spans="4:4">
      <c r="D1266" s="94"/>
    </row>
    <row r="1267" spans="4:4">
      <c r="D1267" s="94"/>
    </row>
    <row r="1268" spans="4:4">
      <c r="D1268" s="94"/>
    </row>
    <row r="1269" spans="4:4">
      <c r="D1269" s="94"/>
    </row>
    <row r="1270" spans="4:4">
      <c r="D1270" s="94"/>
    </row>
    <row r="1271" spans="4:4">
      <c r="D1271" s="94"/>
    </row>
    <row r="1272" spans="4:4">
      <c r="D1272" s="94"/>
    </row>
    <row r="1273" spans="4:4">
      <c r="D1273" s="94"/>
    </row>
    <row r="1274" spans="4:4">
      <c r="D1274" s="94"/>
    </row>
    <row r="1275" spans="4:4">
      <c r="D1275" s="94"/>
    </row>
    <row r="1276" spans="4:4">
      <c r="D1276" s="94"/>
    </row>
    <row r="1277" spans="4:4">
      <c r="D1277" s="94"/>
    </row>
    <row r="1278" spans="4:4">
      <c r="D1278" s="94"/>
    </row>
    <row r="1279" spans="4:4">
      <c r="D1279" s="94"/>
    </row>
    <row r="1280" spans="4:4">
      <c r="D1280" s="94"/>
    </row>
    <row r="1281" spans="4:4">
      <c r="D1281" s="94"/>
    </row>
    <row r="1282" spans="4:4">
      <c r="D1282" s="94"/>
    </row>
    <row r="1283" spans="4:4">
      <c r="D1283" s="94"/>
    </row>
    <row r="1284" spans="4:4">
      <c r="D1284" s="94"/>
    </row>
    <row r="1285" spans="4:4">
      <c r="D1285" s="94"/>
    </row>
    <row r="1286" spans="4:4">
      <c r="D1286" s="94"/>
    </row>
    <row r="1287" spans="4:4">
      <c r="D1287" s="94"/>
    </row>
    <row r="1288" spans="4:4">
      <c r="D1288" s="94"/>
    </row>
    <row r="1289" spans="4:4">
      <c r="D1289" s="94"/>
    </row>
    <row r="1290" spans="4:4">
      <c r="D1290" s="94"/>
    </row>
    <row r="1291" spans="4:4">
      <c r="D1291" s="94"/>
    </row>
    <row r="1292" spans="4:4">
      <c r="D1292" s="94"/>
    </row>
    <row r="1293" spans="4:4">
      <c r="D1293" s="94"/>
    </row>
    <row r="1294" spans="4:4">
      <c r="D1294" s="94"/>
    </row>
    <row r="1295" spans="4:4">
      <c r="D1295" s="94"/>
    </row>
    <row r="1296" spans="4:4">
      <c r="D1296" s="94"/>
    </row>
    <row r="1297" spans="4:4">
      <c r="D1297" s="94"/>
    </row>
    <row r="1298" spans="4:4">
      <c r="D1298" s="94"/>
    </row>
    <row r="1299" spans="4:4">
      <c r="D1299" s="94"/>
    </row>
    <row r="1300" spans="4:4">
      <c r="D1300" s="94"/>
    </row>
    <row r="1301" spans="4:4">
      <c r="D1301" s="94"/>
    </row>
    <row r="1302" spans="4:4">
      <c r="D1302" s="94"/>
    </row>
    <row r="1303" spans="4:4">
      <c r="D1303" s="94"/>
    </row>
    <row r="1304" spans="4:4">
      <c r="D1304" s="94"/>
    </row>
    <row r="1305" spans="4:4">
      <c r="D1305" s="94"/>
    </row>
    <row r="1306" spans="4:4">
      <c r="D1306" s="94"/>
    </row>
    <row r="1307" spans="4:4">
      <c r="D1307" s="94"/>
    </row>
    <row r="1308" spans="4:4">
      <c r="D1308" s="94"/>
    </row>
    <row r="1309" spans="4:4">
      <c r="D1309" s="94"/>
    </row>
    <row r="1310" spans="4:4">
      <c r="D1310" s="94"/>
    </row>
    <row r="1311" spans="4:4">
      <c r="D1311" s="94"/>
    </row>
    <row r="1312" spans="4:4">
      <c r="D1312" s="94"/>
    </row>
    <row r="1313" spans="4:4">
      <c r="D1313" s="94"/>
    </row>
    <row r="1314" spans="4:4">
      <c r="D1314" s="94"/>
    </row>
    <row r="1315" spans="4:4">
      <c r="D1315" s="94"/>
    </row>
    <row r="1316" spans="4:4">
      <c r="D1316" s="94"/>
    </row>
    <row r="1317" spans="4:4">
      <c r="D1317" s="94"/>
    </row>
    <row r="1318" spans="4:4">
      <c r="D1318" s="94"/>
    </row>
    <row r="1319" spans="4:4">
      <c r="D1319" s="94"/>
    </row>
    <row r="1320" spans="4:4">
      <c r="D1320" s="94"/>
    </row>
    <row r="1321" spans="4:4">
      <c r="D1321" s="94"/>
    </row>
    <row r="1322" spans="4:4">
      <c r="D1322" s="94"/>
    </row>
    <row r="1323" spans="4:4">
      <c r="D1323" s="94"/>
    </row>
    <row r="1324" spans="4:4">
      <c r="D1324" s="94"/>
    </row>
    <row r="1325" spans="4:4">
      <c r="D1325" s="94"/>
    </row>
    <row r="1326" spans="4:4">
      <c r="D1326" s="94"/>
    </row>
    <row r="1327" spans="4:4">
      <c r="D1327" s="94"/>
    </row>
    <row r="1328" spans="4:4">
      <c r="D1328" s="94"/>
    </row>
    <row r="1329" spans="4:4">
      <c r="D1329" s="94"/>
    </row>
    <row r="1330" spans="4:4">
      <c r="D1330" s="94"/>
    </row>
    <row r="1331" spans="4:4">
      <c r="D1331" s="94"/>
    </row>
    <row r="1332" spans="4:4">
      <c r="D1332" s="94"/>
    </row>
    <row r="1333" spans="4:4">
      <c r="D1333" s="94"/>
    </row>
    <row r="1334" spans="4:4">
      <c r="D1334" s="94"/>
    </row>
    <row r="1335" spans="4:4">
      <c r="D1335" s="94"/>
    </row>
    <row r="1336" spans="4:4">
      <c r="D1336" s="94"/>
    </row>
    <row r="1337" spans="4:4">
      <c r="D1337" s="94"/>
    </row>
    <row r="1338" spans="4:4">
      <c r="D1338" s="94"/>
    </row>
    <row r="1339" spans="4:4">
      <c r="D1339" s="94"/>
    </row>
    <row r="1340" spans="4:4">
      <c r="D1340" s="94"/>
    </row>
    <row r="1341" spans="4:4">
      <c r="D1341" s="94"/>
    </row>
    <row r="1342" spans="4:4">
      <c r="D1342" s="94"/>
    </row>
    <row r="1343" spans="4:4">
      <c r="D1343" s="94"/>
    </row>
    <row r="1344" spans="4:4">
      <c r="D1344" s="94"/>
    </row>
    <row r="1345" spans="4:4">
      <c r="D1345" s="94"/>
    </row>
    <row r="1346" spans="4:4">
      <c r="D1346" s="94"/>
    </row>
    <row r="1347" spans="4:4">
      <c r="D1347" s="94"/>
    </row>
    <row r="1348" spans="4:4">
      <c r="D1348" s="94"/>
    </row>
    <row r="1349" spans="4:4">
      <c r="D1349" s="94"/>
    </row>
    <row r="1350" spans="4:4">
      <c r="D1350" s="94"/>
    </row>
    <row r="1351" spans="4:4">
      <c r="D1351" s="94"/>
    </row>
    <row r="1352" spans="4:4">
      <c r="D1352" s="94"/>
    </row>
    <row r="1353" spans="4:4">
      <c r="D1353" s="94"/>
    </row>
    <row r="1354" spans="4:4">
      <c r="D1354" s="94"/>
    </row>
    <row r="1355" spans="4:4">
      <c r="D1355" s="94"/>
    </row>
    <row r="1356" spans="4:4">
      <c r="D1356" s="94"/>
    </row>
    <row r="1357" spans="4:4">
      <c r="D1357" s="94"/>
    </row>
    <row r="1358" spans="4:4">
      <c r="D1358" s="94"/>
    </row>
    <row r="1359" spans="4:4">
      <c r="D1359" s="94"/>
    </row>
    <row r="1360" spans="4:4">
      <c r="D1360" s="94"/>
    </row>
    <row r="1361" spans="4:4">
      <c r="D1361" s="94"/>
    </row>
    <row r="1362" spans="4:4">
      <c r="D1362" s="94"/>
    </row>
    <row r="1363" spans="4:4">
      <c r="D1363" s="94"/>
    </row>
    <row r="1364" spans="4:4">
      <c r="D1364" s="94"/>
    </row>
    <row r="1365" spans="4:4">
      <c r="D1365" s="94"/>
    </row>
    <row r="1366" spans="4:4">
      <c r="D1366" s="94"/>
    </row>
    <row r="1367" spans="4:4">
      <c r="D1367" s="94"/>
    </row>
    <row r="1368" spans="4:4">
      <c r="D1368" s="94"/>
    </row>
    <row r="1369" spans="4:4">
      <c r="D1369" s="94"/>
    </row>
    <row r="1370" spans="4:4">
      <c r="D1370" s="94"/>
    </row>
    <row r="1371" spans="4:4">
      <c r="D1371" s="94"/>
    </row>
    <row r="1372" spans="4:4">
      <c r="D1372" s="94"/>
    </row>
    <row r="1373" spans="4:4">
      <c r="D1373" s="94"/>
    </row>
    <row r="1374" spans="4:4">
      <c r="D1374" s="94"/>
    </row>
    <row r="1375" spans="4:4">
      <c r="D1375" s="94"/>
    </row>
    <row r="1376" spans="4:4">
      <c r="D1376" s="94"/>
    </row>
    <row r="1377" spans="4:4">
      <c r="D1377" s="94"/>
    </row>
    <row r="1378" spans="4:4">
      <c r="D1378" s="94"/>
    </row>
    <row r="1379" spans="4:4">
      <c r="D1379" s="94"/>
    </row>
    <row r="1380" spans="4:4">
      <c r="D1380" s="94"/>
    </row>
    <row r="1381" spans="4:4">
      <c r="D1381" s="94"/>
    </row>
    <row r="1382" spans="4:4">
      <c r="D1382" s="94"/>
    </row>
    <row r="1383" spans="4:4">
      <c r="D1383" s="94"/>
    </row>
    <row r="1384" spans="4:4">
      <c r="D1384" s="94"/>
    </row>
    <row r="1385" spans="4:4">
      <c r="D1385" s="94"/>
    </row>
    <row r="1386" spans="4:4">
      <c r="D1386" s="94"/>
    </row>
    <row r="1387" spans="4:4">
      <c r="D1387" s="94"/>
    </row>
    <row r="1388" spans="4:4">
      <c r="D1388" s="94"/>
    </row>
    <row r="1389" spans="4:4">
      <c r="D1389" s="94"/>
    </row>
    <row r="1390" spans="4:4">
      <c r="D1390" s="94"/>
    </row>
    <row r="1391" spans="4:4">
      <c r="D1391" s="94"/>
    </row>
    <row r="1392" spans="4:4">
      <c r="D1392" s="94"/>
    </row>
    <row r="1393" spans="4:4">
      <c r="D1393" s="94"/>
    </row>
    <row r="1394" spans="4:4">
      <c r="D1394" s="94"/>
    </row>
    <row r="1395" spans="4:4">
      <c r="D1395" s="94"/>
    </row>
    <row r="1396" spans="4:4">
      <c r="D1396" s="94"/>
    </row>
    <row r="1397" spans="4:4">
      <c r="D1397" s="94"/>
    </row>
    <row r="1398" spans="4:4">
      <c r="D1398" s="94"/>
    </row>
    <row r="1399" spans="4:4">
      <c r="D1399" s="94"/>
    </row>
    <row r="1400" spans="4:4">
      <c r="D1400" s="94"/>
    </row>
    <row r="1401" spans="4:4">
      <c r="D1401" s="94"/>
    </row>
    <row r="1402" spans="4:4">
      <c r="D1402" s="94"/>
    </row>
    <row r="1403" spans="4:4">
      <c r="D1403" s="94"/>
    </row>
    <row r="1404" spans="4:4">
      <c r="D1404" s="94"/>
    </row>
    <row r="1405" spans="4:4">
      <c r="D1405" s="94"/>
    </row>
    <row r="1406" spans="4:4">
      <c r="D1406" s="94"/>
    </row>
    <row r="1407" spans="4:4">
      <c r="D1407" s="94"/>
    </row>
    <row r="1408" spans="4:4">
      <c r="D1408" s="94"/>
    </row>
    <row r="1409" spans="4:4">
      <c r="D1409" s="94"/>
    </row>
    <row r="1410" spans="4:4">
      <c r="D1410" s="94"/>
    </row>
    <row r="1411" spans="4:4">
      <c r="D1411" s="94"/>
    </row>
    <row r="1412" spans="4:4">
      <c r="D1412" s="94"/>
    </row>
    <row r="1413" spans="4:4">
      <c r="D1413" s="94"/>
    </row>
    <row r="1414" spans="4:4">
      <c r="D1414" s="94"/>
    </row>
    <row r="1415" spans="4:4">
      <c r="D1415" s="94"/>
    </row>
    <row r="1416" spans="4:4">
      <c r="D1416" s="94"/>
    </row>
    <row r="1417" spans="4:4">
      <c r="D1417" s="94"/>
    </row>
    <row r="1418" spans="4:4">
      <c r="D1418" s="94"/>
    </row>
    <row r="1419" spans="4:4">
      <c r="D1419" s="94"/>
    </row>
    <row r="1420" spans="4:4">
      <c r="D1420" s="94"/>
    </row>
    <row r="1421" spans="4:4">
      <c r="D1421" s="94"/>
    </row>
    <row r="1422" spans="4:4">
      <c r="D1422" s="94"/>
    </row>
    <row r="1423" spans="4:4">
      <c r="D1423" s="94"/>
    </row>
    <row r="1424" spans="4:4">
      <c r="D1424" s="94"/>
    </row>
    <row r="1425" spans="4:4">
      <c r="D1425" s="94"/>
    </row>
    <row r="1426" spans="4:4">
      <c r="D1426" s="94"/>
    </row>
    <row r="1427" spans="4:4">
      <c r="D1427" s="94"/>
    </row>
    <row r="1428" spans="4:4">
      <c r="D1428" s="94"/>
    </row>
    <row r="1429" spans="4:4">
      <c r="D1429" s="94"/>
    </row>
    <row r="1430" spans="4:4">
      <c r="D1430" s="94"/>
    </row>
    <row r="1431" spans="4:4">
      <c r="D1431" s="94"/>
    </row>
    <row r="1432" spans="4:4">
      <c r="D1432" s="94"/>
    </row>
    <row r="1433" spans="4:4">
      <c r="D1433" s="94"/>
    </row>
    <row r="1434" spans="4:4">
      <c r="D1434" s="94"/>
    </row>
    <row r="1435" spans="4:4">
      <c r="D1435" s="94"/>
    </row>
    <row r="1436" spans="4:4">
      <c r="D1436" s="94"/>
    </row>
    <row r="1437" spans="4:4">
      <c r="D1437" s="94"/>
    </row>
    <row r="1438" spans="4:4">
      <c r="D1438" s="94"/>
    </row>
    <row r="1439" spans="4:4">
      <c r="D1439" s="94"/>
    </row>
    <row r="1440" spans="4:4">
      <c r="D1440" s="94"/>
    </row>
    <row r="1441" spans="4:4">
      <c r="D1441" s="94"/>
    </row>
    <row r="1442" spans="4:4">
      <c r="D1442" s="94"/>
    </row>
    <row r="1443" spans="4:4">
      <c r="D1443" s="94"/>
    </row>
    <row r="1444" spans="4:4">
      <c r="D1444" s="94"/>
    </row>
    <row r="1445" spans="4:4">
      <c r="D1445" s="94"/>
    </row>
    <row r="1446" spans="4:4">
      <c r="D1446" s="94"/>
    </row>
    <row r="1447" spans="4:4">
      <c r="D1447" s="94"/>
    </row>
    <row r="1448" spans="4:4">
      <c r="D1448" s="94"/>
    </row>
    <row r="1449" spans="4:4">
      <c r="D1449" s="94"/>
    </row>
    <row r="1450" spans="4:4">
      <c r="D1450" s="94"/>
    </row>
    <row r="1451" spans="4:4">
      <c r="D1451" s="94"/>
    </row>
    <row r="1452" spans="4:4">
      <c r="D1452" s="94"/>
    </row>
    <row r="1453" spans="4:4">
      <c r="D1453" s="94"/>
    </row>
    <row r="1454" spans="4:4">
      <c r="D1454" s="94"/>
    </row>
    <row r="1455" spans="4:4">
      <c r="D1455" s="94"/>
    </row>
    <row r="1456" spans="4:4">
      <c r="D1456" s="94"/>
    </row>
    <row r="1457" spans="4:4">
      <c r="D1457" s="94"/>
    </row>
    <row r="1458" spans="4:4">
      <c r="D1458" s="94"/>
    </row>
    <row r="1459" spans="4:4">
      <c r="D1459" s="94"/>
    </row>
    <row r="1460" spans="4:4">
      <c r="D1460" s="94"/>
    </row>
    <row r="1461" spans="4:4">
      <c r="D1461" s="94"/>
    </row>
    <row r="1462" spans="4:4">
      <c r="D1462" s="94"/>
    </row>
    <row r="1463" spans="4:4">
      <c r="D1463" s="94"/>
    </row>
    <row r="1464" spans="4:4">
      <c r="D1464" s="94"/>
    </row>
    <row r="1465" spans="4:4">
      <c r="D1465" s="94"/>
    </row>
    <row r="1466" spans="4:4">
      <c r="D1466" s="94"/>
    </row>
    <row r="1467" spans="4:4">
      <c r="D1467" s="94"/>
    </row>
    <row r="1468" spans="4:4">
      <c r="D1468" s="94"/>
    </row>
    <row r="1469" spans="4:4">
      <c r="D1469" s="94"/>
    </row>
    <row r="1470" spans="4:4">
      <c r="D1470" s="94"/>
    </row>
    <row r="1471" spans="4:4">
      <c r="D1471" s="94"/>
    </row>
    <row r="1472" spans="4:4">
      <c r="D1472" s="94"/>
    </row>
    <row r="1473" spans="4:4">
      <c r="D1473" s="94"/>
    </row>
    <row r="1474" spans="4:4">
      <c r="D1474" s="94"/>
    </row>
    <row r="1475" spans="4:4">
      <c r="D1475" s="94"/>
    </row>
    <row r="1476" spans="4:4">
      <c r="D1476" s="94"/>
    </row>
    <row r="1477" spans="4:4">
      <c r="D1477" s="94"/>
    </row>
    <row r="1478" spans="4:4">
      <c r="D1478" s="94"/>
    </row>
    <row r="1479" spans="4:4">
      <c r="D1479" s="94"/>
    </row>
    <row r="1480" spans="4:4">
      <c r="D1480" s="94"/>
    </row>
    <row r="1481" spans="4:4">
      <c r="D1481" s="94"/>
    </row>
    <row r="1482" spans="4:4">
      <c r="D1482" s="94"/>
    </row>
    <row r="1483" spans="4:4">
      <c r="D1483" s="94"/>
    </row>
    <row r="1484" spans="4:4">
      <c r="D1484" s="94"/>
    </row>
    <row r="1485" spans="4:4">
      <c r="D1485" s="94"/>
    </row>
    <row r="1486" spans="4:4">
      <c r="D1486" s="94"/>
    </row>
    <row r="1487" spans="4:4">
      <c r="D1487" s="94"/>
    </row>
    <row r="1488" spans="4:4">
      <c r="D1488" s="94"/>
    </row>
    <row r="1489" spans="4:4">
      <c r="D1489" s="94"/>
    </row>
    <row r="1490" spans="4:4">
      <c r="D1490" s="94"/>
    </row>
    <row r="1491" spans="4:4">
      <c r="D1491" s="94"/>
    </row>
    <row r="1492" spans="4:4">
      <c r="D1492" s="94"/>
    </row>
    <row r="1493" spans="4:4">
      <c r="D1493" s="94"/>
    </row>
    <row r="1494" spans="4:4">
      <c r="D1494" s="94"/>
    </row>
    <row r="1495" spans="4:4">
      <c r="D1495" s="94"/>
    </row>
    <row r="1496" spans="4:4">
      <c r="D1496" s="94"/>
    </row>
    <row r="1497" spans="4:4">
      <c r="D1497" s="94"/>
    </row>
    <row r="1498" spans="4:4">
      <c r="D1498" s="94"/>
    </row>
    <row r="1499" spans="4:4">
      <c r="D1499" s="94"/>
    </row>
    <row r="1500" spans="4:4">
      <c r="D1500" s="94"/>
    </row>
    <row r="1501" spans="4:4">
      <c r="D1501" s="94"/>
    </row>
    <row r="1502" spans="4:4">
      <c r="D1502" s="94"/>
    </row>
    <row r="1503" spans="4:4">
      <c r="D1503" s="94"/>
    </row>
    <row r="1504" spans="4:4">
      <c r="D1504" s="94"/>
    </row>
    <row r="1505" spans="4:4">
      <c r="D1505" s="94"/>
    </row>
    <row r="1506" spans="4:4">
      <c r="D1506" s="94"/>
    </row>
    <row r="1507" spans="4:4">
      <c r="D1507" s="94"/>
    </row>
    <row r="1508" spans="4:4">
      <c r="D1508" s="94"/>
    </row>
    <row r="1509" spans="4:4">
      <c r="D1509" s="94"/>
    </row>
    <row r="1510" spans="4:4">
      <c r="D1510" s="94"/>
    </row>
    <row r="1511" spans="4:4">
      <c r="D1511" s="94"/>
    </row>
    <row r="1512" spans="4:4">
      <c r="D1512" s="94"/>
    </row>
    <row r="1513" spans="4:4">
      <c r="D1513" s="94"/>
    </row>
    <row r="1514" spans="4:4">
      <c r="D1514" s="94"/>
    </row>
    <row r="1515" spans="4:4">
      <c r="D1515" s="94"/>
    </row>
    <row r="1516" spans="4:4">
      <c r="D1516" s="94"/>
    </row>
    <row r="1517" spans="4:4">
      <c r="D1517" s="94"/>
    </row>
    <row r="1518" spans="4:4">
      <c r="D1518" s="94"/>
    </row>
    <row r="1519" spans="4:4">
      <c r="D1519" s="94"/>
    </row>
    <row r="1520" spans="4:4">
      <c r="D1520" s="94"/>
    </row>
    <row r="1521" spans="4:4">
      <c r="D1521" s="94"/>
    </row>
    <row r="1522" spans="4:4">
      <c r="D1522" s="94"/>
    </row>
    <row r="1523" spans="4:4">
      <c r="D1523" s="94"/>
    </row>
    <row r="1524" spans="4:4">
      <c r="D1524" s="94"/>
    </row>
    <row r="1525" spans="4:4">
      <c r="D1525" s="94"/>
    </row>
    <row r="1526" spans="4:4">
      <c r="D1526" s="94"/>
    </row>
    <row r="1527" spans="4:4">
      <c r="D1527" s="94"/>
    </row>
    <row r="1528" spans="4:4">
      <c r="D1528" s="94"/>
    </row>
    <row r="1529" spans="4:4">
      <c r="D1529" s="94"/>
    </row>
    <row r="1530" spans="4:4">
      <c r="D1530" s="94"/>
    </row>
    <row r="1531" spans="4:4">
      <c r="D1531" s="94"/>
    </row>
    <row r="1532" spans="4:4">
      <c r="D1532" s="94"/>
    </row>
    <row r="1533" spans="4:4">
      <c r="D1533" s="94"/>
    </row>
    <row r="1534" spans="4:4">
      <c r="D1534" s="94"/>
    </row>
    <row r="1535" spans="4:4">
      <c r="D1535" s="94"/>
    </row>
    <row r="1536" spans="4:4">
      <c r="D1536" s="94"/>
    </row>
    <row r="1537" spans="4:4">
      <c r="D1537" s="94"/>
    </row>
    <row r="1538" spans="4:4">
      <c r="D1538" s="94"/>
    </row>
    <row r="1539" spans="4:4">
      <c r="D1539" s="94"/>
    </row>
    <row r="1540" spans="4:4">
      <c r="D1540" s="94"/>
    </row>
    <row r="1541" spans="4:4">
      <c r="D1541" s="94"/>
    </row>
    <row r="1542" spans="4:4">
      <c r="D1542" s="94"/>
    </row>
    <row r="1543" spans="4:4">
      <c r="D1543" s="94"/>
    </row>
    <row r="1544" spans="4:4">
      <c r="D1544" s="94"/>
    </row>
    <row r="1545" spans="4:4">
      <c r="D1545" s="94"/>
    </row>
    <row r="1546" spans="4:4">
      <c r="D1546" s="94"/>
    </row>
    <row r="1547" spans="4:4">
      <c r="D1547" s="94"/>
    </row>
    <row r="1548" spans="4:4">
      <c r="D1548" s="94"/>
    </row>
    <row r="1549" spans="4:4">
      <c r="D1549" s="94"/>
    </row>
    <row r="1550" spans="4:4">
      <c r="D1550" s="94"/>
    </row>
    <row r="1551" spans="4:4">
      <c r="D1551" s="94"/>
    </row>
    <row r="1552" spans="4:4">
      <c r="D1552" s="94"/>
    </row>
    <row r="1553" spans="4:4">
      <c r="D1553" s="94"/>
    </row>
    <row r="1554" spans="4:4">
      <c r="D1554" s="94"/>
    </row>
    <row r="1555" spans="4:4">
      <c r="D1555" s="94"/>
    </row>
    <row r="1556" spans="4:4">
      <c r="D1556" s="94"/>
    </row>
    <row r="1557" spans="4:4">
      <c r="D1557" s="94"/>
    </row>
    <row r="1558" spans="4:4">
      <c r="D1558" s="94"/>
    </row>
    <row r="1559" spans="4:4">
      <c r="D1559" s="94"/>
    </row>
    <row r="1560" spans="4:4">
      <c r="D1560" s="94"/>
    </row>
    <row r="1561" spans="4:4">
      <c r="D1561" s="94"/>
    </row>
    <row r="1562" spans="4:4">
      <c r="D1562" s="94"/>
    </row>
    <row r="1563" spans="4:4">
      <c r="D1563" s="94"/>
    </row>
    <row r="1564" spans="4:4">
      <c r="D1564" s="94"/>
    </row>
    <row r="1565" spans="4:4">
      <c r="D1565" s="94"/>
    </row>
    <row r="1566" spans="4:4">
      <c r="D1566" s="94"/>
    </row>
    <row r="1567" spans="4:4">
      <c r="D1567" s="94"/>
    </row>
    <row r="1568" spans="4:4">
      <c r="D1568" s="94"/>
    </row>
    <row r="1569" spans="4:4">
      <c r="D1569" s="94"/>
    </row>
    <row r="1570" spans="4:4">
      <c r="D1570" s="94"/>
    </row>
    <row r="1571" spans="4:4">
      <c r="D1571" s="94"/>
    </row>
    <row r="1572" spans="4:4">
      <c r="D1572" s="94"/>
    </row>
    <row r="1573" spans="4:4">
      <c r="D1573" s="94"/>
    </row>
    <row r="1574" spans="4:4">
      <c r="D1574" s="94"/>
    </row>
    <row r="1575" spans="4:4">
      <c r="D1575" s="94"/>
    </row>
    <row r="1576" spans="4:4">
      <c r="D1576" s="94"/>
    </row>
    <row r="1577" spans="4:4">
      <c r="D1577" s="94"/>
    </row>
    <row r="1578" spans="4:4">
      <c r="D1578" s="94"/>
    </row>
    <row r="1579" spans="4:4">
      <c r="D1579" s="94"/>
    </row>
    <row r="1580" spans="4:4">
      <c r="D1580" s="94"/>
    </row>
    <row r="1581" spans="4:4">
      <c r="D1581" s="94"/>
    </row>
    <row r="1582" spans="4:4">
      <c r="D1582" s="94"/>
    </row>
    <row r="1583" spans="4:4">
      <c r="D1583" s="94"/>
    </row>
    <row r="1584" spans="4:4">
      <c r="D1584" s="94"/>
    </row>
    <row r="1585" spans="4:4">
      <c r="D1585" s="94"/>
    </row>
    <row r="1586" spans="4:4">
      <c r="D1586" s="94"/>
    </row>
    <row r="1587" spans="4:4">
      <c r="D1587" s="94"/>
    </row>
    <row r="1588" spans="4:4">
      <c r="D1588" s="94"/>
    </row>
    <row r="1589" spans="4:4">
      <c r="D1589" s="94"/>
    </row>
    <row r="1590" spans="4:4">
      <c r="D1590" s="94"/>
    </row>
    <row r="1591" spans="4:4">
      <c r="D1591" s="94"/>
    </row>
    <row r="1592" spans="4:4">
      <c r="D1592" s="94"/>
    </row>
    <row r="1593" spans="4:4">
      <c r="D1593" s="94"/>
    </row>
    <row r="1594" spans="4:4">
      <c r="D1594" s="94"/>
    </row>
    <row r="1595" spans="4:4">
      <c r="D1595" s="94"/>
    </row>
    <row r="1596" spans="4:4">
      <c r="D1596" s="94"/>
    </row>
    <row r="1597" spans="4:4">
      <c r="D1597" s="94"/>
    </row>
    <row r="1598" spans="4:4">
      <c r="D1598" s="94"/>
    </row>
    <row r="1599" spans="4:4">
      <c r="D1599" s="94"/>
    </row>
    <row r="1600" spans="4:4">
      <c r="D1600" s="94"/>
    </row>
    <row r="1601" spans="4:4">
      <c r="D1601" s="94"/>
    </row>
    <row r="1602" spans="4:4">
      <c r="D1602" s="94"/>
    </row>
    <row r="1603" spans="4:4">
      <c r="D1603" s="94"/>
    </row>
    <row r="1604" spans="4:4">
      <c r="D1604" s="94"/>
    </row>
    <row r="1605" spans="4:4">
      <c r="D1605" s="94"/>
    </row>
    <row r="1606" spans="4:4">
      <c r="D1606" s="94"/>
    </row>
    <row r="1607" spans="4:4">
      <c r="D1607" s="94"/>
    </row>
    <row r="1608" spans="4:4">
      <c r="D1608" s="94"/>
    </row>
    <row r="1609" spans="4:4">
      <c r="D1609" s="94"/>
    </row>
    <row r="1610" spans="4:4">
      <c r="D1610" s="94"/>
    </row>
    <row r="1611" spans="4:4">
      <c r="D1611" s="94"/>
    </row>
    <row r="1612" spans="4:4">
      <c r="D1612" s="94"/>
    </row>
    <row r="1613" spans="4:4">
      <c r="D1613" s="94"/>
    </row>
    <row r="1614" spans="4:4">
      <c r="D1614" s="94"/>
    </row>
    <row r="1615" spans="4:4">
      <c r="D1615" s="94"/>
    </row>
    <row r="1616" spans="4:4">
      <c r="D1616" s="94"/>
    </row>
    <row r="1617" spans="4:4">
      <c r="D1617" s="94"/>
    </row>
    <row r="1618" spans="4:4">
      <c r="D1618" s="94"/>
    </row>
    <row r="1619" spans="4:4">
      <c r="D1619" s="94"/>
    </row>
    <row r="1620" spans="4:4">
      <c r="D1620" s="94"/>
    </row>
    <row r="1621" spans="4:4">
      <c r="D1621" s="94"/>
    </row>
    <row r="1622" spans="4:4">
      <c r="D1622" s="94"/>
    </row>
    <row r="1623" spans="4:4">
      <c r="D1623" s="94"/>
    </row>
    <row r="1624" spans="4:4">
      <c r="D1624" s="94"/>
    </row>
    <row r="1625" spans="4:4">
      <c r="D1625" s="94"/>
    </row>
    <row r="1626" spans="4:4">
      <c r="D1626" s="94"/>
    </row>
    <row r="1627" spans="4:4">
      <c r="D1627" s="94"/>
    </row>
    <row r="1628" spans="4:4">
      <c r="D1628" s="94"/>
    </row>
    <row r="1629" spans="4:4">
      <c r="D1629" s="94"/>
    </row>
    <row r="1630" spans="4:4">
      <c r="D1630" s="94"/>
    </row>
    <row r="1631" spans="4:4">
      <c r="D1631" s="94"/>
    </row>
    <row r="1632" spans="4:4">
      <c r="D1632" s="94"/>
    </row>
    <row r="1633" spans="4:4">
      <c r="D1633" s="94"/>
    </row>
    <row r="1634" spans="4:4">
      <c r="D1634" s="94"/>
    </row>
    <row r="1635" spans="4:4">
      <c r="D1635" s="94"/>
    </row>
    <row r="1636" spans="4:4">
      <c r="D1636" s="94"/>
    </row>
    <row r="1637" spans="4:4">
      <c r="D1637" s="94"/>
    </row>
    <row r="1638" spans="4:4">
      <c r="D1638" s="94"/>
    </row>
    <row r="1639" spans="4:4">
      <c r="D1639" s="94"/>
    </row>
    <row r="1640" spans="4:4">
      <c r="D1640" s="94"/>
    </row>
    <row r="1641" spans="4:4">
      <c r="D1641" s="94"/>
    </row>
    <row r="1642" spans="4:4">
      <c r="D1642" s="94"/>
    </row>
    <row r="1643" spans="4:4">
      <c r="D1643" s="94"/>
    </row>
    <row r="1644" spans="4:4">
      <c r="D1644" s="94"/>
    </row>
    <row r="1645" spans="4:4">
      <c r="D1645" s="94"/>
    </row>
    <row r="1646" spans="4:4">
      <c r="D1646" s="94"/>
    </row>
    <row r="1647" spans="4:4">
      <c r="D1647" s="94"/>
    </row>
    <row r="1648" spans="4:4">
      <c r="D1648" s="94"/>
    </row>
    <row r="1649" spans="4:4">
      <c r="D1649" s="94"/>
    </row>
    <row r="1650" spans="4:4">
      <c r="D1650" s="94"/>
    </row>
    <row r="1651" spans="4:4">
      <c r="D1651" s="94"/>
    </row>
    <row r="1652" spans="4:4">
      <c r="D1652" s="94"/>
    </row>
    <row r="1653" spans="4:4">
      <c r="D1653" s="94"/>
    </row>
    <row r="1654" spans="4:4">
      <c r="D1654" s="94"/>
    </row>
    <row r="1655" spans="4:4">
      <c r="D1655" s="94"/>
    </row>
    <row r="1656" spans="4:4">
      <c r="D1656" s="94"/>
    </row>
    <row r="1657" spans="4:4">
      <c r="D1657" s="94"/>
    </row>
    <row r="1658" spans="4:4">
      <c r="D1658" s="94"/>
    </row>
    <row r="1659" spans="4:4">
      <c r="D1659" s="94"/>
    </row>
    <row r="1660" spans="4:4">
      <c r="D1660" s="94"/>
    </row>
    <row r="1661" spans="4:4">
      <c r="D1661" s="94"/>
    </row>
    <row r="1662" spans="4:4">
      <c r="D1662" s="94"/>
    </row>
    <row r="1663" spans="4:4">
      <c r="D1663" s="94"/>
    </row>
    <row r="1664" spans="4:4">
      <c r="D1664" s="94"/>
    </row>
    <row r="1665" spans="4:4">
      <c r="D1665" s="94"/>
    </row>
    <row r="1666" spans="4:4">
      <c r="D1666" s="94"/>
    </row>
    <row r="1667" spans="4:4">
      <c r="D1667" s="94"/>
    </row>
    <row r="1668" spans="4:4">
      <c r="D1668" s="94"/>
    </row>
    <row r="1669" spans="4:4">
      <c r="D1669" s="94"/>
    </row>
    <row r="1670" spans="4:4">
      <c r="D1670" s="94"/>
    </row>
    <row r="1671" spans="4:4">
      <c r="D1671" s="94"/>
    </row>
    <row r="1672" spans="4:4">
      <c r="D1672" s="94"/>
    </row>
    <row r="1673" spans="4:4">
      <c r="D1673" s="94"/>
    </row>
    <row r="1674" spans="4:4">
      <c r="D1674" s="94"/>
    </row>
    <row r="1675" spans="4:4">
      <c r="D1675" s="94"/>
    </row>
    <row r="1676" spans="4:4">
      <c r="D1676" s="94"/>
    </row>
    <row r="1677" spans="4:4">
      <c r="D1677" s="94"/>
    </row>
    <row r="1678" spans="4:4">
      <c r="D1678" s="94"/>
    </row>
    <row r="1679" spans="4:4">
      <c r="D1679" s="94"/>
    </row>
    <row r="1680" spans="4:4">
      <c r="D1680" s="94"/>
    </row>
    <row r="1681" spans="4:4">
      <c r="D1681" s="94"/>
    </row>
    <row r="1682" spans="4:4">
      <c r="D1682" s="94"/>
    </row>
    <row r="1683" spans="4:4">
      <c r="D1683" s="94"/>
    </row>
    <row r="1684" spans="4:4">
      <c r="D1684" s="94"/>
    </row>
    <row r="1685" spans="4:4">
      <c r="D1685" s="94"/>
    </row>
    <row r="1686" spans="4:4">
      <c r="D1686" s="94"/>
    </row>
    <row r="1687" spans="4:4">
      <c r="D1687" s="94"/>
    </row>
    <row r="1688" spans="4:4">
      <c r="D1688" s="94"/>
    </row>
    <row r="1689" spans="4:4">
      <c r="D1689" s="94"/>
    </row>
    <row r="1690" spans="4:4">
      <c r="D1690" s="94"/>
    </row>
    <row r="1691" spans="4:4">
      <c r="D1691" s="94"/>
    </row>
    <row r="1692" spans="4:4">
      <c r="D1692" s="94"/>
    </row>
    <row r="1693" spans="4:4">
      <c r="D1693" s="94"/>
    </row>
    <row r="1694" spans="4:4">
      <c r="D1694" s="94"/>
    </row>
    <row r="1695" spans="4:4">
      <c r="D1695" s="94"/>
    </row>
    <row r="1696" spans="4:4">
      <c r="D1696" s="94"/>
    </row>
    <row r="1697" spans="4:4">
      <c r="D1697" s="94"/>
    </row>
    <row r="1698" spans="4:4">
      <c r="D1698" s="94"/>
    </row>
    <row r="1699" spans="4:4">
      <c r="D1699" s="94"/>
    </row>
    <row r="1700" spans="4:4">
      <c r="D1700" s="94"/>
    </row>
    <row r="1701" spans="4:4">
      <c r="D1701" s="94"/>
    </row>
    <row r="1702" spans="4:4">
      <c r="D1702" s="94"/>
    </row>
    <row r="1703" spans="4:4">
      <c r="D1703" s="94"/>
    </row>
    <row r="1704" spans="4:4">
      <c r="D1704" s="94"/>
    </row>
    <row r="1705" spans="4:4">
      <c r="D1705" s="94"/>
    </row>
    <row r="1706" spans="4:4">
      <c r="D1706" s="94"/>
    </row>
    <row r="1707" spans="4:4">
      <c r="D1707" s="94"/>
    </row>
    <row r="1708" spans="4:4">
      <c r="D1708" s="94"/>
    </row>
    <row r="1709" spans="4:4">
      <c r="D1709" s="94"/>
    </row>
    <row r="1710" spans="4:4">
      <c r="D1710" s="94"/>
    </row>
    <row r="1711" spans="4:4">
      <c r="D1711" s="94"/>
    </row>
    <row r="1712" spans="4:4">
      <c r="D1712" s="94"/>
    </row>
    <row r="1713" spans="4:4">
      <c r="D1713" s="94"/>
    </row>
    <row r="1714" spans="4:4">
      <c r="D1714" s="94"/>
    </row>
    <row r="1715" spans="4:4">
      <c r="D1715" s="94"/>
    </row>
    <row r="1716" spans="4:4">
      <c r="D1716" s="94"/>
    </row>
    <row r="1717" spans="4:4">
      <c r="D1717" s="94"/>
    </row>
    <row r="1718" spans="4:4">
      <c r="D1718" s="94"/>
    </row>
    <row r="1719" spans="4:4">
      <c r="D1719" s="94"/>
    </row>
    <row r="1720" spans="4:4">
      <c r="D1720" s="94"/>
    </row>
    <row r="1721" spans="4:4">
      <c r="D1721" s="94"/>
    </row>
    <row r="1722" spans="4:4">
      <c r="D1722" s="94"/>
    </row>
    <row r="1723" spans="4:4">
      <c r="D1723" s="94"/>
    </row>
    <row r="1724" spans="4:4">
      <c r="D1724" s="94"/>
    </row>
    <row r="1725" spans="4:4">
      <c r="D1725" s="94"/>
    </row>
    <row r="1726" spans="4:4">
      <c r="D1726" s="94"/>
    </row>
    <row r="1727" spans="4:4">
      <c r="D1727" s="94"/>
    </row>
    <row r="1728" spans="4:4">
      <c r="D1728" s="94"/>
    </row>
    <row r="1729" spans="4:4">
      <c r="D1729" s="94"/>
    </row>
    <row r="1730" spans="4:4">
      <c r="D1730" s="94"/>
    </row>
    <row r="1731" spans="4:4">
      <c r="D1731" s="94"/>
    </row>
    <row r="1732" spans="4:4">
      <c r="D1732" s="94"/>
    </row>
    <row r="1733" spans="4:4">
      <c r="D1733" s="94"/>
    </row>
    <row r="1734" spans="4:4">
      <c r="D1734" s="94"/>
    </row>
    <row r="1735" spans="4:4">
      <c r="D1735" s="94"/>
    </row>
    <row r="1736" spans="4:4">
      <c r="D1736" s="94"/>
    </row>
    <row r="1737" spans="4:4">
      <c r="D1737" s="94"/>
    </row>
    <row r="1738" spans="4:4">
      <c r="D1738" s="94"/>
    </row>
    <row r="1739" spans="4:4">
      <c r="D1739" s="94"/>
    </row>
    <row r="1740" spans="4:4">
      <c r="D1740" s="94"/>
    </row>
    <row r="1741" spans="4:4">
      <c r="D1741" s="94"/>
    </row>
    <row r="1742" spans="4:4">
      <c r="D1742" s="94"/>
    </row>
    <row r="1743" spans="4:4">
      <c r="D1743" s="94"/>
    </row>
    <row r="1744" spans="4:4">
      <c r="D1744" s="94"/>
    </row>
    <row r="1745" spans="4:4">
      <c r="D1745" s="94"/>
    </row>
    <row r="1746" spans="4:4">
      <c r="D1746" s="94"/>
    </row>
    <row r="1747" spans="4:4">
      <c r="D1747" s="94"/>
    </row>
    <row r="1748" spans="4:4">
      <c r="D1748" s="94"/>
    </row>
    <row r="1749" spans="4:4">
      <c r="D1749" s="94"/>
    </row>
    <row r="1750" spans="4:4">
      <c r="D1750" s="94"/>
    </row>
    <row r="1751" spans="4:4">
      <c r="D1751" s="94"/>
    </row>
    <row r="1752" spans="4:4">
      <c r="D1752" s="94"/>
    </row>
    <row r="1753" spans="4:4">
      <c r="D1753" s="94"/>
    </row>
    <row r="1754" spans="4:4">
      <c r="D1754" s="94"/>
    </row>
    <row r="1755" spans="4:4">
      <c r="D1755" s="94"/>
    </row>
    <row r="1756" spans="4:4">
      <c r="D1756" s="94"/>
    </row>
    <row r="1757" spans="4:4">
      <c r="D1757" s="94"/>
    </row>
    <row r="1758" spans="4:4">
      <c r="D1758" s="94"/>
    </row>
    <row r="1759" spans="4:4">
      <c r="D1759" s="94"/>
    </row>
    <row r="1760" spans="4:4">
      <c r="D1760" s="94"/>
    </row>
    <row r="1761" spans="4:4">
      <c r="D1761" s="94"/>
    </row>
    <row r="1762" spans="4:4">
      <c r="D1762" s="94"/>
    </row>
    <row r="1763" spans="4:4">
      <c r="D1763" s="94"/>
    </row>
    <row r="1764" spans="4:4">
      <c r="D1764" s="94"/>
    </row>
    <row r="1765" spans="4:4">
      <c r="D1765" s="94"/>
    </row>
    <row r="1766" spans="4:4">
      <c r="D1766" s="94"/>
    </row>
    <row r="1767" spans="4:4">
      <c r="D1767" s="94"/>
    </row>
    <row r="1768" spans="4:4">
      <c r="D1768" s="94"/>
    </row>
    <row r="1769" spans="4:4">
      <c r="D1769" s="94"/>
    </row>
    <row r="1770" spans="4:4">
      <c r="D1770" s="94"/>
    </row>
    <row r="1771" spans="4:4">
      <c r="D1771" s="94"/>
    </row>
    <row r="1772" spans="4:4">
      <c r="D1772" s="94"/>
    </row>
    <row r="1773" spans="4:4">
      <c r="D1773" s="94"/>
    </row>
    <row r="1774" spans="4:4">
      <c r="D1774" s="94"/>
    </row>
    <row r="1775" spans="4:4">
      <c r="D1775" s="94"/>
    </row>
    <row r="1776" spans="4:4">
      <c r="D1776" s="94"/>
    </row>
    <row r="1777" spans="4:4">
      <c r="D1777" s="94"/>
    </row>
    <row r="1778" spans="4:4">
      <c r="D1778" s="94"/>
    </row>
    <row r="1779" spans="4:4">
      <c r="D1779" s="94"/>
    </row>
    <row r="1780" spans="4:4">
      <c r="D1780" s="94"/>
    </row>
    <row r="1781" spans="4:4">
      <c r="D1781" s="94"/>
    </row>
    <row r="1782" spans="4:4">
      <c r="D1782" s="94"/>
    </row>
    <row r="1783" spans="4:4">
      <c r="D1783" s="94"/>
    </row>
    <row r="1784" spans="4:4">
      <c r="D1784" s="94"/>
    </row>
    <row r="1785" spans="4:4">
      <c r="D1785" s="94"/>
    </row>
    <row r="1786" spans="4:4">
      <c r="D1786" s="94"/>
    </row>
    <row r="1787" spans="4:4">
      <c r="D1787" s="94"/>
    </row>
    <row r="1788" spans="4:4">
      <c r="D1788" s="94"/>
    </row>
    <row r="1789" spans="4:4">
      <c r="D1789" s="94"/>
    </row>
    <row r="1790" spans="4:4">
      <c r="D1790" s="94"/>
    </row>
    <row r="1791" spans="4:4">
      <c r="D1791" s="94"/>
    </row>
    <row r="1792" spans="4:4">
      <c r="D1792" s="94"/>
    </row>
    <row r="1793" spans="4:4">
      <c r="D1793" s="94"/>
    </row>
    <row r="1794" spans="4:4">
      <c r="D1794" s="94"/>
    </row>
    <row r="1795" spans="4:4">
      <c r="D1795" s="94"/>
    </row>
    <row r="1796" spans="4:4">
      <c r="D1796" s="94"/>
    </row>
    <row r="1797" spans="4:4">
      <c r="D1797" s="94"/>
    </row>
    <row r="1798" spans="4:4">
      <c r="D1798" s="94"/>
    </row>
    <row r="1799" spans="4:4">
      <c r="D1799" s="94"/>
    </row>
    <row r="1800" spans="4:4">
      <c r="D1800" s="94"/>
    </row>
    <row r="1801" spans="4:4">
      <c r="D1801" s="94"/>
    </row>
    <row r="1802" spans="4:4">
      <c r="D1802" s="94"/>
    </row>
    <row r="1803" spans="4:4">
      <c r="D1803" s="94"/>
    </row>
    <row r="1804" spans="4:4">
      <c r="D1804" s="94"/>
    </row>
    <row r="1805" spans="4:4">
      <c r="D1805" s="94"/>
    </row>
    <row r="1806" spans="4:4">
      <c r="D1806" s="94"/>
    </row>
    <row r="1807" spans="4:4">
      <c r="D1807" s="94"/>
    </row>
    <row r="1808" spans="4:4">
      <c r="D1808" s="94"/>
    </row>
    <row r="1809" spans="4:4">
      <c r="D1809" s="94"/>
    </row>
    <row r="1810" spans="4:4">
      <c r="D1810" s="94"/>
    </row>
    <row r="1811" spans="4:4">
      <c r="D1811" s="94"/>
    </row>
    <row r="1812" spans="4:4">
      <c r="D1812" s="94"/>
    </row>
    <row r="1813" spans="4:4">
      <c r="D1813" s="94"/>
    </row>
    <row r="1814" spans="4:4">
      <c r="D1814" s="94"/>
    </row>
    <row r="1815" spans="4:4">
      <c r="D1815" s="94"/>
    </row>
    <row r="1816" spans="4:4">
      <c r="D1816" s="94"/>
    </row>
    <row r="1817" spans="4:4">
      <c r="D1817" s="94"/>
    </row>
    <row r="1818" spans="4:4">
      <c r="D1818" s="94"/>
    </row>
    <row r="1819" spans="4:4">
      <c r="D1819" s="94"/>
    </row>
    <row r="1820" spans="4:4">
      <c r="D1820" s="94"/>
    </row>
    <row r="1821" spans="4:4">
      <c r="D1821" s="94"/>
    </row>
    <row r="1822" spans="4:4">
      <c r="D1822" s="94"/>
    </row>
    <row r="1823" spans="4:4">
      <c r="D1823" s="94"/>
    </row>
    <row r="1824" spans="4:4">
      <c r="D1824" s="94"/>
    </row>
    <row r="1825" spans="4:4">
      <c r="D1825" s="94"/>
    </row>
    <row r="1826" spans="4:4">
      <c r="D1826" s="94"/>
    </row>
    <row r="1827" spans="4:4">
      <c r="D1827" s="94"/>
    </row>
    <row r="1828" spans="4:4">
      <c r="D1828" s="94"/>
    </row>
    <row r="1829" spans="4:4">
      <c r="D1829" s="94"/>
    </row>
    <row r="1830" spans="4:4">
      <c r="D1830" s="94"/>
    </row>
    <row r="1831" spans="4:4">
      <c r="D1831" s="94"/>
    </row>
    <row r="1832" spans="4:4">
      <c r="D1832" s="94"/>
    </row>
    <row r="1833" spans="4:4">
      <c r="D1833" s="94"/>
    </row>
    <row r="1834" spans="4:4">
      <c r="D1834" s="94"/>
    </row>
    <row r="1835" spans="4:4">
      <c r="D1835" s="94"/>
    </row>
    <row r="1836" spans="4:4">
      <c r="D1836" s="94"/>
    </row>
    <row r="1837" spans="4:4">
      <c r="D1837" s="94"/>
    </row>
    <row r="1838" spans="4:4">
      <c r="D1838" s="94"/>
    </row>
    <row r="1839" spans="4:4">
      <c r="D1839" s="94"/>
    </row>
    <row r="1840" spans="4:4">
      <c r="D1840" s="94"/>
    </row>
    <row r="1841" spans="4:4">
      <c r="D1841" s="94"/>
    </row>
    <row r="1842" spans="4:4">
      <c r="D1842" s="94"/>
    </row>
    <row r="1843" spans="4:4">
      <c r="D1843" s="94"/>
    </row>
    <row r="1844" spans="4:4">
      <c r="D1844" s="94"/>
    </row>
    <row r="1845" spans="4:4">
      <c r="D1845" s="94"/>
    </row>
    <row r="1846" spans="4:4">
      <c r="D1846" s="94"/>
    </row>
    <row r="1847" spans="4:4">
      <c r="D1847" s="94"/>
    </row>
    <row r="1848" spans="4:4">
      <c r="D1848" s="94"/>
    </row>
    <row r="1849" spans="4:4">
      <c r="D1849" s="94"/>
    </row>
    <row r="1850" spans="4:4">
      <c r="D1850" s="94"/>
    </row>
    <row r="1851" spans="4:4">
      <c r="D1851" s="94"/>
    </row>
    <row r="1852" spans="4:4">
      <c r="D1852" s="94"/>
    </row>
    <row r="1853" spans="4:4">
      <c r="D1853" s="94"/>
    </row>
    <row r="1854" spans="4:4">
      <c r="D1854" s="94"/>
    </row>
    <row r="1855" spans="4:4">
      <c r="D1855" s="94"/>
    </row>
    <row r="1856" spans="4:4">
      <c r="D1856" s="94"/>
    </row>
    <row r="1857" spans="4:4">
      <c r="D1857" s="94"/>
    </row>
    <row r="1858" spans="4:4">
      <c r="D1858" s="94"/>
    </row>
    <row r="1859" spans="4:4">
      <c r="D1859" s="94"/>
    </row>
    <row r="1860" spans="4:4">
      <c r="D1860" s="94"/>
    </row>
    <row r="1861" spans="4:4">
      <c r="D1861" s="94"/>
    </row>
    <row r="1862" spans="4:4">
      <c r="D1862" s="94"/>
    </row>
    <row r="1863" spans="4:4">
      <c r="D1863" s="94"/>
    </row>
    <row r="1864" spans="4:4">
      <c r="D1864" s="94"/>
    </row>
    <row r="1865" spans="4:4">
      <c r="D1865" s="94"/>
    </row>
    <row r="1866" spans="4:4">
      <c r="D1866" s="94"/>
    </row>
    <row r="1867" spans="4:4">
      <c r="D1867" s="94"/>
    </row>
    <row r="1868" spans="4:4">
      <c r="D1868" s="94"/>
    </row>
    <row r="1869" spans="4:4">
      <c r="D1869" s="94"/>
    </row>
    <row r="1870" spans="4:4">
      <c r="D1870" s="94"/>
    </row>
    <row r="1871" spans="4:4">
      <c r="D1871" s="94"/>
    </row>
    <row r="1872" spans="4:4">
      <c r="D1872" s="94"/>
    </row>
    <row r="1873" spans="4:4">
      <c r="D1873" s="94"/>
    </row>
    <row r="1874" spans="4:4">
      <c r="D1874" s="94"/>
    </row>
    <row r="1875" spans="4:4">
      <c r="D1875" s="94"/>
    </row>
    <row r="1876" spans="4:4">
      <c r="D1876" s="94"/>
    </row>
    <row r="1877" spans="4:4">
      <c r="D1877" s="94"/>
    </row>
    <row r="1878" spans="4:4">
      <c r="D1878" s="94"/>
    </row>
    <row r="1879" spans="4:4">
      <c r="D1879" s="94"/>
    </row>
    <row r="1880" spans="4:4">
      <c r="D1880" s="94"/>
    </row>
    <row r="1881" spans="4:4">
      <c r="D1881" s="94"/>
    </row>
    <row r="1882" spans="4:4">
      <c r="D1882" s="94"/>
    </row>
    <row r="1883" spans="4:4">
      <c r="D1883" s="94"/>
    </row>
    <row r="1884" spans="4:4">
      <c r="D1884" s="94"/>
    </row>
    <row r="1885" spans="4:4">
      <c r="D1885" s="94"/>
    </row>
    <row r="1886" spans="4:4">
      <c r="D1886" s="94"/>
    </row>
    <row r="1887" spans="4:4">
      <c r="D1887" s="94"/>
    </row>
    <row r="1888" spans="4:4">
      <c r="D1888" s="94"/>
    </row>
    <row r="1889" spans="4:4">
      <c r="D1889" s="94"/>
    </row>
    <row r="1890" spans="4:4">
      <c r="D1890" s="94"/>
    </row>
    <row r="1891" spans="4:4">
      <c r="D1891" s="94"/>
    </row>
    <row r="1892" spans="4:4">
      <c r="D1892" s="94"/>
    </row>
    <row r="1893" spans="4:4">
      <c r="D1893" s="94"/>
    </row>
    <row r="1894" spans="4:4">
      <c r="D1894" s="94"/>
    </row>
    <row r="1895" spans="4:4">
      <c r="D1895" s="94"/>
    </row>
    <row r="1896" spans="4:4">
      <c r="D1896" s="94"/>
    </row>
    <row r="1897" spans="4:4">
      <c r="D1897" s="94"/>
    </row>
    <row r="1898" spans="4:4">
      <c r="D1898" s="94"/>
    </row>
    <row r="1899" spans="4:4">
      <c r="D1899" s="94"/>
    </row>
    <row r="1900" spans="4:4">
      <c r="D1900" s="94"/>
    </row>
    <row r="1901" spans="4:4">
      <c r="D1901" s="94"/>
    </row>
    <row r="1902" spans="4:4">
      <c r="D1902" s="94"/>
    </row>
    <row r="1903" spans="4:4">
      <c r="D1903" s="94"/>
    </row>
    <row r="1904" spans="4:4">
      <c r="D1904" s="94"/>
    </row>
    <row r="1905" spans="4:4">
      <c r="D1905" s="94"/>
    </row>
    <row r="1906" spans="4:4">
      <c r="D1906" s="94"/>
    </row>
    <row r="1907" spans="4:4">
      <c r="D1907" s="94"/>
    </row>
    <row r="1908" spans="4:4">
      <c r="D1908" s="94"/>
    </row>
    <row r="1909" spans="4:4">
      <c r="D1909" s="94"/>
    </row>
    <row r="1910" spans="4:4">
      <c r="D1910" s="94"/>
    </row>
    <row r="1911" spans="4:4">
      <c r="D1911" s="94"/>
    </row>
    <row r="1912" spans="4:4">
      <c r="D1912" s="94"/>
    </row>
    <row r="1913" spans="4:4">
      <c r="D1913" s="94"/>
    </row>
    <row r="1914" spans="4:4">
      <c r="D1914" s="94"/>
    </row>
    <row r="1915" spans="4:4">
      <c r="D1915" s="94"/>
    </row>
    <row r="1916" spans="4:4">
      <c r="D1916" s="94"/>
    </row>
    <row r="1917" spans="4:4">
      <c r="D1917" s="94"/>
    </row>
    <row r="1918" spans="4:4">
      <c r="D1918" s="94"/>
    </row>
    <row r="1919" spans="4:4">
      <c r="D1919" s="94"/>
    </row>
    <row r="1920" spans="4:4">
      <c r="D1920" s="94"/>
    </row>
    <row r="1921" spans="4:4">
      <c r="D1921" s="94"/>
    </row>
    <row r="1922" spans="4:4">
      <c r="D1922" s="94"/>
    </row>
    <row r="1923" spans="4:4">
      <c r="D1923" s="94"/>
    </row>
    <row r="1924" spans="4:4">
      <c r="D1924" s="94"/>
    </row>
    <row r="1925" spans="4:4">
      <c r="D1925" s="94"/>
    </row>
    <row r="1926" spans="4:4">
      <c r="D1926" s="94"/>
    </row>
    <row r="1927" spans="4:4">
      <c r="D1927" s="94"/>
    </row>
    <row r="1928" spans="4:4">
      <c r="D1928" s="94"/>
    </row>
    <row r="1929" spans="4:4">
      <c r="D1929" s="94"/>
    </row>
    <row r="1930" spans="4:4">
      <c r="D1930" s="94"/>
    </row>
    <row r="1931" spans="4:4">
      <c r="D1931" s="94"/>
    </row>
    <row r="1932" spans="4:4">
      <c r="D1932" s="94"/>
    </row>
    <row r="1933" spans="4:4">
      <c r="D1933" s="94"/>
    </row>
    <row r="1934" spans="4:4">
      <c r="D1934" s="94"/>
    </row>
    <row r="1935" spans="4:4">
      <c r="D1935" s="94"/>
    </row>
    <row r="1936" spans="4:4">
      <c r="D1936" s="94"/>
    </row>
    <row r="1937" spans="4:4">
      <c r="D1937" s="94"/>
    </row>
    <row r="1938" spans="4:4">
      <c r="D1938" s="94"/>
    </row>
    <row r="1939" spans="4:4">
      <c r="D1939" s="94"/>
    </row>
    <row r="1940" spans="4:4">
      <c r="D1940" s="94"/>
    </row>
    <row r="1941" spans="4:4">
      <c r="D1941" s="94"/>
    </row>
    <row r="1942" spans="4:4">
      <c r="D1942" s="94"/>
    </row>
    <row r="1943" spans="4:4">
      <c r="D1943" s="94"/>
    </row>
    <row r="1944" spans="4:4">
      <c r="D1944" s="94"/>
    </row>
    <row r="1945" spans="4:4">
      <c r="D1945" s="94"/>
    </row>
    <row r="1946" spans="4:4">
      <c r="D1946" s="94"/>
    </row>
    <row r="1947" spans="4:4">
      <c r="D1947" s="94"/>
    </row>
    <row r="1948" spans="4:4">
      <c r="D1948" s="94"/>
    </row>
    <row r="1949" spans="4:4">
      <c r="D1949" s="94"/>
    </row>
    <row r="1950" spans="4:4">
      <c r="D1950" s="94"/>
    </row>
    <row r="1951" spans="4:4">
      <c r="D1951" s="94"/>
    </row>
    <row r="1952" spans="4:4">
      <c r="D1952" s="94"/>
    </row>
    <row r="1953" spans="4:4">
      <c r="D1953" s="94"/>
    </row>
    <row r="1954" spans="4:4">
      <c r="D1954" s="94"/>
    </row>
    <row r="1955" spans="4:4">
      <c r="D1955" s="94"/>
    </row>
    <row r="1956" spans="4:4">
      <c r="D1956" s="94"/>
    </row>
    <row r="1957" spans="4:4">
      <c r="D1957" s="94"/>
    </row>
    <row r="1958" spans="4:4">
      <c r="D1958" s="94"/>
    </row>
    <row r="1959" spans="4:4">
      <c r="D1959" s="94"/>
    </row>
    <row r="1960" spans="4:4">
      <c r="D1960" s="94"/>
    </row>
    <row r="1961" spans="4:4">
      <c r="D1961" s="94"/>
    </row>
    <row r="1962" spans="4:4">
      <c r="D1962" s="94"/>
    </row>
    <row r="1963" spans="4:4">
      <c r="D1963" s="94"/>
    </row>
    <row r="1964" spans="4:4">
      <c r="D1964" s="94"/>
    </row>
    <row r="1965" spans="4:4">
      <c r="D1965" s="94"/>
    </row>
    <row r="1966" spans="4:4">
      <c r="D1966" s="94"/>
    </row>
    <row r="1967" spans="4:4">
      <c r="D1967" s="94"/>
    </row>
    <row r="1968" spans="4:4">
      <c r="D1968" s="94"/>
    </row>
    <row r="1969" spans="4:4">
      <c r="D1969" s="94"/>
    </row>
    <row r="1970" spans="4:4">
      <c r="D1970" s="94"/>
    </row>
    <row r="1971" spans="4:4">
      <c r="D1971" s="94"/>
    </row>
    <row r="1972" spans="4:4">
      <c r="D1972" s="94"/>
    </row>
    <row r="1973" spans="4:4">
      <c r="D1973" s="94"/>
    </row>
    <row r="1974" spans="4:4">
      <c r="D1974" s="94"/>
    </row>
    <row r="1975" spans="4:4">
      <c r="D1975" s="94"/>
    </row>
    <row r="1976" spans="4:4">
      <c r="D1976" s="94"/>
    </row>
    <row r="1977" spans="4:4">
      <c r="D1977" s="94"/>
    </row>
    <row r="1978" spans="4:4">
      <c r="D1978" s="94"/>
    </row>
    <row r="1979" spans="4:4">
      <c r="D1979" s="94"/>
    </row>
    <row r="1980" spans="4:4">
      <c r="D1980" s="94"/>
    </row>
    <row r="1981" spans="4:4">
      <c r="D1981" s="94"/>
    </row>
    <row r="1982" spans="4:4">
      <c r="D1982" s="94"/>
    </row>
    <row r="1983" spans="4:4">
      <c r="D1983" s="94"/>
    </row>
    <row r="1984" spans="4:4">
      <c r="D1984" s="94"/>
    </row>
    <row r="1985" spans="4:4">
      <c r="D1985" s="94"/>
    </row>
    <row r="1986" spans="4:4">
      <c r="D1986" s="94"/>
    </row>
    <row r="1987" spans="4:4">
      <c r="D1987" s="94"/>
    </row>
    <row r="1988" spans="4:4">
      <c r="D1988" s="94"/>
    </row>
    <row r="1989" spans="4:4">
      <c r="D1989" s="94"/>
    </row>
    <row r="1990" spans="4:4">
      <c r="D1990" s="94"/>
    </row>
    <row r="1991" spans="4:4">
      <c r="D1991" s="94"/>
    </row>
    <row r="1992" spans="4:4">
      <c r="D1992" s="94"/>
    </row>
    <row r="1993" spans="4:4">
      <c r="D1993" s="94"/>
    </row>
    <row r="1994" spans="4:4">
      <c r="D1994" s="94"/>
    </row>
    <row r="1995" spans="4:4">
      <c r="D1995" s="94"/>
    </row>
    <row r="1996" spans="4:4">
      <c r="D1996" s="94"/>
    </row>
    <row r="1997" spans="4:4">
      <c r="D1997" s="94"/>
    </row>
    <row r="1998" spans="4:4">
      <c r="D1998" s="94"/>
    </row>
    <row r="1999" spans="4:4">
      <c r="D1999" s="94"/>
    </row>
    <row r="2000" spans="4:4">
      <c r="D2000" s="94"/>
    </row>
    <row r="2001" spans="4:4">
      <c r="D2001" s="94"/>
    </row>
    <row r="2002" spans="4:4">
      <c r="D2002" s="94"/>
    </row>
    <row r="2003" spans="4:4">
      <c r="D2003" s="94"/>
    </row>
    <row r="2004" spans="4:4">
      <c r="D2004" s="94"/>
    </row>
    <row r="2005" spans="4:4">
      <c r="D2005" s="94"/>
    </row>
    <row r="2006" spans="4:4">
      <c r="D2006" s="94"/>
    </row>
    <row r="2007" spans="4:4">
      <c r="D2007" s="94"/>
    </row>
    <row r="2008" spans="4:4">
      <c r="D2008" s="94"/>
    </row>
    <row r="2009" spans="4:4">
      <c r="D2009" s="94"/>
    </row>
    <row r="2010" spans="4:4">
      <c r="D2010" s="94"/>
    </row>
    <row r="2011" spans="4:4">
      <c r="D2011" s="94"/>
    </row>
    <row r="2012" spans="4:4">
      <c r="D2012" s="94"/>
    </row>
    <row r="2013" spans="4:4">
      <c r="D2013" s="94"/>
    </row>
    <row r="2014" spans="4:4">
      <c r="D2014" s="94"/>
    </row>
    <row r="2015" spans="4:4">
      <c r="D2015" s="94"/>
    </row>
    <row r="2016" spans="4:4">
      <c r="D2016" s="94"/>
    </row>
    <row r="2017" spans="4:4">
      <c r="D2017" s="94"/>
    </row>
    <row r="2018" spans="4:4">
      <c r="D2018" s="94"/>
    </row>
    <row r="2019" spans="4:4">
      <c r="D2019" s="94"/>
    </row>
    <row r="2020" spans="4:4">
      <c r="D2020" s="94"/>
    </row>
    <row r="2021" spans="4:4">
      <c r="D2021" s="94"/>
    </row>
    <row r="2022" spans="4:4">
      <c r="D2022" s="94"/>
    </row>
    <row r="2023" spans="4:4">
      <c r="D2023" s="94"/>
    </row>
    <row r="2024" spans="4:4">
      <c r="D2024" s="94"/>
    </row>
    <row r="2025" spans="4:4">
      <c r="D2025" s="94"/>
    </row>
    <row r="2026" spans="4:4">
      <c r="D2026" s="94"/>
    </row>
    <row r="2027" spans="4:4">
      <c r="D2027" s="94"/>
    </row>
    <row r="2028" spans="4:4">
      <c r="D2028" s="94"/>
    </row>
    <row r="2029" spans="4:4">
      <c r="D2029" s="94"/>
    </row>
    <row r="2030" spans="4:4">
      <c r="D2030" s="94"/>
    </row>
    <row r="2031" spans="4:4">
      <c r="D2031" s="94"/>
    </row>
    <row r="2032" spans="4:4">
      <c r="D2032" s="94"/>
    </row>
    <row r="2033" spans="4:4">
      <c r="D2033" s="94"/>
    </row>
    <row r="2034" spans="4:4">
      <c r="D2034" s="94"/>
    </row>
    <row r="2035" spans="4:4">
      <c r="D2035" s="94"/>
    </row>
    <row r="2036" spans="4:4">
      <c r="D2036" s="94"/>
    </row>
    <row r="2037" spans="4:4">
      <c r="D2037" s="94"/>
    </row>
    <row r="2038" spans="4:4">
      <c r="D2038" s="94"/>
    </row>
    <row r="2039" spans="4:4">
      <c r="D2039" s="94"/>
    </row>
    <row r="2040" spans="4:4">
      <c r="D2040" s="94"/>
    </row>
    <row r="2041" spans="4:4">
      <c r="D2041" s="94"/>
    </row>
    <row r="2042" spans="4:4">
      <c r="D2042" s="94"/>
    </row>
    <row r="2043" spans="4:4">
      <c r="D2043" s="94"/>
    </row>
    <row r="2044" spans="4:4">
      <c r="D2044" s="94"/>
    </row>
    <row r="2045" spans="4:4">
      <c r="D2045" s="94"/>
    </row>
    <row r="2046" spans="4:4">
      <c r="D2046" s="94"/>
    </row>
    <row r="2047" spans="4:4">
      <c r="D2047" s="94"/>
    </row>
    <row r="2048" spans="4:4">
      <c r="D2048" s="94"/>
    </row>
    <row r="2049" spans="4:4">
      <c r="D2049" s="94"/>
    </row>
    <row r="2050" spans="4:4">
      <c r="D2050" s="94"/>
    </row>
    <row r="2051" spans="4:4">
      <c r="D2051" s="94"/>
    </row>
    <row r="2052" spans="4:4">
      <c r="D2052" s="94"/>
    </row>
    <row r="2053" spans="4:4">
      <c r="D2053" s="94"/>
    </row>
    <row r="2054" spans="4:4">
      <c r="D2054" s="94"/>
    </row>
    <row r="2055" spans="4:4">
      <c r="D2055" s="94"/>
    </row>
    <row r="2056" spans="4:4">
      <c r="D2056" s="94"/>
    </row>
    <row r="2057" spans="4:4">
      <c r="D2057" s="94"/>
    </row>
    <row r="2058" spans="4:4">
      <c r="D2058" s="94"/>
    </row>
    <row r="2059" spans="4:4">
      <c r="D2059" s="94"/>
    </row>
    <row r="2060" spans="4:4">
      <c r="D2060" s="94"/>
    </row>
    <row r="2061" spans="4:4">
      <c r="D2061" s="94"/>
    </row>
    <row r="2062" spans="4:4">
      <c r="D2062" s="94"/>
    </row>
    <row r="2063" spans="4:4">
      <c r="D2063" s="94"/>
    </row>
    <row r="2064" spans="4:4">
      <c r="D2064" s="94"/>
    </row>
    <row r="2065" spans="4:4">
      <c r="D2065" s="94"/>
    </row>
    <row r="2066" spans="4:4">
      <c r="D2066" s="94"/>
    </row>
    <row r="2067" spans="4:4">
      <c r="D2067" s="94"/>
    </row>
    <row r="2068" spans="4:4">
      <c r="D2068" s="94"/>
    </row>
    <row r="2069" spans="4:4">
      <c r="D2069" s="94"/>
    </row>
    <row r="2070" spans="4:4">
      <c r="D2070" s="94"/>
    </row>
    <row r="2071" spans="4:4">
      <c r="D2071" s="94"/>
    </row>
    <row r="2072" spans="4:4">
      <c r="D2072" s="94"/>
    </row>
    <row r="2073" spans="4:4">
      <c r="D2073" s="94"/>
    </row>
    <row r="2074" spans="4:4">
      <c r="D2074" s="94"/>
    </row>
    <row r="2075" spans="4:4">
      <c r="D2075" s="94"/>
    </row>
    <row r="2076" spans="4:4">
      <c r="D2076" s="94"/>
    </row>
    <row r="2077" spans="4:4">
      <c r="D2077" s="94"/>
    </row>
    <row r="2078" spans="4:4">
      <c r="D2078" s="94"/>
    </row>
    <row r="2079" spans="4:4">
      <c r="D2079" s="94"/>
    </row>
    <row r="2080" spans="4:4">
      <c r="D2080" s="94"/>
    </row>
    <row r="2081" spans="4:4">
      <c r="D2081" s="94"/>
    </row>
    <row r="2082" spans="4:4">
      <c r="D2082" s="94"/>
    </row>
    <row r="2083" spans="4:4">
      <c r="D2083" s="94"/>
    </row>
    <row r="2084" spans="4:4">
      <c r="D2084" s="94"/>
    </row>
    <row r="2085" spans="4:4">
      <c r="D2085" s="94"/>
    </row>
    <row r="2086" spans="4:4">
      <c r="D2086" s="94"/>
    </row>
    <row r="2087" spans="4:4">
      <c r="D2087" s="94"/>
    </row>
    <row r="2088" spans="4:4">
      <c r="D2088" s="94"/>
    </row>
    <row r="2089" spans="4:4">
      <c r="D2089" s="94"/>
    </row>
    <row r="2090" spans="4:4">
      <c r="D2090" s="94"/>
    </row>
    <row r="2091" spans="4:4">
      <c r="D2091" s="94"/>
    </row>
    <row r="2092" spans="4:4">
      <c r="D2092" s="94"/>
    </row>
    <row r="2093" spans="4:4">
      <c r="D2093" s="94"/>
    </row>
    <row r="2094" spans="4:4">
      <c r="D2094" s="94"/>
    </row>
    <row r="2095" spans="4:4">
      <c r="D2095" s="94"/>
    </row>
    <row r="2096" spans="4:4">
      <c r="D2096" s="94"/>
    </row>
    <row r="2097" spans="4:4">
      <c r="D2097" s="94"/>
    </row>
    <row r="2098" spans="4:4">
      <c r="D2098" s="94"/>
    </row>
    <row r="2099" spans="4:4">
      <c r="D2099" s="94"/>
    </row>
    <row r="2100" spans="4:4">
      <c r="D2100" s="94"/>
    </row>
    <row r="2101" spans="4:4">
      <c r="D2101" s="94"/>
    </row>
    <row r="2102" spans="4:4">
      <c r="D2102" s="94"/>
    </row>
    <row r="2103" spans="4:4">
      <c r="D2103" s="94"/>
    </row>
    <row r="2104" spans="4:4">
      <c r="D2104" s="94"/>
    </row>
    <row r="2105" spans="4:4">
      <c r="D2105" s="94"/>
    </row>
    <row r="2106" spans="4:4">
      <c r="D2106" s="94"/>
    </row>
    <row r="2107" spans="4:4">
      <c r="D2107" s="94"/>
    </row>
    <row r="2108" spans="4:4">
      <c r="D2108" s="94"/>
    </row>
    <row r="2109" spans="4:4">
      <c r="D2109" s="94"/>
    </row>
    <row r="2110" spans="4:4">
      <c r="D2110" s="94"/>
    </row>
    <row r="2111" spans="4:4">
      <c r="D2111" s="94"/>
    </row>
    <row r="2112" spans="4:4">
      <c r="D2112" s="94"/>
    </row>
    <row r="2113" spans="4:4">
      <c r="D2113" s="94"/>
    </row>
    <row r="2114" spans="4:4">
      <c r="D2114" s="94"/>
    </row>
    <row r="2115" spans="4:4">
      <c r="D2115" s="94"/>
    </row>
    <row r="2116" spans="4:4">
      <c r="D2116" s="94"/>
    </row>
    <row r="2117" spans="4:4">
      <c r="D2117" s="94"/>
    </row>
    <row r="2118" spans="4:4">
      <c r="D2118" s="94"/>
    </row>
    <row r="2119" spans="4:4">
      <c r="D2119" s="94"/>
    </row>
    <row r="2120" spans="4:4">
      <c r="D2120" s="94"/>
    </row>
    <row r="2121" spans="4:4">
      <c r="D2121" s="94"/>
    </row>
    <row r="2122" spans="4:4">
      <c r="D2122" s="94"/>
    </row>
    <row r="2123" spans="4:4">
      <c r="D2123" s="94"/>
    </row>
    <row r="2124" spans="4:4">
      <c r="D2124" s="94"/>
    </row>
    <row r="2125" spans="4:4">
      <c r="D2125" s="94"/>
    </row>
    <row r="2126" spans="4:4">
      <c r="D2126" s="94"/>
    </row>
    <row r="2127" spans="4:4">
      <c r="D2127" s="94"/>
    </row>
    <row r="2128" spans="4:4">
      <c r="D2128" s="94"/>
    </row>
    <row r="2129" spans="4:4">
      <c r="D2129" s="94"/>
    </row>
    <row r="2130" spans="4:4">
      <c r="D2130" s="94"/>
    </row>
    <row r="2131" spans="4:4">
      <c r="D2131" s="94"/>
    </row>
    <row r="2132" spans="4:4">
      <c r="D2132" s="94"/>
    </row>
    <row r="2133" spans="4:4">
      <c r="D2133" s="94"/>
    </row>
    <row r="2134" spans="4:4">
      <c r="D2134" s="94"/>
    </row>
    <row r="2135" spans="4:4">
      <c r="D2135" s="94"/>
    </row>
    <row r="2136" spans="4:4">
      <c r="D2136" s="94"/>
    </row>
    <row r="2137" spans="4:4">
      <c r="D2137" s="94"/>
    </row>
    <row r="2138" spans="4:4">
      <c r="D2138" s="94"/>
    </row>
    <row r="2139" spans="4:4">
      <c r="D2139" s="94"/>
    </row>
    <row r="2140" spans="4:4">
      <c r="D2140" s="94"/>
    </row>
    <row r="2141" spans="4:4">
      <c r="D2141" s="94"/>
    </row>
    <row r="2142" spans="4:4">
      <c r="D2142" s="94"/>
    </row>
    <row r="2143" spans="4:4">
      <c r="D2143" s="94"/>
    </row>
    <row r="2144" spans="4:4">
      <c r="D2144" s="94"/>
    </row>
    <row r="2145" spans="4:4">
      <c r="D2145" s="94"/>
    </row>
    <row r="2146" spans="4:4">
      <c r="D2146" s="94"/>
    </row>
    <row r="2147" spans="4:4">
      <c r="D2147" s="94"/>
    </row>
    <row r="2148" spans="4:4">
      <c r="D2148" s="94"/>
    </row>
    <row r="2149" spans="4:4">
      <c r="D2149" s="94"/>
    </row>
    <row r="2150" spans="4:4">
      <c r="D2150" s="94"/>
    </row>
    <row r="2151" spans="4:4">
      <c r="D2151" s="94"/>
    </row>
    <row r="2152" spans="4:4">
      <c r="D2152" s="94"/>
    </row>
    <row r="2153" spans="4:4">
      <c r="D2153" s="94"/>
    </row>
    <row r="2154" spans="4:4">
      <c r="D2154" s="94"/>
    </row>
    <row r="2155" spans="4:4">
      <c r="D2155" s="94"/>
    </row>
    <row r="2156" spans="4:4">
      <c r="D2156" s="94"/>
    </row>
    <row r="2157" spans="4:4">
      <c r="D2157" s="94"/>
    </row>
    <row r="2158" spans="4:4">
      <c r="D2158" s="94"/>
    </row>
    <row r="2159" spans="4:4">
      <c r="D2159" s="94"/>
    </row>
    <row r="2160" spans="4:4">
      <c r="D2160" s="94"/>
    </row>
    <row r="2161" spans="4:4">
      <c r="D2161" s="94"/>
    </row>
    <row r="2162" spans="4:4">
      <c r="D2162" s="94"/>
    </row>
    <row r="2163" spans="4:4">
      <c r="D2163" s="94"/>
    </row>
    <row r="2164" spans="4:4">
      <c r="D2164" s="94"/>
    </row>
    <row r="2165" spans="4:4">
      <c r="D2165" s="94"/>
    </row>
    <row r="2166" spans="4:4">
      <c r="D2166" s="94"/>
    </row>
    <row r="2167" spans="4:4">
      <c r="D2167" s="94"/>
    </row>
    <row r="2168" spans="4:4">
      <c r="D2168" s="94"/>
    </row>
    <row r="2169" spans="4:4">
      <c r="D2169" s="94"/>
    </row>
    <row r="2170" spans="4:4">
      <c r="D2170" s="94"/>
    </row>
    <row r="2171" spans="4:4">
      <c r="D2171" s="94"/>
    </row>
    <row r="2172" spans="4:4">
      <c r="D2172" s="94"/>
    </row>
    <row r="2173" spans="4:4">
      <c r="D2173" s="94"/>
    </row>
    <row r="2174" spans="4:4">
      <c r="D2174" s="94"/>
    </row>
    <row r="2175" spans="4:4">
      <c r="D2175" s="94"/>
    </row>
    <row r="2176" spans="4:4">
      <c r="D2176" s="94"/>
    </row>
    <row r="2177" spans="4:4">
      <c r="D2177" s="94"/>
    </row>
    <row r="2178" spans="4:4">
      <c r="D2178" s="94"/>
    </row>
    <row r="2179" spans="4:4">
      <c r="D2179" s="94"/>
    </row>
    <row r="2180" spans="4:4">
      <c r="D2180" s="94"/>
    </row>
    <row r="2181" spans="4:4">
      <c r="D2181" s="94"/>
    </row>
    <row r="2182" spans="4:4">
      <c r="D2182" s="94"/>
    </row>
    <row r="2183" spans="4:4">
      <c r="D2183" s="94"/>
    </row>
    <row r="2184" spans="4:4">
      <c r="D2184" s="94"/>
    </row>
    <row r="2185" spans="4:4">
      <c r="D2185" s="94"/>
    </row>
    <row r="2186" spans="4:4">
      <c r="D2186" s="94"/>
    </row>
    <row r="2187" spans="4:4">
      <c r="D2187" s="94"/>
    </row>
    <row r="2188" spans="4:4">
      <c r="D2188" s="94"/>
    </row>
    <row r="2189" spans="4:4">
      <c r="D2189" s="94"/>
    </row>
    <row r="2190" spans="4:4">
      <c r="D2190" s="94"/>
    </row>
    <row r="2191" spans="4:4">
      <c r="D2191" s="94"/>
    </row>
    <row r="2192" spans="4:4">
      <c r="D2192" s="94"/>
    </row>
    <row r="2193" spans="4:4">
      <c r="D2193" s="94"/>
    </row>
    <row r="2194" spans="4:4">
      <c r="D2194" s="94"/>
    </row>
    <row r="2195" spans="4:4">
      <c r="D2195" s="94"/>
    </row>
    <row r="2196" spans="4:4">
      <c r="D2196" s="94"/>
    </row>
    <row r="2197" spans="4:4">
      <c r="D2197" s="94"/>
    </row>
    <row r="2198" spans="4:4">
      <c r="D2198" s="94"/>
    </row>
    <row r="2199" spans="4:4">
      <c r="D2199" s="94"/>
    </row>
    <row r="2200" spans="4:4">
      <c r="D2200" s="94"/>
    </row>
    <row r="2201" spans="4:4">
      <c r="D2201" s="94"/>
    </row>
    <row r="2202" spans="4:4">
      <c r="D2202" s="94"/>
    </row>
    <row r="2203" spans="4:4">
      <c r="D2203" s="94"/>
    </row>
    <row r="2204" spans="4:4">
      <c r="D2204" s="94"/>
    </row>
    <row r="2205" spans="4:4">
      <c r="D2205" s="94"/>
    </row>
    <row r="2206" spans="4:4">
      <c r="D2206" s="94"/>
    </row>
    <row r="2207" spans="4:4">
      <c r="D2207" s="94"/>
    </row>
    <row r="2208" spans="4:4">
      <c r="D2208" s="94"/>
    </row>
    <row r="2209" spans="4:4">
      <c r="D2209" s="94"/>
    </row>
    <row r="2210" spans="4:4">
      <c r="D2210" s="94"/>
    </row>
    <row r="2211" spans="4:4">
      <c r="D2211" s="94"/>
    </row>
    <row r="2212" spans="4:4">
      <c r="D2212" s="94"/>
    </row>
    <row r="2213" spans="4:4">
      <c r="D2213" s="94"/>
    </row>
    <row r="2214" spans="4:4">
      <c r="D2214" s="94"/>
    </row>
    <row r="2215" spans="4:4">
      <c r="D2215" s="94"/>
    </row>
    <row r="2216" spans="4:4">
      <c r="D2216" s="94"/>
    </row>
    <row r="2217" spans="4:4">
      <c r="D2217" s="94"/>
    </row>
    <row r="2218" spans="4:4">
      <c r="D2218" s="94"/>
    </row>
    <row r="2219" spans="4:4">
      <c r="D2219" s="94"/>
    </row>
    <row r="2220" spans="4:4">
      <c r="D2220" s="94"/>
    </row>
    <row r="2221" spans="4:4">
      <c r="D2221" s="94"/>
    </row>
    <row r="2222" spans="4:4">
      <c r="D2222" s="94"/>
    </row>
    <row r="2223" spans="4:4">
      <c r="D2223" s="94"/>
    </row>
    <row r="2224" spans="4:4">
      <c r="D2224" s="94"/>
    </row>
    <row r="2225" spans="4:4">
      <c r="D2225" s="94"/>
    </row>
    <row r="2226" spans="4:4">
      <c r="D2226" s="94"/>
    </row>
    <row r="2227" spans="4:4">
      <c r="D2227" s="94"/>
    </row>
    <row r="2228" spans="4:4">
      <c r="D2228" s="94"/>
    </row>
    <row r="2229" spans="4:4">
      <c r="D2229" s="94"/>
    </row>
    <row r="2230" spans="4:4">
      <c r="D2230" s="94"/>
    </row>
    <row r="2231" spans="4:4">
      <c r="D2231" s="94"/>
    </row>
    <row r="2232" spans="4:4">
      <c r="D2232" s="94"/>
    </row>
    <row r="2233" spans="4:4">
      <c r="D2233" s="94"/>
    </row>
    <row r="2234" spans="4:4">
      <c r="D2234" s="94"/>
    </row>
    <row r="2235" spans="4:4">
      <c r="D2235" s="94"/>
    </row>
    <row r="2236" spans="4:4">
      <c r="D2236" s="94"/>
    </row>
    <row r="2237" spans="4:4">
      <c r="D2237" s="94"/>
    </row>
    <row r="2238" spans="4:4">
      <c r="D2238" s="94"/>
    </row>
    <row r="2239" spans="4:4">
      <c r="D2239" s="94"/>
    </row>
    <row r="2240" spans="4:4">
      <c r="D2240" s="94"/>
    </row>
    <row r="2241" spans="4:4">
      <c r="D2241" s="94"/>
    </row>
    <row r="2242" spans="4:4">
      <c r="D2242" s="94"/>
    </row>
    <row r="2243" spans="4:4">
      <c r="D2243" s="94"/>
    </row>
    <row r="2244" spans="4:4">
      <c r="D2244" s="94"/>
    </row>
    <row r="2245" spans="4:4">
      <c r="D2245" s="94"/>
    </row>
    <row r="2246" spans="4:4">
      <c r="D2246" s="94"/>
    </row>
    <row r="2247" spans="4:4">
      <c r="D2247" s="94"/>
    </row>
    <row r="2248" spans="4:4">
      <c r="D2248" s="94"/>
    </row>
    <row r="2249" spans="4:4">
      <c r="D2249" s="94"/>
    </row>
    <row r="2250" spans="4:4">
      <c r="D2250" s="94"/>
    </row>
    <row r="2251" spans="4:4">
      <c r="D2251" s="94"/>
    </row>
    <row r="2252" spans="4:4">
      <c r="D2252" s="94"/>
    </row>
    <row r="2253" spans="4:4">
      <c r="D2253" s="94"/>
    </row>
    <row r="2254" spans="4:4">
      <c r="D2254" s="94"/>
    </row>
    <row r="2255" spans="4:4">
      <c r="D2255" s="94"/>
    </row>
    <row r="2256" spans="4:4">
      <c r="D2256" s="94"/>
    </row>
    <row r="2257" spans="4:4">
      <c r="D2257" s="94"/>
    </row>
    <row r="2258" spans="4:4">
      <c r="D2258" s="94"/>
    </row>
    <row r="2259" spans="4:4">
      <c r="D2259" s="94"/>
    </row>
    <row r="2260" spans="4:4">
      <c r="D2260" s="94"/>
    </row>
    <row r="2261" spans="4:4">
      <c r="D2261" s="94"/>
    </row>
    <row r="2262" spans="4:4">
      <c r="D2262" s="94"/>
    </row>
    <row r="2263" spans="4:4">
      <c r="D2263" s="94"/>
    </row>
    <row r="2264" spans="4:4">
      <c r="D2264" s="94"/>
    </row>
    <row r="2265" spans="4:4">
      <c r="D2265" s="94"/>
    </row>
    <row r="2266" spans="4:4">
      <c r="D2266" s="94"/>
    </row>
    <row r="2267" spans="4:4">
      <c r="D2267" s="94"/>
    </row>
    <row r="2268" spans="4:4">
      <c r="D2268" s="94"/>
    </row>
    <row r="2269" spans="4:4">
      <c r="D2269" s="94"/>
    </row>
    <row r="2270" spans="4:4">
      <c r="D2270" s="94"/>
    </row>
    <row r="2271" spans="4:4">
      <c r="D2271" s="94"/>
    </row>
    <row r="2272" spans="4:4">
      <c r="D2272" s="94"/>
    </row>
    <row r="2273" spans="4:4">
      <c r="D2273" s="94"/>
    </row>
    <row r="2274" spans="4:4">
      <c r="D2274" s="94"/>
    </row>
    <row r="2275" spans="4:4">
      <c r="D2275" s="94"/>
    </row>
    <row r="2276" spans="4:4">
      <c r="D2276" s="94"/>
    </row>
    <row r="2277" spans="4:4">
      <c r="D2277" s="94"/>
    </row>
    <row r="2278" spans="4:4">
      <c r="D2278" s="94"/>
    </row>
    <row r="2279" spans="4:4">
      <c r="D2279" s="94"/>
    </row>
    <row r="2280" spans="4:4">
      <c r="D2280" s="94"/>
    </row>
    <row r="2281" spans="4:4">
      <c r="D2281" s="94"/>
    </row>
    <row r="2282" spans="4:4">
      <c r="D2282" s="94"/>
    </row>
    <row r="2283" spans="4:4">
      <c r="D2283" s="94"/>
    </row>
    <row r="2284" spans="4:4">
      <c r="D2284" s="94"/>
    </row>
    <row r="2285" spans="4:4">
      <c r="D2285" s="94"/>
    </row>
    <row r="2286" spans="4:4">
      <c r="D2286" s="94"/>
    </row>
    <row r="2287" spans="4:4">
      <c r="D2287" s="94"/>
    </row>
    <row r="2288" spans="4:4">
      <c r="D2288" s="94"/>
    </row>
    <row r="2289" spans="4:4">
      <c r="D2289" s="94"/>
    </row>
    <row r="2290" spans="4:4">
      <c r="D2290" s="94"/>
    </row>
    <row r="2291" spans="4:4">
      <c r="D2291" s="94"/>
    </row>
    <row r="2292" spans="4:4">
      <c r="D2292" s="94"/>
    </row>
    <row r="2293" spans="4:4">
      <c r="D2293" s="94"/>
    </row>
    <row r="2294" spans="4:4">
      <c r="D2294" s="94"/>
    </row>
    <row r="2295" spans="4:4">
      <c r="D2295" s="94"/>
    </row>
    <row r="2296" spans="4:4">
      <c r="D2296" s="94"/>
    </row>
    <row r="2297" spans="4:4">
      <c r="D2297" s="94"/>
    </row>
    <row r="2298" spans="4:4">
      <c r="D2298" s="94"/>
    </row>
    <row r="2299" spans="4:4">
      <c r="D2299" s="94"/>
    </row>
    <row r="2300" spans="4:4">
      <c r="D2300" s="94"/>
    </row>
    <row r="2301" spans="4:4">
      <c r="D2301" s="94"/>
    </row>
    <row r="2302" spans="4:4">
      <c r="D2302" s="94"/>
    </row>
    <row r="2303" spans="4:4">
      <c r="D2303" s="94"/>
    </row>
    <row r="2304" spans="4:4">
      <c r="D2304" s="94"/>
    </row>
    <row r="2305" spans="4:4">
      <c r="D2305" s="94"/>
    </row>
    <row r="2306" spans="4:4">
      <c r="D2306" s="94"/>
    </row>
    <row r="2307" spans="4:4">
      <c r="D2307" s="94"/>
    </row>
    <row r="2308" spans="4:4">
      <c r="D2308" s="94"/>
    </row>
    <row r="2309" spans="4:4">
      <c r="D2309" s="94"/>
    </row>
    <row r="2310" spans="4:4">
      <c r="D2310" s="94"/>
    </row>
    <row r="2311" spans="4:4">
      <c r="D2311" s="94"/>
    </row>
    <row r="2312" spans="4:4">
      <c r="D2312" s="94"/>
    </row>
    <row r="2313" spans="4:4">
      <c r="D2313" s="94"/>
    </row>
    <row r="2314" spans="4:4">
      <c r="D2314" s="94"/>
    </row>
    <row r="2315" spans="4:4">
      <c r="D2315" s="94"/>
    </row>
    <row r="2316" spans="4:4">
      <c r="D2316" s="94"/>
    </row>
    <row r="2317" spans="4:4">
      <c r="D2317" s="94"/>
    </row>
    <row r="2318" spans="4:4">
      <c r="D2318" s="94"/>
    </row>
    <row r="2319" spans="4:4">
      <c r="D2319" s="94"/>
    </row>
    <row r="2320" spans="4:4">
      <c r="D2320" s="94"/>
    </row>
    <row r="2321" spans="4:4">
      <c r="D2321" s="94"/>
    </row>
    <row r="2322" spans="4:4">
      <c r="D2322" s="94"/>
    </row>
    <row r="2323" spans="4:4">
      <c r="D2323" s="94"/>
    </row>
    <row r="2324" spans="4:4">
      <c r="D2324" s="94"/>
    </row>
    <row r="2325" spans="4:4">
      <c r="D2325" s="94"/>
    </row>
    <row r="2326" spans="4:4">
      <c r="D2326" s="94"/>
    </row>
    <row r="2327" spans="4:4">
      <c r="D2327" s="94"/>
    </row>
    <row r="2328" spans="4:4">
      <c r="D2328" s="94"/>
    </row>
    <row r="2329" spans="4:4">
      <c r="D2329" s="94"/>
    </row>
    <row r="2330" spans="4:4">
      <c r="D2330" s="94"/>
    </row>
    <row r="2331" spans="4:4">
      <c r="D2331" s="94"/>
    </row>
    <row r="2332" spans="4:4">
      <c r="D2332" s="94"/>
    </row>
    <row r="2333" spans="4:4">
      <c r="D2333" s="94"/>
    </row>
    <row r="2334" spans="4:4">
      <c r="D2334" s="94"/>
    </row>
    <row r="2335" spans="4:4">
      <c r="D2335" s="94"/>
    </row>
    <row r="2336" spans="4:4">
      <c r="D2336" s="94"/>
    </row>
    <row r="2337" spans="4:4">
      <c r="D2337" s="94"/>
    </row>
    <row r="2338" spans="4:4">
      <c r="D2338" s="94"/>
    </row>
    <row r="2339" spans="4:4">
      <c r="D2339" s="94"/>
    </row>
    <row r="2340" spans="4:4">
      <c r="D2340" s="94"/>
    </row>
    <row r="2341" spans="4:4">
      <c r="D2341" s="94"/>
    </row>
    <row r="2342" spans="4:4">
      <c r="D2342" s="94"/>
    </row>
    <row r="2343" spans="4:4">
      <c r="D2343" s="94"/>
    </row>
    <row r="2344" spans="4:4">
      <c r="D2344" s="94"/>
    </row>
    <row r="2345" spans="4:4">
      <c r="D2345" s="94"/>
    </row>
    <row r="2346" spans="4:4">
      <c r="D2346" s="94"/>
    </row>
    <row r="2347" spans="4:4">
      <c r="D2347" s="94"/>
    </row>
    <row r="2348" spans="4:4">
      <c r="D2348" s="94"/>
    </row>
    <row r="2349" spans="4:4">
      <c r="D2349" s="94"/>
    </row>
    <row r="2350" spans="4:4">
      <c r="D2350" s="94"/>
    </row>
    <row r="2351" spans="4:4">
      <c r="D2351" s="94"/>
    </row>
    <row r="2352" spans="4:4">
      <c r="D2352" s="94"/>
    </row>
    <row r="2353" spans="4:4">
      <c r="D2353" s="94"/>
    </row>
    <row r="2354" spans="4:4">
      <c r="D2354" s="94"/>
    </row>
    <row r="2355" spans="4:4">
      <c r="D2355" s="94"/>
    </row>
    <row r="2356" spans="4:4">
      <c r="D2356" s="94"/>
    </row>
    <row r="2357" spans="4:4">
      <c r="D2357" s="94"/>
    </row>
    <row r="2358" spans="4:4">
      <c r="D2358" s="94"/>
    </row>
    <row r="2359" spans="4:4">
      <c r="D2359" s="94"/>
    </row>
    <row r="2360" spans="4:4">
      <c r="D2360" s="94"/>
    </row>
    <row r="2361" spans="4:4">
      <c r="D2361" s="94"/>
    </row>
    <row r="2362" spans="4:4">
      <c r="D2362" s="94"/>
    </row>
    <row r="2363" spans="4:4">
      <c r="D2363" s="94"/>
    </row>
    <row r="2364" spans="4:4">
      <c r="D2364" s="94"/>
    </row>
    <row r="2365" spans="4:4">
      <c r="D2365" s="94"/>
    </row>
    <row r="2366" spans="4:4">
      <c r="D2366" s="94"/>
    </row>
    <row r="2367" spans="4:4">
      <c r="D2367" s="94"/>
    </row>
    <row r="2368" spans="4:4">
      <c r="D2368" s="94"/>
    </row>
    <row r="2369" spans="4:4">
      <c r="D2369" s="94"/>
    </row>
    <row r="2370" spans="4:4">
      <c r="D2370" s="94"/>
    </row>
    <row r="2371" spans="4:4">
      <c r="D2371" s="94"/>
    </row>
    <row r="2372" spans="4:4">
      <c r="D2372" s="94"/>
    </row>
    <row r="2373" spans="4:4">
      <c r="D2373" s="94"/>
    </row>
    <row r="2374" spans="4:4">
      <c r="D2374" s="94"/>
    </row>
    <row r="2375" spans="4:4">
      <c r="D2375" s="94"/>
    </row>
    <row r="2376" spans="4:4">
      <c r="D2376" s="94"/>
    </row>
    <row r="2377" spans="4:4">
      <c r="D2377" s="94"/>
    </row>
    <row r="2378" spans="4:4">
      <c r="D2378" s="94"/>
    </row>
    <row r="2379" spans="4:4">
      <c r="D2379" s="94"/>
    </row>
    <row r="2380" spans="4:4">
      <c r="D2380" s="94"/>
    </row>
    <row r="2381" spans="4:4">
      <c r="D2381" s="94"/>
    </row>
    <row r="2382" spans="4:4">
      <c r="D2382" s="94"/>
    </row>
    <row r="2383" spans="4:4">
      <c r="D2383" s="94"/>
    </row>
    <row r="2384" spans="4:4">
      <c r="D2384" s="94"/>
    </row>
    <row r="2385" spans="4:4">
      <c r="D2385" s="94"/>
    </row>
    <row r="2386" spans="4:4">
      <c r="D2386" s="94"/>
    </row>
    <row r="2387" spans="4:4">
      <c r="D2387" s="94"/>
    </row>
    <row r="2388" spans="4:4">
      <c r="D2388" s="94"/>
    </row>
    <row r="2389" spans="4:4">
      <c r="D2389" s="94"/>
    </row>
    <row r="2390" spans="4:4">
      <c r="D2390" s="94"/>
    </row>
    <row r="2391" spans="4:4">
      <c r="D2391" s="94"/>
    </row>
    <row r="2392" spans="4:4">
      <c r="D2392" s="94"/>
    </row>
    <row r="2393" spans="4:4">
      <c r="D2393" s="94"/>
    </row>
    <row r="2394" spans="4:4">
      <c r="D2394" s="94"/>
    </row>
    <row r="2395" spans="4:4">
      <c r="D2395" s="94"/>
    </row>
    <row r="2396" spans="4:4">
      <c r="D2396" s="94"/>
    </row>
    <row r="2397" spans="4:4">
      <c r="D2397" s="94"/>
    </row>
    <row r="2398" spans="4:4">
      <c r="D2398" s="94"/>
    </row>
    <row r="2399" spans="4:4">
      <c r="D2399" s="94"/>
    </row>
    <row r="2400" spans="4:4">
      <c r="D2400" s="94"/>
    </row>
    <row r="2401" spans="4:4">
      <c r="D2401" s="94"/>
    </row>
    <row r="2402" spans="4:4">
      <c r="D2402" s="94"/>
    </row>
    <row r="2403" spans="4:4">
      <c r="D2403" s="94"/>
    </row>
    <row r="2404" spans="4:4">
      <c r="D2404" s="94"/>
    </row>
    <row r="2405" spans="4:4">
      <c r="D2405" s="94"/>
    </row>
    <row r="2406" spans="4:4">
      <c r="D2406" s="94"/>
    </row>
    <row r="2407" spans="4:4">
      <c r="D2407" s="94"/>
    </row>
    <row r="2408" spans="4:4">
      <c r="D2408" s="94"/>
    </row>
    <row r="2409" spans="4:4">
      <c r="D2409" s="94"/>
    </row>
    <row r="2410" spans="4:4">
      <c r="D2410" s="94"/>
    </row>
    <row r="2411" spans="4:4">
      <c r="D2411" s="94"/>
    </row>
    <row r="2412" spans="4:4">
      <c r="D2412" s="94"/>
    </row>
    <row r="2413" spans="4:4">
      <c r="D2413" s="94"/>
    </row>
    <row r="2414" spans="4:4">
      <c r="D2414" s="94"/>
    </row>
    <row r="2415" spans="4:4">
      <c r="D2415" s="94"/>
    </row>
    <row r="2416" spans="4:4">
      <c r="D2416" s="94"/>
    </row>
    <row r="2417" spans="4:4">
      <c r="D2417" s="94"/>
    </row>
    <row r="2418" spans="4:4">
      <c r="D2418" s="94"/>
    </row>
    <row r="2419" spans="4:4">
      <c r="D2419" s="94"/>
    </row>
    <row r="2420" spans="4:4">
      <c r="D2420" s="94"/>
    </row>
    <row r="2421" spans="4:4">
      <c r="D2421" s="94"/>
    </row>
    <row r="2422" spans="4:4">
      <c r="D2422" s="94"/>
    </row>
    <row r="2423" spans="4:4">
      <c r="D2423" s="94"/>
    </row>
    <row r="2424" spans="4:4">
      <c r="D2424" s="94"/>
    </row>
    <row r="2425" spans="4:4">
      <c r="D2425" s="94"/>
    </row>
    <row r="2426" spans="4:4">
      <c r="D2426" s="94"/>
    </row>
    <row r="2427" spans="4:4">
      <c r="D2427" s="94"/>
    </row>
    <row r="2428" spans="4:4">
      <c r="D2428" s="94"/>
    </row>
    <row r="2429" spans="4:4">
      <c r="D2429" s="94"/>
    </row>
    <row r="2430" spans="4:4">
      <c r="D2430" s="94"/>
    </row>
    <row r="2431" spans="4:4">
      <c r="D2431" s="94"/>
    </row>
    <row r="2432" spans="4:4">
      <c r="D2432" s="94"/>
    </row>
    <row r="2433" spans="4:4">
      <c r="D2433" s="94"/>
    </row>
    <row r="2434" spans="4:4">
      <c r="D2434" s="94"/>
    </row>
    <row r="2435" spans="4:4">
      <c r="D2435" s="94"/>
    </row>
    <row r="2436" spans="4:4">
      <c r="D2436" s="94"/>
    </row>
    <row r="2437" spans="4:4">
      <c r="D2437" s="94"/>
    </row>
    <row r="2438" spans="4:4">
      <c r="D2438" s="94"/>
    </row>
    <row r="2439" spans="4:4">
      <c r="D2439" s="94"/>
    </row>
    <row r="2440" spans="4:4">
      <c r="D2440" s="94"/>
    </row>
    <row r="2441" spans="4:4">
      <c r="D2441" s="94"/>
    </row>
    <row r="2442" spans="4:4">
      <c r="D2442" s="94"/>
    </row>
    <row r="2443" spans="4:4">
      <c r="D2443" s="94"/>
    </row>
    <row r="2444" spans="4:4">
      <c r="D2444" s="94"/>
    </row>
    <row r="2445" spans="4:4">
      <c r="D2445" s="94"/>
    </row>
    <row r="2446" spans="4:4">
      <c r="D2446" s="94"/>
    </row>
    <row r="2447" spans="4:4">
      <c r="D2447" s="94"/>
    </row>
    <row r="2448" spans="4:4">
      <c r="D2448" s="94"/>
    </row>
    <row r="2449" spans="4:4">
      <c r="D2449" s="94"/>
    </row>
    <row r="2450" spans="4:4">
      <c r="D2450" s="94"/>
    </row>
    <row r="2451" spans="4:4">
      <c r="D2451" s="94"/>
    </row>
    <row r="2452" spans="4:4">
      <c r="D2452" s="94"/>
    </row>
    <row r="2453" spans="4:4">
      <c r="D2453" s="94"/>
    </row>
    <row r="2454" spans="4:4">
      <c r="D2454" s="94"/>
    </row>
    <row r="2455" spans="4:4">
      <c r="D2455" s="94"/>
    </row>
    <row r="2456" spans="4:4">
      <c r="D2456" s="94"/>
    </row>
    <row r="2457" spans="4:4">
      <c r="D2457" s="94"/>
    </row>
    <row r="2458" spans="4:4">
      <c r="D2458" s="94"/>
    </row>
    <row r="2459" spans="4:4">
      <c r="D2459" s="94"/>
    </row>
    <row r="2460" spans="4:4">
      <c r="D2460" s="94"/>
    </row>
    <row r="2461" spans="4:4">
      <c r="D2461" s="94"/>
    </row>
    <row r="2462" spans="4:4">
      <c r="D2462" s="94"/>
    </row>
    <row r="2463" spans="4:4">
      <c r="D2463" s="94"/>
    </row>
    <row r="2464" spans="4:4">
      <c r="D2464" s="94"/>
    </row>
    <row r="2465" spans="4:4">
      <c r="D2465" s="94"/>
    </row>
    <row r="2466" spans="4:4">
      <c r="D2466" s="94"/>
    </row>
    <row r="2467" spans="4:4">
      <c r="D2467" s="94"/>
    </row>
    <row r="2468" spans="4:4">
      <c r="D2468" s="94"/>
    </row>
    <row r="2469" spans="4:4">
      <c r="D2469" s="94"/>
    </row>
    <row r="2470" spans="4:4">
      <c r="D2470" s="94"/>
    </row>
    <row r="2471" spans="4:4">
      <c r="D2471" s="94"/>
    </row>
    <row r="2472" spans="4:4">
      <c r="D2472" s="94"/>
    </row>
    <row r="2473" spans="4:4">
      <c r="D2473" s="94"/>
    </row>
    <row r="2474" spans="4:4">
      <c r="D2474" s="94"/>
    </row>
    <row r="2475" spans="4:4">
      <c r="D2475" s="94"/>
    </row>
    <row r="2476" spans="4:4">
      <c r="D2476" s="94"/>
    </row>
    <row r="2477" spans="4:4">
      <c r="D2477" s="94"/>
    </row>
    <row r="2478" spans="4:4">
      <c r="D2478" s="94"/>
    </row>
    <row r="2479" spans="4:4">
      <c r="D2479" s="94"/>
    </row>
    <row r="2480" spans="4:4">
      <c r="D2480" s="94"/>
    </row>
    <row r="2481" spans="4:4">
      <c r="D2481" s="94"/>
    </row>
    <row r="2482" spans="4:4">
      <c r="D2482" s="94"/>
    </row>
    <row r="2483" spans="4:4">
      <c r="D2483" s="94"/>
    </row>
    <row r="2484" spans="4:4">
      <c r="D2484" s="94"/>
    </row>
    <row r="2485" spans="4:4">
      <c r="D2485" s="94"/>
    </row>
    <row r="2486" spans="4:4">
      <c r="D2486" s="94"/>
    </row>
    <row r="2487" spans="4:4">
      <c r="D2487" s="94"/>
    </row>
    <row r="2488" spans="4:4">
      <c r="D2488" s="94"/>
    </row>
    <row r="2489" spans="4:4">
      <c r="D2489" s="94"/>
    </row>
    <row r="2490" spans="4:4">
      <c r="D2490" s="94"/>
    </row>
    <row r="2491" spans="4:4">
      <c r="D2491" s="94"/>
    </row>
    <row r="2492" spans="4:4">
      <c r="D2492" s="94"/>
    </row>
    <row r="2493" spans="4:4">
      <c r="D2493" s="94"/>
    </row>
    <row r="2494" spans="4:4">
      <c r="D2494" s="94"/>
    </row>
    <row r="2495" spans="4:4">
      <c r="D2495" s="94"/>
    </row>
    <row r="2496" spans="4:4">
      <c r="D2496" s="94"/>
    </row>
    <row r="2497" spans="4:4">
      <c r="D2497" s="94"/>
    </row>
    <row r="2498" spans="4:4">
      <c r="D2498" s="94"/>
    </row>
    <row r="2499" spans="4:4">
      <c r="D2499" s="94"/>
    </row>
    <row r="2500" spans="4:4">
      <c r="D2500" s="94"/>
    </row>
    <row r="2501" spans="4:4">
      <c r="D2501" s="94"/>
    </row>
    <row r="2502" spans="4:4">
      <c r="D2502" s="94"/>
    </row>
    <row r="2503" spans="4:4">
      <c r="D2503" s="94"/>
    </row>
    <row r="2504" spans="4:4">
      <c r="D2504" s="94"/>
    </row>
    <row r="2505" spans="4:4">
      <c r="D2505" s="94"/>
    </row>
    <row r="2506" spans="4:4">
      <c r="D2506" s="94"/>
    </row>
    <row r="2507" spans="4:4">
      <c r="D2507" s="94"/>
    </row>
    <row r="2508" spans="4:4">
      <c r="D2508" s="94"/>
    </row>
    <row r="2509" spans="4:4">
      <c r="D2509" s="94"/>
    </row>
    <row r="2510" spans="4:4">
      <c r="D2510" s="94"/>
    </row>
    <row r="2511" spans="4:4">
      <c r="D2511" s="94"/>
    </row>
    <row r="2512" spans="4:4">
      <c r="D2512" s="94"/>
    </row>
    <row r="2513" spans="4:4">
      <c r="D2513" s="94"/>
    </row>
    <row r="2514" spans="4:4">
      <c r="D2514" s="94"/>
    </row>
    <row r="2515" spans="4:4">
      <c r="D2515" s="94"/>
    </row>
    <row r="2516" spans="4:4">
      <c r="D2516" s="94"/>
    </row>
    <row r="2517" spans="4:4">
      <c r="D2517" s="94"/>
    </row>
    <row r="2518" spans="4:4">
      <c r="D2518" s="94"/>
    </row>
    <row r="2519" spans="4:4">
      <c r="D2519" s="94"/>
    </row>
    <row r="2520" spans="4:4">
      <c r="D2520" s="94"/>
    </row>
    <row r="2521" spans="4:4">
      <c r="D2521" s="94"/>
    </row>
    <row r="2522" spans="4:4">
      <c r="D2522" s="94"/>
    </row>
    <row r="2523" spans="4:4">
      <c r="D2523" s="94"/>
    </row>
    <row r="2524" spans="4:4">
      <c r="D2524" s="94"/>
    </row>
    <row r="2525" spans="4:4">
      <c r="D2525" s="94"/>
    </row>
    <row r="2526" spans="4:4">
      <c r="D2526" s="94"/>
    </row>
    <row r="2527" spans="4:4">
      <c r="D2527" s="94"/>
    </row>
    <row r="2528" spans="4:4">
      <c r="D2528" s="94"/>
    </row>
    <row r="2529" spans="4:4">
      <c r="D2529" s="94"/>
    </row>
    <row r="2530" spans="4:4">
      <c r="D2530" s="94"/>
    </row>
    <row r="2531" spans="4:4">
      <c r="D2531" s="94"/>
    </row>
    <row r="2532" spans="4:4">
      <c r="D2532" s="94"/>
    </row>
    <row r="2533" spans="4:4">
      <c r="D2533" s="94"/>
    </row>
    <row r="2534" spans="4:4">
      <c r="D2534" s="94"/>
    </row>
    <row r="2535" spans="4:4">
      <c r="D2535" s="94"/>
    </row>
    <row r="2536" spans="4:4">
      <c r="D2536" s="94"/>
    </row>
    <row r="2537" spans="4:4">
      <c r="D2537" s="94"/>
    </row>
    <row r="2538" spans="4:4">
      <c r="D2538" s="94"/>
    </row>
    <row r="2539" spans="4:4">
      <c r="D2539" s="94"/>
    </row>
    <row r="2540" spans="4:4">
      <c r="D2540" s="94"/>
    </row>
    <row r="2541" spans="4:4">
      <c r="D2541" s="94"/>
    </row>
    <row r="2542" spans="4:4">
      <c r="D2542" s="94"/>
    </row>
    <row r="2543" spans="4:4">
      <c r="D2543" s="94"/>
    </row>
    <row r="2544" spans="4:4">
      <c r="D2544" s="94"/>
    </row>
    <row r="2545" spans="4:4">
      <c r="D2545" s="94"/>
    </row>
    <row r="2546" spans="4:4">
      <c r="D2546" s="94"/>
    </row>
    <row r="2547" spans="4:4">
      <c r="D2547" s="94"/>
    </row>
    <row r="2548" spans="4:4">
      <c r="D2548" s="94"/>
    </row>
    <row r="2549" spans="4:4">
      <c r="D2549" s="94"/>
    </row>
    <row r="2550" spans="4:4">
      <c r="D2550" s="94"/>
    </row>
    <row r="2551" spans="4:4">
      <c r="D2551" s="94"/>
    </row>
    <row r="2552" spans="4:4">
      <c r="D2552" s="94"/>
    </row>
    <row r="2553" spans="4:4">
      <c r="D2553" s="94"/>
    </row>
    <row r="2554" spans="4:4">
      <c r="D2554" s="94"/>
    </row>
    <row r="2555" spans="4:4">
      <c r="D2555" s="94"/>
    </row>
    <row r="2556" spans="4:4">
      <c r="D2556" s="94"/>
    </row>
    <row r="2557" spans="4:4">
      <c r="D2557" s="94"/>
    </row>
    <row r="2558" spans="4:4">
      <c r="D2558" s="94"/>
    </row>
    <row r="2559" spans="4:4">
      <c r="D2559" s="94"/>
    </row>
    <row r="2560" spans="4:4">
      <c r="D2560" s="94"/>
    </row>
    <row r="2561" spans="4:4">
      <c r="D2561" s="94"/>
    </row>
    <row r="2562" spans="4:4">
      <c r="D2562" s="94"/>
    </row>
    <row r="2563" spans="4:4">
      <c r="D2563" s="94"/>
    </row>
    <row r="2564" spans="4:4">
      <c r="D2564" s="94"/>
    </row>
    <row r="2565" spans="4:4">
      <c r="D2565" s="94"/>
    </row>
    <row r="2566" spans="4:4">
      <c r="D2566" s="94"/>
    </row>
    <row r="2567" spans="4:4">
      <c r="D2567" s="94"/>
    </row>
    <row r="2568" spans="4:4">
      <c r="D2568" s="94"/>
    </row>
    <row r="2569" spans="4:4">
      <c r="D2569" s="94"/>
    </row>
    <row r="2570" spans="4:4">
      <c r="D2570" s="94"/>
    </row>
    <row r="2571" spans="4:4">
      <c r="D2571" s="94"/>
    </row>
    <row r="2572" spans="4:4">
      <c r="D2572" s="94"/>
    </row>
    <row r="2573" spans="4:4">
      <c r="D2573" s="94"/>
    </row>
    <row r="2574" spans="4:4">
      <c r="D2574" s="94"/>
    </row>
    <row r="2575" spans="4:4">
      <c r="D2575" s="94"/>
    </row>
    <row r="2576" spans="4:4">
      <c r="D2576" s="94"/>
    </row>
    <row r="2577" spans="4:4">
      <c r="D2577" s="94"/>
    </row>
    <row r="2578" spans="4:4">
      <c r="D2578" s="94"/>
    </row>
    <row r="2579" spans="4:4">
      <c r="D2579" s="94"/>
    </row>
    <row r="2580" spans="4:4">
      <c r="D2580" s="94"/>
    </row>
    <row r="2581" spans="4:4">
      <c r="D2581" s="94"/>
    </row>
    <row r="2582" spans="4:4">
      <c r="D2582" s="94"/>
    </row>
    <row r="2583" spans="4:4">
      <c r="D2583" s="94"/>
    </row>
    <row r="2584" spans="4:4">
      <c r="D2584" s="94"/>
    </row>
    <row r="2585" spans="4:4">
      <c r="D2585" s="94"/>
    </row>
    <row r="2586" spans="4:4">
      <c r="D2586" s="94"/>
    </row>
    <row r="2587" spans="4:4">
      <c r="D2587" s="94"/>
    </row>
    <row r="2588" spans="4:4">
      <c r="D2588" s="94"/>
    </row>
    <row r="2589" spans="4:4">
      <c r="D2589" s="94"/>
    </row>
    <row r="2590" spans="4:4">
      <c r="D2590" s="94"/>
    </row>
    <row r="2591" spans="4:4">
      <c r="D2591" s="94"/>
    </row>
    <row r="2592" spans="4:4">
      <c r="D2592" s="94"/>
    </row>
    <row r="2593" spans="4:4">
      <c r="D2593" s="94"/>
    </row>
    <row r="2594" spans="4:4">
      <c r="D2594" s="94"/>
    </row>
    <row r="2595" spans="4:4">
      <c r="D2595" s="94"/>
    </row>
    <row r="2596" spans="4:4">
      <c r="D2596" s="94"/>
    </row>
    <row r="2597" spans="4:4">
      <c r="D2597" s="94"/>
    </row>
    <row r="2598" spans="4:4">
      <c r="D2598" s="94"/>
    </row>
    <row r="2599" spans="4:4">
      <c r="D2599" s="94"/>
    </row>
    <row r="2600" spans="4:4">
      <c r="D2600" s="94"/>
    </row>
    <row r="2601" spans="4:4">
      <c r="D2601" s="94"/>
    </row>
    <row r="2602" spans="4:4">
      <c r="D2602" s="94"/>
    </row>
    <row r="2603" spans="4:4">
      <c r="D2603" s="94"/>
    </row>
    <row r="2604" spans="4:4">
      <c r="D2604" s="94"/>
    </row>
    <row r="2605" spans="4:4">
      <c r="D2605" s="94"/>
    </row>
    <row r="2606" spans="4:4">
      <c r="D2606" s="94"/>
    </row>
    <row r="2607" spans="4:4">
      <c r="D2607" s="94"/>
    </row>
    <row r="2608" spans="4:4">
      <c r="D2608" s="94"/>
    </row>
    <row r="2609" spans="4:4">
      <c r="D2609" s="94"/>
    </row>
    <row r="2610" spans="4:4">
      <c r="D2610" s="94"/>
    </row>
    <row r="2611" spans="4:4">
      <c r="D2611" s="94"/>
    </row>
    <row r="2612" spans="4:4">
      <c r="D2612" s="94"/>
    </row>
    <row r="2613" spans="4:4">
      <c r="D2613" s="94"/>
    </row>
    <row r="2614" spans="4:4">
      <c r="D2614" s="94"/>
    </row>
    <row r="2615" spans="4:4">
      <c r="D2615" s="94"/>
    </row>
    <row r="2616" spans="4:4">
      <c r="D2616" s="94"/>
    </row>
    <row r="2617" spans="4:4">
      <c r="D2617" s="94"/>
    </row>
    <row r="2618" spans="4:4">
      <c r="D2618" s="94"/>
    </row>
    <row r="2619" spans="4:4">
      <c r="D2619" s="94"/>
    </row>
    <row r="2620" spans="4:4">
      <c r="D2620" s="94"/>
    </row>
    <row r="2621" spans="4:4">
      <c r="D2621" s="94"/>
    </row>
    <row r="2622" spans="4:4">
      <c r="D2622" s="94"/>
    </row>
    <row r="2623" spans="4:4">
      <c r="D2623" s="94"/>
    </row>
    <row r="2624" spans="4:4">
      <c r="D2624" s="94"/>
    </row>
    <row r="2625" spans="4:4">
      <c r="D2625" s="94"/>
    </row>
    <row r="2626" spans="4:4">
      <c r="D2626" s="94"/>
    </row>
    <row r="2627" spans="4:4">
      <c r="D2627" s="94"/>
    </row>
    <row r="2628" spans="4:4">
      <c r="D2628" s="94"/>
    </row>
    <row r="2629" spans="4:4">
      <c r="D2629" s="94"/>
    </row>
    <row r="2630" spans="4:4">
      <c r="D2630" s="94"/>
    </row>
    <row r="2631" spans="4:4">
      <c r="D2631" s="94"/>
    </row>
    <row r="2632" spans="4:4">
      <c r="D2632" s="94"/>
    </row>
    <row r="2633" spans="4:4">
      <c r="D2633" s="94"/>
    </row>
    <row r="2634" spans="4:4">
      <c r="D2634" s="94"/>
    </row>
    <row r="2635" spans="4:4">
      <c r="D2635" s="94"/>
    </row>
    <row r="2636" spans="4:4">
      <c r="D2636" s="94"/>
    </row>
    <row r="2637" spans="4:4">
      <c r="D2637" s="94"/>
    </row>
    <row r="2638" spans="4:4">
      <c r="D2638" s="94"/>
    </row>
    <row r="2639" spans="4:4">
      <c r="D2639" s="94"/>
    </row>
    <row r="2640" spans="4:4">
      <c r="D2640" s="94"/>
    </row>
    <row r="2641" spans="4:4">
      <c r="D2641" s="94"/>
    </row>
    <row r="2642" spans="4:4">
      <c r="D2642" s="94"/>
    </row>
    <row r="2643" spans="4:4">
      <c r="D2643" s="94"/>
    </row>
    <row r="2644" spans="4:4">
      <c r="D2644" s="94"/>
    </row>
    <row r="2645" spans="4:4">
      <c r="D2645" s="94"/>
    </row>
    <row r="2646" spans="4:4">
      <c r="D2646" s="94"/>
    </row>
    <row r="2647" spans="4:4">
      <c r="D2647" s="94"/>
    </row>
    <row r="2648" spans="4:4">
      <c r="D2648" s="94"/>
    </row>
    <row r="2649" spans="4:4">
      <c r="D2649" s="94"/>
    </row>
    <row r="2650" spans="4:4">
      <c r="D2650" s="94"/>
    </row>
    <row r="2651" spans="4:4">
      <c r="D2651" s="94"/>
    </row>
    <row r="2652" spans="4:4">
      <c r="D2652" s="94"/>
    </row>
    <row r="2653" spans="4:4">
      <c r="D2653" s="94"/>
    </row>
    <row r="2654" spans="4:4">
      <c r="D2654" s="94"/>
    </row>
    <row r="2655" spans="4:4">
      <c r="D2655" s="94"/>
    </row>
    <row r="2656" spans="4:4">
      <c r="D2656" s="94"/>
    </row>
    <row r="2657" spans="4:4">
      <c r="D2657" s="94"/>
    </row>
    <row r="2658" spans="4:4">
      <c r="D2658" s="94"/>
    </row>
    <row r="2659" spans="4:4">
      <c r="D2659" s="94"/>
    </row>
    <row r="2660" spans="4:4">
      <c r="D2660" s="94"/>
    </row>
    <row r="2661" spans="4:4">
      <c r="D2661" s="94"/>
    </row>
    <row r="2662" spans="4:4">
      <c r="D2662" s="94"/>
    </row>
    <row r="2663" spans="4:4">
      <c r="D2663" s="94"/>
    </row>
    <row r="2664" spans="4:4">
      <c r="D2664" s="94"/>
    </row>
    <row r="2665" spans="4:4">
      <c r="D2665" s="94"/>
    </row>
    <row r="2666" spans="4:4">
      <c r="D2666" s="94"/>
    </row>
    <row r="2667" spans="4:4">
      <c r="D2667" s="94"/>
    </row>
    <row r="2668" spans="4:4">
      <c r="D2668" s="94"/>
    </row>
    <row r="2669" spans="4:4">
      <c r="D2669" s="94"/>
    </row>
    <row r="2670" spans="4:4">
      <c r="D2670" s="94"/>
    </row>
    <row r="2671" spans="4:4">
      <c r="D2671" s="94"/>
    </row>
    <row r="2672" spans="4:4">
      <c r="D2672" s="94"/>
    </row>
    <row r="2673" spans="4:4">
      <c r="D2673" s="94"/>
    </row>
    <row r="2674" spans="4:4">
      <c r="D2674" s="94"/>
    </row>
    <row r="2675" spans="4:4">
      <c r="D2675" s="94"/>
    </row>
    <row r="2676" spans="4:4">
      <c r="D2676" s="94"/>
    </row>
    <row r="2677" spans="4:4">
      <c r="D2677" s="94"/>
    </row>
    <row r="2678" spans="4:4">
      <c r="D2678" s="94"/>
    </row>
    <row r="2679" spans="4:4">
      <c r="D2679" s="94"/>
    </row>
    <row r="2680" spans="4:4">
      <c r="D2680" s="94"/>
    </row>
    <row r="2681" spans="4:4">
      <c r="D2681" s="94"/>
    </row>
    <row r="2682" spans="4:4">
      <c r="D2682" s="94"/>
    </row>
    <row r="2683" spans="4:4">
      <c r="D2683" s="94"/>
    </row>
    <row r="2684" spans="4:4">
      <c r="D2684" s="94"/>
    </row>
    <row r="2685" spans="4:4">
      <c r="D2685" s="94"/>
    </row>
    <row r="2686" spans="4:4">
      <c r="D2686" s="94"/>
    </row>
    <row r="2687" spans="4:4">
      <c r="D2687" s="94"/>
    </row>
    <row r="2688" spans="4:4">
      <c r="D2688" s="94"/>
    </row>
    <row r="2689" spans="4:4">
      <c r="D2689" s="94"/>
    </row>
    <row r="2690" spans="4:4">
      <c r="D2690" s="94"/>
    </row>
    <row r="2691" spans="4:4">
      <c r="D2691" s="94"/>
    </row>
    <row r="2692" spans="4:4">
      <c r="D2692" s="94"/>
    </row>
    <row r="2693" spans="4:4">
      <c r="D2693" s="94"/>
    </row>
    <row r="2694" spans="4:4">
      <c r="D2694" s="94"/>
    </row>
    <row r="2695" spans="4:4">
      <c r="D2695" s="94"/>
    </row>
    <row r="2696" spans="4:4">
      <c r="D2696" s="94"/>
    </row>
    <row r="2697" spans="4:4">
      <c r="D2697" s="94"/>
    </row>
    <row r="2698" spans="4:4">
      <c r="D2698" s="94"/>
    </row>
    <row r="2699" spans="4:4">
      <c r="D2699" s="94"/>
    </row>
    <row r="2700" spans="4:4">
      <c r="D2700" s="94"/>
    </row>
    <row r="2701" spans="4:4">
      <c r="D2701" s="94"/>
    </row>
    <row r="2702" spans="4:4">
      <c r="D2702" s="94"/>
    </row>
    <row r="2703" spans="4:4">
      <c r="D2703" s="94"/>
    </row>
    <row r="2704" spans="4:4">
      <c r="D2704" s="94"/>
    </row>
    <row r="2705" spans="4:4">
      <c r="D2705" s="94"/>
    </row>
    <row r="2706" spans="4:4">
      <c r="D2706" s="94"/>
    </row>
    <row r="2707" spans="4:4">
      <c r="D2707" s="94"/>
    </row>
    <row r="2708" spans="4:4">
      <c r="D2708" s="94"/>
    </row>
    <row r="2709" spans="4:4">
      <c r="D2709" s="94"/>
    </row>
    <row r="2710" spans="4:4">
      <c r="D2710" s="94"/>
    </row>
    <row r="2711" spans="4:4">
      <c r="D2711" s="94"/>
    </row>
    <row r="2712" spans="4:4">
      <c r="D2712" s="94"/>
    </row>
    <row r="2713" spans="4:4">
      <c r="D2713" s="94"/>
    </row>
    <row r="2714" spans="4:4">
      <c r="D2714" s="94"/>
    </row>
    <row r="2715" spans="4:4">
      <c r="D2715" s="94"/>
    </row>
    <row r="2716" spans="4:4">
      <c r="D2716" s="94"/>
    </row>
    <row r="2717" spans="4:4">
      <c r="D2717" s="94"/>
    </row>
    <row r="2718" spans="4:4">
      <c r="D2718" s="94"/>
    </row>
    <row r="2719" spans="4:4">
      <c r="D2719" s="94"/>
    </row>
    <row r="2720" spans="4:4">
      <c r="D2720" s="94"/>
    </row>
    <row r="2721" spans="4:4">
      <c r="D2721" s="94"/>
    </row>
    <row r="2722" spans="4:4">
      <c r="D2722" s="94"/>
    </row>
    <row r="2723" spans="4:4">
      <c r="D2723" s="94"/>
    </row>
    <row r="2724" spans="4:4">
      <c r="D2724" s="94"/>
    </row>
    <row r="2725" spans="4:4">
      <c r="D2725" s="94"/>
    </row>
    <row r="2726" spans="4:4">
      <c r="D2726" s="94"/>
    </row>
    <row r="2727" spans="4:4">
      <c r="D2727" s="94"/>
    </row>
    <row r="2728" spans="4:4">
      <c r="D2728" s="94"/>
    </row>
    <row r="2729" spans="4:4">
      <c r="D2729" s="94"/>
    </row>
    <row r="2730" spans="4:4">
      <c r="D2730" s="94"/>
    </row>
    <row r="2731" spans="4:4">
      <c r="D2731" s="94"/>
    </row>
    <row r="2732" spans="4:4">
      <c r="D2732" s="94"/>
    </row>
    <row r="2733" spans="4:4">
      <c r="D2733" s="94"/>
    </row>
    <row r="2734" spans="4:4">
      <c r="D2734" s="94"/>
    </row>
    <row r="2735" spans="4:4">
      <c r="D2735" s="94"/>
    </row>
    <row r="2736" spans="4:4">
      <c r="D2736" s="94"/>
    </row>
    <row r="2737" spans="4:4">
      <c r="D2737" s="94"/>
    </row>
    <row r="2738" spans="4:4">
      <c r="D2738" s="94"/>
    </row>
    <row r="2739" spans="4:4">
      <c r="D2739" s="94"/>
    </row>
    <row r="2740" spans="4:4">
      <c r="D2740" s="94"/>
    </row>
    <row r="2741" spans="4:4">
      <c r="D2741" s="94"/>
    </row>
    <row r="2742" spans="4:4">
      <c r="D2742" s="94"/>
    </row>
    <row r="2743" spans="4:4">
      <c r="D2743" s="94"/>
    </row>
    <row r="2744" spans="4:4">
      <c r="D2744" s="94"/>
    </row>
    <row r="2745" spans="4:4">
      <c r="D2745" s="94"/>
    </row>
    <row r="2746" spans="4:4">
      <c r="D2746" s="94"/>
    </row>
    <row r="2747" spans="4:4">
      <c r="D2747" s="94"/>
    </row>
    <row r="2748" spans="4:4">
      <c r="D2748" s="94"/>
    </row>
    <row r="2749" spans="4:4">
      <c r="D2749" s="94"/>
    </row>
    <row r="2750" spans="4:4">
      <c r="D2750" s="94"/>
    </row>
    <row r="2751" spans="4:4">
      <c r="D2751" s="94"/>
    </row>
    <row r="2752" spans="4:4">
      <c r="D2752" s="94"/>
    </row>
    <row r="2753" spans="4:4">
      <c r="D2753" s="94"/>
    </row>
    <row r="2754" spans="4:4">
      <c r="D2754" s="94"/>
    </row>
    <row r="2755" spans="4:4">
      <c r="D2755" s="94"/>
    </row>
    <row r="2756" spans="4:4">
      <c r="D2756" s="94"/>
    </row>
    <row r="2757" spans="4:4">
      <c r="D2757" s="94"/>
    </row>
    <row r="2758" spans="4:4">
      <c r="D2758" s="94"/>
    </row>
    <row r="2759" spans="4:4">
      <c r="D2759" s="94"/>
    </row>
    <row r="2760" spans="4:4">
      <c r="D2760" s="94"/>
    </row>
    <row r="2761" spans="4:4">
      <c r="D2761" s="94"/>
    </row>
    <row r="2762" spans="4:4">
      <c r="D2762" s="94"/>
    </row>
    <row r="2763" spans="4:4">
      <c r="D2763" s="94"/>
    </row>
    <row r="2764" spans="4:4">
      <c r="D2764" s="94"/>
    </row>
    <row r="2765" spans="4:4">
      <c r="D2765" s="94"/>
    </row>
    <row r="2766" spans="4:4">
      <c r="D2766" s="94"/>
    </row>
    <row r="2767" spans="4:4">
      <c r="D2767" s="94"/>
    </row>
    <row r="2768" spans="4:4">
      <c r="D2768" s="94"/>
    </row>
    <row r="2769" spans="4:4">
      <c r="D2769" s="94"/>
    </row>
    <row r="2770" spans="4:4">
      <c r="D2770" s="94"/>
    </row>
    <row r="2771" spans="4:4">
      <c r="D2771" s="94"/>
    </row>
    <row r="2772" spans="4:4">
      <c r="D2772" s="94"/>
    </row>
    <row r="2773" spans="4:4">
      <c r="D2773" s="94"/>
    </row>
    <row r="2774" spans="4:4">
      <c r="D2774" s="94"/>
    </row>
    <row r="2775" spans="4:4">
      <c r="D2775" s="94"/>
    </row>
    <row r="2776" spans="4:4">
      <c r="D2776" s="94"/>
    </row>
    <row r="2777" spans="4:4">
      <c r="D2777" s="94"/>
    </row>
    <row r="2778" spans="4:4">
      <c r="D2778" s="94"/>
    </row>
    <row r="2779" spans="4:4">
      <c r="D2779" s="94"/>
    </row>
    <row r="2780" spans="4:4">
      <c r="D2780" s="94"/>
    </row>
    <row r="2781" spans="4:4">
      <c r="D2781" s="94"/>
    </row>
    <row r="2782" spans="4:4">
      <c r="D2782" s="94"/>
    </row>
    <row r="2783" spans="4:4">
      <c r="D2783" s="94"/>
    </row>
    <row r="2784" spans="4:4">
      <c r="D2784" s="94"/>
    </row>
    <row r="2785" spans="4:4">
      <c r="D2785" s="94"/>
    </row>
    <row r="2786" spans="4:4">
      <c r="D2786" s="94"/>
    </row>
    <row r="2787" spans="4:4">
      <c r="D2787" s="94"/>
    </row>
    <row r="2788" spans="4:4">
      <c r="D2788" s="94"/>
    </row>
    <row r="2789" spans="4:4">
      <c r="D2789" s="94"/>
    </row>
    <row r="2790" spans="4:4">
      <c r="D2790" s="94"/>
    </row>
    <row r="2791" spans="4:4">
      <c r="D2791" s="94"/>
    </row>
    <row r="2792" spans="4:4">
      <c r="D2792" s="94"/>
    </row>
    <row r="2793" spans="4:4">
      <c r="D2793" s="94"/>
    </row>
    <row r="2794" spans="4:4">
      <c r="D2794" s="94"/>
    </row>
    <row r="2795" spans="4:4">
      <c r="D2795" s="94"/>
    </row>
    <row r="2796" spans="4:4">
      <c r="D2796" s="94"/>
    </row>
    <row r="2797" spans="4:4">
      <c r="D2797" s="94"/>
    </row>
    <row r="2798" spans="4:4">
      <c r="D2798" s="94"/>
    </row>
    <row r="2799" spans="4:4">
      <c r="D2799" s="94"/>
    </row>
    <row r="2800" spans="4:4">
      <c r="D2800" s="94"/>
    </row>
    <row r="2801" spans="4:4">
      <c r="D2801" s="94"/>
    </row>
    <row r="2802" spans="4:4">
      <c r="D2802" s="94"/>
    </row>
    <row r="2803" spans="4:4">
      <c r="D2803" s="94"/>
    </row>
    <row r="2804" spans="4:4">
      <c r="D2804" s="94"/>
    </row>
    <row r="2805" spans="4:4">
      <c r="D2805" s="94"/>
    </row>
    <row r="2806" spans="4:4">
      <c r="D2806" s="94"/>
    </row>
    <row r="2807" spans="4:4">
      <c r="D2807" s="94"/>
    </row>
    <row r="2808" spans="4:4">
      <c r="D2808" s="94"/>
    </row>
    <row r="2809" spans="4:4">
      <c r="D2809" s="94"/>
    </row>
    <row r="2810" spans="4:4">
      <c r="D2810" s="94"/>
    </row>
    <row r="2811" spans="4:4">
      <c r="D2811" s="94"/>
    </row>
    <row r="2812" spans="4:4">
      <c r="D2812" s="94"/>
    </row>
    <row r="2813" spans="4:4">
      <c r="D2813" s="94"/>
    </row>
    <row r="2814" spans="4:4">
      <c r="D2814" s="94"/>
    </row>
    <row r="2815" spans="4:4">
      <c r="D2815" s="94"/>
    </row>
    <row r="2816" spans="4:4">
      <c r="D2816" s="94"/>
    </row>
    <row r="2817" spans="4:4">
      <c r="D2817" s="94"/>
    </row>
    <row r="2818" spans="4:4">
      <c r="D2818" s="94"/>
    </row>
    <row r="2819" spans="4:4">
      <c r="D2819" s="94"/>
    </row>
    <row r="2820" spans="4:4">
      <c r="D2820" s="94"/>
    </row>
    <row r="2821" spans="4:4">
      <c r="D2821" s="94"/>
    </row>
    <row r="2822" spans="4:4">
      <c r="D2822" s="94"/>
    </row>
    <row r="2823" spans="4:4">
      <c r="D2823" s="94"/>
    </row>
    <row r="2824" spans="4:4">
      <c r="D2824" s="94"/>
    </row>
    <row r="2825" spans="4:4">
      <c r="D2825" s="94"/>
    </row>
    <row r="2826" spans="4:4">
      <c r="D2826" s="94"/>
    </row>
    <row r="2827" spans="4:4">
      <c r="D2827" s="94"/>
    </row>
    <row r="2828" spans="4:4">
      <c r="D2828" s="94"/>
    </row>
    <row r="2829" spans="4:4">
      <c r="D2829" s="94"/>
    </row>
    <row r="2830" spans="4:4">
      <c r="D2830" s="94"/>
    </row>
    <row r="2831" spans="4:4">
      <c r="D2831" s="94"/>
    </row>
    <row r="2832" spans="4:4">
      <c r="D2832" s="94"/>
    </row>
    <row r="2833" spans="4:4">
      <c r="D2833" s="94"/>
    </row>
    <row r="2834" spans="4:4">
      <c r="D2834" s="94"/>
    </row>
    <row r="2835" spans="4:4">
      <c r="D2835" s="94"/>
    </row>
    <row r="2836" spans="4:4">
      <c r="D2836" s="94"/>
    </row>
    <row r="2837" spans="4:4">
      <c r="D2837" s="94"/>
    </row>
    <row r="2838" spans="4:4">
      <c r="D2838" s="94"/>
    </row>
    <row r="2839" spans="4:4">
      <c r="D2839" s="94"/>
    </row>
    <row r="2840" spans="4:4">
      <c r="D2840" s="94"/>
    </row>
    <row r="2841" spans="4:4">
      <c r="D2841" s="94"/>
    </row>
    <row r="2842" spans="4:4">
      <c r="D2842" s="94"/>
    </row>
    <row r="2843" spans="4:4">
      <c r="D2843" s="94"/>
    </row>
    <row r="2844" spans="4:4">
      <c r="D2844" s="94"/>
    </row>
    <row r="2845" spans="4:4">
      <c r="D2845" s="94"/>
    </row>
    <row r="2846" spans="4:4">
      <c r="D2846" s="94"/>
    </row>
    <row r="2847" spans="4:4">
      <c r="D2847" s="94"/>
    </row>
    <row r="2848" spans="4:4">
      <c r="D2848" s="94"/>
    </row>
    <row r="2849" spans="4:4">
      <c r="D2849" s="94"/>
    </row>
    <row r="2850" spans="4:4">
      <c r="D2850" s="94"/>
    </row>
    <row r="2851" spans="4:4">
      <c r="D2851" s="94"/>
    </row>
    <row r="2852" spans="4:4">
      <c r="D2852" s="94"/>
    </row>
    <row r="2853" spans="4:4">
      <c r="D2853" s="94"/>
    </row>
    <row r="2854" spans="4:4">
      <c r="D2854" s="94"/>
    </row>
    <row r="2855" spans="4:4">
      <c r="D2855" s="94"/>
    </row>
    <row r="2856" spans="4:4">
      <c r="D2856" s="94"/>
    </row>
    <row r="2857" spans="4:4">
      <c r="D2857" s="94"/>
    </row>
    <row r="2858" spans="4:4">
      <c r="D2858" s="94"/>
    </row>
    <row r="2859" spans="4:4">
      <c r="D2859" s="94"/>
    </row>
    <row r="2860" spans="4:4">
      <c r="D2860" s="94"/>
    </row>
    <row r="2861" spans="4:4">
      <c r="D2861" s="94"/>
    </row>
    <row r="2862" spans="4:4">
      <c r="D2862" s="94"/>
    </row>
    <row r="2863" spans="4:4">
      <c r="D2863" s="94"/>
    </row>
    <row r="2864" spans="4:4">
      <c r="D2864" s="94"/>
    </row>
    <row r="2865" spans="4:4">
      <c r="D2865" s="94"/>
    </row>
    <row r="2866" spans="4:4">
      <c r="D2866" s="94"/>
    </row>
    <row r="2867" spans="4:4">
      <c r="D2867" s="94"/>
    </row>
    <row r="2868" spans="4:4">
      <c r="D2868" s="94"/>
    </row>
    <row r="2869" spans="4:4">
      <c r="D2869" s="94"/>
    </row>
    <row r="2870" spans="4:4">
      <c r="D2870" s="94"/>
    </row>
    <row r="2871" spans="4:4">
      <c r="D2871" s="94"/>
    </row>
    <row r="2872" spans="4:4">
      <c r="D2872" s="94"/>
    </row>
    <row r="2873" spans="4:4">
      <c r="D2873" s="94"/>
    </row>
    <row r="2874" spans="4:4">
      <c r="D2874" s="94"/>
    </row>
    <row r="2875" spans="4:4">
      <c r="D2875" s="94"/>
    </row>
    <row r="2876" spans="4:4">
      <c r="D2876" s="94"/>
    </row>
    <row r="2877" spans="4:4">
      <c r="D2877" s="94"/>
    </row>
    <row r="2878" spans="4:4">
      <c r="D2878" s="94"/>
    </row>
    <row r="2879" spans="4:4">
      <c r="D2879" s="94"/>
    </row>
    <row r="2880" spans="4:4">
      <c r="D2880" s="94"/>
    </row>
    <row r="2881" spans="4:4">
      <c r="D2881" s="94"/>
    </row>
    <row r="2882" spans="4:4">
      <c r="D2882" s="94"/>
    </row>
    <row r="2883" spans="4:4">
      <c r="D2883" s="94"/>
    </row>
    <row r="2884" spans="4:4">
      <c r="D2884" s="94"/>
    </row>
    <row r="2885" spans="4:4">
      <c r="D2885" s="94"/>
    </row>
    <row r="2886" spans="4:4">
      <c r="D2886" s="94"/>
    </row>
    <row r="2887" spans="4:4">
      <c r="D2887" s="94"/>
    </row>
    <row r="2888" spans="4:4">
      <c r="D2888" s="94"/>
    </row>
    <row r="2889" spans="4:4">
      <c r="D2889" s="94"/>
    </row>
    <row r="2890" spans="4:4">
      <c r="D2890" s="94"/>
    </row>
    <row r="2891" spans="4:4">
      <c r="D2891" s="94"/>
    </row>
    <row r="2892" spans="4:4">
      <c r="D2892" s="94"/>
    </row>
    <row r="2893" spans="4:4">
      <c r="D2893" s="94"/>
    </row>
    <row r="2894" spans="4:4">
      <c r="D2894" s="94"/>
    </row>
    <row r="2895" spans="4:4">
      <c r="D2895" s="94"/>
    </row>
    <row r="2896" spans="4:4">
      <c r="D2896" s="94"/>
    </row>
    <row r="2897" spans="4:4">
      <c r="D2897" s="94"/>
    </row>
    <row r="2898" spans="4:4">
      <c r="D2898" s="94"/>
    </row>
    <row r="2899" spans="4:4">
      <c r="D2899" s="94"/>
    </row>
    <row r="2900" spans="4:4">
      <c r="D2900" s="94"/>
    </row>
    <row r="2901" spans="4:4">
      <c r="D2901" s="94"/>
    </row>
    <row r="2902" spans="4:4">
      <c r="D2902" s="94"/>
    </row>
    <row r="2903" spans="4:4">
      <c r="D2903" s="94"/>
    </row>
    <row r="2904" spans="4:4">
      <c r="D2904" s="94"/>
    </row>
    <row r="2905" spans="4:4">
      <c r="D2905" s="94"/>
    </row>
    <row r="2906" spans="4:4">
      <c r="D2906" s="94"/>
    </row>
    <row r="2907" spans="4:4">
      <c r="D2907" s="94"/>
    </row>
    <row r="2908" spans="4:4">
      <c r="D2908" s="94"/>
    </row>
    <row r="2909" spans="4:4">
      <c r="D2909" s="94"/>
    </row>
    <row r="2910" spans="4:4">
      <c r="D2910" s="94"/>
    </row>
    <row r="2911" spans="4:4">
      <c r="D2911" s="94"/>
    </row>
    <row r="2912" spans="4:4">
      <c r="D2912" s="94"/>
    </row>
    <row r="2913" spans="4:4">
      <c r="D2913" s="94"/>
    </row>
    <row r="2914" spans="4:4">
      <c r="D2914" s="94"/>
    </row>
    <row r="2915" spans="4:4">
      <c r="D2915" s="94"/>
    </row>
    <row r="2916" spans="4:4">
      <c r="D2916" s="94"/>
    </row>
    <row r="2917" spans="4:4">
      <c r="D2917" s="94"/>
    </row>
    <row r="2918" spans="4:4">
      <c r="D2918" s="94"/>
    </row>
    <row r="2919" spans="4:4">
      <c r="D2919" s="94"/>
    </row>
    <row r="2920" spans="4:4">
      <c r="D2920" s="94"/>
    </row>
    <row r="2921" spans="4:4">
      <c r="D2921" s="94"/>
    </row>
    <row r="2922" spans="4:4">
      <c r="D2922" s="94"/>
    </row>
    <row r="2923" spans="4:4">
      <c r="D2923" s="94"/>
    </row>
    <row r="2924" spans="4:4">
      <c r="D2924" s="94"/>
    </row>
    <row r="2925" spans="4:4">
      <c r="D2925" s="94"/>
    </row>
    <row r="2926" spans="4:4">
      <c r="D2926" s="94"/>
    </row>
    <row r="2927" spans="4:4">
      <c r="D2927" s="94"/>
    </row>
    <row r="2928" spans="4:4">
      <c r="D2928" s="94"/>
    </row>
    <row r="2929" spans="4:4">
      <c r="D2929" s="94"/>
    </row>
    <row r="2930" spans="4:4">
      <c r="D2930" s="94"/>
    </row>
    <row r="2931" spans="4:4">
      <c r="D2931" s="94"/>
    </row>
    <row r="2932" spans="4:4">
      <c r="D2932" s="94"/>
    </row>
    <row r="2933" spans="4:4">
      <c r="D2933" s="94"/>
    </row>
    <row r="2934" spans="4:4">
      <c r="D2934" s="94"/>
    </row>
    <row r="2935" spans="4:4">
      <c r="D2935" s="94"/>
    </row>
    <row r="2936" spans="4:4">
      <c r="D2936" s="94"/>
    </row>
    <row r="2937" spans="4:4">
      <c r="D2937" s="94"/>
    </row>
    <row r="2938" spans="4:4">
      <c r="D2938" s="94"/>
    </row>
    <row r="2939" spans="4:4">
      <c r="D2939" s="94"/>
    </row>
    <row r="2940" spans="4:4">
      <c r="D2940" s="94"/>
    </row>
    <row r="2941" spans="4:4">
      <c r="D2941" s="94"/>
    </row>
    <row r="2942" spans="4:4">
      <c r="D2942" s="94"/>
    </row>
    <row r="2943" spans="4:4">
      <c r="D2943" s="94"/>
    </row>
    <row r="2944" spans="4:4">
      <c r="D2944" s="94"/>
    </row>
    <row r="2945" spans="4:4">
      <c r="D2945" s="94"/>
    </row>
    <row r="2946" spans="4:4">
      <c r="D2946" s="94"/>
    </row>
    <row r="2947" spans="4:4">
      <c r="D2947" s="94"/>
    </row>
    <row r="2948" spans="4:4">
      <c r="D2948" s="94"/>
    </row>
    <row r="2949" spans="4:4">
      <c r="D2949" s="94"/>
    </row>
    <row r="2950" spans="4:4">
      <c r="D2950" s="94"/>
    </row>
    <row r="2951" spans="4:4">
      <c r="D2951" s="94"/>
    </row>
    <row r="2952" spans="4:4">
      <c r="D2952" s="94"/>
    </row>
    <row r="2953" spans="4:4">
      <c r="D2953" s="94"/>
    </row>
    <row r="2954" spans="4:4">
      <c r="D2954" s="94"/>
    </row>
    <row r="2955" spans="4:4">
      <c r="D2955" s="94"/>
    </row>
    <row r="2956" spans="4:4">
      <c r="D2956" s="94"/>
    </row>
    <row r="2957" spans="4:4">
      <c r="D2957" s="94"/>
    </row>
    <row r="2958" spans="4:4">
      <c r="D2958" s="94"/>
    </row>
    <row r="2959" spans="4:4">
      <c r="D2959" s="94"/>
    </row>
    <row r="2960" spans="4:4">
      <c r="D2960" s="94"/>
    </row>
    <row r="2961" spans="4:4">
      <c r="D2961" s="94"/>
    </row>
    <row r="2962" spans="4:4">
      <c r="D2962" s="94"/>
    </row>
    <row r="2963" spans="4:4">
      <c r="D2963" s="94"/>
    </row>
    <row r="2964" spans="4:4">
      <c r="D2964" s="94"/>
    </row>
    <row r="2965" spans="4:4">
      <c r="D2965" s="94"/>
    </row>
    <row r="2966" spans="4:4">
      <c r="D2966" s="94"/>
    </row>
    <row r="2967" spans="4:4">
      <c r="D2967" s="94"/>
    </row>
    <row r="2968" spans="4:4">
      <c r="D2968" s="94"/>
    </row>
    <row r="2969" spans="4:4">
      <c r="D2969" s="94"/>
    </row>
    <row r="2970" spans="4:4">
      <c r="D2970" s="94"/>
    </row>
    <row r="2971" spans="4:4">
      <c r="D2971" s="94"/>
    </row>
    <row r="2972" spans="4:4">
      <c r="D2972" s="94"/>
    </row>
    <row r="2973" spans="4:4">
      <c r="D2973" s="94"/>
    </row>
    <row r="2974" spans="4:4">
      <c r="D2974" s="94"/>
    </row>
    <row r="2975" spans="4:4">
      <c r="D2975" s="94"/>
    </row>
    <row r="2976" spans="4:4">
      <c r="D2976" s="94"/>
    </row>
    <row r="2977" spans="4:4">
      <c r="D2977" s="94"/>
    </row>
    <row r="2978" spans="4:4">
      <c r="D2978" s="94"/>
    </row>
    <row r="2979" spans="4:4">
      <c r="D2979" s="94"/>
    </row>
    <row r="2980" spans="4:4">
      <c r="D2980" s="94"/>
    </row>
    <row r="2981" spans="4:4">
      <c r="D2981" s="94"/>
    </row>
    <row r="2982" spans="4:4">
      <c r="D2982" s="94"/>
    </row>
    <row r="2983" spans="4:4">
      <c r="D2983" s="94"/>
    </row>
    <row r="2984" spans="4:4">
      <c r="D2984" s="94"/>
    </row>
    <row r="2985" spans="4:4">
      <c r="D2985" s="94"/>
    </row>
    <row r="2986" spans="4:4">
      <c r="D2986" s="94"/>
    </row>
    <row r="2987" spans="4:4">
      <c r="D2987" s="94"/>
    </row>
    <row r="2988" spans="4:4">
      <c r="D2988" s="94"/>
    </row>
    <row r="2989" spans="4:4">
      <c r="D2989" s="94"/>
    </row>
    <row r="2990" spans="4:4">
      <c r="D2990" s="94"/>
    </row>
    <row r="2991" spans="4:4">
      <c r="D2991" s="94"/>
    </row>
    <row r="2992" spans="4:4">
      <c r="D2992" s="94"/>
    </row>
    <row r="2993" spans="4:4">
      <c r="D2993" s="94"/>
    </row>
    <row r="2994" spans="4:4">
      <c r="D2994" s="94"/>
    </row>
    <row r="2995" spans="4:4">
      <c r="D2995" s="94"/>
    </row>
    <row r="2996" spans="4:4">
      <c r="D2996" s="94"/>
    </row>
    <row r="2997" spans="4:4">
      <c r="D2997" s="94"/>
    </row>
    <row r="2998" spans="4:4">
      <c r="D2998" s="94"/>
    </row>
    <row r="2999" spans="4:4">
      <c r="D2999" s="94"/>
    </row>
    <row r="3000" spans="4:4">
      <c r="D3000" s="94"/>
    </row>
    <row r="3001" spans="4:4">
      <c r="D3001" s="94"/>
    </row>
    <row r="3002" spans="4:4">
      <c r="D3002" s="94"/>
    </row>
    <row r="3003" spans="4:4">
      <c r="D3003" s="94"/>
    </row>
    <row r="3004" spans="4:4">
      <c r="D3004" s="94"/>
    </row>
    <row r="3005" spans="4:4">
      <c r="D3005" s="94"/>
    </row>
    <row r="3006" spans="4:4">
      <c r="D3006" s="94"/>
    </row>
    <row r="3007" spans="4:4">
      <c r="D3007" s="94"/>
    </row>
    <row r="3008" spans="4:4">
      <c r="D3008" s="94"/>
    </row>
    <row r="3009" spans="4:4">
      <c r="D3009" s="94"/>
    </row>
    <row r="3010" spans="4:4">
      <c r="D3010" s="94"/>
    </row>
    <row r="3011" spans="4:4">
      <c r="D3011" s="94"/>
    </row>
    <row r="3012" spans="4:4">
      <c r="D3012" s="94"/>
    </row>
    <row r="3013" spans="4:4">
      <c r="D3013" s="94"/>
    </row>
    <row r="3014" spans="4:4">
      <c r="D3014" s="94"/>
    </row>
    <row r="3015" spans="4:4">
      <c r="D3015" s="94"/>
    </row>
    <row r="3016" spans="4:4">
      <c r="D3016" s="94"/>
    </row>
    <row r="3017" spans="4:4">
      <c r="D3017" s="94"/>
    </row>
    <row r="3018" spans="4:4">
      <c r="D3018" s="94"/>
    </row>
    <row r="3019" spans="4:4">
      <c r="D3019" s="94"/>
    </row>
    <row r="3020" spans="4:4">
      <c r="D3020" s="94"/>
    </row>
    <row r="3021" spans="4:4">
      <c r="D3021" s="94"/>
    </row>
    <row r="3022" spans="4:4">
      <c r="D3022" s="94"/>
    </row>
    <row r="3023" spans="4:4">
      <c r="D3023" s="94"/>
    </row>
    <row r="3024" spans="4:4">
      <c r="D3024" s="94"/>
    </row>
    <row r="3025" spans="4:4">
      <c r="D3025" s="94"/>
    </row>
    <row r="3026" spans="4:4">
      <c r="D3026" s="94"/>
    </row>
    <row r="3027" spans="4:4">
      <c r="D3027" s="94"/>
    </row>
    <row r="3028" spans="4:4">
      <c r="D3028" s="94"/>
    </row>
    <row r="3029" spans="4:4">
      <c r="D3029" s="94"/>
    </row>
    <row r="3030" spans="4:4">
      <c r="D3030" s="94"/>
    </row>
    <row r="3031" spans="4:4">
      <c r="D3031" s="94"/>
    </row>
    <row r="3032" spans="4:4">
      <c r="D3032" s="94"/>
    </row>
    <row r="3033" spans="4:4">
      <c r="D3033" s="94"/>
    </row>
    <row r="3034" spans="4:4">
      <c r="D3034" s="94"/>
    </row>
    <row r="3035" spans="4:4">
      <c r="D3035" s="94"/>
    </row>
    <row r="3036" spans="4:4">
      <c r="D3036" s="94"/>
    </row>
    <row r="3037" spans="4:4">
      <c r="D3037" s="94"/>
    </row>
    <row r="3038" spans="4:4">
      <c r="D3038" s="94"/>
    </row>
    <row r="3039" spans="4:4">
      <c r="D3039" s="94"/>
    </row>
    <row r="3040" spans="4:4">
      <c r="D3040" s="94"/>
    </row>
    <row r="3041" spans="4:4">
      <c r="D3041" s="94"/>
    </row>
    <row r="3042" spans="4:4">
      <c r="D3042" s="94"/>
    </row>
    <row r="3043" spans="4:4">
      <c r="D3043" s="94"/>
    </row>
    <row r="3044" spans="4:4">
      <c r="D3044" s="94"/>
    </row>
    <row r="3045" spans="4:4">
      <c r="D3045" s="94"/>
    </row>
    <row r="3046" spans="4:4">
      <c r="D3046" s="94"/>
    </row>
    <row r="3047" spans="4:4">
      <c r="D3047" s="94"/>
    </row>
    <row r="3048" spans="4:4">
      <c r="D3048" s="94"/>
    </row>
    <row r="3049" spans="4:4">
      <c r="D3049" s="94"/>
    </row>
    <row r="3050" spans="4:4">
      <c r="D3050" s="94"/>
    </row>
    <row r="3051" spans="4:4">
      <c r="D3051" s="94"/>
    </row>
    <row r="3052" spans="4:4">
      <c r="D3052" s="94"/>
    </row>
    <row r="3053" spans="4:4">
      <c r="D3053" s="94"/>
    </row>
    <row r="3054" spans="4:4">
      <c r="D3054" s="94"/>
    </row>
    <row r="3055" spans="4:4">
      <c r="D3055" s="94"/>
    </row>
    <row r="3056" spans="4:4">
      <c r="D3056" s="94"/>
    </row>
    <row r="3057" spans="4:4">
      <c r="D3057" s="94"/>
    </row>
    <row r="3058" spans="4:4">
      <c r="D3058" s="94"/>
    </row>
    <row r="3059" spans="4:4">
      <c r="D3059" s="94"/>
    </row>
    <row r="3060" spans="4:4">
      <c r="D3060" s="94"/>
    </row>
    <row r="3061" spans="4:4">
      <c r="D3061" s="94"/>
    </row>
    <row r="3062" spans="4:4">
      <c r="D3062" s="94"/>
    </row>
    <row r="3063" spans="4:4">
      <c r="D3063" s="94"/>
    </row>
    <row r="3064" spans="4:4">
      <c r="D3064" s="94"/>
    </row>
    <row r="3065" spans="4:4">
      <c r="D3065" s="94"/>
    </row>
    <row r="3066" spans="4:4">
      <c r="D3066" s="94"/>
    </row>
    <row r="3067" spans="4:4">
      <c r="D3067" s="94"/>
    </row>
    <row r="3068" spans="4:4">
      <c r="D3068" s="94"/>
    </row>
    <row r="3069" spans="4:4">
      <c r="D3069" s="94"/>
    </row>
    <row r="3070" spans="4:4">
      <c r="D3070" s="94"/>
    </row>
    <row r="3071" spans="4:4">
      <c r="D3071" s="94"/>
    </row>
    <row r="3072" spans="4:4">
      <c r="D3072" s="94"/>
    </row>
    <row r="3073" spans="4:4">
      <c r="D3073" s="94"/>
    </row>
    <row r="3074" spans="4:4">
      <c r="D3074" s="94"/>
    </row>
    <row r="3075" spans="4:4">
      <c r="D3075" s="94"/>
    </row>
    <row r="3076" spans="4:4">
      <c r="D3076" s="94"/>
    </row>
    <row r="3077" spans="4:4">
      <c r="D3077" s="94"/>
    </row>
    <row r="3078" spans="4:4">
      <c r="D3078" s="94"/>
    </row>
    <row r="3079" spans="4:4">
      <c r="D3079" s="94"/>
    </row>
    <row r="3080" spans="4:4">
      <c r="D3080" s="94"/>
    </row>
    <row r="3081" spans="4:4">
      <c r="D3081" s="94"/>
    </row>
    <row r="3082" spans="4:4">
      <c r="D3082" s="94"/>
    </row>
    <row r="3083" spans="4:4">
      <c r="D3083" s="94"/>
    </row>
    <row r="3084" spans="4:4">
      <c r="D3084" s="94"/>
    </row>
    <row r="3085" spans="4:4">
      <c r="D3085" s="94"/>
    </row>
    <row r="3086" spans="4:4">
      <c r="D3086" s="94"/>
    </row>
    <row r="3087" spans="4:4">
      <c r="D3087" s="94"/>
    </row>
    <row r="3088" spans="4:4">
      <c r="D3088" s="94"/>
    </row>
    <row r="3089" spans="4:4">
      <c r="D3089" s="94"/>
    </row>
    <row r="3090" spans="4:4">
      <c r="D3090" s="94"/>
    </row>
    <row r="3091" spans="4:4">
      <c r="D3091" s="94"/>
    </row>
    <row r="3092" spans="4:4">
      <c r="D3092" s="94"/>
    </row>
    <row r="3093" spans="4:4">
      <c r="D3093" s="94"/>
    </row>
    <row r="3094" spans="4:4">
      <c r="D3094" s="94"/>
    </row>
    <row r="3095" spans="4:4">
      <c r="D3095" s="94"/>
    </row>
    <row r="3096" spans="4:4">
      <c r="D3096" s="94"/>
    </row>
    <row r="3097" spans="4:4">
      <c r="D3097" s="94"/>
    </row>
    <row r="3098" spans="4:4">
      <c r="D3098" s="94"/>
    </row>
    <row r="3099" spans="4:4">
      <c r="D3099" s="94"/>
    </row>
    <row r="3100" spans="4:4">
      <c r="D3100" s="94"/>
    </row>
    <row r="3101" spans="4:4">
      <c r="D3101" s="94"/>
    </row>
    <row r="3102" spans="4:4">
      <c r="D3102" s="94"/>
    </row>
    <row r="3103" spans="4:4">
      <c r="D3103" s="94"/>
    </row>
    <row r="3104" spans="4:4">
      <c r="D3104" s="94"/>
    </row>
    <row r="3105" spans="4:4">
      <c r="D3105" s="94"/>
    </row>
    <row r="3106" spans="4:4">
      <c r="D3106" s="94"/>
    </row>
    <row r="3107" spans="4:4">
      <c r="D3107" s="94"/>
    </row>
    <row r="3108" spans="4:4">
      <c r="D3108" s="94"/>
    </row>
    <row r="3109" spans="4:4">
      <c r="D3109" s="94"/>
    </row>
    <row r="3110" spans="4:4">
      <c r="D3110" s="94"/>
    </row>
    <row r="3111" spans="4:4">
      <c r="D3111" s="94"/>
    </row>
    <row r="3112" spans="4:4">
      <c r="D3112" s="94"/>
    </row>
    <row r="3113" spans="4:4">
      <c r="D3113" s="94"/>
    </row>
    <row r="3114" spans="4:4">
      <c r="D3114" s="94"/>
    </row>
    <row r="3115" spans="4:4">
      <c r="D3115" s="94"/>
    </row>
    <row r="3116" spans="4:4">
      <c r="D3116" s="94"/>
    </row>
    <row r="3117" spans="4:4">
      <c r="D3117" s="94"/>
    </row>
    <row r="3118" spans="4:4">
      <c r="D3118" s="94"/>
    </row>
    <row r="3119" spans="4:4">
      <c r="D3119" s="94"/>
    </row>
    <row r="3120" spans="4:4">
      <c r="D3120" s="94"/>
    </row>
    <row r="3121" spans="4:4">
      <c r="D3121" s="94"/>
    </row>
    <row r="3122" spans="4:4">
      <c r="D3122" s="94"/>
    </row>
    <row r="3123" spans="4:4">
      <c r="D3123" s="94"/>
    </row>
    <row r="3124" spans="4:4">
      <c r="D3124" s="94"/>
    </row>
    <row r="3125" spans="4:4">
      <c r="D3125" s="94"/>
    </row>
    <row r="3126" spans="4:4">
      <c r="D3126" s="94"/>
    </row>
    <row r="3127" spans="4:4">
      <c r="D3127" s="94"/>
    </row>
    <row r="3128" spans="4:4">
      <c r="D3128" s="94"/>
    </row>
    <row r="3129" spans="4:4">
      <c r="D3129" s="94"/>
    </row>
    <row r="3130" spans="4:4">
      <c r="D3130" s="94"/>
    </row>
    <row r="3131" spans="4:4">
      <c r="D3131" s="94"/>
    </row>
    <row r="3132" spans="4:4">
      <c r="D3132" s="94"/>
    </row>
    <row r="3133" spans="4:4">
      <c r="D3133" s="94"/>
    </row>
    <row r="3134" spans="4:4">
      <c r="D3134" s="94"/>
    </row>
    <row r="3135" spans="4:4">
      <c r="D3135" s="94"/>
    </row>
    <row r="3136" spans="4:4">
      <c r="D3136" s="94"/>
    </row>
    <row r="3137" spans="4:4">
      <c r="D3137" s="94"/>
    </row>
    <row r="3138" spans="4:4">
      <c r="D3138" s="94"/>
    </row>
    <row r="3139" spans="4:4">
      <c r="D3139" s="94"/>
    </row>
    <row r="3140" spans="4:4">
      <c r="D3140" s="94"/>
    </row>
    <row r="3141" spans="4:4">
      <c r="D3141" s="94"/>
    </row>
    <row r="3142" spans="4:4">
      <c r="D3142" s="94"/>
    </row>
    <row r="3143" spans="4:4">
      <c r="D3143" s="94"/>
    </row>
    <row r="3144" spans="4:4">
      <c r="D3144" s="94"/>
    </row>
    <row r="3145" spans="4:4">
      <c r="D3145" s="94"/>
    </row>
    <row r="3146" spans="4:4">
      <c r="D3146" s="94"/>
    </row>
    <row r="3147" spans="4:4">
      <c r="D3147" s="94"/>
    </row>
    <row r="3148" spans="4:4">
      <c r="D3148" s="94"/>
    </row>
    <row r="3149" spans="4:4">
      <c r="D3149" s="94"/>
    </row>
    <row r="3150" spans="4:4">
      <c r="D3150" s="94"/>
    </row>
    <row r="3151" spans="4:4">
      <c r="D3151" s="94"/>
    </row>
    <row r="3152" spans="4:4">
      <c r="D3152" s="94"/>
    </row>
    <row r="3153" spans="4:4">
      <c r="D3153" s="94"/>
    </row>
    <row r="3154" spans="4:4">
      <c r="D3154" s="94"/>
    </row>
    <row r="3155" spans="4:4">
      <c r="D3155" s="94"/>
    </row>
    <row r="3156" spans="4:4">
      <c r="D3156" s="94"/>
    </row>
    <row r="3157" spans="4:4">
      <c r="D3157" s="94"/>
    </row>
    <row r="3158" spans="4:4">
      <c r="D3158" s="94"/>
    </row>
    <row r="3159" spans="4:4">
      <c r="D3159" s="94"/>
    </row>
    <row r="3160" spans="4:4">
      <c r="D3160" s="94"/>
    </row>
    <row r="3161" spans="4:4">
      <c r="D3161" s="94"/>
    </row>
    <row r="3162" spans="4:4">
      <c r="D3162" s="94"/>
    </row>
    <row r="3163" spans="4:4">
      <c r="D3163" s="94"/>
    </row>
    <row r="3164" spans="4:4">
      <c r="D3164" s="94"/>
    </row>
    <row r="3165" spans="4:4">
      <c r="D3165" s="94"/>
    </row>
    <row r="3166" spans="4:4">
      <c r="D3166" s="94"/>
    </row>
    <row r="3167" spans="4:4">
      <c r="D3167" s="94"/>
    </row>
    <row r="3168" spans="4:4">
      <c r="D3168" s="94"/>
    </row>
    <row r="3169" spans="4:4">
      <c r="D3169" s="94"/>
    </row>
    <row r="3170" spans="4:4">
      <c r="D3170" s="94"/>
    </row>
    <row r="3171" spans="4:4">
      <c r="D3171" s="94"/>
    </row>
    <row r="3172" spans="4:4">
      <c r="D3172" s="94"/>
    </row>
    <row r="3173" spans="4:4">
      <c r="D3173" s="94"/>
    </row>
    <row r="3174" spans="4:4">
      <c r="D3174" s="94"/>
    </row>
    <row r="3175" spans="4:4">
      <c r="D3175" s="94"/>
    </row>
    <row r="3176" spans="4:4">
      <c r="D3176" s="94"/>
    </row>
    <row r="3177" spans="4:4">
      <c r="D3177" s="94"/>
    </row>
    <row r="3178" spans="4:4">
      <c r="D3178" s="94"/>
    </row>
    <row r="3179" spans="4:4">
      <c r="D3179" s="94"/>
    </row>
    <row r="3180" spans="4:4">
      <c r="D3180" s="94"/>
    </row>
    <row r="3181" spans="4:4">
      <c r="D3181" s="94"/>
    </row>
    <row r="3182" spans="4:4">
      <c r="D3182" s="94"/>
    </row>
    <row r="3183" spans="4:4">
      <c r="D3183" s="94"/>
    </row>
    <row r="3184" spans="4:4">
      <c r="D3184" s="94"/>
    </row>
    <row r="3185" spans="4:4">
      <c r="D3185" s="94"/>
    </row>
    <row r="3186" spans="4:4">
      <c r="D3186" s="94"/>
    </row>
    <row r="3187" spans="4:4">
      <c r="D3187" s="94"/>
    </row>
    <row r="3188" spans="4:4">
      <c r="D3188" s="94"/>
    </row>
    <row r="3189" spans="4:4">
      <c r="D3189" s="94"/>
    </row>
    <row r="3190" spans="4:4">
      <c r="D3190" s="94"/>
    </row>
    <row r="3191" spans="4:4">
      <c r="D3191" s="94"/>
    </row>
    <row r="3192" spans="4:4">
      <c r="D3192" s="94"/>
    </row>
    <row r="3193" spans="4:4">
      <c r="D3193" s="94"/>
    </row>
    <row r="3194" spans="4:4">
      <c r="D3194" s="94"/>
    </row>
    <row r="3195" spans="4:4">
      <c r="D3195" s="94"/>
    </row>
    <row r="3196" spans="4:4">
      <c r="D3196" s="94"/>
    </row>
    <row r="3197" spans="4:4">
      <c r="D3197" s="94"/>
    </row>
    <row r="3198" spans="4:4">
      <c r="D3198" s="94"/>
    </row>
    <row r="3199" spans="4:4">
      <c r="D3199" s="94"/>
    </row>
    <row r="3200" spans="4:4">
      <c r="D3200" s="94"/>
    </row>
    <row r="3201" spans="4:4">
      <c r="D3201" s="94"/>
    </row>
    <row r="3202" spans="4:4">
      <c r="D3202" s="94"/>
    </row>
    <row r="3203" spans="4:4">
      <c r="D3203" s="94"/>
    </row>
    <row r="3204" spans="4:4">
      <c r="D3204" s="94"/>
    </row>
    <row r="3205" spans="4:4">
      <c r="D3205" s="94"/>
    </row>
    <row r="3206" spans="4:4">
      <c r="D3206" s="94"/>
    </row>
    <row r="3207" spans="4:4">
      <c r="D3207" s="94"/>
    </row>
    <row r="3208" spans="4:4">
      <c r="D3208" s="94"/>
    </row>
    <row r="3209" spans="4:4">
      <c r="D3209" s="94"/>
    </row>
    <row r="3210" spans="4:4">
      <c r="D3210" s="94"/>
    </row>
    <row r="3211" spans="4:4">
      <c r="D3211" s="94"/>
    </row>
    <row r="3212" spans="4:4">
      <c r="D3212" s="94"/>
    </row>
    <row r="3213" spans="4:4">
      <c r="D3213" s="94"/>
    </row>
    <row r="3214" spans="4:4">
      <c r="D3214" s="94"/>
    </row>
    <row r="3215" spans="4:4">
      <c r="D3215" s="94"/>
    </row>
    <row r="3216" spans="4:4">
      <c r="D3216" s="94"/>
    </row>
    <row r="3217" spans="4:4">
      <c r="D3217" s="94"/>
    </row>
    <row r="3218" spans="4:4">
      <c r="D3218" s="94"/>
    </row>
    <row r="3219" spans="4:4">
      <c r="D3219" s="94"/>
    </row>
    <row r="3220" spans="4:4">
      <c r="D3220" s="94"/>
    </row>
    <row r="3221" spans="4:4">
      <c r="D3221" s="94"/>
    </row>
    <row r="3222" spans="4:4">
      <c r="D3222" s="94"/>
    </row>
    <row r="3223" spans="4:4">
      <c r="D3223" s="94"/>
    </row>
    <row r="3224" spans="4:4">
      <c r="D3224" s="94"/>
    </row>
    <row r="3225" spans="4:4">
      <c r="D3225" s="94"/>
    </row>
    <row r="3226" spans="4:4">
      <c r="D3226" s="94"/>
    </row>
    <row r="3227" spans="4:4">
      <c r="D3227" s="94"/>
    </row>
    <row r="3228" spans="4:4">
      <c r="D3228" s="94"/>
    </row>
    <row r="3229" spans="4:4">
      <c r="D3229" s="94"/>
    </row>
    <row r="3230" spans="4:4">
      <c r="D3230" s="94"/>
    </row>
    <row r="3231" spans="4:4">
      <c r="D3231" s="94"/>
    </row>
    <row r="3232" spans="4:4">
      <c r="D3232" s="94"/>
    </row>
    <row r="3233" spans="4:4">
      <c r="D3233" s="94"/>
    </row>
    <row r="3234" spans="4:4">
      <c r="D3234" s="94"/>
    </row>
    <row r="3235" spans="4:4">
      <c r="D3235" s="94"/>
    </row>
    <row r="3236" spans="4:4">
      <c r="D3236" s="94"/>
    </row>
    <row r="3237" spans="4:4">
      <c r="D3237" s="94"/>
    </row>
    <row r="3238" spans="4:4">
      <c r="D3238" s="94"/>
    </row>
    <row r="3239" spans="4:4">
      <c r="D3239" s="94"/>
    </row>
    <row r="3240" spans="4:4">
      <c r="D3240" s="94"/>
    </row>
    <row r="3241" spans="4:4">
      <c r="D3241" s="94"/>
    </row>
    <row r="3242" spans="4:4">
      <c r="D3242" s="94"/>
    </row>
    <row r="3243" spans="4:4">
      <c r="D3243" s="94"/>
    </row>
    <row r="3244" spans="4:4">
      <c r="D3244" s="94"/>
    </row>
    <row r="3245" spans="4:4">
      <c r="D3245" s="94"/>
    </row>
    <row r="3246" spans="4:4">
      <c r="D3246" s="94"/>
    </row>
    <row r="3247" spans="4:4">
      <c r="D3247" s="94"/>
    </row>
    <row r="3248" spans="4:4">
      <c r="D3248" s="94"/>
    </row>
    <row r="3249" spans="4:4">
      <c r="D3249" s="94"/>
    </row>
    <row r="3250" spans="4:4">
      <c r="D3250" s="94"/>
    </row>
    <row r="3251" spans="4:4">
      <c r="D3251" s="94"/>
    </row>
    <row r="3252" spans="4:4">
      <c r="D3252" s="94"/>
    </row>
    <row r="3253" spans="4:4">
      <c r="D3253" s="94"/>
    </row>
    <row r="3254" spans="4:4">
      <c r="D3254" s="94"/>
    </row>
    <row r="3255" spans="4:4">
      <c r="D3255" s="94"/>
    </row>
    <row r="3256" spans="4:4">
      <c r="D3256" s="94"/>
    </row>
    <row r="3257" spans="4:4">
      <c r="D3257" s="94"/>
    </row>
    <row r="3258" spans="4:4">
      <c r="D3258" s="94"/>
    </row>
    <row r="3259" spans="4:4">
      <c r="D3259" s="94"/>
    </row>
    <row r="3260" spans="4:4">
      <c r="D3260" s="94"/>
    </row>
    <row r="3261" spans="4:4">
      <c r="D3261" s="94"/>
    </row>
    <row r="3262" spans="4:4">
      <c r="D3262" s="94"/>
    </row>
    <row r="3263" spans="4:4">
      <c r="D3263" s="94"/>
    </row>
    <row r="3264" spans="4:4">
      <c r="D3264" s="94"/>
    </row>
    <row r="3265" spans="4:4">
      <c r="D3265" s="94"/>
    </row>
    <row r="3266" spans="4:4">
      <c r="D3266" s="94"/>
    </row>
    <row r="3267" spans="4:4">
      <c r="D3267" s="94"/>
    </row>
    <row r="3268" spans="4:4">
      <c r="D3268" s="94"/>
    </row>
    <row r="3269" spans="4:4">
      <c r="D3269" s="94"/>
    </row>
    <row r="3270" spans="4:4">
      <c r="D3270" s="94"/>
    </row>
    <row r="3271" spans="4:4">
      <c r="D3271" s="94"/>
    </row>
    <row r="3272" spans="4:4">
      <c r="D3272" s="94"/>
    </row>
    <row r="3273" spans="4:4">
      <c r="D3273" s="94"/>
    </row>
    <row r="3274" spans="4:4">
      <c r="D3274" s="94"/>
    </row>
    <row r="3275" spans="4:4">
      <c r="D3275" s="94"/>
    </row>
    <row r="3276" spans="4:4">
      <c r="D3276" s="94"/>
    </row>
    <row r="3277" spans="4:4">
      <c r="D3277" s="94"/>
    </row>
    <row r="3278" spans="4:4">
      <c r="D3278" s="94"/>
    </row>
    <row r="3279" spans="4:4">
      <c r="D3279" s="94"/>
    </row>
    <row r="3280" spans="4:4">
      <c r="D3280" s="94"/>
    </row>
    <row r="3281" spans="4:4">
      <c r="D3281" s="94"/>
    </row>
    <row r="3282" spans="4:4">
      <c r="D3282" s="94"/>
    </row>
    <row r="3283" spans="4:4">
      <c r="D3283" s="94"/>
    </row>
    <row r="3284" spans="4:4">
      <c r="D3284" s="94"/>
    </row>
    <row r="3285" spans="4:4">
      <c r="D3285" s="94"/>
    </row>
    <row r="3286" spans="4:4">
      <c r="D3286" s="94"/>
    </row>
    <row r="3287" spans="4:4">
      <c r="D3287" s="94"/>
    </row>
    <row r="3288" spans="4:4">
      <c r="D3288" s="94"/>
    </row>
    <row r="3289" spans="4:4">
      <c r="D3289" s="94"/>
    </row>
    <row r="3290" spans="4:4">
      <c r="D3290" s="94"/>
    </row>
    <row r="3291" spans="4:4">
      <c r="D3291" s="94"/>
    </row>
    <row r="3292" spans="4:4">
      <c r="D3292" s="94"/>
    </row>
    <row r="3293" spans="4:4">
      <c r="D3293" s="94"/>
    </row>
    <row r="3294" spans="4:4">
      <c r="D3294" s="94"/>
    </row>
    <row r="3295" spans="4:4">
      <c r="D3295" s="94"/>
    </row>
    <row r="3296" spans="4:4">
      <c r="D3296" s="94"/>
    </row>
    <row r="3297" spans="4:4">
      <c r="D3297" s="94"/>
    </row>
    <row r="3298" spans="4:4">
      <c r="D3298" s="94"/>
    </row>
    <row r="3299" spans="4:4">
      <c r="D3299" s="94"/>
    </row>
    <row r="3300" spans="4:4">
      <c r="D3300" s="94"/>
    </row>
    <row r="3301" spans="4:4">
      <c r="D3301" s="94"/>
    </row>
    <row r="3302" spans="4:4">
      <c r="D3302" s="94"/>
    </row>
    <row r="3303" spans="4:4">
      <c r="D3303" s="94"/>
    </row>
    <row r="3304" spans="4:4">
      <c r="D3304" s="94"/>
    </row>
    <row r="3305" spans="4:4">
      <c r="D3305" s="94"/>
    </row>
    <row r="3306" spans="4:4">
      <c r="D3306" s="94"/>
    </row>
    <row r="3307" spans="4:4">
      <c r="D3307" s="94"/>
    </row>
    <row r="3308" spans="4:4">
      <c r="D3308" s="94"/>
    </row>
    <row r="3309" spans="4:4">
      <c r="D3309" s="94"/>
    </row>
    <row r="3310" spans="4:4">
      <c r="D3310" s="94"/>
    </row>
    <row r="3311" spans="4:4">
      <c r="D3311" s="94"/>
    </row>
    <row r="3312" spans="4:4">
      <c r="D3312" s="94"/>
    </row>
    <row r="3313" spans="4:4">
      <c r="D3313" s="94"/>
    </row>
    <row r="3314" spans="4:4">
      <c r="D3314" s="94"/>
    </row>
    <row r="3315" spans="4:4">
      <c r="D3315" s="94"/>
    </row>
    <row r="3316" spans="4:4">
      <c r="D3316" s="94"/>
    </row>
    <row r="3317" spans="4:4">
      <c r="D3317" s="94"/>
    </row>
    <row r="3318" spans="4:4">
      <c r="D3318" s="94"/>
    </row>
    <row r="3319" spans="4:4">
      <c r="D3319" s="94"/>
    </row>
    <row r="3320" spans="4:4">
      <c r="D3320" s="94"/>
    </row>
    <row r="3321" spans="4:4">
      <c r="D3321" s="94"/>
    </row>
    <row r="3322" spans="4:4">
      <c r="D3322" s="94"/>
    </row>
    <row r="3323" spans="4:4">
      <c r="D3323" s="94"/>
    </row>
    <row r="3324" spans="4:4">
      <c r="D3324" s="94"/>
    </row>
    <row r="3325" spans="4:4">
      <c r="D3325" s="94"/>
    </row>
    <row r="3326" spans="4:4">
      <c r="D3326" s="94"/>
    </row>
    <row r="3327" spans="4:4">
      <c r="D3327" s="94"/>
    </row>
    <row r="3328" spans="4:4">
      <c r="D3328" s="94"/>
    </row>
    <row r="3329" spans="4:4">
      <c r="D3329" s="94"/>
    </row>
    <row r="3330" spans="4:4">
      <c r="D3330" s="94"/>
    </row>
    <row r="3331" spans="4:4">
      <c r="D3331" s="94"/>
    </row>
    <row r="3332" spans="4:4">
      <c r="D3332" s="94"/>
    </row>
    <row r="3333" spans="4:4">
      <c r="D3333" s="94"/>
    </row>
    <row r="3334" spans="4:4">
      <c r="D3334" s="94"/>
    </row>
    <row r="3335" spans="4:4">
      <c r="D3335" s="94"/>
    </row>
    <row r="3336" spans="4:4">
      <c r="D3336" s="94"/>
    </row>
    <row r="3337" spans="4:4">
      <c r="D3337" s="94"/>
    </row>
    <row r="3338" spans="4:4">
      <c r="D3338" s="94"/>
    </row>
    <row r="3339" spans="4:4">
      <c r="D3339" s="94"/>
    </row>
    <row r="3340" spans="4:4">
      <c r="D3340" s="94"/>
    </row>
    <row r="3341" spans="4:4">
      <c r="D3341" s="94"/>
    </row>
    <row r="3342" spans="4:4">
      <c r="D3342" s="94"/>
    </row>
    <row r="3343" spans="4:4">
      <c r="D3343" s="94"/>
    </row>
    <row r="3344" spans="4:4">
      <c r="D3344" s="94"/>
    </row>
    <row r="3345" spans="4:4">
      <c r="D3345" s="94"/>
    </row>
    <row r="3346" spans="4:4">
      <c r="D3346" s="94"/>
    </row>
    <row r="3347" spans="4:4">
      <c r="D3347" s="94"/>
    </row>
    <row r="3348" spans="4:4">
      <c r="D3348" s="94"/>
    </row>
    <row r="3349" spans="4:4">
      <c r="D3349" s="94"/>
    </row>
    <row r="3350" spans="4:4">
      <c r="D3350" s="94"/>
    </row>
    <row r="3351" spans="4:4">
      <c r="D3351" s="94"/>
    </row>
    <row r="3352" spans="4:4">
      <c r="D3352" s="94"/>
    </row>
    <row r="3353" spans="4:4">
      <c r="D3353" s="94"/>
    </row>
    <row r="3354" spans="4:4">
      <c r="D3354" s="94"/>
    </row>
    <row r="3355" spans="4:4">
      <c r="D3355" s="94"/>
    </row>
    <row r="3356" spans="4:4">
      <c r="D3356" s="94"/>
    </row>
    <row r="3357" spans="4:4">
      <c r="D3357" s="94"/>
    </row>
    <row r="3358" spans="4:4">
      <c r="D3358" s="94"/>
    </row>
    <row r="3359" spans="4:4">
      <c r="D3359" s="94"/>
    </row>
    <row r="3360" spans="4:4">
      <c r="D3360" s="94"/>
    </row>
    <row r="3361" spans="4:4">
      <c r="D3361" s="94"/>
    </row>
    <row r="3362" spans="4:4">
      <c r="D3362" s="94"/>
    </row>
    <row r="3363" spans="4:4">
      <c r="D3363" s="94"/>
    </row>
    <row r="3364" spans="4:4">
      <c r="D3364" s="94"/>
    </row>
    <row r="3365" spans="4:4">
      <c r="D3365" s="94"/>
    </row>
    <row r="3366" spans="4:4">
      <c r="D3366" s="94"/>
    </row>
    <row r="3367" spans="4:4">
      <c r="D3367" s="94"/>
    </row>
    <row r="3368" spans="4:4">
      <c r="D3368" s="94"/>
    </row>
    <row r="3369" spans="4:4">
      <c r="D3369" s="94"/>
    </row>
    <row r="3370" spans="4:4">
      <c r="D3370" s="94"/>
    </row>
    <row r="3371" spans="4:4">
      <c r="D3371" s="94"/>
    </row>
    <row r="3372" spans="4:4">
      <c r="D3372" s="94"/>
    </row>
    <row r="3373" spans="4:4">
      <c r="D3373" s="94"/>
    </row>
    <row r="3374" spans="4:4">
      <c r="D3374" s="94"/>
    </row>
    <row r="3375" spans="4:4">
      <c r="D3375" s="94"/>
    </row>
    <row r="3376" spans="4:4">
      <c r="D3376" s="94"/>
    </row>
    <row r="3377" spans="4:4">
      <c r="D3377" s="94"/>
    </row>
    <row r="3378" spans="4:4">
      <c r="D3378" s="94"/>
    </row>
    <row r="3379" spans="4:4">
      <c r="D3379" s="94"/>
    </row>
    <row r="3380" spans="4:4">
      <c r="D3380" s="94"/>
    </row>
    <row r="3381" spans="4:4">
      <c r="D3381" s="94"/>
    </row>
    <row r="3382" spans="4:4">
      <c r="D3382" s="94"/>
    </row>
    <row r="3383" spans="4:4">
      <c r="D3383" s="94"/>
    </row>
    <row r="3384" spans="4:4">
      <c r="D3384" s="94"/>
    </row>
    <row r="3385" spans="4:4">
      <c r="D3385" s="94"/>
    </row>
    <row r="3386" spans="4:4">
      <c r="D3386" s="94"/>
    </row>
    <row r="3387" spans="4:4">
      <c r="D3387" s="94"/>
    </row>
    <row r="3388" spans="4:4">
      <c r="D3388" s="94"/>
    </row>
    <row r="3389" spans="4:4">
      <c r="D3389" s="94"/>
    </row>
    <row r="3390" spans="4:4">
      <c r="D3390" s="94"/>
    </row>
    <row r="3391" spans="4:4">
      <c r="D3391" s="94"/>
    </row>
    <row r="3392" spans="4:4">
      <c r="D3392" s="94"/>
    </row>
    <row r="3393" spans="4:4">
      <c r="D3393" s="94"/>
    </row>
    <row r="3394" spans="4:4">
      <c r="D3394" s="94"/>
    </row>
    <row r="3395" spans="4:4">
      <c r="D3395" s="94"/>
    </row>
    <row r="3396" spans="4:4">
      <c r="D3396" s="94"/>
    </row>
    <row r="3397" spans="4:4">
      <c r="D3397" s="94"/>
    </row>
    <row r="3398" spans="4:4">
      <c r="D3398" s="94"/>
    </row>
    <row r="3399" spans="4:4">
      <c r="D3399" s="94"/>
    </row>
    <row r="3400" spans="4:4">
      <c r="D3400" s="94"/>
    </row>
    <row r="3401" spans="4:4">
      <c r="D3401" s="94"/>
    </row>
    <row r="3402" spans="4:4">
      <c r="D3402" s="94"/>
    </row>
    <row r="3403" spans="4:4">
      <c r="D3403" s="94"/>
    </row>
    <row r="3404" spans="4:4">
      <c r="D3404" s="94"/>
    </row>
    <row r="3405" spans="4:4">
      <c r="D3405" s="94"/>
    </row>
    <row r="3406" spans="4:4">
      <c r="D3406" s="94"/>
    </row>
    <row r="3407" spans="4:4">
      <c r="D3407" s="94"/>
    </row>
    <row r="3408" spans="4:4">
      <c r="D3408" s="94"/>
    </row>
    <row r="3409" spans="4:4">
      <c r="D3409" s="94"/>
    </row>
    <row r="3410" spans="4:4">
      <c r="D3410" s="94"/>
    </row>
    <row r="3411" spans="4:4">
      <c r="D3411" s="94"/>
    </row>
    <row r="3412" spans="4:4">
      <c r="D3412" s="94"/>
    </row>
    <row r="3413" spans="4:4">
      <c r="D3413" s="94"/>
    </row>
    <row r="3414" spans="4:4">
      <c r="D3414" s="94"/>
    </row>
    <row r="3415" spans="4:4">
      <c r="D3415" s="94"/>
    </row>
    <row r="3416" spans="4:4">
      <c r="D3416" s="94"/>
    </row>
    <row r="3417" spans="4:4">
      <c r="D3417" s="94"/>
    </row>
    <row r="3418" spans="4:4">
      <c r="D3418" s="94"/>
    </row>
    <row r="3419" spans="4:4">
      <c r="D3419" s="94"/>
    </row>
    <row r="3420" spans="4:4">
      <c r="D3420" s="94"/>
    </row>
    <row r="3421" spans="4:4">
      <c r="D3421" s="94"/>
    </row>
    <row r="3422" spans="4:4">
      <c r="D3422" s="94"/>
    </row>
    <row r="3423" spans="4:4">
      <c r="D3423" s="94"/>
    </row>
    <row r="3424" spans="4:4">
      <c r="D3424" s="94"/>
    </row>
    <row r="3425" spans="4:4">
      <c r="D3425" s="94"/>
    </row>
    <row r="3426" spans="4:4">
      <c r="D3426" s="94"/>
    </row>
    <row r="3427" spans="4:4">
      <c r="D3427" s="94"/>
    </row>
    <row r="3428" spans="4:4">
      <c r="D3428" s="94"/>
    </row>
    <row r="3429" spans="4:4">
      <c r="D3429" s="94"/>
    </row>
    <row r="3430" spans="4:4">
      <c r="D3430" s="94"/>
    </row>
    <row r="3431" spans="4:4">
      <c r="D3431" s="94"/>
    </row>
    <row r="3432" spans="4:4">
      <c r="D3432" s="94"/>
    </row>
    <row r="3433" spans="4:4">
      <c r="D3433" s="94"/>
    </row>
    <row r="3434" spans="4:4">
      <c r="D3434" s="94"/>
    </row>
    <row r="3435" spans="4:4">
      <c r="D3435" s="94"/>
    </row>
    <row r="3436" spans="4:4">
      <c r="D3436" s="94"/>
    </row>
    <row r="3437" spans="4:4">
      <c r="D3437" s="94"/>
    </row>
    <row r="3438" spans="4:4">
      <c r="D3438" s="94"/>
    </row>
    <row r="3439" spans="4:4">
      <c r="D3439" s="94"/>
    </row>
    <row r="3440" spans="4:4">
      <c r="D3440" s="94"/>
    </row>
    <row r="3441" spans="4:4">
      <c r="D3441" s="94"/>
    </row>
    <row r="3442" spans="4:4">
      <c r="D3442" s="94"/>
    </row>
    <row r="3443" spans="4:4">
      <c r="D3443" s="94"/>
    </row>
    <row r="3444" spans="4:4">
      <c r="D3444" s="94"/>
    </row>
    <row r="3445" spans="4:4">
      <c r="D3445" s="94"/>
    </row>
    <row r="3446" spans="4:4">
      <c r="D3446" s="94"/>
    </row>
    <row r="3447" spans="4:4">
      <c r="D3447" s="94"/>
    </row>
    <row r="3448" spans="4:4">
      <c r="D3448" s="94"/>
    </row>
    <row r="3449" spans="4:4">
      <c r="D3449" s="94"/>
    </row>
    <row r="3450" spans="4:4">
      <c r="D3450" s="94"/>
    </row>
    <row r="3451" spans="4:4">
      <c r="D3451" s="94"/>
    </row>
    <row r="3452" spans="4:4">
      <c r="D3452" s="94"/>
    </row>
    <row r="3453" spans="4:4">
      <c r="D3453" s="94"/>
    </row>
    <row r="3454" spans="4:4">
      <c r="D3454" s="94"/>
    </row>
    <row r="3455" spans="4:4">
      <c r="D3455" s="94"/>
    </row>
    <row r="3456" spans="4:4">
      <c r="D3456" s="94"/>
    </row>
    <row r="3457" spans="4:4">
      <c r="D3457" s="94"/>
    </row>
    <row r="3458" spans="4:4">
      <c r="D3458" s="94"/>
    </row>
    <row r="3459" spans="4:4">
      <c r="D3459" s="94"/>
    </row>
    <row r="3460" spans="4:4">
      <c r="D3460" s="94"/>
    </row>
    <row r="3461" spans="4:4">
      <c r="D3461" s="94"/>
    </row>
    <row r="3462" spans="4:4">
      <c r="D3462" s="94"/>
    </row>
    <row r="3463" spans="4:4">
      <c r="D3463" s="94"/>
    </row>
    <row r="3464" spans="4:4">
      <c r="D3464" s="94"/>
    </row>
    <row r="3465" spans="4:4">
      <c r="D3465" s="94"/>
    </row>
    <row r="3466" spans="4:4">
      <c r="D3466" s="94"/>
    </row>
    <row r="3467" spans="4:4">
      <c r="D3467" s="94"/>
    </row>
    <row r="3468" spans="4:4">
      <c r="D3468" s="94"/>
    </row>
    <row r="3469" spans="4:4">
      <c r="D3469" s="94"/>
    </row>
    <row r="3470" spans="4:4">
      <c r="D3470" s="94"/>
    </row>
    <row r="3471" spans="4:4">
      <c r="D3471" s="94"/>
    </row>
    <row r="3472" spans="4:4">
      <c r="D3472" s="94"/>
    </row>
    <row r="3473" spans="4:4">
      <c r="D3473" s="94"/>
    </row>
    <row r="3474" spans="4:4">
      <c r="D3474" s="94"/>
    </row>
    <row r="3475" spans="4:4">
      <c r="D3475" s="94"/>
    </row>
    <row r="3476" spans="4:4">
      <c r="D3476" s="94"/>
    </row>
    <row r="3477" spans="4:4">
      <c r="D3477" s="94"/>
    </row>
    <row r="3478" spans="4:4">
      <c r="D3478" s="94"/>
    </row>
    <row r="3479" spans="4:4">
      <c r="D3479" s="94"/>
    </row>
    <row r="3480" spans="4:4">
      <c r="D3480" s="94"/>
    </row>
    <row r="3481" spans="4:4">
      <c r="D3481" s="94"/>
    </row>
    <row r="3482" spans="4:4">
      <c r="D3482" s="94"/>
    </row>
    <row r="3483" spans="4:4">
      <c r="D3483" s="94"/>
    </row>
    <row r="3484" spans="4:4">
      <c r="D3484" s="94"/>
    </row>
    <row r="3485" spans="4:4">
      <c r="D3485" s="94"/>
    </row>
    <row r="3486" spans="4:4">
      <c r="D3486" s="94"/>
    </row>
    <row r="3487" spans="4:4">
      <c r="D3487" s="94"/>
    </row>
    <row r="3488" spans="4:4">
      <c r="D3488" s="94"/>
    </row>
    <row r="3489" spans="4:4">
      <c r="D3489" s="94"/>
    </row>
    <row r="3490" spans="4:4">
      <c r="D3490" s="94"/>
    </row>
    <row r="3491" spans="4:4">
      <c r="D3491" s="94"/>
    </row>
    <row r="3492" spans="4:4">
      <c r="D3492" s="94"/>
    </row>
    <row r="3493" spans="4:4">
      <c r="D3493" s="94"/>
    </row>
    <row r="3494" spans="4:4">
      <c r="D3494" s="94"/>
    </row>
    <row r="3495" spans="4:4">
      <c r="D3495" s="94"/>
    </row>
    <row r="3496" spans="4:4">
      <c r="D3496" s="94"/>
    </row>
    <row r="3497" spans="4:4">
      <c r="D3497" s="94"/>
    </row>
    <row r="3498" spans="4:4">
      <c r="D3498" s="94"/>
    </row>
    <row r="3499" spans="4:4">
      <c r="D3499" s="94"/>
    </row>
    <row r="3500" spans="4:4">
      <c r="D3500" s="94"/>
    </row>
    <row r="3501" spans="4:4">
      <c r="D3501" s="94"/>
    </row>
    <row r="3502" spans="4:4">
      <c r="D3502" s="94"/>
    </row>
    <row r="3503" spans="4:4">
      <c r="D3503" s="94"/>
    </row>
    <row r="3504" spans="4:4">
      <c r="D3504" s="94"/>
    </row>
    <row r="3505" spans="4:4">
      <c r="D3505" s="94"/>
    </row>
    <row r="3506" spans="4:4">
      <c r="D3506" s="94"/>
    </row>
    <row r="3507" spans="4:4">
      <c r="D3507" s="94"/>
    </row>
    <row r="3508" spans="4:4">
      <c r="D3508" s="94"/>
    </row>
    <row r="3509" spans="4:4">
      <c r="D3509" s="94"/>
    </row>
    <row r="3510" spans="4:4">
      <c r="D3510" s="94"/>
    </row>
    <row r="3511" spans="4:4">
      <c r="D3511" s="94"/>
    </row>
    <row r="3512" spans="4:4">
      <c r="D3512" s="94"/>
    </row>
    <row r="3513" spans="4:4">
      <c r="D3513" s="94"/>
    </row>
    <row r="3514" spans="4:4">
      <c r="D3514" s="94"/>
    </row>
    <row r="3515" spans="4:4">
      <c r="D3515" s="94"/>
    </row>
    <row r="3516" spans="4:4">
      <c r="D3516" s="94"/>
    </row>
    <row r="3517" spans="4:4">
      <c r="D3517" s="94"/>
    </row>
    <row r="3518" spans="4:4">
      <c r="D3518" s="94"/>
    </row>
    <row r="3519" spans="4:4">
      <c r="D3519" s="94"/>
    </row>
    <row r="3520" spans="4:4">
      <c r="D3520" s="94"/>
    </row>
    <row r="3521" spans="4:4">
      <c r="D3521" s="94"/>
    </row>
    <row r="3522" spans="4:4">
      <c r="D3522" s="94"/>
    </row>
    <row r="3523" spans="4:4">
      <c r="D3523" s="94"/>
    </row>
    <row r="3524" spans="4:4">
      <c r="D3524" s="94"/>
    </row>
    <row r="3525" spans="4:4">
      <c r="D3525" s="94"/>
    </row>
    <row r="3526" spans="4:4">
      <c r="D3526" s="94"/>
    </row>
    <row r="3527" spans="4:4">
      <c r="D3527" s="94"/>
    </row>
    <row r="3528" spans="4:4">
      <c r="D3528" s="94"/>
    </row>
    <row r="3529" spans="4:4">
      <c r="D3529" s="94"/>
    </row>
    <row r="3530" spans="4:4">
      <c r="D3530" s="94"/>
    </row>
    <row r="3531" spans="4:4">
      <c r="D3531" s="94"/>
    </row>
    <row r="3532" spans="4:4">
      <c r="D3532" s="94"/>
    </row>
    <row r="3533" spans="4:4">
      <c r="D3533" s="94"/>
    </row>
    <row r="3534" spans="4:4">
      <c r="D3534" s="94"/>
    </row>
    <row r="3535" spans="4:4">
      <c r="D3535" s="94"/>
    </row>
    <row r="3536" spans="4:4">
      <c r="D3536" s="94"/>
    </row>
    <row r="3537" spans="4:4">
      <c r="D3537" s="94"/>
    </row>
    <row r="3538" spans="4:4">
      <c r="D3538" s="94"/>
    </row>
    <row r="3539" spans="4:4">
      <c r="D3539" s="94"/>
    </row>
    <row r="3540" spans="4:4">
      <c r="D3540" s="94"/>
    </row>
    <row r="3541" spans="4:4">
      <c r="D3541" s="94"/>
    </row>
    <row r="3542" spans="4:4">
      <c r="D3542" s="94"/>
    </row>
    <row r="3543" spans="4:4">
      <c r="D3543" s="94"/>
    </row>
    <row r="3544" spans="4:4">
      <c r="D3544" s="94"/>
    </row>
    <row r="3545" spans="4:4">
      <c r="D3545" s="94"/>
    </row>
    <row r="3546" spans="4:4">
      <c r="D3546" s="94"/>
    </row>
    <row r="3547" spans="4:4">
      <c r="D3547" s="94"/>
    </row>
    <row r="3548" spans="4:4">
      <c r="D3548" s="94"/>
    </row>
    <row r="3549" spans="4:4">
      <c r="D3549" s="94"/>
    </row>
    <row r="3550" spans="4:4">
      <c r="D3550" s="94"/>
    </row>
    <row r="3551" spans="4:4">
      <c r="D3551" s="94"/>
    </row>
    <row r="3552" spans="4:4">
      <c r="D3552" s="94"/>
    </row>
    <row r="3553" spans="4:4">
      <c r="D3553" s="94"/>
    </row>
    <row r="3554" spans="4:4">
      <c r="D3554" s="94"/>
    </row>
    <row r="3555" spans="4:4">
      <c r="D3555" s="94"/>
    </row>
    <row r="3556" spans="4:4">
      <c r="D3556" s="94"/>
    </row>
    <row r="3557" spans="4:4">
      <c r="D3557" s="94"/>
    </row>
    <row r="3558" spans="4:4">
      <c r="D3558" s="94"/>
    </row>
    <row r="3559" spans="4:4">
      <c r="D3559" s="94"/>
    </row>
    <row r="3560" spans="4:4">
      <c r="D3560" s="94"/>
    </row>
    <row r="3561" spans="4:4">
      <c r="D3561" s="94"/>
    </row>
    <row r="3562" spans="4:4">
      <c r="D3562" s="94"/>
    </row>
    <row r="3563" spans="4:4">
      <c r="D3563" s="94"/>
    </row>
    <row r="3564" spans="4:4">
      <c r="D3564" s="94"/>
    </row>
    <row r="3565" spans="4:4">
      <c r="D3565" s="94"/>
    </row>
    <row r="3566" spans="4:4">
      <c r="D3566" s="94"/>
    </row>
    <row r="3567" spans="4:4">
      <c r="D3567" s="94"/>
    </row>
    <row r="3568" spans="4:4">
      <c r="D3568" s="94"/>
    </row>
    <row r="3569" spans="4:4">
      <c r="D3569" s="94"/>
    </row>
    <row r="3570" spans="4:4">
      <c r="D3570" s="94"/>
    </row>
    <row r="3571" spans="4:4">
      <c r="D3571" s="94"/>
    </row>
    <row r="3572" spans="4:4">
      <c r="D3572" s="94"/>
    </row>
    <row r="3573" spans="4:4">
      <c r="D3573" s="94"/>
    </row>
    <row r="3574" spans="4:4">
      <c r="D3574" s="94"/>
    </row>
    <row r="3575" spans="4:4">
      <c r="D3575" s="94"/>
    </row>
    <row r="3576" spans="4:4">
      <c r="D3576" s="94"/>
    </row>
    <row r="3577" spans="4:4">
      <c r="D3577" s="94"/>
    </row>
    <row r="3578" spans="4:4">
      <c r="D3578" s="94"/>
    </row>
    <row r="3579" spans="4:4">
      <c r="D3579" s="94"/>
    </row>
    <row r="3580" spans="4:4">
      <c r="D3580" s="94"/>
    </row>
    <row r="3581" spans="4:4">
      <c r="D3581" s="94"/>
    </row>
    <row r="3582" spans="4:4">
      <c r="D3582" s="94"/>
    </row>
    <row r="3583" spans="4:4">
      <c r="D3583" s="94"/>
    </row>
    <row r="3584" spans="4:4">
      <c r="D3584" s="94"/>
    </row>
    <row r="3585" spans="4:4">
      <c r="D3585" s="94"/>
    </row>
    <row r="3586" spans="4:4">
      <c r="D3586" s="94"/>
    </row>
    <row r="3587" spans="4:4">
      <c r="D3587" s="94"/>
    </row>
    <row r="3588" spans="4:4">
      <c r="D3588" s="94"/>
    </row>
    <row r="3589" spans="4:4">
      <c r="D3589" s="94"/>
    </row>
    <row r="3590" spans="4:4">
      <c r="D3590" s="94"/>
    </row>
    <row r="3591" spans="4:4">
      <c r="D3591" s="94"/>
    </row>
    <row r="3592" spans="4:4">
      <c r="D3592" s="94"/>
    </row>
    <row r="3593" spans="4:4">
      <c r="D3593" s="94"/>
    </row>
    <row r="3594" spans="4:4">
      <c r="D3594" s="94"/>
    </row>
    <row r="3595" spans="4:4">
      <c r="D3595" s="94"/>
    </row>
    <row r="3596" spans="4:4">
      <c r="D3596" s="94"/>
    </row>
    <row r="3597" spans="4:4">
      <c r="D3597" s="94"/>
    </row>
    <row r="3598" spans="4:4">
      <c r="D3598" s="94"/>
    </row>
    <row r="3599" spans="4:4">
      <c r="D3599" s="94"/>
    </row>
    <row r="3600" spans="4:4">
      <c r="D3600" s="94"/>
    </row>
    <row r="3601" spans="4:4">
      <c r="D3601" s="94"/>
    </row>
    <row r="3602" spans="4:4">
      <c r="D3602" s="94"/>
    </row>
    <row r="3603" spans="4:4">
      <c r="D3603" s="94"/>
    </row>
    <row r="3604" spans="4:4">
      <c r="D3604" s="94"/>
    </row>
    <row r="3605" spans="4:4">
      <c r="D3605" s="94"/>
    </row>
    <row r="3606" spans="4:4">
      <c r="D3606" s="94"/>
    </row>
    <row r="3607" spans="4:4">
      <c r="D3607" s="94"/>
    </row>
    <row r="3608" spans="4:4">
      <c r="D3608" s="94"/>
    </row>
    <row r="3609" spans="4:4">
      <c r="D3609" s="94"/>
    </row>
    <row r="3610" spans="4:4">
      <c r="D3610" s="94"/>
    </row>
    <row r="3611" spans="4:4">
      <c r="D3611" s="94"/>
    </row>
    <row r="3612" spans="4:4">
      <c r="D3612" s="94"/>
    </row>
    <row r="3613" spans="4:4">
      <c r="D3613" s="94"/>
    </row>
    <row r="3614" spans="4:4">
      <c r="D3614" s="94"/>
    </row>
    <row r="3615" spans="4:4">
      <c r="D3615" s="94"/>
    </row>
    <row r="3616" spans="4:4">
      <c r="D3616" s="94"/>
    </row>
    <row r="3617" spans="4:4">
      <c r="D3617" s="94"/>
    </row>
    <row r="3618" spans="4:4">
      <c r="D3618" s="94"/>
    </row>
    <row r="3619" spans="4:4">
      <c r="D3619" s="94"/>
    </row>
    <row r="3620" spans="4:4">
      <c r="D3620" s="94"/>
    </row>
    <row r="3621" spans="4:4">
      <c r="D3621" s="94"/>
    </row>
    <row r="3622" spans="4:4">
      <c r="D3622" s="94"/>
    </row>
    <row r="3623" spans="4:4">
      <c r="D3623" s="94"/>
    </row>
    <row r="3624" spans="4:4">
      <c r="D3624" s="94"/>
    </row>
    <row r="3625" spans="4:4">
      <c r="D3625" s="94"/>
    </row>
    <row r="3626" spans="4:4">
      <c r="D3626" s="94"/>
    </row>
    <row r="3627" spans="4:4">
      <c r="D3627" s="94"/>
    </row>
    <row r="3628" spans="4:4">
      <c r="D3628" s="94"/>
    </row>
    <row r="3629" spans="4:4">
      <c r="D3629" s="94"/>
    </row>
    <row r="3630" spans="4:4">
      <c r="D3630" s="94"/>
    </row>
    <row r="3631" spans="4:4">
      <c r="D3631" s="94"/>
    </row>
    <row r="3632" spans="4:4">
      <c r="D3632" s="94"/>
    </row>
    <row r="3633" spans="4:4">
      <c r="D3633" s="94"/>
    </row>
    <row r="3634" spans="4:4">
      <c r="D3634" s="94"/>
    </row>
    <row r="3635" spans="4:4">
      <c r="D3635" s="94"/>
    </row>
    <row r="3636" spans="4:4">
      <c r="D3636" s="94"/>
    </row>
    <row r="3637" spans="4:4">
      <c r="D3637" s="94"/>
    </row>
    <row r="3638" spans="4:4">
      <c r="D3638" s="94"/>
    </row>
    <row r="3639" spans="4:4">
      <c r="D3639" s="94"/>
    </row>
    <row r="3640" spans="4:4">
      <c r="D3640" s="94"/>
    </row>
    <row r="3641" spans="4:4">
      <c r="D3641" s="94"/>
    </row>
    <row r="3642" spans="4:4">
      <c r="D3642" s="94"/>
    </row>
    <row r="3643" spans="4:4">
      <c r="D3643" s="94"/>
    </row>
    <row r="3644" spans="4:4">
      <c r="D3644" s="94"/>
    </row>
    <row r="3645" spans="4:4">
      <c r="D3645" s="94"/>
    </row>
    <row r="3646" spans="4:4">
      <c r="D3646" s="94"/>
    </row>
    <row r="3647" spans="4:4">
      <c r="D3647" s="94"/>
    </row>
    <row r="3648" spans="4:4">
      <c r="D3648" s="94"/>
    </row>
    <row r="3649" spans="4:4">
      <c r="D3649" s="94"/>
    </row>
    <row r="3650" spans="4:4">
      <c r="D3650" s="94"/>
    </row>
    <row r="3651" spans="4:4">
      <c r="D3651" s="94"/>
    </row>
    <row r="3652" spans="4:4">
      <c r="D3652" s="94"/>
    </row>
    <row r="3653" spans="4:4">
      <c r="D3653" s="94"/>
    </row>
    <row r="3654" spans="4:4">
      <c r="D3654" s="94"/>
    </row>
    <row r="3655" spans="4:4">
      <c r="D3655" s="94"/>
    </row>
    <row r="3656" spans="4:4">
      <c r="D3656" s="94"/>
    </row>
    <row r="3657" spans="4:4">
      <c r="D3657" s="94"/>
    </row>
    <row r="3658" spans="4:4">
      <c r="D3658" s="94"/>
    </row>
    <row r="3659" spans="4:4">
      <c r="D3659" s="94"/>
    </row>
    <row r="3660" spans="4:4">
      <c r="D3660" s="94"/>
    </row>
    <row r="3661" spans="4:4">
      <c r="D3661" s="94"/>
    </row>
    <row r="3662" spans="4:4">
      <c r="D3662" s="94"/>
    </row>
    <row r="3663" spans="4:4">
      <c r="D3663" s="94"/>
    </row>
    <row r="3664" spans="4:4">
      <c r="D3664" s="94"/>
    </row>
    <row r="3665" spans="4:4">
      <c r="D3665" s="94"/>
    </row>
    <row r="3666" spans="4:4">
      <c r="D3666" s="94"/>
    </row>
    <row r="3667" spans="4:4">
      <c r="D3667" s="94"/>
    </row>
    <row r="3668" spans="4:4">
      <c r="D3668" s="94"/>
    </row>
    <row r="3669" spans="4:4">
      <c r="D3669" s="94"/>
    </row>
    <row r="3670" spans="4:4">
      <c r="D3670" s="94"/>
    </row>
    <row r="3671" spans="4:4">
      <c r="D3671" s="94"/>
    </row>
    <row r="3672" spans="4:4">
      <c r="D3672" s="94"/>
    </row>
    <row r="3673" spans="4:4">
      <c r="D3673" s="94"/>
    </row>
    <row r="3674" spans="4:4">
      <c r="D3674" s="94"/>
    </row>
    <row r="3675" spans="4:4">
      <c r="D3675" s="94"/>
    </row>
    <row r="3676" spans="4:4">
      <c r="D3676" s="94"/>
    </row>
    <row r="3677" spans="4:4">
      <c r="D3677" s="94"/>
    </row>
    <row r="3678" spans="4:4">
      <c r="D3678" s="94"/>
    </row>
    <row r="3679" spans="4:4">
      <c r="D3679" s="94"/>
    </row>
    <row r="3680" spans="4:4">
      <c r="D3680" s="94"/>
    </row>
    <row r="3681" spans="4:4">
      <c r="D3681" s="94"/>
    </row>
    <row r="3682" spans="4:4">
      <c r="D3682" s="94"/>
    </row>
    <row r="3683" spans="4:4">
      <c r="D3683" s="94"/>
    </row>
    <row r="3684" spans="4:4">
      <c r="D3684" s="94"/>
    </row>
    <row r="3685" spans="4:4">
      <c r="D3685" s="94"/>
    </row>
    <row r="3686" spans="4:4">
      <c r="D3686" s="94"/>
    </row>
    <row r="3687" spans="4:4">
      <c r="D3687" s="94"/>
    </row>
    <row r="3688" spans="4:4">
      <c r="D3688" s="94"/>
    </row>
    <row r="3689" spans="4:4">
      <c r="D3689" s="94"/>
    </row>
    <row r="3690" spans="4:4">
      <c r="D3690" s="94"/>
    </row>
    <row r="3691" spans="4:4">
      <c r="D3691" s="94"/>
    </row>
    <row r="3692" spans="4:4">
      <c r="D3692" s="94"/>
    </row>
    <row r="3693" spans="4:4">
      <c r="D3693" s="94"/>
    </row>
    <row r="3694" spans="4:4">
      <c r="D3694" s="94"/>
    </row>
    <row r="3695" spans="4:4">
      <c r="D3695" s="94"/>
    </row>
    <row r="3696" spans="4:4">
      <c r="D3696" s="94"/>
    </row>
    <row r="3697" spans="4:4">
      <c r="D3697" s="94"/>
    </row>
    <row r="3698" spans="4:4">
      <c r="D3698" s="94"/>
    </row>
    <row r="3699" spans="4:4">
      <c r="D3699" s="94"/>
    </row>
    <row r="3700" spans="4:4">
      <c r="D3700" s="94"/>
    </row>
    <row r="3701" spans="4:4">
      <c r="D3701" s="94"/>
    </row>
    <row r="3702" spans="4:4">
      <c r="D3702" s="94"/>
    </row>
    <row r="3703" spans="4:4">
      <c r="D3703" s="94"/>
    </row>
    <row r="3704" spans="4:4">
      <c r="D3704" s="94"/>
    </row>
    <row r="3705" spans="4:4">
      <c r="D3705" s="94"/>
    </row>
    <row r="3706" spans="4:4">
      <c r="D3706" s="94"/>
    </row>
    <row r="3707" spans="4:4">
      <c r="D3707" s="94"/>
    </row>
    <row r="3708" spans="4:4">
      <c r="D3708" s="94"/>
    </row>
    <row r="3709" spans="4:4">
      <c r="D3709" s="94"/>
    </row>
    <row r="3710" spans="4:4">
      <c r="D3710" s="94"/>
    </row>
    <row r="3711" spans="4:4">
      <c r="D3711" s="94"/>
    </row>
    <row r="3712" spans="4:4">
      <c r="D3712" s="94"/>
    </row>
    <row r="3713" spans="4:4">
      <c r="D3713" s="94"/>
    </row>
    <row r="3714" spans="4:4">
      <c r="D3714" s="94"/>
    </row>
    <row r="3715" spans="4:4">
      <c r="D3715" s="94"/>
    </row>
    <row r="3716" spans="4:4">
      <c r="D3716" s="94"/>
    </row>
    <row r="3717" spans="4:4">
      <c r="D3717" s="94"/>
    </row>
    <row r="3718" spans="4:4">
      <c r="D3718" s="94"/>
    </row>
    <row r="3719" spans="4:4">
      <c r="D3719" s="94"/>
    </row>
    <row r="3720" spans="4:4">
      <c r="D3720" s="94"/>
    </row>
    <row r="3721" spans="4:4">
      <c r="D3721" s="94"/>
    </row>
    <row r="3722" spans="4:4">
      <c r="D3722" s="94"/>
    </row>
    <row r="3723" spans="4:4">
      <c r="D3723" s="94"/>
    </row>
    <row r="3724" spans="4:4">
      <c r="D3724" s="94"/>
    </row>
    <row r="3725" spans="4:4">
      <c r="D3725" s="94"/>
    </row>
    <row r="3726" spans="4:4">
      <c r="D3726" s="94"/>
    </row>
    <row r="3727" spans="4:4">
      <c r="D3727" s="94"/>
    </row>
    <row r="3728" spans="4:4">
      <c r="D3728" s="94"/>
    </row>
    <row r="3729" spans="4:4">
      <c r="D3729" s="94"/>
    </row>
    <row r="3730" spans="4:4">
      <c r="D3730" s="94"/>
    </row>
    <row r="3731" spans="4:4">
      <c r="D3731" s="94"/>
    </row>
    <row r="3732" spans="4:4">
      <c r="D3732" s="94"/>
    </row>
    <row r="3733" spans="4:4">
      <c r="D3733" s="94"/>
    </row>
    <row r="3734" spans="4:4">
      <c r="D3734" s="94"/>
    </row>
    <row r="3735" spans="4:4">
      <c r="D3735" s="94"/>
    </row>
    <row r="3736" spans="4:4">
      <c r="D3736" s="94"/>
    </row>
    <row r="3737" spans="4:4">
      <c r="D3737" s="94"/>
    </row>
    <row r="3738" spans="4:4">
      <c r="D3738" s="94"/>
    </row>
    <row r="3739" spans="4:4">
      <c r="D3739" s="94"/>
    </row>
    <row r="3740" spans="4:4">
      <c r="D3740" s="94"/>
    </row>
    <row r="3741" spans="4:4">
      <c r="D3741" s="94"/>
    </row>
    <row r="3742" spans="4:4">
      <c r="D3742" s="94"/>
    </row>
    <row r="3743" spans="4:4">
      <c r="D3743" s="94"/>
    </row>
    <row r="3744" spans="4:4">
      <c r="D3744" s="94"/>
    </row>
    <row r="3745" spans="4:4">
      <c r="D3745" s="94"/>
    </row>
    <row r="3746" spans="4:4">
      <c r="D3746" s="94"/>
    </row>
    <row r="3747" spans="4:4">
      <c r="D3747" s="94"/>
    </row>
    <row r="3748" spans="4:4">
      <c r="D3748" s="94"/>
    </row>
    <row r="3749" spans="4:4">
      <c r="D3749" s="94"/>
    </row>
    <row r="3750" spans="4:4">
      <c r="D3750" s="94"/>
    </row>
    <row r="3751" spans="4:4">
      <c r="D3751" s="94"/>
    </row>
    <row r="3752" spans="4:4">
      <c r="D3752" s="94"/>
    </row>
    <row r="3753" spans="4:4">
      <c r="D3753" s="94"/>
    </row>
    <row r="3754" spans="4:4">
      <c r="D3754" s="94"/>
    </row>
    <row r="3755" spans="4:4">
      <c r="D3755" s="94"/>
    </row>
    <row r="3756" spans="4:4">
      <c r="D3756" s="94"/>
    </row>
    <row r="3757" spans="4:4">
      <c r="D3757" s="94"/>
    </row>
    <row r="3758" spans="4:4">
      <c r="D3758" s="94"/>
    </row>
    <row r="3759" spans="4:4">
      <c r="D3759" s="94"/>
    </row>
    <row r="3760" spans="4:4">
      <c r="D3760" s="94"/>
    </row>
    <row r="3761" spans="4:4">
      <c r="D3761" s="94"/>
    </row>
    <row r="3762" spans="4:4">
      <c r="D3762" s="94"/>
    </row>
    <row r="3763" spans="4:4">
      <c r="D3763" s="94"/>
    </row>
    <row r="3764" spans="4:4">
      <c r="D3764" s="94"/>
    </row>
    <row r="3765" spans="4:4">
      <c r="D3765" s="94"/>
    </row>
    <row r="3766" spans="4:4">
      <c r="D3766" s="94"/>
    </row>
    <row r="3767" spans="4:4">
      <c r="D3767" s="94"/>
    </row>
    <row r="3768" spans="4:4">
      <c r="D3768" s="94"/>
    </row>
    <row r="3769" spans="4:4">
      <c r="D3769" s="94"/>
    </row>
    <row r="3770" spans="4:4">
      <c r="D3770" s="94"/>
    </row>
    <row r="3771" spans="4:4">
      <c r="D3771" s="94"/>
    </row>
    <row r="3772" spans="4:4">
      <c r="D3772" s="94"/>
    </row>
    <row r="3773" spans="4:4">
      <c r="D3773" s="94"/>
    </row>
    <row r="3774" spans="4:4">
      <c r="D3774" s="94"/>
    </row>
    <row r="3775" spans="4:4">
      <c r="D3775" s="94"/>
    </row>
    <row r="3776" spans="4:4">
      <c r="D3776" s="94"/>
    </row>
    <row r="3777" spans="4:4">
      <c r="D3777" s="94"/>
    </row>
    <row r="3778" spans="4:4">
      <c r="D3778" s="94"/>
    </row>
    <row r="3779" spans="4:4">
      <c r="D3779" s="94"/>
    </row>
    <row r="3780" spans="4:4">
      <c r="D3780" s="94"/>
    </row>
    <row r="3781" spans="4:4">
      <c r="D3781" s="94"/>
    </row>
    <row r="3782" spans="4:4">
      <c r="D3782" s="94"/>
    </row>
    <row r="3783" spans="4:4">
      <c r="D3783" s="94"/>
    </row>
    <row r="3784" spans="4:4">
      <c r="D3784" s="94"/>
    </row>
    <row r="3785" spans="4:4">
      <c r="D3785" s="94"/>
    </row>
    <row r="3786" spans="4:4">
      <c r="D3786" s="94"/>
    </row>
    <row r="3787" spans="4:4">
      <c r="D3787" s="94"/>
    </row>
    <row r="3788" spans="4:4">
      <c r="D3788" s="94"/>
    </row>
    <row r="3789" spans="4:4">
      <c r="D3789" s="94"/>
    </row>
    <row r="3790" spans="4:4">
      <c r="D3790" s="94"/>
    </row>
    <row r="3791" spans="4:4">
      <c r="D3791" s="94"/>
    </row>
    <row r="3792" spans="4:4">
      <c r="D3792" s="94"/>
    </row>
    <row r="3793" spans="4:4">
      <c r="D3793" s="94"/>
    </row>
    <row r="3794" spans="4:4">
      <c r="D3794" s="94"/>
    </row>
    <row r="3795" spans="4:4">
      <c r="D3795" s="94"/>
    </row>
    <row r="3796" spans="4:4">
      <c r="D3796" s="94"/>
    </row>
    <row r="3797" spans="4:4">
      <c r="D3797" s="94"/>
    </row>
    <row r="3798" spans="4:4">
      <c r="D3798" s="94"/>
    </row>
    <row r="3799" spans="4:4">
      <c r="D3799" s="94"/>
    </row>
    <row r="3800" spans="4:4">
      <c r="D3800" s="94"/>
    </row>
    <row r="3801" spans="4:4">
      <c r="D3801" s="94"/>
    </row>
    <row r="3802" spans="4:4">
      <c r="D3802" s="94"/>
    </row>
    <row r="3803" spans="4:4">
      <c r="D3803" s="94"/>
    </row>
    <row r="3804" spans="4:4">
      <c r="D3804" s="94"/>
    </row>
    <row r="3805" spans="4:4">
      <c r="D3805" s="94"/>
    </row>
    <row r="3806" spans="4:4">
      <c r="D3806" s="94"/>
    </row>
    <row r="3807" spans="4:4">
      <c r="D3807" s="94"/>
    </row>
    <row r="3808" spans="4:4">
      <c r="D3808" s="94"/>
    </row>
    <row r="3809" spans="4:4">
      <c r="D3809" s="94"/>
    </row>
    <row r="3810" spans="4:4">
      <c r="D3810" s="94"/>
    </row>
    <row r="3811" spans="4:4">
      <c r="D3811" s="94"/>
    </row>
    <row r="3812" spans="4:4">
      <c r="D3812" s="94"/>
    </row>
    <row r="3813" spans="4:4">
      <c r="D3813" s="94"/>
    </row>
    <row r="3814" spans="4:4">
      <c r="D3814" s="94"/>
    </row>
    <row r="3815" spans="4:4">
      <c r="D3815" s="94"/>
    </row>
    <row r="3816" spans="4:4">
      <c r="D3816" s="94"/>
    </row>
    <row r="3817" spans="4:4">
      <c r="D3817" s="94"/>
    </row>
    <row r="3818" spans="4:4">
      <c r="D3818" s="94"/>
    </row>
    <row r="3819" spans="4:4">
      <c r="D3819" s="94"/>
    </row>
    <row r="3820" spans="4:4">
      <c r="D3820" s="94"/>
    </row>
    <row r="3821" spans="4:4">
      <c r="D3821" s="94"/>
    </row>
    <row r="3822" spans="4:4">
      <c r="D3822" s="94"/>
    </row>
    <row r="3823" spans="4:4">
      <c r="D3823" s="94"/>
    </row>
    <row r="3824" spans="4:4">
      <c r="D3824" s="94"/>
    </row>
    <row r="3825" spans="4:4">
      <c r="D3825" s="94"/>
    </row>
    <row r="3826" spans="4:4">
      <c r="D3826" s="94"/>
    </row>
    <row r="3827" spans="4:4">
      <c r="D3827" s="94"/>
    </row>
    <row r="3828" spans="4:4">
      <c r="D3828" s="94"/>
    </row>
    <row r="3829" spans="4:4">
      <c r="D3829" s="94"/>
    </row>
    <row r="3830" spans="4:4">
      <c r="D3830" s="94"/>
    </row>
    <row r="3831" spans="4:4">
      <c r="D3831" s="94"/>
    </row>
    <row r="3832" spans="4:4">
      <c r="D3832" s="94"/>
    </row>
    <row r="3833" spans="4:4">
      <c r="D3833" s="94"/>
    </row>
    <row r="3834" spans="4:4">
      <c r="D3834" s="94"/>
    </row>
    <row r="3835" spans="4:4">
      <c r="D3835" s="94"/>
    </row>
    <row r="3836" spans="4:4">
      <c r="D3836" s="94"/>
    </row>
    <row r="3837" spans="4:4">
      <c r="D3837" s="94"/>
    </row>
    <row r="3838" spans="4:4">
      <c r="D3838" s="94"/>
    </row>
    <row r="3839" spans="4:4">
      <c r="D3839" s="94"/>
    </row>
    <row r="3840" spans="4:4">
      <c r="D3840" s="94"/>
    </row>
    <row r="3841" spans="4:4">
      <c r="D3841" s="94"/>
    </row>
    <row r="3842" spans="4:4">
      <c r="D3842" s="94"/>
    </row>
    <row r="3843" spans="4:4">
      <c r="D3843" s="94"/>
    </row>
    <row r="3844" spans="4:4">
      <c r="D3844" s="94"/>
    </row>
    <row r="3845" spans="4:4">
      <c r="D3845" s="94"/>
    </row>
    <row r="3846" spans="4:4">
      <c r="D3846" s="94"/>
    </row>
    <row r="3847" spans="4:4">
      <c r="D3847" s="94"/>
    </row>
    <row r="3848" spans="4:4">
      <c r="D3848" s="94"/>
    </row>
    <row r="3849" spans="4:4">
      <c r="D3849" s="94"/>
    </row>
    <row r="3850" spans="4:4">
      <c r="D3850" s="94"/>
    </row>
    <row r="3851" spans="4:4">
      <c r="D3851" s="94"/>
    </row>
    <row r="3852" spans="4:4">
      <c r="D3852" s="94"/>
    </row>
    <row r="3853" spans="4:4">
      <c r="D3853" s="94"/>
    </row>
    <row r="3854" spans="4:4">
      <c r="D3854" s="94"/>
    </row>
    <row r="3855" spans="4:4">
      <c r="D3855" s="94"/>
    </row>
    <row r="3856" spans="4:4">
      <c r="D3856" s="94"/>
    </row>
    <row r="3857" spans="4:4">
      <c r="D3857" s="94"/>
    </row>
    <row r="3858" spans="4:4">
      <c r="D3858" s="94"/>
    </row>
    <row r="3859" spans="4:4">
      <c r="D3859" s="94"/>
    </row>
    <row r="3860" spans="4:4">
      <c r="D3860" s="94"/>
    </row>
    <row r="3861" spans="4:4">
      <c r="D3861" s="94"/>
    </row>
    <row r="3862" spans="4:4">
      <c r="D3862" s="94"/>
    </row>
    <row r="3863" spans="4:4">
      <c r="D3863" s="94"/>
    </row>
    <row r="3864" spans="4:4">
      <c r="D3864" s="94"/>
    </row>
    <row r="3865" spans="4:4">
      <c r="D3865" s="94"/>
    </row>
    <row r="3866" spans="4:4">
      <c r="D3866" s="94"/>
    </row>
    <row r="3867" spans="4:4">
      <c r="D3867" s="94"/>
    </row>
    <row r="3868" spans="4:4">
      <c r="D3868" s="94"/>
    </row>
    <row r="3869" spans="4:4">
      <c r="D3869" s="94"/>
    </row>
    <row r="3870" spans="4:4">
      <c r="D3870" s="94"/>
    </row>
    <row r="3871" spans="4:4">
      <c r="D3871" s="94"/>
    </row>
    <row r="3872" spans="4:4">
      <c r="D3872" s="94"/>
    </row>
    <row r="3873" spans="4:4">
      <c r="D3873" s="94"/>
    </row>
    <row r="3874" spans="4:4">
      <c r="D3874" s="94"/>
    </row>
    <row r="3875" spans="4:4">
      <c r="D3875" s="94"/>
    </row>
    <row r="3876" spans="4:4">
      <c r="D3876" s="94"/>
    </row>
    <row r="3877" spans="4:4">
      <c r="D3877" s="94"/>
    </row>
    <row r="3878" spans="4:4">
      <c r="D3878" s="94"/>
    </row>
    <row r="3879" spans="4:4">
      <c r="D3879" s="94"/>
    </row>
    <row r="3880" spans="4:4">
      <c r="D3880" s="94"/>
    </row>
    <row r="3881" spans="4:4">
      <c r="D3881" s="94"/>
    </row>
    <row r="3882" spans="4:4">
      <c r="D3882" s="94"/>
    </row>
    <row r="3883" spans="4:4">
      <c r="D3883" s="94"/>
    </row>
    <row r="3884" spans="4:4">
      <c r="D3884" s="94"/>
    </row>
    <row r="3885" spans="4:4">
      <c r="D3885" s="94"/>
    </row>
    <row r="3886" spans="4:4">
      <c r="D3886" s="94"/>
    </row>
    <row r="3887" spans="4:4">
      <c r="D3887" s="94"/>
    </row>
    <row r="3888" spans="4:4">
      <c r="D3888" s="94"/>
    </row>
    <row r="3889" spans="4:4">
      <c r="D3889" s="94"/>
    </row>
    <row r="3890" spans="4:4">
      <c r="D3890" s="94"/>
    </row>
    <row r="3891" spans="4:4">
      <c r="D3891" s="94"/>
    </row>
    <row r="3892" spans="4:4">
      <c r="D3892" s="94"/>
    </row>
    <row r="3893" spans="4:4">
      <c r="D3893" s="94"/>
    </row>
    <row r="3894" spans="4:4">
      <c r="D3894" s="94"/>
    </row>
    <row r="3895" spans="4:4">
      <c r="D3895" s="94"/>
    </row>
    <row r="3896" spans="4:4">
      <c r="D3896" s="94"/>
    </row>
    <row r="3897" spans="4:4">
      <c r="D3897" s="94"/>
    </row>
    <row r="3898" spans="4:4">
      <c r="D3898" s="94"/>
    </row>
    <row r="3899" spans="4:4">
      <c r="D3899" s="94"/>
    </row>
    <row r="3900" spans="4:4">
      <c r="D3900" s="94"/>
    </row>
    <row r="3901" spans="4:4">
      <c r="D3901" s="94"/>
    </row>
    <row r="3902" spans="4:4">
      <c r="D3902" s="94"/>
    </row>
    <row r="3903" spans="4:4">
      <c r="D3903" s="94"/>
    </row>
    <row r="3904" spans="4:4">
      <c r="D3904" s="94"/>
    </row>
    <row r="3905" spans="4:4">
      <c r="D3905" s="94"/>
    </row>
    <row r="3906" spans="4:4">
      <c r="D3906" s="94"/>
    </row>
    <row r="3907" spans="4:4">
      <c r="D3907" s="94"/>
    </row>
    <row r="3908" spans="4:4">
      <c r="D3908" s="94"/>
    </row>
    <row r="3909" spans="4:4">
      <c r="D3909" s="94"/>
    </row>
    <row r="3910" spans="4:4">
      <c r="D3910" s="94"/>
    </row>
    <row r="3911" spans="4:4">
      <c r="D3911" s="94"/>
    </row>
    <row r="3912" spans="4:4">
      <c r="D3912" s="94"/>
    </row>
    <row r="3913" spans="4:4">
      <c r="D3913" s="94"/>
    </row>
    <row r="3914" spans="4:4">
      <c r="D3914" s="94"/>
    </row>
    <row r="3915" spans="4:4">
      <c r="D3915" s="94"/>
    </row>
    <row r="3916" spans="4:4">
      <c r="D3916" s="94"/>
    </row>
    <row r="3917" spans="4:4">
      <c r="D3917" s="94"/>
    </row>
    <row r="3918" spans="4:4">
      <c r="D3918" s="94"/>
    </row>
    <row r="3919" spans="4:4">
      <c r="D3919" s="94"/>
    </row>
    <row r="3920" spans="4:4">
      <c r="D3920" s="94"/>
    </row>
    <row r="3921" spans="4:4">
      <c r="D3921" s="94"/>
    </row>
    <row r="3922" spans="4:4">
      <c r="D3922" s="94"/>
    </row>
    <row r="3923" spans="4:4">
      <c r="D3923" s="94"/>
    </row>
    <row r="3924" spans="4:4">
      <c r="D3924" s="94"/>
    </row>
    <row r="3925" spans="4:4">
      <c r="D3925" s="94"/>
    </row>
    <row r="3926" spans="4:4">
      <c r="D3926" s="94"/>
    </row>
    <row r="3927" spans="4:4">
      <c r="D3927" s="94"/>
    </row>
    <row r="3928" spans="4:4">
      <c r="D3928" s="94"/>
    </row>
    <row r="3929" spans="4:4">
      <c r="D3929" s="94"/>
    </row>
    <row r="3930" spans="4:4">
      <c r="D3930" s="94"/>
    </row>
    <row r="3931" spans="4:4">
      <c r="D3931" s="94"/>
    </row>
    <row r="3932" spans="4:4">
      <c r="D3932" s="94"/>
    </row>
    <row r="3933" spans="4:4">
      <c r="D3933" s="94"/>
    </row>
    <row r="3934" spans="4:4">
      <c r="D3934" s="94"/>
    </row>
    <row r="3935" spans="4:4">
      <c r="D3935" s="94"/>
    </row>
    <row r="3936" spans="4:4">
      <c r="D3936" s="94"/>
    </row>
    <row r="3937" spans="4:4">
      <c r="D3937" s="94"/>
    </row>
    <row r="3938" spans="4:4">
      <c r="D3938" s="94"/>
    </row>
    <row r="3939" spans="4:4">
      <c r="D3939" s="94"/>
    </row>
    <row r="3940" spans="4:4">
      <c r="D3940" s="94"/>
    </row>
    <row r="3941" spans="4:4">
      <c r="D3941" s="94"/>
    </row>
    <row r="3942" spans="4:4">
      <c r="D3942" s="94"/>
    </row>
    <row r="3943" spans="4:4">
      <c r="D3943" s="94"/>
    </row>
    <row r="3944" spans="4:4">
      <c r="D3944" s="94"/>
    </row>
    <row r="3945" spans="4:4">
      <c r="D3945" s="94"/>
    </row>
    <row r="3946" spans="4:4">
      <c r="D3946" s="94"/>
    </row>
    <row r="3947" spans="4:4">
      <c r="D3947" s="94"/>
    </row>
    <row r="3948" spans="4:4">
      <c r="D3948" s="94"/>
    </row>
    <row r="3949" spans="4:4">
      <c r="D3949" s="94"/>
    </row>
    <row r="3950" spans="4:4">
      <c r="D3950" s="94"/>
    </row>
    <row r="3951" spans="4:4">
      <c r="D3951" s="94"/>
    </row>
    <row r="3952" spans="4:4">
      <c r="D3952" s="94"/>
    </row>
    <row r="3953" spans="4:4">
      <c r="D3953" s="94"/>
    </row>
    <row r="3954" spans="4:4">
      <c r="D3954" s="94"/>
    </row>
    <row r="3955" spans="4:4">
      <c r="D3955" s="94"/>
    </row>
    <row r="3956" spans="4:4">
      <c r="D3956" s="94"/>
    </row>
    <row r="3957" spans="4:4">
      <c r="D3957" s="94"/>
    </row>
    <row r="3958" spans="4:4">
      <c r="D3958" s="94"/>
    </row>
    <row r="3959" spans="4:4">
      <c r="D3959" s="94"/>
    </row>
    <row r="3960" spans="4:4">
      <c r="D3960" s="94"/>
    </row>
    <row r="3961" spans="4:4">
      <c r="D3961" s="94"/>
    </row>
    <row r="3962" spans="4:4">
      <c r="D3962" s="94"/>
    </row>
    <row r="3963" spans="4:4">
      <c r="D3963" s="94"/>
    </row>
    <row r="3964" spans="4:4">
      <c r="D3964" s="94"/>
    </row>
    <row r="3965" spans="4:4">
      <c r="D3965" s="94"/>
    </row>
    <row r="3966" spans="4:4">
      <c r="D3966" s="94"/>
    </row>
    <row r="3967" spans="4:4">
      <c r="D3967" s="94"/>
    </row>
    <row r="3968" spans="4:4">
      <c r="D3968" s="94"/>
    </row>
    <row r="3969" spans="4:4">
      <c r="D3969" s="94"/>
    </row>
    <row r="3970" spans="4:4">
      <c r="D3970" s="94"/>
    </row>
    <row r="3971" spans="4:4">
      <c r="D3971" s="94"/>
    </row>
    <row r="3972" spans="4:4">
      <c r="D3972" s="94"/>
    </row>
    <row r="3973" spans="4:4">
      <c r="D3973" s="94"/>
    </row>
    <row r="3974" spans="4:4">
      <c r="D3974" s="94"/>
    </row>
    <row r="3975" spans="4:4">
      <c r="D3975" s="94"/>
    </row>
    <row r="3976" spans="4:4">
      <c r="D3976" s="94"/>
    </row>
    <row r="3977" spans="4:4">
      <c r="D3977" s="94"/>
    </row>
    <row r="3978" spans="4:4">
      <c r="D3978" s="94"/>
    </row>
    <row r="3979" spans="4:4">
      <c r="D3979" s="94"/>
    </row>
    <row r="3980" spans="4:4">
      <c r="D3980" s="94"/>
    </row>
    <row r="3981" spans="4:4">
      <c r="D3981" s="94"/>
    </row>
    <row r="3982" spans="4:4">
      <c r="D3982" s="94"/>
    </row>
    <row r="3983" spans="4:4">
      <c r="D3983" s="94"/>
    </row>
    <row r="3984" spans="4:4">
      <c r="D3984" s="94"/>
    </row>
    <row r="3985" spans="4:4">
      <c r="D3985" s="94"/>
    </row>
    <row r="3986" spans="4:4">
      <c r="D3986" s="94"/>
    </row>
    <row r="3987" spans="4:4">
      <c r="D3987" s="94"/>
    </row>
    <row r="3988" spans="4:4">
      <c r="D3988" s="94"/>
    </row>
    <row r="3989" spans="4:4">
      <c r="D3989" s="94"/>
    </row>
    <row r="3990" spans="4:4">
      <c r="D3990" s="94"/>
    </row>
    <row r="3991" spans="4:4">
      <c r="D3991" s="94"/>
    </row>
    <row r="3992" spans="4:4">
      <c r="D3992" s="94"/>
    </row>
    <row r="3993" spans="4:4">
      <c r="D3993" s="94"/>
    </row>
    <row r="3994" spans="4:4">
      <c r="D3994" s="94"/>
    </row>
    <row r="3995" spans="4:4">
      <c r="D3995" s="94"/>
    </row>
    <row r="3996" spans="4:4">
      <c r="D3996" s="94"/>
    </row>
    <row r="3997" spans="4:4">
      <c r="D3997" s="94"/>
    </row>
    <row r="3998" spans="4:4">
      <c r="D3998" s="94"/>
    </row>
    <row r="3999" spans="4:4">
      <c r="D3999" s="94"/>
    </row>
    <row r="4000" spans="4:4">
      <c r="D4000" s="94"/>
    </row>
    <row r="4001" spans="4:4">
      <c r="D4001" s="94"/>
    </row>
    <row r="4002" spans="4:4">
      <c r="D4002" s="94"/>
    </row>
    <row r="4003" spans="4:4">
      <c r="D4003" s="94"/>
    </row>
    <row r="4004" spans="4:4">
      <c r="D4004" s="94"/>
    </row>
    <row r="4005" spans="4:4">
      <c r="D4005" s="94"/>
    </row>
    <row r="4006" spans="4:4">
      <c r="D4006" s="94"/>
    </row>
    <row r="4007" spans="4:4">
      <c r="D4007" s="94"/>
    </row>
    <row r="4008" spans="4:4">
      <c r="D4008" s="94"/>
    </row>
    <row r="4009" spans="4:4">
      <c r="D4009" s="94"/>
    </row>
    <row r="4010" spans="4:4">
      <c r="D4010" s="94"/>
    </row>
    <row r="4011" spans="4:4">
      <c r="D4011" s="94"/>
    </row>
    <row r="4012" spans="4:4">
      <c r="D4012" s="94"/>
    </row>
    <row r="4013" spans="4:4">
      <c r="D4013" s="94"/>
    </row>
    <row r="4014" spans="4:4">
      <c r="D4014" s="94"/>
    </row>
    <row r="4015" spans="4:4">
      <c r="D4015" s="94"/>
    </row>
    <row r="4016" spans="4:4">
      <c r="D4016" s="94"/>
    </row>
    <row r="4017" spans="4:4">
      <c r="D4017" s="94"/>
    </row>
    <row r="4018" spans="4:4">
      <c r="D4018" s="94"/>
    </row>
    <row r="4019" spans="4:4">
      <c r="D4019" s="94"/>
    </row>
    <row r="4020" spans="4:4">
      <c r="D4020" s="94"/>
    </row>
    <row r="4021" spans="4:4">
      <c r="D4021" s="94"/>
    </row>
    <row r="4022" spans="4:4">
      <c r="D4022" s="94"/>
    </row>
    <row r="4023" spans="4:4">
      <c r="D4023" s="94"/>
    </row>
    <row r="4024" spans="4:4">
      <c r="D4024" s="94"/>
    </row>
    <row r="4025" spans="4:4">
      <c r="D4025" s="94"/>
    </row>
    <row r="4026" spans="4:4">
      <c r="D4026" s="94"/>
    </row>
    <row r="4027" spans="4:4">
      <c r="D4027" s="94"/>
    </row>
    <row r="4028" spans="4:4">
      <c r="D4028" s="94"/>
    </row>
    <row r="4029" spans="4:4">
      <c r="D4029" s="94"/>
    </row>
    <row r="4030" spans="4:4">
      <c r="D4030" s="94"/>
    </row>
    <row r="4031" spans="4:4">
      <c r="D4031" s="94"/>
    </row>
    <row r="4032" spans="4:4">
      <c r="D4032" s="94"/>
    </row>
    <row r="4033" spans="4:4">
      <c r="D4033" s="94"/>
    </row>
    <row r="4034" spans="4:4">
      <c r="D4034" s="94"/>
    </row>
    <row r="4035" spans="4:4">
      <c r="D4035" s="94"/>
    </row>
    <row r="4036" spans="4:4">
      <c r="D4036" s="94"/>
    </row>
    <row r="4037" spans="4:4">
      <c r="D4037" s="94"/>
    </row>
    <row r="4038" spans="4:4">
      <c r="D4038" s="94"/>
    </row>
    <row r="4039" spans="4:4">
      <c r="D4039" s="94"/>
    </row>
    <row r="4040" spans="4:4">
      <c r="D4040" s="94"/>
    </row>
    <row r="4041" spans="4:4">
      <c r="D4041" s="94"/>
    </row>
    <row r="4042" spans="4:4">
      <c r="D4042" s="94"/>
    </row>
    <row r="4043" spans="4:4">
      <c r="D4043" s="94"/>
    </row>
    <row r="4044" spans="4:4">
      <c r="D4044" s="94"/>
    </row>
    <row r="4045" spans="4:4">
      <c r="D4045" s="94"/>
    </row>
    <row r="4046" spans="4:4">
      <c r="D4046" s="94"/>
    </row>
    <row r="4047" spans="4:4">
      <c r="D4047" s="94"/>
    </row>
    <row r="4048" spans="4:4">
      <c r="D4048" s="94"/>
    </row>
    <row r="4049" spans="4:4">
      <c r="D4049" s="94"/>
    </row>
    <row r="4050" spans="4:4">
      <c r="D4050" s="94"/>
    </row>
    <row r="4051" spans="4:4">
      <c r="D4051" s="94"/>
    </row>
    <row r="4052" spans="4:4">
      <c r="D4052" s="94"/>
    </row>
    <row r="4053" spans="4:4">
      <c r="D4053" s="94"/>
    </row>
    <row r="4054" spans="4:4">
      <c r="D4054" s="94"/>
    </row>
    <row r="4055" spans="4:4">
      <c r="D4055" s="94"/>
    </row>
    <row r="4056" spans="4:4">
      <c r="D4056" s="94"/>
    </row>
    <row r="4057" spans="4:4">
      <c r="D4057" s="94"/>
    </row>
    <row r="4058" spans="4:4">
      <c r="D4058" s="94"/>
    </row>
    <row r="4059" spans="4:4">
      <c r="D4059" s="94"/>
    </row>
    <row r="4060" spans="4:4">
      <c r="D4060" s="94"/>
    </row>
    <row r="4061" spans="4:4">
      <c r="D4061" s="94"/>
    </row>
    <row r="4062" spans="4:4">
      <c r="D4062" s="94"/>
    </row>
    <row r="4063" spans="4:4">
      <c r="D4063" s="94"/>
    </row>
    <row r="4064" spans="4:4">
      <c r="D4064" s="94"/>
    </row>
    <row r="4065" spans="4:4">
      <c r="D4065" s="94"/>
    </row>
    <row r="4066" spans="4:4">
      <c r="D4066" s="94"/>
    </row>
    <row r="4067" spans="4:4">
      <c r="D4067" s="94"/>
    </row>
    <row r="4068" spans="4:4">
      <c r="D4068" s="94"/>
    </row>
    <row r="4069" spans="4:4">
      <c r="D4069" s="94"/>
    </row>
    <row r="4070" spans="4:4">
      <c r="D4070" s="94"/>
    </row>
    <row r="4071" spans="4:4">
      <c r="D4071" s="94"/>
    </row>
    <row r="4072" spans="4:4">
      <c r="D4072" s="94"/>
    </row>
    <row r="4073" spans="4:4">
      <c r="D4073" s="94"/>
    </row>
    <row r="4074" spans="4:4">
      <c r="D4074" s="94"/>
    </row>
    <row r="4075" spans="4:4">
      <c r="D4075" s="94"/>
    </row>
    <row r="4076" spans="4:4">
      <c r="D4076" s="94"/>
    </row>
    <row r="4077" spans="4:4">
      <c r="D4077" s="94"/>
    </row>
    <row r="4078" spans="4:4">
      <c r="D4078" s="94"/>
    </row>
    <row r="4079" spans="4:4">
      <c r="D4079" s="94"/>
    </row>
    <row r="4080" spans="4:4">
      <c r="D4080" s="94"/>
    </row>
    <row r="4081" spans="4:4">
      <c r="D4081" s="94"/>
    </row>
    <row r="4082" spans="4:4">
      <c r="D4082" s="94"/>
    </row>
    <row r="4083" spans="4:4">
      <c r="D4083" s="94"/>
    </row>
    <row r="4084" spans="4:4">
      <c r="D4084" s="94"/>
    </row>
    <row r="4085" spans="4:4">
      <c r="D4085" s="94"/>
    </row>
    <row r="4086" spans="4:4">
      <c r="D4086" s="94"/>
    </row>
    <row r="4087" spans="4:4">
      <c r="D4087" s="94"/>
    </row>
    <row r="4088" spans="4:4">
      <c r="D4088" s="94"/>
    </row>
    <row r="4089" spans="4:4">
      <c r="D4089" s="94"/>
    </row>
    <row r="4090" spans="4:4">
      <c r="D4090" s="94"/>
    </row>
    <row r="4091" spans="4:4">
      <c r="D4091" s="94"/>
    </row>
    <row r="4092" spans="4:4">
      <c r="D4092" s="94"/>
    </row>
    <row r="4093" spans="4:4">
      <c r="D4093" s="94"/>
    </row>
    <row r="4094" spans="4:4">
      <c r="D4094" s="94"/>
    </row>
    <row r="4095" spans="4:4">
      <c r="D4095" s="94"/>
    </row>
    <row r="4096" spans="4:4">
      <c r="D4096" s="94"/>
    </row>
    <row r="4097" spans="4:4">
      <c r="D4097" s="94"/>
    </row>
    <row r="4098" spans="4:4">
      <c r="D4098" s="94"/>
    </row>
    <row r="4099" spans="4:4">
      <c r="D4099" s="94"/>
    </row>
    <row r="4100" spans="4:4">
      <c r="D4100" s="94"/>
    </row>
    <row r="4101" spans="4:4">
      <c r="D4101" s="94"/>
    </row>
    <row r="4102" spans="4:4">
      <c r="D4102" s="94"/>
    </row>
    <row r="4103" spans="4:4">
      <c r="D4103" s="94"/>
    </row>
    <row r="4104" spans="4:4">
      <c r="D4104" s="94"/>
    </row>
    <row r="4105" spans="4:4">
      <c r="D4105" s="94"/>
    </row>
    <row r="4106" spans="4:4">
      <c r="D4106" s="94"/>
    </row>
    <row r="4107" spans="4:4">
      <c r="D4107" s="94"/>
    </row>
    <row r="4108" spans="4:4">
      <c r="D4108" s="94"/>
    </row>
    <row r="4109" spans="4:4">
      <c r="D4109" s="94"/>
    </row>
    <row r="4110" spans="4:4">
      <c r="D4110" s="94"/>
    </row>
    <row r="4111" spans="4:4">
      <c r="D4111" s="94"/>
    </row>
    <row r="4112" spans="4:4">
      <c r="D4112" s="94"/>
    </row>
    <row r="4113" spans="4:4">
      <c r="D4113" s="94"/>
    </row>
    <row r="4114" spans="4:4">
      <c r="D4114" s="94"/>
    </row>
    <row r="4115" spans="4:4">
      <c r="D4115" s="94"/>
    </row>
    <row r="4116" spans="4:4">
      <c r="D4116" s="94"/>
    </row>
    <row r="4117" spans="4:4">
      <c r="D4117" s="94"/>
    </row>
    <row r="4118" spans="4:4">
      <c r="D4118" s="94"/>
    </row>
    <row r="4119" spans="4:4">
      <c r="D4119" s="94"/>
    </row>
    <row r="4120" spans="4:4">
      <c r="D4120" s="94"/>
    </row>
    <row r="4121" spans="4:4">
      <c r="D4121" s="94"/>
    </row>
    <row r="4122" spans="4:4">
      <c r="D4122" s="94"/>
    </row>
    <row r="4123" spans="4:4">
      <c r="D4123" s="94"/>
    </row>
    <row r="4124" spans="4:4">
      <c r="D4124" s="94"/>
    </row>
    <row r="4125" spans="4:4">
      <c r="D4125" s="94"/>
    </row>
    <row r="4126" spans="4:4">
      <c r="D4126" s="94"/>
    </row>
    <row r="4127" spans="4:4">
      <c r="D4127" s="94"/>
    </row>
    <row r="4128" spans="4:4">
      <c r="D4128" s="94"/>
    </row>
    <row r="4129" spans="4:4">
      <c r="D4129" s="94"/>
    </row>
    <row r="4130" spans="4:4">
      <c r="D4130" s="94"/>
    </row>
    <row r="4131" spans="4:4">
      <c r="D4131" s="94"/>
    </row>
    <row r="4132" spans="4:4">
      <c r="D4132" s="94"/>
    </row>
    <row r="4133" spans="4:4">
      <c r="D4133" s="94"/>
    </row>
    <row r="4134" spans="4:4">
      <c r="D4134" s="94"/>
    </row>
    <row r="4135" spans="4:4">
      <c r="D4135" s="94"/>
    </row>
    <row r="4136" spans="4:4">
      <c r="D4136" s="94"/>
    </row>
    <row r="4137" spans="4:4">
      <c r="D4137" s="94"/>
    </row>
    <row r="4138" spans="4:4">
      <c r="D4138" s="94"/>
    </row>
    <row r="4139" spans="4:4">
      <c r="D4139" s="94"/>
    </row>
    <row r="4140" spans="4:4">
      <c r="D4140" s="94"/>
    </row>
    <row r="4141" spans="4:4">
      <c r="D4141" s="94"/>
    </row>
    <row r="4142" spans="4:4">
      <c r="D4142" s="94"/>
    </row>
    <row r="4143" spans="4:4">
      <c r="D4143" s="94"/>
    </row>
    <row r="4144" spans="4:4">
      <c r="D4144" s="94"/>
    </row>
    <row r="4145" spans="4:4">
      <c r="D4145" s="94"/>
    </row>
    <row r="4146" spans="4:4">
      <c r="D4146" s="94"/>
    </row>
    <row r="4147" spans="4:4">
      <c r="D4147" s="94"/>
    </row>
    <row r="4148" spans="4:4">
      <c r="D4148" s="94"/>
    </row>
    <row r="4149" spans="4:4">
      <c r="D4149" s="94"/>
    </row>
    <row r="4150" spans="4:4">
      <c r="D4150" s="94"/>
    </row>
    <row r="4151" spans="4:4">
      <c r="D4151" s="94"/>
    </row>
    <row r="4152" spans="4:4">
      <c r="D4152" s="94"/>
    </row>
    <row r="4153" spans="4:4">
      <c r="D4153" s="94"/>
    </row>
    <row r="4154" spans="4:4">
      <c r="D4154" s="94"/>
    </row>
    <row r="4155" spans="4:4">
      <c r="D4155" s="94"/>
    </row>
    <row r="4156" spans="4:4">
      <c r="D4156" s="94"/>
    </row>
    <row r="4157" spans="4:4">
      <c r="D4157" s="94"/>
    </row>
    <row r="4158" spans="4:4">
      <c r="D4158" s="94"/>
    </row>
    <row r="4159" spans="4:4">
      <c r="D4159" s="94"/>
    </row>
    <row r="4160" spans="4:4">
      <c r="D4160" s="94"/>
    </row>
    <row r="4161" spans="4:4">
      <c r="D4161" s="94"/>
    </row>
    <row r="4162" spans="4:4">
      <c r="D4162" s="94"/>
    </row>
    <row r="4163" spans="4:4">
      <c r="D4163" s="94"/>
    </row>
    <row r="4164" spans="4:4">
      <c r="D4164" s="94"/>
    </row>
    <row r="4165" spans="4:4">
      <c r="D4165" s="94"/>
    </row>
    <row r="4166" spans="4:4">
      <c r="D4166" s="94"/>
    </row>
    <row r="4167" spans="4:4">
      <c r="D4167" s="94"/>
    </row>
    <row r="4168" spans="4:4">
      <c r="D4168" s="94"/>
    </row>
    <row r="4169" spans="4:4">
      <c r="D4169" s="94"/>
    </row>
    <row r="4170" spans="4:4">
      <c r="D4170" s="94"/>
    </row>
    <row r="4171" spans="4:4">
      <c r="D4171" s="94"/>
    </row>
    <row r="4172" spans="4:4">
      <c r="D4172" s="94"/>
    </row>
    <row r="4173" spans="4:4">
      <c r="D4173" s="94"/>
    </row>
    <row r="4174" spans="4:4">
      <c r="D4174" s="94"/>
    </row>
    <row r="4175" spans="4:4">
      <c r="D4175" s="94"/>
    </row>
    <row r="4176" spans="4:4">
      <c r="D4176" s="94"/>
    </row>
    <row r="4177" spans="4:4">
      <c r="D4177" s="94"/>
    </row>
    <row r="4178" spans="4:4">
      <c r="D4178" s="94"/>
    </row>
    <row r="4179" spans="4:4">
      <c r="D4179" s="94"/>
    </row>
    <row r="4180" spans="4:4">
      <c r="D4180" s="94"/>
    </row>
    <row r="4181" spans="4:4">
      <c r="D4181" s="94"/>
    </row>
    <row r="4182" spans="4:4">
      <c r="D4182" s="94"/>
    </row>
    <row r="4183" spans="4:4">
      <c r="D4183" s="94"/>
    </row>
    <row r="4184" spans="4:4">
      <c r="D4184" s="94"/>
    </row>
    <row r="4185" spans="4:4">
      <c r="D4185" s="94"/>
    </row>
    <row r="4186" spans="4:4">
      <c r="D4186" s="94"/>
    </row>
    <row r="4187" spans="4:4">
      <c r="D4187" s="94"/>
    </row>
    <row r="4188" spans="4:4">
      <c r="D4188" s="94"/>
    </row>
    <row r="4189" spans="4:4">
      <c r="D4189" s="94"/>
    </row>
    <row r="4190" spans="4:4">
      <c r="D4190" s="94"/>
    </row>
    <row r="4191" spans="4:4">
      <c r="D4191" s="94"/>
    </row>
    <row r="4192" spans="4:4">
      <c r="D4192" s="94"/>
    </row>
    <row r="4193" spans="4:4">
      <c r="D4193" s="94"/>
    </row>
    <row r="4194" spans="4:4">
      <c r="D4194" s="94"/>
    </row>
    <row r="4195" spans="4:4">
      <c r="D4195" s="94"/>
    </row>
    <row r="4196" spans="4:4">
      <c r="D4196" s="94"/>
    </row>
    <row r="4197" spans="4:4">
      <c r="D4197" s="94"/>
    </row>
    <row r="4198" spans="4:4">
      <c r="D4198" s="94"/>
    </row>
    <row r="4199" spans="4:4">
      <c r="D4199" s="94"/>
    </row>
    <row r="4200" spans="4:4">
      <c r="D4200" s="94"/>
    </row>
    <row r="4201" spans="4:4">
      <c r="D4201" s="94"/>
    </row>
    <row r="4202" spans="4:4">
      <c r="D4202" s="94"/>
    </row>
    <row r="4203" spans="4:4">
      <c r="D4203" s="94"/>
    </row>
    <row r="4204" spans="4:4">
      <c r="D4204" s="94"/>
    </row>
    <row r="4205" spans="4:4">
      <c r="D4205" s="94"/>
    </row>
    <row r="4206" spans="4:4">
      <c r="D4206" s="94"/>
    </row>
    <row r="4207" spans="4:4">
      <c r="D4207" s="94"/>
    </row>
    <row r="4208" spans="4:4">
      <c r="D4208" s="94"/>
    </row>
    <row r="4209" spans="4:4">
      <c r="D4209" s="94"/>
    </row>
    <row r="4210" spans="4:4">
      <c r="D4210" s="94"/>
    </row>
    <row r="4211" spans="4:4">
      <c r="D4211" s="94"/>
    </row>
    <row r="4212" spans="4:4">
      <c r="D4212" s="94"/>
    </row>
    <row r="4213" spans="4:4">
      <c r="D4213" s="94"/>
    </row>
    <row r="4214" spans="4:4">
      <c r="D4214" s="94"/>
    </row>
    <row r="4215" spans="4:4">
      <c r="D4215" s="94"/>
    </row>
    <row r="4216" spans="4:4">
      <c r="D4216" s="94"/>
    </row>
    <row r="4217" spans="4:4">
      <c r="D4217" s="94"/>
    </row>
    <row r="4218" spans="4:4">
      <c r="D4218" s="94"/>
    </row>
    <row r="4219" spans="4:4">
      <c r="D4219" s="94"/>
    </row>
    <row r="4220" spans="4:4">
      <c r="D4220" s="94"/>
    </row>
    <row r="4221" spans="4:4">
      <c r="D4221" s="94"/>
    </row>
    <row r="4222" spans="4:4">
      <c r="D4222" s="94"/>
    </row>
    <row r="4223" spans="4:4">
      <c r="D4223" s="94"/>
    </row>
    <row r="4224" spans="4:4">
      <c r="D4224" s="94"/>
    </row>
    <row r="4225" spans="4:4">
      <c r="D4225" s="94"/>
    </row>
    <row r="4226" spans="4:4">
      <c r="D4226" s="94"/>
    </row>
    <row r="4227" spans="4:4">
      <c r="D4227" s="94"/>
    </row>
    <row r="4228" spans="4:4">
      <c r="D4228" s="94"/>
    </row>
    <row r="4229" spans="4:4">
      <c r="D4229" s="94"/>
    </row>
    <row r="4230" spans="4:4">
      <c r="D4230" s="94"/>
    </row>
    <row r="4231" spans="4:4">
      <c r="D4231" s="94"/>
    </row>
    <row r="4232" spans="4:4">
      <c r="D4232" s="94"/>
    </row>
    <row r="4233" spans="4:4">
      <c r="D4233" s="94"/>
    </row>
    <row r="4234" spans="4:4">
      <c r="D4234" s="94"/>
    </row>
    <row r="4235" spans="4:4">
      <c r="D4235" s="94"/>
    </row>
    <row r="4236" spans="4:4">
      <c r="D4236" s="94"/>
    </row>
    <row r="4237" spans="4:4">
      <c r="D4237" s="94"/>
    </row>
    <row r="4238" spans="4:4">
      <c r="D4238" s="94"/>
    </row>
    <row r="4239" spans="4:4">
      <c r="D4239" s="94"/>
    </row>
    <row r="4240" spans="4:4">
      <c r="D4240" s="94"/>
    </row>
    <row r="4241" spans="4:4">
      <c r="D4241" s="94"/>
    </row>
    <row r="4242" spans="4:4">
      <c r="D4242" s="94"/>
    </row>
    <row r="4243" spans="4:4">
      <c r="D4243" s="94"/>
    </row>
    <row r="4244" spans="4:4">
      <c r="D4244" s="94"/>
    </row>
    <row r="4245" spans="4:4">
      <c r="D4245" s="94"/>
    </row>
    <row r="4246" spans="4:4">
      <c r="D4246" s="94"/>
    </row>
    <row r="4247" spans="4:4">
      <c r="D4247" s="94"/>
    </row>
    <row r="4248" spans="4:4">
      <c r="D4248" s="94"/>
    </row>
    <row r="4249" spans="4:4">
      <c r="D4249" s="94"/>
    </row>
    <row r="4250" spans="4:4">
      <c r="D4250" s="94"/>
    </row>
    <row r="4251" spans="4:4">
      <c r="D4251" s="94"/>
    </row>
    <row r="4252" spans="4:4">
      <c r="D4252" s="94"/>
    </row>
    <row r="4253" spans="4:4">
      <c r="D4253" s="94"/>
    </row>
    <row r="4254" spans="4:4">
      <c r="D4254" s="94"/>
    </row>
    <row r="4255" spans="4:4">
      <c r="D4255" s="94"/>
    </row>
    <row r="4256" spans="4:4">
      <c r="D4256" s="94"/>
    </row>
    <row r="4257" spans="4:4">
      <c r="D4257" s="94"/>
    </row>
    <row r="4258" spans="4:4">
      <c r="D4258" s="94"/>
    </row>
    <row r="4259" spans="4:4">
      <c r="D4259" s="94"/>
    </row>
    <row r="4260" spans="4:4">
      <c r="D4260" s="94"/>
    </row>
    <row r="4261" spans="4:4">
      <c r="D4261" s="94"/>
    </row>
    <row r="4262" spans="4:4">
      <c r="D4262" s="94"/>
    </row>
    <row r="4263" spans="4:4">
      <c r="D4263" s="94"/>
    </row>
    <row r="4264" spans="4:4">
      <c r="D4264" s="94"/>
    </row>
    <row r="4265" spans="4:4">
      <c r="D4265" s="94"/>
    </row>
    <row r="4266" spans="4:4">
      <c r="D4266" s="94"/>
    </row>
    <row r="4267" spans="4:4">
      <c r="D4267" s="94"/>
    </row>
    <row r="4268" spans="4:4">
      <c r="D4268" s="94"/>
    </row>
    <row r="4269" spans="4:4">
      <c r="D4269" s="94"/>
    </row>
    <row r="4270" spans="4:4">
      <c r="D4270" s="94"/>
    </row>
    <row r="4271" spans="4:4">
      <c r="D4271" s="94"/>
    </row>
    <row r="4272" spans="4:4">
      <c r="D4272" s="94"/>
    </row>
    <row r="4273" spans="4:4">
      <c r="D4273" s="94"/>
    </row>
    <row r="4274" spans="4:4">
      <c r="D4274" s="94"/>
    </row>
    <row r="4275" spans="4:4">
      <c r="D4275" s="94"/>
    </row>
    <row r="4276" spans="4:4">
      <c r="D4276" s="94"/>
    </row>
    <row r="4277" spans="4:4">
      <c r="D4277" s="94"/>
    </row>
    <row r="4278" spans="4:4">
      <c r="D4278" s="94"/>
    </row>
    <row r="4279" spans="4:4">
      <c r="D4279" s="94"/>
    </row>
    <row r="4280" spans="4:4">
      <c r="D4280" s="94"/>
    </row>
    <row r="4281" spans="4:4">
      <c r="D4281" s="94"/>
    </row>
    <row r="4282" spans="4:4">
      <c r="D4282" s="94"/>
    </row>
    <row r="4283" spans="4:4">
      <c r="D4283" s="94"/>
    </row>
    <row r="4284" spans="4:4">
      <c r="D4284" s="94"/>
    </row>
    <row r="4285" spans="4:4">
      <c r="D4285" s="94"/>
    </row>
    <row r="4286" spans="4:4">
      <c r="D4286" s="94"/>
    </row>
    <row r="4287" spans="4:4">
      <c r="D4287" s="94"/>
    </row>
    <row r="4288" spans="4:4">
      <c r="D4288" s="94"/>
    </row>
    <row r="4289" spans="4:4">
      <c r="D4289" s="94"/>
    </row>
    <row r="4290" spans="4:4">
      <c r="D4290" s="94"/>
    </row>
    <row r="4291" spans="4:4">
      <c r="D4291" s="94"/>
    </row>
    <row r="4292" spans="4:4">
      <c r="D4292" s="94"/>
    </row>
    <row r="4293" spans="4:4">
      <c r="D4293" s="94"/>
    </row>
    <row r="4294" spans="4:4">
      <c r="D4294" s="94"/>
    </row>
    <row r="4295" spans="4:4">
      <c r="D4295" s="94"/>
    </row>
    <row r="4296" spans="4:4">
      <c r="D4296" s="94"/>
    </row>
    <row r="4297" spans="4:4">
      <c r="D4297" s="94"/>
    </row>
    <row r="4298" spans="4:4">
      <c r="D4298" s="94"/>
    </row>
    <row r="4299" spans="4:4">
      <c r="D4299" s="94"/>
    </row>
    <row r="4300" spans="4:4">
      <c r="D4300" s="94"/>
    </row>
    <row r="4301" spans="4:4">
      <c r="D4301" s="94"/>
    </row>
    <row r="4302" spans="4:4">
      <c r="D4302" s="94"/>
    </row>
    <row r="4303" spans="4:4">
      <c r="D4303" s="94"/>
    </row>
    <row r="4304" spans="4:4">
      <c r="D4304" s="94"/>
    </row>
    <row r="4305" spans="4:4">
      <c r="D4305" s="94"/>
    </row>
    <row r="4306" spans="4:4">
      <c r="D4306" s="94"/>
    </row>
    <row r="4307" spans="4:4">
      <c r="D4307" s="94"/>
    </row>
    <row r="4308" spans="4:4">
      <c r="D4308" s="94"/>
    </row>
    <row r="4309" spans="4:4">
      <c r="D4309" s="94"/>
    </row>
    <row r="4310" spans="4:4">
      <c r="D4310" s="94"/>
    </row>
    <row r="4311" spans="4:4">
      <c r="D4311" s="94"/>
    </row>
    <row r="4312" spans="4:4">
      <c r="D4312" s="94"/>
    </row>
    <row r="4313" spans="4:4">
      <c r="D4313" s="94"/>
    </row>
    <row r="4314" spans="4:4">
      <c r="D4314" s="94"/>
    </row>
    <row r="4315" spans="4:4">
      <c r="D4315" s="94"/>
    </row>
    <row r="4316" spans="4:4">
      <c r="D4316" s="94"/>
    </row>
    <row r="4317" spans="4:4">
      <c r="D4317" s="94"/>
    </row>
    <row r="4318" spans="4:4">
      <c r="D4318" s="94"/>
    </row>
    <row r="4319" spans="4:4">
      <c r="D4319" s="94"/>
    </row>
    <row r="4320" spans="4:4">
      <c r="D4320" s="94"/>
    </row>
    <row r="4321" spans="4:4">
      <c r="D4321" s="94"/>
    </row>
    <row r="4322" spans="4:4">
      <c r="D4322" s="94"/>
    </row>
    <row r="4323" spans="4:4">
      <c r="D4323" s="94"/>
    </row>
    <row r="4324" spans="4:4">
      <c r="D4324" s="94"/>
    </row>
    <row r="4325" spans="4:4">
      <c r="D4325" s="94"/>
    </row>
    <row r="4326" spans="4:4">
      <c r="D4326" s="94"/>
    </row>
    <row r="4327" spans="4:4">
      <c r="D4327" s="94"/>
    </row>
    <row r="4328" spans="4:4">
      <c r="D4328" s="94"/>
    </row>
    <row r="4329" spans="4:4">
      <c r="D4329" s="94"/>
    </row>
    <row r="4330" spans="4:4">
      <c r="D4330" s="94"/>
    </row>
    <row r="4331" spans="4:4">
      <c r="D4331" s="94"/>
    </row>
    <row r="4332" spans="4:4">
      <c r="D4332" s="94"/>
    </row>
    <row r="4333" spans="4:4">
      <c r="D4333" s="94"/>
    </row>
    <row r="4334" spans="4:4">
      <c r="D4334" s="94"/>
    </row>
    <row r="4335" spans="4:4">
      <c r="D4335" s="94"/>
    </row>
    <row r="4336" spans="4:4">
      <c r="D4336" s="94"/>
    </row>
    <row r="4337" spans="4:4">
      <c r="D4337" s="94"/>
    </row>
    <row r="4338" spans="4:4">
      <c r="D4338" s="94"/>
    </row>
    <row r="4339" spans="4:4">
      <c r="D4339" s="94"/>
    </row>
    <row r="4340" spans="4:4">
      <c r="D4340" s="94"/>
    </row>
    <row r="4341" spans="4:4">
      <c r="D4341" s="94"/>
    </row>
    <row r="4342" spans="4:4">
      <c r="D4342" s="94"/>
    </row>
    <row r="4343" spans="4:4">
      <c r="D4343" s="94"/>
    </row>
    <row r="4344" spans="4:4">
      <c r="D4344" s="94"/>
    </row>
    <row r="4345" spans="4:4">
      <c r="D4345" s="94"/>
    </row>
    <row r="4346" spans="4:4">
      <c r="D4346" s="94"/>
    </row>
    <row r="4347" spans="4:4">
      <c r="D4347" s="94"/>
    </row>
    <row r="4348" spans="4:4">
      <c r="D4348" s="94"/>
    </row>
    <row r="4349" spans="4:4">
      <c r="D4349" s="94"/>
    </row>
    <row r="4350" spans="4:4">
      <c r="D4350" s="94"/>
    </row>
    <row r="4351" spans="4:4">
      <c r="D4351" s="94"/>
    </row>
    <row r="4352" spans="4:4">
      <c r="D4352" s="94"/>
    </row>
    <row r="4353" spans="4:4">
      <c r="D4353" s="94"/>
    </row>
    <row r="4354" spans="4:4">
      <c r="D4354" s="94"/>
    </row>
    <row r="4355" spans="4:4">
      <c r="D4355" s="94"/>
    </row>
    <row r="4356" spans="4:4">
      <c r="D4356" s="94"/>
    </row>
    <row r="4357" spans="4:4">
      <c r="D4357" s="94"/>
    </row>
    <row r="4358" spans="4:4">
      <c r="D4358" s="94"/>
    </row>
    <row r="4359" spans="4:4">
      <c r="D4359" s="94"/>
    </row>
    <row r="4360" spans="4:4">
      <c r="D4360" s="94"/>
    </row>
    <row r="4361" spans="4:4">
      <c r="D4361" s="94"/>
    </row>
    <row r="4362" spans="4:4">
      <c r="D4362" s="94"/>
    </row>
    <row r="4363" spans="4:4">
      <c r="D4363" s="94"/>
    </row>
    <row r="4364" spans="4:4">
      <c r="D4364" s="94"/>
    </row>
    <row r="4365" spans="4:4">
      <c r="D4365" s="94"/>
    </row>
    <row r="4366" spans="4:4">
      <c r="D4366" s="94"/>
    </row>
    <row r="4367" spans="4:4">
      <c r="D4367" s="94"/>
    </row>
    <row r="4368" spans="4:4">
      <c r="D4368" s="94"/>
    </row>
    <row r="4369" spans="4:4">
      <c r="D4369" s="94"/>
    </row>
    <row r="4370" spans="4:4">
      <c r="D4370" s="94"/>
    </row>
    <row r="4371" spans="4:4">
      <c r="D4371" s="94"/>
    </row>
    <row r="4372" spans="4:4">
      <c r="D4372" s="94"/>
    </row>
    <row r="4373" spans="4:4">
      <c r="D4373" s="94"/>
    </row>
    <row r="4374" spans="4:4">
      <c r="D4374" s="94"/>
    </row>
    <row r="4375" spans="4:4">
      <c r="D4375" s="94"/>
    </row>
    <row r="4376" spans="4:4">
      <c r="D4376" s="94"/>
    </row>
    <row r="4377" spans="4:4">
      <c r="D4377" s="94"/>
    </row>
    <row r="4378" spans="4:4">
      <c r="D4378" s="94"/>
    </row>
    <row r="4379" spans="4:4">
      <c r="D4379" s="94"/>
    </row>
    <row r="4380" spans="4:4">
      <c r="D4380" s="94"/>
    </row>
    <row r="4381" spans="4:4">
      <c r="D4381" s="94"/>
    </row>
    <row r="4382" spans="4:4">
      <c r="D4382" s="94"/>
    </row>
    <row r="4383" spans="4:4">
      <c r="D4383" s="94"/>
    </row>
    <row r="4384" spans="4:4">
      <c r="D4384" s="94"/>
    </row>
    <row r="4385" spans="4:4">
      <c r="D4385" s="94"/>
    </row>
    <row r="4386" spans="4:4">
      <c r="D4386" s="94"/>
    </row>
    <row r="4387" spans="4:4">
      <c r="D4387" s="94"/>
    </row>
    <row r="4388" spans="4:4">
      <c r="D4388" s="94"/>
    </row>
    <row r="4389" spans="4:4">
      <c r="D4389" s="94"/>
    </row>
    <row r="4390" spans="4:4">
      <c r="D4390" s="94"/>
    </row>
    <row r="4391" spans="4:4">
      <c r="D4391" s="94"/>
    </row>
    <row r="4392" spans="4:4">
      <c r="D4392" s="94"/>
    </row>
    <row r="4393" spans="4:4">
      <c r="D4393" s="94"/>
    </row>
    <row r="4394" spans="4:4">
      <c r="D4394" s="94"/>
    </row>
    <row r="4395" spans="4:4">
      <c r="D4395" s="94"/>
    </row>
    <row r="4396" spans="4:4">
      <c r="D4396" s="94"/>
    </row>
    <row r="4397" spans="4:4">
      <c r="D4397" s="94"/>
    </row>
    <row r="4398" spans="4:4">
      <c r="D4398" s="94"/>
    </row>
    <row r="4399" spans="4:4">
      <c r="D4399" s="94"/>
    </row>
    <row r="4400" spans="4:4">
      <c r="D4400" s="94"/>
    </row>
    <row r="4401" spans="4:4">
      <c r="D4401" s="94"/>
    </row>
    <row r="4402" spans="4:4">
      <c r="D4402" s="94"/>
    </row>
    <row r="4403" spans="4:4">
      <c r="D4403" s="94"/>
    </row>
    <row r="4404" spans="4:4">
      <c r="D4404" s="94"/>
    </row>
    <row r="4405" spans="4:4">
      <c r="D4405" s="94"/>
    </row>
    <row r="4406" spans="4:4">
      <c r="D4406" s="94"/>
    </row>
    <row r="4407" spans="4:4">
      <c r="D4407" s="94"/>
    </row>
    <row r="4408" spans="4:4">
      <c r="D4408" s="94"/>
    </row>
    <row r="4409" spans="4:4">
      <c r="D4409" s="94"/>
    </row>
    <row r="4410" spans="4:4">
      <c r="D4410" s="94"/>
    </row>
    <row r="4411" spans="4:4">
      <c r="D4411" s="94"/>
    </row>
    <row r="4412" spans="4:4">
      <c r="D4412" s="94"/>
    </row>
    <row r="4413" spans="4:4">
      <c r="D4413" s="94"/>
    </row>
    <row r="4414" spans="4:4">
      <c r="D4414" s="94"/>
    </row>
    <row r="4415" spans="4:4">
      <c r="D4415" s="94"/>
    </row>
    <row r="4416" spans="4:4">
      <c r="D4416" s="94"/>
    </row>
    <row r="4417" spans="4:4">
      <c r="D4417" s="94"/>
    </row>
    <row r="4418" spans="4:4">
      <c r="D4418" s="94"/>
    </row>
    <row r="4419" spans="4:4">
      <c r="D4419" s="94"/>
    </row>
    <row r="4420" spans="4:4">
      <c r="D4420" s="94"/>
    </row>
    <row r="4421" spans="4:4">
      <c r="D4421" s="94"/>
    </row>
    <row r="4422" spans="4:4">
      <c r="D4422" s="94"/>
    </row>
    <row r="4423" spans="4:4">
      <c r="D4423" s="94"/>
    </row>
    <row r="4424" spans="4:4">
      <c r="D4424" s="94"/>
    </row>
    <row r="4425" spans="4:4">
      <c r="D4425" s="94"/>
    </row>
    <row r="4426" spans="4:4">
      <c r="D4426" s="94"/>
    </row>
    <row r="4427" spans="4:4">
      <c r="D4427" s="94"/>
    </row>
    <row r="4428" spans="4:4">
      <c r="D4428" s="94"/>
    </row>
    <row r="4429" spans="4:4">
      <c r="D4429" s="94"/>
    </row>
    <row r="4430" spans="4:4">
      <c r="D4430" s="94"/>
    </row>
    <row r="4431" spans="4:4">
      <c r="D4431" s="94"/>
    </row>
    <row r="4432" spans="4:4">
      <c r="D4432" s="94"/>
    </row>
    <row r="4433" spans="4:4">
      <c r="D4433" s="94"/>
    </row>
    <row r="4434" spans="4:4">
      <c r="D4434" s="94"/>
    </row>
    <row r="4435" spans="4:4">
      <c r="D4435" s="94"/>
    </row>
    <row r="4436" spans="4:4">
      <c r="D4436" s="94"/>
    </row>
    <row r="4437" spans="4:4">
      <c r="D4437" s="94"/>
    </row>
    <row r="4438" spans="4:4">
      <c r="D4438" s="94"/>
    </row>
    <row r="4439" spans="4:4">
      <c r="D4439" s="94"/>
    </row>
    <row r="4440" spans="4:4">
      <c r="D4440" s="94"/>
    </row>
    <row r="4441" spans="4:4">
      <c r="D4441" s="94"/>
    </row>
    <row r="4442" spans="4:4">
      <c r="D4442" s="94"/>
    </row>
    <row r="4443" spans="4:4">
      <c r="D4443" s="94"/>
    </row>
    <row r="4444" spans="4:4">
      <c r="D4444" s="94"/>
    </row>
    <row r="4445" spans="4:4">
      <c r="D4445" s="94"/>
    </row>
    <row r="4446" spans="4:4">
      <c r="D4446" s="94"/>
    </row>
    <row r="4447" spans="4:4">
      <c r="D4447" s="94"/>
    </row>
    <row r="4448" spans="4:4">
      <c r="D4448" s="94"/>
    </row>
    <row r="4449" spans="4:4">
      <c r="D4449" s="94"/>
    </row>
    <row r="4450" spans="4:4">
      <c r="D4450" s="94"/>
    </row>
    <row r="4451" spans="4:4">
      <c r="D4451" s="94"/>
    </row>
    <row r="4452" spans="4:4">
      <c r="D4452" s="94"/>
    </row>
    <row r="4453" spans="4:4">
      <c r="D4453" s="94"/>
    </row>
    <row r="4454" spans="4:4">
      <c r="D4454" s="94"/>
    </row>
    <row r="4455" spans="4:4">
      <c r="D4455" s="94"/>
    </row>
    <row r="4456" spans="4:4">
      <c r="D4456" s="94"/>
    </row>
    <row r="4457" spans="4:4">
      <c r="D4457" s="94"/>
    </row>
    <row r="4458" spans="4:4">
      <c r="D4458" s="94"/>
    </row>
    <row r="4459" spans="4:4">
      <c r="D4459" s="94"/>
    </row>
    <row r="4460" spans="4:4">
      <c r="D4460" s="94"/>
    </row>
    <row r="4461" spans="4:4">
      <c r="D4461" s="94"/>
    </row>
    <row r="4462" spans="4:4">
      <c r="D4462" s="94"/>
    </row>
    <row r="4463" spans="4:4">
      <c r="D4463" s="94"/>
    </row>
    <row r="4464" spans="4:4">
      <c r="D4464" s="94"/>
    </row>
    <row r="4465" spans="4:4">
      <c r="D4465" s="94"/>
    </row>
    <row r="4466" spans="4:4">
      <c r="D4466" s="94"/>
    </row>
    <row r="4467" spans="4:4">
      <c r="D4467" s="94"/>
    </row>
    <row r="4468" spans="4:4">
      <c r="D4468" s="94"/>
    </row>
    <row r="4469" spans="4:4">
      <c r="D4469" s="94"/>
    </row>
    <row r="4470" spans="4:4">
      <c r="D4470" s="94"/>
    </row>
    <row r="4471" spans="4:4">
      <c r="D4471" s="94"/>
    </row>
    <row r="4472" spans="4:4">
      <c r="D4472" s="94"/>
    </row>
    <row r="4473" spans="4:4">
      <c r="D4473" s="94"/>
    </row>
    <row r="4474" spans="4:4">
      <c r="D4474" s="94"/>
    </row>
    <row r="4475" spans="4:4">
      <c r="D4475" s="94"/>
    </row>
    <row r="4476" spans="4:4">
      <c r="D4476" s="94"/>
    </row>
    <row r="4477" spans="4:4">
      <c r="D4477" s="94"/>
    </row>
    <row r="4478" spans="4:4">
      <c r="D4478" s="94"/>
    </row>
    <row r="4479" spans="4:4">
      <c r="D4479" s="94"/>
    </row>
    <row r="4480" spans="4:4">
      <c r="D4480" s="94"/>
    </row>
    <row r="4481" spans="4:4">
      <c r="D4481" s="94"/>
    </row>
    <row r="4482" spans="4:4">
      <c r="D4482" s="94"/>
    </row>
    <row r="4483" spans="4:4">
      <c r="D4483" s="94"/>
    </row>
    <row r="4484" spans="4:4">
      <c r="D4484" s="94"/>
    </row>
    <row r="4485" spans="4:4">
      <c r="D4485" s="94"/>
    </row>
    <row r="4486" spans="4:4">
      <c r="D4486" s="94"/>
    </row>
    <row r="4487" spans="4:4">
      <c r="D4487" s="94"/>
    </row>
    <row r="4488" spans="4:4">
      <c r="D4488" s="94"/>
    </row>
    <row r="4489" spans="4:4">
      <c r="D4489" s="94"/>
    </row>
    <row r="4490" spans="4:4">
      <c r="D4490" s="94"/>
    </row>
    <row r="4491" spans="4:4">
      <c r="D4491" s="94"/>
    </row>
    <row r="4492" spans="4:4">
      <c r="D4492" s="94"/>
    </row>
    <row r="4493" spans="4:4">
      <c r="D4493" s="94"/>
    </row>
    <row r="4494" spans="4:4">
      <c r="D4494" s="94"/>
    </row>
    <row r="4495" spans="4:4">
      <c r="D4495" s="94"/>
    </row>
    <row r="4496" spans="4:4">
      <c r="D4496" s="94"/>
    </row>
    <row r="4497" spans="4:4">
      <c r="D4497" s="94"/>
    </row>
    <row r="4498" spans="4:4">
      <c r="D4498" s="94"/>
    </row>
    <row r="4499" spans="4:4">
      <c r="D4499" s="94"/>
    </row>
    <row r="4500" spans="4:4">
      <c r="D4500" s="94"/>
    </row>
    <row r="4501" spans="4:4">
      <c r="D4501" s="94"/>
    </row>
    <row r="4502" spans="4:4">
      <c r="D4502" s="94"/>
    </row>
    <row r="4503" spans="4:4">
      <c r="D4503" s="94"/>
    </row>
    <row r="4504" spans="4:4">
      <c r="D4504" s="94"/>
    </row>
    <row r="4505" spans="4:4">
      <c r="D4505" s="94"/>
    </row>
    <row r="4506" spans="4:4">
      <c r="D4506" s="94"/>
    </row>
    <row r="4507" spans="4:4">
      <c r="D4507" s="94"/>
    </row>
    <row r="4508" spans="4:4">
      <c r="D4508" s="94"/>
    </row>
    <row r="4509" spans="4:4">
      <c r="D4509" s="94"/>
    </row>
    <row r="4510" spans="4:4">
      <c r="D4510" s="94"/>
    </row>
    <row r="4511" spans="4:4">
      <c r="D4511" s="94"/>
    </row>
    <row r="4512" spans="4:4">
      <c r="D4512" s="94"/>
    </row>
    <row r="4513" spans="4:4">
      <c r="D4513" s="94"/>
    </row>
    <row r="4514" spans="4:4">
      <c r="D4514" s="94"/>
    </row>
    <row r="4515" spans="4:4">
      <c r="D4515" s="94"/>
    </row>
    <row r="4516" spans="4:4">
      <c r="D4516" s="94"/>
    </row>
    <row r="4517" spans="4:4">
      <c r="D4517" s="94"/>
    </row>
    <row r="4518" spans="4:4">
      <c r="D4518" s="94"/>
    </row>
    <row r="4519" spans="4:4">
      <c r="D4519" s="94"/>
    </row>
    <row r="4520" spans="4:4">
      <c r="D4520" s="94"/>
    </row>
    <row r="4521" spans="4:4">
      <c r="D4521" s="94"/>
    </row>
    <row r="4522" spans="4:4">
      <c r="D4522" s="94"/>
    </row>
    <row r="4523" spans="4:4">
      <c r="D4523" s="94"/>
    </row>
    <row r="4524" spans="4:4">
      <c r="D4524" s="94"/>
    </row>
    <row r="4525" spans="4:4">
      <c r="D4525" s="94"/>
    </row>
    <row r="4526" spans="4:4">
      <c r="D4526" s="94"/>
    </row>
    <row r="4527" spans="4:4">
      <c r="D4527" s="94"/>
    </row>
    <row r="4528" spans="4:4">
      <c r="D4528" s="94"/>
    </row>
    <row r="4529" spans="4:4">
      <c r="D4529" s="94"/>
    </row>
    <row r="4530" spans="4:4">
      <c r="D4530" s="94"/>
    </row>
    <row r="4531" spans="4:4">
      <c r="D4531" s="94"/>
    </row>
    <row r="4532" spans="4:4">
      <c r="D4532" s="94"/>
    </row>
    <row r="4533" spans="4:4">
      <c r="D4533" s="94"/>
    </row>
    <row r="4534" spans="4:4">
      <c r="D4534" s="94"/>
    </row>
    <row r="4535" spans="4:4">
      <c r="D4535" s="94"/>
    </row>
    <row r="4536" spans="4:4">
      <c r="D4536" s="94"/>
    </row>
    <row r="4537" spans="4:4">
      <c r="D4537" s="94"/>
    </row>
    <row r="4538" spans="4:4">
      <c r="D4538" s="94"/>
    </row>
    <row r="4539" spans="4:4">
      <c r="D4539" s="94"/>
    </row>
    <row r="4540" spans="4:4">
      <c r="D4540" s="94"/>
    </row>
    <row r="4541" spans="4:4">
      <c r="D4541" s="94"/>
    </row>
    <row r="4542" spans="4:4">
      <c r="D4542" s="94"/>
    </row>
    <row r="4543" spans="4:4">
      <c r="D4543" s="94"/>
    </row>
    <row r="4544" spans="4:4">
      <c r="D4544" s="94"/>
    </row>
    <row r="4545" spans="4:4">
      <c r="D4545" s="94"/>
    </row>
    <row r="4546" spans="4:4">
      <c r="D4546" s="94"/>
    </row>
    <row r="4547" spans="4:4">
      <c r="D4547" s="94"/>
    </row>
    <row r="4548" spans="4:4">
      <c r="D4548" s="94"/>
    </row>
    <row r="4549" spans="4:4">
      <c r="D4549" s="94"/>
    </row>
    <row r="4550" spans="4:4">
      <c r="D4550" s="94"/>
    </row>
    <row r="4551" spans="4:4">
      <c r="D4551" s="94"/>
    </row>
    <row r="4552" spans="4:4">
      <c r="D4552" s="94"/>
    </row>
    <row r="4553" spans="4:4">
      <c r="D4553" s="94"/>
    </row>
    <row r="4554" spans="4:4">
      <c r="D4554" s="94"/>
    </row>
    <row r="4555" spans="4:4">
      <c r="D4555" s="94"/>
    </row>
    <row r="4556" spans="4:4">
      <c r="D4556" s="94"/>
    </row>
    <row r="4557" spans="4:4">
      <c r="D4557" s="94"/>
    </row>
    <row r="4558" spans="4:4">
      <c r="D4558" s="94"/>
    </row>
    <row r="4559" spans="4:4">
      <c r="D4559" s="94"/>
    </row>
    <row r="4560" spans="4:4">
      <c r="D4560" s="94"/>
    </row>
    <row r="4561" spans="4:4">
      <c r="D4561" s="94"/>
    </row>
    <row r="4562" spans="4:4">
      <c r="D4562" s="94"/>
    </row>
    <row r="4563" spans="4:4">
      <c r="D4563" s="94"/>
    </row>
    <row r="4564" spans="4:4">
      <c r="D4564" s="94"/>
    </row>
    <row r="4565" spans="4:4">
      <c r="D4565" s="94"/>
    </row>
    <row r="4566" spans="4:4">
      <c r="D4566" s="94"/>
    </row>
    <row r="4567" spans="4:4">
      <c r="D4567" s="94"/>
    </row>
    <row r="4568" spans="4:4">
      <c r="D4568" s="94"/>
    </row>
    <row r="4569" spans="4:4">
      <c r="D4569" s="94"/>
    </row>
    <row r="4570" spans="4:4">
      <c r="D4570" s="94"/>
    </row>
    <row r="4571" spans="4:4">
      <c r="D4571" s="94"/>
    </row>
    <row r="4572" spans="4:4">
      <c r="D4572" s="94"/>
    </row>
    <row r="4573" spans="4:4">
      <c r="D4573" s="94"/>
    </row>
    <row r="4574" spans="4:4">
      <c r="D4574" s="94"/>
    </row>
    <row r="4575" spans="4:4">
      <c r="D4575" s="94"/>
    </row>
    <row r="4576" spans="4:4">
      <c r="D4576" s="94"/>
    </row>
    <row r="4577" spans="4:4">
      <c r="D4577" s="94"/>
    </row>
    <row r="4578" spans="4:4">
      <c r="D4578" s="94"/>
    </row>
    <row r="4579" spans="4:4">
      <c r="D4579" s="94"/>
    </row>
    <row r="4580" spans="4:4">
      <c r="D4580" s="94"/>
    </row>
    <row r="4581" spans="4:4">
      <c r="D4581" s="94"/>
    </row>
    <row r="4582" spans="4:4">
      <c r="D4582" s="94"/>
    </row>
    <row r="4583" spans="4:4">
      <c r="D4583" s="94"/>
    </row>
    <row r="4584" spans="4:4">
      <c r="D4584" s="94"/>
    </row>
    <row r="4585" spans="4:4">
      <c r="D4585" s="94"/>
    </row>
    <row r="4586" spans="4:4">
      <c r="D4586" s="94"/>
    </row>
    <row r="4587" spans="4:4">
      <c r="D4587" s="94"/>
    </row>
    <row r="4588" spans="4:4">
      <c r="D4588" s="94"/>
    </row>
    <row r="4589" spans="4:4">
      <c r="D4589" s="94"/>
    </row>
    <row r="4590" spans="4:4">
      <c r="D4590" s="94"/>
    </row>
    <row r="4591" spans="4:4">
      <c r="D4591" s="94"/>
    </row>
    <row r="4592" spans="4:4">
      <c r="D4592" s="94"/>
    </row>
    <row r="4593" spans="4:4">
      <c r="D4593" s="94"/>
    </row>
    <row r="4594" spans="4:4">
      <c r="D4594" s="94"/>
    </row>
    <row r="4595" spans="4:4">
      <c r="D4595" s="94"/>
    </row>
    <row r="4596" spans="4:4">
      <c r="D4596" s="94"/>
    </row>
    <row r="4597" spans="4:4">
      <c r="D4597" s="94"/>
    </row>
    <row r="4598" spans="4:4">
      <c r="D4598" s="94"/>
    </row>
    <row r="4599" spans="4:4">
      <c r="D4599" s="94"/>
    </row>
    <row r="4600" spans="4:4">
      <c r="D4600" s="94"/>
    </row>
    <row r="4601" spans="4:4">
      <c r="D4601" s="94"/>
    </row>
    <row r="4602" spans="4:4">
      <c r="D4602" s="94"/>
    </row>
    <row r="4603" spans="4:4">
      <c r="D4603" s="94"/>
    </row>
    <row r="4604" spans="4:4">
      <c r="D4604" s="94"/>
    </row>
    <row r="4605" spans="4:4">
      <c r="D4605" s="94"/>
    </row>
    <row r="4606" spans="4:4">
      <c r="D4606" s="94"/>
    </row>
    <row r="4607" spans="4:4">
      <c r="D4607" s="94"/>
    </row>
    <row r="4608" spans="4:4">
      <c r="D4608" s="94"/>
    </row>
    <row r="4609" spans="4:4">
      <c r="D4609" s="94"/>
    </row>
    <row r="4610" spans="4:4">
      <c r="D4610" s="94"/>
    </row>
    <row r="4611" spans="4:4">
      <c r="D4611" s="94"/>
    </row>
    <row r="4612" spans="4:4">
      <c r="D4612" s="94"/>
    </row>
    <row r="4613" spans="4:4">
      <c r="D4613" s="94"/>
    </row>
    <row r="4614" spans="4:4">
      <c r="D4614" s="94"/>
    </row>
    <row r="4615" spans="4:4">
      <c r="D4615" s="94"/>
    </row>
    <row r="4616" spans="4:4">
      <c r="D4616" s="94"/>
    </row>
    <row r="4617" spans="4:4">
      <c r="D4617" s="94"/>
    </row>
    <row r="4618" spans="4:4">
      <c r="D4618" s="94"/>
    </row>
    <row r="4619" spans="4:4">
      <c r="D4619" s="94"/>
    </row>
    <row r="4620" spans="4:4">
      <c r="D4620" s="94"/>
    </row>
    <row r="4621" spans="4:4">
      <c r="D4621" s="94"/>
    </row>
    <row r="4622" spans="4:4">
      <c r="D4622" s="94"/>
    </row>
    <row r="4623" spans="4:4">
      <c r="D4623" s="94"/>
    </row>
    <row r="4624" spans="4:4">
      <c r="D4624" s="94"/>
    </row>
    <row r="4625" spans="4:4">
      <c r="D4625" s="94"/>
    </row>
    <row r="4626" spans="4:4">
      <c r="D4626" s="94"/>
    </row>
    <row r="4627" spans="4:4">
      <c r="D4627" s="94"/>
    </row>
    <row r="4628" spans="4:4">
      <c r="D4628" s="94"/>
    </row>
    <row r="4629" spans="4:4">
      <c r="D4629" s="94"/>
    </row>
    <row r="4630" spans="4:4">
      <c r="D4630" s="94"/>
    </row>
    <row r="4631" spans="4:4">
      <c r="D4631" s="94"/>
    </row>
    <row r="4632" spans="4:4">
      <c r="D4632" s="94"/>
    </row>
    <row r="4633" spans="4:4">
      <c r="D4633" s="94"/>
    </row>
    <row r="4634" spans="4:4">
      <c r="D4634" s="94"/>
    </row>
    <row r="4635" spans="4:4">
      <c r="D4635" s="94"/>
    </row>
    <row r="4636" spans="4:4">
      <c r="D4636" s="94"/>
    </row>
    <row r="4637" spans="4:4">
      <c r="D4637" s="94"/>
    </row>
    <row r="4638" spans="4:4">
      <c r="D4638" s="94"/>
    </row>
    <row r="4639" spans="4:4">
      <c r="D4639" s="94"/>
    </row>
    <row r="4640" spans="4:4">
      <c r="D4640" s="94"/>
    </row>
    <row r="4641" spans="4:4">
      <c r="D4641" s="94"/>
    </row>
    <row r="4642" spans="4:4">
      <c r="D4642" s="94"/>
    </row>
    <row r="4643" spans="4:4">
      <c r="D4643" s="94"/>
    </row>
    <row r="4644" spans="4:4">
      <c r="D4644" s="94"/>
    </row>
    <row r="4645" spans="4:4">
      <c r="D4645" s="94"/>
    </row>
    <row r="4646" spans="4:4">
      <c r="D4646" s="94"/>
    </row>
    <row r="4647" spans="4:4">
      <c r="D4647" s="94"/>
    </row>
    <row r="4648" spans="4:4">
      <c r="D4648" s="94"/>
    </row>
    <row r="4649" spans="4:4">
      <c r="D4649" s="94"/>
    </row>
    <row r="4650" spans="4:4">
      <c r="D4650" s="94"/>
    </row>
    <row r="4651" spans="4:4">
      <c r="D4651" s="94"/>
    </row>
    <row r="4652" spans="4:4">
      <c r="D4652" s="94"/>
    </row>
    <row r="4653" spans="4:4">
      <c r="D4653" s="94"/>
    </row>
    <row r="4654" spans="4:4">
      <c r="D4654" s="94"/>
    </row>
    <row r="4655" spans="4:4">
      <c r="D4655" s="94"/>
    </row>
    <row r="4656" spans="4:4">
      <c r="D4656" s="94"/>
    </row>
    <row r="4657" spans="4:4">
      <c r="D4657" s="94"/>
    </row>
    <row r="4658" spans="4:4">
      <c r="D4658" s="94"/>
    </row>
    <row r="4659" spans="4:4">
      <c r="D4659" s="94"/>
    </row>
    <row r="4660" spans="4:4">
      <c r="D4660" s="94"/>
    </row>
    <row r="4661" spans="4:4">
      <c r="D4661" s="94"/>
    </row>
    <row r="4662" spans="4:4">
      <c r="D4662" s="94"/>
    </row>
    <row r="4663" spans="4:4">
      <c r="D4663" s="94"/>
    </row>
    <row r="4664" spans="4:4">
      <c r="D4664" s="94"/>
    </row>
    <row r="4665" spans="4:4">
      <c r="D4665" s="94"/>
    </row>
    <row r="4666" spans="4:4">
      <c r="D4666" s="94"/>
    </row>
    <row r="4667" spans="4:4">
      <c r="D4667" s="94"/>
    </row>
    <row r="4668" spans="4:4">
      <c r="D4668" s="94"/>
    </row>
    <row r="4669" spans="4:4">
      <c r="D4669" s="94"/>
    </row>
    <row r="4670" spans="4:4">
      <c r="D4670" s="94"/>
    </row>
    <row r="4671" spans="4:4">
      <c r="D4671" s="94"/>
    </row>
    <row r="4672" spans="4:4">
      <c r="D4672" s="94"/>
    </row>
    <row r="4673" spans="4:4">
      <c r="D4673" s="94"/>
    </row>
    <row r="4674" spans="4:4">
      <c r="D4674" s="94"/>
    </row>
    <row r="4675" spans="4:4">
      <c r="D4675" s="94"/>
    </row>
    <row r="4676" spans="4:4">
      <c r="D4676" s="94"/>
    </row>
    <row r="4677" spans="4:4">
      <c r="D4677" s="94"/>
    </row>
    <row r="4678" spans="4:4">
      <c r="D4678" s="94"/>
    </row>
    <row r="4679" spans="4:4">
      <c r="D4679" s="94"/>
    </row>
    <row r="4680" spans="4:4">
      <c r="D4680" s="94"/>
    </row>
    <row r="4681" spans="4:4">
      <c r="D4681" s="94"/>
    </row>
    <row r="4682" spans="4:4">
      <c r="D4682" s="94"/>
    </row>
    <row r="4683" spans="4:4">
      <c r="D4683" s="94"/>
    </row>
    <row r="4684" spans="4:4">
      <c r="D4684" s="94"/>
    </row>
    <row r="4685" spans="4:4">
      <c r="D4685" s="94"/>
    </row>
    <row r="4686" spans="4:4">
      <c r="D4686" s="94"/>
    </row>
    <row r="4687" spans="4:4">
      <c r="D4687" s="94"/>
    </row>
    <row r="4688" spans="4:4">
      <c r="D4688" s="94"/>
    </row>
    <row r="4689" spans="4:4">
      <c r="D4689" s="94"/>
    </row>
    <row r="4690" spans="4:4">
      <c r="D4690" s="94"/>
    </row>
    <row r="4691" spans="4:4">
      <c r="D4691" s="94"/>
    </row>
    <row r="4692" spans="4:4">
      <c r="D4692" s="94"/>
    </row>
    <row r="4693" spans="4:4">
      <c r="D4693" s="94"/>
    </row>
    <row r="4694" spans="4:4">
      <c r="D4694" s="94"/>
    </row>
    <row r="4695" spans="4:4">
      <c r="D4695" s="94"/>
    </row>
    <row r="4696" spans="4:4">
      <c r="D4696" s="94"/>
    </row>
    <row r="4697" spans="4:4">
      <c r="D4697" s="94"/>
    </row>
    <row r="4698" spans="4:4">
      <c r="D4698" s="94"/>
    </row>
    <row r="4699" spans="4:4">
      <c r="D4699" s="94"/>
    </row>
    <row r="4700" spans="4:4">
      <c r="D4700" s="94"/>
    </row>
    <row r="4701" spans="4:4">
      <c r="D4701" s="94"/>
    </row>
    <row r="4702" spans="4:4">
      <c r="D4702" s="94"/>
    </row>
    <row r="4703" spans="4:4">
      <c r="D4703" s="94"/>
    </row>
    <row r="4704" spans="4:4">
      <c r="D4704" s="94"/>
    </row>
    <row r="4705" spans="4:4">
      <c r="D4705" s="94"/>
    </row>
    <row r="4706" spans="4:4">
      <c r="D4706" s="94"/>
    </row>
    <row r="4707" spans="4:4">
      <c r="D4707" s="94"/>
    </row>
    <row r="4708" spans="4:4">
      <c r="D4708" s="94"/>
    </row>
    <row r="4709" spans="4:4">
      <c r="D4709" s="94"/>
    </row>
    <row r="4710" spans="4:4">
      <c r="D4710" s="94"/>
    </row>
    <row r="4711" spans="4:4">
      <c r="D4711" s="94"/>
    </row>
    <row r="4712" spans="4:4">
      <c r="D4712" s="94"/>
    </row>
    <row r="4713" spans="4:4">
      <c r="D4713" s="94"/>
    </row>
    <row r="4714" spans="4:4">
      <c r="D4714" s="94"/>
    </row>
    <row r="4715" spans="4:4">
      <c r="D4715" s="94"/>
    </row>
    <row r="4716" spans="4:4">
      <c r="D4716" s="94"/>
    </row>
    <row r="4717" spans="4:4">
      <c r="D4717" s="94"/>
    </row>
    <row r="4718" spans="4:4">
      <c r="D4718" s="94"/>
    </row>
    <row r="4719" spans="4:4">
      <c r="D4719" s="94"/>
    </row>
    <row r="4720" spans="4:4">
      <c r="D4720" s="94"/>
    </row>
    <row r="4721" spans="4:4">
      <c r="D4721" s="94"/>
    </row>
    <row r="4722" spans="4:4">
      <c r="D4722" s="94"/>
    </row>
    <row r="4723" spans="4:4">
      <c r="D4723" s="94"/>
    </row>
    <row r="4724" spans="4:4">
      <c r="D4724" s="94"/>
    </row>
    <row r="4725" spans="4:4">
      <c r="D4725" s="94"/>
    </row>
    <row r="4726" spans="4:4">
      <c r="D4726" s="94"/>
    </row>
    <row r="4727" spans="4:4">
      <c r="D4727" s="94"/>
    </row>
    <row r="4728" spans="4:4">
      <c r="D4728" s="94"/>
    </row>
    <row r="4729" spans="4:4">
      <c r="D4729" s="94"/>
    </row>
    <row r="4730" spans="4:4">
      <c r="D4730" s="94"/>
    </row>
    <row r="4731" spans="4:4">
      <c r="D4731" s="94"/>
    </row>
    <row r="4732" spans="4:4">
      <c r="D4732" s="94"/>
    </row>
    <row r="4733" spans="4:4">
      <c r="D4733" s="94"/>
    </row>
    <row r="4734" spans="4:4">
      <c r="D4734" s="94"/>
    </row>
    <row r="4735" spans="4:4">
      <c r="D4735" s="94"/>
    </row>
    <row r="4736" spans="4:4">
      <c r="D4736" s="94"/>
    </row>
    <row r="4737" spans="4:4">
      <c r="D4737" s="94"/>
    </row>
    <row r="4738" spans="4:4">
      <c r="D4738" s="94"/>
    </row>
    <row r="4739" spans="4:4">
      <c r="D4739" s="94"/>
    </row>
    <row r="4740" spans="4:4">
      <c r="D4740" s="94"/>
    </row>
    <row r="4741" spans="4:4">
      <c r="D4741" s="94"/>
    </row>
    <row r="4742" spans="4:4">
      <c r="D4742" s="94"/>
    </row>
    <row r="4743" spans="4:4">
      <c r="D4743" s="94"/>
    </row>
    <row r="4744" spans="4:4">
      <c r="D4744" s="94"/>
    </row>
    <row r="4745" spans="4:4">
      <c r="D4745" s="94"/>
    </row>
    <row r="4746" spans="4:4">
      <c r="D4746" s="94"/>
    </row>
    <row r="4747" spans="4:4">
      <c r="D4747" s="94"/>
    </row>
    <row r="4748" spans="4:4">
      <c r="D4748" s="94"/>
    </row>
    <row r="4749" spans="4:4">
      <c r="D4749" s="94"/>
    </row>
    <row r="4750" spans="4:4">
      <c r="D4750" s="94"/>
    </row>
    <row r="4751" spans="4:4">
      <c r="D4751" s="94"/>
    </row>
    <row r="4752" spans="4:4">
      <c r="D4752" s="94"/>
    </row>
    <row r="4753" spans="4:4">
      <c r="D4753" s="94"/>
    </row>
    <row r="4754" spans="4:4">
      <c r="D4754" s="94"/>
    </row>
    <row r="4755" spans="4:4">
      <c r="D4755" s="94"/>
    </row>
    <row r="4756" spans="4:4">
      <c r="D4756" s="94"/>
    </row>
    <row r="4757" spans="4:4">
      <c r="D4757" s="94"/>
    </row>
    <row r="4758" spans="4:4">
      <c r="D4758" s="94"/>
    </row>
    <row r="4759" spans="4:4">
      <c r="D4759" s="94"/>
    </row>
    <row r="4760" spans="4:4">
      <c r="D4760" s="94"/>
    </row>
    <row r="4761" spans="4:4">
      <c r="D4761" s="94"/>
    </row>
    <row r="4762" spans="4:4">
      <c r="D4762" s="94"/>
    </row>
    <row r="4763" spans="4:4">
      <c r="D4763" s="94"/>
    </row>
    <row r="4764" spans="4:4">
      <c r="D4764" s="94"/>
    </row>
    <row r="4765" spans="4:4">
      <c r="D4765" s="94"/>
    </row>
    <row r="4766" spans="4:4">
      <c r="D4766" s="94"/>
    </row>
    <row r="4767" spans="4:4">
      <c r="D4767" s="94"/>
    </row>
    <row r="4768" spans="4:4">
      <c r="D4768" s="94"/>
    </row>
    <row r="4769" spans="4:4">
      <c r="D4769" s="94"/>
    </row>
    <row r="4770" spans="4:4">
      <c r="D4770" s="94"/>
    </row>
    <row r="4771" spans="4:4">
      <c r="D4771" s="94"/>
    </row>
    <row r="4772" spans="4:4">
      <c r="D4772" s="94"/>
    </row>
    <row r="4773" spans="4:4">
      <c r="D4773" s="94"/>
    </row>
    <row r="4774" spans="4:4">
      <c r="D4774" s="94"/>
    </row>
    <row r="4775" spans="4:4">
      <c r="D4775" s="94"/>
    </row>
    <row r="4776" spans="4:4">
      <c r="D4776" s="94"/>
    </row>
    <row r="4777" spans="4:4">
      <c r="D4777" s="94"/>
    </row>
    <row r="4778" spans="4:4">
      <c r="D4778" s="94"/>
    </row>
    <row r="4779" spans="4:4">
      <c r="D4779" s="94"/>
    </row>
    <row r="4780" spans="4:4">
      <c r="D4780" s="94"/>
    </row>
    <row r="4781" spans="4:4">
      <c r="D4781" s="94"/>
    </row>
    <row r="4782" spans="4:4">
      <c r="D4782" s="94"/>
    </row>
    <row r="4783" spans="4:4">
      <c r="D4783" s="94"/>
    </row>
    <row r="4784" spans="4:4">
      <c r="D4784" s="94"/>
    </row>
    <row r="4785" spans="4:4">
      <c r="D4785" s="94"/>
    </row>
    <row r="4786" spans="4:4">
      <c r="D4786" s="94"/>
    </row>
    <row r="4787" spans="4:4">
      <c r="D4787" s="94"/>
    </row>
    <row r="4788" spans="4:4">
      <c r="D4788" s="94"/>
    </row>
    <row r="4789" spans="4:4">
      <c r="D4789" s="94"/>
    </row>
    <row r="4790" spans="4:4">
      <c r="D4790" s="94"/>
    </row>
    <row r="4791" spans="4:4">
      <c r="D4791" s="94"/>
    </row>
    <row r="4792" spans="4:4">
      <c r="D4792" s="94"/>
    </row>
    <row r="4793" spans="4:4">
      <c r="D4793" s="94"/>
    </row>
    <row r="4794" spans="4:4">
      <c r="D4794" s="94"/>
    </row>
    <row r="4795" spans="4:4">
      <c r="D4795" s="94"/>
    </row>
    <row r="4796" spans="4:4">
      <c r="D4796" s="94"/>
    </row>
    <row r="4797" spans="4:4">
      <c r="D4797" s="94"/>
    </row>
    <row r="4798" spans="4:4">
      <c r="D4798" s="94"/>
    </row>
    <row r="4799" spans="4:4">
      <c r="D4799" s="94"/>
    </row>
    <row r="4800" spans="4:4">
      <c r="D4800" s="94"/>
    </row>
    <row r="4801" spans="4:4">
      <c r="D4801" s="94"/>
    </row>
    <row r="4802" spans="4:4">
      <c r="D4802" s="94"/>
    </row>
    <row r="4803" spans="4:4">
      <c r="D4803" s="94"/>
    </row>
    <row r="4804" spans="4:4">
      <c r="D4804" s="94"/>
    </row>
    <row r="4805" spans="4:4">
      <c r="D4805" s="94"/>
    </row>
    <row r="4806" spans="4:4">
      <c r="D4806" s="94"/>
    </row>
    <row r="4807" spans="4:4">
      <c r="D4807" s="94"/>
    </row>
    <row r="4808" spans="4:4">
      <c r="D4808" s="94"/>
    </row>
    <row r="4809" spans="4:4">
      <c r="D4809" s="94"/>
    </row>
    <row r="4810" spans="4:4">
      <c r="D4810" s="94"/>
    </row>
    <row r="4811" spans="4:4">
      <c r="D4811" s="94"/>
    </row>
    <row r="4812" spans="4:4">
      <c r="D4812" s="94"/>
    </row>
    <row r="4813" spans="4:4">
      <c r="D4813" s="94"/>
    </row>
    <row r="4814" spans="4:4">
      <c r="D4814" s="94"/>
    </row>
    <row r="4815" spans="4:4">
      <c r="D4815" s="94"/>
    </row>
    <row r="4816" spans="4:4">
      <c r="D4816" s="94"/>
    </row>
    <row r="4817" spans="4:4">
      <c r="D4817" s="94"/>
    </row>
    <row r="4818" spans="4:4">
      <c r="D4818" s="94"/>
    </row>
    <row r="4819" spans="4:4">
      <c r="D4819" s="94"/>
    </row>
    <row r="4820" spans="4:4">
      <c r="D4820" s="94"/>
    </row>
    <row r="4821" spans="4:4">
      <c r="D4821" s="94"/>
    </row>
    <row r="4822" spans="4:4">
      <c r="D4822" s="94"/>
    </row>
    <row r="4823" spans="4:4">
      <c r="D4823" s="94"/>
    </row>
    <row r="4824" spans="4:4">
      <c r="D4824" s="94"/>
    </row>
    <row r="4825" spans="4:4">
      <c r="D4825" s="94"/>
    </row>
    <row r="4826" spans="4:4">
      <c r="D4826" s="94"/>
    </row>
    <row r="4827" spans="4:4">
      <c r="D4827" s="94"/>
    </row>
    <row r="4828" spans="4:4">
      <c r="D4828" s="94"/>
    </row>
    <row r="4829" spans="4:4">
      <c r="D4829" s="94"/>
    </row>
    <row r="4830" spans="4:4">
      <c r="D4830" s="94"/>
    </row>
    <row r="4831" spans="4:4">
      <c r="D4831" s="94"/>
    </row>
    <row r="4832" spans="4:4">
      <c r="D4832" s="94"/>
    </row>
    <row r="4833" spans="4:4">
      <c r="D4833" s="94"/>
    </row>
    <row r="4834" spans="4:4">
      <c r="D4834" s="94"/>
    </row>
    <row r="4835" spans="4:4">
      <c r="D4835" s="94"/>
    </row>
    <row r="4836" spans="4:4">
      <c r="D4836" s="94"/>
    </row>
    <row r="4837" spans="4:4">
      <c r="D4837" s="94"/>
    </row>
    <row r="4838" spans="4:4">
      <c r="D4838" s="94"/>
    </row>
    <row r="4839" spans="4:4">
      <c r="D4839" s="94"/>
    </row>
    <row r="4840" spans="4:4">
      <c r="D4840" s="94"/>
    </row>
    <row r="4841" spans="4:4">
      <c r="D4841" s="94"/>
    </row>
    <row r="4842" spans="4:4">
      <c r="D4842" s="94"/>
    </row>
    <row r="4843" spans="4:4">
      <c r="D4843" s="94"/>
    </row>
    <row r="4844" spans="4:4">
      <c r="D4844" s="94"/>
    </row>
    <row r="4845" spans="4:4">
      <c r="D4845" s="94"/>
    </row>
    <row r="4846" spans="4:4">
      <c r="D4846" s="94"/>
    </row>
    <row r="4847" spans="4:4">
      <c r="D4847" s="94"/>
    </row>
    <row r="4848" spans="4:4">
      <c r="D4848" s="94"/>
    </row>
    <row r="4849" spans="4:4">
      <c r="D4849" s="94"/>
    </row>
    <row r="4850" spans="4:4">
      <c r="D4850" s="94"/>
    </row>
    <row r="4851" spans="4:4">
      <c r="D4851" s="94"/>
    </row>
    <row r="4852" spans="4:4">
      <c r="D4852" s="94"/>
    </row>
    <row r="4853" spans="4:4">
      <c r="D4853" s="94"/>
    </row>
    <row r="4854" spans="4:4">
      <c r="D4854" s="94"/>
    </row>
    <row r="4855" spans="4:4">
      <c r="D4855" s="94"/>
    </row>
    <row r="4856" spans="4:4">
      <c r="D4856" s="94"/>
    </row>
    <row r="4857" spans="4:4">
      <c r="D4857" s="94"/>
    </row>
    <row r="4858" spans="4:4">
      <c r="D4858" s="94"/>
    </row>
    <row r="4859" spans="4:4">
      <c r="D4859" s="94"/>
    </row>
    <row r="4860" spans="4:4">
      <c r="D4860" s="94"/>
    </row>
    <row r="4861" spans="4:4">
      <c r="D4861" s="94"/>
    </row>
    <row r="4862" spans="4:4">
      <c r="D4862" s="94"/>
    </row>
    <row r="4863" spans="4:4">
      <c r="D4863" s="94"/>
    </row>
    <row r="4864" spans="4:4">
      <c r="D4864" s="94"/>
    </row>
    <row r="4865" spans="4:4">
      <c r="D4865" s="94"/>
    </row>
    <row r="4866" spans="4:4">
      <c r="D4866" s="94"/>
    </row>
    <row r="4867" spans="4:4">
      <c r="D4867" s="94"/>
    </row>
    <row r="4868" spans="4:4">
      <c r="D4868" s="94"/>
    </row>
    <row r="4869" spans="4:4">
      <c r="D4869" s="94"/>
    </row>
    <row r="4870" spans="4:4">
      <c r="D4870" s="94"/>
    </row>
    <row r="4871" spans="4:4">
      <c r="D4871" s="94"/>
    </row>
    <row r="4872" spans="4:4">
      <c r="D4872" s="94"/>
    </row>
    <row r="4873" spans="4:4">
      <c r="D4873" s="94"/>
    </row>
    <row r="4874" spans="4:4">
      <c r="D4874" s="94"/>
    </row>
    <row r="4875" spans="4:4">
      <c r="D4875" s="94"/>
    </row>
    <row r="4876" spans="4:4">
      <c r="D4876" s="94"/>
    </row>
    <row r="4877" spans="4:4">
      <c r="D4877" s="94"/>
    </row>
    <row r="4878" spans="4:4">
      <c r="D4878" s="94"/>
    </row>
    <row r="4879" spans="4:4">
      <c r="D4879" s="94"/>
    </row>
    <row r="4880" spans="4:4">
      <c r="D4880" s="94"/>
    </row>
    <row r="4881" spans="4:4">
      <c r="D4881" s="94"/>
    </row>
    <row r="4882" spans="4:4">
      <c r="D4882" s="94"/>
    </row>
    <row r="4883" spans="4:4">
      <c r="D4883" s="94"/>
    </row>
    <row r="4884" spans="4:4">
      <c r="D4884" s="94"/>
    </row>
    <row r="4885" spans="4:4">
      <c r="D4885" s="94"/>
    </row>
    <row r="4886" spans="4:4">
      <c r="D4886" s="94"/>
    </row>
    <row r="4887" spans="4:4">
      <c r="D4887" s="94"/>
    </row>
    <row r="4888" spans="4:4">
      <c r="D4888" s="94"/>
    </row>
    <row r="4889" spans="4:4">
      <c r="D4889" s="94"/>
    </row>
    <row r="4890" spans="4:4">
      <c r="D4890" s="94"/>
    </row>
    <row r="4891" spans="4:4">
      <c r="D4891" s="94"/>
    </row>
    <row r="4892" spans="4:4">
      <c r="D4892" s="94"/>
    </row>
    <row r="4893" spans="4:4">
      <c r="D4893" s="94"/>
    </row>
    <row r="4894" spans="4:4">
      <c r="D4894" s="94"/>
    </row>
    <row r="4895" spans="4:4">
      <c r="D4895" s="94"/>
    </row>
    <row r="4896" spans="4:4">
      <c r="D4896" s="94"/>
    </row>
    <row r="4897" spans="4:4">
      <c r="D4897" s="94"/>
    </row>
    <row r="4898" spans="4:4">
      <c r="D4898" s="94"/>
    </row>
    <row r="4899" spans="4:4">
      <c r="D4899" s="94"/>
    </row>
    <row r="4900" spans="4:4">
      <c r="D4900" s="94"/>
    </row>
    <row r="4901" spans="4:4">
      <c r="D4901" s="94"/>
    </row>
    <row r="4902" spans="4:4">
      <c r="D4902" s="94"/>
    </row>
    <row r="4903" spans="4:4">
      <c r="D4903" s="94"/>
    </row>
    <row r="4904" spans="4:4">
      <c r="D4904" s="94"/>
    </row>
    <row r="4905" spans="4:4">
      <c r="D4905" s="94"/>
    </row>
    <row r="4906" spans="4:4">
      <c r="D4906" s="94"/>
    </row>
    <row r="4907" spans="4:4">
      <c r="D4907" s="94"/>
    </row>
    <row r="4908" spans="4:4">
      <c r="D4908" s="94"/>
    </row>
    <row r="4909" spans="4:4">
      <c r="D4909" s="94"/>
    </row>
    <row r="4910" spans="4:4">
      <c r="D4910" s="94"/>
    </row>
    <row r="4911" spans="4:4">
      <c r="D4911" s="94"/>
    </row>
    <row r="4912" spans="4:4">
      <c r="D4912" s="94"/>
    </row>
    <row r="4913" spans="4:4">
      <c r="D4913" s="94"/>
    </row>
    <row r="4914" spans="4:4">
      <c r="D4914" s="94"/>
    </row>
    <row r="4915" spans="4:4">
      <c r="D4915" s="94"/>
    </row>
    <row r="4916" spans="4:4">
      <c r="D4916" s="94"/>
    </row>
    <row r="4917" spans="4:4">
      <c r="D4917" s="94"/>
    </row>
    <row r="4918" spans="4:4">
      <c r="D4918" s="94"/>
    </row>
    <row r="4919" spans="4:4">
      <c r="D4919" s="94"/>
    </row>
    <row r="4920" spans="4:4">
      <c r="D4920" s="94"/>
    </row>
    <row r="4921" spans="4:4">
      <c r="D4921" s="94"/>
    </row>
    <row r="4922" spans="4:4">
      <c r="D4922" s="94"/>
    </row>
    <row r="4923" spans="4:4">
      <c r="D4923" s="94"/>
    </row>
    <row r="4924" spans="4:4">
      <c r="D4924" s="94"/>
    </row>
    <row r="4925" spans="4:4">
      <c r="D4925" s="94"/>
    </row>
    <row r="4926" spans="4:4">
      <c r="D4926" s="94"/>
    </row>
    <row r="4927" spans="4:4">
      <c r="D4927" s="94"/>
    </row>
    <row r="4928" spans="4:4">
      <c r="D4928" s="94"/>
    </row>
    <row r="4929" spans="4:4">
      <c r="D4929" s="94"/>
    </row>
    <row r="4930" spans="4:4">
      <c r="D4930" s="94"/>
    </row>
    <row r="4931" spans="4:4">
      <c r="D4931" s="94"/>
    </row>
    <row r="4932" spans="4:4">
      <c r="D4932" s="94"/>
    </row>
    <row r="4933" spans="4:4">
      <c r="D4933" s="94"/>
    </row>
    <row r="4934" spans="4:4">
      <c r="D4934" s="94"/>
    </row>
    <row r="4935" spans="4:4">
      <c r="D4935" s="94"/>
    </row>
    <row r="4936" spans="4:4">
      <c r="D4936" s="94"/>
    </row>
    <row r="4937" spans="4:4">
      <c r="D4937" s="94"/>
    </row>
    <row r="4938" spans="4:4">
      <c r="D4938" s="94"/>
    </row>
    <row r="4939" spans="4:4">
      <c r="D4939" s="94"/>
    </row>
    <row r="4940" spans="4:4">
      <c r="D4940" s="94"/>
    </row>
    <row r="4941" spans="4:4">
      <c r="D4941" s="94"/>
    </row>
    <row r="4942" spans="4:4">
      <c r="D4942" s="94"/>
    </row>
    <row r="4943" spans="4:4">
      <c r="D4943" s="94"/>
    </row>
    <row r="4944" spans="4:4">
      <c r="D4944" s="94"/>
    </row>
    <row r="4945" spans="4:4">
      <c r="D4945" s="94"/>
    </row>
    <row r="4946" spans="4:4">
      <c r="D4946" s="94"/>
    </row>
    <row r="4947" spans="4:4">
      <c r="D4947" s="94"/>
    </row>
    <row r="4948" spans="4:4">
      <c r="D4948" s="94"/>
    </row>
    <row r="4949" spans="4:4">
      <c r="D4949" s="94"/>
    </row>
    <row r="4950" spans="4:4">
      <c r="D4950" s="94"/>
    </row>
    <row r="4951" spans="4:4">
      <c r="D4951" s="94"/>
    </row>
    <row r="4952" spans="4:4">
      <c r="D4952" s="94"/>
    </row>
    <row r="4953" spans="4:4">
      <c r="D4953" s="94"/>
    </row>
    <row r="4954" spans="4:4">
      <c r="D4954" s="94"/>
    </row>
    <row r="4955" spans="4:4">
      <c r="D4955" s="94"/>
    </row>
    <row r="4956" spans="4:4">
      <c r="D4956" s="94"/>
    </row>
    <row r="4957" spans="4:4">
      <c r="D4957" s="94"/>
    </row>
    <row r="4958" spans="4:4">
      <c r="D4958" s="94"/>
    </row>
    <row r="4959" spans="4:4">
      <c r="D4959" s="94"/>
    </row>
    <row r="4960" spans="4:4">
      <c r="D4960" s="94"/>
    </row>
    <row r="4961" spans="4:4">
      <c r="D4961" s="94"/>
    </row>
    <row r="4962" spans="4:4">
      <c r="D4962" s="94"/>
    </row>
    <row r="4963" spans="4:4">
      <c r="D4963" s="94"/>
    </row>
    <row r="4964" spans="4:4">
      <c r="D4964" s="94"/>
    </row>
    <row r="4965" spans="4:4">
      <c r="D4965" s="94"/>
    </row>
    <row r="4966" spans="4:4">
      <c r="D4966" s="94"/>
    </row>
    <row r="4967" spans="4:4">
      <c r="D4967" s="94"/>
    </row>
    <row r="4968" spans="4:4">
      <c r="D4968" s="94"/>
    </row>
    <row r="4969" spans="4:4">
      <c r="D4969" s="94"/>
    </row>
    <row r="4970" spans="4:4">
      <c r="D4970" s="94"/>
    </row>
    <row r="4971" spans="4:4">
      <c r="D4971" s="94"/>
    </row>
    <row r="4972" spans="4:4">
      <c r="D4972" s="94"/>
    </row>
    <row r="4973" spans="4:4">
      <c r="D4973" s="94"/>
    </row>
    <row r="4974" spans="4:4">
      <c r="D4974" s="94"/>
    </row>
    <row r="4975" spans="4:4">
      <c r="D4975" s="94"/>
    </row>
    <row r="4976" spans="4:4">
      <c r="D4976" s="94"/>
    </row>
    <row r="4977" spans="4:4">
      <c r="D4977" s="94"/>
    </row>
    <row r="4978" spans="4:4">
      <c r="D4978" s="94"/>
    </row>
    <row r="4979" spans="4:4">
      <c r="D4979" s="94"/>
    </row>
    <row r="4980" spans="4:4">
      <c r="D4980" s="94"/>
    </row>
    <row r="4981" spans="4:4">
      <c r="D4981" s="94"/>
    </row>
    <row r="4982" spans="4:4">
      <c r="D4982" s="94"/>
    </row>
    <row r="4983" spans="4:4">
      <c r="D4983" s="94"/>
    </row>
    <row r="4984" spans="4:4">
      <c r="D4984" s="94"/>
    </row>
    <row r="4985" spans="4:4">
      <c r="D4985" s="94"/>
    </row>
    <row r="4986" spans="4:4">
      <c r="D4986" s="94"/>
    </row>
    <row r="4987" spans="4:4">
      <c r="D4987" s="94"/>
    </row>
    <row r="4988" spans="4:4">
      <c r="D4988" s="94"/>
    </row>
    <row r="4989" spans="4:4">
      <c r="D4989" s="94"/>
    </row>
    <row r="4990" spans="4:4">
      <c r="D4990" s="94"/>
    </row>
    <row r="4991" spans="4:4">
      <c r="D4991" s="94"/>
    </row>
    <row r="4992" spans="4:4">
      <c r="D4992" s="94"/>
    </row>
    <row r="4993" spans="4:4">
      <c r="D4993" s="94"/>
    </row>
    <row r="4994" spans="4:4">
      <c r="D4994" s="94"/>
    </row>
    <row r="4995" spans="4:4">
      <c r="D4995" s="94"/>
    </row>
    <row r="4996" spans="4:4">
      <c r="D4996" s="94"/>
    </row>
    <row r="4997" spans="4:4">
      <c r="D4997" s="94"/>
    </row>
    <row r="4998" spans="4:4">
      <c r="D4998" s="94"/>
    </row>
    <row r="4999" spans="4:4">
      <c r="D4999" s="94"/>
    </row>
    <row r="5000" spans="4:4">
      <c r="D5000" s="94"/>
    </row>
    <row r="5001" spans="4:4">
      <c r="D5001" s="94"/>
    </row>
    <row r="5002" spans="4:4">
      <c r="D5002" s="94"/>
    </row>
    <row r="5003" spans="4:4">
      <c r="D5003" s="94"/>
    </row>
    <row r="5004" spans="4:4">
      <c r="D5004" s="94"/>
    </row>
    <row r="5005" spans="4:4">
      <c r="D5005" s="94"/>
    </row>
    <row r="5006" spans="4:4">
      <c r="D5006" s="94"/>
    </row>
    <row r="5007" spans="4:4">
      <c r="D5007" s="94"/>
    </row>
    <row r="5008" spans="4:4">
      <c r="D5008" s="94"/>
    </row>
    <row r="5009" spans="4:4">
      <c r="D5009" s="94"/>
    </row>
    <row r="5010" spans="4:4">
      <c r="D5010" s="94"/>
    </row>
    <row r="5011" spans="4:4">
      <c r="D5011" s="94"/>
    </row>
    <row r="5012" spans="4:4">
      <c r="D5012" s="94"/>
    </row>
    <row r="5013" spans="4:4">
      <c r="D5013" s="94"/>
    </row>
    <row r="5014" spans="4:4">
      <c r="D5014" s="94"/>
    </row>
    <row r="5015" spans="4:4">
      <c r="D5015" s="94"/>
    </row>
    <row r="5016" spans="4:4">
      <c r="D5016" s="94"/>
    </row>
    <row r="5017" spans="4:4">
      <c r="D5017" s="94"/>
    </row>
    <row r="5018" spans="4:4">
      <c r="D5018" s="94"/>
    </row>
    <row r="5019" spans="4:4">
      <c r="D5019" s="94"/>
    </row>
    <row r="5020" spans="4:4">
      <c r="D5020" s="94"/>
    </row>
    <row r="5021" spans="4:4">
      <c r="D5021" s="94"/>
    </row>
    <row r="5022" spans="4:4">
      <c r="D5022" s="94"/>
    </row>
    <row r="5023" spans="4:4">
      <c r="D5023" s="94"/>
    </row>
    <row r="5024" spans="4:4">
      <c r="D5024" s="94"/>
    </row>
    <row r="5025" spans="4:4">
      <c r="D5025" s="94"/>
    </row>
    <row r="5026" spans="4:4">
      <c r="D5026" s="94"/>
    </row>
    <row r="5027" spans="4:4">
      <c r="D5027" s="94"/>
    </row>
    <row r="5028" spans="4:4">
      <c r="D5028" s="94"/>
    </row>
    <row r="5029" spans="4:4">
      <c r="D5029" s="94"/>
    </row>
    <row r="5030" spans="4:4">
      <c r="D5030" s="94"/>
    </row>
    <row r="5031" spans="4:4">
      <c r="D5031" s="94"/>
    </row>
    <row r="5032" spans="4:4">
      <c r="D5032" s="94"/>
    </row>
    <row r="5033" spans="4:4">
      <c r="D5033" s="94"/>
    </row>
    <row r="5034" spans="4:4">
      <c r="D5034" s="94"/>
    </row>
    <row r="5035" spans="4:4">
      <c r="D5035" s="94"/>
    </row>
    <row r="5036" spans="4:4">
      <c r="D5036" s="94"/>
    </row>
    <row r="5037" spans="4:4">
      <c r="D5037" s="94"/>
    </row>
    <row r="5038" spans="4:4">
      <c r="D5038" s="94"/>
    </row>
    <row r="5039" spans="4:4">
      <c r="D5039" s="94"/>
    </row>
    <row r="5040" spans="4:4">
      <c r="D5040" s="94"/>
    </row>
    <row r="5041" spans="4:4">
      <c r="D5041" s="94"/>
    </row>
    <row r="5042" spans="4:4">
      <c r="D5042" s="94"/>
    </row>
    <row r="5043" spans="4:4">
      <c r="D5043" s="94"/>
    </row>
    <row r="5044" spans="4:4">
      <c r="D5044" s="94"/>
    </row>
    <row r="5045" spans="4:4">
      <c r="D5045" s="94"/>
    </row>
    <row r="5046" spans="4:4">
      <c r="D5046" s="94"/>
    </row>
    <row r="5047" spans="4:4">
      <c r="D5047" s="94"/>
    </row>
    <row r="5048" spans="4:4">
      <c r="D5048" s="94"/>
    </row>
    <row r="5049" spans="4:4">
      <c r="D5049" s="94"/>
    </row>
    <row r="5050" spans="4:4">
      <c r="D5050" s="94"/>
    </row>
    <row r="5051" spans="4:4">
      <c r="D5051" s="94"/>
    </row>
    <row r="5052" spans="4:4">
      <c r="D5052" s="94"/>
    </row>
    <row r="5053" spans="4:4">
      <c r="D5053" s="94"/>
    </row>
    <row r="5054" spans="4:4">
      <c r="D5054" s="94"/>
    </row>
    <row r="5055" spans="4:4">
      <c r="D5055" s="94"/>
    </row>
    <row r="5056" spans="4:4">
      <c r="D5056" s="94"/>
    </row>
    <row r="5057" spans="4:4">
      <c r="D5057" s="94"/>
    </row>
    <row r="5058" spans="4:4">
      <c r="D5058" s="94"/>
    </row>
    <row r="5059" spans="4:4">
      <c r="D5059" s="94"/>
    </row>
    <row r="5060" spans="4:4">
      <c r="D5060" s="94"/>
    </row>
    <row r="5061" spans="4:4">
      <c r="D5061" s="94"/>
    </row>
    <row r="5062" spans="4:4">
      <c r="D5062" s="94"/>
    </row>
    <row r="5063" spans="4:4">
      <c r="D5063" s="94"/>
    </row>
    <row r="5064" spans="4:4">
      <c r="D5064" s="94"/>
    </row>
    <row r="5065" spans="4:4">
      <c r="D5065" s="94"/>
    </row>
    <row r="5066" spans="4:4">
      <c r="D5066" s="94"/>
    </row>
    <row r="5067" spans="4:4">
      <c r="D5067" s="94"/>
    </row>
    <row r="5068" spans="4:4">
      <c r="D5068" s="94"/>
    </row>
    <row r="5069" spans="4:4">
      <c r="D5069" s="94"/>
    </row>
    <row r="5070" spans="4:4">
      <c r="D5070" s="94"/>
    </row>
    <row r="5071" spans="4:4">
      <c r="D5071" s="94"/>
    </row>
    <row r="5072" spans="4:4">
      <c r="D5072" s="94"/>
    </row>
    <row r="5073" spans="4:4">
      <c r="D5073" s="94"/>
    </row>
    <row r="5074" spans="4:4">
      <c r="D5074" s="94"/>
    </row>
    <row r="5075" spans="4:4">
      <c r="D5075" s="94"/>
    </row>
    <row r="5076" spans="4:4">
      <c r="D5076" s="94"/>
    </row>
    <row r="5077" spans="4:4">
      <c r="D5077" s="94"/>
    </row>
    <row r="5078" spans="4:4">
      <c r="D5078" s="94"/>
    </row>
    <row r="5079" spans="4:4">
      <c r="D5079" s="94"/>
    </row>
    <row r="5080" spans="4:4">
      <c r="D5080" s="94"/>
    </row>
    <row r="5081" spans="4:4">
      <c r="D5081" s="94"/>
    </row>
    <row r="5082" spans="4:4">
      <c r="D5082" s="94"/>
    </row>
    <row r="5083" spans="4:4">
      <c r="D5083" s="94"/>
    </row>
    <row r="5084" spans="4:4">
      <c r="D5084" s="94"/>
    </row>
    <row r="5085" spans="4:4">
      <c r="D5085" s="94"/>
    </row>
    <row r="5086" spans="4:4">
      <c r="D5086" s="94"/>
    </row>
    <row r="5087" spans="4:4">
      <c r="D5087" s="94"/>
    </row>
    <row r="5088" spans="4:4">
      <c r="D5088" s="94"/>
    </row>
    <row r="5089" spans="4:4">
      <c r="D5089" s="94"/>
    </row>
    <row r="5090" spans="4:4">
      <c r="D5090" s="94"/>
    </row>
    <row r="5091" spans="4:4">
      <c r="D5091" s="94"/>
    </row>
    <row r="5092" spans="4:4">
      <c r="D5092" s="94"/>
    </row>
    <row r="5093" spans="4:4">
      <c r="D5093" s="94"/>
    </row>
    <row r="5094" spans="4:4">
      <c r="D5094" s="94"/>
    </row>
    <row r="5095" spans="4:4">
      <c r="D5095" s="94"/>
    </row>
    <row r="5096" spans="4:4">
      <c r="D5096" s="94"/>
    </row>
    <row r="5097" spans="4:4">
      <c r="D5097" s="94"/>
    </row>
    <row r="5098" spans="4:4">
      <c r="D5098" s="94"/>
    </row>
    <row r="5099" spans="4:4">
      <c r="D5099" s="94"/>
    </row>
    <row r="5100" spans="4:4">
      <c r="D5100" s="94"/>
    </row>
    <row r="5101" spans="4:4">
      <c r="D5101" s="94"/>
    </row>
    <row r="5102" spans="4:4">
      <c r="D5102" s="94"/>
    </row>
    <row r="5103" spans="4:4">
      <c r="D5103" s="94"/>
    </row>
    <row r="5104" spans="4:4">
      <c r="D5104" s="94"/>
    </row>
    <row r="5105" spans="4:4">
      <c r="D5105" s="94"/>
    </row>
    <row r="5106" spans="4:4">
      <c r="D5106" s="94"/>
    </row>
    <row r="5107" spans="4:4">
      <c r="D5107" s="94"/>
    </row>
    <row r="5108" spans="4:4">
      <c r="D5108" s="94"/>
    </row>
    <row r="5109" spans="4:4">
      <c r="D5109" s="94"/>
    </row>
    <row r="5110" spans="4:4">
      <c r="D5110" s="94"/>
    </row>
    <row r="5111" spans="4:4">
      <c r="D5111" s="94"/>
    </row>
    <row r="5112" spans="4:4">
      <c r="D5112" s="94"/>
    </row>
    <row r="5113" spans="4:4">
      <c r="D5113" s="94"/>
    </row>
    <row r="5114" spans="4:4">
      <c r="D5114" s="94"/>
    </row>
    <row r="5115" spans="4:4">
      <c r="D5115" s="94"/>
    </row>
    <row r="5116" spans="4:4">
      <c r="D5116" s="94"/>
    </row>
    <row r="5117" spans="4:4">
      <c r="D5117" s="94"/>
    </row>
    <row r="5118" spans="4:4">
      <c r="D5118" s="94"/>
    </row>
    <row r="5119" spans="4:4">
      <c r="D5119" s="94"/>
    </row>
    <row r="5120" spans="4:4">
      <c r="D5120" s="94"/>
    </row>
    <row r="5121" spans="4:4">
      <c r="D5121" s="94"/>
    </row>
    <row r="5122" spans="4:4">
      <c r="D5122" s="94"/>
    </row>
    <row r="5123" spans="4:4">
      <c r="D5123" s="94"/>
    </row>
    <row r="5124" spans="4:4">
      <c r="D5124" s="94"/>
    </row>
    <row r="5125" spans="4:4">
      <c r="D5125" s="94"/>
    </row>
    <row r="5126" spans="4:4">
      <c r="D5126" s="94"/>
    </row>
    <row r="5127" spans="4:4">
      <c r="D5127" s="94"/>
    </row>
    <row r="5128" spans="4:4">
      <c r="D5128" s="94"/>
    </row>
    <row r="5129" spans="4:4">
      <c r="D5129" s="94"/>
    </row>
    <row r="5130" spans="4:4">
      <c r="D5130" s="94"/>
    </row>
    <row r="5131" spans="4:4">
      <c r="D5131" s="94"/>
    </row>
    <row r="5132" spans="4:4">
      <c r="D5132" s="94"/>
    </row>
    <row r="5133" spans="4:4">
      <c r="D5133" s="94"/>
    </row>
    <row r="5134" spans="4:4">
      <c r="D5134" s="94"/>
    </row>
    <row r="5135" spans="4:4">
      <c r="D5135" s="94"/>
    </row>
    <row r="5136" spans="4:4">
      <c r="D5136" s="94"/>
    </row>
    <row r="5137" spans="4:4">
      <c r="D5137" s="94"/>
    </row>
    <row r="5138" spans="4:4">
      <c r="D5138" s="94"/>
    </row>
    <row r="5139" spans="4:4">
      <c r="D5139" s="94"/>
    </row>
    <row r="5140" spans="4:4">
      <c r="D5140" s="94"/>
    </row>
    <row r="5141" spans="4:4">
      <c r="D5141" s="94"/>
    </row>
    <row r="5142" spans="4:4">
      <c r="D5142" s="94"/>
    </row>
    <row r="5143" spans="4:4">
      <c r="D5143" s="94"/>
    </row>
    <row r="5144" spans="4:4">
      <c r="D5144" s="94"/>
    </row>
    <row r="5145" spans="4:4">
      <c r="D5145" s="94"/>
    </row>
    <row r="5146" spans="4:4">
      <c r="D5146" s="94"/>
    </row>
    <row r="5147" spans="4:4">
      <c r="D5147" s="94"/>
    </row>
    <row r="5148" spans="4:4">
      <c r="D5148" s="94"/>
    </row>
    <row r="5149" spans="4:4">
      <c r="D5149" s="94"/>
    </row>
    <row r="5150" spans="4:4">
      <c r="D5150" s="94"/>
    </row>
    <row r="5151" spans="4:4">
      <c r="D5151" s="94"/>
    </row>
    <row r="5152" spans="4:4">
      <c r="D5152" s="94"/>
    </row>
    <row r="5153" spans="4:4">
      <c r="D5153" s="94"/>
    </row>
    <row r="5154" spans="4:4">
      <c r="D5154" s="94"/>
    </row>
    <row r="5155" spans="4:4">
      <c r="D5155" s="94"/>
    </row>
    <row r="5156" spans="4:4">
      <c r="D5156" s="94"/>
    </row>
    <row r="5157" spans="4:4">
      <c r="D5157" s="94"/>
    </row>
    <row r="5158" spans="4:4">
      <c r="D5158" s="94"/>
    </row>
    <row r="5159" spans="4:4">
      <c r="D5159" s="94"/>
    </row>
    <row r="5160" spans="4:4">
      <c r="D5160" s="94"/>
    </row>
    <row r="5161" spans="4:4">
      <c r="D5161" s="94"/>
    </row>
    <row r="5162" spans="4:4">
      <c r="D5162" s="94"/>
    </row>
    <row r="5163" spans="4:4">
      <c r="D5163" s="94"/>
    </row>
    <row r="5164" spans="4:4">
      <c r="D5164" s="94"/>
    </row>
    <row r="5165" spans="4:4">
      <c r="D5165" s="94"/>
    </row>
    <row r="5166" spans="4:4">
      <c r="D5166" s="94"/>
    </row>
    <row r="5167" spans="4:4">
      <c r="D5167" s="94"/>
    </row>
    <row r="5168" spans="4:4">
      <c r="D5168" s="94"/>
    </row>
    <row r="5169" spans="4:4">
      <c r="D5169" s="94"/>
    </row>
    <row r="5170" spans="4:4">
      <c r="D5170" s="94"/>
    </row>
    <row r="5171" spans="4:4">
      <c r="D5171" s="94"/>
    </row>
    <row r="5172" spans="4:4">
      <c r="D5172" s="94"/>
    </row>
    <row r="5173" spans="4:4">
      <c r="D5173" s="94"/>
    </row>
    <row r="5174" spans="4:4">
      <c r="D5174" s="94"/>
    </row>
    <row r="5175" spans="4:4">
      <c r="D5175" s="94"/>
    </row>
    <row r="5176" spans="4:4">
      <c r="D5176" s="94"/>
    </row>
    <row r="5177" spans="4:4">
      <c r="D5177" s="94"/>
    </row>
    <row r="5178" spans="4:4">
      <c r="D5178" s="94"/>
    </row>
    <row r="5179" spans="4:4">
      <c r="D5179" s="94"/>
    </row>
    <row r="5180" spans="4:4">
      <c r="D5180" s="94"/>
    </row>
    <row r="5181" spans="4:4">
      <c r="D5181" s="94"/>
    </row>
    <row r="5182" spans="4:4">
      <c r="D5182" s="94"/>
    </row>
    <row r="5183" spans="4:4">
      <c r="D5183" s="94"/>
    </row>
    <row r="5184" spans="4:4">
      <c r="D5184" s="94"/>
    </row>
    <row r="5185" spans="4:4">
      <c r="D5185" s="94"/>
    </row>
    <row r="5186" spans="4:4">
      <c r="D5186" s="94"/>
    </row>
    <row r="5187" spans="4:4">
      <c r="D5187" s="94"/>
    </row>
    <row r="5188" spans="4:4">
      <c r="D5188" s="94"/>
    </row>
    <row r="5189" spans="4:4">
      <c r="D5189" s="94"/>
    </row>
    <row r="5190" spans="4:4">
      <c r="D5190" s="94"/>
    </row>
    <row r="5191" spans="4:4">
      <c r="D5191" s="94"/>
    </row>
    <row r="5192" spans="4:4">
      <c r="D5192" s="94"/>
    </row>
    <row r="5193" spans="4:4">
      <c r="D5193" s="94"/>
    </row>
    <row r="5194" spans="4:4">
      <c r="D5194" s="94"/>
    </row>
    <row r="5195" spans="4:4">
      <c r="D5195" s="94"/>
    </row>
    <row r="5196" spans="4:4">
      <c r="D5196" s="94"/>
    </row>
    <row r="5197" spans="4:4">
      <c r="D5197" s="94"/>
    </row>
    <row r="5198" spans="4:4">
      <c r="D5198" s="94"/>
    </row>
    <row r="5199" spans="4:4">
      <c r="D5199" s="94"/>
    </row>
    <row r="5200" spans="4:4">
      <c r="D5200" s="94"/>
    </row>
    <row r="5201" spans="4:4">
      <c r="D5201" s="94"/>
    </row>
    <row r="5202" spans="4:4">
      <c r="D5202" s="94"/>
    </row>
    <row r="5203" spans="4:4">
      <c r="D5203" s="94"/>
    </row>
    <row r="5204" spans="4:4">
      <c r="D5204" s="94"/>
    </row>
    <row r="5205" spans="4:4">
      <c r="D5205" s="94"/>
    </row>
    <row r="5206" spans="4:4">
      <c r="D5206" s="94"/>
    </row>
    <row r="5207" spans="4:4">
      <c r="D5207" s="94"/>
    </row>
    <row r="5208" spans="4:4">
      <c r="D5208" s="94"/>
    </row>
    <row r="5209" spans="4:4">
      <c r="D5209" s="94"/>
    </row>
    <row r="5210" spans="4:4">
      <c r="D5210" s="94"/>
    </row>
    <row r="5211" spans="4:4">
      <c r="D5211" s="94"/>
    </row>
    <row r="5212" spans="4:4">
      <c r="D5212" s="94"/>
    </row>
    <row r="5213" spans="4:4">
      <c r="D5213" s="94"/>
    </row>
    <row r="5214" spans="4:4">
      <c r="D5214" s="94"/>
    </row>
    <row r="5215" spans="4:4">
      <c r="D5215" s="94"/>
    </row>
    <row r="5216" spans="4:4">
      <c r="D5216" s="94"/>
    </row>
    <row r="5217" spans="4:4">
      <c r="D5217" s="94"/>
    </row>
    <row r="5218" spans="4:4">
      <c r="D5218" s="94"/>
    </row>
    <row r="5219" spans="4:4">
      <c r="D5219" s="94"/>
    </row>
    <row r="5220" spans="4:4">
      <c r="D5220" s="94"/>
    </row>
    <row r="5221" spans="4:4">
      <c r="D5221" s="94"/>
    </row>
    <row r="5222" spans="4:4">
      <c r="D5222" s="94"/>
    </row>
    <row r="5223" spans="4:4">
      <c r="D5223" s="94"/>
    </row>
    <row r="5224" spans="4:4">
      <c r="D5224" s="94"/>
    </row>
    <row r="5225" spans="4:4">
      <c r="D5225" s="94"/>
    </row>
    <row r="5226" spans="4:4">
      <c r="D5226" s="94"/>
    </row>
    <row r="5227" spans="4:4">
      <c r="D5227" s="94"/>
    </row>
    <row r="5228" spans="4:4">
      <c r="D5228" s="94"/>
    </row>
    <row r="5229" spans="4:4">
      <c r="D5229" s="94"/>
    </row>
    <row r="5230" spans="4:4">
      <c r="D5230" s="94"/>
    </row>
    <row r="5231" spans="4:4">
      <c r="D5231" s="94"/>
    </row>
    <row r="5232" spans="4:4">
      <c r="D5232" s="94"/>
    </row>
    <row r="5233" spans="4:4">
      <c r="D5233" s="94"/>
    </row>
    <row r="5234" spans="4:4">
      <c r="D5234" s="94"/>
    </row>
    <row r="5235" spans="4:4">
      <c r="D5235" s="94"/>
    </row>
    <row r="5236" spans="4:4">
      <c r="D5236" s="94"/>
    </row>
    <row r="5237" spans="4:4">
      <c r="D5237" s="94"/>
    </row>
    <row r="5238" spans="4:4">
      <c r="D5238" s="94"/>
    </row>
    <row r="5239" spans="4:4">
      <c r="D5239" s="94"/>
    </row>
    <row r="5240" spans="4:4">
      <c r="D5240" s="94"/>
    </row>
    <row r="5241" spans="4:4">
      <c r="D5241" s="94"/>
    </row>
    <row r="5242" spans="4:4">
      <c r="D5242" s="94"/>
    </row>
    <row r="5243" spans="4:4">
      <c r="D5243" s="94"/>
    </row>
    <row r="5244" spans="4:4">
      <c r="D5244" s="94"/>
    </row>
    <row r="5245" spans="4:4">
      <c r="D5245" s="94"/>
    </row>
    <row r="5246" spans="4:4">
      <c r="D5246" s="94"/>
    </row>
    <row r="5247" spans="4:4">
      <c r="D5247" s="94"/>
    </row>
    <row r="5248" spans="4:4">
      <c r="D5248" s="94"/>
    </row>
    <row r="5249" spans="4:4">
      <c r="D5249" s="94"/>
    </row>
    <row r="5250" spans="4:4">
      <c r="D5250" s="94"/>
    </row>
    <row r="5251" spans="4:4">
      <c r="D5251" s="94"/>
    </row>
    <row r="5252" spans="4:4">
      <c r="D5252" s="94"/>
    </row>
    <row r="5253" spans="4:4">
      <c r="D5253" s="94"/>
    </row>
    <row r="5254" spans="4:4">
      <c r="D5254" s="94"/>
    </row>
    <row r="5255" spans="4:4">
      <c r="D5255" s="94"/>
    </row>
    <row r="5256" spans="4:4">
      <c r="D5256" s="94"/>
    </row>
    <row r="5257" spans="4:4">
      <c r="D5257" s="94"/>
    </row>
    <row r="5258" spans="4:4">
      <c r="D5258" s="94"/>
    </row>
    <row r="5259" spans="4:4">
      <c r="D5259" s="94"/>
    </row>
    <row r="5260" spans="4:4">
      <c r="D5260" s="94"/>
    </row>
    <row r="5261" spans="4:4">
      <c r="D5261" s="94"/>
    </row>
    <row r="5262" spans="4:4">
      <c r="D5262" s="94"/>
    </row>
    <row r="5263" spans="4:4">
      <c r="D5263" s="94"/>
    </row>
    <row r="5264" spans="4:4">
      <c r="D5264" s="94"/>
    </row>
    <row r="5265" spans="4:4">
      <c r="D5265" s="94"/>
    </row>
    <row r="5266" spans="4:4">
      <c r="D5266" s="94"/>
    </row>
    <row r="5267" spans="4:4">
      <c r="D5267" s="94"/>
    </row>
    <row r="5268" spans="4:4">
      <c r="D5268" s="94"/>
    </row>
    <row r="5269" spans="4:4">
      <c r="D5269" s="94"/>
    </row>
    <row r="5270" spans="4:4">
      <c r="D5270" s="94"/>
    </row>
    <row r="5271" spans="4:4">
      <c r="D5271" s="94"/>
    </row>
    <row r="5272" spans="4:4">
      <c r="D5272" s="94"/>
    </row>
    <row r="5273" spans="4:4">
      <c r="D5273" s="94"/>
    </row>
    <row r="5274" spans="4:4">
      <c r="D5274" s="94"/>
    </row>
    <row r="5275" spans="4:4">
      <c r="D5275" s="94"/>
    </row>
    <row r="5276" spans="4:4">
      <c r="D5276" s="94"/>
    </row>
    <row r="5277" spans="4:4">
      <c r="D5277" s="94"/>
    </row>
    <row r="5278" spans="4:4">
      <c r="D5278" s="94"/>
    </row>
    <row r="5279" spans="4:4">
      <c r="D5279" s="94"/>
    </row>
    <row r="5280" spans="4:4">
      <c r="D5280" s="94"/>
    </row>
    <row r="5281" spans="4:4">
      <c r="D5281" s="94"/>
    </row>
    <row r="5282" spans="4:4">
      <c r="D5282" s="94"/>
    </row>
    <row r="5283" spans="4:4">
      <c r="D5283" s="94"/>
    </row>
    <row r="5284" spans="4:4">
      <c r="D5284" s="94"/>
    </row>
    <row r="5285" spans="4:4">
      <c r="D5285" s="94"/>
    </row>
    <row r="5286" spans="4:4">
      <c r="D5286" s="94"/>
    </row>
    <row r="5287" spans="4:4">
      <c r="D5287" s="94"/>
    </row>
    <row r="5288" spans="4:4">
      <c r="D5288" s="94"/>
    </row>
    <row r="5289" spans="4:4">
      <c r="D5289" s="94"/>
    </row>
    <row r="5290" spans="4:4">
      <c r="D5290" s="94"/>
    </row>
    <row r="5291" spans="4:4">
      <c r="D5291" s="94"/>
    </row>
    <row r="5292" spans="4:4">
      <c r="D5292" s="94"/>
    </row>
    <row r="5293" spans="4:4">
      <c r="D5293" s="94"/>
    </row>
    <row r="5294" spans="4:4">
      <c r="D5294" s="94"/>
    </row>
    <row r="5295" spans="4:4">
      <c r="D5295" s="94"/>
    </row>
    <row r="5296" spans="4:4">
      <c r="D5296" s="94"/>
    </row>
    <row r="5297" spans="4:4">
      <c r="D5297" s="94"/>
    </row>
    <row r="5298" spans="4:4">
      <c r="D5298" s="94"/>
    </row>
    <row r="5299" spans="4:4">
      <c r="D5299" s="94"/>
    </row>
    <row r="5300" spans="4:4">
      <c r="D5300" s="94"/>
    </row>
    <row r="5301" spans="4:4">
      <c r="D5301" s="94"/>
    </row>
    <row r="5302" spans="4:4">
      <c r="D5302" s="94"/>
    </row>
    <row r="5303" spans="4:4">
      <c r="D5303" s="94"/>
    </row>
    <row r="5304" spans="4:4">
      <c r="D5304" s="94"/>
    </row>
    <row r="5305" spans="4:4">
      <c r="D5305" s="94"/>
    </row>
    <row r="5306" spans="4:4">
      <c r="D5306" s="94"/>
    </row>
    <row r="5307" spans="4:4">
      <c r="D5307" s="94"/>
    </row>
    <row r="5308" spans="4:4">
      <c r="D5308" s="94"/>
    </row>
    <row r="5309" spans="4:4">
      <c r="D5309" s="94"/>
    </row>
    <row r="5310" spans="4:4">
      <c r="D5310" s="94"/>
    </row>
    <row r="5311" spans="4:4">
      <c r="D5311" s="94"/>
    </row>
    <row r="5312" spans="4:4">
      <c r="D5312" s="94"/>
    </row>
    <row r="5313" spans="4:4">
      <c r="D5313" s="94"/>
    </row>
    <row r="5314" spans="4:4">
      <c r="D5314" s="94"/>
    </row>
    <row r="5315" spans="4:4">
      <c r="D5315" s="94"/>
    </row>
    <row r="5316" spans="4:4">
      <c r="D5316" s="94"/>
    </row>
    <row r="5317" spans="4:4">
      <c r="D5317" s="94"/>
    </row>
    <row r="5318" spans="4:4">
      <c r="D5318" s="94"/>
    </row>
    <row r="5319" spans="4:4">
      <c r="D5319" s="94"/>
    </row>
    <row r="5320" spans="4:4">
      <c r="D5320" s="94"/>
    </row>
    <row r="5321" spans="4:4">
      <c r="D5321" s="94"/>
    </row>
    <row r="5322" spans="4:4">
      <c r="D5322" s="94"/>
    </row>
    <row r="5323" spans="4:4">
      <c r="D5323" s="94"/>
    </row>
    <row r="5324" spans="4:4">
      <c r="D5324" s="94"/>
    </row>
    <row r="5325" spans="4:4">
      <c r="D5325" s="94"/>
    </row>
    <row r="5326" spans="4:4">
      <c r="D5326" s="94"/>
    </row>
    <row r="5327" spans="4:4">
      <c r="D5327" s="94"/>
    </row>
    <row r="5328" spans="4:4">
      <c r="D5328" s="94"/>
    </row>
    <row r="5329" spans="4:4">
      <c r="D5329" s="94"/>
    </row>
    <row r="5330" spans="4:4">
      <c r="D5330" s="94"/>
    </row>
    <row r="5331" spans="4:4">
      <c r="D5331" s="94"/>
    </row>
    <row r="5332" spans="4:4">
      <c r="D5332" s="94"/>
    </row>
    <row r="5333" spans="4:4">
      <c r="D5333" s="94"/>
    </row>
    <row r="5334" spans="4:4">
      <c r="D5334" s="94"/>
    </row>
    <row r="5335" spans="4:4">
      <c r="D5335" s="94"/>
    </row>
    <row r="5336" spans="4:4">
      <c r="D5336" s="94"/>
    </row>
    <row r="5337" spans="4:4">
      <c r="D5337" s="94"/>
    </row>
    <row r="5338" spans="4:4">
      <c r="D5338" s="94"/>
    </row>
    <row r="5339" spans="4:4">
      <c r="D5339" s="94"/>
    </row>
    <row r="5340" spans="4:4">
      <c r="D5340" s="94"/>
    </row>
    <row r="5341" spans="4:4">
      <c r="D5341" s="94"/>
    </row>
    <row r="5342" spans="4:4">
      <c r="D5342" s="94"/>
    </row>
    <row r="5343" spans="4:4">
      <c r="D5343" s="94"/>
    </row>
    <row r="5344" spans="4:4">
      <c r="D5344" s="94"/>
    </row>
    <row r="5345" spans="4:4">
      <c r="D5345" s="94"/>
    </row>
    <row r="5346" spans="4:4">
      <c r="D5346" s="94"/>
    </row>
    <row r="5347" spans="4:4">
      <c r="D5347" s="94"/>
    </row>
    <row r="5348" spans="4:4">
      <c r="D5348" s="94"/>
    </row>
    <row r="5349" spans="4:4">
      <c r="D5349" s="94"/>
    </row>
    <row r="5350" spans="4:4">
      <c r="D5350" s="94"/>
    </row>
    <row r="5351" spans="4:4">
      <c r="D5351" s="94"/>
    </row>
    <row r="5352" spans="4:4">
      <c r="D5352" s="94"/>
    </row>
    <row r="5353" spans="4:4">
      <c r="D5353" s="94"/>
    </row>
    <row r="5354" spans="4:4">
      <c r="D5354" s="94"/>
    </row>
    <row r="5355" spans="4:4">
      <c r="D5355" s="94"/>
    </row>
    <row r="5356" spans="4:4">
      <c r="D5356" s="94"/>
    </row>
    <row r="5357" spans="4:4">
      <c r="D5357" s="94"/>
    </row>
    <row r="5358" spans="4:4">
      <c r="D5358" s="94"/>
    </row>
    <row r="5359" spans="4:4">
      <c r="D5359" s="94"/>
    </row>
    <row r="5360" spans="4:4">
      <c r="D5360" s="94"/>
    </row>
    <row r="5361" spans="4:4">
      <c r="D5361" s="94"/>
    </row>
    <row r="5362" spans="4:4">
      <c r="D5362" s="94"/>
    </row>
    <row r="5363" spans="4:4">
      <c r="D5363" s="94"/>
    </row>
    <row r="5364" spans="4:4">
      <c r="D5364" s="94"/>
    </row>
    <row r="5365" spans="4:4">
      <c r="D5365" s="94"/>
    </row>
    <row r="5366" spans="4:4">
      <c r="D5366" s="94"/>
    </row>
    <row r="5367" spans="4:4">
      <c r="D5367" s="94"/>
    </row>
    <row r="5368" spans="4:4">
      <c r="D5368" s="94"/>
    </row>
    <row r="5369" spans="4:4">
      <c r="D5369" s="94"/>
    </row>
    <row r="5370" spans="4:4">
      <c r="D5370" s="94"/>
    </row>
    <row r="5371" spans="4:4">
      <c r="D5371" s="94"/>
    </row>
    <row r="5372" spans="4:4">
      <c r="D5372" s="94"/>
    </row>
    <row r="5373" spans="4:4">
      <c r="D5373" s="94"/>
    </row>
    <row r="5374" spans="4:4">
      <c r="D5374" s="94"/>
    </row>
    <row r="5375" spans="4:4">
      <c r="D5375" s="94"/>
    </row>
    <row r="5376" spans="4:4">
      <c r="D5376" s="94"/>
    </row>
    <row r="5377" spans="4:4">
      <c r="D5377" s="94"/>
    </row>
    <row r="5378" spans="4:4">
      <c r="D5378" s="94"/>
    </row>
    <row r="5379" spans="4:4">
      <c r="D5379" s="94"/>
    </row>
    <row r="5380" spans="4:4">
      <c r="D5380" s="94"/>
    </row>
    <row r="5381" spans="4:4">
      <c r="D5381" s="94"/>
    </row>
    <row r="5382" spans="4:4">
      <c r="D5382" s="94"/>
    </row>
    <row r="5383" spans="4:4">
      <c r="D5383" s="94"/>
    </row>
    <row r="5384" spans="4:4">
      <c r="D5384" s="94"/>
    </row>
    <row r="5385" spans="4:4">
      <c r="D5385" s="94"/>
    </row>
    <row r="5386" spans="4:4">
      <c r="D5386" s="94"/>
    </row>
    <row r="5387" spans="4:4">
      <c r="D5387" s="94"/>
    </row>
    <row r="5388" spans="4:4">
      <c r="D5388" s="94"/>
    </row>
    <row r="5389" spans="4:4">
      <c r="D5389" s="94"/>
    </row>
    <row r="5390" spans="4:4">
      <c r="D5390" s="94"/>
    </row>
    <row r="5391" spans="4:4">
      <c r="D5391" s="94"/>
    </row>
    <row r="5392" spans="4:4">
      <c r="D5392" s="94"/>
    </row>
    <row r="5393" spans="4:4">
      <c r="D5393" s="94"/>
    </row>
    <row r="5394" spans="4:4">
      <c r="D5394" s="94"/>
    </row>
    <row r="5395" spans="4:4">
      <c r="D5395" s="94"/>
    </row>
    <row r="5396" spans="4:4">
      <c r="D5396" s="94"/>
    </row>
    <row r="5397" spans="4:4">
      <c r="D5397" s="94"/>
    </row>
    <row r="5398" spans="4:4">
      <c r="D5398" s="94"/>
    </row>
    <row r="5399" spans="4:4">
      <c r="D5399" s="94"/>
    </row>
    <row r="5400" spans="4:4">
      <c r="D5400" s="94"/>
    </row>
    <row r="5401" spans="4:4">
      <c r="D5401" s="94"/>
    </row>
    <row r="5402" spans="4:4">
      <c r="D5402" s="94"/>
    </row>
    <row r="5403" spans="4:4">
      <c r="D5403" s="94"/>
    </row>
    <row r="5404" spans="4:4">
      <c r="D5404" s="94"/>
    </row>
    <row r="5405" spans="4:4">
      <c r="D5405" s="94"/>
    </row>
    <row r="5406" spans="4:4">
      <c r="D5406" s="94"/>
    </row>
    <row r="5407" spans="4:4">
      <c r="D5407" s="94"/>
    </row>
    <row r="5408" spans="4:4">
      <c r="D5408" s="94"/>
    </row>
    <row r="5409" spans="4:4">
      <c r="D5409" s="94"/>
    </row>
    <row r="5410" spans="4:4">
      <c r="D5410" s="94"/>
    </row>
    <row r="5411" spans="4:4">
      <c r="D5411" s="94"/>
    </row>
    <row r="5412" spans="4:4">
      <c r="D5412" s="94"/>
    </row>
    <row r="5413" spans="4:4">
      <c r="D5413" s="94"/>
    </row>
    <row r="5414" spans="4:4">
      <c r="D5414" s="94"/>
    </row>
    <row r="5415" spans="4:4">
      <c r="D5415" s="94"/>
    </row>
    <row r="5416" spans="4:4">
      <c r="D5416" s="94"/>
    </row>
    <row r="5417" spans="4:4">
      <c r="D5417" s="94"/>
    </row>
    <row r="5418" spans="4:4">
      <c r="D5418" s="94"/>
    </row>
    <row r="5419" spans="4:4">
      <c r="D5419" s="94"/>
    </row>
    <row r="5420" spans="4:4">
      <c r="D5420" s="94"/>
    </row>
    <row r="5421" spans="4:4">
      <c r="D5421" s="94"/>
    </row>
    <row r="5422" spans="4:4">
      <c r="D5422" s="94"/>
    </row>
    <row r="5423" spans="4:4">
      <c r="D5423" s="94"/>
    </row>
    <row r="5424" spans="4:4">
      <c r="D5424" s="94"/>
    </row>
    <row r="5425" spans="4:4">
      <c r="D5425" s="94"/>
    </row>
    <row r="5426" spans="4:4">
      <c r="D5426" s="94"/>
    </row>
    <row r="5427" spans="4:4">
      <c r="D5427" s="94"/>
    </row>
    <row r="5428" spans="4:4">
      <c r="D5428" s="94"/>
    </row>
    <row r="5429" spans="4:4">
      <c r="D5429" s="94"/>
    </row>
    <row r="5430" spans="4:4">
      <c r="D5430" s="94"/>
    </row>
    <row r="5431" spans="4:4">
      <c r="D5431" s="94"/>
    </row>
    <row r="5432" spans="4:4">
      <c r="D5432" s="94"/>
    </row>
    <row r="5433" spans="4:4">
      <c r="D5433" s="94"/>
    </row>
    <row r="5434" spans="4:4">
      <c r="D5434" s="94"/>
    </row>
    <row r="5435" spans="4:4">
      <c r="D5435" s="94"/>
    </row>
    <row r="5436" spans="4:4">
      <c r="D5436" s="94"/>
    </row>
    <row r="5437" spans="4:4">
      <c r="D5437" s="94"/>
    </row>
    <row r="5438" spans="4:4">
      <c r="D5438" s="94"/>
    </row>
    <row r="5439" spans="4:4">
      <c r="D5439" s="94"/>
    </row>
    <row r="5440" spans="4:4">
      <c r="D5440" s="94"/>
    </row>
    <row r="5441" spans="4:4">
      <c r="D5441" s="94"/>
    </row>
    <row r="5442" spans="4:4">
      <c r="D5442" s="94"/>
    </row>
    <row r="5443" spans="4:4">
      <c r="D5443" s="94"/>
    </row>
    <row r="5444" spans="4:4">
      <c r="D5444" s="94"/>
    </row>
    <row r="5445" spans="4:4">
      <c r="D5445" s="94"/>
    </row>
    <row r="5446" spans="4:4">
      <c r="D5446" s="94"/>
    </row>
    <row r="5447" spans="4:4">
      <c r="D5447" s="94"/>
    </row>
    <row r="5448" spans="4:4">
      <c r="D5448" s="94"/>
    </row>
    <row r="5449" spans="4:4">
      <c r="D5449" s="94"/>
    </row>
    <row r="5450" spans="4:4">
      <c r="D5450" s="94"/>
    </row>
    <row r="5451" spans="4:4">
      <c r="D5451" s="94"/>
    </row>
    <row r="5452" spans="4:4">
      <c r="D5452" s="94"/>
    </row>
    <row r="5453" spans="4:4">
      <c r="D5453" s="94"/>
    </row>
    <row r="5454" spans="4:4">
      <c r="D5454" s="94"/>
    </row>
    <row r="5455" spans="4:4">
      <c r="D5455" s="94"/>
    </row>
    <row r="5456" spans="4:4">
      <c r="D5456" s="94"/>
    </row>
    <row r="5457" spans="4:4">
      <c r="D5457" s="94"/>
    </row>
    <row r="5458" spans="4:4">
      <c r="D5458" s="94"/>
    </row>
    <row r="5459" spans="4:4">
      <c r="D5459" s="94"/>
    </row>
    <row r="5460" spans="4:4">
      <c r="D5460" s="94"/>
    </row>
    <row r="5461" spans="4:4">
      <c r="D5461" s="94"/>
    </row>
    <row r="5462" spans="4:4">
      <c r="D5462" s="94"/>
    </row>
    <row r="5463" spans="4:4">
      <c r="D5463" s="94"/>
    </row>
    <row r="5464" spans="4:4">
      <c r="D5464" s="94"/>
    </row>
    <row r="5465" spans="4:4">
      <c r="D5465" s="94"/>
    </row>
    <row r="5466" spans="4:4">
      <c r="D5466" s="94"/>
    </row>
    <row r="5467" spans="4:4">
      <c r="D5467" s="94"/>
    </row>
    <row r="5468" spans="4:4">
      <c r="D5468" s="94"/>
    </row>
    <row r="5469" spans="4:4">
      <c r="D5469" s="94"/>
    </row>
    <row r="5470" spans="4:4">
      <c r="D5470" s="94"/>
    </row>
    <row r="5471" spans="4:4">
      <c r="D5471" s="94"/>
    </row>
    <row r="5472" spans="4:4">
      <c r="D5472" s="94"/>
    </row>
    <row r="5473" spans="4:4">
      <c r="D5473" s="94"/>
    </row>
    <row r="5474" spans="4:4">
      <c r="D5474" s="94"/>
    </row>
    <row r="5475" spans="4:4">
      <c r="D5475" s="94"/>
    </row>
    <row r="5476" spans="4:4">
      <c r="D5476" s="94"/>
    </row>
    <row r="5477" spans="4:4">
      <c r="D5477" s="94"/>
    </row>
    <row r="5478" spans="4:4">
      <c r="D5478" s="94"/>
    </row>
    <row r="5479" spans="4:4">
      <c r="D5479" s="94"/>
    </row>
    <row r="5480" spans="4:4">
      <c r="D5480" s="94"/>
    </row>
    <row r="5481" spans="4:4">
      <c r="D5481" s="94"/>
    </row>
    <row r="5482" spans="4:4">
      <c r="D5482" s="94"/>
    </row>
    <row r="5483" spans="4:4">
      <c r="D5483" s="94"/>
    </row>
    <row r="5484" spans="4:4">
      <c r="D5484" s="94"/>
    </row>
    <row r="5485" spans="4:4">
      <c r="D5485" s="94"/>
    </row>
    <row r="5486" spans="4:4">
      <c r="D5486" s="94"/>
    </row>
    <row r="5487" spans="4:4">
      <c r="D5487" s="94"/>
    </row>
    <row r="5488" spans="4:4">
      <c r="D5488" s="94"/>
    </row>
    <row r="5489" spans="4:4">
      <c r="D5489" s="94"/>
    </row>
    <row r="5490" spans="4:4">
      <c r="D5490" s="94"/>
    </row>
    <row r="5491" spans="4:4">
      <c r="D5491" s="94"/>
    </row>
    <row r="5492" spans="4:4">
      <c r="D5492" s="94"/>
    </row>
    <row r="5493" spans="4:4">
      <c r="D5493" s="94"/>
    </row>
    <row r="5494" spans="4:4">
      <c r="D5494" s="94"/>
    </row>
    <row r="5495" spans="4:4">
      <c r="D5495" s="94"/>
    </row>
    <row r="5496" spans="4:4">
      <c r="D5496" s="94"/>
    </row>
    <row r="5497" spans="4:4">
      <c r="D5497" s="94"/>
    </row>
    <row r="5498" spans="4:4">
      <c r="D5498" s="94"/>
    </row>
    <row r="5499" spans="4:4">
      <c r="D5499" s="94"/>
    </row>
    <row r="5500" spans="4:4">
      <c r="D5500" s="94"/>
    </row>
    <row r="5501" spans="4:4">
      <c r="D5501" s="94"/>
    </row>
    <row r="5502" spans="4:4">
      <c r="D5502" s="94"/>
    </row>
    <row r="5503" spans="4:4">
      <c r="D5503" s="94"/>
    </row>
    <row r="5504" spans="4:4">
      <c r="D5504" s="94"/>
    </row>
    <row r="5505" spans="4:4">
      <c r="D5505" s="94"/>
    </row>
    <row r="5506" spans="4:4">
      <c r="D5506" s="94"/>
    </row>
    <row r="5507" spans="4:4">
      <c r="D5507" s="94"/>
    </row>
    <row r="5508" spans="4:4">
      <c r="D5508" s="94"/>
    </row>
    <row r="5509" spans="4:4">
      <c r="D5509" s="94"/>
    </row>
    <row r="5510" spans="4:4">
      <c r="D5510" s="94"/>
    </row>
    <row r="5511" spans="4:4">
      <c r="D5511" s="94"/>
    </row>
    <row r="5512" spans="4:4">
      <c r="D5512" s="94"/>
    </row>
    <row r="5513" spans="4:4">
      <c r="D5513" s="94"/>
    </row>
    <row r="5514" spans="4:4">
      <c r="D5514" s="94"/>
    </row>
    <row r="5515" spans="4:4">
      <c r="D5515" s="94"/>
    </row>
    <row r="5516" spans="4:4">
      <c r="D5516" s="94"/>
    </row>
    <row r="5517" spans="4:4">
      <c r="D5517" s="94"/>
    </row>
    <row r="5518" spans="4:4">
      <c r="D5518" s="94"/>
    </row>
    <row r="5519" spans="4:4">
      <c r="D5519" s="94"/>
    </row>
    <row r="5520" spans="4:4">
      <c r="D5520" s="94"/>
    </row>
    <row r="5521" spans="4:4">
      <c r="D5521" s="94"/>
    </row>
    <row r="5522" spans="4:4">
      <c r="D5522" s="94"/>
    </row>
    <row r="5523" spans="4:4">
      <c r="D5523" s="94"/>
    </row>
    <row r="5524" spans="4:4">
      <c r="D5524" s="94"/>
    </row>
    <row r="5525" spans="4:4">
      <c r="D5525" s="94"/>
    </row>
    <row r="5526" spans="4:4">
      <c r="D5526" s="94"/>
    </row>
    <row r="5527" spans="4:4">
      <c r="D5527" s="94"/>
    </row>
    <row r="5528" spans="4:4">
      <c r="D5528" s="94"/>
    </row>
    <row r="5529" spans="4:4">
      <c r="D5529" s="94"/>
    </row>
    <row r="5530" spans="4:4">
      <c r="D5530" s="94"/>
    </row>
    <row r="5531" spans="4:4">
      <c r="D5531" s="94"/>
    </row>
    <row r="5532" spans="4:4">
      <c r="D5532" s="94"/>
    </row>
    <row r="5533" spans="4:4">
      <c r="D5533" s="94"/>
    </row>
    <row r="5534" spans="4:4">
      <c r="D5534" s="94"/>
    </row>
    <row r="5535" spans="4:4">
      <c r="D5535" s="94"/>
    </row>
    <row r="5536" spans="4:4">
      <c r="D5536" s="94"/>
    </row>
    <row r="5537" spans="4:4">
      <c r="D5537" s="94"/>
    </row>
    <row r="5538" spans="4:4">
      <c r="D5538" s="94"/>
    </row>
    <row r="5539" spans="4:4">
      <c r="D5539" s="94"/>
    </row>
    <row r="5540" spans="4:4">
      <c r="D5540" s="94"/>
    </row>
    <row r="5541" spans="4:4">
      <c r="D5541" s="94"/>
    </row>
    <row r="5542" spans="4:4">
      <c r="D5542" s="94"/>
    </row>
    <row r="5543" spans="4:4">
      <c r="D5543" s="94"/>
    </row>
    <row r="5544" spans="4:4">
      <c r="D5544" s="94"/>
    </row>
    <row r="5545" spans="4:4">
      <c r="D5545" s="94"/>
    </row>
    <row r="5546" spans="4:4">
      <c r="D5546" s="94"/>
    </row>
    <row r="5547" spans="4:4">
      <c r="D5547" s="94"/>
    </row>
    <row r="5548" spans="4:4">
      <c r="D5548" s="94"/>
    </row>
    <row r="5549" spans="4:4">
      <c r="D5549" s="94"/>
    </row>
    <row r="5550" spans="4:4">
      <c r="D5550" s="94"/>
    </row>
    <row r="5551" spans="4:4">
      <c r="D5551" s="94"/>
    </row>
    <row r="5552" spans="4:4">
      <c r="D5552" s="94"/>
    </row>
    <row r="5553" spans="4:4">
      <c r="D5553" s="94"/>
    </row>
    <row r="5554" spans="4:4">
      <c r="D5554" s="94"/>
    </row>
    <row r="5555" spans="4:4">
      <c r="D5555" s="94"/>
    </row>
    <row r="5556" spans="4:4">
      <c r="D5556" s="94"/>
    </row>
    <row r="5557" spans="4:4">
      <c r="D5557" s="94"/>
    </row>
    <row r="5558" spans="4:4">
      <c r="D5558" s="94"/>
    </row>
    <row r="5559" spans="4:4">
      <c r="D5559" s="94"/>
    </row>
    <row r="5560" spans="4:4">
      <c r="D5560" s="94"/>
    </row>
    <row r="5561" spans="4:4">
      <c r="D5561" s="94"/>
    </row>
    <row r="5562" spans="4:4">
      <c r="D5562" s="94"/>
    </row>
    <row r="5563" spans="4:4">
      <c r="D5563" s="94"/>
    </row>
    <row r="5564" spans="4:4">
      <c r="D5564" s="94"/>
    </row>
    <row r="5565" spans="4:4">
      <c r="D5565" s="94"/>
    </row>
    <row r="5566" spans="4:4">
      <c r="D5566" s="94"/>
    </row>
    <row r="5567" spans="4:4">
      <c r="D5567" s="94"/>
    </row>
    <row r="5568" spans="4:4">
      <c r="D5568" s="94"/>
    </row>
    <row r="5569" spans="4:4">
      <c r="D5569" s="94"/>
    </row>
    <row r="5570" spans="4:4">
      <c r="D5570" s="94"/>
    </row>
    <row r="5571" spans="4:4">
      <c r="D5571" s="94"/>
    </row>
    <row r="5572" spans="4:4">
      <c r="D5572" s="94"/>
    </row>
    <row r="5573" spans="4:4">
      <c r="D5573" s="94"/>
    </row>
    <row r="5574" spans="4:4">
      <c r="D5574" s="94"/>
    </row>
    <row r="5575" spans="4:4">
      <c r="D5575" s="94"/>
    </row>
    <row r="5576" spans="4:4">
      <c r="D5576" s="94"/>
    </row>
    <row r="5577" spans="4:4">
      <c r="D5577" s="94"/>
    </row>
    <row r="5578" spans="4:4">
      <c r="D5578" s="94"/>
    </row>
    <row r="5579" spans="4:4">
      <c r="D5579" s="94"/>
    </row>
    <row r="5580" spans="4:4">
      <c r="D5580" s="94"/>
    </row>
    <row r="5581" spans="4:4">
      <c r="D5581" s="94"/>
    </row>
    <row r="5582" spans="4:4">
      <c r="D5582" s="94"/>
    </row>
    <row r="5583" spans="4:4">
      <c r="D5583" s="94"/>
    </row>
    <row r="5584" spans="4:4">
      <c r="D5584" s="94"/>
    </row>
    <row r="5585" spans="4:4">
      <c r="D5585" s="94"/>
    </row>
    <row r="5586" spans="4:4">
      <c r="D5586" s="94"/>
    </row>
    <row r="5587" spans="4:4">
      <c r="D5587" s="94"/>
    </row>
    <row r="5588" spans="4:4">
      <c r="D5588" s="94"/>
    </row>
    <row r="5589" spans="4:4">
      <c r="D5589" s="94"/>
    </row>
    <row r="5590" spans="4:4">
      <c r="D5590" s="94"/>
    </row>
    <row r="5591" spans="4:4">
      <c r="D5591" s="94"/>
    </row>
    <row r="5592" spans="4:4">
      <c r="D5592" s="94"/>
    </row>
    <row r="5593" spans="4:4">
      <c r="D5593" s="94"/>
    </row>
    <row r="5594" spans="4:4">
      <c r="D5594" s="94"/>
    </row>
    <row r="5595" spans="4:4">
      <c r="D5595" s="94"/>
    </row>
    <row r="5596" spans="4:4">
      <c r="D5596" s="94"/>
    </row>
    <row r="5597" spans="4:4">
      <c r="D5597" s="94"/>
    </row>
    <row r="5598" spans="4:4">
      <c r="D5598" s="94"/>
    </row>
    <row r="5599" spans="4:4">
      <c r="D5599" s="94"/>
    </row>
    <row r="5600" spans="4:4">
      <c r="D5600" s="94"/>
    </row>
    <row r="5601" spans="4:4">
      <c r="D5601" s="94"/>
    </row>
    <row r="5602" spans="4:4">
      <c r="D5602" s="94"/>
    </row>
    <row r="5603" spans="4:4">
      <c r="D5603" s="94"/>
    </row>
    <row r="5604" spans="4:4">
      <c r="D5604" s="94"/>
    </row>
    <row r="5605" spans="4:4">
      <c r="D5605" s="94"/>
    </row>
    <row r="5606" spans="4:4">
      <c r="D5606" s="94"/>
    </row>
    <row r="5607" spans="4:4">
      <c r="D5607" s="94"/>
    </row>
    <row r="5608" spans="4:4">
      <c r="D5608" s="94"/>
    </row>
    <row r="5609" spans="4:4">
      <c r="D5609" s="94"/>
    </row>
    <row r="5610" spans="4:4">
      <c r="D5610" s="94"/>
    </row>
    <row r="5611" spans="4:4">
      <c r="D5611" s="94"/>
    </row>
    <row r="5612" spans="4:4">
      <c r="D5612" s="94"/>
    </row>
    <row r="5613" spans="4:4">
      <c r="D5613" s="94"/>
    </row>
    <row r="5614" spans="4:4">
      <c r="D5614" s="94"/>
    </row>
    <row r="5615" spans="4:4">
      <c r="D5615" s="94"/>
    </row>
    <row r="5616" spans="4:4">
      <c r="D5616" s="94"/>
    </row>
    <row r="5617" spans="4:4">
      <c r="D5617" s="94"/>
    </row>
    <row r="5618" spans="4:4">
      <c r="D5618" s="94"/>
    </row>
    <row r="5619" spans="4:4">
      <c r="D5619" s="94"/>
    </row>
    <row r="5620" spans="4:4">
      <c r="D5620" s="94"/>
    </row>
    <row r="5621" spans="4:4">
      <c r="D5621" s="94"/>
    </row>
    <row r="5622" spans="4:4">
      <c r="D5622" s="94"/>
    </row>
    <row r="5623" spans="4:4">
      <c r="D5623" s="94"/>
    </row>
    <row r="5624" spans="4:4">
      <c r="D5624" s="94"/>
    </row>
    <row r="5625" spans="4:4">
      <c r="D5625" s="94"/>
    </row>
    <row r="5626" spans="4:4">
      <c r="D5626" s="94"/>
    </row>
    <row r="5627" spans="4:4">
      <c r="D5627" s="94"/>
    </row>
    <row r="5628" spans="4:4">
      <c r="D5628" s="94"/>
    </row>
    <row r="5629" spans="4:4">
      <c r="D5629" s="94"/>
    </row>
    <row r="5630" spans="4:4">
      <c r="D5630" s="94"/>
    </row>
    <row r="5631" spans="4:4">
      <c r="D5631" s="94"/>
    </row>
    <row r="5632" spans="4:4">
      <c r="D5632" s="94"/>
    </row>
    <row r="5633" spans="4:4">
      <c r="D5633" s="94"/>
    </row>
    <row r="5634" spans="4:4">
      <c r="D5634" s="94"/>
    </row>
    <row r="5635" spans="4:4">
      <c r="D5635" s="94"/>
    </row>
    <row r="5636" spans="4:4">
      <c r="D5636" s="94"/>
    </row>
    <row r="5637" spans="4:4">
      <c r="D5637" s="94"/>
    </row>
    <row r="5638" spans="4:4">
      <c r="D5638" s="94"/>
    </row>
    <row r="5639" spans="4:4">
      <c r="D5639" s="94"/>
    </row>
    <row r="5640" spans="4:4">
      <c r="D5640" s="94"/>
    </row>
    <row r="5641" spans="4:4">
      <c r="D5641" s="94"/>
    </row>
    <row r="5642" spans="4:4">
      <c r="D5642" s="94"/>
    </row>
    <row r="5643" spans="4:4">
      <c r="D5643" s="94"/>
    </row>
    <row r="5644" spans="4:4">
      <c r="D5644" s="94"/>
    </row>
    <row r="5645" spans="4:4">
      <c r="D5645" s="94"/>
    </row>
    <row r="5646" spans="4:4">
      <c r="D5646" s="94"/>
    </row>
    <row r="5647" spans="4:4">
      <c r="D5647" s="94"/>
    </row>
    <row r="5648" spans="4:4">
      <c r="D5648" s="94"/>
    </row>
    <row r="5649" spans="4:4">
      <c r="D5649" s="94"/>
    </row>
    <row r="5650" spans="4:4">
      <c r="D5650" s="94"/>
    </row>
    <row r="5651" spans="4:4">
      <c r="D5651" s="94"/>
    </row>
    <row r="5652" spans="4:4">
      <c r="D5652" s="94"/>
    </row>
    <row r="5653" spans="4:4">
      <c r="D5653" s="94"/>
    </row>
    <row r="5654" spans="4:4">
      <c r="D5654" s="94"/>
    </row>
    <row r="5655" spans="4:4">
      <c r="D5655" s="94"/>
    </row>
    <row r="5656" spans="4:4">
      <c r="D5656" s="94"/>
    </row>
    <row r="5657" spans="4:4">
      <c r="D5657" s="94"/>
    </row>
    <row r="5658" spans="4:4">
      <c r="D5658" s="94"/>
    </row>
    <row r="5659" spans="4:4">
      <c r="D5659" s="94"/>
    </row>
    <row r="5660" spans="4:4">
      <c r="D5660" s="94"/>
    </row>
    <row r="5661" spans="4:4">
      <c r="D5661" s="94"/>
    </row>
    <row r="5662" spans="4:4">
      <c r="D5662" s="94"/>
    </row>
    <row r="5663" spans="4:4">
      <c r="D5663" s="94"/>
    </row>
    <row r="5664" spans="4:4">
      <c r="D5664" s="94"/>
    </row>
    <row r="5665" spans="4:4">
      <c r="D5665" s="94"/>
    </row>
    <row r="5666" spans="4:4">
      <c r="D5666" s="94"/>
    </row>
    <row r="5667" spans="4:4">
      <c r="D5667" s="94"/>
    </row>
    <row r="5668" spans="4:4">
      <c r="D5668" s="94"/>
    </row>
    <row r="5669" spans="4:4">
      <c r="D5669" s="94"/>
    </row>
    <row r="5670" spans="4:4">
      <c r="D5670" s="94"/>
    </row>
    <row r="5671" spans="4:4">
      <c r="D5671" s="94"/>
    </row>
    <row r="5672" spans="4:4">
      <c r="D5672" s="94"/>
    </row>
    <row r="5673" spans="4:4">
      <c r="D5673" s="94"/>
    </row>
    <row r="5674" spans="4:4">
      <c r="D5674" s="94"/>
    </row>
    <row r="5675" spans="4:4">
      <c r="D5675" s="94"/>
    </row>
    <row r="5676" spans="4:4">
      <c r="D5676" s="94"/>
    </row>
    <row r="5677" spans="4:4">
      <c r="D5677" s="94"/>
    </row>
    <row r="5678" spans="4:4">
      <c r="D5678" s="94"/>
    </row>
    <row r="5679" spans="4:4">
      <c r="D5679" s="94"/>
    </row>
    <row r="5680" spans="4:4">
      <c r="D5680" s="94"/>
    </row>
    <row r="5681" spans="4:4">
      <c r="D5681" s="94"/>
    </row>
    <row r="5682" spans="4:4">
      <c r="D5682" s="94"/>
    </row>
    <row r="5683" spans="4:4">
      <c r="D5683" s="94"/>
    </row>
    <row r="5684" spans="4:4">
      <c r="D5684" s="94"/>
    </row>
    <row r="5685" spans="4:4">
      <c r="D5685" s="94"/>
    </row>
    <row r="5686" spans="4:4">
      <c r="D5686" s="94"/>
    </row>
    <row r="5687" spans="4:4">
      <c r="D5687" s="94"/>
    </row>
    <row r="5688" spans="4:4">
      <c r="D5688" s="94"/>
    </row>
    <row r="5689" spans="4:4">
      <c r="D5689" s="94"/>
    </row>
    <row r="5690" spans="4:4">
      <c r="D5690" s="94"/>
    </row>
    <row r="5691" spans="4:4">
      <c r="D5691" s="94"/>
    </row>
    <row r="5692" spans="4:4">
      <c r="D5692" s="94"/>
    </row>
    <row r="5693" spans="4:4">
      <c r="D5693" s="94"/>
    </row>
    <row r="5694" spans="4:4">
      <c r="D5694" s="94"/>
    </row>
    <row r="5695" spans="4:4">
      <c r="D5695" s="94"/>
    </row>
    <row r="5696" spans="4:4">
      <c r="D5696" s="94"/>
    </row>
    <row r="5697" spans="4:4">
      <c r="D5697" s="94"/>
    </row>
    <row r="5698" spans="4:4">
      <c r="D5698" s="94"/>
    </row>
    <row r="5699" spans="4:4">
      <c r="D5699" s="94"/>
    </row>
    <row r="5700" spans="4:4">
      <c r="D5700" s="94"/>
    </row>
    <row r="5701" spans="4:4">
      <c r="D5701" s="94"/>
    </row>
    <row r="5702" spans="4:4">
      <c r="D5702" s="94"/>
    </row>
    <row r="5703" spans="4:4">
      <c r="D5703" s="94"/>
    </row>
    <row r="5704" spans="4:4">
      <c r="D5704" s="94"/>
    </row>
    <row r="5705" spans="4:4">
      <c r="D5705" s="94"/>
    </row>
    <row r="5706" spans="4:4">
      <c r="D5706" s="94"/>
    </row>
    <row r="5707" spans="4:4">
      <c r="D5707" s="94"/>
    </row>
    <row r="5708" spans="4:4">
      <c r="D5708" s="94"/>
    </row>
    <row r="5709" spans="4:4">
      <c r="D5709" s="94"/>
    </row>
    <row r="5710" spans="4:4">
      <c r="D5710" s="94"/>
    </row>
    <row r="5711" spans="4:4">
      <c r="D5711" s="94"/>
    </row>
    <row r="5712" spans="4:4">
      <c r="D5712" s="94"/>
    </row>
    <row r="5713" spans="4:4">
      <c r="D5713" s="94"/>
    </row>
    <row r="5714" spans="4:4">
      <c r="D5714" s="94"/>
    </row>
    <row r="5715" spans="4:4">
      <c r="D5715" s="94"/>
    </row>
    <row r="5716" spans="4:4">
      <c r="D5716" s="94"/>
    </row>
    <row r="5717" spans="4:4">
      <c r="D5717" s="94"/>
    </row>
    <row r="5718" spans="4:4">
      <c r="D5718" s="94"/>
    </row>
    <row r="5719" spans="4:4">
      <c r="D5719" s="94"/>
    </row>
    <row r="5720" spans="4:4">
      <c r="D5720" s="94"/>
    </row>
    <row r="5721" spans="4:4">
      <c r="D5721" s="94"/>
    </row>
    <row r="5722" spans="4:4">
      <c r="D5722" s="94"/>
    </row>
    <row r="5723" spans="4:4">
      <c r="D5723" s="94"/>
    </row>
    <row r="5724" spans="4:4">
      <c r="D5724" s="94"/>
    </row>
    <row r="5725" spans="4:4">
      <c r="D5725" s="94"/>
    </row>
    <row r="5726" spans="4:4">
      <c r="D5726" s="94"/>
    </row>
    <row r="5727" spans="4:4">
      <c r="D5727" s="94"/>
    </row>
    <row r="5728" spans="4:4">
      <c r="D5728" s="94"/>
    </row>
    <row r="5729" spans="4:4">
      <c r="D5729" s="94"/>
    </row>
    <row r="5730" spans="4:4">
      <c r="D5730" s="94"/>
    </row>
    <row r="5731" spans="4:4">
      <c r="D5731" s="94"/>
    </row>
    <row r="5732" spans="4:4">
      <c r="D5732" s="94"/>
    </row>
    <row r="5733" spans="4:4">
      <c r="D5733" s="94"/>
    </row>
    <row r="5734" spans="4:4">
      <c r="D5734" s="94"/>
    </row>
    <row r="5735" spans="4:4">
      <c r="D5735" s="94"/>
    </row>
    <row r="5736" spans="4:4">
      <c r="D5736" s="94"/>
    </row>
    <row r="5737" spans="4:4">
      <c r="D5737" s="94"/>
    </row>
    <row r="5738" spans="4:4">
      <c r="D5738" s="94"/>
    </row>
    <row r="5739" spans="4:4">
      <c r="D5739" s="94"/>
    </row>
    <row r="5740" spans="4:4">
      <c r="D5740" s="94"/>
    </row>
    <row r="5741" spans="4:4">
      <c r="D5741" s="94"/>
    </row>
    <row r="5742" spans="4:4">
      <c r="D5742" s="94"/>
    </row>
    <row r="5743" spans="4:4">
      <c r="D5743" s="94"/>
    </row>
    <row r="5744" spans="4:4">
      <c r="D5744" s="94"/>
    </row>
    <row r="5745" spans="4:4">
      <c r="D5745" s="94"/>
    </row>
    <row r="5746" spans="4:4">
      <c r="D5746" s="94"/>
    </row>
    <row r="5747" spans="4:4">
      <c r="D5747" s="94"/>
    </row>
    <row r="5748" spans="4:4">
      <c r="D5748" s="94"/>
    </row>
    <row r="5749" spans="4:4">
      <c r="D5749" s="94"/>
    </row>
    <row r="5750" spans="4:4">
      <c r="D5750" s="94"/>
    </row>
    <row r="5751" spans="4:4">
      <c r="D5751" s="94"/>
    </row>
    <row r="5752" spans="4:4">
      <c r="D5752" s="94"/>
    </row>
    <row r="5753" spans="4:4">
      <c r="D5753" s="94"/>
    </row>
    <row r="5754" spans="4:4">
      <c r="D5754" s="94"/>
    </row>
    <row r="5755" spans="4:4">
      <c r="D5755" s="94"/>
    </row>
    <row r="5756" spans="4:4">
      <c r="D5756" s="94"/>
    </row>
    <row r="5757" spans="4:4">
      <c r="D5757" s="94"/>
    </row>
    <row r="5758" spans="4:4">
      <c r="D5758" s="94"/>
    </row>
    <row r="5759" spans="4:4">
      <c r="D5759" s="94"/>
    </row>
    <row r="5760" spans="4:4">
      <c r="D5760" s="94"/>
    </row>
    <row r="5761" spans="4:4">
      <c r="D5761" s="94"/>
    </row>
    <row r="5762" spans="4:4">
      <c r="D5762" s="94"/>
    </row>
    <row r="5763" spans="4:4">
      <c r="D5763" s="94"/>
    </row>
    <row r="5764" spans="4:4">
      <c r="D5764" s="94"/>
    </row>
    <row r="5765" spans="4:4">
      <c r="D5765" s="94"/>
    </row>
    <row r="5766" spans="4:4">
      <c r="D5766" s="94"/>
    </row>
    <row r="5767" spans="4:4">
      <c r="D5767" s="94"/>
    </row>
    <row r="5768" spans="4:4">
      <c r="D5768" s="94"/>
    </row>
    <row r="5769" spans="4:4">
      <c r="D5769" s="94"/>
    </row>
    <row r="5770" spans="4:4">
      <c r="D5770" s="94"/>
    </row>
    <row r="5771" spans="4:4">
      <c r="D5771" s="94"/>
    </row>
    <row r="5772" spans="4:4">
      <c r="D5772" s="94"/>
    </row>
    <row r="5773" spans="4:4">
      <c r="D5773" s="94"/>
    </row>
    <row r="5774" spans="4:4">
      <c r="D5774" s="94"/>
    </row>
    <row r="5775" spans="4:4">
      <c r="D5775" s="94"/>
    </row>
    <row r="5776" spans="4:4">
      <c r="D5776" s="94"/>
    </row>
    <row r="5777" spans="4:4">
      <c r="D5777" s="94"/>
    </row>
    <row r="5778" spans="4:4">
      <c r="D5778" s="94"/>
    </row>
    <row r="5779" spans="4:4">
      <c r="D5779" s="94"/>
    </row>
    <row r="5780" spans="4:4">
      <c r="D5780" s="94"/>
    </row>
    <row r="5781" spans="4:4">
      <c r="D5781" s="94"/>
    </row>
    <row r="5782" spans="4:4">
      <c r="D5782" s="94"/>
    </row>
    <row r="5783" spans="4:4">
      <c r="D5783" s="94"/>
    </row>
    <row r="5784" spans="4:4">
      <c r="D5784" s="94"/>
    </row>
    <row r="5785" spans="4:4">
      <c r="D5785" s="94"/>
    </row>
    <row r="5786" spans="4:4">
      <c r="D5786" s="94"/>
    </row>
    <row r="5787" spans="4:4">
      <c r="D5787" s="94"/>
    </row>
    <row r="5788" spans="4:4">
      <c r="D5788" s="94"/>
    </row>
    <row r="5789" spans="4:4">
      <c r="D5789" s="94"/>
    </row>
    <row r="5790" spans="4:4">
      <c r="D5790" s="94"/>
    </row>
    <row r="5791" spans="4:4">
      <c r="D5791" s="94"/>
    </row>
    <row r="5792" spans="4:4">
      <c r="D5792" s="94"/>
    </row>
    <row r="5793" spans="4:4">
      <c r="D5793" s="94"/>
    </row>
    <row r="5794" spans="4:4">
      <c r="D5794" s="94"/>
    </row>
    <row r="5795" spans="4:4">
      <c r="D5795" s="94"/>
    </row>
    <row r="5796" spans="4:4">
      <c r="D5796" s="94"/>
    </row>
    <row r="5797" spans="4:4">
      <c r="D5797" s="94"/>
    </row>
    <row r="5798" spans="4:4">
      <c r="D5798" s="94"/>
    </row>
    <row r="5799" spans="4:4">
      <c r="D5799" s="94"/>
    </row>
    <row r="5800" spans="4:4">
      <c r="D5800" s="94"/>
    </row>
    <row r="5801" spans="4:4">
      <c r="D5801" s="94"/>
    </row>
    <row r="5802" spans="4:4">
      <c r="D5802" s="94"/>
    </row>
    <row r="5803" spans="4:4">
      <c r="D5803" s="94"/>
    </row>
    <row r="5804" spans="4:4">
      <c r="D5804" s="94"/>
    </row>
    <row r="5805" spans="4:4">
      <c r="D5805" s="94"/>
    </row>
    <row r="5806" spans="4:4">
      <c r="D5806" s="94"/>
    </row>
    <row r="5807" spans="4:4">
      <c r="D5807" s="94"/>
    </row>
    <row r="5808" spans="4:4">
      <c r="D5808" s="94"/>
    </row>
    <row r="5809" spans="4:4">
      <c r="D5809" s="94"/>
    </row>
    <row r="5810" spans="4:4">
      <c r="D5810" s="94"/>
    </row>
    <row r="5811" spans="4:4">
      <c r="D5811" s="94"/>
    </row>
    <row r="5812" spans="4:4">
      <c r="D5812" s="94"/>
    </row>
    <row r="5813" spans="4:4">
      <c r="D5813" s="94"/>
    </row>
    <row r="5814" spans="4:4">
      <c r="D5814" s="94"/>
    </row>
    <row r="5815" spans="4:4">
      <c r="D5815" s="94"/>
    </row>
    <row r="5816" spans="4:4">
      <c r="D5816" s="94"/>
    </row>
    <row r="5817" spans="4:4">
      <c r="D5817" s="94"/>
    </row>
    <row r="5818" spans="4:4">
      <c r="D5818" s="94"/>
    </row>
    <row r="5819" spans="4:4">
      <c r="D5819" s="94"/>
    </row>
    <row r="5820" spans="4:4">
      <c r="D5820" s="94"/>
    </row>
    <row r="5821" spans="4:4">
      <c r="D5821" s="94"/>
    </row>
    <row r="5822" spans="4:4">
      <c r="D5822" s="94"/>
    </row>
    <row r="5823" spans="4:4">
      <c r="D5823" s="94"/>
    </row>
    <row r="5824" spans="4:4">
      <c r="D5824" s="94"/>
    </row>
    <row r="5825" spans="4:4">
      <c r="D5825" s="94"/>
    </row>
    <row r="5826" spans="4:4">
      <c r="D5826" s="94"/>
    </row>
    <row r="5827" spans="4:4">
      <c r="D5827" s="94"/>
    </row>
    <row r="5828" spans="4:4">
      <c r="D5828" s="94"/>
    </row>
    <row r="5829" spans="4:4">
      <c r="D5829" s="94"/>
    </row>
    <row r="5830" spans="4:4">
      <c r="D5830" s="94"/>
    </row>
    <row r="5831" spans="4:4">
      <c r="D5831" s="94"/>
    </row>
    <row r="5832" spans="4:4">
      <c r="D5832" s="94"/>
    </row>
    <row r="5833" spans="4:4">
      <c r="D5833" s="94"/>
    </row>
    <row r="5834" spans="4:4">
      <c r="D5834" s="94"/>
    </row>
    <row r="5835" spans="4:4">
      <c r="D5835" s="94"/>
    </row>
    <row r="5836" spans="4:4">
      <c r="D5836" s="94"/>
    </row>
    <row r="5837" spans="4:4">
      <c r="D5837" s="94"/>
    </row>
    <row r="5838" spans="4:4">
      <c r="D5838" s="94"/>
    </row>
    <row r="5839" spans="4:4">
      <c r="D5839" s="94"/>
    </row>
    <row r="5840" spans="4:4">
      <c r="D5840" s="94"/>
    </row>
    <row r="5841" spans="4:4">
      <c r="D5841" s="94"/>
    </row>
    <row r="5842" spans="4:4">
      <c r="D5842" s="94"/>
    </row>
    <row r="5843" spans="4:4">
      <c r="D5843" s="94"/>
    </row>
    <row r="5844" spans="4:4">
      <c r="D5844" s="94"/>
    </row>
    <row r="5845" spans="4:4">
      <c r="D5845" s="94"/>
    </row>
    <row r="5846" spans="4:4">
      <c r="D5846" s="94"/>
    </row>
    <row r="5847" spans="4:4">
      <c r="D5847" s="94"/>
    </row>
    <row r="5848" spans="4:4">
      <c r="D5848" s="94"/>
    </row>
    <row r="5849" spans="4:4">
      <c r="D5849" s="94"/>
    </row>
    <row r="5850" spans="4:4">
      <c r="D5850" s="94"/>
    </row>
    <row r="5851" spans="4:4">
      <c r="D5851" s="94"/>
    </row>
    <row r="5852" spans="4:4">
      <c r="D5852" s="94"/>
    </row>
    <row r="5853" spans="4:4">
      <c r="D5853" s="94"/>
    </row>
    <row r="5854" spans="4:4">
      <c r="D5854" s="94"/>
    </row>
    <row r="5855" spans="4:4">
      <c r="D5855" s="94"/>
    </row>
    <row r="5856" spans="4:4">
      <c r="D5856" s="94"/>
    </row>
    <row r="5857" spans="4:4">
      <c r="D5857" s="94"/>
    </row>
    <row r="5858" spans="4:4">
      <c r="D5858" s="94"/>
    </row>
    <row r="5859" spans="4:4">
      <c r="D5859" s="94"/>
    </row>
    <row r="5860" spans="4:4">
      <c r="D5860" s="94"/>
    </row>
    <row r="5861" spans="4:4">
      <c r="D5861" s="94"/>
    </row>
    <row r="5862" spans="4:4">
      <c r="D5862" s="94"/>
    </row>
    <row r="5863" spans="4:4">
      <c r="D5863" s="94"/>
    </row>
    <row r="5864" spans="4:4">
      <c r="D5864" s="94"/>
    </row>
    <row r="5865" spans="4:4">
      <c r="D5865" s="94"/>
    </row>
    <row r="5866" spans="4:4">
      <c r="D5866" s="94"/>
    </row>
    <row r="5867" spans="4:4">
      <c r="D5867" s="94"/>
    </row>
    <row r="5868" spans="4:4">
      <c r="D5868" s="94"/>
    </row>
    <row r="5869" spans="4:4">
      <c r="D5869" s="94"/>
    </row>
    <row r="5870" spans="4:4">
      <c r="D5870" s="94"/>
    </row>
    <row r="5871" spans="4:4">
      <c r="D5871" s="94"/>
    </row>
    <row r="5872" spans="4:4">
      <c r="D5872" s="94"/>
    </row>
    <row r="5873" spans="4:4">
      <c r="D5873" s="94"/>
    </row>
    <row r="5874" spans="4:4">
      <c r="D5874" s="94"/>
    </row>
    <row r="5875" spans="4:4">
      <c r="D5875" s="94"/>
    </row>
    <row r="5876" spans="4:4">
      <c r="D5876" s="94"/>
    </row>
    <row r="5877" spans="4:4">
      <c r="D5877" s="94"/>
    </row>
    <row r="5878" spans="4:4">
      <c r="D5878" s="94"/>
    </row>
    <row r="5879" spans="4:4">
      <c r="D5879" s="94"/>
    </row>
    <row r="5880" spans="4:4">
      <c r="D5880" s="94"/>
    </row>
    <row r="5881" spans="4:4">
      <c r="D5881" s="94"/>
    </row>
    <row r="5882" spans="4:4">
      <c r="D5882" s="94"/>
    </row>
    <row r="5883" spans="4:4">
      <c r="D5883" s="94"/>
    </row>
    <row r="5884" spans="4:4">
      <c r="D5884" s="94"/>
    </row>
    <row r="5885" spans="4:4">
      <c r="D5885" s="94"/>
    </row>
    <row r="5886" spans="4:4">
      <c r="D5886" s="94"/>
    </row>
    <row r="5887" spans="4:4">
      <c r="D5887" s="94"/>
    </row>
    <row r="5888" spans="4:4">
      <c r="D5888" s="94"/>
    </row>
    <row r="5889" spans="4:4">
      <c r="D5889" s="94"/>
    </row>
    <row r="5890" spans="4:4">
      <c r="D5890" s="94"/>
    </row>
    <row r="5891" spans="4:4">
      <c r="D5891" s="94"/>
    </row>
    <row r="5892" spans="4:4">
      <c r="D5892" s="94"/>
    </row>
    <row r="5893" spans="4:4">
      <c r="D5893" s="94"/>
    </row>
    <row r="5894" spans="4:4">
      <c r="D5894" s="94"/>
    </row>
    <row r="5895" spans="4:4">
      <c r="D5895" s="94"/>
    </row>
    <row r="5896" spans="4:4">
      <c r="D5896" s="94"/>
    </row>
    <row r="5897" spans="4:4">
      <c r="D5897" s="94"/>
    </row>
    <row r="5898" spans="4:4">
      <c r="D5898" s="94"/>
    </row>
    <row r="5899" spans="4:4">
      <c r="D5899" s="94"/>
    </row>
    <row r="5900" spans="4:4">
      <c r="D5900" s="94"/>
    </row>
    <row r="5901" spans="4:4">
      <c r="D5901" s="94"/>
    </row>
    <row r="5902" spans="4:4">
      <c r="D5902" s="94"/>
    </row>
    <row r="5903" spans="4:4">
      <c r="D5903" s="94"/>
    </row>
    <row r="5904" spans="4:4">
      <c r="D5904" s="94"/>
    </row>
    <row r="5905" spans="4:4">
      <c r="D5905" s="94"/>
    </row>
    <row r="5906" spans="4:4">
      <c r="D5906" s="94"/>
    </row>
    <row r="5907" spans="4:4">
      <c r="D5907" s="94"/>
    </row>
    <row r="5908" spans="4:4">
      <c r="D5908" s="94"/>
    </row>
    <row r="5909" spans="4:4">
      <c r="D5909" s="94"/>
    </row>
    <row r="5910" spans="4:4">
      <c r="D5910" s="94"/>
    </row>
    <row r="5911" spans="4:4">
      <c r="D5911" s="94"/>
    </row>
    <row r="5912" spans="4:4">
      <c r="D5912" s="94"/>
    </row>
    <row r="5913" spans="4:4">
      <c r="D5913" s="94"/>
    </row>
    <row r="5914" spans="4:4">
      <c r="D5914" s="94"/>
    </row>
    <row r="5915" spans="4:4">
      <c r="D5915" s="94"/>
    </row>
    <row r="5916" spans="4:4">
      <c r="D5916" s="94"/>
    </row>
    <row r="5917" spans="4:4">
      <c r="D5917" s="94"/>
    </row>
    <row r="5918" spans="4:4">
      <c r="D5918" s="94"/>
    </row>
    <row r="5919" spans="4:4">
      <c r="D5919" s="94"/>
    </row>
    <row r="5920" spans="4:4">
      <c r="D5920" s="94"/>
    </row>
    <row r="5921" spans="4:4">
      <c r="D5921" s="94"/>
    </row>
    <row r="5922" spans="4:4">
      <c r="D5922" s="94"/>
    </row>
    <row r="5923" spans="4:4">
      <c r="D5923" s="94"/>
    </row>
    <row r="5924" spans="4:4">
      <c r="D5924" s="94"/>
    </row>
    <row r="5925" spans="4:4">
      <c r="D5925" s="94"/>
    </row>
    <row r="5926" spans="4:4">
      <c r="D5926" s="94"/>
    </row>
    <row r="5927" spans="4:4">
      <c r="D5927" s="94"/>
    </row>
    <row r="5928" spans="4:4">
      <c r="D5928" s="94"/>
    </row>
    <row r="5929" spans="4:4">
      <c r="D5929" s="94"/>
    </row>
    <row r="5930" spans="4:4">
      <c r="D5930" s="94"/>
    </row>
    <row r="5931" spans="4:4">
      <c r="D5931" s="94"/>
    </row>
    <row r="5932" spans="4:4">
      <c r="D5932" s="94"/>
    </row>
    <row r="5933" spans="4:4">
      <c r="D5933" s="94"/>
    </row>
    <row r="5934" spans="4:4">
      <c r="D5934" s="94"/>
    </row>
    <row r="5935" spans="4:4">
      <c r="D5935" s="94"/>
    </row>
    <row r="5936" spans="4:4">
      <c r="D5936" s="94"/>
    </row>
    <row r="5937" spans="4:4">
      <c r="D5937" s="94"/>
    </row>
    <row r="5938" spans="4:4">
      <c r="D5938" s="94"/>
    </row>
    <row r="5939" spans="4:4">
      <c r="D5939" s="94"/>
    </row>
    <row r="5940" spans="4:4">
      <c r="D5940" s="94"/>
    </row>
    <row r="5941" spans="4:4">
      <c r="D5941" s="94"/>
    </row>
    <row r="5942" spans="4:4">
      <c r="D5942" s="94"/>
    </row>
    <row r="5943" spans="4:4">
      <c r="D5943" s="94"/>
    </row>
    <row r="5944" spans="4:4">
      <c r="D5944" s="94"/>
    </row>
    <row r="5945" spans="4:4">
      <c r="D5945" s="94"/>
    </row>
    <row r="5946" spans="4:4">
      <c r="D5946" s="94"/>
    </row>
    <row r="5947" spans="4:4">
      <c r="D5947" s="94"/>
    </row>
    <row r="5948" spans="4:4">
      <c r="D5948" s="94"/>
    </row>
    <row r="5949" spans="4:4">
      <c r="D5949" s="94"/>
    </row>
    <row r="5950" spans="4:4">
      <c r="D5950" s="94"/>
    </row>
    <row r="5951" spans="4:4">
      <c r="D5951" s="94"/>
    </row>
    <row r="5952" spans="4:4">
      <c r="D5952" s="94"/>
    </row>
    <row r="5953" spans="4:4">
      <c r="D5953" s="94"/>
    </row>
    <row r="5954" spans="4:4">
      <c r="D5954" s="94"/>
    </row>
    <row r="5955" spans="4:4">
      <c r="D5955" s="94"/>
    </row>
    <row r="5956" spans="4:4">
      <c r="D5956" s="94"/>
    </row>
    <row r="5957" spans="4:4">
      <c r="D5957" s="94"/>
    </row>
    <row r="5958" spans="4:4">
      <c r="D5958" s="94"/>
    </row>
    <row r="5959" spans="4:4">
      <c r="D5959" s="94"/>
    </row>
    <row r="5960" spans="4:4">
      <c r="D5960" s="94"/>
    </row>
    <row r="5961" spans="4:4">
      <c r="D5961" s="94"/>
    </row>
    <row r="5962" spans="4:4">
      <c r="D5962" s="94"/>
    </row>
    <row r="5963" spans="4:4">
      <c r="D5963" s="94"/>
    </row>
    <row r="5964" spans="4:4">
      <c r="D5964" s="94"/>
    </row>
    <row r="5965" spans="4:4">
      <c r="D5965" s="94"/>
    </row>
    <row r="5966" spans="4:4">
      <c r="D5966" s="94"/>
    </row>
    <row r="5967" spans="4:4">
      <c r="D5967" s="94"/>
    </row>
    <row r="5968" spans="4:4">
      <c r="D5968" s="94"/>
    </row>
    <row r="5969" spans="4:4">
      <c r="D5969" s="94"/>
    </row>
    <row r="5970" spans="4:4">
      <c r="D5970" s="94"/>
    </row>
    <row r="5971" spans="4:4">
      <c r="D5971" s="94"/>
    </row>
    <row r="5972" spans="4:4">
      <c r="D5972" s="94"/>
    </row>
    <row r="5973" spans="4:4">
      <c r="D5973" s="94"/>
    </row>
    <row r="5974" spans="4:4">
      <c r="D5974" s="94"/>
    </row>
    <row r="5975" spans="4:4">
      <c r="D5975" s="94"/>
    </row>
    <row r="5976" spans="4:4">
      <c r="D5976" s="94"/>
    </row>
    <row r="5977" spans="4:4">
      <c r="D5977" s="94"/>
    </row>
    <row r="5978" spans="4:4">
      <c r="D5978" s="94"/>
    </row>
    <row r="5979" spans="4:4">
      <c r="D5979" s="94"/>
    </row>
    <row r="5980" spans="4:4">
      <c r="D5980" s="94"/>
    </row>
    <row r="5981" spans="4:4">
      <c r="D5981" s="94"/>
    </row>
    <row r="5982" spans="4:4">
      <c r="D5982" s="94"/>
    </row>
    <row r="5983" spans="4:4">
      <c r="D5983" s="94"/>
    </row>
    <row r="5984" spans="4:4">
      <c r="D5984" s="94"/>
    </row>
    <row r="5985" spans="4:4">
      <c r="D5985" s="94"/>
    </row>
    <row r="5986" spans="4:4">
      <c r="D5986" s="94"/>
    </row>
    <row r="5987" spans="4:4">
      <c r="D5987" s="94"/>
    </row>
    <row r="5988" spans="4:4">
      <c r="D5988" s="94"/>
    </row>
    <row r="5989" spans="4:4">
      <c r="D5989" s="94"/>
    </row>
    <row r="5990" spans="4:4">
      <c r="D5990" s="94"/>
    </row>
    <row r="5991" spans="4:4">
      <c r="D5991" s="94"/>
    </row>
    <row r="5992" spans="4:4">
      <c r="D5992" s="94"/>
    </row>
    <row r="5993" spans="4:4">
      <c r="D5993" s="94"/>
    </row>
    <row r="5994" spans="4:4">
      <c r="D5994" s="94"/>
    </row>
    <row r="5995" spans="4:4">
      <c r="D5995" s="94"/>
    </row>
    <row r="5996" spans="4:4">
      <c r="D5996" s="94"/>
    </row>
    <row r="5997" spans="4:4">
      <c r="D5997" s="94"/>
    </row>
    <row r="5998" spans="4:4">
      <c r="D5998" s="94"/>
    </row>
    <row r="5999" spans="4:4">
      <c r="D5999" s="94"/>
    </row>
    <row r="6000" spans="4:4">
      <c r="D6000" s="94"/>
    </row>
    <row r="6001" spans="4:4">
      <c r="D6001" s="94"/>
    </row>
    <row r="6002" spans="4:4">
      <c r="D6002" s="94"/>
    </row>
    <row r="6003" spans="4:4">
      <c r="D6003" s="94"/>
    </row>
    <row r="6004" spans="4:4">
      <c r="D6004" s="94"/>
    </row>
    <row r="6005" spans="4:4">
      <c r="D6005" s="94"/>
    </row>
    <row r="6006" spans="4:4">
      <c r="D6006" s="94"/>
    </row>
    <row r="6007" spans="4:4">
      <c r="D6007" s="94"/>
    </row>
    <row r="6008" spans="4:4">
      <c r="D6008" s="94"/>
    </row>
    <row r="6009" spans="4:4">
      <c r="D6009" s="94"/>
    </row>
    <row r="6010" spans="4:4">
      <c r="D6010" s="94"/>
    </row>
    <row r="6011" spans="4:4">
      <c r="D6011" s="94"/>
    </row>
    <row r="6012" spans="4:4">
      <c r="D6012" s="94"/>
    </row>
    <row r="6013" spans="4:4">
      <c r="D6013" s="94"/>
    </row>
    <row r="6014" spans="4:4">
      <c r="D6014" s="94"/>
    </row>
    <row r="6015" spans="4:4">
      <c r="D6015" s="94"/>
    </row>
    <row r="6016" spans="4:4">
      <c r="D6016" s="94"/>
    </row>
    <row r="6017" spans="4:4">
      <c r="D6017" s="94"/>
    </row>
    <row r="6018" spans="4:4">
      <c r="D6018" s="94"/>
    </row>
    <row r="6019" spans="4:4">
      <c r="D6019" s="94"/>
    </row>
    <row r="6020" spans="4:4">
      <c r="D6020" s="94"/>
    </row>
    <row r="6021" spans="4:4">
      <c r="D6021" s="94"/>
    </row>
    <row r="6022" spans="4:4">
      <c r="D6022" s="94"/>
    </row>
    <row r="6023" spans="4:4">
      <c r="D6023" s="94"/>
    </row>
    <row r="6024" spans="4:4">
      <c r="D6024" s="94"/>
    </row>
    <row r="6025" spans="4:4">
      <c r="D6025" s="94"/>
    </row>
    <row r="6026" spans="4:4">
      <c r="D6026" s="94"/>
    </row>
    <row r="6027" spans="4:4">
      <c r="D6027" s="94"/>
    </row>
    <row r="6028" spans="4:4">
      <c r="D6028" s="94"/>
    </row>
    <row r="6029" spans="4:4">
      <c r="D6029" s="94"/>
    </row>
    <row r="6030" spans="4:4">
      <c r="D6030" s="94"/>
    </row>
    <row r="6031" spans="4:4">
      <c r="D6031" s="94"/>
    </row>
    <row r="6032" spans="4:4">
      <c r="D6032" s="94"/>
    </row>
    <row r="6033" spans="4:4">
      <c r="D6033" s="94"/>
    </row>
    <row r="6034" spans="4:4">
      <c r="D6034" s="94"/>
    </row>
    <row r="6035" spans="4:4">
      <c r="D6035" s="94"/>
    </row>
    <row r="6036" spans="4:4">
      <c r="D6036" s="94"/>
    </row>
    <row r="6037" spans="4:4">
      <c r="D6037" s="94"/>
    </row>
    <row r="6038" spans="4:4">
      <c r="D6038" s="94"/>
    </row>
    <row r="6039" spans="4:4">
      <c r="D6039" s="94"/>
    </row>
    <row r="6040" spans="4:4">
      <c r="D6040" s="94"/>
    </row>
    <row r="6041" spans="4:4">
      <c r="D6041" s="94"/>
    </row>
    <row r="6042" spans="4:4">
      <c r="D6042" s="94"/>
    </row>
    <row r="6043" spans="4:4">
      <c r="D6043" s="94"/>
    </row>
    <row r="6044" spans="4:4">
      <c r="D6044" s="94"/>
    </row>
    <row r="6045" spans="4:4">
      <c r="D6045" s="94"/>
    </row>
    <row r="6046" spans="4:4">
      <c r="D6046" s="94"/>
    </row>
    <row r="6047" spans="4:4">
      <c r="D6047" s="94"/>
    </row>
    <row r="6048" spans="4:4">
      <c r="D6048" s="94"/>
    </row>
    <row r="6049" spans="4:4">
      <c r="D6049" s="94"/>
    </row>
    <row r="6050" spans="4:4">
      <c r="D6050" s="94"/>
    </row>
    <row r="6051" spans="4:4">
      <c r="D6051" s="94"/>
    </row>
    <row r="6052" spans="4:4">
      <c r="D6052" s="94"/>
    </row>
    <row r="6053" spans="4:4">
      <c r="D6053" s="94"/>
    </row>
    <row r="6054" spans="4:4">
      <c r="D6054" s="94"/>
    </row>
    <row r="6055" spans="4:4">
      <c r="D6055" s="94"/>
    </row>
    <row r="6056" spans="4:4">
      <c r="D6056" s="94"/>
    </row>
    <row r="6057" spans="4:4">
      <c r="D6057" s="94"/>
    </row>
    <row r="6058" spans="4:4">
      <c r="D6058" s="94"/>
    </row>
    <row r="6059" spans="4:4">
      <c r="D6059" s="94"/>
    </row>
    <row r="6060" spans="4:4">
      <c r="D6060" s="94"/>
    </row>
    <row r="6061" spans="4:4">
      <c r="D6061" s="94"/>
    </row>
    <row r="6062" spans="4:4">
      <c r="D6062" s="94"/>
    </row>
    <row r="6063" spans="4:4">
      <c r="D6063" s="94"/>
    </row>
    <row r="6064" spans="4:4">
      <c r="D6064" s="94"/>
    </row>
    <row r="6065" spans="4:4">
      <c r="D6065" s="94"/>
    </row>
    <row r="6066" spans="4:4">
      <c r="D6066" s="94"/>
    </row>
    <row r="6067" spans="4:4">
      <c r="D6067" s="94"/>
    </row>
    <row r="6068" spans="4:4">
      <c r="D6068" s="94"/>
    </row>
    <row r="6069" spans="4:4">
      <c r="D6069" s="94"/>
    </row>
    <row r="6070" spans="4:4">
      <c r="D6070" s="94"/>
    </row>
    <row r="6071" spans="4:4">
      <c r="D6071" s="94"/>
    </row>
    <row r="6072" spans="4:4">
      <c r="D6072" s="94"/>
    </row>
    <row r="6073" spans="4:4">
      <c r="D6073" s="94"/>
    </row>
    <row r="6074" spans="4:4">
      <c r="D6074" s="94"/>
    </row>
    <row r="6075" spans="4:4">
      <c r="D6075" s="94"/>
    </row>
    <row r="6076" spans="4:4">
      <c r="D6076" s="94"/>
    </row>
    <row r="6077" spans="4:4">
      <c r="D6077" s="94"/>
    </row>
    <row r="6078" spans="4:4">
      <c r="D6078" s="94"/>
    </row>
    <row r="6079" spans="4:4">
      <c r="D6079" s="94"/>
    </row>
    <row r="6080" spans="4:4">
      <c r="D6080" s="94"/>
    </row>
    <row r="6081" spans="4:4">
      <c r="D6081" s="94"/>
    </row>
    <row r="6082" spans="4:4">
      <c r="D6082" s="94"/>
    </row>
    <row r="6083" spans="4:4">
      <c r="D6083" s="94"/>
    </row>
    <row r="6084" spans="4:4">
      <c r="D6084" s="94"/>
    </row>
    <row r="6085" spans="4:4">
      <c r="D6085" s="94"/>
    </row>
    <row r="6086" spans="4:4">
      <c r="D6086" s="94"/>
    </row>
    <row r="6087" spans="4:4">
      <c r="D6087" s="94"/>
    </row>
    <row r="6088" spans="4:4">
      <c r="D6088" s="94"/>
    </row>
    <row r="6089" spans="4:4">
      <c r="D6089" s="94"/>
    </row>
    <row r="6090" spans="4:4">
      <c r="D6090" s="94"/>
    </row>
    <row r="6091" spans="4:4">
      <c r="D6091" s="94"/>
    </row>
    <row r="6092" spans="4:4">
      <c r="D6092" s="94"/>
    </row>
    <row r="6093" spans="4:4">
      <c r="D6093" s="94"/>
    </row>
    <row r="6094" spans="4:4">
      <c r="D6094" s="94"/>
    </row>
    <row r="6095" spans="4:4">
      <c r="D6095" s="94"/>
    </row>
    <row r="6096" spans="4:4">
      <c r="D6096" s="94"/>
    </row>
    <row r="6097" spans="4:4">
      <c r="D6097" s="94"/>
    </row>
    <row r="6098" spans="4:4">
      <c r="D6098" s="94"/>
    </row>
    <row r="6099" spans="4:4">
      <c r="D6099" s="94"/>
    </row>
    <row r="6100" spans="4:4">
      <c r="D6100" s="94"/>
    </row>
    <row r="6101" spans="4:4">
      <c r="D6101" s="94"/>
    </row>
    <row r="6102" spans="4:4">
      <c r="D6102" s="94"/>
    </row>
    <row r="6103" spans="4:4">
      <c r="D6103" s="94"/>
    </row>
    <row r="6104" spans="4:4">
      <c r="D6104" s="94"/>
    </row>
    <row r="6105" spans="4:4">
      <c r="D6105" s="94"/>
    </row>
    <row r="6106" spans="4:4">
      <c r="D6106" s="94"/>
    </row>
    <row r="6107" spans="4:4">
      <c r="D6107" s="94"/>
    </row>
    <row r="6108" spans="4:4">
      <c r="D6108" s="94"/>
    </row>
    <row r="6109" spans="4:4">
      <c r="D6109" s="94"/>
    </row>
    <row r="6110" spans="4:4">
      <c r="D6110" s="94"/>
    </row>
    <row r="6111" spans="4:4">
      <c r="D6111" s="94"/>
    </row>
    <row r="6112" spans="4:4">
      <c r="D6112" s="94"/>
    </row>
    <row r="6113" spans="4:4">
      <c r="D6113" s="94"/>
    </row>
    <row r="6114" spans="4:4">
      <c r="D6114" s="94"/>
    </row>
    <row r="6115" spans="4:4">
      <c r="D6115" s="94"/>
    </row>
    <row r="6116" spans="4:4">
      <c r="D6116" s="94"/>
    </row>
    <row r="6117" spans="4:4">
      <c r="D6117" s="94"/>
    </row>
    <row r="6118" spans="4:4">
      <c r="D6118" s="94"/>
    </row>
    <row r="6119" spans="4:4">
      <c r="D6119" s="94"/>
    </row>
    <row r="6120" spans="4:4">
      <c r="D6120" s="94"/>
    </row>
    <row r="6121" spans="4:4">
      <c r="D6121" s="94"/>
    </row>
    <row r="6122" spans="4:4">
      <c r="D6122" s="94"/>
    </row>
    <row r="6123" spans="4:4">
      <c r="D6123" s="94"/>
    </row>
    <row r="6124" spans="4:4">
      <c r="D6124" s="94"/>
    </row>
    <row r="6125" spans="4:4">
      <c r="D6125" s="94"/>
    </row>
    <row r="6126" spans="4:4">
      <c r="D6126" s="94"/>
    </row>
    <row r="6127" spans="4:4">
      <c r="D6127" s="94"/>
    </row>
    <row r="6128" spans="4:4">
      <c r="D6128" s="94"/>
    </row>
    <row r="6129" spans="4:4">
      <c r="D6129" s="94"/>
    </row>
    <row r="6130" spans="4:4">
      <c r="D6130" s="94"/>
    </row>
    <row r="6131" spans="4:4">
      <c r="D6131" s="94"/>
    </row>
    <row r="6132" spans="4:4">
      <c r="D6132" s="94"/>
    </row>
    <row r="6133" spans="4:4">
      <c r="D6133" s="94"/>
    </row>
    <row r="6134" spans="4:4">
      <c r="D6134" s="94"/>
    </row>
    <row r="6135" spans="4:4">
      <c r="D6135" s="94"/>
    </row>
    <row r="6136" spans="4:4">
      <c r="D6136" s="94"/>
    </row>
    <row r="6137" spans="4:4">
      <c r="D6137" s="94"/>
    </row>
    <row r="6138" spans="4:4">
      <c r="D6138" s="94"/>
    </row>
    <row r="6139" spans="4:4">
      <c r="D6139" s="94"/>
    </row>
    <row r="6140" spans="4:4">
      <c r="D6140" s="94"/>
    </row>
    <row r="6141" spans="4:4">
      <c r="D6141" s="94"/>
    </row>
    <row r="6142" spans="4:4">
      <c r="D6142" s="94"/>
    </row>
    <row r="6143" spans="4:4">
      <c r="D6143" s="94"/>
    </row>
    <row r="6144" spans="4:4">
      <c r="D6144" s="94"/>
    </row>
    <row r="6145" spans="4:4">
      <c r="D6145" s="94"/>
    </row>
    <row r="6146" spans="4:4">
      <c r="D6146" s="94"/>
    </row>
    <row r="6147" spans="4:4">
      <c r="D6147" s="94"/>
    </row>
    <row r="6148" spans="4:4">
      <c r="D6148" s="94"/>
    </row>
    <row r="6149" spans="4:4">
      <c r="D6149" s="94"/>
    </row>
    <row r="6150" spans="4:4">
      <c r="D6150" s="94"/>
    </row>
    <row r="6151" spans="4:4">
      <c r="D6151" s="94"/>
    </row>
    <row r="6152" spans="4:4">
      <c r="D6152" s="94"/>
    </row>
    <row r="6153" spans="4:4">
      <c r="D6153" s="94"/>
    </row>
    <row r="6154" spans="4:4">
      <c r="D6154" s="94"/>
    </row>
    <row r="6155" spans="4:4">
      <c r="D6155" s="94"/>
    </row>
    <row r="6156" spans="4:4">
      <c r="D6156" s="94"/>
    </row>
    <row r="6157" spans="4:4">
      <c r="D6157" s="94"/>
    </row>
    <row r="6158" spans="4:4">
      <c r="D6158" s="94"/>
    </row>
    <row r="6159" spans="4:4">
      <c r="D6159" s="94"/>
    </row>
    <row r="6160" spans="4:4">
      <c r="D6160" s="94"/>
    </row>
    <row r="6161" spans="4:4">
      <c r="D6161" s="94"/>
    </row>
    <row r="6162" spans="4:4">
      <c r="D6162" s="94"/>
    </row>
    <row r="6163" spans="4:4">
      <c r="D6163" s="94"/>
    </row>
    <row r="6164" spans="4:4">
      <c r="D6164" s="94"/>
    </row>
    <row r="6165" spans="4:4">
      <c r="D6165" s="94"/>
    </row>
    <row r="6166" spans="4:4">
      <c r="D6166" s="94"/>
    </row>
    <row r="6167" spans="4:4">
      <c r="D6167" s="94"/>
    </row>
    <row r="6168" spans="4:4">
      <c r="D6168" s="94"/>
    </row>
    <row r="6169" spans="4:4">
      <c r="D6169" s="94"/>
    </row>
    <row r="6170" spans="4:4">
      <c r="D6170" s="94"/>
    </row>
    <row r="6171" spans="4:4">
      <c r="D6171" s="94"/>
    </row>
    <row r="6172" spans="4:4">
      <c r="D6172" s="94"/>
    </row>
    <row r="6173" spans="4:4">
      <c r="D6173" s="94"/>
    </row>
    <row r="6174" spans="4:4">
      <c r="D6174" s="94"/>
    </row>
    <row r="6175" spans="4:4">
      <c r="D6175" s="94"/>
    </row>
    <row r="6176" spans="4:4">
      <c r="D6176" s="94"/>
    </row>
    <row r="6177" spans="4:4">
      <c r="D6177" s="94"/>
    </row>
    <row r="6178" spans="4:4">
      <c r="D6178" s="94"/>
    </row>
    <row r="6179" spans="4:4">
      <c r="D6179" s="94"/>
    </row>
    <row r="6180" spans="4:4">
      <c r="D6180" s="94"/>
    </row>
    <row r="6181" spans="4:4">
      <c r="D6181" s="94"/>
    </row>
    <row r="6182" spans="4:4">
      <c r="D6182" s="94"/>
    </row>
    <row r="6183" spans="4:4">
      <c r="D6183" s="94"/>
    </row>
    <row r="6184" spans="4:4">
      <c r="D6184" s="94"/>
    </row>
    <row r="6185" spans="4:4">
      <c r="D6185" s="94"/>
    </row>
    <row r="6186" spans="4:4">
      <c r="D6186" s="94"/>
    </row>
    <row r="6187" spans="4:4">
      <c r="D6187" s="94"/>
    </row>
    <row r="6188" spans="4:4">
      <c r="D6188" s="94"/>
    </row>
    <row r="6189" spans="4:4">
      <c r="D6189" s="94"/>
    </row>
    <row r="6190" spans="4:4">
      <c r="D6190" s="94"/>
    </row>
    <row r="6191" spans="4:4">
      <c r="D6191" s="94"/>
    </row>
    <row r="6192" spans="4:4">
      <c r="D6192" s="94"/>
    </row>
    <row r="6193" spans="4:4">
      <c r="D6193" s="94"/>
    </row>
    <row r="6194" spans="4:4">
      <c r="D6194" s="94"/>
    </row>
    <row r="6195" spans="4:4">
      <c r="D6195" s="94"/>
    </row>
    <row r="6196" spans="4:4">
      <c r="D6196" s="94"/>
    </row>
    <row r="6197" spans="4:4">
      <c r="D6197" s="94"/>
    </row>
    <row r="6198" spans="4:4">
      <c r="D6198" s="94"/>
    </row>
    <row r="6199" spans="4:4">
      <c r="D6199" s="94"/>
    </row>
    <row r="6200" spans="4:4">
      <c r="D6200" s="94"/>
    </row>
    <row r="6201" spans="4:4">
      <c r="D6201" s="94"/>
    </row>
    <row r="6202" spans="4:4">
      <c r="D6202" s="94"/>
    </row>
    <row r="6203" spans="4:4">
      <c r="D6203" s="94"/>
    </row>
    <row r="6204" spans="4:4">
      <c r="D6204" s="94"/>
    </row>
    <row r="6205" spans="4:4">
      <c r="D6205" s="94"/>
    </row>
    <row r="6206" spans="4:4">
      <c r="D6206" s="94"/>
    </row>
    <row r="6207" spans="4:4">
      <c r="D6207" s="94"/>
    </row>
    <row r="6208" spans="4:4">
      <c r="D6208" s="94"/>
    </row>
    <row r="6209" spans="4:4">
      <c r="D6209" s="94"/>
    </row>
    <row r="6210" spans="4:4">
      <c r="D6210" s="94"/>
    </row>
    <row r="6211" spans="4:4">
      <c r="D6211" s="94"/>
    </row>
    <row r="6212" spans="4:4">
      <c r="D6212" s="94"/>
    </row>
    <row r="6213" spans="4:4">
      <c r="D6213" s="94"/>
    </row>
    <row r="6214" spans="4:4">
      <c r="D6214" s="94"/>
    </row>
    <row r="6215" spans="4:4">
      <c r="D6215" s="94"/>
    </row>
    <row r="6216" spans="4:4">
      <c r="D6216" s="94"/>
    </row>
    <row r="6217" spans="4:4">
      <c r="D6217" s="94"/>
    </row>
    <row r="6218" spans="4:4">
      <c r="D6218" s="94"/>
    </row>
    <row r="6219" spans="4:4">
      <c r="D6219" s="94"/>
    </row>
    <row r="6220" spans="4:4">
      <c r="D6220" s="94"/>
    </row>
    <row r="6221" spans="4:4">
      <c r="D6221" s="94"/>
    </row>
    <row r="6222" spans="4:4">
      <c r="D6222" s="94"/>
    </row>
    <row r="6223" spans="4:4">
      <c r="D6223" s="94"/>
    </row>
    <row r="6224" spans="4:4">
      <c r="D6224" s="94"/>
    </row>
    <row r="6225" spans="4:4">
      <c r="D6225" s="94"/>
    </row>
    <row r="6226" spans="4:4">
      <c r="D6226" s="94"/>
    </row>
    <row r="6227" spans="4:4">
      <c r="D6227" s="94"/>
    </row>
    <row r="6228" spans="4:4">
      <c r="D6228" s="94"/>
    </row>
    <row r="6229" spans="4:4">
      <c r="D6229" s="94"/>
    </row>
    <row r="6230" spans="4:4">
      <c r="D6230" s="94"/>
    </row>
    <row r="6231" spans="4:4">
      <c r="D6231" s="94"/>
    </row>
    <row r="6232" spans="4:4">
      <c r="D6232" s="94"/>
    </row>
    <row r="6233" spans="4:4">
      <c r="D6233" s="94"/>
    </row>
    <row r="6234" spans="4:4">
      <c r="D6234" s="94"/>
    </row>
    <row r="6235" spans="4:4">
      <c r="D6235" s="94"/>
    </row>
    <row r="6236" spans="4:4">
      <c r="D6236" s="94"/>
    </row>
    <row r="6237" spans="4:4">
      <c r="D6237" s="94"/>
    </row>
    <row r="6238" spans="4:4">
      <c r="D6238" s="94"/>
    </row>
    <row r="6239" spans="4:4">
      <c r="D6239" s="94"/>
    </row>
    <row r="6240" spans="4:4">
      <c r="D6240" s="94"/>
    </row>
    <row r="6241" spans="4:4">
      <c r="D6241" s="94"/>
    </row>
    <row r="6242" spans="4:4">
      <c r="D6242" s="94"/>
    </row>
    <row r="6243" spans="4:4">
      <c r="D6243" s="94"/>
    </row>
    <row r="6244" spans="4:4">
      <c r="D6244" s="94"/>
    </row>
    <row r="6245" spans="4:4">
      <c r="D6245" s="94"/>
    </row>
    <row r="6246" spans="4:4">
      <c r="D6246" s="94"/>
    </row>
    <row r="6247" spans="4:4">
      <c r="D6247" s="94"/>
    </row>
    <row r="6248" spans="4:4">
      <c r="D6248" s="94"/>
    </row>
    <row r="6249" spans="4:4">
      <c r="D6249" s="94"/>
    </row>
    <row r="6250" spans="4:4">
      <c r="D6250" s="94"/>
    </row>
    <row r="6251" spans="4:4">
      <c r="D6251" s="94"/>
    </row>
    <row r="6252" spans="4:4">
      <c r="D6252" s="94"/>
    </row>
    <row r="6253" spans="4:4">
      <c r="D6253" s="94"/>
    </row>
    <row r="6254" spans="4:4">
      <c r="D6254" s="94"/>
    </row>
    <row r="6255" spans="4:4">
      <c r="D6255" s="94"/>
    </row>
    <row r="6256" spans="4:4">
      <c r="D6256" s="94"/>
    </row>
    <row r="6257" spans="4:4">
      <c r="D6257" s="94"/>
    </row>
    <row r="6258" spans="4:4">
      <c r="D6258" s="94"/>
    </row>
    <row r="6259" spans="4:4">
      <c r="D6259" s="94"/>
    </row>
    <row r="6260" spans="4:4">
      <c r="D6260" s="94"/>
    </row>
    <row r="6261" spans="4:4">
      <c r="D6261" s="94"/>
    </row>
    <row r="6262" spans="4:4">
      <c r="D6262" s="94"/>
    </row>
    <row r="6263" spans="4:4">
      <c r="D6263" s="94"/>
    </row>
    <row r="6264" spans="4:4">
      <c r="D6264" s="94"/>
    </row>
    <row r="6265" spans="4:4">
      <c r="D6265" s="94"/>
    </row>
    <row r="6266" spans="4:4">
      <c r="D6266" s="94"/>
    </row>
    <row r="6267" spans="4:4">
      <c r="D6267" s="94"/>
    </row>
    <row r="6268" spans="4:4">
      <c r="D6268" s="94"/>
    </row>
    <row r="6269" spans="4:4">
      <c r="D6269" s="94"/>
    </row>
    <row r="6270" spans="4:4">
      <c r="D6270" s="94"/>
    </row>
    <row r="6271" spans="4:4">
      <c r="D6271" s="94"/>
    </row>
    <row r="6272" spans="4:4">
      <c r="D6272" s="94"/>
    </row>
    <row r="6273" spans="4:4">
      <c r="D6273" s="94"/>
    </row>
    <row r="6274" spans="4:4">
      <c r="D6274" s="94"/>
    </row>
    <row r="6275" spans="4:4">
      <c r="D6275" s="94"/>
    </row>
    <row r="6276" spans="4:4">
      <c r="D6276" s="94"/>
    </row>
    <row r="6277" spans="4:4">
      <c r="D6277" s="94"/>
    </row>
    <row r="6278" spans="4:4">
      <c r="D6278" s="94"/>
    </row>
    <row r="6279" spans="4:4">
      <c r="D6279" s="94"/>
    </row>
    <row r="6280" spans="4:4">
      <c r="D6280" s="94"/>
    </row>
    <row r="6281" spans="4:4">
      <c r="D6281" s="94"/>
    </row>
    <row r="6282" spans="4:4">
      <c r="D6282" s="94"/>
    </row>
    <row r="6283" spans="4:4">
      <c r="D6283" s="94"/>
    </row>
    <row r="6284" spans="4:4">
      <c r="D6284" s="94"/>
    </row>
    <row r="6285" spans="4:4">
      <c r="D6285" s="94"/>
    </row>
    <row r="6286" spans="4:4">
      <c r="D6286" s="94"/>
    </row>
    <row r="6287" spans="4:4">
      <c r="D6287" s="94"/>
    </row>
    <row r="6288" spans="4:4">
      <c r="D6288" s="94"/>
    </row>
    <row r="6289" spans="4:4">
      <c r="D6289" s="94"/>
    </row>
    <row r="6290" spans="4:4">
      <c r="D6290" s="94"/>
    </row>
    <row r="6291" spans="4:4">
      <c r="D6291" s="94"/>
    </row>
    <row r="6292" spans="4:4">
      <c r="D6292" s="94"/>
    </row>
    <row r="6293" spans="4:4">
      <c r="D6293" s="94"/>
    </row>
    <row r="6294" spans="4:4">
      <c r="D6294" s="94"/>
    </row>
    <row r="6295" spans="4:4">
      <c r="D6295" s="94"/>
    </row>
    <row r="6296" spans="4:4">
      <c r="D6296" s="94"/>
    </row>
    <row r="6297" spans="4:4">
      <c r="D6297" s="94"/>
    </row>
    <row r="6298" spans="4:4">
      <c r="D6298" s="94"/>
    </row>
    <row r="6299" spans="4:4">
      <c r="D6299" s="94"/>
    </row>
    <row r="6300" spans="4:4">
      <c r="D6300" s="94"/>
    </row>
    <row r="6301" spans="4:4">
      <c r="D6301" s="94"/>
    </row>
    <row r="6302" spans="4:4">
      <c r="D6302" s="94"/>
    </row>
    <row r="6303" spans="4:4">
      <c r="D6303" s="94"/>
    </row>
    <row r="6304" spans="4:4">
      <c r="D6304" s="94"/>
    </row>
    <row r="6305" spans="4:4">
      <c r="D6305" s="94"/>
    </row>
    <row r="6306" spans="4:4">
      <c r="D6306" s="94"/>
    </row>
    <row r="6307" spans="4:4">
      <c r="D6307" s="94"/>
    </row>
    <row r="6308" spans="4:4">
      <c r="D6308" s="94"/>
    </row>
    <row r="6309" spans="4:4">
      <c r="D6309" s="94"/>
    </row>
    <row r="6310" spans="4:4">
      <c r="D6310" s="94"/>
    </row>
    <row r="6311" spans="4:4">
      <c r="D6311" s="94"/>
    </row>
    <row r="6312" spans="4:4">
      <c r="D6312" s="94"/>
    </row>
    <row r="6313" spans="4:4">
      <c r="D6313" s="94"/>
    </row>
    <row r="6314" spans="4:4">
      <c r="D6314" s="94"/>
    </row>
    <row r="6315" spans="4:4">
      <c r="D6315" s="94"/>
    </row>
    <row r="6316" spans="4:4">
      <c r="D6316" s="94"/>
    </row>
    <row r="6317" spans="4:4">
      <c r="D6317" s="94"/>
    </row>
    <row r="6318" spans="4:4">
      <c r="D6318" s="94"/>
    </row>
    <row r="6319" spans="4:4">
      <c r="D6319" s="94"/>
    </row>
    <row r="6320" spans="4:4">
      <c r="D6320" s="94"/>
    </row>
    <row r="6321" spans="4:4">
      <c r="D6321" s="94"/>
    </row>
    <row r="6322" spans="4:4">
      <c r="D6322" s="94"/>
    </row>
    <row r="6323" spans="4:4">
      <c r="D6323" s="94"/>
    </row>
    <row r="6324" spans="4:4">
      <c r="D6324" s="94"/>
    </row>
    <row r="6325" spans="4:4">
      <c r="D6325" s="94"/>
    </row>
    <row r="6326" spans="4:4">
      <c r="D6326" s="94"/>
    </row>
    <row r="6327" spans="4:4">
      <c r="D6327" s="94"/>
    </row>
    <row r="6328" spans="4:4">
      <c r="D6328" s="94"/>
    </row>
    <row r="6329" spans="4:4">
      <c r="D6329" s="94"/>
    </row>
    <row r="6330" spans="4:4">
      <c r="D6330" s="94"/>
    </row>
    <row r="6331" spans="4:4">
      <c r="D6331" s="94"/>
    </row>
    <row r="6332" spans="4:4">
      <c r="D6332" s="94"/>
    </row>
    <row r="6333" spans="4:4">
      <c r="D6333" s="94"/>
    </row>
    <row r="6334" spans="4:4">
      <c r="D6334" s="94"/>
    </row>
    <row r="6335" spans="4:4">
      <c r="D6335" s="94"/>
    </row>
    <row r="6336" spans="4:4">
      <c r="D6336" s="94"/>
    </row>
    <row r="6337" spans="4:4">
      <c r="D6337" s="94"/>
    </row>
    <row r="6338" spans="4:4">
      <c r="D6338" s="94"/>
    </row>
    <row r="6339" spans="4:4">
      <c r="D6339" s="94"/>
    </row>
    <row r="6340" spans="4:4">
      <c r="D6340" s="94"/>
    </row>
    <row r="6341" spans="4:4">
      <c r="D6341" s="94"/>
    </row>
    <row r="6342" spans="4:4">
      <c r="D6342" s="94"/>
    </row>
    <row r="6343" spans="4:4">
      <c r="D6343" s="94"/>
    </row>
    <row r="6344" spans="4:4">
      <c r="D6344" s="94"/>
    </row>
    <row r="6345" spans="4:4">
      <c r="D6345" s="94"/>
    </row>
    <row r="6346" spans="4:4">
      <c r="D6346" s="94"/>
    </row>
    <row r="6347" spans="4:4">
      <c r="D6347" s="94"/>
    </row>
    <row r="6348" spans="4:4">
      <c r="D6348" s="94"/>
    </row>
    <row r="6349" spans="4:4">
      <c r="D6349" s="94"/>
    </row>
    <row r="6350" spans="4:4">
      <c r="D6350" s="94"/>
    </row>
    <row r="6351" spans="4:4">
      <c r="D6351" s="94"/>
    </row>
    <row r="6352" spans="4:4">
      <c r="D6352" s="94"/>
    </row>
    <row r="6353" spans="4:4">
      <c r="D6353" s="94"/>
    </row>
    <row r="6354" spans="4:4">
      <c r="D6354" s="94"/>
    </row>
    <row r="6355" spans="4:4">
      <c r="D6355" s="94"/>
    </row>
    <row r="6356" spans="4:4">
      <c r="D6356" s="94"/>
    </row>
    <row r="6357" spans="4:4">
      <c r="D6357" s="94"/>
    </row>
    <row r="6358" spans="4:4">
      <c r="D6358" s="94"/>
    </row>
    <row r="6359" spans="4:4">
      <c r="D6359" s="94"/>
    </row>
    <row r="6360" spans="4:4">
      <c r="D6360" s="94"/>
    </row>
    <row r="6361" spans="4:4">
      <c r="D6361" s="94"/>
    </row>
    <row r="6362" spans="4:4">
      <c r="D6362" s="94"/>
    </row>
    <row r="6363" spans="4:4">
      <c r="D6363" s="94"/>
    </row>
    <row r="6364" spans="4:4">
      <c r="D6364" s="94"/>
    </row>
    <row r="6365" spans="4:4">
      <c r="D6365" s="94"/>
    </row>
    <row r="6366" spans="4:4">
      <c r="D6366" s="94"/>
    </row>
    <row r="6367" spans="4:4">
      <c r="D6367" s="94"/>
    </row>
    <row r="6368" spans="4:4">
      <c r="D6368" s="94"/>
    </row>
    <row r="6369" spans="4:4">
      <c r="D6369" s="94"/>
    </row>
    <row r="6370" spans="4:4">
      <c r="D6370" s="94"/>
    </row>
    <row r="6371" spans="4:4">
      <c r="D6371" s="94"/>
    </row>
    <row r="6372" spans="4:4">
      <c r="D6372" s="94"/>
    </row>
    <row r="6373" spans="4:4">
      <c r="D6373" s="94"/>
    </row>
    <row r="6374" spans="4:4">
      <c r="D6374" s="94"/>
    </row>
    <row r="6375" spans="4:4">
      <c r="D6375" s="94"/>
    </row>
    <row r="6376" spans="4:4">
      <c r="D6376" s="94"/>
    </row>
    <row r="6377" spans="4:4">
      <c r="D6377" s="94"/>
    </row>
    <row r="6378" spans="4:4">
      <c r="D6378" s="94"/>
    </row>
    <row r="6379" spans="4:4">
      <c r="D6379" s="94"/>
    </row>
    <row r="6380" spans="4:4">
      <c r="D6380" s="94"/>
    </row>
    <row r="6381" spans="4:4">
      <c r="D6381" s="94"/>
    </row>
    <row r="6382" spans="4:4">
      <c r="D6382" s="94"/>
    </row>
    <row r="6383" spans="4:4">
      <c r="D6383" s="94"/>
    </row>
    <row r="6384" spans="4:4">
      <c r="D6384" s="94"/>
    </row>
    <row r="6385" spans="4:4">
      <c r="D6385" s="94"/>
    </row>
    <row r="6386" spans="4:4">
      <c r="D6386" s="94"/>
    </row>
    <row r="6387" spans="4:4">
      <c r="D6387" s="94"/>
    </row>
    <row r="6388" spans="4:4">
      <c r="D6388" s="94"/>
    </row>
    <row r="6389" spans="4:4">
      <c r="D6389" s="94"/>
    </row>
    <row r="6390" spans="4:4">
      <c r="D6390" s="94"/>
    </row>
    <row r="6391" spans="4:4">
      <c r="D6391" s="94"/>
    </row>
    <row r="6392" spans="4:4">
      <c r="D6392" s="94"/>
    </row>
    <row r="6393" spans="4:4">
      <c r="D6393" s="94"/>
    </row>
    <row r="6394" spans="4:4">
      <c r="D6394" s="94"/>
    </row>
    <row r="6395" spans="4:4">
      <c r="D6395" s="94"/>
    </row>
    <row r="6396" spans="4:4">
      <c r="D6396" s="94"/>
    </row>
    <row r="6397" spans="4:4">
      <c r="D6397" s="94"/>
    </row>
    <row r="6398" spans="4:4">
      <c r="D6398" s="94"/>
    </row>
    <row r="6399" spans="4:4">
      <c r="D6399" s="94"/>
    </row>
    <row r="6400" spans="4:4">
      <c r="D6400" s="94"/>
    </row>
    <row r="6401" spans="4:4">
      <c r="D6401" s="94"/>
    </row>
    <row r="6402" spans="4:4">
      <c r="D6402" s="94"/>
    </row>
    <row r="6403" spans="4:4">
      <c r="D6403" s="94"/>
    </row>
    <row r="6404" spans="4:4">
      <c r="D6404" s="94"/>
    </row>
    <row r="6405" spans="4:4">
      <c r="D6405" s="94"/>
    </row>
    <row r="6406" spans="4:4">
      <c r="D6406" s="94"/>
    </row>
    <row r="6407" spans="4:4">
      <c r="D6407" s="94"/>
    </row>
    <row r="6408" spans="4:4">
      <c r="D6408" s="94"/>
    </row>
    <row r="6409" spans="4:4">
      <c r="D6409" s="94"/>
    </row>
    <row r="6410" spans="4:4">
      <c r="D6410" s="94"/>
    </row>
    <row r="6411" spans="4:4">
      <c r="D6411" s="94"/>
    </row>
    <row r="6412" spans="4:4">
      <c r="D6412" s="94"/>
    </row>
    <row r="6413" spans="4:4">
      <c r="D6413" s="94"/>
    </row>
    <row r="6414" spans="4:4">
      <c r="D6414" s="94"/>
    </row>
    <row r="6415" spans="4:4">
      <c r="D6415" s="94"/>
    </row>
    <row r="6416" spans="4:4">
      <c r="D6416" s="94"/>
    </row>
    <row r="6417" spans="4:4">
      <c r="D6417" s="94"/>
    </row>
    <row r="6418" spans="4:4">
      <c r="D6418" s="94"/>
    </row>
    <row r="6419" spans="4:4">
      <c r="D6419" s="94"/>
    </row>
    <row r="6420" spans="4:4">
      <c r="D6420" s="94"/>
    </row>
    <row r="6421" spans="4:4">
      <c r="D6421" s="94"/>
    </row>
    <row r="6422" spans="4:4">
      <c r="D6422" s="94"/>
    </row>
    <row r="6423" spans="4:4">
      <c r="D6423" s="94"/>
    </row>
    <row r="6424" spans="4:4">
      <c r="D6424" s="94"/>
    </row>
    <row r="6425" spans="4:4">
      <c r="D6425" s="94"/>
    </row>
    <row r="6426" spans="4:4">
      <c r="D6426" s="94"/>
    </row>
    <row r="6427" spans="4:4">
      <c r="D6427" s="94"/>
    </row>
    <row r="6428" spans="4:4">
      <c r="D6428" s="94"/>
    </row>
    <row r="6429" spans="4:4">
      <c r="D6429" s="94"/>
    </row>
    <row r="6430" spans="4:4">
      <c r="D6430" s="94"/>
    </row>
    <row r="6431" spans="4:4">
      <c r="D6431" s="94"/>
    </row>
    <row r="6432" spans="4:4">
      <c r="D6432" s="94"/>
    </row>
    <row r="6433" spans="4:4">
      <c r="D6433" s="94"/>
    </row>
    <row r="6434" spans="4:4">
      <c r="D6434" s="94"/>
    </row>
    <row r="6435" spans="4:4">
      <c r="D6435" s="94"/>
    </row>
    <row r="6436" spans="4:4">
      <c r="D6436" s="94"/>
    </row>
    <row r="6437" spans="4:4">
      <c r="D6437" s="94"/>
    </row>
    <row r="6438" spans="4:4">
      <c r="D6438" s="94"/>
    </row>
    <row r="6439" spans="4:4">
      <c r="D6439" s="94"/>
    </row>
    <row r="6440" spans="4:4">
      <c r="D6440" s="94"/>
    </row>
    <row r="6441" spans="4:4">
      <c r="D6441" s="94"/>
    </row>
    <row r="6442" spans="4:4">
      <c r="D6442" s="94"/>
    </row>
    <row r="6443" spans="4:4">
      <c r="D6443" s="94"/>
    </row>
    <row r="6444" spans="4:4">
      <c r="D6444" s="94"/>
    </row>
    <row r="6445" spans="4:4">
      <c r="D6445" s="94"/>
    </row>
    <row r="6446" spans="4:4">
      <c r="D6446" s="94"/>
    </row>
    <row r="6447" spans="4:4">
      <c r="D6447" s="94"/>
    </row>
    <row r="6448" spans="4:4">
      <c r="D6448" s="94"/>
    </row>
    <row r="6449" spans="4:4">
      <c r="D6449" s="94"/>
    </row>
    <row r="6450" spans="4:4">
      <c r="D6450" s="94"/>
    </row>
    <row r="6451" spans="4:4">
      <c r="D6451" s="94"/>
    </row>
    <row r="6452" spans="4:4">
      <c r="D6452" s="94"/>
    </row>
    <row r="6453" spans="4:4">
      <c r="D6453" s="94"/>
    </row>
    <row r="6454" spans="4:4">
      <c r="D6454" s="94"/>
    </row>
    <row r="6455" spans="4:4">
      <c r="D6455" s="94"/>
    </row>
    <row r="6456" spans="4:4">
      <c r="D6456" s="94"/>
    </row>
    <row r="6457" spans="4:4">
      <c r="D6457" s="94"/>
    </row>
    <row r="6458" spans="4:4">
      <c r="D6458" s="94"/>
    </row>
    <row r="6459" spans="4:4">
      <c r="D6459" s="94"/>
    </row>
    <row r="6460" spans="4:4">
      <c r="D6460" s="94"/>
    </row>
    <row r="6461" spans="4:4">
      <c r="D6461" s="94"/>
    </row>
    <row r="6462" spans="4:4">
      <c r="D6462" s="94"/>
    </row>
    <row r="6463" spans="4:4">
      <c r="D6463" s="94"/>
    </row>
    <row r="6464" spans="4:4">
      <c r="D6464" s="94"/>
    </row>
    <row r="6465" spans="4:4">
      <c r="D6465" s="94"/>
    </row>
    <row r="6466" spans="4:4">
      <c r="D6466" s="94"/>
    </row>
    <row r="6467" spans="4:4">
      <c r="D6467" s="94"/>
    </row>
    <row r="6468" spans="4:4">
      <c r="D6468" s="94"/>
    </row>
    <row r="6469" spans="4:4">
      <c r="D6469" s="94"/>
    </row>
    <row r="6470" spans="4:4">
      <c r="D6470" s="94"/>
    </row>
    <row r="6471" spans="4:4">
      <c r="D6471" s="94"/>
    </row>
    <row r="6472" spans="4:4">
      <c r="D6472" s="94"/>
    </row>
    <row r="6473" spans="4:4">
      <c r="D6473" s="94"/>
    </row>
    <row r="6474" spans="4:4">
      <c r="D6474" s="94"/>
    </row>
    <row r="6475" spans="4:4">
      <c r="D6475" s="94"/>
    </row>
    <row r="6476" spans="4:4">
      <c r="D6476" s="94"/>
    </row>
    <row r="6477" spans="4:4">
      <c r="D6477" s="94"/>
    </row>
    <row r="6478" spans="4:4">
      <c r="D6478" s="94"/>
    </row>
    <row r="6479" spans="4:4">
      <c r="D6479" s="94"/>
    </row>
    <row r="6480" spans="4:4">
      <c r="D6480" s="94"/>
    </row>
    <row r="6481" spans="4:4">
      <c r="D6481" s="94"/>
    </row>
    <row r="6482" spans="4:4">
      <c r="D6482" s="94"/>
    </row>
    <row r="6483" spans="4:4">
      <c r="D6483" s="94"/>
    </row>
    <row r="6484" spans="4:4">
      <c r="D6484" s="94"/>
    </row>
    <row r="6485" spans="4:4">
      <c r="D6485" s="94"/>
    </row>
    <row r="6486" spans="4:4">
      <c r="D6486" s="94"/>
    </row>
    <row r="6487" spans="4:4">
      <c r="D6487" s="94"/>
    </row>
    <row r="6488" spans="4:4">
      <c r="D6488" s="94"/>
    </row>
    <row r="6489" spans="4:4">
      <c r="D6489" s="94"/>
    </row>
    <row r="6490" spans="4:4">
      <c r="D6490" s="94"/>
    </row>
    <row r="6491" spans="4:4">
      <c r="D6491" s="94"/>
    </row>
    <row r="6492" spans="4:4">
      <c r="D6492" s="94"/>
    </row>
    <row r="6493" spans="4:4">
      <c r="D6493" s="94"/>
    </row>
    <row r="6494" spans="4:4">
      <c r="D6494" s="94"/>
    </row>
    <row r="6495" spans="4:4">
      <c r="D6495" s="94"/>
    </row>
    <row r="6496" spans="4:4">
      <c r="D6496" s="94"/>
    </row>
    <row r="6497" spans="4:4">
      <c r="D6497" s="94"/>
    </row>
    <row r="6498" spans="4:4">
      <c r="D6498" s="94"/>
    </row>
    <row r="6499" spans="4:4">
      <c r="D6499" s="94"/>
    </row>
    <row r="6500" spans="4:4">
      <c r="D6500" s="94"/>
    </row>
    <row r="6501" spans="4:4">
      <c r="D6501" s="94"/>
    </row>
    <row r="6502" spans="4:4">
      <c r="D6502" s="94"/>
    </row>
    <row r="6503" spans="4:4">
      <c r="D6503" s="94"/>
    </row>
    <row r="6504" spans="4:4">
      <c r="D6504" s="94"/>
    </row>
    <row r="6505" spans="4:4">
      <c r="D6505" s="94"/>
    </row>
    <row r="6506" spans="4:4">
      <c r="D6506" s="94"/>
    </row>
    <row r="6507" spans="4:4">
      <c r="D6507" s="94"/>
    </row>
    <row r="6508" spans="4:4">
      <c r="D6508" s="94"/>
    </row>
    <row r="6509" spans="4:4">
      <c r="D6509" s="94"/>
    </row>
    <row r="6510" spans="4:4">
      <c r="D6510" s="94"/>
    </row>
    <row r="6511" spans="4:4">
      <c r="D6511" s="94"/>
    </row>
    <row r="6512" spans="4:4">
      <c r="D6512" s="94"/>
    </row>
    <row r="6513" spans="4:4">
      <c r="D6513" s="94"/>
    </row>
    <row r="6514" spans="4:4">
      <c r="D6514" s="94"/>
    </row>
    <row r="6515" spans="4:4">
      <c r="D6515" s="94"/>
    </row>
    <row r="6516" spans="4:4">
      <c r="D6516" s="94"/>
    </row>
    <row r="6517" spans="4:4">
      <c r="D6517" s="94"/>
    </row>
    <row r="6518" spans="4:4">
      <c r="D6518" s="94"/>
    </row>
    <row r="6519" spans="4:4">
      <c r="D6519" s="94"/>
    </row>
    <row r="6520" spans="4:4">
      <c r="D6520" s="94"/>
    </row>
    <row r="6521" spans="4:4">
      <c r="D6521" s="94"/>
    </row>
    <row r="6522" spans="4:4">
      <c r="D6522" s="94"/>
    </row>
    <row r="6523" spans="4:4">
      <c r="D6523" s="94"/>
    </row>
    <row r="6524" spans="4:4">
      <c r="D6524" s="94"/>
    </row>
    <row r="6525" spans="4:4">
      <c r="D6525" s="94"/>
    </row>
    <row r="6526" spans="4:4">
      <c r="D6526" s="94"/>
    </row>
    <row r="6527" spans="4:4">
      <c r="D6527" s="94"/>
    </row>
    <row r="6528" spans="4:4">
      <c r="D6528" s="94"/>
    </row>
    <row r="6529" spans="4:4">
      <c r="D6529" s="94"/>
    </row>
    <row r="6530" spans="4:4">
      <c r="D6530" s="94"/>
    </row>
    <row r="6531" spans="4:4">
      <c r="D6531" s="94"/>
    </row>
    <row r="6532" spans="4:4">
      <c r="D6532" s="94"/>
    </row>
    <row r="6533" spans="4:4">
      <c r="D6533" s="94"/>
    </row>
    <row r="6534" spans="4:4">
      <c r="D6534" s="94"/>
    </row>
    <row r="6535" spans="4:4">
      <c r="D6535" s="94"/>
    </row>
    <row r="6536" spans="4:4">
      <c r="D6536" s="94"/>
    </row>
    <row r="6537" spans="4:4">
      <c r="D6537" s="94"/>
    </row>
    <row r="6538" spans="4:4">
      <c r="D6538" s="94"/>
    </row>
    <row r="6539" spans="4:4">
      <c r="D6539" s="94"/>
    </row>
    <row r="6540" spans="4:4">
      <c r="D6540" s="94"/>
    </row>
    <row r="6541" spans="4:4">
      <c r="D6541" s="94"/>
    </row>
    <row r="6542" spans="4:4">
      <c r="D6542" s="94"/>
    </row>
    <row r="6543" spans="4:4">
      <c r="D6543" s="94"/>
    </row>
    <row r="6544" spans="4:4">
      <c r="D6544" s="94"/>
    </row>
    <row r="6545" spans="4:4">
      <c r="D6545" s="94"/>
    </row>
    <row r="6546" spans="4:4">
      <c r="D6546" s="94"/>
    </row>
    <row r="6547" spans="4:4">
      <c r="D6547" s="94"/>
    </row>
    <row r="6548" spans="4:4">
      <c r="D6548" s="94"/>
    </row>
    <row r="6549" spans="4:4">
      <c r="D6549" s="94"/>
    </row>
    <row r="6550" spans="4:4">
      <c r="D6550" s="94"/>
    </row>
    <row r="6551" spans="4:4">
      <c r="D6551" s="94"/>
    </row>
    <row r="6552" spans="4:4">
      <c r="D6552" s="94"/>
    </row>
    <row r="6553" spans="4:4">
      <c r="D6553" s="94"/>
    </row>
    <row r="6554" spans="4:4">
      <c r="D6554" s="94"/>
    </row>
    <row r="6555" spans="4:4">
      <c r="D6555" s="94"/>
    </row>
    <row r="6556" spans="4:4">
      <c r="D6556" s="94"/>
    </row>
    <row r="6557" spans="4:4">
      <c r="D6557" s="94"/>
    </row>
    <row r="6558" spans="4:4">
      <c r="D6558" s="94"/>
    </row>
    <row r="6559" spans="4:4">
      <c r="D6559" s="94"/>
    </row>
    <row r="6560" spans="4:4">
      <c r="D6560" s="94"/>
    </row>
    <row r="6561" spans="4:4">
      <c r="D6561" s="94"/>
    </row>
    <row r="6562" spans="4:4">
      <c r="D6562" s="94"/>
    </row>
    <row r="6563" spans="4:4">
      <c r="D6563" s="94"/>
    </row>
    <row r="6564" spans="4:4">
      <c r="D6564" s="94"/>
    </row>
    <row r="6565" spans="4:4">
      <c r="D6565" s="94"/>
    </row>
    <row r="6566" spans="4:4">
      <c r="D6566" s="94"/>
    </row>
    <row r="6567" spans="4:4">
      <c r="D6567" s="94"/>
    </row>
    <row r="6568" spans="4:4">
      <c r="D6568" s="94"/>
    </row>
    <row r="6569" spans="4:4">
      <c r="D6569" s="94"/>
    </row>
    <row r="6570" spans="4:4">
      <c r="D6570" s="94"/>
    </row>
    <row r="6571" spans="4:4">
      <c r="D6571" s="94"/>
    </row>
    <row r="6572" spans="4:4">
      <c r="D6572" s="94"/>
    </row>
    <row r="6573" spans="4:4">
      <c r="D6573" s="94"/>
    </row>
    <row r="6574" spans="4:4">
      <c r="D6574" s="94"/>
    </row>
    <row r="6575" spans="4:4">
      <c r="D6575" s="94"/>
    </row>
    <row r="6576" spans="4:4">
      <c r="D6576" s="94"/>
    </row>
    <row r="6577" spans="4:4">
      <c r="D6577" s="94"/>
    </row>
    <row r="6578" spans="4:4">
      <c r="D6578" s="94"/>
    </row>
    <row r="6579" spans="4:4">
      <c r="D6579" s="94"/>
    </row>
    <row r="6580" spans="4:4">
      <c r="D6580" s="94"/>
    </row>
    <row r="6581" spans="4:4">
      <c r="D6581" s="94"/>
    </row>
    <row r="6582" spans="4:4">
      <c r="D6582" s="94"/>
    </row>
    <row r="6583" spans="4:4">
      <c r="D6583" s="94"/>
    </row>
    <row r="6584" spans="4:4">
      <c r="D6584" s="94"/>
    </row>
    <row r="6585" spans="4:4">
      <c r="D6585" s="94"/>
    </row>
    <row r="6586" spans="4:4">
      <c r="D6586" s="94"/>
    </row>
    <row r="6587" spans="4:4">
      <c r="D6587" s="94"/>
    </row>
    <row r="6588" spans="4:4">
      <c r="D6588" s="94"/>
    </row>
    <row r="6589" spans="4:4">
      <c r="D6589" s="94"/>
    </row>
    <row r="6590" spans="4:4">
      <c r="D6590" s="94"/>
    </row>
    <row r="6591" spans="4:4">
      <c r="D6591" s="94"/>
    </row>
    <row r="6592" spans="4:4">
      <c r="D6592" s="94"/>
    </row>
    <row r="6593" spans="4:4">
      <c r="D6593" s="94"/>
    </row>
    <row r="6594" spans="4:4">
      <c r="D6594" s="94"/>
    </row>
    <row r="6595" spans="4:4">
      <c r="D6595" s="94"/>
    </row>
    <row r="6596" spans="4:4">
      <c r="D6596" s="94"/>
    </row>
    <row r="6597" spans="4:4">
      <c r="D6597" s="94"/>
    </row>
    <row r="6598" spans="4:4">
      <c r="D6598" s="94"/>
    </row>
    <row r="6599" spans="4:4">
      <c r="D6599" s="94"/>
    </row>
    <row r="6600" spans="4:4">
      <c r="D6600" s="94"/>
    </row>
    <row r="6601" spans="4:4">
      <c r="D6601" s="94"/>
    </row>
    <row r="6602" spans="4:4">
      <c r="D6602" s="94"/>
    </row>
    <row r="6603" spans="4:4">
      <c r="D6603" s="94"/>
    </row>
    <row r="6604" spans="4:4">
      <c r="D6604" s="94"/>
    </row>
    <row r="6605" spans="4:4">
      <c r="D6605" s="94"/>
    </row>
    <row r="6606" spans="4:4">
      <c r="D6606" s="94"/>
    </row>
    <row r="6607" spans="4:4">
      <c r="D6607" s="94"/>
    </row>
    <row r="6608" spans="4:4">
      <c r="D6608" s="94"/>
    </row>
    <row r="6609" spans="4:4">
      <c r="D6609" s="94"/>
    </row>
    <row r="6610" spans="4:4">
      <c r="D6610" s="94"/>
    </row>
    <row r="6611" spans="4:4">
      <c r="D6611" s="94"/>
    </row>
    <row r="6612" spans="4:4">
      <c r="D6612" s="94"/>
    </row>
    <row r="6613" spans="4:4">
      <c r="D6613" s="94"/>
    </row>
    <row r="6614" spans="4:4">
      <c r="D6614" s="94"/>
    </row>
    <row r="6615" spans="4:4">
      <c r="D6615" s="94"/>
    </row>
    <row r="6616" spans="4:4">
      <c r="D6616" s="94"/>
    </row>
    <row r="6617" spans="4:4">
      <c r="D6617" s="94"/>
    </row>
    <row r="6618" spans="4:4">
      <c r="D6618" s="94"/>
    </row>
    <row r="6619" spans="4:4">
      <c r="D6619" s="94"/>
    </row>
    <row r="6620" spans="4:4">
      <c r="D6620" s="94"/>
    </row>
    <row r="6621" spans="4:4">
      <c r="D6621" s="94"/>
    </row>
    <row r="6622" spans="4:4">
      <c r="D6622" s="94"/>
    </row>
    <row r="6623" spans="4:4">
      <c r="D6623" s="94"/>
    </row>
    <row r="6624" spans="4:4">
      <c r="D6624" s="94"/>
    </row>
    <row r="6625" spans="4:4">
      <c r="D6625" s="94"/>
    </row>
    <row r="6626" spans="4:4">
      <c r="D6626" s="94"/>
    </row>
    <row r="6627" spans="4:4">
      <c r="D6627" s="94"/>
    </row>
    <row r="6628" spans="4:4">
      <c r="D6628" s="94"/>
    </row>
    <row r="6629" spans="4:4">
      <c r="D6629" s="94"/>
    </row>
    <row r="6630" spans="4:4">
      <c r="D6630" s="94"/>
    </row>
    <row r="6631" spans="4:4">
      <c r="D6631" s="94"/>
    </row>
    <row r="6632" spans="4:4">
      <c r="D6632" s="94"/>
    </row>
    <row r="6633" spans="4:4">
      <c r="D6633" s="94"/>
    </row>
    <row r="6634" spans="4:4">
      <c r="D6634" s="94"/>
    </row>
    <row r="6635" spans="4:4">
      <c r="D6635" s="94"/>
    </row>
    <row r="6636" spans="4:4">
      <c r="D6636" s="94"/>
    </row>
    <row r="6637" spans="4:4">
      <c r="D6637" s="94"/>
    </row>
    <row r="6638" spans="4:4">
      <c r="D6638" s="94"/>
    </row>
    <row r="6639" spans="4:4">
      <c r="D6639" s="94"/>
    </row>
    <row r="6640" spans="4:4">
      <c r="D6640" s="94"/>
    </row>
    <row r="6641" spans="4:4">
      <c r="D6641" s="94"/>
    </row>
    <row r="6642" spans="4:4">
      <c r="D6642" s="94"/>
    </row>
    <row r="6643" spans="4:4">
      <c r="D6643" s="94"/>
    </row>
    <row r="6644" spans="4:4">
      <c r="D6644" s="94"/>
    </row>
    <row r="6645" spans="4:4">
      <c r="D6645" s="94"/>
    </row>
    <row r="6646" spans="4:4">
      <c r="D6646" s="94"/>
    </row>
    <row r="6647" spans="4:4">
      <c r="D6647" s="94"/>
    </row>
    <row r="6648" spans="4:4">
      <c r="D6648" s="94"/>
    </row>
    <row r="6649" spans="4:4">
      <c r="D6649" s="94"/>
    </row>
    <row r="6650" spans="4:4">
      <c r="D6650" s="94"/>
    </row>
    <row r="6651" spans="4:4">
      <c r="D6651" s="94"/>
    </row>
    <row r="6652" spans="4:4">
      <c r="D6652" s="94"/>
    </row>
    <row r="6653" spans="4:4">
      <c r="D6653" s="94"/>
    </row>
    <row r="6654" spans="4:4">
      <c r="D6654" s="94"/>
    </row>
    <row r="6655" spans="4:4">
      <c r="D6655" s="94"/>
    </row>
    <row r="6656" spans="4:4">
      <c r="D6656" s="94"/>
    </row>
    <row r="6657" spans="4:4">
      <c r="D6657" s="94"/>
    </row>
    <row r="6658" spans="4:4">
      <c r="D6658" s="94"/>
    </row>
    <row r="6659" spans="4:4">
      <c r="D6659" s="94"/>
    </row>
    <row r="6660" spans="4:4">
      <c r="D6660" s="94"/>
    </row>
    <row r="6661" spans="4:4">
      <c r="D6661" s="94"/>
    </row>
    <row r="6662" spans="4:4">
      <c r="D6662" s="94"/>
    </row>
    <row r="6663" spans="4:4">
      <c r="D6663" s="94"/>
    </row>
    <row r="6664" spans="4:4">
      <c r="D6664" s="94"/>
    </row>
    <row r="6665" spans="4:4">
      <c r="D6665" s="94"/>
    </row>
    <row r="6666" spans="4:4">
      <c r="D6666" s="94"/>
    </row>
    <row r="6667" spans="4:4">
      <c r="D6667" s="94"/>
    </row>
    <row r="6668" spans="4:4">
      <c r="D6668" s="94"/>
    </row>
    <row r="6669" spans="4:4">
      <c r="D6669" s="94"/>
    </row>
    <row r="6670" spans="4:4">
      <c r="D6670" s="94"/>
    </row>
    <row r="6671" spans="4:4">
      <c r="D6671" s="94"/>
    </row>
    <row r="6672" spans="4:4">
      <c r="D6672" s="94"/>
    </row>
    <row r="6673" spans="4:4">
      <c r="D6673" s="94"/>
    </row>
    <row r="6674" spans="4:4">
      <c r="D6674" s="94"/>
    </row>
    <row r="6675" spans="4:4">
      <c r="D6675" s="94"/>
    </row>
    <row r="6676" spans="4:4">
      <c r="D6676" s="94"/>
    </row>
    <row r="6677" spans="4:4">
      <c r="D6677" s="94"/>
    </row>
    <row r="6678" spans="4:4">
      <c r="D6678" s="94"/>
    </row>
    <row r="6679" spans="4:4">
      <c r="D6679" s="94"/>
    </row>
    <row r="6680" spans="4:4">
      <c r="D6680" s="94"/>
    </row>
    <row r="6681" spans="4:4">
      <c r="D6681" s="94"/>
    </row>
    <row r="6682" spans="4:4">
      <c r="D6682" s="94"/>
    </row>
    <row r="6683" spans="4:4">
      <c r="D6683" s="94"/>
    </row>
    <row r="6684" spans="4:4">
      <c r="D6684" s="94"/>
    </row>
    <row r="6685" spans="4:4">
      <c r="D6685" s="94"/>
    </row>
    <row r="6686" spans="4:4">
      <c r="D6686" s="94"/>
    </row>
    <row r="6687" spans="4:4">
      <c r="D6687" s="94"/>
    </row>
    <row r="6688" spans="4:4">
      <c r="D6688" s="94"/>
    </row>
    <row r="6689" spans="4:4">
      <c r="D6689" s="94"/>
    </row>
    <row r="6690" spans="4:4">
      <c r="D6690" s="94"/>
    </row>
    <row r="6691" spans="4:4">
      <c r="D6691" s="94"/>
    </row>
    <row r="6692" spans="4:4">
      <c r="D6692" s="94"/>
    </row>
    <row r="6693" spans="4:4">
      <c r="D6693" s="94"/>
    </row>
    <row r="6694" spans="4:4">
      <c r="D6694" s="94"/>
    </row>
    <row r="6695" spans="4:4">
      <c r="D6695" s="94"/>
    </row>
    <row r="6696" spans="4:4">
      <c r="D6696" s="94"/>
    </row>
    <row r="6697" spans="4:4">
      <c r="D6697" s="94"/>
    </row>
    <row r="6698" spans="4:4">
      <c r="D6698" s="94"/>
    </row>
    <row r="6699" spans="4:4">
      <c r="D6699" s="94"/>
    </row>
    <row r="6700" spans="4:4">
      <c r="D6700" s="94"/>
    </row>
    <row r="6701" spans="4:4">
      <c r="D6701" s="94"/>
    </row>
    <row r="6702" spans="4:4">
      <c r="D6702" s="94"/>
    </row>
    <row r="6703" spans="4:4">
      <c r="D6703" s="94"/>
    </row>
    <row r="6704" spans="4:4">
      <c r="D6704" s="94"/>
    </row>
    <row r="6705" spans="4:4">
      <c r="D6705" s="94"/>
    </row>
    <row r="6706" spans="4:4">
      <c r="D6706" s="94"/>
    </row>
    <row r="6707" spans="4:4">
      <c r="D6707" s="94"/>
    </row>
    <row r="6708" spans="4:4">
      <c r="D6708" s="94"/>
    </row>
    <row r="6709" spans="4:4">
      <c r="D6709" s="94"/>
    </row>
    <row r="6710" spans="4:4">
      <c r="D6710" s="94"/>
    </row>
    <row r="6711" spans="4:4">
      <c r="D6711" s="94"/>
    </row>
    <row r="6712" spans="4:4">
      <c r="D6712" s="94"/>
    </row>
    <row r="6713" spans="4:4">
      <c r="D6713" s="94"/>
    </row>
    <row r="6714" spans="4:4">
      <c r="D6714" s="94"/>
    </row>
    <row r="6715" spans="4:4">
      <c r="D6715" s="94"/>
    </row>
    <row r="6716" spans="4:4">
      <c r="D6716" s="94"/>
    </row>
    <row r="6717" spans="4:4">
      <c r="D6717" s="94"/>
    </row>
    <row r="6718" spans="4:4">
      <c r="D6718" s="94"/>
    </row>
    <row r="6719" spans="4:4">
      <c r="D6719" s="94"/>
    </row>
    <row r="6720" spans="4:4">
      <c r="D6720" s="94"/>
    </row>
    <row r="6721" spans="4:4">
      <c r="D6721" s="94"/>
    </row>
    <row r="6722" spans="4:4">
      <c r="D6722" s="94"/>
    </row>
    <row r="6723" spans="4:4">
      <c r="D6723" s="94"/>
    </row>
    <row r="6724" spans="4:4">
      <c r="D6724" s="94"/>
    </row>
    <row r="6725" spans="4:4">
      <c r="D6725" s="94"/>
    </row>
    <row r="6726" spans="4:4">
      <c r="D6726" s="94"/>
    </row>
    <row r="6727" spans="4:4">
      <c r="D6727" s="94"/>
    </row>
    <row r="6728" spans="4:4">
      <c r="D6728" s="94"/>
    </row>
    <row r="6729" spans="4:4">
      <c r="D6729" s="94"/>
    </row>
    <row r="6730" spans="4:4">
      <c r="D6730" s="94"/>
    </row>
    <row r="6731" spans="4:4">
      <c r="D6731" s="94"/>
    </row>
    <row r="6732" spans="4:4">
      <c r="D6732" s="94"/>
    </row>
    <row r="6733" spans="4:4">
      <c r="D6733" s="94"/>
    </row>
    <row r="6734" spans="4:4">
      <c r="D6734" s="94"/>
    </row>
    <row r="6735" spans="4:4">
      <c r="D6735" s="94"/>
    </row>
    <row r="6736" spans="4:4">
      <c r="D6736" s="94"/>
    </row>
    <row r="6737" spans="4:4">
      <c r="D6737" s="94"/>
    </row>
    <row r="6738" spans="4:4">
      <c r="D6738" s="94"/>
    </row>
    <row r="6739" spans="4:4">
      <c r="D6739" s="94"/>
    </row>
    <row r="6740" spans="4:4">
      <c r="D6740" s="94"/>
    </row>
    <row r="6741" spans="4:4">
      <c r="D6741" s="94"/>
    </row>
    <row r="6742" spans="4:4">
      <c r="D6742" s="94"/>
    </row>
    <row r="6743" spans="4:4">
      <c r="D6743" s="94"/>
    </row>
    <row r="6744" spans="4:4">
      <c r="D6744" s="94"/>
    </row>
    <row r="6745" spans="4:4">
      <c r="D6745" s="94"/>
    </row>
    <row r="6746" spans="4:4">
      <c r="D6746" s="94"/>
    </row>
    <row r="6747" spans="4:4">
      <c r="D6747" s="94"/>
    </row>
    <row r="6748" spans="4:4">
      <c r="D6748" s="94"/>
    </row>
    <row r="6749" spans="4:4">
      <c r="D6749" s="94"/>
    </row>
    <row r="6750" spans="4:4">
      <c r="D6750" s="94"/>
    </row>
    <row r="6751" spans="4:4">
      <c r="D6751" s="94"/>
    </row>
    <row r="6752" spans="4:4">
      <c r="D6752" s="94"/>
    </row>
    <row r="6753" spans="4:4">
      <c r="D6753" s="94"/>
    </row>
    <row r="6754" spans="4:4">
      <c r="D6754" s="94"/>
    </row>
    <row r="6755" spans="4:4">
      <c r="D6755" s="94"/>
    </row>
    <row r="6756" spans="4:4">
      <c r="D6756" s="94"/>
    </row>
    <row r="6757" spans="4:4">
      <c r="D6757" s="94"/>
    </row>
    <row r="6758" spans="4:4">
      <c r="D6758" s="94"/>
    </row>
    <row r="6759" spans="4:4">
      <c r="D6759" s="94"/>
    </row>
    <row r="6760" spans="4:4">
      <c r="D6760" s="94"/>
    </row>
    <row r="6761" spans="4:4">
      <c r="D6761" s="94"/>
    </row>
    <row r="6762" spans="4:4">
      <c r="D6762" s="94"/>
    </row>
    <row r="6763" spans="4:4">
      <c r="D6763" s="94"/>
    </row>
    <row r="6764" spans="4:4">
      <c r="D6764" s="94"/>
    </row>
    <row r="6765" spans="4:4">
      <c r="D6765" s="94"/>
    </row>
    <row r="6766" spans="4:4">
      <c r="D6766" s="94"/>
    </row>
    <row r="6767" spans="4:4">
      <c r="D6767" s="94"/>
    </row>
    <row r="6768" spans="4:4">
      <c r="D6768" s="94"/>
    </row>
    <row r="6769" spans="4:4">
      <c r="D6769" s="94"/>
    </row>
    <row r="6770" spans="4:4">
      <c r="D6770" s="94"/>
    </row>
    <row r="6771" spans="4:4">
      <c r="D6771" s="94"/>
    </row>
    <row r="6772" spans="4:4">
      <c r="D6772" s="94"/>
    </row>
    <row r="6773" spans="4:4">
      <c r="D6773" s="94"/>
    </row>
    <row r="6774" spans="4:4">
      <c r="D6774" s="94"/>
    </row>
    <row r="6775" spans="4:4">
      <c r="D6775" s="94"/>
    </row>
    <row r="6776" spans="4:4">
      <c r="D6776" s="94"/>
    </row>
    <row r="6777" spans="4:4">
      <c r="D6777" s="94"/>
    </row>
    <row r="6778" spans="4:4">
      <c r="D6778" s="94"/>
    </row>
    <row r="6779" spans="4:4">
      <c r="D6779" s="94"/>
    </row>
    <row r="6780" spans="4:4">
      <c r="D6780" s="94"/>
    </row>
    <row r="6781" spans="4:4">
      <c r="D6781" s="94"/>
    </row>
    <row r="6782" spans="4:4">
      <c r="D6782" s="94"/>
    </row>
    <row r="6783" spans="4:4">
      <c r="D6783" s="94"/>
    </row>
    <row r="6784" spans="4:4">
      <c r="D6784" s="94"/>
    </row>
    <row r="6785" spans="4:4">
      <c r="D6785" s="94"/>
    </row>
    <row r="6786" spans="4:4">
      <c r="D6786" s="94"/>
    </row>
    <row r="6787" spans="4:4">
      <c r="D6787" s="94"/>
    </row>
    <row r="6788" spans="4:4">
      <c r="D6788" s="94"/>
    </row>
    <row r="6789" spans="4:4">
      <c r="D6789" s="94"/>
    </row>
    <row r="6790" spans="4:4">
      <c r="D6790" s="94"/>
    </row>
    <row r="6791" spans="4:4">
      <c r="D6791" s="94"/>
    </row>
    <row r="6792" spans="4:4">
      <c r="D6792" s="94"/>
    </row>
    <row r="6793" spans="4:4">
      <c r="D6793" s="94"/>
    </row>
    <row r="6794" spans="4:4">
      <c r="D6794" s="94"/>
    </row>
    <row r="6795" spans="4:4">
      <c r="D6795" s="94"/>
    </row>
    <row r="6796" spans="4:4">
      <c r="D6796" s="94"/>
    </row>
    <row r="6797" spans="4:4">
      <c r="D6797" s="94"/>
    </row>
    <row r="6798" spans="4:4">
      <c r="D6798" s="94"/>
    </row>
    <row r="6799" spans="4:4">
      <c r="D6799" s="94"/>
    </row>
    <row r="6800" spans="4:4">
      <c r="D6800" s="94"/>
    </row>
    <row r="6801" spans="4:4">
      <c r="D6801" s="94"/>
    </row>
    <row r="6802" spans="4:4">
      <c r="D6802" s="94"/>
    </row>
    <row r="6803" spans="4:4">
      <c r="D6803" s="94"/>
    </row>
    <row r="6804" spans="4:4">
      <c r="D6804" s="94"/>
    </row>
    <row r="6805" spans="4:4">
      <c r="D6805" s="94"/>
    </row>
    <row r="6806" spans="4:4">
      <c r="D6806" s="94"/>
    </row>
    <row r="6807" spans="4:4">
      <c r="D6807" s="94"/>
    </row>
    <row r="6808" spans="4:4">
      <c r="D6808" s="94"/>
    </row>
    <row r="6809" spans="4:4">
      <c r="D6809" s="94"/>
    </row>
    <row r="6810" spans="4:4">
      <c r="D6810" s="94"/>
    </row>
    <row r="6811" spans="4:4">
      <c r="D6811" s="94"/>
    </row>
    <row r="6812" spans="4:4">
      <c r="D6812" s="94"/>
    </row>
    <row r="6813" spans="4:4">
      <c r="D6813" s="94"/>
    </row>
    <row r="6814" spans="4:4">
      <c r="D6814" s="94"/>
    </row>
    <row r="6815" spans="4:4">
      <c r="D6815" s="94"/>
    </row>
    <row r="6816" spans="4:4">
      <c r="D6816" s="94"/>
    </row>
    <row r="6817" spans="4:4">
      <c r="D6817" s="94"/>
    </row>
    <row r="6818" spans="4:4">
      <c r="D6818" s="94"/>
    </row>
    <row r="6819" spans="4:4">
      <c r="D6819" s="94"/>
    </row>
    <row r="6820" spans="4:4">
      <c r="D6820" s="94"/>
    </row>
    <row r="6821" spans="4:4">
      <c r="D6821" s="94"/>
    </row>
    <row r="6822" spans="4:4">
      <c r="D6822" s="94"/>
    </row>
    <row r="6823" spans="4:4">
      <c r="D6823" s="94"/>
    </row>
    <row r="6824" spans="4:4">
      <c r="D6824" s="94"/>
    </row>
    <row r="6825" spans="4:4">
      <c r="D6825" s="94"/>
    </row>
    <row r="6826" spans="4:4">
      <c r="D6826" s="94"/>
    </row>
    <row r="6827" spans="4:4">
      <c r="D6827" s="94"/>
    </row>
    <row r="6828" spans="4:4">
      <c r="D6828" s="94"/>
    </row>
    <row r="6829" spans="4:4">
      <c r="D6829" s="94"/>
    </row>
    <row r="6830" spans="4:4">
      <c r="D6830" s="94"/>
    </row>
    <row r="6831" spans="4:4">
      <c r="D6831" s="94"/>
    </row>
    <row r="6832" spans="4:4">
      <c r="D6832" s="94"/>
    </row>
    <row r="6833" spans="4:4">
      <c r="D6833" s="94"/>
    </row>
    <row r="6834" spans="4:4">
      <c r="D6834" s="94"/>
    </row>
    <row r="6835" spans="4:4">
      <c r="D6835" s="94"/>
    </row>
    <row r="6836" spans="4:4">
      <c r="D6836" s="94"/>
    </row>
    <row r="6837" spans="4:4">
      <c r="D6837" s="94"/>
    </row>
    <row r="6838" spans="4:4">
      <c r="D6838" s="94"/>
    </row>
    <row r="6839" spans="4:4">
      <c r="D6839" s="94"/>
    </row>
    <row r="6840" spans="4:4">
      <c r="D6840" s="94"/>
    </row>
    <row r="6841" spans="4:4">
      <c r="D6841" s="94"/>
    </row>
    <row r="6842" spans="4:4">
      <c r="D6842" s="94"/>
    </row>
    <row r="6843" spans="4:4">
      <c r="D6843" s="94"/>
    </row>
    <row r="6844" spans="4:4">
      <c r="D6844" s="94"/>
    </row>
    <row r="6845" spans="4:4">
      <c r="D6845" s="94"/>
    </row>
    <row r="6846" spans="4:4">
      <c r="D6846" s="94"/>
    </row>
    <row r="6847" spans="4:4">
      <c r="D6847" s="94"/>
    </row>
    <row r="6848" spans="4:4">
      <c r="D6848" s="94"/>
    </row>
    <row r="6849" spans="4:4">
      <c r="D6849" s="94"/>
    </row>
    <row r="6850" spans="4:4">
      <c r="D6850" s="94"/>
    </row>
    <row r="6851" spans="4:4">
      <c r="D6851" s="94"/>
    </row>
    <row r="6852" spans="4:4">
      <c r="D6852" s="94"/>
    </row>
    <row r="6853" spans="4:4">
      <c r="D6853" s="94"/>
    </row>
    <row r="6854" spans="4:4">
      <c r="D6854" s="94"/>
    </row>
    <row r="6855" spans="4:4">
      <c r="D6855" s="94"/>
    </row>
    <row r="6856" spans="4:4">
      <c r="D6856" s="94"/>
    </row>
    <row r="6857" spans="4:4">
      <c r="D6857" s="94"/>
    </row>
    <row r="6858" spans="4:4">
      <c r="D6858" s="94"/>
    </row>
    <row r="6859" spans="4:4">
      <c r="D6859" s="94"/>
    </row>
    <row r="6860" spans="4:4">
      <c r="D6860" s="94"/>
    </row>
    <row r="6861" spans="4:4">
      <c r="D6861" s="94"/>
    </row>
    <row r="6862" spans="4:4">
      <c r="D6862" s="94"/>
    </row>
    <row r="6863" spans="4:4">
      <c r="D6863" s="94"/>
    </row>
    <row r="6864" spans="4:4">
      <c r="D6864" s="94"/>
    </row>
    <row r="6865" spans="4:4">
      <c r="D6865" s="94"/>
    </row>
    <row r="6866" spans="4:4">
      <c r="D6866" s="94"/>
    </row>
    <row r="6867" spans="4:4">
      <c r="D6867" s="94"/>
    </row>
    <row r="6868" spans="4:4">
      <c r="D6868" s="94"/>
    </row>
    <row r="6869" spans="4:4">
      <c r="D6869" s="94"/>
    </row>
    <row r="6870" spans="4:4">
      <c r="D6870" s="94"/>
    </row>
    <row r="6871" spans="4:4">
      <c r="D6871" s="94"/>
    </row>
    <row r="6872" spans="4:4">
      <c r="D6872" s="94"/>
    </row>
    <row r="6873" spans="4:4">
      <c r="D6873" s="94"/>
    </row>
    <row r="6874" spans="4:4">
      <c r="D6874" s="94"/>
    </row>
    <row r="6875" spans="4:4">
      <c r="D6875" s="94"/>
    </row>
    <row r="6876" spans="4:4">
      <c r="D6876" s="94"/>
    </row>
    <row r="6877" spans="4:4">
      <c r="D6877" s="94"/>
    </row>
    <row r="6878" spans="4:4">
      <c r="D6878" s="94"/>
    </row>
    <row r="6879" spans="4:4">
      <c r="D6879" s="94"/>
    </row>
    <row r="6880" spans="4:4">
      <c r="D6880" s="94"/>
    </row>
    <row r="6881" spans="4:4">
      <c r="D6881" s="94"/>
    </row>
    <row r="6882" spans="4:4">
      <c r="D6882" s="94"/>
    </row>
    <row r="6883" spans="4:4">
      <c r="D6883" s="94"/>
    </row>
    <row r="6884" spans="4:4">
      <c r="D6884" s="94"/>
    </row>
    <row r="6885" spans="4:4">
      <c r="D6885" s="94"/>
    </row>
    <row r="6886" spans="4:4">
      <c r="D6886" s="94"/>
    </row>
    <row r="6887" spans="4:4">
      <c r="D6887" s="94"/>
    </row>
    <row r="6888" spans="4:4">
      <c r="D6888" s="94"/>
    </row>
    <row r="6889" spans="4:4">
      <c r="D6889" s="94"/>
    </row>
    <row r="6890" spans="4:4">
      <c r="D6890" s="94"/>
    </row>
    <row r="6891" spans="4:4">
      <c r="D6891" s="94"/>
    </row>
    <row r="6892" spans="4:4">
      <c r="D6892" s="94"/>
    </row>
    <row r="6893" spans="4:4">
      <c r="D6893" s="94"/>
    </row>
    <row r="6894" spans="4:4">
      <c r="D6894" s="94"/>
    </row>
    <row r="6895" spans="4:4">
      <c r="D6895" s="94"/>
    </row>
    <row r="6896" spans="4:4">
      <c r="D6896" s="94"/>
    </row>
    <row r="6897" spans="4:4">
      <c r="D6897" s="94"/>
    </row>
    <row r="6898" spans="4:4">
      <c r="D6898" s="94"/>
    </row>
    <row r="6899" spans="4:4">
      <c r="D6899" s="94"/>
    </row>
    <row r="6900" spans="4:4">
      <c r="D6900" s="94"/>
    </row>
    <row r="6901" spans="4:4">
      <c r="D6901" s="94"/>
    </row>
    <row r="6902" spans="4:4">
      <c r="D6902" s="94"/>
    </row>
    <row r="6903" spans="4:4">
      <c r="D6903" s="94"/>
    </row>
    <row r="6904" spans="4:4">
      <c r="D6904" s="94"/>
    </row>
    <row r="6905" spans="4:4">
      <c r="D6905" s="94"/>
    </row>
    <row r="6906" spans="4:4">
      <c r="D6906" s="94"/>
    </row>
    <row r="6907" spans="4:4">
      <c r="D6907" s="94"/>
    </row>
    <row r="6908" spans="4:4">
      <c r="D6908" s="94"/>
    </row>
    <row r="6909" spans="4:4">
      <c r="D6909" s="94"/>
    </row>
    <row r="6910" spans="4:4">
      <c r="D6910" s="94"/>
    </row>
    <row r="6911" spans="4:4">
      <c r="D6911" s="94"/>
    </row>
    <row r="6912" spans="4:4">
      <c r="D6912" s="94"/>
    </row>
    <row r="6913" spans="4:4">
      <c r="D6913" s="94"/>
    </row>
    <row r="6914" spans="4:4">
      <c r="D6914" s="94"/>
    </row>
    <row r="6915" spans="4:4">
      <c r="D6915" s="94"/>
    </row>
    <row r="6916" spans="4:4">
      <c r="D6916" s="94"/>
    </row>
    <row r="6917" spans="4:4">
      <c r="D6917" s="94"/>
    </row>
    <row r="6918" spans="4:4">
      <c r="D6918" s="94"/>
    </row>
    <row r="6919" spans="4:4">
      <c r="D6919" s="94"/>
    </row>
    <row r="6920" spans="4:4">
      <c r="D6920" s="94"/>
    </row>
    <row r="6921" spans="4:4">
      <c r="D6921" s="94"/>
    </row>
    <row r="6922" spans="4:4">
      <c r="D6922" s="94"/>
    </row>
    <row r="6923" spans="4:4">
      <c r="D6923" s="94"/>
    </row>
    <row r="6924" spans="4:4">
      <c r="D6924" s="94"/>
    </row>
    <row r="6925" spans="4:4">
      <c r="D6925" s="94"/>
    </row>
    <row r="6926" spans="4:4">
      <c r="D6926" s="94"/>
    </row>
    <row r="6927" spans="4:4">
      <c r="D6927" s="94"/>
    </row>
    <row r="6928" spans="4:4">
      <c r="D6928" s="94"/>
    </row>
    <row r="6929" spans="4:4">
      <c r="D6929" s="94"/>
    </row>
    <row r="6930" spans="4:4">
      <c r="D6930" s="94"/>
    </row>
    <row r="6931" spans="4:4">
      <c r="D6931" s="94"/>
    </row>
    <row r="6932" spans="4:4">
      <c r="D6932" s="94"/>
    </row>
    <row r="6933" spans="4:4">
      <c r="D6933" s="94"/>
    </row>
    <row r="6934" spans="4:4">
      <c r="D6934" s="94"/>
    </row>
    <row r="6935" spans="4:4">
      <c r="D6935" s="94"/>
    </row>
    <row r="6936" spans="4:4">
      <c r="D6936" s="94"/>
    </row>
    <row r="6937" spans="4:4">
      <c r="D6937" s="94"/>
    </row>
    <row r="6938" spans="4:4">
      <c r="D6938" s="94"/>
    </row>
    <row r="6939" spans="4:4">
      <c r="D6939" s="94"/>
    </row>
    <row r="6940" spans="4:4">
      <c r="D6940" s="94"/>
    </row>
    <row r="6941" spans="4:4">
      <c r="D6941" s="94"/>
    </row>
    <row r="6942" spans="4:4">
      <c r="D6942" s="94"/>
    </row>
    <row r="6943" spans="4:4">
      <c r="D6943" s="94"/>
    </row>
    <row r="6944" spans="4:4">
      <c r="D6944" s="94"/>
    </row>
    <row r="6945" spans="4:4">
      <c r="D6945" s="94"/>
    </row>
    <row r="6946" spans="4:4">
      <c r="D6946" s="94"/>
    </row>
    <row r="6947" spans="4:4">
      <c r="D6947" s="94"/>
    </row>
    <row r="6948" spans="4:4">
      <c r="D6948" s="94"/>
    </row>
    <row r="6949" spans="4:4">
      <c r="D6949" s="94"/>
    </row>
    <row r="6950" spans="4:4">
      <c r="D6950" s="94"/>
    </row>
    <row r="6951" spans="4:4">
      <c r="D6951" s="94"/>
    </row>
    <row r="6952" spans="4:4">
      <c r="D6952" s="94"/>
    </row>
    <row r="6953" spans="4:4">
      <c r="D6953" s="94"/>
    </row>
    <row r="6954" spans="4:4">
      <c r="D6954" s="94"/>
    </row>
    <row r="6955" spans="4:4">
      <c r="D6955" s="94"/>
    </row>
    <row r="6956" spans="4:4">
      <c r="D6956" s="94"/>
    </row>
    <row r="6957" spans="4:4">
      <c r="D6957" s="94"/>
    </row>
    <row r="6958" spans="4:4">
      <c r="D6958" s="94"/>
    </row>
    <row r="6959" spans="4:4">
      <c r="D6959" s="94"/>
    </row>
    <row r="6960" spans="4:4">
      <c r="D6960" s="94"/>
    </row>
    <row r="6961" spans="4:4">
      <c r="D6961" s="94"/>
    </row>
    <row r="6962" spans="4:4">
      <c r="D6962" s="94"/>
    </row>
    <row r="6963" spans="4:4">
      <c r="D6963" s="94"/>
    </row>
    <row r="6964" spans="4:4">
      <c r="D6964" s="94"/>
    </row>
    <row r="6965" spans="4:4">
      <c r="D6965" s="94"/>
    </row>
    <row r="6966" spans="4:4">
      <c r="D6966" s="94"/>
    </row>
    <row r="6967" spans="4:4">
      <c r="D6967" s="94"/>
    </row>
    <row r="6968" spans="4:4">
      <c r="D6968" s="94"/>
    </row>
    <row r="6969" spans="4:4">
      <c r="D6969" s="94"/>
    </row>
    <row r="6970" spans="4:4">
      <c r="D6970" s="94"/>
    </row>
    <row r="6971" spans="4:4">
      <c r="D6971" s="94"/>
    </row>
    <row r="6972" spans="4:4">
      <c r="D6972" s="94"/>
    </row>
    <row r="6973" spans="4:4">
      <c r="D6973" s="94"/>
    </row>
    <row r="6974" spans="4:4">
      <c r="D6974" s="94"/>
    </row>
    <row r="6975" spans="4:4">
      <c r="D6975" s="94"/>
    </row>
    <row r="6976" spans="4:4">
      <c r="D6976" s="94"/>
    </row>
    <row r="6977" spans="4:4">
      <c r="D6977" s="94"/>
    </row>
    <row r="6978" spans="4:4">
      <c r="D6978" s="94"/>
    </row>
    <row r="6979" spans="4:4">
      <c r="D6979" s="94"/>
    </row>
    <row r="6980" spans="4:4">
      <c r="D6980" s="94"/>
    </row>
    <row r="6981" spans="4:4">
      <c r="D6981" s="94"/>
    </row>
    <row r="6982" spans="4:4">
      <c r="D6982" s="94"/>
    </row>
    <row r="6983" spans="4:4">
      <c r="D6983" s="94"/>
    </row>
    <row r="6984" spans="4:4">
      <c r="D6984" s="94"/>
    </row>
    <row r="6985" spans="4:4">
      <c r="D6985" s="94"/>
    </row>
    <row r="6986" spans="4:4">
      <c r="D6986" s="94"/>
    </row>
    <row r="6987" spans="4:4">
      <c r="D6987" s="94"/>
    </row>
    <row r="6988" spans="4:4">
      <c r="D6988" s="94"/>
    </row>
    <row r="6989" spans="4:4">
      <c r="D6989" s="94"/>
    </row>
    <row r="6990" spans="4:4">
      <c r="D6990" s="94"/>
    </row>
    <row r="6991" spans="4:4">
      <c r="D6991" s="94"/>
    </row>
    <row r="6992" spans="4:4">
      <c r="D6992" s="94"/>
    </row>
    <row r="6993" spans="4:4">
      <c r="D6993" s="94"/>
    </row>
    <row r="6994" spans="4:4">
      <c r="D6994" s="94"/>
    </row>
    <row r="6995" spans="4:4">
      <c r="D6995" s="94"/>
    </row>
    <row r="6996" spans="4:4">
      <c r="D6996" s="94"/>
    </row>
    <row r="6997" spans="4:4">
      <c r="D6997" s="94"/>
    </row>
    <row r="6998" spans="4:4">
      <c r="D6998" s="94"/>
    </row>
    <row r="6999" spans="4:4">
      <c r="D6999" s="94"/>
    </row>
    <row r="7000" spans="4:4">
      <c r="D7000" s="94"/>
    </row>
    <row r="7001" spans="4:4">
      <c r="D7001" s="94"/>
    </row>
    <row r="7002" spans="4:4">
      <c r="D7002" s="94"/>
    </row>
    <row r="7003" spans="4:4">
      <c r="D7003" s="94"/>
    </row>
    <row r="7004" spans="4:4">
      <c r="D7004" s="94"/>
    </row>
    <row r="7005" spans="4:4">
      <c r="D7005" s="94"/>
    </row>
    <row r="7006" spans="4:4">
      <c r="D7006" s="94"/>
    </row>
    <row r="7007" spans="4:4">
      <c r="D7007" s="94"/>
    </row>
    <row r="7008" spans="4:4">
      <c r="D7008" s="94"/>
    </row>
    <row r="7009" spans="4:4">
      <c r="D7009" s="94"/>
    </row>
    <row r="7010" spans="4:4">
      <c r="D7010" s="94"/>
    </row>
    <row r="7011" spans="4:4">
      <c r="D7011" s="94"/>
    </row>
    <row r="7012" spans="4:4">
      <c r="D7012" s="94"/>
    </row>
    <row r="7013" spans="4:4">
      <c r="D7013" s="94"/>
    </row>
    <row r="7014" spans="4:4">
      <c r="D7014" s="94"/>
    </row>
    <row r="7015" spans="4:4">
      <c r="D7015" s="94"/>
    </row>
    <row r="7016" spans="4:4">
      <c r="D7016" s="94"/>
    </row>
    <row r="7017" spans="4:4">
      <c r="D7017" s="94"/>
    </row>
    <row r="7018" spans="4:4">
      <c r="D7018" s="94"/>
    </row>
    <row r="7019" spans="4:4">
      <c r="D7019" s="94"/>
    </row>
    <row r="7020" spans="4:4">
      <c r="D7020" s="94"/>
    </row>
    <row r="7021" spans="4:4">
      <c r="D7021" s="94"/>
    </row>
    <row r="7022" spans="4:4">
      <c r="D7022" s="94"/>
    </row>
    <row r="7023" spans="4:4">
      <c r="D7023" s="94"/>
    </row>
    <row r="7024" spans="4:4">
      <c r="D7024" s="94"/>
    </row>
    <row r="7025" spans="4:4">
      <c r="D7025" s="94"/>
    </row>
    <row r="7026" spans="4:4">
      <c r="D7026" s="94"/>
    </row>
    <row r="7027" spans="4:4">
      <c r="D7027" s="94"/>
    </row>
    <row r="7028" spans="4:4">
      <c r="D7028" s="94"/>
    </row>
    <row r="7029" spans="4:4">
      <c r="D7029" s="94"/>
    </row>
    <row r="7030" spans="4:4">
      <c r="D7030" s="94"/>
    </row>
    <row r="7031" spans="4:4">
      <c r="D7031" s="94"/>
    </row>
    <row r="7032" spans="4:4">
      <c r="D7032" s="94"/>
    </row>
    <row r="7033" spans="4:4">
      <c r="D7033" s="94"/>
    </row>
    <row r="7034" spans="4:4">
      <c r="D7034" s="94"/>
    </row>
    <row r="7035" spans="4:4">
      <c r="D7035" s="94"/>
    </row>
    <row r="7036" spans="4:4">
      <c r="D7036" s="94"/>
    </row>
    <row r="7037" spans="4:4">
      <c r="D7037" s="94"/>
    </row>
    <row r="7038" spans="4:4">
      <c r="D7038" s="94"/>
    </row>
    <row r="7039" spans="4:4">
      <c r="D7039" s="94"/>
    </row>
    <row r="7040" spans="4:4">
      <c r="D7040" s="94"/>
    </row>
    <row r="7041" spans="4:4">
      <c r="D7041" s="94"/>
    </row>
    <row r="7042" spans="4:4">
      <c r="D7042" s="94"/>
    </row>
    <row r="7043" spans="4:4">
      <c r="D7043" s="94"/>
    </row>
    <row r="7044" spans="4:4">
      <c r="D7044" s="94"/>
    </row>
    <row r="7045" spans="4:4">
      <c r="D7045" s="94"/>
    </row>
    <row r="7046" spans="4:4">
      <c r="D7046" s="94"/>
    </row>
    <row r="7047" spans="4:4">
      <c r="D7047" s="94"/>
    </row>
    <row r="7048" spans="4:4">
      <c r="D7048" s="94"/>
    </row>
    <row r="7049" spans="4:4">
      <c r="D7049" s="94"/>
    </row>
    <row r="7050" spans="4:4">
      <c r="D7050" s="94"/>
    </row>
    <row r="7051" spans="4:4">
      <c r="D7051" s="94"/>
    </row>
    <row r="7052" spans="4:4">
      <c r="D7052" s="94"/>
    </row>
    <row r="7053" spans="4:4">
      <c r="D7053" s="94"/>
    </row>
    <row r="7054" spans="4:4">
      <c r="D7054" s="94"/>
    </row>
    <row r="7055" spans="4:4">
      <c r="D7055" s="94"/>
    </row>
    <row r="7056" spans="4:4">
      <c r="D7056" s="94"/>
    </row>
    <row r="7057" spans="4:4">
      <c r="D7057" s="94"/>
    </row>
    <row r="7058" spans="4:4">
      <c r="D7058" s="94"/>
    </row>
    <row r="7059" spans="4:4">
      <c r="D7059" s="94"/>
    </row>
    <row r="7060" spans="4:4">
      <c r="D7060" s="94"/>
    </row>
    <row r="7061" spans="4:4">
      <c r="D7061" s="94"/>
    </row>
    <row r="7062" spans="4:4">
      <c r="D7062" s="94"/>
    </row>
    <row r="7063" spans="4:4">
      <c r="D7063" s="94"/>
    </row>
    <row r="7064" spans="4:4">
      <c r="D7064" s="94"/>
    </row>
    <row r="7065" spans="4:4">
      <c r="D7065" s="94"/>
    </row>
    <row r="7066" spans="4:4">
      <c r="D7066" s="94"/>
    </row>
    <row r="7067" spans="4:4">
      <c r="D7067" s="94"/>
    </row>
    <row r="7068" spans="4:4">
      <c r="D7068" s="94"/>
    </row>
    <row r="7069" spans="4:4">
      <c r="D7069" s="94"/>
    </row>
    <row r="7070" spans="4:4">
      <c r="D7070" s="94"/>
    </row>
    <row r="7071" spans="4:4">
      <c r="D7071" s="94"/>
    </row>
    <row r="7072" spans="4:4">
      <c r="D7072" s="94"/>
    </row>
    <row r="7073" spans="4:4">
      <c r="D7073" s="94"/>
    </row>
    <row r="7074" spans="4:4">
      <c r="D7074" s="94"/>
    </row>
    <row r="7075" spans="4:4">
      <c r="D7075" s="94"/>
    </row>
    <row r="7076" spans="4:4">
      <c r="D7076" s="94"/>
    </row>
    <row r="7077" spans="4:4">
      <c r="D7077" s="94"/>
    </row>
    <row r="7078" spans="4:4">
      <c r="D7078" s="94"/>
    </row>
    <row r="7079" spans="4:4">
      <c r="D7079" s="94"/>
    </row>
    <row r="7080" spans="4:4">
      <c r="D7080" s="94"/>
    </row>
    <row r="7081" spans="4:4">
      <c r="D7081" s="94"/>
    </row>
    <row r="7082" spans="4:4">
      <c r="D7082" s="94"/>
    </row>
    <row r="7083" spans="4:4">
      <c r="D7083" s="94"/>
    </row>
    <row r="7084" spans="4:4">
      <c r="D7084" s="94"/>
    </row>
    <row r="7085" spans="4:4">
      <c r="D7085" s="94"/>
    </row>
    <row r="7086" spans="4:4">
      <c r="D7086" s="94"/>
    </row>
    <row r="7087" spans="4:4">
      <c r="D7087" s="94"/>
    </row>
    <row r="7088" spans="4:4">
      <c r="D7088" s="94"/>
    </row>
    <row r="7089" spans="4:4">
      <c r="D7089" s="94"/>
    </row>
    <row r="7090" spans="4:4">
      <c r="D7090" s="94"/>
    </row>
    <row r="7091" spans="4:4">
      <c r="D7091" s="94"/>
    </row>
    <row r="7092" spans="4:4">
      <c r="D7092" s="94"/>
    </row>
    <row r="7093" spans="4:4">
      <c r="D7093" s="94"/>
    </row>
    <row r="7094" spans="4:4">
      <c r="D7094" s="94"/>
    </row>
    <row r="7095" spans="4:4">
      <c r="D7095" s="94"/>
    </row>
    <row r="7096" spans="4:4">
      <c r="D7096" s="94"/>
    </row>
    <row r="7097" spans="4:4">
      <c r="D7097" s="94"/>
    </row>
    <row r="7098" spans="4:4">
      <c r="D7098" s="94"/>
    </row>
    <row r="7099" spans="4:4">
      <c r="D7099" s="94"/>
    </row>
    <row r="7100" spans="4:4">
      <c r="D7100" s="94"/>
    </row>
    <row r="7101" spans="4:4">
      <c r="D7101" s="94"/>
    </row>
    <row r="7102" spans="4:4">
      <c r="D7102" s="94"/>
    </row>
    <row r="7103" spans="4:4">
      <c r="D7103" s="94"/>
    </row>
    <row r="7104" spans="4:4">
      <c r="D7104" s="94"/>
    </row>
    <row r="7105" spans="4:4">
      <c r="D7105" s="94"/>
    </row>
    <row r="7106" spans="4:4">
      <c r="D7106" s="94"/>
    </row>
    <row r="7107" spans="4:4">
      <c r="D7107" s="94"/>
    </row>
    <row r="7108" spans="4:4">
      <c r="D7108" s="94"/>
    </row>
    <row r="7109" spans="4:4">
      <c r="D7109" s="94"/>
    </row>
    <row r="7110" spans="4:4">
      <c r="D7110" s="94"/>
    </row>
    <row r="7111" spans="4:4">
      <c r="D7111" s="94"/>
    </row>
    <row r="7112" spans="4:4">
      <c r="D7112" s="94"/>
    </row>
    <row r="7113" spans="4:4">
      <c r="D7113" s="94"/>
    </row>
    <row r="7114" spans="4:4">
      <c r="D7114" s="94"/>
    </row>
    <row r="7115" spans="4:4">
      <c r="D7115" s="94"/>
    </row>
    <row r="7116" spans="4:4">
      <c r="D7116" s="94"/>
    </row>
    <row r="7117" spans="4:4">
      <c r="D7117" s="94"/>
    </row>
    <row r="7118" spans="4:4">
      <c r="D7118" s="94"/>
    </row>
    <row r="7119" spans="4:4">
      <c r="D7119" s="94"/>
    </row>
    <row r="7120" spans="4:4">
      <c r="D7120" s="94"/>
    </row>
    <row r="7121" spans="4:4">
      <c r="D7121" s="94"/>
    </row>
    <row r="7122" spans="4:4">
      <c r="D7122" s="94"/>
    </row>
    <row r="7123" spans="4:4">
      <c r="D7123" s="94"/>
    </row>
    <row r="7124" spans="4:4">
      <c r="D7124" s="94"/>
    </row>
    <row r="7125" spans="4:4">
      <c r="D7125" s="94"/>
    </row>
    <row r="7126" spans="4:4">
      <c r="D7126" s="94"/>
    </row>
    <row r="7127" spans="4:4">
      <c r="D7127" s="94"/>
    </row>
    <row r="7128" spans="4:4">
      <c r="D7128" s="94"/>
    </row>
    <row r="7129" spans="4:4">
      <c r="D7129" s="94"/>
    </row>
    <row r="7130" spans="4:4">
      <c r="D7130" s="94"/>
    </row>
    <row r="7131" spans="4:4">
      <c r="D7131" s="94"/>
    </row>
    <row r="7132" spans="4:4">
      <c r="D7132" s="94"/>
    </row>
    <row r="7133" spans="4:4">
      <c r="D7133" s="94"/>
    </row>
    <row r="7134" spans="4:4">
      <c r="D7134" s="94"/>
    </row>
    <row r="7135" spans="4:4">
      <c r="D7135" s="94"/>
    </row>
    <row r="7136" spans="4:4">
      <c r="D7136" s="94"/>
    </row>
    <row r="7137" spans="4:4">
      <c r="D7137" s="94"/>
    </row>
    <row r="7138" spans="4:4">
      <c r="D7138" s="94"/>
    </row>
    <row r="7139" spans="4:4">
      <c r="D7139" s="94"/>
    </row>
    <row r="7140" spans="4:4">
      <c r="D7140" s="94"/>
    </row>
    <row r="7141" spans="4:4">
      <c r="D7141" s="94"/>
    </row>
    <row r="7142" spans="4:4">
      <c r="D7142" s="94"/>
    </row>
    <row r="7143" spans="4:4">
      <c r="D7143" s="94"/>
    </row>
    <row r="7144" spans="4:4">
      <c r="D7144" s="94"/>
    </row>
    <row r="7145" spans="4:4">
      <c r="D7145" s="94"/>
    </row>
    <row r="7146" spans="4:4">
      <c r="D7146" s="94"/>
    </row>
    <row r="7147" spans="4:4">
      <c r="D7147" s="94"/>
    </row>
    <row r="7148" spans="4:4">
      <c r="D7148" s="94"/>
    </row>
    <row r="7149" spans="4:4">
      <c r="D7149" s="94"/>
    </row>
    <row r="7150" spans="4:4">
      <c r="D7150" s="94"/>
    </row>
    <row r="7151" spans="4:4">
      <c r="D7151" s="94"/>
    </row>
    <row r="7152" spans="4:4">
      <c r="D7152" s="94"/>
    </row>
    <row r="7153" spans="4:4">
      <c r="D7153" s="94"/>
    </row>
    <row r="7154" spans="4:4">
      <c r="D7154" s="94"/>
    </row>
    <row r="7155" spans="4:4">
      <c r="D7155" s="94"/>
    </row>
    <row r="7156" spans="4:4">
      <c r="D7156" s="94"/>
    </row>
    <row r="7157" spans="4:4">
      <c r="D7157" s="94"/>
    </row>
    <row r="7158" spans="4:4">
      <c r="D7158" s="94"/>
    </row>
    <row r="7159" spans="4:4">
      <c r="D7159" s="94"/>
    </row>
    <row r="7160" spans="4:4">
      <c r="D7160" s="94"/>
    </row>
    <row r="7161" spans="4:4">
      <c r="D7161" s="94"/>
    </row>
    <row r="7162" spans="4:4">
      <c r="D7162" s="94"/>
    </row>
    <row r="7163" spans="4:4">
      <c r="D7163" s="94"/>
    </row>
    <row r="7164" spans="4:4">
      <c r="D7164" s="94"/>
    </row>
    <row r="7165" spans="4:4">
      <c r="D7165" s="94"/>
    </row>
    <row r="7166" spans="4:4">
      <c r="D7166" s="94"/>
    </row>
    <row r="7167" spans="4:4">
      <c r="D7167" s="94"/>
    </row>
    <row r="7168" spans="4:4">
      <c r="D7168" s="94"/>
    </row>
    <row r="7169" spans="4:4">
      <c r="D7169" s="94"/>
    </row>
    <row r="7170" spans="4:4">
      <c r="D7170" s="94"/>
    </row>
    <row r="7171" spans="4:4">
      <c r="D7171" s="94"/>
    </row>
    <row r="7172" spans="4:4">
      <c r="D7172" s="94"/>
    </row>
    <row r="7173" spans="4:4">
      <c r="D7173" s="94"/>
    </row>
    <row r="7174" spans="4:4">
      <c r="D7174" s="94"/>
    </row>
    <row r="7175" spans="4:4">
      <c r="D7175" s="94"/>
    </row>
    <row r="7176" spans="4:4">
      <c r="D7176" s="94"/>
    </row>
    <row r="7177" spans="4:4">
      <c r="D7177" s="94"/>
    </row>
    <row r="7178" spans="4:4">
      <c r="D7178" s="94"/>
    </row>
    <row r="7179" spans="4:4">
      <c r="D7179" s="94"/>
    </row>
    <row r="7180" spans="4:4">
      <c r="D7180" s="94"/>
    </row>
    <row r="7181" spans="4:4">
      <c r="D7181" s="94"/>
    </row>
    <row r="7182" spans="4:4">
      <c r="D7182" s="94"/>
    </row>
    <row r="7183" spans="4:4">
      <c r="D7183" s="94"/>
    </row>
    <row r="7184" spans="4:4">
      <c r="D7184" s="94"/>
    </row>
    <row r="7185" spans="4:4">
      <c r="D7185" s="94"/>
    </row>
    <row r="7186" spans="4:4">
      <c r="D7186" s="94"/>
    </row>
    <row r="7187" spans="4:4">
      <c r="D7187" s="94"/>
    </row>
    <row r="7188" spans="4:4">
      <c r="D7188" s="94"/>
    </row>
    <row r="7189" spans="4:4">
      <c r="D7189" s="94"/>
    </row>
    <row r="7190" spans="4:4">
      <c r="D7190" s="94"/>
    </row>
    <row r="7191" spans="4:4">
      <c r="D7191" s="94"/>
    </row>
    <row r="7192" spans="4:4">
      <c r="D7192" s="94"/>
    </row>
    <row r="7193" spans="4:4">
      <c r="D7193" s="94"/>
    </row>
    <row r="7194" spans="4:4">
      <c r="D7194" s="94"/>
    </row>
    <row r="7195" spans="4:4">
      <c r="D7195" s="94"/>
    </row>
    <row r="7196" spans="4:4">
      <c r="D7196" s="94"/>
    </row>
    <row r="7197" spans="4:4">
      <c r="D7197" s="94"/>
    </row>
    <row r="7198" spans="4:4">
      <c r="D7198" s="94"/>
    </row>
    <row r="7199" spans="4:4">
      <c r="D7199" s="94"/>
    </row>
    <row r="7200" spans="4:4">
      <c r="D7200" s="94"/>
    </row>
    <row r="7201" spans="4:4">
      <c r="D7201" s="94"/>
    </row>
    <row r="7202" spans="4:4">
      <c r="D7202" s="94"/>
    </row>
    <row r="7203" spans="4:4">
      <c r="D7203" s="94"/>
    </row>
    <row r="7204" spans="4:4">
      <c r="D7204" s="94"/>
    </row>
    <row r="7205" spans="4:4">
      <c r="D7205" s="94"/>
    </row>
    <row r="7206" spans="4:4">
      <c r="D7206" s="94"/>
    </row>
    <row r="7207" spans="4:4">
      <c r="D7207" s="94"/>
    </row>
    <row r="7208" spans="4:4">
      <c r="D7208" s="94"/>
    </row>
    <row r="7209" spans="4:4">
      <c r="D7209" s="94"/>
    </row>
    <row r="7210" spans="4:4">
      <c r="D7210" s="94"/>
    </row>
    <row r="7211" spans="4:4">
      <c r="D7211" s="94"/>
    </row>
    <row r="7212" spans="4:4">
      <c r="D7212" s="94"/>
    </row>
    <row r="7213" spans="4:4">
      <c r="D7213" s="94"/>
    </row>
    <row r="7214" spans="4:4">
      <c r="D7214" s="94"/>
    </row>
    <row r="7215" spans="4:4">
      <c r="D7215" s="94"/>
    </row>
    <row r="7216" spans="4:4">
      <c r="D7216" s="94"/>
    </row>
    <row r="7217" spans="4:4">
      <c r="D7217" s="94"/>
    </row>
    <row r="7218" spans="4:4">
      <c r="D7218" s="94"/>
    </row>
    <row r="7219" spans="4:4">
      <c r="D7219" s="94"/>
    </row>
    <row r="7220" spans="4:4">
      <c r="D7220" s="94"/>
    </row>
    <row r="7221" spans="4:4">
      <c r="D7221" s="94"/>
    </row>
    <row r="7222" spans="4:4">
      <c r="D7222" s="94"/>
    </row>
    <row r="7223" spans="4:4">
      <c r="D7223" s="94"/>
    </row>
    <row r="7224" spans="4:4">
      <c r="D7224" s="94"/>
    </row>
    <row r="7225" spans="4:4">
      <c r="D7225" s="94"/>
    </row>
    <row r="7226" spans="4:4">
      <c r="D7226" s="94"/>
    </row>
    <row r="7227" spans="4:4">
      <c r="D7227" s="94"/>
    </row>
    <row r="7228" spans="4:4">
      <c r="D7228" s="94"/>
    </row>
    <row r="7229" spans="4:4">
      <c r="D7229" s="94"/>
    </row>
    <row r="7230" spans="4:4">
      <c r="D7230" s="94"/>
    </row>
    <row r="7231" spans="4:4">
      <c r="D7231" s="94"/>
    </row>
    <row r="7232" spans="4:4">
      <c r="D7232" s="94"/>
    </row>
    <row r="7233" spans="4:4">
      <c r="D7233" s="94"/>
    </row>
    <row r="7234" spans="4:4">
      <c r="D7234" s="94"/>
    </row>
    <row r="7235" spans="4:4">
      <c r="D7235" s="94"/>
    </row>
    <row r="7236" spans="4:4">
      <c r="D7236" s="94"/>
    </row>
    <row r="7237" spans="4:4">
      <c r="D7237" s="94"/>
    </row>
    <row r="7238" spans="4:4">
      <c r="D7238" s="94"/>
    </row>
    <row r="7239" spans="4:4">
      <c r="D7239" s="94"/>
    </row>
    <row r="7240" spans="4:4">
      <c r="D7240" s="94"/>
    </row>
    <row r="7241" spans="4:4">
      <c r="D7241" s="94"/>
    </row>
    <row r="7242" spans="4:4">
      <c r="D7242" s="94"/>
    </row>
    <row r="7243" spans="4:4">
      <c r="D7243" s="94"/>
    </row>
    <row r="7244" spans="4:4">
      <c r="D7244" s="94"/>
    </row>
    <row r="7245" spans="4:4">
      <c r="D7245" s="94"/>
    </row>
    <row r="7246" spans="4:4">
      <c r="D7246" s="94"/>
    </row>
    <row r="7247" spans="4:4">
      <c r="D7247" s="94"/>
    </row>
    <row r="7248" spans="4:4">
      <c r="D7248" s="94"/>
    </row>
    <row r="7249" spans="4:4">
      <c r="D7249" s="94"/>
    </row>
    <row r="7250" spans="4:4">
      <c r="D7250" s="94"/>
    </row>
    <row r="7251" spans="4:4">
      <c r="D7251" s="94"/>
    </row>
    <row r="7252" spans="4:4">
      <c r="D7252" s="94"/>
    </row>
    <row r="7253" spans="4:4">
      <c r="D7253" s="94"/>
    </row>
    <row r="7254" spans="4:4">
      <c r="D7254" s="94"/>
    </row>
    <row r="7255" spans="4:4">
      <c r="D7255" s="94"/>
    </row>
    <row r="7256" spans="4:4">
      <c r="D7256" s="94"/>
    </row>
    <row r="7257" spans="4:4">
      <c r="D7257" s="94"/>
    </row>
    <row r="7258" spans="4:4">
      <c r="D7258" s="94"/>
    </row>
    <row r="7259" spans="4:4">
      <c r="D7259" s="94"/>
    </row>
    <row r="7260" spans="4:4">
      <c r="D7260" s="94"/>
    </row>
    <row r="7261" spans="4:4">
      <c r="D7261" s="94"/>
    </row>
    <row r="7262" spans="4:4">
      <c r="D7262" s="94"/>
    </row>
    <row r="7263" spans="4:4">
      <c r="D7263" s="94"/>
    </row>
    <row r="7264" spans="4:4">
      <c r="D7264" s="94"/>
    </row>
    <row r="7265" spans="4:4">
      <c r="D7265" s="94"/>
    </row>
    <row r="7266" spans="4:4">
      <c r="D7266" s="94"/>
    </row>
    <row r="7267" spans="4:4">
      <c r="D7267" s="94"/>
    </row>
    <row r="7268" spans="4:4">
      <c r="D7268" s="94"/>
    </row>
    <row r="7269" spans="4:4">
      <c r="D7269" s="94"/>
    </row>
    <row r="7270" spans="4:4">
      <c r="D7270" s="94"/>
    </row>
    <row r="7271" spans="4:4">
      <c r="D7271" s="94"/>
    </row>
    <row r="7272" spans="4:4">
      <c r="D7272" s="94"/>
    </row>
    <row r="7273" spans="4:4">
      <c r="D7273" s="94"/>
    </row>
    <row r="7274" spans="4:4">
      <c r="D7274" s="94"/>
    </row>
    <row r="7275" spans="4:4">
      <c r="D7275" s="94"/>
    </row>
    <row r="7276" spans="4:4">
      <c r="D7276" s="94"/>
    </row>
    <row r="7277" spans="4:4">
      <c r="D7277" s="94"/>
    </row>
    <row r="7278" spans="4:4">
      <c r="D7278" s="94"/>
    </row>
    <row r="7279" spans="4:4">
      <c r="D7279" s="94"/>
    </row>
    <row r="7280" spans="4:4">
      <c r="D7280" s="94"/>
    </row>
    <row r="7281" spans="4:4">
      <c r="D7281" s="94"/>
    </row>
    <row r="7282" spans="4:4">
      <c r="D7282" s="94"/>
    </row>
    <row r="7283" spans="4:4">
      <c r="D7283" s="94"/>
    </row>
    <row r="7284" spans="4:4">
      <c r="D7284" s="94"/>
    </row>
    <row r="7285" spans="4:4">
      <c r="D7285" s="94"/>
    </row>
    <row r="7286" spans="4:4">
      <c r="D7286" s="94"/>
    </row>
    <row r="7287" spans="4:4">
      <c r="D7287" s="94"/>
    </row>
    <row r="7288" spans="4:4">
      <c r="D7288" s="94"/>
    </row>
    <row r="7289" spans="4:4">
      <c r="D7289" s="94"/>
    </row>
    <row r="7290" spans="4:4">
      <c r="D7290" s="94"/>
    </row>
    <row r="7291" spans="4:4">
      <c r="D7291" s="94"/>
    </row>
    <row r="7292" spans="4:4">
      <c r="D7292" s="94"/>
    </row>
    <row r="7293" spans="4:4">
      <c r="D7293" s="94"/>
    </row>
    <row r="7294" spans="4:4">
      <c r="D7294" s="94"/>
    </row>
    <row r="7295" spans="4:4">
      <c r="D7295" s="94"/>
    </row>
    <row r="7296" spans="4:4">
      <c r="D7296" s="94"/>
    </row>
    <row r="7297" spans="4:4">
      <c r="D7297" s="94"/>
    </row>
    <row r="7298" spans="4:4">
      <c r="D7298" s="94"/>
    </row>
    <row r="7299" spans="4:4">
      <c r="D7299" s="94"/>
    </row>
    <row r="7300" spans="4:4">
      <c r="D7300" s="94"/>
    </row>
    <row r="7301" spans="4:4">
      <c r="D7301" s="94"/>
    </row>
    <row r="7302" spans="4:4">
      <c r="D7302" s="94"/>
    </row>
    <row r="7303" spans="4:4">
      <c r="D7303" s="94"/>
    </row>
    <row r="7304" spans="4:4">
      <c r="D7304" s="94"/>
    </row>
    <row r="7305" spans="4:4">
      <c r="D7305" s="94"/>
    </row>
    <row r="7306" spans="4:4">
      <c r="D7306" s="94"/>
    </row>
    <row r="7307" spans="4:4">
      <c r="D7307" s="94"/>
    </row>
    <row r="7308" spans="4:4">
      <c r="D7308" s="94"/>
    </row>
    <row r="7309" spans="4:4">
      <c r="D7309" s="94"/>
    </row>
    <row r="7310" spans="4:4">
      <c r="D7310" s="94"/>
    </row>
    <row r="7311" spans="4:4">
      <c r="D7311" s="94"/>
    </row>
    <row r="7312" spans="4:4">
      <c r="D7312" s="94"/>
    </row>
    <row r="7313" spans="4:4">
      <c r="D7313" s="94"/>
    </row>
    <row r="7314" spans="4:4">
      <c r="D7314" s="94"/>
    </row>
    <row r="7315" spans="4:4">
      <c r="D7315" s="94"/>
    </row>
    <row r="7316" spans="4:4">
      <c r="D7316" s="94"/>
    </row>
    <row r="7317" spans="4:4">
      <c r="D7317" s="94"/>
    </row>
    <row r="7318" spans="4:4">
      <c r="D7318" s="94"/>
    </row>
    <row r="7319" spans="4:4">
      <c r="D7319" s="94"/>
    </row>
    <row r="7320" spans="4:4">
      <c r="D7320" s="94"/>
    </row>
    <row r="7321" spans="4:4">
      <c r="D7321" s="94"/>
    </row>
    <row r="7322" spans="4:4">
      <c r="D7322" s="94"/>
    </row>
    <row r="7323" spans="4:4">
      <c r="D7323" s="94"/>
    </row>
    <row r="7324" spans="4:4">
      <c r="D7324" s="94"/>
    </row>
    <row r="7325" spans="4:4">
      <c r="D7325" s="94"/>
    </row>
    <row r="7326" spans="4:4">
      <c r="D7326" s="94"/>
    </row>
    <row r="7327" spans="4:4">
      <c r="D7327" s="94"/>
    </row>
    <row r="7328" spans="4:4">
      <c r="D7328" s="94"/>
    </row>
    <row r="7329" spans="4:4">
      <c r="D7329" s="94"/>
    </row>
    <row r="7330" spans="4:4">
      <c r="D7330" s="94"/>
    </row>
    <row r="7331" spans="4:4">
      <c r="D7331" s="94"/>
    </row>
    <row r="7332" spans="4:4">
      <c r="D7332" s="94"/>
    </row>
    <row r="7333" spans="4:4">
      <c r="D7333" s="94"/>
    </row>
    <row r="7334" spans="4:4">
      <c r="D7334" s="94"/>
    </row>
    <row r="7335" spans="4:4">
      <c r="D7335" s="94"/>
    </row>
    <row r="7336" spans="4:4">
      <c r="D7336" s="94"/>
    </row>
    <row r="7337" spans="4:4">
      <c r="D7337" s="94"/>
    </row>
    <row r="7338" spans="4:4">
      <c r="D7338" s="94"/>
    </row>
    <row r="7339" spans="4:4">
      <c r="D7339" s="94"/>
    </row>
    <row r="7340" spans="4:4">
      <c r="D7340" s="94"/>
    </row>
    <row r="7341" spans="4:4">
      <c r="D7341" s="94"/>
    </row>
    <row r="7342" spans="4:4">
      <c r="D7342" s="94"/>
    </row>
    <row r="7343" spans="4:4">
      <c r="D7343" s="94"/>
    </row>
    <row r="7344" spans="4:4">
      <c r="D7344" s="94"/>
    </row>
    <row r="7345" spans="4:4">
      <c r="D7345" s="94"/>
    </row>
    <row r="7346" spans="4:4">
      <c r="D7346" s="94"/>
    </row>
    <row r="7347" spans="4:4">
      <c r="D7347" s="94"/>
    </row>
    <row r="7348" spans="4:4">
      <c r="D7348" s="94"/>
    </row>
    <row r="7349" spans="4:4">
      <c r="D7349" s="94"/>
    </row>
    <row r="7350" spans="4:4">
      <c r="D7350" s="94"/>
    </row>
    <row r="7351" spans="4:4">
      <c r="D7351" s="94"/>
    </row>
    <row r="7352" spans="4:4">
      <c r="D7352" s="94"/>
    </row>
    <row r="7353" spans="4:4">
      <c r="D7353" s="94"/>
    </row>
    <row r="7354" spans="4:4">
      <c r="D7354" s="94"/>
    </row>
    <row r="7355" spans="4:4">
      <c r="D7355" s="94"/>
    </row>
    <row r="7356" spans="4:4">
      <c r="D7356" s="94"/>
    </row>
    <row r="7357" spans="4:4">
      <c r="D7357" s="94"/>
    </row>
    <row r="7358" spans="4:4">
      <c r="D7358" s="94"/>
    </row>
    <row r="7359" spans="4:4">
      <c r="D7359" s="94"/>
    </row>
    <row r="7360" spans="4:4">
      <c r="D7360" s="94"/>
    </row>
    <row r="7361" spans="4:4">
      <c r="D7361" s="94"/>
    </row>
    <row r="7362" spans="4:4">
      <c r="D7362" s="94"/>
    </row>
    <row r="7363" spans="4:4">
      <c r="D7363" s="94"/>
    </row>
    <row r="7364" spans="4:4">
      <c r="D7364" s="94"/>
    </row>
    <row r="7365" spans="4:4">
      <c r="D7365" s="94"/>
    </row>
    <row r="7366" spans="4:4">
      <c r="D7366" s="94"/>
    </row>
    <row r="7367" spans="4:4">
      <c r="D7367" s="94"/>
    </row>
    <row r="7368" spans="4:4">
      <c r="D7368" s="94"/>
    </row>
    <row r="7369" spans="4:4">
      <c r="D7369" s="94"/>
    </row>
    <row r="7370" spans="4:4">
      <c r="D7370" s="94"/>
    </row>
    <row r="7371" spans="4:4">
      <c r="D7371" s="94"/>
    </row>
    <row r="7372" spans="4:4">
      <c r="D7372" s="94"/>
    </row>
    <row r="7373" spans="4:4">
      <c r="D7373" s="94"/>
    </row>
    <row r="7374" spans="4:4">
      <c r="D7374" s="94"/>
    </row>
    <row r="7375" spans="4:4">
      <c r="D7375" s="94"/>
    </row>
    <row r="7376" spans="4:4">
      <c r="D7376" s="94"/>
    </row>
    <row r="7377" spans="4:4">
      <c r="D7377" s="94"/>
    </row>
    <row r="7378" spans="4:4">
      <c r="D7378" s="94"/>
    </row>
    <row r="7379" spans="4:4">
      <c r="D7379" s="94"/>
    </row>
    <row r="7380" spans="4:4">
      <c r="D7380" s="94"/>
    </row>
    <row r="7381" spans="4:4">
      <c r="D7381" s="94"/>
    </row>
    <row r="7382" spans="4:4">
      <c r="D7382" s="94"/>
    </row>
    <row r="7383" spans="4:4">
      <c r="D7383" s="94"/>
    </row>
    <row r="7384" spans="4:4">
      <c r="D7384" s="94"/>
    </row>
    <row r="7385" spans="4:4">
      <c r="D7385" s="94"/>
    </row>
    <row r="7386" spans="4:4">
      <c r="D7386" s="94"/>
    </row>
    <row r="7387" spans="4:4">
      <c r="D7387" s="94"/>
    </row>
    <row r="7388" spans="4:4">
      <c r="D7388" s="94"/>
    </row>
    <row r="7389" spans="4:4">
      <c r="D7389" s="94"/>
    </row>
    <row r="7390" spans="4:4">
      <c r="D7390" s="94"/>
    </row>
    <row r="7391" spans="4:4">
      <c r="D7391" s="94"/>
    </row>
    <row r="7392" spans="4:4">
      <c r="D7392" s="94"/>
    </row>
    <row r="7393" spans="4:4">
      <c r="D7393" s="94"/>
    </row>
    <row r="7394" spans="4:4">
      <c r="D7394" s="94"/>
    </row>
    <row r="7395" spans="4:4">
      <c r="D7395" s="94"/>
    </row>
    <row r="7396" spans="4:4">
      <c r="D7396" s="94"/>
    </row>
    <row r="7397" spans="4:4">
      <c r="D7397" s="94"/>
    </row>
    <row r="7398" spans="4:4">
      <c r="D7398" s="94"/>
    </row>
    <row r="7399" spans="4:4">
      <c r="D7399" s="94"/>
    </row>
    <row r="7400" spans="4:4">
      <c r="D7400" s="94"/>
    </row>
    <row r="7401" spans="4:4">
      <c r="D7401" s="94"/>
    </row>
    <row r="7402" spans="4:4">
      <c r="D7402" s="94"/>
    </row>
    <row r="7403" spans="4:4">
      <c r="D7403" s="94"/>
    </row>
    <row r="7404" spans="4:4">
      <c r="D7404" s="94"/>
    </row>
    <row r="7405" spans="4:4">
      <c r="D7405" s="94"/>
    </row>
    <row r="7406" spans="4:4">
      <c r="D7406" s="94"/>
    </row>
    <row r="7407" spans="4:4">
      <c r="D7407" s="94"/>
    </row>
    <row r="7408" spans="4:4">
      <c r="D7408" s="94"/>
    </row>
    <row r="7409" spans="4:4">
      <c r="D7409" s="94"/>
    </row>
    <row r="7410" spans="4:4">
      <c r="D7410" s="94"/>
    </row>
    <row r="7411" spans="4:4">
      <c r="D7411" s="94"/>
    </row>
    <row r="7412" spans="4:4">
      <c r="D7412" s="94"/>
    </row>
    <row r="7413" spans="4:4">
      <c r="D7413" s="94"/>
    </row>
    <row r="7414" spans="4:4">
      <c r="D7414" s="94"/>
    </row>
    <row r="7415" spans="4:4">
      <c r="D7415" s="94"/>
    </row>
    <row r="7416" spans="4:4">
      <c r="D7416" s="94"/>
    </row>
    <row r="7417" spans="4:4">
      <c r="D7417" s="94"/>
    </row>
    <row r="7418" spans="4:4">
      <c r="D7418" s="94"/>
    </row>
    <row r="7419" spans="4:4">
      <c r="D7419" s="94"/>
    </row>
    <row r="7420" spans="4:4">
      <c r="D7420" s="94"/>
    </row>
    <row r="7421" spans="4:4">
      <c r="D7421" s="94"/>
    </row>
    <row r="7422" spans="4:4">
      <c r="D7422" s="94"/>
    </row>
    <row r="7423" spans="4:4">
      <c r="D7423" s="94"/>
    </row>
    <row r="7424" spans="4:4">
      <c r="D7424" s="94"/>
    </row>
    <row r="7425" spans="4:4">
      <c r="D7425" s="94"/>
    </row>
    <row r="7426" spans="4:4">
      <c r="D7426" s="94"/>
    </row>
    <row r="7427" spans="4:4">
      <c r="D7427" s="94"/>
    </row>
    <row r="7428" spans="4:4">
      <c r="D7428" s="94"/>
    </row>
    <row r="7429" spans="4:4">
      <c r="D7429" s="94"/>
    </row>
    <row r="7430" spans="4:4">
      <c r="D7430" s="94"/>
    </row>
    <row r="7431" spans="4:4">
      <c r="D7431" s="94"/>
    </row>
    <row r="7432" spans="4:4">
      <c r="D7432" s="94"/>
    </row>
    <row r="7433" spans="4:4">
      <c r="D7433" s="94"/>
    </row>
    <row r="7434" spans="4:4">
      <c r="D7434" s="94"/>
    </row>
    <row r="7435" spans="4:4">
      <c r="D7435" s="94"/>
    </row>
    <row r="7436" spans="4:4">
      <c r="D7436" s="94"/>
    </row>
    <row r="7437" spans="4:4">
      <c r="D7437" s="94"/>
    </row>
    <row r="7438" spans="4:4">
      <c r="D7438" s="94"/>
    </row>
    <row r="7439" spans="4:4">
      <c r="D7439" s="94"/>
    </row>
    <row r="7440" spans="4:4">
      <c r="D7440" s="94"/>
    </row>
    <row r="7441" spans="4:4">
      <c r="D7441" s="94"/>
    </row>
    <row r="7442" spans="4:4">
      <c r="D7442" s="94"/>
    </row>
    <row r="7443" spans="4:4">
      <c r="D7443" s="94"/>
    </row>
    <row r="7444" spans="4:4">
      <c r="D7444" s="94"/>
    </row>
    <row r="7445" spans="4:4">
      <c r="D7445" s="94"/>
    </row>
    <row r="7446" spans="4:4">
      <c r="D7446" s="94"/>
    </row>
    <row r="7447" spans="4:4">
      <c r="D7447" s="94"/>
    </row>
    <row r="7448" spans="4:4">
      <c r="D7448" s="94"/>
    </row>
    <row r="7449" spans="4:4">
      <c r="D7449" s="94"/>
    </row>
    <row r="7450" spans="4:4">
      <c r="D7450" s="94"/>
    </row>
    <row r="7451" spans="4:4">
      <c r="D7451" s="94"/>
    </row>
    <row r="7452" spans="4:4">
      <c r="D7452" s="94"/>
    </row>
    <row r="7453" spans="4:4">
      <c r="D7453" s="94"/>
    </row>
    <row r="7454" spans="4:4">
      <c r="D7454" s="94"/>
    </row>
    <row r="7455" spans="4:4">
      <c r="D7455" s="94"/>
    </row>
    <row r="7456" spans="4:4">
      <c r="D7456" s="94"/>
    </row>
    <row r="7457" spans="4:4">
      <c r="D7457" s="94"/>
    </row>
    <row r="7458" spans="4:4">
      <c r="D7458" s="94"/>
    </row>
    <row r="7459" spans="4:4">
      <c r="D7459" s="94"/>
    </row>
    <row r="7460" spans="4:4">
      <c r="D7460" s="94"/>
    </row>
    <row r="7461" spans="4:4">
      <c r="D7461" s="94"/>
    </row>
    <row r="7462" spans="4:4">
      <c r="D7462" s="94"/>
    </row>
    <row r="7463" spans="4:4">
      <c r="D7463" s="94"/>
    </row>
    <row r="7464" spans="4:4">
      <c r="D7464" s="94"/>
    </row>
    <row r="7465" spans="4:4">
      <c r="D7465" s="94"/>
    </row>
    <row r="7466" spans="4:4">
      <c r="D7466" s="94"/>
    </row>
    <row r="7467" spans="4:4">
      <c r="D7467" s="94"/>
    </row>
    <row r="7468" spans="4:4">
      <c r="D7468" s="94"/>
    </row>
    <row r="7469" spans="4:4">
      <c r="D7469" s="94"/>
    </row>
    <row r="7470" spans="4:4">
      <c r="D7470" s="94"/>
    </row>
    <row r="7471" spans="4:4">
      <c r="D7471" s="94"/>
    </row>
    <row r="7472" spans="4:4">
      <c r="D7472" s="94"/>
    </row>
    <row r="7473" spans="4:4">
      <c r="D7473" s="94"/>
    </row>
    <row r="7474" spans="4:4">
      <c r="D7474" s="94"/>
    </row>
    <row r="7475" spans="4:4">
      <c r="D7475" s="94"/>
    </row>
    <row r="7476" spans="4:4">
      <c r="D7476" s="94"/>
    </row>
    <row r="7477" spans="4:4">
      <c r="D7477" s="94"/>
    </row>
    <row r="7478" spans="4:4">
      <c r="D7478" s="94"/>
    </row>
    <row r="7479" spans="4:4">
      <c r="D7479" s="94"/>
    </row>
    <row r="7480" spans="4:4">
      <c r="D7480" s="94"/>
    </row>
    <row r="7481" spans="4:4">
      <c r="D7481" s="94"/>
    </row>
    <row r="7482" spans="4:4">
      <c r="D7482" s="94"/>
    </row>
    <row r="7483" spans="4:4">
      <c r="D7483" s="94"/>
    </row>
    <row r="7484" spans="4:4">
      <c r="D7484" s="94"/>
    </row>
    <row r="7485" spans="4:4">
      <c r="D7485" s="94"/>
    </row>
    <row r="7486" spans="4:4">
      <c r="D7486" s="94"/>
    </row>
    <row r="7487" spans="4:4">
      <c r="D7487" s="94"/>
    </row>
    <row r="7488" spans="4:4">
      <c r="D7488" s="94"/>
    </row>
    <row r="7489" spans="4:4">
      <c r="D7489" s="94"/>
    </row>
    <row r="7490" spans="4:4">
      <c r="D7490" s="94"/>
    </row>
    <row r="7491" spans="4:4">
      <c r="D7491" s="94"/>
    </row>
    <row r="7492" spans="4:4">
      <c r="D7492" s="94"/>
    </row>
    <row r="7493" spans="4:4">
      <c r="D7493" s="94"/>
    </row>
    <row r="7494" spans="4:4">
      <c r="D7494" s="94"/>
    </row>
    <row r="7495" spans="4:4">
      <c r="D7495" s="94"/>
    </row>
    <row r="7496" spans="4:4">
      <c r="D7496" s="94"/>
    </row>
    <row r="7497" spans="4:4">
      <c r="D7497" s="94"/>
    </row>
    <row r="7498" spans="4:4">
      <c r="D7498" s="94"/>
    </row>
    <row r="7499" spans="4:4">
      <c r="D7499" s="94"/>
    </row>
    <row r="7500" spans="4:4">
      <c r="D7500" s="94"/>
    </row>
    <row r="7501" spans="4:4">
      <c r="D7501" s="94"/>
    </row>
    <row r="7502" spans="4:4">
      <c r="D7502" s="94"/>
    </row>
    <row r="7503" spans="4:4">
      <c r="D7503" s="94"/>
    </row>
    <row r="7504" spans="4:4">
      <c r="D7504" s="94"/>
    </row>
    <row r="7505" spans="4:4">
      <c r="D7505" s="94"/>
    </row>
    <row r="7506" spans="4:4">
      <c r="D7506" s="94"/>
    </row>
    <row r="7507" spans="4:4">
      <c r="D7507" s="94"/>
    </row>
    <row r="7508" spans="4:4">
      <c r="D7508" s="94"/>
    </row>
    <row r="7509" spans="4:4">
      <c r="D7509" s="94"/>
    </row>
    <row r="7510" spans="4:4">
      <c r="D7510" s="94"/>
    </row>
    <row r="7511" spans="4:4">
      <c r="D7511" s="94"/>
    </row>
    <row r="7512" spans="4:4">
      <c r="D7512" s="94"/>
    </row>
    <row r="7513" spans="4:4">
      <c r="D7513" s="94"/>
    </row>
    <row r="7514" spans="4:4">
      <c r="D7514" s="94"/>
    </row>
    <row r="7515" spans="4:4">
      <c r="D7515" s="94"/>
    </row>
    <row r="7516" spans="4:4">
      <c r="D7516" s="94"/>
    </row>
    <row r="7517" spans="4:4">
      <c r="D7517" s="94"/>
    </row>
    <row r="7518" spans="4:4">
      <c r="D7518" s="94"/>
    </row>
    <row r="7519" spans="4:4">
      <c r="D7519" s="94"/>
    </row>
    <row r="7520" spans="4:4">
      <c r="D7520" s="94"/>
    </row>
    <row r="7521" spans="4:4">
      <c r="D7521" s="94"/>
    </row>
    <row r="7522" spans="4:4">
      <c r="D7522" s="94"/>
    </row>
    <row r="7523" spans="4:4">
      <c r="D7523" s="94"/>
    </row>
    <row r="7524" spans="4:4">
      <c r="D7524" s="94"/>
    </row>
    <row r="7525" spans="4:4">
      <c r="D7525" s="94"/>
    </row>
    <row r="7526" spans="4:4">
      <c r="D7526" s="94"/>
    </row>
    <row r="7527" spans="4:4">
      <c r="D7527" s="94"/>
    </row>
    <row r="7528" spans="4:4">
      <c r="D7528" s="94"/>
    </row>
    <row r="7529" spans="4:4">
      <c r="D7529" s="94"/>
    </row>
    <row r="7530" spans="4:4">
      <c r="D7530" s="94"/>
    </row>
    <row r="7531" spans="4:4">
      <c r="D7531" s="94"/>
    </row>
    <row r="7532" spans="4:4">
      <c r="D7532" s="94"/>
    </row>
    <row r="7533" spans="4:4">
      <c r="D7533" s="94"/>
    </row>
    <row r="7534" spans="4:4">
      <c r="D7534" s="94"/>
    </row>
    <row r="7535" spans="4:4">
      <c r="D7535" s="94"/>
    </row>
    <row r="7536" spans="4:4">
      <c r="D7536" s="94"/>
    </row>
    <row r="7537" spans="4:4">
      <c r="D7537" s="94"/>
    </row>
    <row r="7538" spans="4:4">
      <c r="D7538" s="94"/>
    </row>
    <row r="7539" spans="4:4">
      <c r="D7539" s="94"/>
    </row>
    <row r="7540" spans="4:4">
      <c r="D7540" s="94"/>
    </row>
    <row r="7541" spans="4:4">
      <c r="D7541" s="94"/>
    </row>
    <row r="7542" spans="4:4">
      <c r="D7542" s="94"/>
    </row>
    <row r="7543" spans="4:4">
      <c r="D7543" s="94"/>
    </row>
    <row r="7544" spans="4:4">
      <c r="D7544" s="94"/>
    </row>
    <row r="7545" spans="4:4">
      <c r="D7545" s="94"/>
    </row>
    <row r="7546" spans="4:4">
      <c r="D7546" s="94"/>
    </row>
    <row r="7547" spans="4:4">
      <c r="D7547" s="94"/>
    </row>
    <row r="7548" spans="4:4">
      <c r="D7548" s="94"/>
    </row>
    <row r="7549" spans="4:4">
      <c r="D7549" s="94"/>
    </row>
    <row r="7550" spans="4:4">
      <c r="D7550" s="94"/>
    </row>
    <row r="7551" spans="4:4">
      <c r="D7551" s="94"/>
    </row>
    <row r="7552" spans="4:4">
      <c r="D7552" s="94"/>
    </row>
    <row r="7553" spans="4:4">
      <c r="D7553" s="94"/>
    </row>
    <row r="7554" spans="4:4">
      <c r="D7554" s="94"/>
    </row>
    <row r="7555" spans="4:4">
      <c r="D7555" s="94"/>
    </row>
    <row r="7556" spans="4:4">
      <c r="D7556" s="94"/>
    </row>
    <row r="7557" spans="4:4">
      <c r="D7557" s="94"/>
    </row>
    <row r="7558" spans="4:4">
      <c r="D7558" s="94"/>
    </row>
    <row r="7559" spans="4:4">
      <c r="D7559" s="94"/>
    </row>
    <row r="7560" spans="4:4">
      <c r="D7560" s="94"/>
    </row>
    <row r="7561" spans="4:4">
      <c r="D7561" s="94"/>
    </row>
    <row r="7562" spans="4:4">
      <c r="D7562" s="94"/>
    </row>
    <row r="7563" spans="4:4">
      <c r="D7563" s="94"/>
    </row>
    <row r="7564" spans="4:4">
      <c r="D7564" s="94"/>
    </row>
    <row r="7565" spans="4:4">
      <c r="D7565" s="94"/>
    </row>
    <row r="7566" spans="4:4">
      <c r="D7566" s="94"/>
    </row>
    <row r="7567" spans="4:4">
      <c r="D7567" s="94"/>
    </row>
    <row r="7568" spans="4:4">
      <c r="D7568" s="94"/>
    </row>
    <row r="7569" spans="4:4">
      <c r="D7569" s="94"/>
    </row>
    <row r="7570" spans="4:4">
      <c r="D7570" s="94"/>
    </row>
    <row r="7571" spans="4:4">
      <c r="D7571" s="94"/>
    </row>
    <row r="7572" spans="4:4">
      <c r="D7572" s="94"/>
    </row>
    <row r="7573" spans="4:4">
      <c r="D7573" s="94"/>
    </row>
    <row r="7574" spans="4:4">
      <c r="D7574" s="94"/>
    </row>
    <row r="7575" spans="4:4">
      <c r="D7575" s="94"/>
    </row>
    <row r="7576" spans="4:4">
      <c r="D7576" s="94"/>
    </row>
    <row r="7577" spans="4:4">
      <c r="D7577" s="94"/>
    </row>
    <row r="7578" spans="4:4">
      <c r="D7578" s="94"/>
    </row>
    <row r="7579" spans="4:4">
      <c r="D7579" s="94"/>
    </row>
    <row r="7580" spans="4:4">
      <c r="D7580" s="94"/>
    </row>
    <row r="7581" spans="4:4">
      <c r="D7581" s="94"/>
    </row>
    <row r="7582" spans="4:4">
      <c r="D7582" s="94"/>
    </row>
    <row r="7583" spans="4:4">
      <c r="D7583" s="94"/>
    </row>
    <row r="7584" spans="4:4">
      <c r="D7584" s="94"/>
    </row>
    <row r="7585" spans="4:4">
      <c r="D7585" s="94"/>
    </row>
    <row r="7586" spans="4:4">
      <c r="D7586" s="94"/>
    </row>
    <row r="7587" spans="4:4">
      <c r="D7587" s="94"/>
    </row>
    <row r="7588" spans="4:4">
      <c r="D7588" s="94"/>
    </row>
    <row r="7589" spans="4:4">
      <c r="D7589" s="94"/>
    </row>
    <row r="7590" spans="4:4">
      <c r="D7590" s="94"/>
    </row>
    <row r="7591" spans="4:4">
      <c r="D7591" s="94"/>
    </row>
    <row r="7592" spans="4:4">
      <c r="D7592" s="94"/>
    </row>
    <row r="7593" spans="4:4">
      <c r="D7593" s="94"/>
    </row>
    <row r="7594" spans="4:4">
      <c r="D7594" s="94"/>
    </row>
    <row r="7595" spans="4:4">
      <c r="D7595" s="94"/>
    </row>
    <row r="7596" spans="4:4">
      <c r="D7596" s="94"/>
    </row>
    <row r="7597" spans="4:4">
      <c r="D7597" s="94"/>
    </row>
    <row r="7598" spans="4:4">
      <c r="D7598" s="94"/>
    </row>
    <row r="7599" spans="4:4">
      <c r="D7599" s="94"/>
    </row>
    <row r="7600" spans="4:4">
      <c r="D7600" s="94"/>
    </row>
    <row r="7601" spans="4:4">
      <c r="D7601" s="94"/>
    </row>
    <row r="7602" spans="4:4">
      <c r="D7602" s="94"/>
    </row>
    <row r="7603" spans="4:4">
      <c r="D7603" s="94"/>
    </row>
    <row r="7604" spans="4:4">
      <c r="D7604" s="94"/>
    </row>
    <row r="7605" spans="4:4">
      <c r="D7605" s="94"/>
    </row>
    <row r="7606" spans="4:4">
      <c r="D7606" s="94"/>
    </row>
    <row r="7607" spans="4:4">
      <c r="D7607" s="94"/>
    </row>
    <row r="7608" spans="4:4">
      <c r="D7608" s="94"/>
    </row>
    <row r="7609" spans="4:4">
      <c r="D7609" s="94"/>
    </row>
    <row r="7610" spans="4:4">
      <c r="D7610" s="94"/>
    </row>
    <row r="7611" spans="4:4">
      <c r="D7611" s="94"/>
    </row>
    <row r="7612" spans="4:4">
      <c r="D7612" s="94"/>
    </row>
    <row r="7613" spans="4:4">
      <c r="D7613" s="94"/>
    </row>
    <row r="7614" spans="4:4">
      <c r="D7614" s="94"/>
    </row>
    <row r="7615" spans="4:4">
      <c r="D7615" s="94"/>
    </row>
    <row r="7616" spans="4:4">
      <c r="D7616" s="94"/>
    </row>
    <row r="7617" spans="4:4">
      <c r="D7617" s="94"/>
    </row>
    <row r="7618" spans="4:4">
      <c r="D7618" s="94"/>
    </row>
    <row r="7619" spans="4:4">
      <c r="D7619" s="94"/>
    </row>
    <row r="7620" spans="4:4">
      <c r="D7620" s="94"/>
    </row>
    <row r="7621" spans="4:4">
      <c r="D7621" s="94"/>
    </row>
    <row r="7622" spans="4:4">
      <c r="D7622" s="94"/>
    </row>
    <row r="7623" spans="4:4">
      <c r="D7623" s="94"/>
    </row>
    <row r="7624" spans="4:4">
      <c r="D7624" s="94"/>
    </row>
    <row r="7625" spans="4:4">
      <c r="D7625" s="94"/>
    </row>
    <row r="7626" spans="4:4">
      <c r="D7626" s="94"/>
    </row>
    <row r="7627" spans="4:4">
      <c r="D7627" s="94"/>
    </row>
    <row r="7628" spans="4:4">
      <c r="D7628" s="94"/>
    </row>
    <row r="7629" spans="4:4">
      <c r="D7629" s="94"/>
    </row>
    <row r="7630" spans="4:4">
      <c r="D7630" s="94"/>
    </row>
    <row r="7631" spans="4:4">
      <c r="D7631" s="94"/>
    </row>
    <row r="7632" spans="4:4">
      <c r="D7632" s="94"/>
    </row>
    <row r="7633" spans="4:4">
      <c r="D7633" s="94"/>
    </row>
    <row r="7634" spans="4:4">
      <c r="D7634" s="94"/>
    </row>
    <row r="7635" spans="4:4">
      <c r="D7635" s="94"/>
    </row>
    <row r="7636" spans="4:4">
      <c r="D7636" s="94"/>
    </row>
    <row r="7637" spans="4:4">
      <c r="D7637" s="94"/>
    </row>
    <row r="7638" spans="4:4">
      <c r="D7638" s="94"/>
    </row>
    <row r="7639" spans="4:4">
      <c r="D7639" s="94"/>
    </row>
    <row r="7640" spans="4:4">
      <c r="D7640" s="94"/>
    </row>
    <row r="7641" spans="4:4">
      <c r="D7641" s="94"/>
    </row>
    <row r="7642" spans="4:4">
      <c r="D7642" s="94"/>
    </row>
    <row r="7643" spans="4:4">
      <c r="D7643" s="94"/>
    </row>
    <row r="7644" spans="4:4">
      <c r="D7644" s="94"/>
    </row>
    <row r="7645" spans="4:4">
      <c r="D7645" s="94"/>
    </row>
    <row r="7646" spans="4:4">
      <c r="D7646" s="94"/>
    </row>
    <row r="7647" spans="4:4">
      <c r="D7647" s="94"/>
    </row>
    <row r="7648" spans="4:4">
      <c r="D7648" s="94"/>
    </row>
    <row r="7649" spans="4:4">
      <c r="D7649" s="94"/>
    </row>
    <row r="7650" spans="4:4">
      <c r="D7650" s="94"/>
    </row>
    <row r="7651" spans="4:4">
      <c r="D7651" s="94"/>
    </row>
    <row r="7652" spans="4:4">
      <c r="D7652" s="94"/>
    </row>
    <row r="7653" spans="4:4">
      <c r="D7653" s="94"/>
    </row>
    <row r="7654" spans="4:4">
      <c r="D7654" s="94"/>
    </row>
    <row r="7655" spans="4:4">
      <c r="D7655" s="94"/>
    </row>
    <row r="7656" spans="4:4">
      <c r="D7656" s="94"/>
    </row>
    <row r="7657" spans="4:4">
      <c r="D7657" s="94"/>
    </row>
    <row r="7658" spans="4:4">
      <c r="D7658" s="94"/>
    </row>
    <row r="7659" spans="4:4">
      <c r="D7659" s="94"/>
    </row>
    <row r="7660" spans="4:4">
      <c r="D7660" s="94"/>
    </row>
    <row r="7661" spans="4:4">
      <c r="D7661" s="94"/>
    </row>
    <row r="7662" spans="4:4">
      <c r="D7662" s="94"/>
    </row>
    <row r="7663" spans="4:4">
      <c r="D7663" s="94"/>
    </row>
    <row r="7664" spans="4:4">
      <c r="D7664" s="94"/>
    </row>
    <row r="7665" spans="4:4">
      <c r="D7665" s="94"/>
    </row>
    <row r="7666" spans="4:4">
      <c r="D7666" s="94"/>
    </row>
    <row r="7667" spans="4:4">
      <c r="D7667" s="94"/>
    </row>
    <row r="7668" spans="4:4">
      <c r="D7668" s="94"/>
    </row>
    <row r="7669" spans="4:4">
      <c r="D7669" s="94"/>
    </row>
    <row r="7670" spans="4:4">
      <c r="D7670" s="94"/>
    </row>
    <row r="7671" spans="4:4">
      <c r="D7671" s="94"/>
    </row>
    <row r="7672" spans="4:4">
      <c r="D7672" s="94"/>
    </row>
    <row r="7673" spans="4:4">
      <c r="D7673" s="94"/>
    </row>
    <row r="7674" spans="4:4">
      <c r="D7674" s="94"/>
    </row>
    <row r="7675" spans="4:4">
      <c r="D7675" s="94"/>
    </row>
    <row r="7676" spans="4:4">
      <c r="D7676" s="94"/>
    </row>
    <row r="7677" spans="4:4">
      <c r="D7677" s="94"/>
    </row>
    <row r="7678" spans="4:4">
      <c r="D7678" s="94"/>
    </row>
    <row r="7679" spans="4:4">
      <c r="D7679" s="94"/>
    </row>
    <row r="7680" spans="4:4">
      <c r="D7680" s="94"/>
    </row>
    <row r="7681" spans="4:4">
      <c r="D7681" s="94"/>
    </row>
    <row r="7682" spans="4:4">
      <c r="D7682" s="94"/>
    </row>
    <row r="7683" spans="4:4">
      <c r="D7683" s="94"/>
    </row>
    <row r="7684" spans="4:4">
      <c r="D7684" s="94"/>
    </row>
    <row r="7685" spans="4:4">
      <c r="D7685" s="94"/>
    </row>
    <row r="7686" spans="4:4">
      <c r="D7686" s="94"/>
    </row>
    <row r="7687" spans="4:4">
      <c r="D7687" s="94"/>
    </row>
    <row r="7688" spans="4:4">
      <c r="D7688" s="94"/>
    </row>
    <row r="7689" spans="4:4">
      <c r="D7689" s="94"/>
    </row>
    <row r="7690" spans="4:4">
      <c r="D7690" s="94"/>
    </row>
    <row r="7691" spans="4:4">
      <c r="D7691" s="94"/>
    </row>
    <row r="7692" spans="4:4">
      <c r="D7692" s="94"/>
    </row>
    <row r="7693" spans="4:4">
      <c r="D7693" s="94"/>
    </row>
    <row r="7694" spans="4:4">
      <c r="D7694" s="94"/>
    </row>
    <row r="7695" spans="4:4">
      <c r="D7695" s="94"/>
    </row>
    <row r="7696" spans="4:4">
      <c r="D7696" s="94"/>
    </row>
    <row r="7697" spans="4:4">
      <c r="D7697" s="94"/>
    </row>
    <row r="7698" spans="4:4">
      <c r="D7698" s="94"/>
    </row>
    <row r="7699" spans="4:4">
      <c r="D7699" s="94"/>
    </row>
    <row r="7700" spans="4:4">
      <c r="D7700" s="94"/>
    </row>
    <row r="7701" spans="4:4">
      <c r="D7701" s="94"/>
    </row>
    <row r="7702" spans="4:4">
      <c r="D7702" s="94"/>
    </row>
    <row r="7703" spans="4:4">
      <c r="D7703" s="94"/>
    </row>
    <row r="7704" spans="4:4">
      <c r="D7704" s="94"/>
    </row>
    <row r="7705" spans="4:4">
      <c r="D7705" s="94"/>
    </row>
    <row r="7706" spans="4:4">
      <c r="D7706" s="94"/>
    </row>
    <row r="7707" spans="4:4">
      <c r="D7707" s="94"/>
    </row>
    <row r="7708" spans="4:4">
      <c r="D7708" s="94"/>
    </row>
    <row r="7709" spans="4:4">
      <c r="D7709" s="94"/>
    </row>
    <row r="7710" spans="4:4">
      <c r="D7710" s="94"/>
    </row>
    <row r="7711" spans="4:4">
      <c r="D7711" s="94"/>
    </row>
    <row r="7712" spans="4:4">
      <c r="D7712" s="94"/>
    </row>
    <row r="7713" spans="4:4">
      <c r="D7713" s="94"/>
    </row>
    <row r="7714" spans="4:4">
      <c r="D7714" s="94"/>
    </row>
    <row r="7715" spans="4:4">
      <c r="D7715" s="94"/>
    </row>
    <row r="7716" spans="4:4">
      <c r="D7716" s="94"/>
    </row>
    <row r="7717" spans="4:4">
      <c r="D7717" s="94"/>
    </row>
    <row r="7718" spans="4:4">
      <c r="D7718" s="94"/>
    </row>
    <row r="7719" spans="4:4">
      <c r="D7719" s="94"/>
    </row>
    <row r="7720" spans="4:4">
      <c r="D7720" s="94"/>
    </row>
    <row r="7721" spans="4:4">
      <c r="D7721" s="94"/>
    </row>
    <row r="7722" spans="4:4">
      <c r="D7722" s="94"/>
    </row>
    <row r="7723" spans="4:4">
      <c r="D7723" s="94"/>
    </row>
    <row r="7724" spans="4:4">
      <c r="D7724" s="94"/>
    </row>
    <row r="7725" spans="4:4">
      <c r="D7725" s="94"/>
    </row>
    <row r="7726" spans="4:4">
      <c r="D7726" s="94"/>
    </row>
    <row r="7727" spans="4:4">
      <c r="D7727" s="94"/>
    </row>
    <row r="7728" spans="4:4">
      <c r="D7728" s="94"/>
    </row>
    <row r="7729" spans="4:4">
      <c r="D7729" s="94"/>
    </row>
    <row r="7730" spans="4:4">
      <c r="D7730" s="94"/>
    </row>
    <row r="7731" spans="4:4">
      <c r="D7731" s="94"/>
    </row>
    <row r="7732" spans="4:4">
      <c r="D7732" s="94"/>
    </row>
    <row r="7733" spans="4:4">
      <c r="D7733" s="94"/>
    </row>
    <row r="7734" spans="4:4">
      <c r="D7734" s="94"/>
    </row>
    <row r="7735" spans="4:4">
      <c r="D7735" s="94"/>
    </row>
    <row r="7736" spans="4:4">
      <c r="D7736" s="94"/>
    </row>
    <row r="7737" spans="4:4">
      <c r="D7737" s="94"/>
    </row>
    <row r="7738" spans="4:4">
      <c r="D7738" s="94"/>
    </row>
    <row r="7739" spans="4:4">
      <c r="D7739" s="94"/>
    </row>
    <row r="7740" spans="4:4">
      <c r="D7740" s="94"/>
    </row>
    <row r="7741" spans="4:4">
      <c r="D7741" s="94"/>
    </row>
    <row r="7742" spans="4:4">
      <c r="D7742" s="94"/>
    </row>
    <row r="7743" spans="4:4">
      <c r="D7743" s="94"/>
    </row>
    <row r="7744" spans="4:4">
      <c r="D7744" s="94"/>
    </row>
    <row r="7745" spans="4:4">
      <c r="D7745" s="94"/>
    </row>
    <row r="7746" spans="4:4">
      <c r="D7746" s="94"/>
    </row>
    <row r="7747" spans="4:4">
      <c r="D7747" s="94"/>
    </row>
    <row r="7748" spans="4:4">
      <c r="D7748" s="94"/>
    </row>
    <row r="7749" spans="4:4">
      <c r="D7749" s="94"/>
    </row>
    <row r="7750" spans="4:4">
      <c r="D7750" s="94"/>
    </row>
    <row r="7751" spans="4:4">
      <c r="D7751" s="94"/>
    </row>
    <row r="7752" spans="4:4">
      <c r="D7752" s="94"/>
    </row>
    <row r="7753" spans="4:4">
      <c r="D7753" s="94"/>
    </row>
    <row r="7754" spans="4:4">
      <c r="D7754" s="94"/>
    </row>
    <row r="7755" spans="4:4">
      <c r="D7755" s="94"/>
    </row>
    <row r="7756" spans="4:4">
      <c r="D7756" s="94"/>
    </row>
    <row r="7757" spans="4:4">
      <c r="D7757" s="94"/>
    </row>
    <row r="7758" spans="4:4">
      <c r="D7758" s="94"/>
    </row>
    <row r="7759" spans="4:4">
      <c r="D7759" s="94"/>
    </row>
    <row r="7760" spans="4:4">
      <c r="D7760" s="94"/>
    </row>
    <row r="7761" spans="4:4">
      <c r="D7761" s="94"/>
    </row>
    <row r="7762" spans="4:4">
      <c r="D7762" s="94"/>
    </row>
    <row r="7763" spans="4:4">
      <c r="D7763" s="94"/>
    </row>
    <row r="7764" spans="4:4">
      <c r="D7764" s="94"/>
    </row>
    <row r="7765" spans="4:4">
      <c r="D7765" s="94"/>
    </row>
    <row r="7766" spans="4:4">
      <c r="D7766" s="94"/>
    </row>
    <row r="7767" spans="4:4">
      <c r="D7767" s="94"/>
    </row>
    <row r="7768" spans="4:4">
      <c r="D7768" s="94"/>
    </row>
    <row r="7769" spans="4:4">
      <c r="D7769" s="94"/>
    </row>
    <row r="7770" spans="4:4">
      <c r="D7770" s="94"/>
    </row>
    <row r="7771" spans="4:4">
      <c r="D7771" s="94"/>
    </row>
    <row r="7772" spans="4:4">
      <c r="D7772" s="94"/>
    </row>
    <row r="7773" spans="4:4">
      <c r="D7773" s="94"/>
    </row>
    <row r="7774" spans="4:4">
      <c r="D7774" s="94"/>
    </row>
    <row r="7775" spans="4:4">
      <c r="D7775" s="94"/>
    </row>
    <row r="7776" spans="4:4">
      <c r="D7776" s="94"/>
    </row>
    <row r="7777" spans="4:4">
      <c r="D7777" s="94"/>
    </row>
    <row r="7778" spans="4:4">
      <c r="D7778" s="94"/>
    </row>
    <row r="7779" spans="4:4">
      <c r="D7779" s="94"/>
    </row>
    <row r="7780" spans="4:4">
      <c r="D7780" s="94"/>
    </row>
    <row r="7781" spans="4:4">
      <c r="D7781" s="94"/>
    </row>
    <row r="7782" spans="4:4">
      <c r="D7782" s="94"/>
    </row>
    <row r="7783" spans="4:4">
      <c r="D7783" s="94"/>
    </row>
    <row r="7784" spans="4:4">
      <c r="D7784" s="94"/>
    </row>
    <row r="7785" spans="4:4">
      <c r="D7785" s="94"/>
    </row>
    <row r="7786" spans="4:4">
      <c r="D7786" s="94"/>
    </row>
    <row r="7787" spans="4:4">
      <c r="D7787" s="94"/>
    </row>
    <row r="7788" spans="4:4">
      <c r="D7788" s="94"/>
    </row>
    <row r="7789" spans="4:4">
      <c r="D7789" s="94"/>
    </row>
    <row r="7790" spans="4:4">
      <c r="D7790" s="94"/>
    </row>
    <row r="7791" spans="4:4">
      <c r="D7791" s="94"/>
    </row>
    <row r="7792" spans="4:4">
      <c r="D7792" s="94"/>
    </row>
    <row r="7793" spans="4:4">
      <c r="D7793" s="94"/>
    </row>
    <row r="7794" spans="4:4">
      <c r="D7794" s="94"/>
    </row>
    <row r="7795" spans="4:4">
      <c r="D7795" s="94"/>
    </row>
    <row r="7796" spans="4:4">
      <c r="D7796" s="94"/>
    </row>
    <row r="7797" spans="4:4">
      <c r="D7797" s="94"/>
    </row>
    <row r="7798" spans="4:4">
      <c r="D7798" s="94"/>
    </row>
    <row r="7799" spans="4:4">
      <c r="D7799" s="94"/>
    </row>
    <row r="7800" spans="4:4">
      <c r="D7800" s="94"/>
    </row>
    <row r="7801" spans="4:4">
      <c r="D7801" s="94"/>
    </row>
    <row r="7802" spans="4:4">
      <c r="D7802" s="94"/>
    </row>
    <row r="7803" spans="4:4">
      <c r="D7803" s="94"/>
    </row>
    <row r="7804" spans="4:4">
      <c r="D7804" s="94"/>
    </row>
    <row r="7805" spans="4:4">
      <c r="D7805" s="94"/>
    </row>
    <row r="7806" spans="4:4">
      <c r="D7806" s="94"/>
    </row>
    <row r="7807" spans="4:4">
      <c r="D7807" s="94"/>
    </row>
    <row r="7808" spans="4:4">
      <c r="D7808" s="94"/>
    </row>
    <row r="7809" spans="4:4">
      <c r="D7809" s="94"/>
    </row>
    <row r="7810" spans="4:4">
      <c r="D7810" s="94"/>
    </row>
    <row r="7811" spans="4:4">
      <c r="D7811" s="94"/>
    </row>
    <row r="7812" spans="4:4">
      <c r="D7812" s="94"/>
    </row>
    <row r="7813" spans="4:4">
      <c r="D7813" s="94"/>
    </row>
    <row r="7814" spans="4:4">
      <c r="D7814" s="94"/>
    </row>
    <row r="7815" spans="4:4">
      <c r="D7815" s="94"/>
    </row>
    <row r="7816" spans="4:4">
      <c r="D7816" s="94"/>
    </row>
    <row r="7817" spans="4:4">
      <c r="D7817" s="94"/>
    </row>
    <row r="7818" spans="4:4">
      <c r="D7818" s="94"/>
    </row>
    <row r="7819" spans="4:4">
      <c r="D7819" s="94"/>
    </row>
    <row r="7820" spans="4:4">
      <c r="D7820" s="94"/>
    </row>
    <row r="7821" spans="4:4">
      <c r="D7821" s="94"/>
    </row>
    <row r="7822" spans="4:4">
      <c r="D7822" s="94"/>
    </row>
    <row r="7823" spans="4:4">
      <c r="D7823" s="94"/>
    </row>
    <row r="7824" spans="4:4">
      <c r="D7824" s="94"/>
    </row>
    <row r="7825" spans="4:4">
      <c r="D7825" s="94"/>
    </row>
    <row r="7826" spans="4:4">
      <c r="D7826" s="94"/>
    </row>
    <row r="7827" spans="4:4">
      <c r="D7827" s="94"/>
    </row>
    <row r="7828" spans="4:4">
      <c r="D7828" s="94"/>
    </row>
    <row r="7829" spans="4:4">
      <c r="D7829" s="94"/>
    </row>
    <row r="7830" spans="4:4">
      <c r="D7830" s="94"/>
    </row>
    <row r="7831" spans="4:4">
      <c r="D7831" s="94"/>
    </row>
    <row r="7832" spans="4:4">
      <c r="D7832" s="94"/>
    </row>
    <row r="7833" spans="4:4">
      <c r="D7833" s="94"/>
    </row>
    <row r="7834" spans="4:4">
      <c r="D7834" s="94"/>
    </row>
    <row r="7835" spans="4:4">
      <c r="D7835" s="94"/>
    </row>
    <row r="7836" spans="4:4">
      <c r="D7836" s="94"/>
    </row>
    <row r="7837" spans="4:4">
      <c r="D7837" s="94"/>
    </row>
    <row r="7838" spans="4:4">
      <c r="D7838" s="94"/>
    </row>
    <row r="7839" spans="4:4">
      <c r="D7839" s="94"/>
    </row>
    <row r="7840" spans="4:4">
      <c r="D7840" s="94"/>
    </row>
    <row r="7841" spans="4:4">
      <c r="D7841" s="94"/>
    </row>
    <row r="7842" spans="4:4">
      <c r="D7842" s="94"/>
    </row>
    <row r="7843" spans="4:4">
      <c r="D7843" s="94"/>
    </row>
    <row r="7844" spans="4:4">
      <c r="D7844" s="94"/>
    </row>
    <row r="7845" spans="4:4">
      <c r="D7845" s="94"/>
    </row>
    <row r="7846" spans="4:4">
      <c r="D7846" s="94"/>
    </row>
    <row r="7847" spans="4:4">
      <c r="D7847" s="94"/>
    </row>
    <row r="7848" spans="4:4">
      <c r="D7848" s="94"/>
    </row>
    <row r="7849" spans="4:4">
      <c r="D7849" s="94"/>
    </row>
    <row r="7850" spans="4:4">
      <c r="D7850" s="94"/>
    </row>
    <row r="7851" spans="4:4">
      <c r="D7851" s="94"/>
    </row>
    <row r="7852" spans="4:4">
      <c r="D7852" s="94"/>
    </row>
    <row r="7853" spans="4:4">
      <c r="D7853" s="94"/>
    </row>
    <row r="7854" spans="4:4">
      <c r="D7854" s="94"/>
    </row>
    <row r="7855" spans="4:4">
      <c r="D7855" s="94"/>
    </row>
    <row r="7856" spans="4:4">
      <c r="D7856" s="94"/>
    </row>
    <row r="7857" spans="4:4">
      <c r="D7857" s="94"/>
    </row>
    <row r="7858" spans="4:4">
      <c r="D7858" s="94"/>
    </row>
    <row r="7859" spans="4:4">
      <c r="D7859" s="94"/>
    </row>
    <row r="7860" spans="4:4">
      <c r="D7860" s="94"/>
    </row>
    <row r="7861" spans="4:4">
      <c r="D7861" s="94"/>
    </row>
    <row r="7862" spans="4:4">
      <c r="D7862" s="94"/>
    </row>
    <row r="7863" spans="4:4">
      <c r="D7863" s="94"/>
    </row>
    <row r="7864" spans="4:4">
      <c r="D7864" s="94"/>
    </row>
    <row r="7865" spans="4:4">
      <c r="D7865" s="94"/>
    </row>
    <row r="7866" spans="4:4">
      <c r="D7866" s="94"/>
    </row>
    <row r="7867" spans="4:4">
      <c r="D7867" s="94"/>
    </row>
    <row r="7868" spans="4:4">
      <c r="D7868" s="94"/>
    </row>
    <row r="7869" spans="4:4">
      <c r="D7869" s="94"/>
    </row>
    <row r="7870" spans="4:4">
      <c r="D7870" s="94"/>
    </row>
    <row r="7871" spans="4:4">
      <c r="D7871" s="94"/>
    </row>
    <row r="7872" spans="4:4">
      <c r="D7872" s="94"/>
    </row>
    <row r="7873" spans="4:4">
      <c r="D7873" s="94"/>
    </row>
    <row r="7874" spans="4:4">
      <c r="D7874" s="94"/>
    </row>
    <row r="7875" spans="4:4">
      <c r="D7875" s="94"/>
    </row>
    <row r="7876" spans="4:4">
      <c r="D7876" s="94"/>
    </row>
    <row r="7877" spans="4:4">
      <c r="D7877" s="94"/>
    </row>
    <row r="7878" spans="4:4">
      <c r="D7878" s="94"/>
    </row>
    <row r="7879" spans="4:4">
      <c r="D7879" s="94"/>
    </row>
    <row r="7880" spans="4:4">
      <c r="D7880" s="94"/>
    </row>
    <row r="7881" spans="4:4">
      <c r="D7881" s="94"/>
    </row>
    <row r="7882" spans="4:4">
      <c r="D7882" s="94"/>
    </row>
    <row r="7883" spans="4:4">
      <c r="D7883" s="94"/>
    </row>
    <row r="7884" spans="4:4">
      <c r="D7884" s="94"/>
    </row>
    <row r="7885" spans="4:4">
      <c r="D7885" s="94"/>
    </row>
    <row r="7886" spans="4:4">
      <c r="D7886" s="94"/>
    </row>
    <row r="7887" spans="4:4">
      <c r="D7887" s="94"/>
    </row>
    <row r="7888" spans="4:4">
      <c r="D7888" s="94"/>
    </row>
    <row r="7889" spans="4:4">
      <c r="D7889" s="94"/>
    </row>
    <row r="7890" spans="4:4">
      <c r="D7890" s="94"/>
    </row>
    <row r="7891" spans="4:4">
      <c r="D7891" s="94"/>
    </row>
    <row r="7892" spans="4:4">
      <c r="D7892" s="94"/>
    </row>
    <row r="7893" spans="4:4">
      <c r="D7893" s="94"/>
    </row>
    <row r="7894" spans="4:4">
      <c r="D7894" s="94"/>
    </row>
    <row r="7895" spans="4:4">
      <c r="D7895" s="94"/>
    </row>
    <row r="7896" spans="4:4">
      <c r="D7896" s="94"/>
    </row>
    <row r="7897" spans="4:4">
      <c r="D7897" s="94"/>
    </row>
    <row r="7898" spans="4:4">
      <c r="D7898" s="94"/>
    </row>
    <row r="7899" spans="4:4">
      <c r="D7899" s="94"/>
    </row>
    <row r="7900" spans="4:4">
      <c r="D7900" s="94"/>
    </row>
    <row r="7901" spans="4:4">
      <c r="D7901" s="94"/>
    </row>
    <row r="7902" spans="4:4">
      <c r="D7902" s="94"/>
    </row>
    <row r="7903" spans="4:4">
      <c r="D7903" s="94"/>
    </row>
    <row r="7904" spans="4:4">
      <c r="D7904" s="94"/>
    </row>
    <row r="7905" spans="4:4">
      <c r="D7905" s="94"/>
    </row>
    <row r="7906" spans="4:4">
      <c r="D7906" s="94"/>
    </row>
    <row r="7907" spans="4:4">
      <c r="D7907" s="94"/>
    </row>
    <row r="7908" spans="4:4">
      <c r="D7908" s="94"/>
    </row>
    <row r="7909" spans="4:4">
      <c r="D7909" s="94"/>
    </row>
    <row r="7910" spans="4:4">
      <c r="D7910" s="94"/>
    </row>
    <row r="7911" spans="4:4">
      <c r="D7911" s="94"/>
    </row>
    <row r="7912" spans="4:4">
      <c r="D7912" s="94"/>
    </row>
    <row r="7913" spans="4:4">
      <c r="D7913" s="94"/>
    </row>
    <row r="7914" spans="4:4">
      <c r="D7914" s="94"/>
    </row>
    <row r="7915" spans="4:4">
      <c r="D7915" s="94"/>
    </row>
    <row r="7916" spans="4:4">
      <c r="D7916" s="94"/>
    </row>
    <row r="7917" spans="4:4">
      <c r="D7917" s="94"/>
    </row>
    <row r="7918" spans="4:4">
      <c r="D7918" s="94"/>
    </row>
    <row r="7919" spans="4:4">
      <c r="D7919" s="94"/>
    </row>
    <row r="7920" spans="4:4">
      <c r="D7920" s="94"/>
    </row>
    <row r="7921" spans="4:4">
      <c r="D7921" s="94"/>
    </row>
    <row r="7922" spans="4:4">
      <c r="D7922" s="94"/>
    </row>
    <row r="7923" spans="4:4">
      <c r="D7923" s="94"/>
    </row>
    <row r="7924" spans="4:4">
      <c r="D7924" s="94"/>
    </row>
    <row r="7925" spans="4:4">
      <c r="D7925" s="94"/>
    </row>
    <row r="7926" spans="4:4">
      <c r="D7926" s="94"/>
    </row>
    <row r="7927" spans="4:4">
      <c r="D7927" s="94"/>
    </row>
    <row r="7928" spans="4:4">
      <c r="D7928" s="94"/>
    </row>
    <row r="7929" spans="4:4">
      <c r="D7929" s="94"/>
    </row>
    <row r="7930" spans="4:4">
      <c r="D7930" s="94"/>
    </row>
    <row r="7931" spans="4:4">
      <c r="D7931" s="94"/>
    </row>
    <row r="7932" spans="4:4">
      <c r="D7932" s="94"/>
    </row>
    <row r="7933" spans="4:4">
      <c r="D7933" s="94"/>
    </row>
    <row r="7934" spans="4:4">
      <c r="D7934" s="94"/>
    </row>
    <row r="7935" spans="4:4">
      <c r="D7935" s="94"/>
    </row>
    <row r="7936" spans="4:4">
      <c r="D7936" s="94"/>
    </row>
    <row r="7937" spans="4:4">
      <c r="D7937" s="94"/>
    </row>
    <row r="7938" spans="4:4">
      <c r="D7938" s="94"/>
    </row>
    <row r="7939" spans="4:4">
      <c r="D7939" s="94"/>
    </row>
    <row r="7940" spans="4:4">
      <c r="D7940" s="94"/>
    </row>
    <row r="7941" spans="4:4">
      <c r="D7941" s="94"/>
    </row>
    <row r="7942" spans="4:4">
      <c r="D7942" s="94"/>
    </row>
    <row r="7943" spans="4:4">
      <c r="D7943" s="94"/>
    </row>
    <row r="7944" spans="4:4">
      <c r="D7944" s="94"/>
    </row>
    <row r="7945" spans="4:4">
      <c r="D7945" s="94"/>
    </row>
    <row r="7946" spans="4:4">
      <c r="D7946" s="94"/>
    </row>
    <row r="7947" spans="4:4">
      <c r="D7947" s="94"/>
    </row>
    <row r="7948" spans="4:4">
      <c r="D7948" s="94"/>
    </row>
    <row r="7949" spans="4:4">
      <c r="D7949" s="94"/>
    </row>
    <row r="7950" spans="4:4">
      <c r="D7950" s="94"/>
    </row>
    <row r="7951" spans="4:4">
      <c r="D7951" s="94"/>
    </row>
    <row r="7952" spans="4:4">
      <c r="D7952" s="94"/>
    </row>
    <row r="7953" spans="4:4">
      <c r="D7953" s="94"/>
    </row>
    <row r="7954" spans="4:4">
      <c r="D7954" s="94"/>
    </row>
    <row r="7955" spans="4:4">
      <c r="D7955" s="94"/>
    </row>
    <row r="7956" spans="4:4">
      <c r="D7956" s="94"/>
    </row>
    <row r="7957" spans="4:4">
      <c r="D7957" s="94"/>
    </row>
    <row r="7958" spans="4:4">
      <c r="D7958" s="94"/>
    </row>
    <row r="7959" spans="4:4">
      <c r="D7959" s="94"/>
    </row>
    <row r="7960" spans="4:4">
      <c r="D7960" s="94"/>
    </row>
    <row r="7961" spans="4:4">
      <c r="D7961" s="94"/>
    </row>
    <row r="7962" spans="4:4">
      <c r="D7962" s="94"/>
    </row>
    <row r="7963" spans="4:4">
      <c r="D7963" s="94"/>
    </row>
    <row r="7964" spans="4:4">
      <c r="D7964" s="94"/>
    </row>
    <row r="7965" spans="4:4">
      <c r="D7965" s="94"/>
    </row>
    <row r="7966" spans="4:4">
      <c r="D7966" s="94"/>
    </row>
    <row r="7967" spans="4:4">
      <c r="D7967" s="94"/>
    </row>
    <row r="7968" spans="4:4">
      <c r="D7968" s="94"/>
    </row>
    <row r="7969" spans="4:4">
      <c r="D7969" s="94"/>
    </row>
    <row r="7970" spans="4:4">
      <c r="D7970" s="94"/>
    </row>
    <row r="7971" spans="4:4">
      <c r="D7971" s="94"/>
    </row>
    <row r="7972" spans="4:4">
      <c r="D7972" s="94"/>
    </row>
    <row r="7973" spans="4:4">
      <c r="D7973" s="94"/>
    </row>
    <row r="7974" spans="4:4">
      <c r="D7974" s="94"/>
    </row>
    <row r="7975" spans="4:4">
      <c r="D7975" s="94"/>
    </row>
    <row r="7976" spans="4:4">
      <c r="D7976" s="94"/>
    </row>
    <row r="7977" spans="4:4">
      <c r="D7977" s="94"/>
    </row>
    <row r="7978" spans="4:4">
      <c r="D7978" s="94"/>
    </row>
    <row r="7979" spans="4:4">
      <c r="D7979" s="94"/>
    </row>
    <row r="7980" spans="4:4">
      <c r="D7980" s="94"/>
    </row>
    <row r="7981" spans="4:4">
      <c r="D7981" s="94"/>
    </row>
    <row r="7982" spans="4:4">
      <c r="D7982" s="94"/>
    </row>
    <row r="7983" spans="4:4">
      <c r="D7983" s="94"/>
    </row>
    <row r="7984" spans="4:4">
      <c r="D7984" s="94"/>
    </row>
    <row r="7985" spans="4:4">
      <c r="D7985" s="94"/>
    </row>
    <row r="7986" spans="4:4">
      <c r="D7986" s="94"/>
    </row>
    <row r="7987" spans="4:4">
      <c r="D7987" s="94"/>
    </row>
    <row r="7988" spans="4:4">
      <c r="D7988" s="94"/>
    </row>
    <row r="7989" spans="4:4">
      <c r="D7989" s="94"/>
    </row>
    <row r="7990" spans="4:4">
      <c r="D7990" s="94"/>
    </row>
    <row r="7991" spans="4:4">
      <c r="D7991" s="94"/>
    </row>
    <row r="7992" spans="4:4">
      <c r="D7992" s="94"/>
    </row>
    <row r="7993" spans="4:4">
      <c r="D7993" s="94"/>
    </row>
    <row r="7994" spans="4:4">
      <c r="D7994" s="94"/>
    </row>
    <row r="7995" spans="4:4">
      <c r="D7995" s="94"/>
    </row>
    <row r="7996" spans="4:4">
      <c r="D7996" s="94"/>
    </row>
    <row r="7997" spans="4:4">
      <c r="D7997" s="94"/>
    </row>
    <row r="7998" spans="4:4">
      <c r="D7998" s="94"/>
    </row>
    <row r="7999" spans="4:4">
      <c r="D7999" s="94"/>
    </row>
    <row r="8000" spans="4:4">
      <c r="D8000" s="94"/>
    </row>
    <row r="8001" spans="4:4">
      <c r="D8001" s="94"/>
    </row>
    <row r="8002" spans="4:4">
      <c r="D8002" s="94"/>
    </row>
    <row r="8003" spans="4:4">
      <c r="D8003" s="94"/>
    </row>
    <row r="8004" spans="4:4">
      <c r="D8004" s="94"/>
    </row>
    <row r="8005" spans="4:4">
      <c r="D8005" s="94"/>
    </row>
    <row r="8006" spans="4:4">
      <c r="D8006" s="94"/>
    </row>
    <row r="8007" spans="4:4">
      <c r="D8007" s="94"/>
    </row>
    <row r="8008" spans="4:4">
      <c r="D8008" s="94"/>
    </row>
    <row r="8009" spans="4:4">
      <c r="D8009" s="94"/>
    </row>
    <row r="8010" spans="4:4">
      <c r="D8010" s="94"/>
    </row>
    <row r="8011" spans="4:4">
      <c r="D8011" s="94"/>
    </row>
    <row r="8012" spans="4:4">
      <c r="D8012" s="94"/>
    </row>
    <row r="8013" spans="4:4">
      <c r="D8013" s="94"/>
    </row>
    <row r="8014" spans="4:4">
      <c r="D8014" s="94"/>
    </row>
    <row r="8015" spans="4:4">
      <c r="D8015" s="94"/>
    </row>
    <row r="8016" spans="4:4">
      <c r="D8016" s="94"/>
    </row>
    <row r="8017" spans="4:4">
      <c r="D8017" s="94"/>
    </row>
    <row r="8018" spans="4:4">
      <c r="D8018" s="94"/>
    </row>
    <row r="8019" spans="4:4">
      <c r="D8019" s="94"/>
    </row>
    <row r="8020" spans="4:4">
      <c r="D8020" s="94"/>
    </row>
    <row r="8021" spans="4:4">
      <c r="D8021" s="94"/>
    </row>
    <row r="8022" spans="4:4">
      <c r="D8022" s="94"/>
    </row>
    <row r="8023" spans="4:4">
      <c r="D8023" s="94"/>
    </row>
    <row r="8024" spans="4:4">
      <c r="D8024" s="94"/>
    </row>
    <row r="8025" spans="4:4">
      <c r="D8025" s="94"/>
    </row>
    <row r="8026" spans="4:4">
      <c r="D8026" s="94"/>
    </row>
    <row r="8027" spans="4:4">
      <c r="D8027" s="94"/>
    </row>
    <row r="8028" spans="4:4">
      <c r="D8028" s="94"/>
    </row>
    <row r="8029" spans="4:4">
      <c r="D8029" s="94"/>
    </row>
    <row r="8030" spans="4:4">
      <c r="D8030" s="94"/>
    </row>
    <row r="8031" spans="4:4">
      <c r="D8031" s="94"/>
    </row>
    <row r="8032" spans="4:4">
      <c r="D8032" s="94"/>
    </row>
    <row r="8033" spans="4:4">
      <c r="D8033" s="94"/>
    </row>
    <row r="8034" spans="4:4">
      <c r="D8034" s="94"/>
    </row>
    <row r="8035" spans="4:4">
      <c r="D8035" s="94"/>
    </row>
    <row r="8036" spans="4:4">
      <c r="D8036" s="94"/>
    </row>
    <row r="8037" spans="4:4">
      <c r="D8037" s="94"/>
    </row>
    <row r="8038" spans="4:4">
      <c r="D8038" s="94"/>
    </row>
    <row r="8039" spans="4:4">
      <c r="D8039" s="94"/>
    </row>
    <row r="8040" spans="4:4">
      <c r="D8040" s="94"/>
    </row>
    <row r="8041" spans="4:4">
      <c r="D8041" s="94"/>
    </row>
    <row r="8042" spans="4:4">
      <c r="D8042" s="94"/>
    </row>
    <row r="8043" spans="4:4">
      <c r="D8043" s="94"/>
    </row>
    <row r="8044" spans="4:4">
      <c r="D8044" s="94"/>
    </row>
    <row r="8045" spans="4:4">
      <c r="D8045" s="94"/>
    </row>
    <row r="8046" spans="4:4">
      <c r="D8046" s="94"/>
    </row>
    <row r="8047" spans="4:4">
      <c r="D8047" s="94"/>
    </row>
    <row r="8048" spans="4:4">
      <c r="D8048" s="94"/>
    </row>
    <row r="8049" spans="4:4">
      <c r="D8049" s="94"/>
    </row>
    <row r="8050" spans="4:4">
      <c r="D8050" s="94"/>
    </row>
    <row r="8051" spans="4:4">
      <c r="D8051" s="94"/>
    </row>
    <row r="8052" spans="4:4">
      <c r="D8052" s="94"/>
    </row>
    <row r="8053" spans="4:4">
      <c r="D8053" s="94"/>
    </row>
    <row r="8054" spans="4:4">
      <c r="D8054" s="94"/>
    </row>
    <row r="8055" spans="4:4">
      <c r="D8055" s="94"/>
    </row>
    <row r="8056" spans="4:4">
      <c r="D8056" s="94"/>
    </row>
    <row r="8057" spans="4:4">
      <c r="D8057" s="94"/>
    </row>
    <row r="8058" spans="4:4">
      <c r="D8058" s="94"/>
    </row>
    <row r="8059" spans="4:4">
      <c r="D8059" s="94"/>
    </row>
    <row r="8060" spans="4:4">
      <c r="D8060" s="94"/>
    </row>
    <row r="8061" spans="4:4">
      <c r="D8061" s="94"/>
    </row>
    <row r="8062" spans="4:4">
      <c r="D8062" s="94"/>
    </row>
    <row r="8063" spans="4:4">
      <c r="D8063" s="94"/>
    </row>
    <row r="8064" spans="4:4">
      <c r="D8064" s="94"/>
    </row>
    <row r="8065" spans="4:4">
      <c r="D8065" s="94"/>
    </row>
    <row r="8066" spans="4:4">
      <c r="D8066" s="94"/>
    </row>
    <row r="8067" spans="4:4">
      <c r="D8067" s="94"/>
    </row>
    <row r="8068" spans="4:4">
      <c r="D8068" s="94"/>
    </row>
    <row r="8069" spans="4:4">
      <c r="D8069" s="94"/>
    </row>
    <row r="8070" spans="4:4">
      <c r="D8070" s="94"/>
    </row>
    <row r="8071" spans="4:4">
      <c r="D8071" s="94"/>
    </row>
    <row r="8072" spans="4:4">
      <c r="D8072" s="94"/>
    </row>
    <row r="8073" spans="4:4">
      <c r="D8073" s="94"/>
    </row>
    <row r="8074" spans="4:4">
      <c r="D8074" s="94"/>
    </row>
    <row r="8075" spans="4:4">
      <c r="D8075" s="94"/>
    </row>
    <row r="8076" spans="4:4">
      <c r="D8076" s="94"/>
    </row>
    <row r="8077" spans="4:4">
      <c r="D8077" s="94"/>
    </row>
    <row r="8078" spans="4:4">
      <c r="D8078" s="94"/>
    </row>
    <row r="8079" spans="4:4">
      <c r="D8079" s="94"/>
    </row>
    <row r="8080" spans="4:4">
      <c r="D8080" s="94"/>
    </row>
    <row r="8081" spans="4:4">
      <c r="D8081" s="94"/>
    </row>
    <row r="8082" spans="4:4">
      <c r="D8082" s="94"/>
    </row>
    <row r="8083" spans="4:4">
      <c r="D8083" s="94"/>
    </row>
    <row r="8084" spans="4:4">
      <c r="D8084" s="94"/>
    </row>
    <row r="8085" spans="4:4">
      <c r="D8085" s="94"/>
    </row>
    <row r="8086" spans="4:4">
      <c r="D8086" s="94"/>
    </row>
    <row r="8087" spans="4:4">
      <c r="D8087" s="94"/>
    </row>
    <row r="8088" spans="4:4">
      <c r="D8088" s="94"/>
    </row>
    <row r="8089" spans="4:4">
      <c r="D8089" s="94"/>
    </row>
    <row r="8090" spans="4:4">
      <c r="D8090" s="94"/>
    </row>
    <row r="8091" spans="4:4">
      <c r="D8091" s="94"/>
    </row>
    <row r="8092" spans="4:4">
      <c r="D8092" s="94"/>
    </row>
    <row r="8093" spans="4:4">
      <c r="D8093" s="94"/>
    </row>
    <row r="8094" spans="4:4">
      <c r="D8094" s="94"/>
    </row>
    <row r="8095" spans="4:4">
      <c r="D8095" s="94"/>
    </row>
    <row r="8096" spans="4:4">
      <c r="D8096" s="94"/>
    </row>
    <row r="8097" spans="4:4">
      <c r="D8097" s="94"/>
    </row>
    <row r="8098" spans="4:4">
      <c r="D8098" s="94"/>
    </row>
    <row r="8099" spans="4:4">
      <c r="D8099" s="94"/>
    </row>
    <row r="8100" spans="4:4">
      <c r="D8100" s="94"/>
    </row>
    <row r="8101" spans="4:4">
      <c r="D8101" s="94"/>
    </row>
    <row r="8102" spans="4:4">
      <c r="D8102" s="94"/>
    </row>
    <row r="8103" spans="4:4">
      <c r="D8103" s="94"/>
    </row>
    <row r="8104" spans="4:4">
      <c r="D8104" s="94"/>
    </row>
    <row r="8105" spans="4:4">
      <c r="D8105" s="94"/>
    </row>
    <row r="8106" spans="4:4">
      <c r="D8106" s="94"/>
    </row>
    <row r="8107" spans="4:4">
      <c r="D8107" s="94"/>
    </row>
    <row r="8108" spans="4:4">
      <c r="D8108" s="94"/>
    </row>
    <row r="8109" spans="4:4">
      <c r="D8109" s="94"/>
    </row>
    <row r="8110" spans="4:4">
      <c r="D8110" s="94"/>
    </row>
    <row r="8111" spans="4:4">
      <c r="D8111" s="94"/>
    </row>
    <row r="8112" spans="4:4">
      <c r="D8112" s="94"/>
    </row>
    <row r="8113" spans="4:4">
      <c r="D8113" s="94"/>
    </row>
    <row r="8114" spans="4:4">
      <c r="D8114" s="94"/>
    </row>
    <row r="8115" spans="4:4">
      <c r="D8115" s="94"/>
    </row>
    <row r="8116" spans="4:4">
      <c r="D8116" s="94"/>
    </row>
    <row r="8117" spans="4:4">
      <c r="D8117" s="94"/>
    </row>
    <row r="8118" spans="4:4">
      <c r="D8118" s="94"/>
    </row>
    <row r="8119" spans="4:4">
      <c r="D8119" s="94"/>
    </row>
    <row r="8120" spans="4:4">
      <c r="D8120" s="94"/>
    </row>
    <row r="8121" spans="4:4">
      <c r="D8121" s="94"/>
    </row>
    <row r="8122" spans="4:4">
      <c r="D8122" s="94"/>
    </row>
    <row r="8123" spans="4:4">
      <c r="D8123" s="94"/>
    </row>
    <row r="8124" spans="4:4">
      <c r="D8124" s="94"/>
    </row>
    <row r="8125" spans="4:4">
      <c r="D8125" s="94"/>
    </row>
    <row r="8126" spans="4:4">
      <c r="D8126" s="94"/>
    </row>
    <row r="8127" spans="4:4">
      <c r="D8127" s="94"/>
    </row>
    <row r="8128" spans="4:4">
      <c r="D8128" s="94"/>
    </row>
    <row r="8129" spans="4:4">
      <c r="D8129" s="94"/>
    </row>
    <row r="8130" spans="4:4">
      <c r="D8130" s="94"/>
    </row>
    <row r="8131" spans="4:4">
      <c r="D8131" s="94"/>
    </row>
    <row r="8132" spans="4:4">
      <c r="D8132" s="94"/>
    </row>
    <row r="8133" spans="4:4">
      <c r="D8133" s="94"/>
    </row>
    <row r="8134" spans="4:4">
      <c r="D8134" s="94"/>
    </row>
    <row r="8135" spans="4:4">
      <c r="D8135" s="94"/>
    </row>
    <row r="8136" spans="4:4">
      <c r="D8136" s="94"/>
    </row>
    <row r="8137" spans="4:4">
      <c r="D8137" s="94"/>
    </row>
    <row r="8138" spans="4:4">
      <c r="D8138" s="94"/>
    </row>
    <row r="8139" spans="4:4">
      <c r="D8139" s="94"/>
    </row>
    <row r="8140" spans="4:4">
      <c r="D8140" s="94"/>
    </row>
    <row r="8141" spans="4:4">
      <c r="D8141" s="94"/>
    </row>
    <row r="8142" spans="4:4">
      <c r="D8142" s="94"/>
    </row>
    <row r="8143" spans="4:4">
      <c r="D8143" s="94"/>
    </row>
    <row r="8144" spans="4:4">
      <c r="D8144" s="94"/>
    </row>
    <row r="8145" spans="4:4">
      <c r="D8145" s="94"/>
    </row>
    <row r="8146" spans="4:4">
      <c r="D8146" s="94"/>
    </row>
    <row r="8147" spans="4:4">
      <c r="D8147" s="94"/>
    </row>
    <row r="8148" spans="4:4">
      <c r="D8148" s="94"/>
    </row>
    <row r="8149" spans="4:4">
      <c r="D8149" s="94"/>
    </row>
    <row r="8150" spans="4:4">
      <c r="D8150" s="94"/>
    </row>
    <row r="8151" spans="4:4">
      <c r="D8151" s="94"/>
    </row>
    <row r="8152" spans="4:4">
      <c r="D8152" s="94"/>
    </row>
    <row r="8153" spans="4:4">
      <c r="D8153" s="94"/>
    </row>
    <row r="8154" spans="4:4">
      <c r="D8154" s="94"/>
    </row>
    <row r="8155" spans="4:4">
      <c r="D8155" s="94"/>
    </row>
    <row r="8156" spans="4:4">
      <c r="D8156" s="94"/>
    </row>
    <row r="8157" spans="4:4">
      <c r="D8157" s="94"/>
    </row>
    <row r="8158" spans="4:4">
      <c r="D8158" s="94"/>
    </row>
    <row r="8159" spans="4:4">
      <c r="D8159" s="94"/>
    </row>
    <row r="8160" spans="4:4">
      <c r="D8160" s="94"/>
    </row>
    <row r="8161" spans="4:4">
      <c r="D8161" s="94"/>
    </row>
    <row r="8162" spans="4:4">
      <c r="D8162" s="94"/>
    </row>
    <row r="8163" spans="4:4">
      <c r="D8163" s="94"/>
    </row>
    <row r="8164" spans="4:4">
      <c r="D8164" s="94"/>
    </row>
    <row r="8165" spans="4:4">
      <c r="D8165" s="94"/>
    </row>
    <row r="8166" spans="4:4">
      <c r="D8166" s="94"/>
    </row>
    <row r="8167" spans="4:4">
      <c r="D8167" s="94"/>
    </row>
    <row r="8168" spans="4:4">
      <c r="D8168" s="94"/>
    </row>
    <row r="8169" spans="4:4">
      <c r="D8169" s="94"/>
    </row>
    <row r="8170" spans="4:4">
      <c r="D8170" s="94"/>
    </row>
    <row r="8171" spans="4:4">
      <c r="D8171" s="94"/>
    </row>
    <row r="8172" spans="4:4">
      <c r="D8172" s="94"/>
    </row>
    <row r="8173" spans="4:4">
      <c r="D8173" s="94"/>
    </row>
    <row r="8174" spans="4:4">
      <c r="D8174" s="94"/>
    </row>
    <row r="8175" spans="4:4">
      <c r="D8175" s="94"/>
    </row>
    <row r="8176" spans="4:4">
      <c r="D8176" s="94"/>
    </row>
    <row r="8177" spans="4:4">
      <c r="D8177" s="94"/>
    </row>
    <row r="8178" spans="4:4">
      <c r="D8178" s="94"/>
    </row>
    <row r="8179" spans="4:4">
      <c r="D8179" s="94"/>
    </row>
    <row r="8180" spans="4:4">
      <c r="D8180" s="94"/>
    </row>
    <row r="8181" spans="4:4">
      <c r="D8181" s="94"/>
    </row>
    <row r="8182" spans="4:4">
      <c r="D8182" s="94"/>
    </row>
    <row r="8183" spans="4:4">
      <c r="D8183" s="94"/>
    </row>
    <row r="8184" spans="4:4">
      <c r="D8184" s="94"/>
    </row>
    <row r="8185" spans="4:4">
      <c r="D8185" s="94"/>
    </row>
    <row r="8186" spans="4:4">
      <c r="D8186" s="94"/>
    </row>
    <row r="8187" spans="4:4">
      <c r="D8187" s="94"/>
    </row>
    <row r="8188" spans="4:4">
      <c r="D8188" s="94"/>
    </row>
    <row r="8189" spans="4:4">
      <c r="D8189" s="94"/>
    </row>
    <row r="8190" spans="4:4">
      <c r="D8190" s="94"/>
    </row>
    <row r="8191" spans="4:4">
      <c r="D8191" s="94"/>
    </row>
    <row r="8192" spans="4:4">
      <c r="D8192" s="94"/>
    </row>
    <row r="8193" spans="4:4">
      <c r="D8193" s="94"/>
    </row>
    <row r="8194" spans="4:4">
      <c r="D8194" s="94"/>
    </row>
    <row r="8195" spans="4:4">
      <c r="D8195" s="94"/>
    </row>
    <row r="8196" spans="4:4">
      <c r="D8196" s="94"/>
    </row>
    <row r="8197" spans="4:4">
      <c r="D8197" s="94"/>
    </row>
    <row r="8198" spans="4:4">
      <c r="D8198" s="94"/>
    </row>
    <row r="8199" spans="4:4">
      <c r="D8199" s="94"/>
    </row>
    <row r="8200" spans="4:4">
      <c r="D8200" s="94"/>
    </row>
    <row r="8201" spans="4:4">
      <c r="D8201" s="94"/>
    </row>
    <row r="8202" spans="4:4">
      <c r="D8202" s="94"/>
    </row>
    <row r="8203" spans="4:4">
      <c r="D8203" s="94"/>
    </row>
    <row r="8204" spans="4:4">
      <c r="D8204" s="94"/>
    </row>
    <row r="8205" spans="4:4">
      <c r="D8205" s="94"/>
    </row>
    <row r="8206" spans="4:4">
      <c r="D8206" s="94"/>
    </row>
    <row r="8207" spans="4:4">
      <c r="D8207" s="94"/>
    </row>
    <row r="8208" spans="4:4">
      <c r="D8208" s="94"/>
    </row>
    <row r="8209" spans="4:4">
      <c r="D8209" s="94"/>
    </row>
    <row r="8210" spans="4:4">
      <c r="D8210" s="94"/>
    </row>
    <row r="8211" spans="4:4">
      <c r="D8211" s="94"/>
    </row>
    <row r="8212" spans="4:4">
      <c r="D8212" s="94"/>
    </row>
    <row r="8213" spans="4:4">
      <c r="D8213" s="94"/>
    </row>
    <row r="8214" spans="4:4">
      <c r="D8214" s="94"/>
    </row>
    <row r="8215" spans="4:4">
      <c r="D8215" s="94"/>
    </row>
    <row r="8216" spans="4:4">
      <c r="D8216" s="94"/>
    </row>
    <row r="8217" spans="4:4">
      <c r="D8217" s="94"/>
    </row>
    <row r="8218" spans="4:4">
      <c r="D8218" s="94"/>
    </row>
    <row r="8219" spans="4:4">
      <c r="D8219" s="94"/>
    </row>
    <row r="8220" spans="4:4">
      <c r="D8220" s="94"/>
    </row>
    <row r="8221" spans="4:4">
      <c r="D8221" s="94"/>
    </row>
    <row r="8222" spans="4:4">
      <c r="D8222" s="94"/>
    </row>
    <row r="8223" spans="4:4">
      <c r="D8223" s="94"/>
    </row>
    <row r="8224" spans="4:4">
      <c r="D8224" s="94"/>
    </row>
    <row r="8225" spans="4:4">
      <c r="D8225" s="94"/>
    </row>
    <row r="8226" spans="4:4">
      <c r="D8226" s="94"/>
    </row>
    <row r="8227" spans="4:4">
      <c r="D8227" s="94"/>
    </row>
    <row r="8228" spans="4:4">
      <c r="D8228" s="94"/>
    </row>
    <row r="8229" spans="4:4">
      <c r="D8229" s="94"/>
    </row>
    <row r="8230" spans="4:4">
      <c r="D8230" s="94"/>
    </row>
    <row r="8231" spans="4:4">
      <c r="D8231" s="94"/>
    </row>
    <row r="8232" spans="4:4">
      <c r="D8232" s="94"/>
    </row>
    <row r="8233" spans="4:4">
      <c r="D8233" s="94"/>
    </row>
    <row r="8234" spans="4:4">
      <c r="D8234" s="94"/>
    </row>
    <row r="8235" spans="4:4">
      <c r="D8235" s="94"/>
    </row>
    <row r="8236" spans="4:4">
      <c r="D8236" s="94"/>
    </row>
    <row r="8237" spans="4:4">
      <c r="D8237" s="94"/>
    </row>
    <row r="8238" spans="4:4">
      <c r="D8238" s="94"/>
    </row>
    <row r="8239" spans="4:4">
      <c r="D8239" s="94"/>
    </row>
    <row r="8240" spans="4:4">
      <c r="D8240" s="94"/>
    </row>
    <row r="8241" spans="4:4">
      <c r="D8241" s="94"/>
    </row>
    <row r="8242" spans="4:4">
      <c r="D8242" s="94"/>
    </row>
    <row r="8243" spans="4:4">
      <c r="D8243" s="94"/>
    </row>
    <row r="8244" spans="4:4">
      <c r="D8244" s="94"/>
    </row>
    <row r="8245" spans="4:4">
      <c r="D8245" s="94"/>
    </row>
    <row r="8246" spans="4:4">
      <c r="D8246" s="94"/>
    </row>
    <row r="8247" spans="4:4">
      <c r="D8247" s="94"/>
    </row>
    <row r="8248" spans="4:4">
      <c r="D8248" s="94"/>
    </row>
    <row r="8249" spans="4:4">
      <c r="D8249" s="94"/>
    </row>
    <row r="8250" spans="4:4">
      <c r="D8250" s="94"/>
    </row>
    <row r="8251" spans="4:4">
      <c r="D8251" s="94"/>
    </row>
    <row r="8252" spans="4:4">
      <c r="D8252" s="94"/>
    </row>
    <row r="8253" spans="4:4">
      <c r="D8253" s="94"/>
    </row>
    <row r="8254" spans="4:4">
      <c r="D8254" s="94"/>
    </row>
    <row r="8255" spans="4:4">
      <c r="D8255" s="94"/>
    </row>
    <row r="8256" spans="4:4">
      <c r="D8256" s="94"/>
    </row>
    <row r="8257" spans="4:4">
      <c r="D8257" s="94"/>
    </row>
    <row r="8258" spans="4:4">
      <c r="D8258" s="94"/>
    </row>
    <row r="8259" spans="4:4">
      <c r="D8259" s="94"/>
    </row>
    <row r="8260" spans="4:4">
      <c r="D8260" s="94"/>
    </row>
    <row r="8261" spans="4:4">
      <c r="D8261" s="94"/>
    </row>
    <row r="8262" spans="4:4">
      <c r="D8262" s="94"/>
    </row>
    <row r="8263" spans="4:4">
      <c r="D8263" s="94"/>
    </row>
    <row r="8264" spans="4:4">
      <c r="D8264" s="94"/>
    </row>
    <row r="8265" spans="4:4">
      <c r="D8265" s="94"/>
    </row>
    <row r="8266" spans="4:4">
      <c r="D8266" s="94"/>
    </row>
    <row r="8267" spans="4:4">
      <c r="D8267" s="94"/>
    </row>
    <row r="8268" spans="4:4">
      <c r="D8268" s="94"/>
    </row>
    <row r="8269" spans="4:4">
      <c r="D8269" s="94"/>
    </row>
    <row r="8270" spans="4:4">
      <c r="D8270" s="94"/>
    </row>
    <row r="8271" spans="4:4">
      <c r="D8271" s="94"/>
    </row>
    <row r="8272" spans="4:4">
      <c r="D8272" s="94"/>
    </row>
    <row r="8273" spans="4:4">
      <c r="D8273" s="94"/>
    </row>
    <row r="8274" spans="4:4">
      <c r="D8274" s="94"/>
    </row>
    <row r="8275" spans="4:4">
      <c r="D8275" s="94"/>
    </row>
    <row r="8276" spans="4:4">
      <c r="D8276" s="94"/>
    </row>
    <row r="8277" spans="4:4">
      <c r="D8277" s="94"/>
    </row>
    <row r="8278" spans="4:4">
      <c r="D8278" s="94"/>
    </row>
    <row r="8279" spans="4:4">
      <c r="D8279" s="94"/>
    </row>
    <row r="8280" spans="4:4">
      <c r="D8280" s="94"/>
    </row>
    <row r="8281" spans="4:4">
      <c r="D8281" s="94"/>
    </row>
    <row r="8282" spans="4:4">
      <c r="D8282" s="94"/>
    </row>
    <row r="8283" spans="4:4">
      <c r="D8283" s="94"/>
    </row>
    <row r="8284" spans="4:4">
      <c r="D8284" s="94"/>
    </row>
    <row r="8285" spans="4:4">
      <c r="D8285" s="94"/>
    </row>
    <row r="8286" spans="4:4">
      <c r="D8286" s="94"/>
    </row>
    <row r="8287" spans="4:4">
      <c r="D8287" s="94"/>
    </row>
    <row r="8288" spans="4:4">
      <c r="D8288" s="94"/>
    </row>
    <row r="8289" spans="4:4">
      <c r="D8289" s="94"/>
    </row>
    <row r="8290" spans="4:4">
      <c r="D8290" s="94"/>
    </row>
    <row r="8291" spans="4:4">
      <c r="D8291" s="94"/>
    </row>
    <row r="8292" spans="4:4">
      <c r="D8292" s="94"/>
    </row>
    <row r="8293" spans="4:4">
      <c r="D8293" s="94"/>
    </row>
    <row r="8294" spans="4:4">
      <c r="D8294" s="94"/>
    </row>
    <row r="8295" spans="4:4">
      <c r="D8295" s="94"/>
    </row>
    <row r="8296" spans="4:4">
      <c r="D8296" s="94"/>
    </row>
    <row r="8297" spans="4:4">
      <c r="D8297" s="94"/>
    </row>
    <row r="8298" spans="4:4">
      <c r="D8298" s="94"/>
    </row>
    <row r="8299" spans="4:4">
      <c r="D8299" s="94"/>
    </row>
    <row r="8300" spans="4:4">
      <c r="D8300" s="94"/>
    </row>
    <row r="8301" spans="4:4">
      <c r="D8301" s="94"/>
    </row>
    <row r="8302" spans="4:4">
      <c r="D8302" s="94"/>
    </row>
    <row r="8303" spans="4:4">
      <c r="D8303" s="94"/>
    </row>
    <row r="8304" spans="4:4">
      <c r="D8304" s="94"/>
    </row>
    <row r="8305" spans="4:4">
      <c r="D8305" s="94"/>
    </row>
    <row r="8306" spans="4:4">
      <c r="D8306" s="94"/>
    </row>
    <row r="8307" spans="4:4">
      <c r="D8307" s="94"/>
    </row>
    <row r="8308" spans="4:4">
      <c r="D8308" s="94"/>
    </row>
    <row r="8309" spans="4:4">
      <c r="D8309" s="94"/>
    </row>
    <row r="8310" spans="4:4">
      <c r="D8310" s="94"/>
    </row>
    <row r="8311" spans="4:4">
      <c r="D8311" s="94"/>
    </row>
    <row r="8312" spans="4:4">
      <c r="D8312" s="94"/>
    </row>
    <row r="8313" spans="4:4">
      <c r="D8313" s="94"/>
    </row>
    <row r="8314" spans="4:4">
      <c r="D8314" s="94"/>
    </row>
    <row r="8315" spans="4:4">
      <c r="D8315" s="94"/>
    </row>
    <row r="8316" spans="4:4">
      <c r="D8316" s="94"/>
    </row>
    <row r="8317" spans="4:4">
      <c r="D8317" s="94"/>
    </row>
    <row r="8318" spans="4:4">
      <c r="D8318" s="94"/>
    </row>
    <row r="8319" spans="4:4">
      <c r="D8319" s="94"/>
    </row>
    <row r="8320" spans="4:4">
      <c r="D8320" s="94"/>
    </row>
    <row r="8321" spans="4:4">
      <c r="D8321" s="94"/>
    </row>
    <row r="8322" spans="4:4">
      <c r="D8322" s="94"/>
    </row>
    <row r="8323" spans="4:4">
      <c r="D8323" s="94"/>
    </row>
    <row r="8324" spans="4:4">
      <c r="D8324" s="94"/>
    </row>
    <row r="8325" spans="4:4">
      <c r="D8325" s="94"/>
    </row>
    <row r="8326" spans="4:4">
      <c r="D8326" s="94"/>
    </row>
    <row r="8327" spans="4:4">
      <c r="D8327" s="94"/>
    </row>
    <row r="8328" spans="4:4">
      <c r="D8328" s="94"/>
    </row>
    <row r="8329" spans="4:4">
      <c r="D8329" s="94"/>
    </row>
    <row r="8330" spans="4:4">
      <c r="D8330" s="94"/>
    </row>
    <row r="8331" spans="4:4">
      <c r="D8331" s="94"/>
    </row>
    <row r="8332" spans="4:4">
      <c r="D8332" s="94"/>
    </row>
    <row r="8333" spans="4:4">
      <c r="D8333" s="94"/>
    </row>
    <row r="8334" spans="4:4">
      <c r="D8334" s="94"/>
    </row>
    <row r="8335" spans="4:4">
      <c r="D8335" s="94"/>
    </row>
    <row r="8336" spans="4:4">
      <c r="D8336" s="94"/>
    </row>
    <row r="8337" spans="4:4">
      <c r="D8337" s="94"/>
    </row>
    <row r="8338" spans="4:4">
      <c r="D8338" s="94"/>
    </row>
    <row r="8339" spans="4:4">
      <c r="D8339" s="94"/>
    </row>
    <row r="8340" spans="4:4">
      <c r="D8340" s="94"/>
    </row>
    <row r="8341" spans="4:4">
      <c r="D8341" s="94"/>
    </row>
    <row r="8342" spans="4:4">
      <c r="D8342" s="94"/>
    </row>
    <row r="8343" spans="4:4">
      <c r="D8343" s="94"/>
    </row>
    <row r="8344" spans="4:4">
      <c r="D8344" s="94"/>
    </row>
    <row r="8345" spans="4:4">
      <c r="D8345" s="94"/>
    </row>
    <row r="8346" spans="4:4">
      <c r="D8346" s="94"/>
    </row>
    <row r="8347" spans="4:4">
      <c r="D8347" s="94"/>
    </row>
    <row r="8348" spans="4:4">
      <c r="D8348" s="94"/>
    </row>
    <row r="8349" spans="4:4">
      <c r="D8349" s="94"/>
    </row>
    <row r="8350" spans="4:4">
      <c r="D8350" s="94"/>
    </row>
    <row r="8351" spans="4:4">
      <c r="D8351" s="94"/>
    </row>
    <row r="8352" spans="4:4">
      <c r="D8352" s="94"/>
    </row>
    <row r="8353" spans="4:4">
      <c r="D8353" s="94"/>
    </row>
    <row r="8354" spans="4:4">
      <c r="D8354" s="94"/>
    </row>
    <row r="8355" spans="4:4">
      <c r="D8355" s="94"/>
    </row>
    <row r="8356" spans="4:4">
      <c r="D8356" s="94"/>
    </row>
    <row r="8357" spans="4:4">
      <c r="D8357" s="94"/>
    </row>
    <row r="8358" spans="4:4">
      <c r="D8358" s="94"/>
    </row>
    <row r="8359" spans="4:4">
      <c r="D8359" s="94"/>
    </row>
    <row r="8360" spans="4:4">
      <c r="D8360" s="94"/>
    </row>
    <row r="8361" spans="4:4">
      <c r="D8361" s="94"/>
    </row>
    <row r="8362" spans="4:4">
      <c r="D8362" s="94"/>
    </row>
    <row r="8363" spans="4:4">
      <c r="D8363" s="94"/>
    </row>
    <row r="8364" spans="4:4">
      <c r="D8364" s="94"/>
    </row>
    <row r="8365" spans="4:4">
      <c r="D8365" s="94"/>
    </row>
    <row r="8366" spans="4:4">
      <c r="D8366" s="94"/>
    </row>
    <row r="8367" spans="4:4">
      <c r="D8367" s="94"/>
    </row>
    <row r="8368" spans="4:4">
      <c r="D8368" s="94"/>
    </row>
    <row r="8369" spans="4:4">
      <c r="D8369" s="94"/>
    </row>
    <row r="8370" spans="4:4">
      <c r="D8370" s="94"/>
    </row>
    <row r="8371" spans="4:4">
      <c r="D8371" s="94"/>
    </row>
    <row r="8372" spans="4:4">
      <c r="D8372" s="94"/>
    </row>
    <row r="8373" spans="4:4">
      <c r="D8373" s="94"/>
    </row>
    <row r="8374" spans="4:4">
      <c r="D8374" s="94"/>
    </row>
    <row r="8375" spans="4:4">
      <c r="D8375" s="94"/>
    </row>
    <row r="8376" spans="4:4">
      <c r="D8376" s="94"/>
    </row>
    <row r="8377" spans="4:4">
      <c r="D8377" s="94"/>
    </row>
    <row r="8378" spans="4:4">
      <c r="D8378" s="94"/>
    </row>
    <row r="8379" spans="4:4">
      <c r="D8379" s="94"/>
    </row>
    <row r="8380" spans="4:4">
      <c r="D8380" s="94"/>
    </row>
    <row r="8381" spans="4:4">
      <c r="D8381" s="94"/>
    </row>
    <row r="8382" spans="4:4">
      <c r="D8382" s="94"/>
    </row>
    <row r="8383" spans="4:4">
      <c r="D8383" s="94"/>
    </row>
    <row r="8384" spans="4:4">
      <c r="D8384" s="94"/>
    </row>
    <row r="8385" spans="4:4">
      <c r="D8385" s="94"/>
    </row>
    <row r="8386" spans="4:4">
      <c r="D8386" s="94"/>
    </row>
    <row r="8387" spans="4:4">
      <c r="D8387" s="94"/>
    </row>
    <row r="8388" spans="4:4">
      <c r="D8388" s="94"/>
    </row>
    <row r="8389" spans="4:4">
      <c r="D8389" s="94"/>
    </row>
    <row r="8390" spans="4:4">
      <c r="D8390" s="94"/>
    </row>
    <row r="8391" spans="4:4">
      <c r="D8391" s="94"/>
    </row>
    <row r="8392" spans="4:4">
      <c r="D8392" s="94"/>
    </row>
    <row r="8393" spans="4:4">
      <c r="D8393" s="94"/>
    </row>
    <row r="8394" spans="4:4">
      <c r="D8394" s="94"/>
    </row>
    <row r="8395" spans="4:4">
      <c r="D8395" s="94"/>
    </row>
    <row r="8396" spans="4:4">
      <c r="D8396" s="94"/>
    </row>
    <row r="8397" spans="4:4">
      <c r="D8397" s="94"/>
    </row>
    <row r="8398" spans="4:4">
      <c r="D8398" s="94"/>
    </row>
    <row r="8399" spans="4:4">
      <c r="D8399" s="94"/>
    </row>
    <row r="8400" spans="4:4">
      <c r="D8400" s="94"/>
    </row>
    <row r="8401" spans="4:4">
      <c r="D8401" s="94"/>
    </row>
    <row r="8402" spans="4:4">
      <c r="D8402" s="94"/>
    </row>
    <row r="8403" spans="4:4">
      <c r="D8403" s="94"/>
    </row>
    <row r="8404" spans="4:4">
      <c r="D8404" s="94"/>
    </row>
    <row r="8405" spans="4:4">
      <c r="D8405" s="94"/>
    </row>
    <row r="8406" spans="4:4">
      <c r="D8406" s="94"/>
    </row>
    <row r="8407" spans="4:4">
      <c r="D8407" s="94"/>
    </row>
    <row r="8408" spans="4:4">
      <c r="D8408" s="94"/>
    </row>
    <row r="8409" spans="4:4">
      <c r="D8409" s="94"/>
    </row>
    <row r="8410" spans="4:4">
      <c r="D8410" s="94"/>
    </row>
    <row r="8411" spans="4:4">
      <c r="D8411" s="94"/>
    </row>
    <row r="8412" spans="4:4">
      <c r="D8412" s="94"/>
    </row>
    <row r="8413" spans="4:4">
      <c r="D8413" s="94"/>
    </row>
    <row r="8414" spans="4:4">
      <c r="D8414" s="94"/>
    </row>
    <row r="8415" spans="4:4">
      <c r="D8415" s="94"/>
    </row>
    <row r="8416" spans="4:4">
      <c r="D8416" s="94"/>
    </row>
    <row r="8417" spans="4:4">
      <c r="D8417" s="94"/>
    </row>
    <row r="8418" spans="4:4">
      <c r="D8418" s="94"/>
    </row>
    <row r="8419" spans="4:4">
      <c r="D8419" s="94"/>
    </row>
    <row r="8420" spans="4:4">
      <c r="D8420" s="94"/>
    </row>
    <row r="8421" spans="4:4">
      <c r="D8421" s="94"/>
    </row>
    <row r="8422" spans="4:4">
      <c r="D8422" s="94"/>
    </row>
    <row r="8423" spans="4:4">
      <c r="D8423" s="94"/>
    </row>
    <row r="8424" spans="4:4">
      <c r="D8424" s="94"/>
    </row>
    <row r="8425" spans="4:4">
      <c r="D8425" s="94"/>
    </row>
    <row r="8426" spans="4:4">
      <c r="D8426" s="94"/>
    </row>
    <row r="8427" spans="4:4">
      <c r="D8427" s="94"/>
    </row>
    <row r="8428" spans="4:4">
      <c r="D8428" s="94"/>
    </row>
    <row r="8429" spans="4:4">
      <c r="D8429" s="94"/>
    </row>
    <row r="8430" spans="4:4">
      <c r="D8430" s="94"/>
    </row>
    <row r="8431" spans="4:4">
      <c r="D8431" s="94"/>
    </row>
    <row r="8432" spans="4:4">
      <c r="D8432" s="94"/>
    </row>
    <row r="8433" spans="4:4">
      <c r="D8433" s="94"/>
    </row>
    <row r="8434" spans="4:4">
      <c r="D8434" s="94"/>
    </row>
    <row r="8435" spans="4:4">
      <c r="D8435" s="94"/>
    </row>
    <row r="8436" spans="4:4">
      <c r="D8436" s="94"/>
    </row>
    <row r="8437" spans="4:4">
      <c r="D8437" s="94"/>
    </row>
    <row r="8438" spans="4:4">
      <c r="D8438" s="94"/>
    </row>
    <row r="8439" spans="4:4">
      <c r="D8439" s="94"/>
    </row>
    <row r="8440" spans="4:4">
      <c r="D8440" s="94"/>
    </row>
    <row r="8441" spans="4:4">
      <c r="D8441" s="94"/>
    </row>
    <row r="8442" spans="4:4">
      <c r="D8442" s="94"/>
    </row>
    <row r="8443" spans="4:4">
      <c r="D8443" s="94"/>
    </row>
    <row r="8444" spans="4:4">
      <c r="D8444" s="94"/>
    </row>
    <row r="8445" spans="4:4">
      <c r="D8445" s="94"/>
    </row>
    <row r="8446" spans="4:4">
      <c r="D8446" s="94"/>
    </row>
    <row r="8447" spans="4:4">
      <c r="D8447" s="94"/>
    </row>
    <row r="8448" spans="4:4">
      <c r="D8448" s="94"/>
    </row>
    <row r="8449" spans="4:4">
      <c r="D8449" s="94"/>
    </row>
    <row r="8450" spans="4:4">
      <c r="D8450" s="94"/>
    </row>
    <row r="8451" spans="4:4">
      <c r="D8451" s="94"/>
    </row>
    <row r="8452" spans="4:4">
      <c r="D8452" s="94"/>
    </row>
    <row r="8453" spans="4:4">
      <c r="D8453" s="94"/>
    </row>
    <row r="8454" spans="4:4">
      <c r="D8454" s="94"/>
    </row>
    <row r="8455" spans="4:4">
      <c r="D8455" s="94"/>
    </row>
    <row r="8456" spans="4:4">
      <c r="D8456" s="94"/>
    </row>
    <row r="8457" spans="4:4">
      <c r="D8457" s="94"/>
    </row>
    <row r="8458" spans="4:4">
      <c r="D8458" s="94"/>
    </row>
    <row r="8459" spans="4:4">
      <c r="D8459" s="94"/>
    </row>
    <row r="8460" spans="4:4">
      <c r="D8460" s="94"/>
    </row>
    <row r="8461" spans="4:4">
      <c r="D8461" s="94"/>
    </row>
    <row r="8462" spans="4:4">
      <c r="D8462" s="94"/>
    </row>
    <row r="8463" spans="4:4">
      <c r="D8463" s="94"/>
    </row>
    <row r="8464" spans="4:4">
      <c r="D8464" s="94"/>
    </row>
    <row r="8465" spans="4:4">
      <c r="D8465" s="94"/>
    </row>
    <row r="8466" spans="4:4">
      <c r="D8466" s="94"/>
    </row>
    <row r="8467" spans="4:4">
      <c r="D8467" s="94"/>
    </row>
    <row r="8468" spans="4:4">
      <c r="D8468" s="94"/>
    </row>
    <row r="8469" spans="4:4">
      <c r="D8469" s="94"/>
    </row>
    <row r="8470" spans="4:4">
      <c r="D8470" s="94"/>
    </row>
    <row r="8471" spans="4:4">
      <c r="D8471" s="94"/>
    </row>
    <row r="8472" spans="4:4">
      <c r="D8472" s="94"/>
    </row>
    <row r="8473" spans="4:4">
      <c r="D8473" s="94"/>
    </row>
    <row r="8474" spans="4:4">
      <c r="D8474" s="94"/>
    </row>
    <row r="8475" spans="4:4">
      <c r="D8475" s="94"/>
    </row>
    <row r="8476" spans="4:4">
      <c r="D8476" s="94"/>
    </row>
    <row r="8477" spans="4:4">
      <c r="D8477" s="94"/>
    </row>
    <row r="8478" spans="4:4">
      <c r="D8478" s="94"/>
    </row>
    <row r="8479" spans="4:4">
      <c r="D8479" s="94"/>
    </row>
    <row r="8480" spans="4:4">
      <c r="D8480" s="94"/>
    </row>
    <row r="8481" spans="4:4">
      <c r="D8481" s="94"/>
    </row>
    <row r="8482" spans="4:4">
      <c r="D8482" s="94"/>
    </row>
    <row r="8483" spans="4:4">
      <c r="D8483" s="94"/>
    </row>
    <row r="8484" spans="4:4">
      <c r="D8484" s="94"/>
    </row>
    <row r="8485" spans="4:4">
      <c r="D8485" s="94"/>
    </row>
    <row r="8486" spans="4:4">
      <c r="D8486" s="94"/>
    </row>
    <row r="8487" spans="4:4">
      <c r="D8487" s="94"/>
    </row>
    <row r="8488" spans="4:4">
      <c r="D8488" s="94"/>
    </row>
    <row r="8489" spans="4:4">
      <c r="D8489" s="94"/>
    </row>
    <row r="8490" spans="4:4">
      <c r="D8490" s="94"/>
    </row>
    <row r="8491" spans="4:4">
      <c r="D8491" s="94"/>
    </row>
    <row r="8492" spans="4:4">
      <c r="D8492" s="94"/>
    </row>
    <row r="8493" spans="4:4">
      <c r="D8493" s="94"/>
    </row>
    <row r="8494" spans="4:4">
      <c r="D8494" s="94"/>
    </row>
    <row r="8495" spans="4:4">
      <c r="D8495" s="94"/>
    </row>
    <row r="8496" spans="4:4">
      <c r="D8496" s="94"/>
    </row>
    <row r="8497" spans="4:4">
      <c r="D8497" s="94"/>
    </row>
    <row r="8498" spans="4:4">
      <c r="D8498" s="94"/>
    </row>
    <row r="8499" spans="4:4">
      <c r="D8499" s="94"/>
    </row>
    <row r="8500" spans="4:4">
      <c r="D8500" s="94"/>
    </row>
    <row r="8501" spans="4:4">
      <c r="D8501" s="94"/>
    </row>
    <row r="8502" spans="4:4">
      <c r="D8502" s="94"/>
    </row>
    <row r="8503" spans="4:4">
      <c r="D8503" s="94"/>
    </row>
    <row r="8504" spans="4:4">
      <c r="D8504" s="94"/>
    </row>
    <row r="8505" spans="4:4">
      <c r="D8505" s="94"/>
    </row>
    <row r="8506" spans="4:4">
      <c r="D8506" s="94"/>
    </row>
    <row r="8507" spans="4:4">
      <c r="D8507" s="94"/>
    </row>
    <row r="8508" spans="4:4">
      <c r="D8508" s="94"/>
    </row>
    <row r="8509" spans="4:4">
      <c r="D8509" s="94"/>
    </row>
    <row r="8510" spans="4:4">
      <c r="D8510" s="94"/>
    </row>
    <row r="8511" spans="4:4">
      <c r="D8511" s="94"/>
    </row>
    <row r="8512" spans="4:4">
      <c r="D8512" s="94"/>
    </row>
    <row r="8513" spans="4:4">
      <c r="D8513" s="94"/>
    </row>
    <row r="8514" spans="4:4">
      <c r="D8514" s="94"/>
    </row>
    <row r="8515" spans="4:4">
      <c r="D8515" s="94"/>
    </row>
    <row r="8516" spans="4:4">
      <c r="D8516" s="94"/>
    </row>
    <row r="8517" spans="4:4">
      <c r="D8517" s="94"/>
    </row>
    <row r="8518" spans="4:4">
      <c r="D8518" s="94"/>
    </row>
    <row r="8519" spans="4:4">
      <c r="D8519" s="94"/>
    </row>
    <row r="8520" spans="4:4">
      <c r="D8520" s="94"/>
    </row>
    <row r="8521" spans="4:4">
      <c r="D8521" s="94"/>
    </row>
    <row r="8522" spans="4:4">
      <c r="D8522" s="94"/>
    </row>
    <row r="8523" spans="4:4">
      <c r="D8523" s="94"/>
    </row>
    <row r="8524" spans="4:4">
      <c r="D8524" s="94"/>
    </row>
    <row r="8525" spans="4:4">
      <c r="D8525" s="94"/>
    </row>
    <row r="8526" spans="4:4">
      <c r="D8526" s="94"/>
    </row>
    <row r="8527" spans="4:4">
      <c r="D8527" s="94"/>
    </row>
    <row r="8528" spans="4:4">
      <c r="D8528" s="94"/>
    </row>
    <row r="8529" spans="4:4">
      <c r="D8529" s="94"/>
    </row>
    <row r="8530" spans="4:4">
      <c r="D8530" s="94"/>
    </row>
    <row r="8531" spans="4:4">
      <c r="D8531" s="94"/>
    </row>
    <row r="8532" spans="4:4">
      <c r="D8532" s="94"/>
    </row>
    <row r="8533" spans="4:4">
      <c r="D8533" s="94"/>
    </row>
    <row r="8534" spans="4:4">
      <c r="D8534" s="94"/>
    </row>
    <row r="8535" spans="4:4">
      <c r="D8535" s="94"/>
    </row>
    <row r="8536" spans="4:4">
      <c r="D8536" s="94"/>
    </row>
    <row r="8537" spans="4:4">
      <c r="D8537" s="94"/>
    </row>
    <row r="8538" spans="4:4">
      <c r="D8538" s="94"/>
    </row>
    <row r="8539" spans="4:4">
      <c r="D8539" s="94"/>
    </row>
    <row r="8540" spans="4:4">
      <c r="D8540" s="94"/>
    </row>
    <row r="8541" spans="4:4">
      <c r="D8541" s="94"/>
    </row>
    <row r="8542" spans="4:4">
      <c r="D8542" s="94"/>
    </row>
    <row r="8543" spans="4:4">
      <c r="D8543" s="94"/>
    </row>
    <row r="8544" spans="4:4">
      <c r="D8544" s="94"/>
    </row>
    <row r="8545" spans="4:4">
      <c r="D8545" s="94"/>
    </row>
    <row r="8546" spans="4:4">
      <c r="D8546" s="94"/>
    </row>
    <row r="8547" spans="4:4">
      <c r="D8547" s="94"/>
    </row>
    <row r="8548" spans="4:4">
      <c r="D8548" s="94"/>
    </row>
    <row r="8549" spans="4:4">
      <c r="D8549" s="94"/>
    </row>
    <row r="8550" spans="4:4">
      <c r="D8550" s="94"/>
    </row>
    <row r="8551" spans="4:4">
      <c r="D8551" s="94"/>
    </row>
    <row r="8552" spans="4:4">
      <c r="D8552" s="94"/>
    </row>
    <row r="8553" spans="4:4">
      <c r="D8553" s="94"/>
    </row>
    <row r="8554" spans="4:4">
      <c r="D8554" s="94"/>
    </row>
    <row r="8555" spans="4:4">
      <c r="D8555" s="94"/>
    </row>
    <row r="8556" spans="4:4">
      <c r="D8556" s="94"/>
    </row>
    <row r="8557" spans="4:4">
      <c r="D8557" s="94"/>
    </row>
    <row r="8558" spans="4:4">
      <c r="D8558" s="94"/>
    </row>
    <row r="8559" spans="4:4">
      <c r="D8559" s="94"/>
    </row>
    <row r="8560" spans="4:4">
      <c r="D8560" s="94"/>
    </row>
    <row r="8561" spans="4:4">
      <c r="D8561" s="94"/>
    </row>
    <row r="8562" spans="4:4">
      <c r="D8562" s="94"/>
    </row>
    <row r="8563" spans="4:4">
      <c r="D8563" s="94"/>
    </row>
    <row r="8564" spans="4:4">
      <c r="D8564" s="94"/>
    </row>
    <row r="8565" spans="4:4">
      <c r="D8565" s="94"/>
    </row>
    <row r="8566" spans="4:4">
      <c r="D8566" s="94"/>
    </row>
    <row r="8567" spans="4:4">
      <c r="D8567" s="94"/>
    </row>
    <row r="8568" spans="4:4">
      <c r="D8568" s="94"/>
    </row>
    <row r="8569" spans="4:4">
      <c r="D8569" s="94"/>
    </row>
    <row r="8570" spans="4:4">
      <c r="D8570" s="94"/>
    </row>
    <row r="8571" spans="4:4">
      <c r="D8571" s="94"/>
    </row>
    <row r="8572" spans="4:4">
      <c r="D8572" s="94"/>
    </row>
    <row r="8573" spans="4:4">
      <c r="D8573" s="94"/>
    </row>
    <row r="8574" spans="4:4">
      <c r="D8574" s="94"/>
    </row>
    <row r="8575" spans="4:4">
      <c r="D8575" s="94"/>
    </row>
    <row r="8576" spans="4:4">
      <c r="D8576" s="94"/>
    </row>
    <row r="8577" spans="4:4">
      <c r="D8577" s="94"/>
    </row>
    <row r="8578" spans="4:4">
      <c r="D8578" s="94"/>
    </row>
    <row r="8579" spans="4:4">
      <c r="D8579" s="94"/>
    </row>
    <row r="8580" spans="4:4">
      <c r="D8580" s="94"/>
    </row>
    <row r="8581" spans="4:4">
      <c r="D8581" s="94"/>
    </row>
    <row r="8582" spans="4:4">
      <c r="D8582" s="94"/>
    </row>
    <row r="8583" spans="4:4">
      <c r="D8583" s="94"/>
    </row>
    <row r="8584" spans="4:4">
      <c r="D8584" s="94"/>
    </row>
    <row r="8585" spans="4:4">
      <c r="D8585" s="94"/>
    </row>
    <row r="8586" spans="4:4">
      <c r="D8586" s="94"/>
    </row>
    <row r="8587" spans="4:4">
      <c r="D8587" s="94"/>
    </row>
    <row r="8588" spans="4:4">
      <c r="D8588" s="94"/>
    </row>
    <row r="8589" spans="4:4">
      <c r="D8589" s="94"/>
    </row>
    <row r="8590" spans="4:4">
      <c r="D8590" s="94"/>
    </row>
    <row r="8591" spans="4:4">
      <c r="D8591" s="94"/>
    </row>
    <row r="8592" spans="4:4">
      <c r="D8592" s="94"/>
    </row>
    <row r="8593" spans="4:4">
      <c r="D8593" s="94"/>
    </row>
    <row r="8594" spans="4:4">
      <c r="D8594" s="94"/>
    </row>
    <row r="8595" spans="4:4">
      <c r="D8595" s="94"/>
    </row>
    <row r="8596" spans="4:4">
      <c r="D8596" s="94"/>
    </row>
    <row r="8597" spans="4:4">
      <c r="D8597" s="94"/>
    </row>
    <row r="8598" spans="4:4">
      <c r="D8598" s="94"/>
    </row>
    <row r="8599" spans="4:4">
      <c r="D8599" s="94"/>
    </row>
    <row r="8600" spans="4:4">
      <c r="D8600" s="94"/>
    </row>
    <row r="8601" spans="4:4">
      <c r="D8601" s="94"/>
    </row>
    <row r="8602" spans="4:4">
      <c r="D8602" s="94"/>
    </row>
    <row r="8603" spans="4:4">
      <c r="D8603" s="94"/>
    </row>
    <row r="8604" spans="4:4">
      <c r="D8604" s="94"/>
    </row>
    <row r="8605" spans="4:4">
      <c r="D8605" s="94"/>
    </row>
    <row r="8606" spans="4:4">
      <c r="D8606" s="94"/>
    </row>
    <row r="8607" spans="4:4">
      <c r="D8607" s="94"/>
    </row>
    <row r="8608" spans="4:4">
      <c r="D8608" s="94"/>
    </row>
    <row r="8609" spans="4:4">
      <c r="D8609" s="94"/>
    </row>
    <row r="8610" spans="4:4">
      <c r="D8610" s="94"/>
    </row>
    <row r="8611" spans="4:4">
      <c r="D8611" s="94"/>
    </row>
    <row r="8612" spans="4:4">
      <c r="D8612" s="94"/>
    </row>
    <row r="8613" spans="4:4">
      <c r="D8613" s="94"/>
    </row>
    <row r="8614" spans="4:4">
      <c r="D8614" s="94"/>
    </row>
    <row r="8615" spans="4:4">
      <c r="D8615" s="94"/>
    </row>
    <row r="8616" spans="4:4">
      <c r="D8616" s="94"/>
    </row>
    <row r="8617" spans="4:4">
      <c r="D8617" s="94"/>
    </row>
    <row r="8618" spans="4:4">
      <c r="D8618" s="94"/>
    </row>
    <row r="8619" spans="4:4">
      <c r="D8619" s="94"/>
    </row>
    <row r="8620" spans="4:4">
      <c r="D8620" s="94"/>
    </row>
    <row r="8621" spans="4:4">
      <c r="D8621" s="94"/>
    </row>
    <row r="8622" spans="4:4">
      <c r="D8622" s="94"/>
    </row>
    <row r="8623" spans="4:4">
      <c r="D8623" s="94"/>
    </row>
    <row r="8624" spans="4:4">
      <c r="D8624" s="94"/>
    </row>
    <row r="8625" spans="4:4">
      <c r="D8625" s="94"/>
    </row>
    <row r="8626" spans="4:4">
      <c r="D8626" s="94"/>
    </row>
    <row r="8627" spans="4:4">
      <c r="D8627" s="94"/>
    </row>
    <row r="8628" spans="4:4">
      <c r="D8628" s="94"/>
    </row>
    <row r="8629" spans="4:4">
      <c r="D8629" s="94"/>
    </row>
    <row r="8630" spans="4:4">
      <c r="D8630" s="94"/>
    </row>
    <row r="8631" spans="4:4">
      <c r="D8631" s="94"/>
    </row>
    <row r="8632" spans="4:4">
      <c r="D8632" s="94"/>
    </row>
    <row r="8633" spans="4:4">
      <c r="D8633" s="94"/>
    </row>
    <row r="8634" spans="4:4">
      <c r="D8634" s="94"/>
    </row>
    <row r="8635" spans="4:4">
      <c r="D8635" s="94"/>
    </row>
    <row r="8636" spans="4:4">
      <c r="D8636" s="94"/>
    </row>
    <row r="8637" spans="4:4">
      <c r="D8637" s="94"/>
    </row>
    <row r="8638" spans="4:4">
      <c r="D8638" s="94"/>
    </row>
    <row r="8639" spans="4:4">
      <c r="D8639" s="94"/>
    </row>
    <row r="8640" spans="4:4">
      <c r="D8640" s="94"/>
    </row>
    <row r="8641" spans="4:4">
      <c r="D8641" s="94"/>
    </row>
    <row r="8642" spans="4:4">
      <c r="D8642" s="94"/>
    </row>
    <row r="8643" spans="4:4">
      <c r="D8643" s="94"/>
    </row>
    <row r="8644" spans="4:4">
      <c r="D8644" s="94"/>
    </row>
    <row r="8645" spans="4:4">
      <c r="D8645" s="94"/>
    </row>
    <row r="8646" spans="4:4">
      <c r="D8646" s="94"/>
    </row>
    <row r="8647" spans="4:4">
      <c r="D8647" s="94"/>
    </row>
    <row r="8648" spans="4:4">
      <c r="D8648" s="94"/>
    </row>
    <row r="8649" spans="4:4">
      <c r="D8649" s="94"/>
    </row>
    <row r="8650" spans="4:4">
      <c r="D8650" s="94"/>
    </row>
    <row r="8651" spans="4:4">
      <c r="D8651" s="94"/>
    </row>
    <row r="8652" spans="4:4">
      <c r="D8652" s="94"/>
    </row>
    <row r="8653" spans="4:4">
      <c r="D8653" s="94"/>
    </row>
    <row r="8654" spans="4:4">
      <c r="D8654" s="94"/>
    </row>
    <row r="8655" spans="4:4">
      <c r="D8655" s="94"/>
    </row>
    <row r="8656" spans="4:4">
      <c r="D8656" s="94"/>
    </row>
    <row r="8657" spans="4:4">
      <c r="D8657" s="94"/>
    </row>
    <row r="8658" spans="4:4">
      <c r="D8658" s="94"/>
    </row>
    <row r="8659" spans="4:4">
      <c r="D8659" s="94"/>
    </row>
    <row r="8660" spans="4:4">
      <c r="D8660" s="94"/>
    </row>
    <row r="8661" spans="4:4">
      <c r="D8661" s="94"/>
    </row>
    <row r="8662" spans="4:4">
      <c r="D8662" s="94"/>
    </row>
    <row r="8663" spans="4:4">
      <c r="D8663" s="94"/>
    </row>
    <row r="8664" spans="4:4">
      <c r="D8664" s="94"/>
    </row>
    <row r="8665" spans="4:4">
      <c r="D8665" s="94"/>
    </row>
    <row r="8666" spans="4:4">
      <c r="D8666" s="94"/>
    </row>
    <row r="8667" spans="4:4">
      <c r="D8667" s="94"/>
    </row>
    <row r="8668" spans="4:4">
      <c r="D8668" s="94"/>
    </row>
    <row r="8669" spans="4:4">
      <c r="D8669" s="94"/>
    </row>
    <row r="8670" spans="4:4">
      <c r="D8670" s="94"/>
    </row>
    <row r="8671" spans="4:4">
      <c r="D8671" s="94"/>
    </row>
    <row r="8672" spans="4:4">
      <c r="D8672" s="94"/>
    </row>
    <row r="8673" spans="4:4">
      <c r="D8673" s="94"/>
    </row>
    <row r="8674" spans="4:4">
      <c r="D8674" s="94"/>
    </row>
    <row r="8675" spans="4:4">
      <c r="D8675" s="94"/>
    </row>
    <row r="8676" spans="4:4">
      <c r="D8676" s="94"/>
    </row>
    <row r="8677" spans="4:4">
      <c r="D8677" s="94"/>
    </row>
    <row r="8678" spans="4:4">
      <c r="D8678" s="94"/>
    </row>
    <row r="8679" spans="4:4">
      <c r="D8679" s="94"/>
    </row>
    <row r="8680" spans="4:4">
      <c r="D8680" s="94"/>
    </row>
    <row r="8681" spans="4:4">
      <c r="D8681" s="94"/>
    </row>
    <row r="8682" spans="4:4">
      <c r="D8682" s="94"/>
    </row>
    <row r="8683" spans="4:4">
      <c r="D8683" s="94"/>
    </row>
    <row r="8684" spans="4:4">
      <c r="D8684" s="94"/>
    </row>
    <row r="8685" spans="4:4">
      <c r="D8685" s="94"/>
    </row>
    <row r="8686" spans="4:4">
      <c r="D8686" s="94"/>
    </row>
    <row r="8687" spans="4:4">
      <c r="D8687" s="94"/>
    </row>
    <row r="8688" spans="4:4">
      <c r="D8688" s="94"/>
    </row>
    <row r="8689" spans="4:4">
      <c r="D8689" s="94"/>
    </row>
    <row r="8690" spans="4:4">
      <c r="D8690" s="94"/>
    </row>
    <row r="8691" spans="4:4">
      <c r="D8691" s="94"/>
    </row>
    <row r="8692" spans="4:4">
      <c r="D8692" s="94"/>
    </row>
    <row r="8693" spans="4:4">
      <c r="D8693" s="94"/>
    </row>
    <row r="8694" spans="4:4">
      <c r="D8694" s="94"/>
    </row>
    <row r="8695" spans="4:4">
      <c r="D8695" s="94"/>
    </row>
    <row r="8696" spans="4:4">
      <c r="D8696" s="94"/>
    </row>
    <row r="8697" spans="4:4">
      <c r="D8697" s="94"/>
    </row>
    <row r="8698" spans="4:4">
      <c r="D8698" s="94"/>
    </row>
    <row r="8699" spans="4:4">
      <c r="D8699" s="94"/>
    </row>
    <row r="8700" spans="4:4">
      <c r="D8700" s="94"/>
    </row>
    <row r="8701" spans="4:4">
      <c r="D8701" s="94"/>
    </row>
    <row r="8702" spans="4:4">
      <c r="D8702" s="94"/>
    </row>
    <row r="8703" spans="4:4">
      <c r="D8703" s="94"/>
    </row>
    <row r="8704" spans="4:4">
      <c r="D8704" s="94"/>
    </row>
    <row r="8705" spans="4:4">
      <c r="D8705" s="94"/>
    </row>
    <row r="8706" spans="4:4">
      <c r="D8706" s="94"/>
    </row>
    <row r="8707" spans="4:4">
      <c r="D8707" s="94"/>
    </row>
    <row r="8708" spans="4:4">
      <c r="D8708" s="94"/>
    </row>
    <row r="8709" spans="4:4">
      <c r="D8709" s="94"/>
    </row>
    <row r="8710" spans="4:4">
      <c r="D8710" s="94"/>
    </row>
    <row r="8711" spans="4:4">
      <c r="D8711" s="94"/>
    </row>
    <row r="8712" spans="4:4">
      <c r="D8712" s="94"/>
    </row>
    <row r="8713" spans="4:4">
      <c r="D8713" s="94"/>
    </row>
    <row r="8714" spans="4:4">
      <c r="D8714" s="94"/>
    </row>
    <row r="8715" spans="4:4">
      <c r="D8715" s="94"/>
    </row>
    <row r="8716" spans="4:4">
      <c r="D8716" s="94"/>
    </row>
    <row r="8717" spans="4:4">
      <c r="D8717" s="94"/>
    </row>
    <row r="8718" spans="4:4">
      <c r="D8718" s="94"/>
    </row>
    <row r="8719" spans="4:4">
      <c r="D8719" s="94"/>
    </row>
    <row r="8720" spans="4:4">
      <c r="D8720" s="94"/>
    </row>
    <row r="8721" spans="4:4">
      <c r="D8721" s="94"/>
    </row>
    <row r="8722" spans="4:4">
      <c r="D8722" s="94"/>
    </row>
    <row r="8723" spans="4:4">
      <c r="D8723" s="94"/>
    </row>
    <row r="8724" spans="4:4">
      <c r="D8724" s="94"/>
    </row>
    <row r="8725" spans="4:4">
      <c r="D8725" s="94"/>
    </row>
    <row r="8726" spans="4:4">
      <c r="D8726" s="94"/>
    </row>
    <row r="8727" spans="4:4">
      <c r="D8727" s="94"/>
    </row>
    <row r="8728" spans="4:4">
      <c r="D8728" s="94"/>
    </row>
    <row r="8729" spans="4:4">
      <c r="D8729" s="94"/>
    </row>
    <row r="8730" spans="4:4">
      <c r="D8730" s="94"/>
    </row>
    <row r="8731" spans="4:4">
      <c r="D8731" s="94"/>
    </row>
    <row r="8732" spans="4:4">
      <c r="D8732" s="94"/>
    </row>
    <row r="8733" spans="4:4">
      <c r="D8733" s="94"/>
    </row>
    <row r="8734" spans="4:4">
      <c r="D8734" s="94"/>
    </row>
    <row r="8735" spans="4:4">
      <c r="D8735" s="94"/>
    </row>
    <row r="8736" spans="4:4">
      <c r="D8736" s="94"/>
    </row>
    <row r="8737" spans="4:4">
      <c r="D8737" s="94"/>
    </row>
    <row r="8738" spans="4:4">
      <c r="D8738" s="94"/>
    </row>
    <row r="8739" spans="4:4">
      <c r="D8739" s="94"/>
    </row>
    <row r="8740" spans="4:4">
      <c r="D8740" s="94"/>
    </row>
    <row r="8741" spans="4:4">
      <c r="D8741" s="94"/>
    </row>
    <row r="8742" spans="4:4">
      <c r="D8742" s="94"/>
    </row>
    <row r="8743" spans="4:4">
      <c r="D8743" s="94"/>
    </row>
    <row r="8744" spans="4:4">
      <c r="D8744" s="94"/>
    </row>
    <row r="8745" spans="4:4">
      <c r="D8745" s="94"/>
    </row>
    <row r="8746" spans="4:4">
      <c r="D8746" s="94"/>
    </row>
    <row r="8747" spans="4:4">
      <c r="D8747" s="94"/>
    </row>
    <row r="8748" spans="4:4">
      <c r="D8748" s="94"/>
    </row>
    <row r="8749" spans="4:4">
      <c r="D8749" s="94"/>
    </row>
    <row r="8750" spans="4:4">
      <c r="D8750" s="94"/>
    </row>
    <row r="8751" spans="4:4">
      <c r="D8751" s="94"/>
    </row>
    <row r="8752" spans="4:4">
      <c r="D8752" s="94"/>
    </row>
    <row r="8753" spans="4:4">
      <c r="D8753" s="94"/>
    </row>
    <row r="8754" spans="4:4">
      <c r="D8754" s="94"/>
    </row>
    <row r="8755" spans="4:4">
      <c r="D8755" s="94"/>
    </row>
    <row r="8756" spans="4:4">
      <c r="D8756" s="94"/>
    </row>
    <row r="8757" spans="4:4">
      <c r="D8757" s="94"/>
    </row>
    <row r="8758" spans="4:4">
      <c r="D8758" s="94"/>
    </row>
    <row r="8759" spans="4:4">
      <c r="D8759" s="94"/>
    </row>
    <row r="8760" spans="4:4">
      <c r="D8760" s="94"/>
    </row>
    <row r="8761" spans="4:4">
      <c r="D8761" s="94"/>
    </row>
    <row r="8762" spans="4:4">
      <c r="D8762" s="94"/>
    </row>
    <row r="8763" spans="4:4">
      <c r="D8763" s="94"/>
    </row>
    <row r="8764" spans="4:4">
      <c r="D8764" s="94"/>
    </row>
    <row r="8765" spans="4:4">
      <c r="D8765" s="94"/>
    </row>
    <row r="8766" spans="4:4">
      <c r="D8766" s="94"/>
    </row>
    <row r="8767" spans="4:4">
      <c r="D8767" s="94"/>
    </row>
    <row r="8768" spans="4:4">
      <c r="D8768" s="94"/>
    </row>
    <row r="8769" spans="4:4">
      <c r="D8769" s="94"/>
    </row>
    <row r="8770" spans="4:4">
      <c r="D8770" s="94"/>
    </row>
    <row r="8771" spans="4:4">
      <c r="D8771" s="94"/>
    </row>
    <row r="8772" spans="4:4">
      <c r="D8772" s="94"/>
    </row>
    <row r="8773" spans="4:4">
      <c r="D8773" s="94"/>
    </row>
    <row r="8774" spans="4:4">
      <c r="D8774" s="94"/>
    </row>
    <row r="8775" spans="4:4">
      <c r="D8775" s="94"/>
    </row>
    <row r="8776" spans="4:4">
      <c r="D8776" s="94"/>
    </row>
    <row r="8777" spans="4:4">
      <c r="D8777" s="94"/>
    </row>
    <row r="8778" spans="4:4">
      <c r="D8778" s="94"/>
    </row>
    <row r="8779" spans="4:4">
      <c r="D8779" s="94"/>
    </row>
    <row r="8780" spans="4:4">
      <c r="D8780" s="94"/>
    </row>
    <row r="8781" spans="4:4">
      <c r="D8781" s="94"/>
    </row>
    <row r="8782" spans="4:4">
      <c r="D8782" s="94"/>
    </row>
    <row r="8783" spans="4:4">
      <c r="D8783" s="94"/>
    </row>
    <row r="8784" spans="4:4">
      <c r="D8784" s="94"/>
    </row>
    <row r="8785" spans="4:4">
      <c r="D8785" s="94"/>
    </row>
    <row r="8786" spans="4:4">
      <c r="D8786" s="94"/>
    </row>
    <row r="8787" spans="4:4">
      <c r="D8787" s="94"/>
    </row>
    <row r="8788" spans="4:4">
      <c r="D8788" s="94"/>
    </row>
    <row r="8789" spans="4:4">
      <c r="D8789" s="94"/>
    </row>
    <row r="8790" spans="4:4">
      <c r="D8790" s="94"/>
    </row>
    <row r="8791" spans="4:4">
      <c r="D8791" s="94"/>
    </row>
    <row r="8792" spans="4:4">
      <c r="D8792" s="94"/>
    </row>
    <row r="8793" spans="4:4">
      <c r="D8793" s="94"/>
    </row>
    <row r="8794" spans="4:4">
      <c r="D8794" s="94"/>
    </row>
    <row r="8795" spans="4:4">
      <c r="D8795" s="94"/>
    </row>
    <row r="8796" spans="4:4">
      <c r="D8796" s="94"/>
    </row>
    <row r="8797" spans="4:4">
      <c r="D8797" s="94"/>
    </row>
    <row r="8798" spans="4:4">
      <c r="D8798" s="94"/>
    </row>
    <row r="8799" spans="4:4">
      <c r="D8799" s="94"/>
    </row>
    <row r="8800" spans="4:4">
      <c r="D8800" s="94"/>
    </row>
    <row r="8801" spans="4:4">
      <c r="D8801" s="94"/>
    </row>
    <row r="8802" spans="4:4">
      <c r="D8802" s="94"/>
    </row>
    <row r="8803" spans="4:4">
      <c r="D8803" s="94"/>
    </row>
    <row r="8804" spans="4:4">
      <c r="D8804" s="94"/>
    </row>
    <row r="8805" spans="4:4">
      <c r="D8805" s="94"/>
    </row>
    <row r="8806" spans="4:4">
      <c r="D8806" s="94"/>
    </row>
    <row r="8807" spans="4:4">
      <c r="D8807" s="94"/>
    </row>
    <row r="8808" spans="4:4">
      <c r="D8808" s="94"/>
    </row>
    <row r="8809" spans="4:4">
      <c r="D8809" s="94"/>
    </row>
    <row r="8810" spans="4:4">
      <c r="D8810" s="94"/>
    </row>
    <row r="8811" spans="4:4">
      <c r="D8811" s="94"/>
    </row>
    <row r="8812" spans="4:4">
      <c r="D8812" s="94"/>
    </row>
    <row r="8813" spans="4:4">
      <c r="D8813" s="94"/>
    </row>
    <row r="8814" spans="4:4">
      <c r="D8814" s="94"/>
    </row>
    <row r="8815" spans="4:4">
      <c r="D8815" s="94"/>
    </row>
    <row r="8816" spans="4:4">
      <c r="D8816" s="94"/>
    </row>
    <row r="8817" spans="4:4">
      <c r="D8817" s="94"/>
    </row>
    <row r="8818" spans="4:4">
      <c r="D8818" s="94"/>
    </row>
    <row r="8819" spans="4:4">
      <c r="D8819" s="94"/>
    </row>
    <row r="8820" spans="4:4">
      <c r="D8820" s="94"/>
    </row>
    <row r="8821" spans="4:4">
      <c r="D8821" s="94"/>
    </row>
    <row r="8822" spans="4:4">
      <c r="D8822" s="94"/>
    </row>
    <row r="8823" spans="4:4">
      <c r="D8823" s="94"/>
    </row>
    <row r="8824" spans="4:4">
      <c r="D8824" s="94"/>
    </row>
    <row r="8825" spans="4:4">
      <c r="D8825" s="94"/>
    </row>
    <row r="8826" spans="4:4">
      <c r="D8826" s="94"/>
    </row>
    <row r="8827" spans="4:4">
      <c r="D8827" s="94"/>
    </row>
    <row r="8828" spans="4:4">
      <c r="D8828" s="94"/>
    </row>
    <row r="8829" spans="4:4">
      <c r="D8829" s="94"/>
    </row>
    <row r="8830" spans="4:4">
      <c r="D8830" s="94"/>
    </row>
    <row r="8831" spans="4:4">
      <c r="D8831" s="94"/>
    </row>
    <row r="8832" spans="4:4">
      <c r="D8832" s="94"/>
    </row>
    <row r="8833" spans="4:4">
      <c r="D8833" s="94"/>
    </row>
    <row r="8834" spans="4:4">
      <c r="D8834" s="94"/>
    </row>
    <row r="8835" spans="4:4">
      <c r="D8835" s="94"/>
    </row>
    <row r="8836" spans="4:4">
      <c r="D8836" s="94"/>
    </row>
    <row r="8837" spans="4:4">
      <c r="D8837" s="94"/>
    </row>
    <row r="8838" spans="4:4">
      <c r="D8838" s="94"/>
    </row>
    <row r="8839" spans="4:4">
      <c r="D8839" s="94"/>
    </row>
    <row r="8840" spans="4:4">
      <c r="D8840" s="94"/>
    </row>
    <row r="8841" spans="4:4">
      <c r="D8841" s="94"/>
    </row>
    <row r="8842" spans="4:4">
      <c r="D8842" s="94"/>
    </row>
    <row r="8843" spans="4:4">
      <c r="D8843" s="94"/>
    </row>
    <row r="8844" spans="4:4">
      <c r="D8844" s="94"/>
    </row>
    <row r="8845" spans="4:4">
      <c r="D8845" s="94"/>
    </row>
    <row r="8846" spans="4:4">
      <c r="D8846" s="94"/>
    </row>
    <row r="8847" spans="4:4">
      <c r="D8847" s="94"/>
    </row>
    <row r="8848" spans="4:4">
      <c r="D8848" s="94"/>
    </row>
    <row r="8849" spans="4:4">
      <c r="D8849" s="94"/>
    </row>
    <row r="8850" spans="4:4">
      <c r="D8850" s="94"/>
    </row>
    <row r="8851" spans="4:4">
      <c r="D8851" s="94"/>
    </row>
    <row r="8852" spans="4:4">
      <c r="D8852" s="94"/>
    </row>
    <row r="8853" spans="4:4">
      <c r="D8853" s="94"/>
    </row>
    <row r="8854" spans="4:4">
      <c r="D8854" s="94"/>
    </row>
    <row r="8855" spans="4:4">
      <c r="D8855" s="94"/>
    </row>
    <row r="8856" spans="4:4">
      <c r="D8856" s="94"/>
    </row>
    <row r="8857" spans="4:4">
      <c r="D8857" s="94"/>
    </row>
    <row r="8858" spans="4:4">
      <c r="D8858" s="94"/>
    </row>
    <row r="8859" spans="4:4">
      <c r="D8859" s="94"/>
    </row>
    <row r="8860" spans="4:4">
      <c r="D8860" s="94"/>
    </row>
    <row r="8861" spans="4:4">
      <c r="D8861" s="94"/>
    </row>
    <row r="8862" spans="4:4">
      <c r="D8862" s="94"/>
    </row>
    <row r="8863" spans="4:4">
      <c r="D8863" s="94"/>
    </row>
    <row r="8864" spans="4:4">
      <c r="D8864" s="94"/>
    </row>
    <row r="8865" spans="4:4">
      <c r="D8865" s="94"/>
    </row>
    <row r="8866" spans="4:4">
      <c r="D8866" s="94"/>
    </row>
    <row r="8867" spans="4:4">
      <c r="D8867" s="94"/>
    </row>
    <row r="8868" spans="4:4">
      <c r="D8868" s="94"/>
    </row>
    <row r="8869" spans="4:4">
      <c r="D8869" s="94"/>
    </row>
    <row r="8870" spans="4:4">
      <c r="D8870" s="94"/>
    </row>
    <row r="8871" spans="4:4">
      <c r="D8871" s="94"/>
    </row>
    <row r="8872" spans="4:4">
      <c r="D8872" s="94"/>
    </row>
    <row r="8873" spans="4:4">
      <c r="D8873" s="94"/>
    </row>
    <row r="8874" spans="4:4">
      <c r="D8874" s="94"/>
    </row>
    <row r="8875" spans="4:4">
      <c r="D8875" s="94"/>
    </row>
    <row r="8876" spans="4:4">
      <c r="D8876" s="94"/>
    </row>
    <row r="8877" spans="4:4">
      <c r="D8877" s="94"/>
    </row>
    <row r="8878" spans="4:4">
      <c r="D8878" s="94"/>
    </row>
    <row r="8879" spans="4:4">
      <c r="D8879" s="94"/>
    </row>
    <row r="8880" spans="4:4">
      <c r="D8880" s="94"/>
    </row>
    <row r="8881" spans="4:4">
      <c r="D8881" s="94"/>
    </row>
    <row r="8882" spans="4:4">
      <c r="D8882" s="94"/>
    </row>
    <row r="8883" spans="4:4">
      <c r="D8883" s="94"/>
    </row>
    <row r="8884" spans="4:4">
      <c r="D8884" s="94"/>
    </row>
    <row r="8885" spans="4:4">
      <c r="D8885" s="94"/>
    </row>
    <row r="8886" spans="4:4">
      <c r="D8886" s="94"/>
    </row>
    <row r="8887" spans="4:4">
      <c r="D8887" s="94"/>
    </row>
    <row r="8888" spans="4:4">
      <c r="D8888" s="94"/>
    </row>
    <row r="8889" spans="4:4">
      <c r="D8889" s="94"/>
    </row>
    <row r="8890" spans="4:4">
      <c r="D8890" s="94"/>
    </row>
    <row r="8891" spans="4:4">
      <c r="D8891" s="94"/>
    </row>
    <row r="8892" spans="4:4">
      <c r="D8892" s="94"/>
    </row>
    <row r="8893" spans="4:4">
      <c r="D8893" s="94"/>
    </row>
    <row r="8894" spans="4:4">
      <c r="D8894" s="94"/>
    </row>
    <row r="8895" spans="4:4">
      <c r="D8895" s="94"/>
    </row>
    <row r="8896" spans="4:4">
      <c r="D8896" s="94"/>
    </row>
    <row r="8897" spans="4:4">
      <c r="D8897" s="94"/>
    </row>
    <row r="8898" spans="4:4">
      <c r="D8898" s="94"/>
    </row>
    <row r="8899" spans="4:4">
      <c r="D8899" s="94"/>
    </row>
    <row r="8900" spans="4:4">
      <c r="D8900" s="94"/>
    </row>
    <row r="8901" spans="4:4">
      <c r="D8901" s="94"/>
    </row>
    <row r="8902" spans="4:4">
      <c r="D8902" s="94"/>
    </row>
    <row r="8903" spans="4:4">
      <c r="D8903" s="94"/>
    </row>
    <row r="8904" spans="4:4">
      <c r="D8904" s="94"/>
    </row>
    <row r="8905" spans="4:4">
      <c r="D8905" s="94"/>
    </row>
    <row r="8906" spans="4:4">
      <c r="D8906" s="94"/>
    </row>
    <row r="8907" spans="4:4">
      <c r="D8907" s="94"/>
    </row>
    <row r="8908" spans="4:4">
      <c r="D8908" s="94"/>
    </row>
    <row r="8909" spans="4:4">
      <c r="D8909" s="94"/>
    </row>
    <row r="8910" spans="4:4">
      <c r="D8910" s="94"/>
    </row>
    <row r="8911" spans="4:4">
      <c r="D8911" s="94"/>
    </row>
    <row r="8912" spans="4:4">
      <c r="D8912" s="94"/>
    </row>
    <row r="8913" spans="4:4">
      <c r="D8913" s="94"/>
    </row>
    <row r="8914" spans="4:4">
      <c r="D8914" s="94"/>
    </row>
    <row r="8915" spans="4:4">
      <c r="D8915" s="94"/>
    </row>
    <row r="8916" spans="4:4">
      <c r="D8916" s="94"/>
    </row>
    <row r="8917" spans="4:4">
      <c r="D8917" s="94"/>
    </row>
    <row r="8918" spans="4:4">
      <c r="D8918" s="94"/>
    </row>
    <row r="8919" spans="4:4">
      <c r="D8919" s="94"/>
    </row>
    <row r="8920" spans="4:4">
      <c r="D8920" s="94"/>
    </row>
    <row r="8921" spans="4:4">
      <c r="D8921" s="94"/>
    </row>
    <row r="8922" spans="4:4">
      <c r="D8922" s="94"/>
    </row>
    <row r="8923" spans="4:4">
      <c r="D8923" s="94"/>
    </row>
    <row r="8924" spans="4:4">
      <c r="D8924" s="94"/>
    </row>
    <row r="8925" spans="4:4">
      <c r="D8925" s="94"/>
    </row>
    <row r="8926" spans="4:4">
      <c r="D8926" s="94"/>
    </row>
    <row r="8927" spans="4:4">
      <c r="D8927" s="94"/>
    </row>
    <row r="8928" spans="4:4">
      <c r="D8928" s="94"/>
    </row>
    <row r="8929" spans="4:4">
      <c r="D8929" s="94"/>
    </row>
    <row r="8930" spans="4:4">
      <c r="D8930" s="94"/>
    </row>
    <row r="8931" spans="4:4">
      <c r="D8931" s="94"/>
    </row>
    <row r="8932" spans="4:4">
      <c r="D8932" s="94"/>
    </row>
    <row r="8933" spans="4:4">
      <c r="D8933" s="94"/>
    </row>
    <row r="8934" spans="4:4">
      <c r="D8934" s="94"/>
    </row>
    <row r="8935" spans="4:4">
      <c r="D8935" s="94"/>
    </row>
    <row r="8936" spans="4:4">
      <c r="D8936" s="94"/>
    </row>
    <row r="8937" spans="4:4">
      <c r="D8937" s="94"/>
    </row>
    <row r="8938" spans="4:4">
      <c r="D8938" s="94"/>
    </row>
    <row r="8939" spans="4:4">
      <c r="D8939" s="94"/>
    </row>
    <row r="8940" spans="4:4">
      <c r="D8940" s="94"/>
    </row>
    <row r="8941" spans="4:4">
      <c r="D8941" s="94"/>
    </row>
    <row r="8942" spans="4:4">
      <c r="D8942" s="94"/>
    </row>
    <row r="8943" spans="4:4">
      <c r="D8943" s="94"/>
    </row>
    <row r="8944" spans="4:4">
      <c r="D8944" s="94"/>
    </row>
    <row r="8945" spans="4:4">
      <c r="D8945" s="94"/>
    </row>
    <row r="8946" spans="4:4">
      <c r="D8946" s="94"/>
    </row>
    <row r="8947" spans="4:4">
      <c r="D8947" s="94"/>
    </row>
    <row r="8948" spans="4:4">
      <c r="D8948" s="94"/>
    </row>
    <row r="8949" spans="4:4">
      <c r="D8949" s="94"/>
    </row>
    <row r="8950" spans="4:4">
      <c r="D8950" s="94"/>
    </row>
    <row r="8951" spans="4:4">
      <c r="D8951" s="94"/>
    </row>
    <row r="8952" spans="4:4">
      <c r="D8952" s="94"/>
    </row>
    <row r="8953" spans="4:4">
      <c r="D8953" s="94"/>
    </row>
    <row r="8954" spans="4:4">
      <c r="D8954" s="94"/>
    </row>
    <row r="8955" spans="4:4">
      <c r="D8955" s="94"/>
    </row>
    <row r="8956" spans="4:4">
      <c r="D8956" s="94"/>
    </row>
    <row r="8957" spans="4:4">
      <c r="D8957" s="94"/>
    </row>
    <row r="8958" spans="4:4">
      <c r="D8958" s="94"/>
    </row>
    <row r="8959" spans="4:4">
      <c r="D8959" s="94"/>
    </row>
    <row r="8960" spans="4:4">
      <c r="D8960" s="94"/>
    </row>
    <row r="8961" spans="4:4">
      <c r="D8961" s="94"/>
    </row>
    <row r="8962" spans="4:4">
      <c r="D8962" s="94"/>
    </row>
    <row r="8963" spans="4:4">
      <c r="D8963" s="94"/>
    </row>
    <row r="8964" spans="4:4">
      <c r="D8964" s="94"/>
    </row>
    <row r="8965" spans="4:4">
      <c r="D8965" s="94"/>
    </row>
    <row r="8966" spans="4:4">
      <c r="D8966" s="94"/>
    </row>
    <row r="8967" spans="4:4">
      <c r="D8967" s="94"/>
    </row>
    <row r="8968" spans="4:4">
      <c r="D8968" s="94"/>
    </row>
    <row r="8969" spans="4:4">
      <c r="D8969" s="94"/>
    </row>
    <row r="8970" spans="4:4">
      <c r="D8970" s="94"/>
    </row>
    <row r="8971" spans="4:4">
      <c r="D8971" s="94"/>
    </row>
    <row r="8972" spans="4:4">
      <c r="D8972" s="94"/>
    </row>
    <row r="8973" spans="4:4">
      <c r="D8973" s="94"/>
    </row>
    <row r="8974" spans="4:4">
      <c r="D8974" s="94"/>
    </row>
    <row r="8975" spans="4:4">
      <c r="D8975" s="94"/>
    </row>
    <row r="8976" spans="4:4">
      <c r="D8976" s="94"/>
    </row>
    <row r="8977" spans="4:4">
      <c r="D8977" s="94"/>
    </row>
    <row r="8978" spans="4:4">
      <c r="D8978" s="94"/>
    </row>
    <row r="8979" spans="4:4">
      <c r="D8979" s="94"/>
    </row>
    <row r="8980" spans="4:4">
      <c r="D8980" s="94"/>
    </row>
    <row r="8981" spans="4:4">
      <c r="D8981" s="94"/>
    </row>
    <row r="8982" spans="4:4">
      <c r="D8982" s="94"/>
    </row>
    <row r="8983" spans="4:4">
      <c r="D8983" s="94"/>
    </row>
    <row r="8984" spans="4:4">
      <c r="D8984" s="94"/>
    </row>
    <row r="8985" spans="4:4">
      <c r="D8985" s="94"/>
    </row>
    <row r="8986" spans="4:4">
      <c r="D8986" s="94"/>
    </row>
    <row r="8987" spans="4:4">
      <c r="D8987" s="94"/>
    </row>
    <row r="8988" spans="4:4">
      <c r="D8988" s="94"/>
    </row>
    <row r="8989" spans="4:4">
      <c r="D8989" s="94"/>
    </row>
    <row r="8990" spans="4:4">
      <c r="D8990" s="94"/>
    </row>
    <row r="8991" spans="4:4">
      <c r="D8991" s="94"/>
    </row>
    <row r="8992" spans="4:4">
      <c r="D8992" s="94"/>
    </row>
    <row r="8993" spans="4:4">
      <c r="D8993" s="94"/>
    </row>
    <row r="8994" spans="4:4">
      <c r="D8994" s="94"/>
    </row>
    <row r="8995" spans="4:4">
      <c r="D8995" s="94"/>
    </row>
    <row r="8996" spans="4:4">
      <c r="D8996" s="94"/>
    </row>
    <row r="8997" spans="4:4">
      <c r="D8997" s="94"/>
    </row>
    <row r="8998" spans="4:4">
      <c r="D8998" s="94"/>
    </row>
    <row r="8999" spans="4:4">
      <c r="D8999" s="94"/>
    </row>
    <row r="9000" spans="4:4">
      <c r="D9000" s="94"/>
    </row>
    <row r="9001" spans="4:4">
      <c r="D9001" s="94"/>
    </row>
    <row r="9002" spans="4:4">
      <c r="D9002" s="94"/>
    </row>
    <row r="9003" spans="4:4">
      <c r="D9003" s="94"/>
    </row>
    <row r="9004" spans="4:4">
      <c r="D9004" s="94"/>
    </row>
    <row r="9005" spans="4:4">
      <c r="D9005" s="94"/>
    </row>
    <row r="9006" spans="4:4">
      <c r="D9006" s="94"/>
    </row>
    <row r="9007" spans="4:4">
      <c r="D9007" s="94"/>
    </row>
    <row r="9008" spans="4:4">
      <c r="D9008" s="94"/>
    </row>
    <row r="9009" spans="4:4">
      <c r="D9009" s="94"/>
    </row>
    <row r="9010" spans="4:4">
      <c r="D9010" s="94"/>
    </row>
    <row r="9011" spans="4:4">
      <c r="D9011" s="94"/>
    </row>
    <row r="9012" spans="4:4">
      <c r="D9012" s="94"/>
    </row>
    <row r="9013" spans="4:4">
      <c r="D9013" s="94"/>
    </row>
    <row r="9014" spans="4:4">
      <c r="D9014" s="94"/>
    </row>
    <row r="9015" spans="4:4">
      <c r="D9015" s="94"/>
    </row>
    <row r="9016" spans="4:4">
      <c r="D9016" s="94"/>
    </row>
    <row r="9017" spans="4:4">
      <c r="D9017" s="94"/>
    </row>
    <row r="9018" spans="4:4">
      <c r="D9018" s="94"/>
    </row>
    <row r="9019" spans="4:4">
      <c r="D9019" s="94"/>
    </row>
    <row r="9020" spans="4:4">
      <c r="D9020" s="94"/>
    </row>
    <row r="9021" spans="4:4">
      <c r="D9021" s="94"/>
    </row>
    <row r="9022" spans="4:4">
      <c r="D9022" s="94"/>
    </row>
    <row r="9023" spans="4:4">
      <c r="D9023" s="94"/>
    </row>
    <row r="9024" spans="4:4">
      <c r="D9024" s="94"/>
    </row>
    <row r="9025" spans="4:4">
      <c r="D9025" s="94"/>
    </row>
    <row r="9026" spans="4:4">
      <c r="D9026" s="94"/>
    </row>
    <row r="9027" spans="4:4">
      <c r="D9027" s="94"/>
    </row>
    <row r="9028" spans="4:4">
      <c r="D9028" s="94"/>
    </row>
    <row r="9029" spans="4:4">
      <c r="D9029" s="94"/>
    </row>
    <row r="9030" spans="4:4">
      <c r="D9030" s="94"/>
    </row>
    <row r="9031" spans="4:4">
      <c r="D9031" s="94"/>
    </row>
    <row r="9032" spans="4:4">
      <c r="D9032" s="94"/>
    </row>
    <row r="9033" spans="4:4">
      <c r="D9033" s="94"/>
    </row>
    <row r="9034" spans="4:4">
      <c r="D9034" s="94"/>
    </row>
    <row r="9035" spans="4:4">
      <c r="D9035" s="94"/>
    </row>
    <row r="9036" spans="4:4">
      <c r="D9036" s="94"/>
    </row>
    <row r="9037" spans="4:4">
      <c r="D9037" s="94"/>
    </row>
    <row r="9038" spans="4:4">
      <c r="D9038" s="94"/>
    </row>
    <row r="9039" spans="4:4">
      <c r="D9039" s="94"/>
    </row>
    <row r="9040" spans="4:4">
      <c r="D9040" s="94"/>
    </row>
    <row r="9041" spans="4:4">
      <c r="D9041" s="94"/>
    </row>
    <row r="9042" spans="4:4">
      <c r="D9042" s="94"/>
    </row>
    <row r="9043" spans="4:4">
      <c r="D9043" s="94"/>
    </row>
    <row r="9044" spans="4:4">
      <c r="D9044" s="94"/>
    </row>
    <row r="9045" spans="4:4">
      <c r="D9045" s="94"/>
    </row>
    <row r="9046" spans="4:4">
      <c r="D9046" s="94"/>
    </row>
    <row r="9047" spans="4:4">
      <c r="D9047" s="94"/>
    </row>
    <row r="9048" spans="4:4">
      <c r="D9048" s="94"/>
    </row>
    <row r="9049" spans="4:4">
      <c r="D9049" s="94"/>
    </row>
    <row r="9050" spans="4:4">
      <c r="D9050" s="94"/>
    </row>
    <row r="9051" spans="4:4">
      <c r="D9051" s="94"/>
    </row>
    <row r="9052" spans="4:4">
      <c r="D9052" s="94"/>
    </row>
    <row r="9053" spans="4:4">
      <c r="D9053" s="94"/>
    </row>
    <row r="9054" spans="4:4">
      <c r="D9054" s="94"/>
    </row>
    <row r="9055" spans="4:4">
      <c r="D9055" s="94"/>
    </row>
    <row r="9056" spans="4:4">
      <c r="D9056" s="94"/>
    </row>
    <row r="9057" spans="4:4">
      <c r="D9057" s="94"/>
    </row>
    <row r="9058" spans="4:4">
      <c r="D9058" s="94"/>
    </row>
    <row r="9059" spans="4:4">
      <c r="D9059" s="94"/>
    </row>
    <row r="9060" spans="4:4">
      <c r="D9060" s="94"/>
    </row>
    <row r="9061" spans="4:4">
      <c r="D9061" s="94"/>
    </row>
    <row r="9062" spans="4:4">
      <c r="D9062" s="94"/>
    </row>
    <row r="9063" spans="4:4">
      <c r="D9063" s="94"/>
    </row>
    <row r="9064" spans="4:4">
      <c r="D9064" s="94"/>
    </row>
    <row r="9065" spans="4:4">
      <c r="D9065" s="94"/>
    </row>
    <row r="9066" spans="4:4">
      <c r="D9066" s="94"/>
    </row>
    <row r="9067" spans="4:4">
      <c r="D9067" s="94"/>
    </row>
    <row r="9068" spans="4:4">
      <c r="D9068" s="94"/>
    </row>
    <row r="9069" spans="4:4">
      <c r="D9069" s="94"/>
    </row>
    <row r="9070" spans="4:4">
      <c r="D9070" s="94"/>
    </row>
    <row r="9071" spans="4:4">
      <c r="D9071" s="94"/>
    </row>
    <row r="9072" spans="4:4">
      <c r="D9072" s="94"/>
    </row>
    <row r="9073" spans="4:4">
      <c r="D9073" s="94"/>
    </row>
    <row r="9074" spans="4:4">
      <c r="D9074" s="94"/>
    </row>
    <row r="9075" spans="4:4">
      <c r="D9075" s="94"/>
    </row>
    <row r="9076" spans="4:4">
      <c r="D9076" s="94"/>
    </row>
    <row r="9077" spans="4:4">
      <c r="D9077" s="94"/>
    </row>
    <row r="9078" spans="4:4">
      <c r="D9078" s="94"/>
    </row>
    <row r="9079" spans="4:4">
      <c r="D9079" s="94"/>
    </row>
    <row r="9080" spans="4:4">
      <c r="D9080" s="94"/>
    </row>
    <row r="9081" spans="4:4">
      <c r="D9081" s="94"/>
    </row>
    <row r="9082" spans="4:4">
      <c r="D9082" s="94"/>
    </row>
    <row r="9083" spans="4:4">
      <c r="D9083" s="94"/>
    </row>
    <row r="9084" spans="4:4">
      <c r="D9084" s="94"/>
    </row>
    <row r="9085" spans="4:4">
      <c r="D9085" s="94"/>
    </row>
    <row r="9086" spans="4:4">
      <c r="D9086" s="94"/>
    </row>
    <row r="9087" spans="4:4">
      <c r="D9087" s="94"/>
    </row>
    <row r="9088" spans="4:4">
      <c r="D9088" s="94"/>
    </row>
    <row r="9089" spans="4:4">
      <c r="D9089" s="94"/>
    </row>
    <row r="9090" spans="4:4">
      <c r="D9090" s="94"/>
    </row>
    <row r="9091" spans="4:4">
      <c r="D9091" s="94"/>
    </row>
    <row r="9092" spans="4:4">
      <c r="D9092" s="94"/>
    </row>
    <row r="9093" spans="4:4">
      <c r="D9093" s="94"/>
    </row>
    <row r="9094" spans="4:4">
      <c r="D9094" s="94"/>
    </row>
    <row r="9095" spans="4:4">
      <c r="D9095" s="94"/>
    </row>
    <row r="9096" spans="4:4">
      <c r="D9096" s="94"/>
    </row>
    <row r="9097" spans="4:4">
      <c r="D9097" s="94"/>
    </row>
    <row r="9098" spans="4:4">
      <c r="D9098" s="94"/>
    </row>
    <row r="9099" spans="4:4">
      <c r="D9099" s="94"/>
    </row>
    <row r="9100" spans="4:4">
      <c r="D9100" s="94"/>
    </row>
    <row r="9101" spans="4:4">
      <c r="D9101" s="94"/>
    </row>
    <row r="9102" spans="4:4">
      <c r="D9102" s="94"/>
    </row>
    <row r="9103" spans="4:4">
      <c r="D9103" s="94"/>
    </row>
    <row r="9104" spans="4:4">
      <c r="D9104" s="94"/>
    </row>
    <row r="9105" spans="4:4">
      <c r="D9105" s="94"/>
    </row>
    <row r="9106" spans="4:4">
      <c r="D9106" s="94"/>
    </row>
    <row r="9107" spans="4:4">
      <c r="D9107" s="94"/>
    </row>
    <row r="9108" spans="4:4">
      <c r="D9108" s="94"/>
    </row>
    <row r="9109" spans="4:4">
      <c r="D9109" s="94"/>
    </row>
    <row r="9110" spans="4:4">
      <c r="D9110" s="94"/>
    </row>
    <row r="9111" spans="4:4">
      <c r="D9111" s="94"/>
    </row>
    <row r="9112" spans="4:4">
      <c r="D9112" s="94"/>
    </row>
    <row r="9113" spans="4:4">
      <c r="D9113" s="94"/>
    </row>
    <row r="9114" spans="4:4">
      <c r="D9114" s="94"/>
    </row>
    <row r="9115" spans="4:4">
      <c r="D9115" s="94"/>
    </row>
    <row r="9116" spans="4:4">
      <c r="D9116" s="94"/>
    </row>
    <row r="9117" spans="4:4">
      <c r="D9117" s="94"/>
    </row>
    <row r="9118" spans="4:4">
      <c r="D9118" s="94"/>
    </row>
    <row r="9119" spans="4:4">
      <c r="D9119" s="94"/>
    </row>
    <row r="9120" spans="4:4">
      <c r="D9120" s="94"/>
    </row>
    <row r="9121" spans="4:4">
      <c r="D9121" s="94"/>
    </row>
    <row r="9122" spans="4:4">
      <c r="D9122" s="94"/>
    </row>
    <row r="9123" spans="4:4">
      <c r="D9123" s="94"/>
    </row>
    <row r="9124" spans="4:4">
      <c r="D9124" s="94"/>
    </row>
    <row r="9125" spans="4:4">
      <c r="D9125" s="94"/>
    </row>
    <row r="9126" spans="4:4">
      <c r="D9126" s="94"/>
    </row>
    <row r="9127" spans="4:4">
      <c r="D9127" s="94"/>
    </row>
    <row r="9128" spans="4:4">
      <c r="D9128" s="94"/>
    </row>
    <row r="9129" spans="4:4">
      <c r="D9129" s="94"/>
    </row>
    <row r="9130" spans="4:4">
      <c r="D9130" s="94"/>
    </row>
    <row r="9131" spans="4:4">
      <c r="D9131" s="94"/>
    </row>
    <row r="9132" spans="4:4">
      <c r="D9132" s="94"/>
    </row>
    <row r="9133" spans="4:4">
      <c r="D9133" s="94"/>
    </row>
    <row r="9134" spans="4:4">
      <c r="D9134" s="94"/>
    </row>
    <row r="9135" spans="4:4">
      <c r="D9135" s="94"/>
    </row>
    <row r="9136" spans="4:4">
      <c r="D9136" s="94"/>
    </row>
    <row r="9137" spans="4:4">
      <c r="D9137" s="94"/>
    </row>
    <row r="9138" spans="4:4">
      <c r="D9138" s="94"/>
    </row>
    <row r="9139" spans="4:4">
      <c r="D9139" s="94"/>
    </row>
    <row r="9140" spans="4:4">
      <c r="D9140" s="94"/>
    </row>
    <row r="9141" spans="4:4">
      <c r="D9141" s="94"/>
    </row>
    <row r="9142" spans="4:4">
      <c r="D9142" s="94"/>
    </row>
    <row r="9143" spans="4:4">
      <c r="D9143" s="94"/>
    </row>
    <row r="9144" spans="4:4">
      <c r="D9144" s="94"/>
    </row>
    <row r="9145" spans="4:4">
      <c r="D9145" s="94"/>
    </row>
    <row r="9146" spans="4:4">
      <c r="D9146" s="94"/>
    </row>
    <row r="9147" spans="4:4">
      <c r="D9147" s="94"/>
    </row>
    <row r="9148" spans="4:4">
      <c r="D9148" s="94"/>
    </row>
    <row r="9149" spans="4:4">
      <c r="D9149" s="94"/>
    </row>
    <row r="9150" spans="4:4">
      <c r="D9150" s="94"/>
    </row>
    <row r="9151" spans="4:4">
      <c r="D9151" s="94"/>
    </row>
    <row r="9152" spans="4:4">
      <c r="D9152" s="94"/>
    </row>
    <row r="9153" spans="4:4">
      <c r="D9153" s="94"/>
    </row>
    <row r="9154" spans="4:4">
      <c r="D9154" s="94"/>
    </row>
    <row r="9155" spans="4:4">
      <c r="D9155" s="94"/>
    </row>
    <row r="9156" spans="4:4">
      <c r="D9156" s="94"/>
    </row>
    <row r="9157" spans="4:4">
      <c r="D9157" s="94"/>
    </row>
    <row r="9158" spans="4:4">
      <c r="D9158" s="94"/>
    </row>
    <row r="9159" spans="4:4">
      <c r="D9159" s="94"/>
    </row>
    <row r="9160" spans="4:4">
      <c r="D9160" s="94"/>
    </row>
    <row r="9161" spans="4:4">
      <c r="D9161" s="94"/>
    </row>
    <row r="9162" spans="4:4">
      <c r="D9162" s="94"/>
    </row>
    <row r="9163" spans="4:4">
      <c r="D9163" s="94"/>
    </row>
    <row r="9164" spans="4:4">
      <c r="D9164" s="94"/>
    </row>
    <row r="9165" spans="4:4">
      <c r="D9165" s="94"/>
    </row>
    <row r="9166" spans="4:4">
      <c r="D9166" s="94"/>
    </row>
    <row r="9167" spans="4:4">
      <c r="D9167" s="94"/>
    </row>
    <row r="9168" spans="4:4">
      <c r="D9168" s="94"/>
    </row>
    <row r="9169" spans="4:4">
      <c r="D9169" s="94"/>
    </row>
    <row r="9170" spans="4:4">
      <c r="D9170" s="94"/>
    </row>
    <row r="9171" spans="4:4">
      <c r="D9171" s="94"/>
    </row>
    <row r="9172" spans="4:4">
      <c r="D9172" s="94"/>
    </row>
    <row r="9173" spans="4:4">
      <c r="D9173" s="94"/>
    </row>
    <row r="9174" spans="4:4">
      <c r="D9174" s="94"/>
    </row>
    <row r="9175" spans="4:4">
      <c r="D9175" s="94"/>
    </row>
    <row r="9176" spans="4:4">
      <c r="D9176" s="94"/>
    </row>
    <row r="9177" spans="4:4">
      <c r="D9177" s="94"/>
    </row>
    <row r="9178" spans="4:4">
      <c r="D9178" s="94"/>
    </row>
    <row r="9179" spans="4:4">
      <c r="D9179" s="94"/>
    </row>
    <row r="9180" spans="4:4">
      <c r="D9180" s="94"/>
    </row>
    <row r="9181" spans="4:4">
      <c r="D9181" s="94"/>
    </row>
    <row r="9182" spans="4:4">
      <c r="D9182" s="94"/>
    </row>
    <row r="9183" spans="4:4">
      <c r="D9183" s="94"/>
    </row>
    <row r="9184" spans="4:4">
      <c r="D9184" s="94"/>
    </row>
    <row r="9185" spans="4:4">
      <c r="D9185" s="94"/>
    </row>
    <row r="9186" spans="4:4">
      <c r="D9186" s="94"/>
    </row>
    <row r="9187" spans="4:4">
      <c r="D9187" s="94"/>
    </row>
    <row r="9188" spans="4:4">
      <c r="D9188" s="94"/>
    </row>
    <row r="9189" spans="4:4">
      <c r="D9189" s="94"/>
    </row>
    <row r="9190" spans="4:4">
      <c r="D9190" s="94"/>
    </row>
    <row r="9191" spans="4:4">
      <c r="D9191" s="94"/>
    </row>
    <row r="9192" spans="4:4">
      <c r="D9192" s="94"/>
    </row>
    <row r="9193" spans="4:4">
      <c r="D9193" s="94"/>
    </row>
    <row r="9194" spans="4:4">
      <c r="D9194" s="94"/>
    </row>
    <row r="9195" spans="4:4">
      <c r="D9195" s="94"/>
    </row>
    <row r="9196" spans="4:4">
      <c r="D9196" s="94"/>
    </row>
    <row r="9197" spans="4:4">
      <c r="D9197" s="94"/>
    </row>
    <row r="9198" spans="4:4">
      <c r="D9198" s="94"/>
    </row>
    <row r="9199" spans="4:4">
      <c r="D9199" s="94"/>
    </row>
    <row r="9200" spans="4:4">
      <c r="D9200" s="94"/>
    </row>
    <row r="9201" spans="4:4">
      <c r="D9201" s="94"/>
    </row>
    <row r="9202" spans="4:4">
      <c r="D9202" s="94"/>
    </row>
    <row r="9203" spans="4:4">
      <c r="D9203" s="94"/>
    </row>
    <row r="9204" spans="4:4">
      <c r="D9204" s="94"/>
    </row>
    <row r="9205" spans="4:4">
      <c r="D9205" s="94"/>
    </row>
    <row r="9206" spans="4:4">
      <c r="D9206" s="94"/>
    </row>
    <row r="9207" spans="4:4">
      <c r="D9207" s="94"/>
    </row>
    <row r="9208" spans="4:4">
      <c r="D9208" s="94"/>
    </row>
    <row r="9209" spans="4:4">
      <c r="D9209" s="94"/>
    </row>
    <row r="9210" spans="4:4">
      <c r="D9210" s="94"/>
    </row>
    <row r="9211" spans="4:4">
      <c r="D9211" s="94"/>
    </row>
    <row r="9212" spans="4:4">
      <c r="D9212" s="94"/>
    </row>
    <row r="9213" spans="4:4">
      <c r="D9213" s="94"/>
    </row>
    <row r="9214" spans="4:4">
      <c r="D9214" s="94"/>
    </row>
    <row r="9215" spans="4:4">
      <c r="D9215" s="94"/>
    </row>
    <row r="9216" spans="4:4">
      <c r="D9216" s="94"/>
    </row>
    <row r="9217" spans="4:4">
      <c r="D9217" s="94"/>
    </row>
    <row r="9218" spans="4:4">
      <c r="D9218" s="94"/>
    </row>
    <row r="9219" spans="4:4">
      <c r="D9219" s="94"/>
    </row>
    <row r="9220" spans="4:4">
      <c r="D9220" s="94"/>
    </row>
    <row r="9221" spans="4:4">
      <c r="D9221" s="94"/>
    </row>
    <row r="9222" spans="4:4">
      <c r="D9222" s="94"/>
    </row>
    <row r="9223" spans="4:4">
      <c r="D9223" s="94"/>
    </row>
    <row r="9224" spans="4:4">
      <c r="D9224" s="94"/>
    </row>
    <row r="9225" spans="4:4">
      <c r="D9225" s="94"/>
    </row>
    <row r="9226" spans="4:4">
      <c r="D9226" s="94"/>
    </row>
    <row r="9227" spans="4:4">
      <c r="D9227" s="94"/>
    </row>
    <row r="9228" spans="4:4">
      <c r="D9228" s="94"/>
    </row>
    <row r="9229" spans="4:4">
      <c r="D9229" s="94"/>
    </row>
    <row r="9230" spans="4:4">
      <c r="D9230" s="94"/>
    </row>
    <row r="9231" spans="4:4">
      <c r="D9231" s="94"/>
    </row>
    <row r="9232" spans="4:4">
      <c r="D9232" s="94"/>
    </row>
    <row r="9233" spans="4:4">
      <c r="D9233" s="94"/>
    </row>
    <row r="9234" spans="4:4">
      <c r="D9234" s="94"/>
    </row>
    <row r="9235" spans="4:4">
      <c r="D9235" s="94"/>
    </row>
    <row r="9236" spans="4:4">
      <c r="D9236" s="94"/>
    </row>
    <row r="9237" spans="4:4">
      <c r="D9237" s="94"/>
    </row>
    <row r="9238" spans="4:4">
      <c r="D9238" s="94"/>
    </row>
    <row r="9239" spans="4:4">
      <c r="D9239" s="94"/>
    </row>
    <row r="9240" spans="4:4">
      <c r="D9240" s="94"/>
    </row>
    <row r="9241" spans="4:4">
      <c r="D9241" s="94"/>
    </row>
    <row r="9242" spans="4:4">
      <c r="D9242" s="94"/>
    </row>
    <row r="9243" spans="4:4">
      <c r="D9243" s="94"/>
    </row>
    <row r="9244" spans="4:4">
      <c r="D9244" s="94"/>
    </row>
    <row r="9245" spans="4:4">
      <c r="D9245" s="94"/>
    </row>
    <row r="9246" spans="4:4">
      <c r="D9246" s="94"/>
    </row>
    <row r="9247" spans="4:4">
      <c r="D9247" s="94"/>
    </row>
    <row r="9248" spans="4:4">
      <c r="D9248" s="94"/>
    </row>
    <row r="9249" spans="4:4">
      <c r="D9249" s="94"/>
    </row>
    <row r="9250" spans="4:4">
      <c r="D9250" s="94"/>
    </row>
    <row r="9251" spans="4:4">
      <c r="D9251" s="94"/>
    </row>
    <row r="9252" spans="4:4">
      <c r="D9252" s="94"/>
    </row>
    <row r="9253" spans="4:4">
      <c r="D9253" s="94"/>
    </row>
    <row r="9254" spans="4:4">
      <c r="D9254" s="94"/>
    </row>
    <row r="9255" spans="4:4">
      <c r="D9255" s="94"/>
    </row>
    <row r="9256" spans="4:4">
      <c r="D9256" s="94"/>
    </row>
    <row r="9257" spans="4:4">
      <c r="D9257" s="94"/>
    </row>
    <row r="9258" spans="4:4">
      <c r="D9258" s="94"/>
    </row>
    <row r="9259" spans="4:4">
      <c r="D9259" s="94"/>
    </row>
    <row r="9260" spans="4:4">
      <c r="D9260" s="94"/>
    </row>
    <row r="9261" spans="4:4">
      <c r="D9261" s="94"/>
    </row>
    <row r="9262" spans="4:4">
      <c r="D9262" s="94"/>
    </row>
    <row r="9263" spans="4:4">
      <c r="D9263" s="94"/>
    </row>
    <row r="9264" spans="4:4">
      <c r="D9264" s="94"/>
    </row>
    <row r="9265" spans="4:4">
      <c r="D9265" s="94"/>
    </row>
    <row r="9266" spans="4:4">
      <c r="D9266" s="94"/>
    </row>
    <row r="9267" spans="4:4">
      <c r="D9267" s="94"/>
    </row>
    <row r="9268" spans="4:4">
      <c r="D9268" s="94"/>
    </row>
    <row r="9269" spans="4:4">
      <c r="D9269" s="94"/>
    </row>
    <row r="9270" spans="4:4">
      <c r="D9270" s="94"/>
    </row>
    <row r="9271" spans="4:4">
      <c r="D9271" s="94"/>
    </row>
    <row r="9272" spans="4:4">
      <c r="D9272" s="94"/>
    </row>
    <row r="9273" spans="4:4">
      <c r="D9273" s="94"/>
    </row>
    <row r="9274" spans="4:4">
      <c r="D9274" s="94"/>
    </row>
    <row r="9275" spans="4:4">
      <c r="D9275" s="94"/>
    </row>
    <row r="9276" spans="4:4">
      <c r="D9276" s="94"/>
    </row>
    <row r="9277" spans="4:4">
      <c r="D9277" s="94"/>
    </row>
    <row r="9278" spans="4:4">
      <c r="D9278" s="94"/>
    </row>
    <row r="9279" spans="4:4">
      <c r="D9279" s="94"/>
    </row>
    <row r="9280" spans="4:4">
      <c r="D9280" s="94"/>
    </row>
    <row r="9281" spans="4:4">
      <c r="D9281" s="94"/>
    </row>
    <row r="9282" spans="4:4">
      <c r="D9282" s="94"/>
    </row>
    <row r="9283" spans="4:4">
      <c r="D9283" s="94"/>
    </row>
    <row r="9284" spans="4:4">
      <c r="D9284" s="94"/>
    </row>
    <row r="9285" spans="4:4">
      <c r="D9285" s="94"/>
    </row>
    <row r="9286" spans="4:4">
      <c r="D9286" s="94"/>
    </row>
    <row r="9287" spans="4:4">
      <c r="D9287" s="94"/>
    </row>
    <row r="9288" spans="4:4">
      <c r="D9288" s="94"/>
    </row>
    <row r="9289" spans="4:4">
      <c r="D9289" s="94"/>
    </row>
    <row r="9290" spans="4:4">
      <c r="D9290" s="94"/>
    </row>
    <row r="9291" spans="4:4">
      <c r="D9291" s="94"/>
    </row>
    <row r="9292" spans="4:4">
      <c r="D9292" s="94"/>
    </row>
    <row r="9293" spans="4:4">
      <c r="D9293" s="94"/>
    </row>
    <row r="9294" spans="4:4">
      <c r="D9294" s="94"/>
    </row>
    <row r="9295" spans="4:4">
      <c r="D9295" s="94"/>
    </row>
    <row r="9296" spans="4:4">
      <c r="D9296" s="94"/>
    </row>
    <row r="9297" spans="4:4">
      <c r="D9297" s="94"/>
    </row>
    <row r="9298" spans="4:4">
      <c r="D9298" s="94"/>
    </row>
    <row r="9299" spans="4:4">
      <c r="D9299" s="94"/>
    </row>
    <row r="9300" spans="4:4">
      <c r="D9300" s="94"/>
    </row>
    <row r="9301" spans="4:4">
      <c r="D9301" s="94"/>
    </row>
    <row r="9302" spans="4:4">
      <c r="D9302" s="94"/>
    </row>
    <row r="9303" spans="4:4">
      <c r="D9303" s="94"/>
    </row>
    <row r="9304" spans="4:4">
      <c r="D9304" s="94"/>
    </row>
    <row r="9305" spans="4:4">
      <c r="D9305" s="94"/>
    </row>
    <row r="9306" spans="4:4">
      <c r="D9306" s="94"/>
    </row>
    <row r="9307" spans="4:4">
      <c r="D9307" s="94"/>
    </row>
    <row r="9308" spans="4:4">
      <c r="D9308" s="94"/>
    </row>
    <row r="9309" spans="4:4">
      <c r="D9309" s="94"/>
    </row>
    <row r="9310" spans="4:4">
      <c r="D9310" s="94"/>
    </row>
    <row r="9311" spans="4:4">
      <c r="D9311" s="94"/>
    </row>
    <row r="9312" spans="4:4">
      <c r="D9312" s="94"/>
    </row>
    <row r="9313" spans="4:4">
      <c r="D9313" s="94"/>
    </row>
    <row r="9314" spans="4:4">
      <c r="D9314" s="94"/>
    </row>
    <row r="9315" spans="4:4">
      <c r="D9315" s="94"/>
    </row>
    <row r="9316" spans="4:4">
      <c r="D9316" s="94"/>
    </row>
    <row r="9317" spans="4:4">
      <c r="D9317" s="94"/>
    </row>
    <row r="9318" spans="4:4">
      <c r="D9318" s="94"/>
    </row>
    <row r="9319" spans="4:4">
      <c r="D9319" s="94"/>
    </row>
    <row r="9320" spans="4:4">
      <c r="D9320" s="94"/>
    </row>
    <row r="9321" spans="4:4">
      <c r="D9321" s="94"/>
    </row>
    <row r="9322" spans="4:4">
      <c r="D9322" s="94"/>
    </row>
    <row r="9323" spans="4:4">
      <c r="D9323" s="94"/>
    </row>
    <row r="9324" spans="4:4">
      <c r="D9324" s="94"/>
    </row>
    <row r="9325" spans="4:4">
      <c r="D9325" s="94"/>
    </row>
    <row r="9326" spans="4:4">
      <c r="D9326" s="94"/>
    </row>
    <row r="9327" spans="4:4">
      <c r="D9327" s="94"/>
    </row>
    <row r="9328" spans="4:4">
      <c r="D9328" s="94"/>
    </row>
    <row r="9329" spans="4:4">
      <c r="D9329" s="94"/>
    </row>
    <row r="9330" spans="4:4">
      <c r="D9330" s="94"/>
    </row>
    <row r="9331" spans="4:4">
      <c r="D9331" s="94"/>
    </row>
    <row r="9332" spans="4:4">
      <c r="D9332" s="94"/>
    </row>
    <row r="9333" spans="4:4">
      <c r="D9333" s="94"/>
    </row>
    <row r="9334" spans="4:4">
      <c r="D9334" s="94"/>
    </row>
    <row r="9335" spans="4:4">
      <c r="D9335" s="94"/>
    </row>
    <row r="9336" spans="4:4">
      <c r="D9336" s="94"/>
    </row>
    <row r="9337" spans="4:4">
      <c r="D9337" s="94"/>
    </row>
    <row r="9338" spans="4:4">
      <c r="D9338" s="94"/>
    </row>
    <row r="9339" spans="4:4">
      <c r="D9339" s="94"/>
    </row>
    <row r="9340" spans="4:4">
      <c r="D9340" s="94"/>
    </row>
    <row r="9341" spans="4:4">
      <c r="D9341" s="94"/>
    </row>
    <row r="9342" spans="4:4">
      <c r="D9342" s="94"/>
    </row>
    <row r="9343" spans="4:4">
      <c r="D9343" s="94"/>
    </row>
    <row r="9344" spans="4:4">
      <c r="D9344" s="94"/>
    </row>
    <row r="9345" spans="4:4">
      <c r="D9345" s="94"/>
    </row>
    <row r="9346" spans="4:4">
      <c r="D9346" s="94"/>
    </row>
    <row r="9347" spans="4:4">
      <c r="D9347" s="94"/>
    </row>
    <row r="9348" spans="4:4">
      <c r="D9348" s="94"/>
    </row>
    <row r="9349" spans="4:4">
      <c r="D9349" s="94"/>
    </row>
    <row r="9350" spans="4:4">
      <c r="D9350" s="94"/>
    </row>
    <row r="9351" spans="4:4">
      <c r="D9351" s="94"/>
    </row>
    <row r="9352" spans="4:4">
      <c r="D9352" s="94"/>
    </row>
    <row r="9353" spans="4:4">
      <c r="D9353" s="94"/>
    </row>
    <row r="9354" spans="4:4">
      <c r="D9354" s="94"/>
    </row>
    <row r="9355" spans="4:4">
      <c r="D9355" s="94"/>
    </row>
    <row r="9356" spans="4:4">
      <c r="D9356" s="94"/>
    </row>
    <row r="9357" spans="4:4">
      <c r="D9357" s="94"/>
    </row>
    <row r="9358" spans="4:4">
      <c r="D9358" s="94"/>
    </row>
    <row r="9359" spans="4:4">
      <c r="D9359" s="94"/>
    </row>
    <row r="9360" spans="4:4">
      <c r="D9360" s="94"/>
    </row>
    <row r="9361" spans="4:4">
      <c r="D9361" s="94"/>
    </row>
    <row r="9362" spans="4:4">
      <c r="D9362" s="94"/>
    </row>
    <row r="9363" spans="4:4">
      <c r="D9363" s="94"/>
    </row>
    <row r="9364" spans="4:4">
      <c r="D9364" s="94"/>
    </row>
    <row r="9365" spans="4:4">
      <c r="D9365" s="94"/>
    </row>
    <row r="9366" spans="4:4">
      <c r="D9366" s="94"/>
    </row>
    <row r="9367" spans="4:4">
      <c r="D9367" s="94"/>
    </row>
    <row r="9368" spans="4:4">
      <c r="D9368" s="94"/>
    </row>
    <row r="9369" spans="4:4">
      <c r="D9369" s="94"/>
    </row>
    <row r="9370" spans="4:4">
      <c r="D9370" s="94"/>
    </row>
    <row r="9371" spans="4:4">
      <c r="D9371" s="94"/>
    </row>
    <row r="9372" spans="4:4">
      <c r="D9372" s="94"/>
    </row>
    <row r="9373" spans="4:4">
      <c r="D9373" s="94"/>
    </row>
    <row r="9374" spans="4:4">
      <c r="D9374" s="94"/>
    </row>
    <row r="9375" spans="4:4">
      <c r="D9375" s="94"/>
    </row>
    <row r="9376" spans="4:4">
      <c r="D9376" s="94"/>
    </row>
    <row r="9377" spans="4:4">
      <c r="D9377" s="94"/>
    </row>
    <row r="9378" spans="4:4">
      <c r="D9378" s="94"/>
    </row>
    <row r="9379" spans="4:4">
      <c r="D9379" s="94"/>
    </row>
    <row r="9380" spans="4:4">
      <c r="D9380" s="94"/>
    </row>
    <row r="9381" spans="4:4">
      <c r="D9381" s="94"/>
    </row>
    <row r="9382" spans="4:4">
      <c r="D9382" s="94"/>
    </row>
    <row r="9383" spans="4:4">
      <c r="D9383" s="94"/>
    </row>
    <row r="9384" spans="4:4">
      <c r="D9384" s="94"/>
    </row>
    <row r="9385" spans="4:4">
      <c r="D9385" s="94"/>
    </row>
    <row r="9386" spans="4:4">
      <c r="D9386" s="94"/>
    </row>
    <row r="9387" spans="4:4">
      <c r="D9387" s="94"/>
    </row>
    <row r="9388" spans="4:4">
      <c r="D9388" s="94"/>
    </row>
    <row r="9389" spans="4:4">
      <c r="D9389" s="94"/>
    </row>
    <row r="9390" spans="4:4">
      <c r="D9390" s="94"/>
    </row>
    <row r="9391" spans="4:4">
      <c r="D9391" s="94"/>
    </row>
    <row r="9392" spans="4:4">
      <c r="D9392" s="94"/>
    </row>
    <row r="9393" spans="4:4">
      <c r="D9393" s="94"/>
    </row>
    <row r="9394" spans="4:4">
      <c r="D9394" s="94"/>
    </row>
    <row r="9395" spans="4:4">
      <c r="D9395" s="94"/>
    </row>
    <row r="9396" spans="4:4">
      <c r="D9396" s="94"/>
    </row>
    <row r="9397" spans="4:4">
      <c r="D9397" s="94"/>
    </row>
    <row r="9398" spans="4:4">
      <c r="D9398" s="94"/>
    </row>
    <row r="9399" spans="4:4">
      <c r="D9399" s="94"/>
    </row>
    <row r="9400" spans="4:4">
      <c r="D9400" s="94"/>
    </row>
    <row r="9401" spans="4:4">
      <c r="D9401" s="94"/>
    </row>
    <row r="9402" spans="4:4">
      <c r="D9402" s="94"/>
    </row>
    <row r="9403" spans="4:4">
      <c r="D9403" s="94"/>
    </row>
    <row r="9404" spans="4:4">
      <c r="D9404" s="94"/>
    </row>
    <row r="9405" spans="4:4">
      <c r="D9405" s="94"/>
    </row>
    <row r="9406" spans="4:4">
      <c r="D9406" s="94"/>
    </row>
    <row r="9407" spans="4:4">
      <c r="D9407" s="94"/>
    </row>
    <row r="9408" spans="4:4">
      <c r="D9408" s="94"/>
    </row>
    <row r="9409" spans="4:4">
      <c r="D9409" s="94"/>
    </row>
    <row r="9410" spans="4:4">
      <c r="D9410" s="94"/>
    </row>
    <row r="9411" spans="4:4">
      <c r="D9411" s="94"/>
    </row>
    <row r="9412" spans="4:4">
      <c r="D9412" s="94"/>
    </row>
    <row r="9413" spans="4:4">
      <c r="D9413" s="94"/>
    </row>
    <row r="9414" spans="4:4">
      <c r="D9414" s="94"/>
    </row>
    <row r="9415" spans="4:4">
      <c r="D9415" s="94"/>
    </row>
    <row r="9416" spans="4:4">
      <c r="D9416" s="94"/>
    </row>
    <row r="9417" spans="4:4">
      <c r="D9417" s="94"/>
    </row>
    <row r="9418" spans="4:4">
      <c r="D9418" s="94"/>
    </row>
    <row r="9419" spans="4:4">
      <c r="D9419" s="94"/>
    </row>
    <row r="9420" spans="4:4">
      <c r="D9420" s="94"/>
    </row>
    <row r="9421" spans="4:4">
      <c r="D9421" s="94"/>
    </row>
    <row r="9422" spans="4:4">
      <c r="D9422" s="94"/>
    </row>
    <row r="9423" spans="4:4">
      <c r="D9423" s="94"/>
    </row>
    <row r="9424" spans="4:4">
      <c r="D9424" s="94"/>
    </row>
    <row r="9425" spans="4:4">
      <c r="D9425" s="94"/>
    </row>
    <row r="9426" spans="4:4">
      <c r="D9426" s="94"/>
    </row>
    <row r="9427" spans="4:4">
      <c r="D9427" s="94"/>
    </row>
    <row r="9428" spans="4:4">
      <c r="D9428" s="94"/>
    </row>
    <row r="9429" spans="4:4">
      <c r="D9429" s="94"/>
    </row>
    <row r="9430" spans="4:4">
      <c r="D9430" s="94"/>
    </row>
    <row r="9431" spans="4:4">
      <c r="D9431" s="94"/>
    </row>
    <row r="9432" spans="4:4">
      <c r="D9432" s="94"/>
    </row>
    <row r="9433" spans="4:4">
      <c r="D9433" s="94"/>
    </row>
    <row r="9434" spans="4:4">
      <c r="D9434" s="94"/>
    </row>
    <row r="9435" spans="4:4">
      <c r="D9435" s="94"/>
    </row>
    <row r="9436" spans="4:4">
      <c r="D9436" s="94"/>
    </row>
    <row r="9437" spans="4:4">
      <c r="D9437" s="94"/>
    </row>
    <row r="9438" spans="4:4">
      <c r="D9438" s="94"/>
    </row>
    <row r="9439" spans="4:4">
      <c r="D9439" s="94"/>
    </row>
    <row r="9440" spans="4:4">
      <c r="D9440" s="94"/>
    </row>
    <row r="9441" spans="4:4">
      <c r="D9441" s="94"/>
    </row>
    <row r="9442" spans="4:4">
      <c r="D9442" s="94"/>
    </row>
    <row r="9443" spans="4:4">
      <c r="D9443" s="94"/>
    </row>
    <row r="9444" spans="4:4">
      <c r="D9444" s="94"/>
    </row>
    <row r="9445" spans="4:4">
      <c r="D9445" s="94"/>
    </row>
    <row r="9446" spans="4:4">
      <c r="D9446" s="94"/>
    </row>
    <row r="9447" spans="4:4">
      <c r="D9447" s="94"/>
    </row>
    <row r="9448" spans="4:4">
      <c r="D9448" s="94"/>
    </row>
    <row r="9449" spans="4:4">
      <c r="D9449" s="94"/>
    </row>
    <row r="9450" spans="4:4">
      <c r="D9450" s="94"/>
    </row>
    <row r="9451" spans="4:4">
      <c r="D9451" s="94"/>
    </row>
    <row r="9452" spans="4:4">
      <c r="D9452" s="94"/>
    </row>
    <row r="9453" spans="4:4">
      <c r="D9453" s="94"/>
    </row>
    <row r="9454" spans="4:4">
      <c r="D9454" s="94"/>
    </row>
    <row r="9455" spans="4:4">
      <c r="D9455" s="94"/>
    </row>
    <row r="9456" spans="4:4">
      <c r="D9456" s="94"/>
    </row>
    <row r="9457" spans="4:4">
      <c r="D9457" s="94"/>
    </row>
    <row r="9458" spans="4:4">
      <c r="D9458" s="94"/>
    </row>
    <row r="9459" spans="4:4">
      <c r="D9459" s="94"/>
    </row>
    <row r="9460" spans="4:4">
      <c r="D9460" s="94"/>
    </row>
    <row r="9461" spans="4:4">
      <c r="D9461" s="94"/>
    </row>
    <row r="9462" spans="4:4">
      <c r="D9462" s="94"/>
    </row>
    <row r="9463" spans="4:4">
      <c r="D9463" s="94"/>
    </row>
    <row r="9464" spans="4:4">
      <c r="D9464" s="94"/>
    </row>
    <row r="9465" spans="4:4">
      <c r="D9465" s="94"/>
    </row>
    <row r="9466" spans="4:4">
      <c r="D9466" s="94"/>
    </row>
    <row r="9467" spans="4:4">
      <c r="D9467" s="94"/>
    </row>
    <row r="9468" spans="4:4">
      <c r="D9468" s="94"/>
    </row>
    <row r="9469" spans="4:4">
      <c r="D9469" s="94"/>
    </row>
    <row r="9470" spans="4:4">
      <c r="D9470" s="94"/>
    </row>
    <row r="9471" spans="4:4">
      <c r="D9471" s="94"/>
    </row>
    <row r="9472" spans="4:4">
      <c r="D9472" s="94"/>
    </row>
    <row r="9473" spans="4:4">
      <c r="D9473" s="94"/>
    </row>
    <row r="9474" spans="4:4">
      <c r="D9474" s="94"/>
    </row>
    <row r="9475" spans="4:4">
      <c r="D9475" s="94"/>
    </row>
    <row r="9476" spans="4:4">
      <c r="D9476" s="94"/>
    </row>
    <row r="9477" spans="4:4">
      <c r="D9477" s="94"/>
    </row>
    <row r="9478" spans="4:4">
      <c r="D9478" s="94"/>
    </row>
    <row r="9479" spans="4:4">
      <c r="D9479" s="94"/>
    </row>
    <row r="9480" spans="4:4">
      <c r="D9480" s="94"/>
    </row>
    <row r="9481" spans="4:4">
      <c r="D9481" s="94"/>
    </row>
    <row r="9482" spans="4:4">
      <c r="D9482" s="94"/>
    </row>
    <row r="9483" spans="4:4">
      <c r="D9483" s="94"/>
    </row>
    <row r="9484" spans="4:4">
      <c r="D9484" s="94"/>
    </row>
    <row r="9485" spans="4:4">
      <c r="D9485" s="94"/>
    </row>
    <row r="9486" spans="4:4">
      <c r="D9486" s="94"/>
    </row>
    <row r="9487" spans="4:4">
      <c r="D9487" s="94"/>
    </row>
    <row r="9488" spans="4:4">
      <c r="D9488" s="94"/>
    </row>
    <row r="9489" spans="4:4">
      <c r="D9489" s="94"/>
    </row>
    <row r="9490" spans="4:4">
      <c r="D9490" s="94"/>
    </row>
    <row r="9491" spans="4:4">
      <c r="D9491" s="94"/>
    </row>
    <row r="9492" spans="4:4">
      <c r="D9492" s="94"/>
    </row>
    <row r="9493" spans="4:4">
      <c r="D9493" s="94"/>
    </row>
    <row r="9494" spans="4:4">
      <c r="D9494" s="94"/>
    </row>
    <row r="9495" spans="4:4">
      <c r="D9495" s="94"/>
    </row>
    <row r="9496" spans="4:4">
      <c r="D9496" s="94"/>
    </row>
    <row r="9497" spans="4:4">
      <c r="D9497" s="94"/>
    </row>
    <row r="9498" spans="4:4">
      <c r="D9498" s="94"/>
    </row>
    <row r="9499" spans="4:4">
      <c r="D9499" s="94"/>
    </row>
    <row r="9500" spans="4:4">
      <c r="D9500" s="94"/>
    </row>
    <row r="9501" spans="4:4">
      <c r="D9501" s="94"/>
    </row>
    <row r="9502" spans="4:4">
      <c r="D9502" s="94"/>
    </row>
    <row r="9503" spans="4:4">
      <c r="D9503" s="94"/>
    </row>
    <row r="9504" spans="4:4">
      <c r="D9504" s="94"/>
    </row>
    <row r="9505" spans="4:4">
      <c r="D9505" s="94"/>
    </row>
    <row r="9506" spans="4:4">
      <c r="D9506" s="94"/>
    </row>
    <row r="9507" spans="4:4">
      <c r="D9507" s="94"/>
    </row>
    <row r="9508" spans="4:4">
      <c r="D9508" s="94"/>
    </row>
    <row r="9509" spans="4:4">
      <c r="D9509" s="94"/>
    </row>
    <row r="9510" spans="4:4">
      <c r="D9510" s="94"/>
    </row>
    <row r="9511" spans="4:4">
      <c r="D9511" s="94"/>
    </row>
    <row r="9512" spans="4:4">
      <c r="D9512" s="94"/>
    </row>
    <row r="9513" spans="4:4">
      <c r="D9513" s="94"/>
    </row>
    <row r="9514" spans="4:4">
      <c r="D9514" s="94"/>
    </row>
    <row r="9515" spans="4:4">
      <c r="D9515" s="94"/>
    </row>
    <row r="9516" spans="4:4">
      <c r="D9516" s="94"/>
    </row>
    <row r="9517" spans="4:4">
      <c r="D9517" s="94"/>
    </row>
    <row r="9518" spans="4:4">
      <c r="D9518" s="94"/>
    </row>
    <row r="9519" spans="4:4">
      <c r="D9519" s="94"/>
    </row>
    <row r="9520" spans="4:4">
      <c r="D9520" s="94"/>
    </row>
    <row r="9521" spans="4:4">
      <c r="D9521" s="94"/>
    </row>
    <row r="9522" spans="4:4">
      <c r="D9522" s="94"/>
    </row>
    <row r="9523" spans="4:4">
      <c r="D9523" s="94"/>
    </row>
    <row r="9524" spans="4:4">
      <c r="D9524" s="94"/>
    </row>
    <row r="9525" spans="4:4">
      <c r="D9525" s="94"/>
    </row>
    <row r="9526" spans="4:4">
      <c r="D9526" s="94"/>
    </row>
    <row r="9527" spans="4:4">
      <c r="D9527" s="94"/>
    </row>
    <row r="9528" spans="4:4">
      <c r="D9528" s="94"/>
    </row>
    <row r="9529" spans="4:4">
      <c r="D9529" s="94"/>
    </row>
    <row r="9530" spans="4:4">
      <c r="D9530" s="94"/>
    </row>
    <row r="9531" spans="4:4">
      <c r="D9531" s="94"/>
    </row>
    <row r="9532" spans="4:4">
      <c r="D9532" s="94"/>
    </row>
    <row r="9533" spans="4:4">
      <c r="D9533" s="94"/>
    </row>
    <row r="9534" spans="4:4">
      <c r="D9534" s="94"/>
    </row>
    <row r="9535" spans="4:4">
      <c r="D9535" s="94"/>
    </row>
    <row r="9536" spans="4:4">
      <c r="D9536" s="94"/>
    </row>
    <row r="9537" spans="4:4">
      <c r="D9537" s="94"/>
    </row>
    <row r="9538" spans="4:4">
      <c r="D9538" s="94"/>
    </row>
    <row r="9539" spans="4:4">
      <c r="D9539" s="94"/>
    </row>
    <row r="9540" spans="4:4">
      <c r="D9540" s="94"/>
    </row>
    <row r="9541" spans="4:4">
      <c r="D9541" s="94"/>
    </row>
    <row r="9542" spans="4:4">
      <c r="D9542" s="94"/>
    </row>
    <row r="9543" spans="4:4">
      <c r="D9543" s="94"/>
    </row>
    <row r="9544" spans="4:4">
      <c r="D9544" s="94"/>
    </row>
    <row r="9545" spans="4:4">
      <c r="D9545" s="94"/>
    </row>
    <row r="9546" spans="4:4">
      <c r="D9546" s="94"/>
    </row>
    <row r="9547" spans="4:4">
      <c r="D9547" s="94"/>
    </row>
    <row r="9548" spans="4:4">
      <c r="D9548" s="94"/>
    </row>
    <row r="9549" spans="4:4">
      <c r="D9549" s="94"/>
    </row>
    <row r="9550" spans="4:4">
      <c r="D9550" s="94"/>
    </row>
    <row r="9551" spans="4:4">
      <c r="D9551" s="94"/>
    </row>
    <row r="9552" spans="4:4">
      <c r="D9552" s="94"/>
    </row>
    <row r="9553" spans="4:4">
      <c r="D9553" s="94"/>
    </row>
    <row r="9554" spans="4:4">
      <c r="D9554" s="94"/>
    </row>
    <row r="9555" spans="4:4">
      <c r="D9555" s="94"/>
    </row>
    <row r="9556" spans="4:4">
      <c r="D9556" s="94"/>
    </row>
    <row r="9557" spans="4:4">
      <c r="D9557" s="94"/>
    </row>
    <row r="9558" spans="4:4">
      <c r="D9558" s="94"/>
    </row>
    <row r="9559" spans="4:4">
      <c r="D9559" s="94"/>
    </row>
    <row r="9560" spans="4:4">
      <c r="D9560" s="94"/>
    </row>
    <row r="9561" spans="4:4">
      <c r="D9561" s="94"/>
    </row>
    <row r="9562" spans="4:4">
      <c r="D9562" s="94"/>
    </row>
    <row r="9563" spans="4:4">
      <c r="D9563" s="94"/>
    </row>
    <row r="9564" spans="4:4">
      <c r="D9564" s="94"/>
    </row>
    <row r="9565" spans="4:4">
      <c r="D9565" s="94"/>
    </row>
    <row r="9566" spans="4:4">
      <c r="D9566" s="94"/>
    </row>
    <row r="9567" spans="4:4">
      <c r="D9567" s="94"/>
    </row>
    <row r="9568" spans="4:4">
      <c r="D9568" s="94"/>
    </row>
    <row r="9569" spans="4:4">
      <c r="D9569" s="94"/>
    </row>
    <row r="9570" spans="4:4">
      <c r="D9570" s="94"/>
    </row>
    <row r="9571" spans="4:4">
      <c r="D9571" s="94"/>
    </row>
    <row r="9572" spans="4:4">
      <c r="D9572" s="94"/>
    </row>
    <row r="9573" spans="4:4">
      <c r="D9573" s="94"/>
    </row>
    <row r="9574" spans="4:4">
      <c r="D9574" s="94"/>
    </row>
    <row r="9575" spans="4:4">
      <c r="D9575" s="94"/>
    </row>
    <row r="9576" spans="4:4">
      <c r="D9576" s="94"/>
    </row>
    <row r="9577" spans="4:4">
      <c r="D9577" s="94"/>
    </row>
    <row r="9578" spans="4:4">
      <c r="D9578" s="94"/>
    </row>
    <row r="9579" spans="4:4">
      <c r="D9579" s="94"/>
    </row>
    <row r="9580" spans="4:4">
      <c r="D9580" s="94"/>
    </row>
    <row r="9581" spans="4:4">
      <c r="D9581" s="94"/>
    </row>
    <row r="9582" spans="4:4">
      <c r="D9582" s="94"/>
    </row>
    <row r="9583" spans="4:4">
      <c r="D9583" s="94"/>
    </row>
    <row r="9584" spans="4:4">
      <c r="D9584" s="94"/>
    </row>
    <row r="9585" spans="4:4">
      <c r="D9585" s="94"/>
    </row>
    <row r="9586" spans="4:4">
      <c r="D9586" s="94"/>
    </row>
    <row r="9587" spans="4:4">
      <c r="D9587" s="94"/>
    </row>
    <row r="9588" spans="4:4">
      <c r="D9588" s="94"/>
    </row>
    <row r="9589" spans="4:4">
      <c r="D9589" s="94"/>
    </row>
    <row r="9590" spans="4:4">
      <c r="D9590" s="94"/>
    </row>
    <row r="9591" spans="4:4">
      <c r="D9591" s="94"/>
    </row>
    <row r="9592" spans="4:4">
      <c r="D9592" s="94"/>
    </row>
    <row r="9593" spans="4:4">
      <c r="D9593" s="94"/>
    </row>
    <row r="9594" spans="4:4">
      <c r="D9594" s="94"/>
    </row>
    <row r="9595" spans="4:4">
      <c r="D9595" s="94"/>
    </row>
    <row r="9596" spans="4:4">
      <c r="D9596" s="94"/>
    </row>
    <row r="9597" spans="4:4">
      <c r="D9597" s="94"/>
    </row>
    <row r="9598" spans="4:4">
      <c r="D9598" s="94"/>
    </row>
    <row r="9599" spans="4:4">
      <c r="D9599" s="94"/>
    </row>
    <row r="9600" spans="4:4">
      <c r="D9600" s="94"/>
    </row>
    <row r="9601" spans="4:4">
      <c r="D9601" s="94"/>
    </row>
    <row r="9602" spans="4:4">
      <c r="D9602" s="94"/>
    </row>
    <row r="9603" spans="4:4">
      <c r="D9603" s="94"/>
    </row>
    <row r="9604" spans="4:4">
      <c r="D9604" s="94"/>
    </row>
    <row r="9605" spans="4:4">
      <c r="D9605" s="94"/>
    </row>
    <row r="9606" spans="4:4">
      <c r="D9606" s="94"/>
    </row>
    <row r="9607" spans="4:4">
      <c r="D9607" s="94"/>
    </row>
    <row r="9608" spans="4:4">
      <c r="D9608" s="94"/>
    </row>
    <row r="9609" spans="4:4">
      <c r="D9609" s="94"/>
    </row>
    <row r="9610" spans="4:4">
      <c r="D9610" s="94"/>
    </row>
    <row r="9611" spans="4:4">
      <c r="D9611" s="94"/>
    </row>
    <row r="9612" spans="4:4">
      <c r="D9612" s="94"/>
    </row>
    <row r="9613" spans="4:4">
      <c r="D9613" s="94"/>
    </row>
    <row r="9614" spans="4:4">
      <c r="D9614" s="94"/>
    </row>
    <row r="9615" spans="4:4">
      <c r="D9615" s="94"/>
    </row>
    <row r="9616" spans="4:4">
      <c r="D9616" s="94"/>
    </row>
    <row r="9617" spans="4:4">
      <c r="D9617" s="94"/>
    </row>
    <row r="9618" spans="4:4">
      <c r="D9618" s="94"/>
    </row>
    <row r="9619" spans="4:4">
      <c r="D9619" s="94"/>
    </row>
    <row r="9620" spans="4:4">
      <c r="D9620" s="94"/>
    </row>
    <row r="9621" spans="4:4">
      <c r="D9621" s="94"/>
    </row>
    <row r="9622" spans="4:4">
      <c r="D9622" s="94"/>
    </row>
    <row r="9623" spans="4:4">
      <c r="D9623" s="94"/>
    </row>
    <row r="9624" spans="4:4">
      <c r="D9624" s="94"/>
    </row>
    <row r="9625" spans="4:4">
      <c r="D9625" s="94"/>
    </row>
    <row r="9626" spans="4:4">
      <c r="D9626" s="94"/>
    </row>
    <row r="9627" spans="4:4">
      <c r="D9627" s="94"/>
    </row>
    <row r="9628" spans="4:4">
      <c r="D9628" s="94"/>
    </row>
    <row r="9629" spans="4:4">
      <c r="D9629" s="94"/>
    </row>
    <row r="9630" spans="4:4">
      <c r="D9630" s="94"/>
    </row>
    <row r="9631" spans="4:4">
      <c r="D9631" s="94"/>
    </row>
    <row r="9632" spans="4:4">
      <c r="D9632" s="94"/>
    </row>
    <row r="9633" spans="4:4">
      <c r="D9633" s="94"/>
    </row>
    <row r="9634" spans="4:4">
      <c r="D9634" s="94"/>
    </row>
    <row r="9635" spans="4:4">
      <c r="D9635" s="94"/>
    </row>
    <row r="9636" spans="4:4">
      <c r="D9636" s="94"/>
    </row>
    <row r="9637" spans="4:4">
      <c r="D9637" s="94"/>
    </row>
    <row r="9638" spans="4:4">
      <c r="D9638" s="94"/>
    </row>
    <row r="9639" spans="4:4">
      <c r="D9639" s="94"/>
    </row>
    <row r="9640" spans="4:4">
      <c r="D9640" s="94"/>
    </row>
    <row r="9641" spans="4:4">
      <c r="D9641" s="94"/>
    </row>
    <row r="9642" spans="4:4">
      <c r="D9642" s="94"/>
    </row>
    <row r="9643" spans="4:4">
      <c r="D9643" s="94"/>
    </row>
    <row r="9644" spans="4:4">
      <c r="D9644" s="94"/>
    </row>
    <row r="9645" spans="4:4">
      <c r="D9645" s="94"/>
    </row>
    <row r="9646" spans="4:4">
      <c r="D9646" s="94"/>
    </row>
    <row r="9647" spans="4:4">
      <c r="D9647" s="94"/>
    </row>
    <row r="9648" spans="4:4">
      <c r="D9648" s="94"/>
    </row>
    <row r="9649" spans="4:4">
      <c r="D9649" s="94"/>
    </row>
    <row r="9650" spans="4:4">
      <c r="D9650" s="94"/>
    </row>
    <row r="9651" spans="4:4">
      <c r="D9651" s="94"/>
    </row>
    <row r="9652" spans="4:4">
      <c r="D9652" s="94"/>
    </row>
    <row r="9653" spans="4:4">
      <c r="D9653" s="94"/>
    </row>
    <row r="9654" spans="4:4">
      <c r="D9654" s="94"/>
    </row>
    <row r="9655" spans="4:4">
      <c r="D9655" s="94"/>
    </row>
    <row r="9656" spans="4:4">
      <c r="D9656" s="94"/>
    </row>
    <row r="9657" spans="4:4">
      <c r="D9657" s="94"/>
    </row>
    <row r="9658" spans="4:4">
      <c r="D9658" s="94"/>
    </row>
    <row r="9659" spans="4:4">
      <c r="D9659" s="94"/>
    </row>
    <row r="9660" spans="4:4">
      <c r="D9660" s="94"/>
    </row>
    <row r="9661" spans="4:4">
      <c r="D9661" s="94"/>
    </row>
    <row r="9662" spans="4:4">
      <c r="D9662" s="94"/>
    </row>
    <row r="9663" spans="4:4">
      <c r="D9663" s="94"/>
    </row>
    <row r="9664" spans="4:4">
      <c r="D9664" s="94"/>
    </row>
    <row r="9665" spans="4:4">
      <c r="D9665" s="94"/>
    </row>
    <row r="9666" spans="4:4">
      <c r="D9666" s="94"/>
    </row>
    <row r="9667" spans="4:4">
      <c r="D9667" s="94"/>
    </row>
    <row r="9668" spans="4:4">
      <c r="D9668" s="94"/>
    </row>
    <row r="9669" spans="4:4">
      <c r="D9669" s="94"/>
    </row>
    <row r="9670" spans="4:4">
      <c r="D9670" s="94"/>
    </row>
    <row r="9671" spans="4:4">
      <c r="D9671" s="94"/>
    </row>
    <row r="9672" spans="4:4">
      <c r="D9672" s="94"/>
    </row>
    <row r="9673" spans="4:4">
      <c r="D9673" s="94"/>
    </row>
    <row r="9674" spans="4:4">
      <c r="D9674" s="94"/>
    </row>
    <row r="9675" spans="4:4">
      <c r="D9675" s="94"/>
    </row>
    <row r="9676" spans="4:4">
      <c r="D9676" s="94"/>
    </row>
    <row r="9677" spans="4:4">
      <c r="D9677" s="94"/>
    </row>
    <row r="9678" spans="4:4">
      <c r="D9678" s="94"/>
    </row>
    <row r="9679" spans="4:4">
      <c r="D9679" s="94"/>
    </row>
    <row r="9680" spans="4:4">
      <c r="D9680" s="94"/>
    </row>
    <row r="9681" spans="4:4">
      <c r="D9681" s="94"/>
    </row>
    <row r="9682" spans="4:4">
      <c r="D9682" s="94"/>
    </row>
    <row r="9683" spans="4:4">
      <c r="D9683" s="94"/>
    </row>
    <row r="9684" spans="4:4">
      <c r="D9684" s="94"/>
    </row>
    <row r="9685" spans="4:4">
      <c r="D9685" s="94"/>
    </row>
    <row r="9686" spans="4:4">
      <c r="D9686" s="94"/>
    </row>
    <row r="9687" spans="4:4">
      <c r="D9687" s="94"/>
    </row>
    <row r="9688" spans="4:4">
      <c r="D9688" s="94"/>
    </row>
    <row r="9689" spans="4:4">
      <c r="D9689" s="94"/>
    </row>
    <row r="9690" spans="4:4">
      <c r="D9690" s="94"/>
    </row>
    <row r="9691" spans="4:4">
      <c r="D9691" s="94"/>
    </row>
    <row r="9692" spans="4:4">
      <c r="D9692" s="94"/>
    </row>
    <row r="9693" spans="4:4">
      <c r="D9693" s="94"/>
    </row>
    <row r="9694" spans="4:4">
      <c r="D9694" s="94"/>
    </row>
    <row r="9695" spans="4:4">
      <c r="D9695" s="94"/>
    </row>
    <row r="9696" spans="4:4">
      <c r="D9696" s="94"/>
    </row>
    <row r="9697" spans="4:4">
      <c r="D9697" s="94"/>
    </row>
    <row r="9698" spans="4:4">
      <c r="D9698" s="94"/>
    </row>
    <row r="9699" spans="4:4">
      <c r="D9699" s="94"/>
    </row>
    <row r="9700" spans="4:4">
      <c r="D9700" s="94"/>
    </row>
    <row r="9701" spans="4:4">
      <c r="D9701" s="94"/>
    </row>
    <row r="9702" spans="4:4">
      <c r="D9702" s="94"/>
    </row>
    <row r="9703" spans="4:4">
      <c r="D9703" s="94"/>
    </row>
    <row r="9704" spans="4:4">
      <c r="D9704" s="94"/>
    </row>
    <row r="9705" spans="4:4">
      <c r="D9705" s="94"/>
    </row>
    <row r="9706" spans="4:4">
      <c r="D9706" s="94"/>
    </row>
    <row r="9707" spans="4:4">
      <c r="D9707" s="94"/>
    </row>
    <row r="9708" spans="4:4">
      <c r="D9708" s="94"/>
    </row>
    <row r="9709" spans="4:4">
      <c r="D9709" s="94"/>
    </row>
    <row r="9710" spans="4:4">
      <c r="D9710" s="94"/>
    </row>
    <row r="9711" spans="4:4">
      <c r="D9711" s="94"/>
    </row>
    <row r="9712" spans="4:4">
      <c r="D9712" s="94"/>
    </row>
    <row r="9713" spans="4:4">
      <c r="D9713" s="94"/>
    </row>
    <row r="9714" spans="4:4">
      <c r="D9714" s="94"/>
    </row>
    <row r="9715" spans="4:4">
      <c r="D9715" s="94"/>
    </row>
    <row r="9716" spans="4:4">
      <c r="D9716" s="94"/>
    </row>
    <row r="9717" spans="4:4">
      <c r="D9717" s="94"/>
    </row>
    <row r="9718" spans="4:4">
      <c r="D9718" s="94"/>
    </row>
    <row r="9719" spans="4:4">
      <c r="D9719" s="94"/>
    </row>
    <row r="9720" spans="4:4">
      <c r="D9720" s="94"/>
    </row>
    <row r="9721" spans="4:4">
      <c r="D9721" s="94"/>
    </row>
    <row r="9722" spans="4:4">
      <c r="D9722" s="94"/>
    </row>
    <row r="9723" spans="4:4">
      <c r="D9723" s="94"/>
    </row>
    <row r="9724" spans="4:4">
      <c r="D9724" s="94"/>
    </row>
    <row r="9725" spans="4:4">
      <c r="D9725" s="94"/>
    </row>
    <row r="9726" spans="4:4">
      <c r="D9726" s="94"/>
    </row>
    <row r="9727" spans="4:4">
      <c r="D9727" s="94"/>
    </row>
    <row r="9728" spans="4:4">
      <c r="D9728" s="94"/>
    </row>
    <row r="9729" spans="4:4">
      <c r="D9729" s="94"/>
    </row>
    <row r="9730" spans="4:4">
      <c r="D9730" s="94"/>
    </row>
    <row r="9731" spans="4:4">
      <c r="D9731" s="94"/>
    </row>
    <row r="9732" spans="4:4">
      <c r="D9732" s="94"/>
    </row>
    <row r="9733" spans="4:4">
      <c r="D9733" s="94"/>
    </row>
    <row r="9734" spans="4:4">
      <c r="D9734" s="94"/>
    </row>
    <row r="9735" spans="4:4">
      <c r="D9735" s="94"/>
    </row>
    <row r="9736" spans="4:4">
      <c r="D9736" s="94"/>
    </row>
    <row r="9737" spans="4:4">
      <c r="D9737" s="94"/>
    </row>
    <row r="9738" spans="4:4">
      <c r="D9738" s="94"/>
    </row>
    <row r="9739" spans="4:4">
      <c r="D9739" s="94"/>
    </row>
    <row r="9740" spans="4:4">
      <c r="D9740" s="94"/>
    </row>
    <row r="9741" spans="4:4">
      <c r="D9741" s="94"/>
    </row>
    <row r="9742" spans="4:4">
      <c r="D9742" s="94"/>
    </row>
    <row r="9743" spans="4:4">
      <c r="D9743" s="94"/>
    </row>
    <row r="9744" spans="4:4">
      <c r="D9744" s="94"/>
    </row>
    <row r="9745" spans="4:4">
      <c r="D9745" s="94"/>
    </row>
    <row r="9746" spans="4:4">
      <c r="D9746" s="94"/>
    </row>
    <row r="9747" spans="4:4">
      <c r="D9747" s="94"/>
    </row>
    <row r="9748" spans="4:4">
      <c r="D9748" s="94"/>
    </row>
    <row r="9749" spans="4:4">
      <c r="D9749" s="94"/>
    </row>
    <row r="9750" spans="4:4">
      <c r="D9750" s="94"/>
    </row>
    <row r="9751" spans="4:4">
      <c r="D9751" s="94"/>
    </row>
    <row r="9752" spans="4:4">
      <c r="D9752" s="94"/>
    </row>
    <row r="9753" spans="4:4">
      <c r="D9753" s="94"/>
    </row>
    <row r="9754" spans="4:4">
      <c r="D9754" s="94"/>
    </row>
    <row r="9755" spans="4:4">
      <c r="D9755" s="94"/>
    </row>
    <row r="9756" spans="4:4">
      <c r="D9756" s="94"/>
    </row>
    <row r="9757" spans="4:4">
      <c r="D9757" s="94"/>
    </row>
    <row r="9758" spans="4:4">
      <c r="D9758" s="94"/>
    </row>
    <row r="9759" spans="4:4">
      <c r="D9759" s="94"/>
    </row>
    <row r="9760" spans="4:4">
      <c r="D9760" s="94"/>
    </row>
    <row r="9761" spans="4:4">
      <c r="D9761" s="94"/>
    </row>
    <row r="9762" spans="4:4">
      <c r="D9762" s="94"/>
    </row>
    <row r="9763" spans="4:4">
      <c r="D9763" s="94"/>
    </row>
    <row r="9764" spans="4:4">
      <c r="D9764" s="94"/>
    </row>
    <row r="9765" spans="4:4">
      <c r="D9765" s="94"/>
    </row>
    <row r="9766" spans="4:4">
      <c r="D9766" s="94"/>
    </row>
    <row r="9767" spans="4:4">
      <c r="D9767" s="94"/>
    </row>
    <row r="9768" spans="4:4">
      <c r="D9768" s="94"/>
    </row>
    <row r="9769" spans="4:4">
      <c r="D9769" s="94"/>
    </row>
    <row r="9770" spans="4:4">
      <c r="D9770" s="94"/>
    </row>
    <row r="9771" spans="4:4">
      <c r="D9771" s="94"/>
    </row>
    <row r="9772" spans="4:4">
      <c r="D9772" s="94"/>
    </row>
    <row r="9773" spans="4:4">
      <c r="D9773" s="94"/>
    </row>
    <row r="9774" spans="4:4">
      <c r="D9774" s="94"/>
    </row>
    <row r="9775" spans="4:4">
      <c r="D9775" s="94"/>
    </row>
    <row r="9776" spans="4:4">
      <c r="D9776" s="94"/>
    </row>
    <row r="9777" spans="4:4">
      <c r="D9777" s="94"/>
    </row>
    <row r="9778" spans="4:4">
      <c r="D9778" s="94"/>
    </row>
    <row r="9779" spans="4:4">
      <c r="D9779" s="94"/>
    </row>
    <row r="9780" spans="4:4">
      <c r="D9780" s="94"/>
    </row>
    <row r="9781" spans="4:4">
      <c r="D9781" s="94"/>
    </row>
    <row r="9782" spans="4:4">
      <c r="D9782" s="94"/>
    </row>
    <row r="9783" spans="4:4">
      <c r="D9783" s="94"/>
    </row>
    <row r="9784" spans="4:4">
      <c r="D9784" s="94"/>
    </row>
    <row r="9785" spans="4:4">
      <c r="D9785" s="94"/>
    </row>
    <row r="9786" spans="4:4">
      <c r="D9786" s="94"/>
    </row>
    <row r="9787" spans="4:4">
      <c r="D9787" s="94"/>
    </row>
    <row r="9788" spans="4:4">
      <c r="D9788" s="94"/>
    </row>
    <row r="9789" spans="4:4">
      <c r="D9789" s="94"/>
    </row>
    <row r="9790" spans="4:4">
      <c r="D9790" s="94"/>
    </row>
    <row r="9791" spans="4:4">
      <c r="D9791" s="94"/>
    </row>
    <row r="9792" spans="4:4">
      <c r="D9792" s="94"/>
    </row>
    <row r="9793" spans="4:4">
      <c r="D9793" s="94"/>
    </row>
    <row r="9794" spans="4:4">
      <c r="D9794" s="94"/>
    </row>
    <row r="9795" spans="4:4">
      <c r="D9795" s="94"/>
    </row>
    <row r="9796" spans="4:4">
      <c r="D9796" s="94"/>
    </row>
    <row r="9797" spans="4:4">
      <c r="D9797" s="94"/>
    </row>
    <row r="9798" spans="4:4">
      <c r="D9798" s="94"/>
    </row>
    <row r="9799" spans="4:4">
      <c r="D9799" s="94"/>
    </row>
    <row r="9800" spans="4:4">
      <c r="D9800" s="94"/>
    </row>
    <row r="9801" spans="4:4">
      <c r="D9801" s="94"/>
    </row>
    <row r="9802" spans="4:4">
      <c r="D9802" s="94"/>
    </row>
    <row r="9803" spans="4:4">
      <c r="D9803" s="94"/>
    </row>
    <row r="9804" spans="4:4">
      <c r="D9804" s="94"/>
    </row>
    <row r="9805" spans="4:4">
      <c r="D9805" s="94"/>
    </row>
    <row r="9806" spans="4:4">
      <c r="D9806" s="94"/>
    </row>
    <row r="9807" spans="4:4">
      <c r="D9807" s="94"/>
    </row>
    <row r="9808" spans="4:4">
      <c r="D9808" s="94"/>
    </row>
    <row r="9809" spans="4:4">
      <c r="D9809" s="94"/>
    </row>
    <row r="9810" spans="4:4">
      <c r="D9810" s="94"/>
    </row>
    <row r="9811" spans="4:4">
      <c r="D9811" s="94"/>
    </row>
    <row r="9812" spans="4:4">
      <c r="D9812" s="94"/>
    </row>
    <row r="9813" spans="4:4">
      <c r="D9813" s="94"/>
    </row>
    <row r="9814" spans="4:4">
      <c r="D9814" s="94"/>
    </row>
    <row r="9815" spans="4:4">
      <c r="D9815" s="94"/>
    </row>
    <row r="9816" spans="4:4">
      <c r="D9816" s="94"/>
    </row>
    <row r="9817" spans="4:4">
      <c r="D9817" s="94"/>
    </row>
    <row r="9818" spans="4:4">
      <c r="D9818" s="94"/>
    </row>
    <row r="9819" spans="4:4">
      <c r="D9819" s="94"/>
    </row>
    <row r="9820" spans="4:4">
      <c r="D9820" s="94"/>
    </row>
    <row r="9821" spans="4:4">
      <c r="D9821" s="94"/>
    </row>
    <row r="9822" spans="4:4">
      <c r="D9822" s="94"/>
    </row>
    <row r="9823" spans="4:4">
      <c r="D9823" s="94"/>
    </row>
    <row r="9824" spans="4:4">
      <c r="D9824" s="94"/>
    </row>
    <row r="9825" spans="4:4">
      <c r="D9825" s="94"/>
    </row>
    <row r="9826" spans="4:4">
      <c r="D9826" s="94"/>
    </row>
    <row r="9827" spans="4:4">
      <c r="D9827" s="94"/>
    </row>
    <row r="9828" spans="4:4">
      <c r="D9828" s="94"/>
    </row>
    <row r="9829" spans="4:4">
      <c r="D9829" s="94"/>
    </row>
    <row r="9830" spans="4:4">
      <c r="D9830" s="94"/>
    </row>
    <row r="9831" spans="4:4">
      <c r="D9831" s="94"/>
    </row>
    <row r="9832" spans="4:4">
      <c r="D9832" s="94"/>
    </row>
    <row r="9833" spans="4:4">
      <c r="D9833" s="94"/>
    </row>
    <row r="9834" spans="4:4">
      <c r="D9834" s="94"/>
    </row>
    <row r="9835" spans="4:4">
      <c r="D9835" s="94"/>
    </row>
    <row r="9836" spans="4:4">
      <c r="D9836" s="94"/>
    </row>
    <row r="9837" spans="4:4">
      <c r="D9837" s="94"/>
    </row>
    <row r="9838" spans="4:4">
      <c r="D9838" s="94"/>
    </row>
    <row r="9839" spans="4:4">
      <c r="D9839" s="94"/>
    </row>
    <row r="9840" spans="4:4">
      <c r="D9840" s="94"/>
    </row>
    <row r="9841" spans="4:4">
      <c r="D9841" s="94"/>
    </row>
    <row r="9842" spans="4:4">
      <c r="D9842" s="94"/>
    </row>
    <row r="9843" spans="4:4">
      <c r="D9843" s="94"/>
    </row>
    <row r="9844" spans="4:4">
      <c r="D9844" s="94"/>
    </row>
    <row r="9845" spans="4:4">
      <c r="D9845" s="94"/>
    </row>
    <row r="9846" spans="4:4">
      <c r="D9846" s="94"/>
    </row>
    <row r="9847" spans="4:4">
      <c r="D9847" s="94"/>
    </row>
    <row r="9848" spans="4:4">
      <c r="D9848" s="94"/>
    </row>
    <row r="9849" spans="4:4">
      <c r="D9849" s="94"/>
    </row>
    <row r="9850" spans="4:4">
      <c r="D9850" s="94"/>
    </row>
    <row r="9851" spans="4:4">
      <c r="D9851" s="94"/>
    </row>
    <row r="9852" spans="4:4">
      <c r="D9852" s="94"/>
    </row>
    <row r="9853" spans="4:4">
      <c r="D9853" s="94"/>
    </row>
    <row r="9854" spans="4:4">
      <c r="D9854" s="94"/>
    </row>
    <row r="9855" spans="4:4">
      <c r="D9855" s="94"/>
    </row>
    <row r="9856" spans="4:4">
      <c r="D9856" s="94"/>
    </row>
    <row r="9857" spans="4:4">
      <c r="D9857" s="94"/>
    </row>
    <row r="9858" spans="4:4">
      <c r="D9858" s="94"/>
    </row>
    <row r="9859" spans="4:4">
      <c r="D9859" s="94"/>
    </row>
    <row r="9860" spans="4:4">
      <c r="D9860" s="94"/>
    </row>
    <row r="9861" spans="4:4">
      <c r="D9861" s="94"/>
    </row>
    <row r="9862" spans="4:4">
      <c r="D9862" s="94"/>
    </row>
    <row r="9863" spans="4:4">
      <c r="D9863" s="94"/>
    </row>
    <row r="9864" spans="4:4">
      <c r="D9864" s="94"/>
    </row>
    <row r="9865" spans="4:4">
      <c r="D9865" s="94"/>
    </row>
    <row r="9866" spans="4:4">
      <c r="D9866" s="94"/>
    </row>
    <row r="9867" spans="4:4">
      <c r="D9867" s="94"/>
    </row>
    <row r="9868" spans="4:4">
      <c r="D9868" s="94"/>
    </row>
    <row r="9869" spans="4:4">
      <c r="D9869" s="94"/>
    </row>
    <row r="9870" spans="4:4">
      <c r="D9870" s="94"/>
    </row>
    <row r="9871" spans="4:4">
      <c r="D9871" s="94"/>
    </row>
    <row r="9872" spans="4:4">
      <c r="D9872" s="94"/>
    </row>
    <row r="9873" spans="4:4">
      <c r="D9873" s="94"/>
    </row>
    <row r="9874" spans="4:4">
      <c r="D9874" s="94"/>
    </row>
    <row r="9875" spans="4:4">
      <c r="D9875" s="94"/>
    </row>
    <row r="9876" spans="4:4">
      <c r="D9876" s="94"/>
    </row>
    <row r="9877" spans="4:4">
      <c r="D9877" s="94"/>
    </row>
    <row r="9878" spans="4:4">
      <c r="D9878" s="94"/>
    </row>
    <row r="9879" spans="4:4">
      <c r="D9879" s="94"/>
    </row>
    <row r="9880" spans="4:4">
      <c r="D9880" s="94"/>
    </row>
    <row r="9881" spans="4:4">
      <c r="D9881" s="94"/>
    </row>
    <row r="9882" spans="4:4">
      <c r="D9882" s="94"/>
    </row>
    <row r="9883" spans="4:4">
      <c r="D9883" s="94"/>
    </row>
    <row r="9884" spans="4:4">
      <c r="D9884" s="94"/>
    </row>
    <row r="9885" spans="4:4">
      <c r="D9885" s="94"/>
    </row>
    <row r="9886" spans="4:4">
      <c r="D9886" s="94"/>
    </row>
    <row r="9887" spans="4:4">
      <c r="D9887" s="94"/>
    </row>
    <row r="9888" spans="4:4">
      <c r="D9888" s="94"/>
    </row>
    <row r="9889" spans="4:4">
      <c r="D9889" s="94"/>
    </row>
    <row r="9890" spans="4:4">
      <c r="D9890" s="94"/>
    </row>
    <row r="9891" spans="4:4">
      <c r="D9891" s="94"/>
    </row>
    <row r="9892" spans="4:4">
      <c r="D9892" s="94"/>
    </row>
    <row r="9893" spans="4:4">
      <c r="D9893" s="94"/>
    </row>
    <row r="9894" spans="4:4">
      <c r="D9894" s="94"/>
    </row>
    <row r="9895" spans="4:4">
      <c r="D9895" s="94"/>
    </row>
    <row r="9896" spans="4:4">
      <c r="D9896" s="94"/>
    </row>
    <row r="9897" spans="4:4">
      <c r="D9897" s="94"/>
    </row>
    <row r="9898" spans="4:4">
      <c r="D9898" s="94"/>
    </row>
    <row r="9899" spans="4:4">
      <c r="D9899" s="94"/>
    </row>
    <row r="9900" spans="4:4">
      <c r="D9900" s="94"/>
    </row>
    <row r="9901" spans="4:4">
      <c r="D9901" s="94"/>
    </row>
    <row r="9902" spans="4:4">
      <c r="D9902" s="94"/>
    </row>
    <row r="9903" spans="4:4">
      <c r="D9903" s="94"/>
    </row>
    <row r="9904" spans="4:4">
      <c r="D9904" s="94"/>
    </row>
    <row r="9905" spans="4:4">
      <c r="D9905" s="94"/>
    </row>
    <row r="9906" spans="4:4">
      <c r="D9906" s="94"/>
    </row>
    <row r="9907" spans="4:4">
      <c r="D9907" s="94"/>
    </row>
    <row r="9908" spans="4:4">
      <c r="D9908" s="94"/>
    </row>
    <row r="9909" spans="4:4">
      <c r="D9909" s="94"/>
    </row>
    <row r="9910" spans="4:4">
      <c r="D9910" s="94"/>
    </row>
    <row r="9911" spans="4:4">
      <c r="D9911" s="94"/>
    </row>
    <row r="9912" spans="4:4">
      <c r="D9912" s="94"/>
    </row>
    <row r="9913" spans="4:4">
      <c r="D9913" s="94"/>
    </row>
    <row r="9914" spans="4:4">
      <c r="D9914" s="94"/>
    </row>
    <row r="9915" spans="4:4">
      <c r="D9915" s="94"/>
    </row>
    <row r="9916" spans="4:4">
      <c r="D9916" s="94"/>
    </row>
    <row r="9917" spans="4:4">
      <c r="D9917" s="94"/>
    </row>
    <row r="9918" spans="4:4">
      <c r="D9918" s="94"/>
    </row>
    <row r="9919" spans="4:4">
      <c r="D9919" s="94"/>
    </row>
    <row r="9920" spans="4:4">
      <c r="D9920" s="94"/>
    </row>
    <row r="9921" spans="4:4">
      <c r="D9921" s="94"/>
    </row>
    <row r="9922" spans="4:4">
      <c r="D9922" s="94"/>
    </row>
    <row r="9923" spans="4:4">
      <c r="D9923" s="94"/>
    </row>
    <row r="9924" spans="4:4">
      <c r="D9924" s="94"/>
    </row>
    <row r="9925" spans="4:4">
      <c r="D9925" s="94"/>
    </row>
    <row r="9926" spans="4:4">
      <c r="D9926" s="94"/>
    </row>
    <row r="9927" spans="4:4">
      <c r="D9927" s="94"/>
    </row>
    <row r="9928" spans="4:4">
      <c r="D9928" s="94"/>
    </row>
    <row r="9929" spans="4:4">
      <c r="D9929" s="94"/>
    </row>
    <row r="9930" spans="4:4">
      <c r="D9930" s="94"/>
    </row>
    <row r="9931" spans="4:4">
      <c r="D9931" s="94"/>
    </row>
    <row r="9932" spans="4:4">
      <c r="D9932" s="94"/>
    </row>
    <row r="9933" spans="4:4">
      <c r="D9933" s="94"/>
    </row>
    <row r="9934" spans="4:4">
      <c r="D9934" s="94"/>
    </row>
    <row r="9935" spans="4:4">
      <c r="D9935" s="94"/>
    </row>
    <row r="9936" spans="4:4">
      <c r="D9936" s="94"/>
    </row>
    <row r="9937" spans="4:4">
      <c r="D9937" s="94"/>
    </row>
    <row r="9938" spans="4:4">
      <c r="D9938" s="94"/>
    </row>
    <row r="9939" spans="4:4">
      <c r="D9939" s="94"/>
    </row>
    <row r="9940" spans="4:4">
      <c r="D9940" s="94"/>
    </row>
    <row r="9941" spans="4:4">
      <c r="D9941" s="94"/>
    </row>
    <row r="9942" spans="4:4">
      <c r="D9942" s="94"/>
    </row>
    <row r="9943" spans="4:4">
      <c r="D9943" s="94"/>
    </row>
    <row r="9944" spans="4:4">
      <c r="D9944" s="94"/>
    </row>
    <row r="9945" spans="4:4">
      <c r="D9945" s="94"/>
    </row>
    <row r="9946" spans="4:4">
      <c r="D9946" s="94"/>
    </row>
    <row r="9947" spans="4:4">
      <c r="D9947" s="94"/>
    </row>
    <row r="9948" spans="4:4">
      <c r="D9948" s="94"/>
    </row>
    <row r="9949" spans="4:4">
      <c r="D9949" s="94"/>
    </row>
    <row r="9950" spans="4:4">
      <c r="D9950" s="94"/>
    </row>
    <row r="9951" spans="4:4">
      <c r="D9951" s="94"/>
    </row>
    <row r="9952" spans="4:4">
      <c r="D9952" s="94"/>
    </row>
    <row r="9953" spans="4:4">
      <c r="D9953" s="94"/>
    </row>
    <row r="9954" spans="4:4">
      <c r="D9954" s="94"/>
    </row>
    <row r="9955" spans="4:4">
      <c r="D9955" s="94"/>
    </row>
    <row r="9956" spans="4:4">
      <c r="D9956" s="94"/>
    </row>
    <row r="9957" spans="4:4">
      <c r="D9957" s="94"/>
    </row>
    <row r="9958" spans="4:4">
      <c r="D9958" s="94"/>
    </row>
    <row r="9959" spans="4:4">
      <c r="D9959" s="94"/>
    </row>
    <row r="9960" spans="4:4">
      <c r="D9960" s="94"/>
    </row>
    <row r="9961" spans="4:4">
      <c r="D9961" s="94"/>
    </row>
    <row r="9962" spans="4:4">
      <c r="D9962" s="94"/>
    </row>
    <row r="9963" spans="4:4">
      <c r="D9963" s="94"/>
    </row>
    <row r="9964" spans="4:4">
      <c r="D9964" s="94"/>
    </row>
    <row r="9965" spans="4:4">
      <c r="D9965" s="94"/>
    </row>
    <row r="9966" spans="4:4">
      <c r="D9966" s="94"/>
    </row>
    <row r="9967" spans="4:4">
      <c r="D9967" s="94"/>
    </row>
    <row r="9968" spans="4:4">
      <c r="D9968" s="94"/>
    </row>
    <row r="9969" spans="4:4">
      <c r="D9969" s="94"/>
    </row>
    <row r="9970" spans="4:4">
      <c r="D9970" s="94"/>
    </row>
    <row r="9971" spans="4:4">
      <c r="D9971" s="94"/>
    </row>
    <row r="9972" spans="4:4">
      <c r="D9972" s="94"/>
    </row>
    <row r="9973" spans="4:4">
      <c r="D9973" s="94"/>
    </row>
    <row r="9974" spans="4:4">
      <c r="D9974" s="94"/>
    </row>
    <row r="9975" spans="4:4">
      <c r="D9975" s="94"/>
    </row>
    <row r="9976" spans="4:4">
      <c r="D9976" s="94"/>
    </row>
    <row r="9977" spans="4:4">
      <c r="D9977" s="94"/>
    </row>
    <row r="9978" spans="4:4">
      <c r="D9978" s="94"/>
    </row>
    <row r="9979" spans="4:4">
      <c r="D9979" s="94"/>
    </row>
    <row r="9980" spans="4:4">
      <c r="D9980" s="94"/>
    </row>
    <row r="9981" spans="4:4">
      <c r="D9981" s="94"/>
    </row>
    <row r="9982" spans="4:4">
      <c r="D9982" s="94"/>
    </row>
    <row r="9983" spans="4:4">
      <c r="D9983" s="94"/>
    </row>
    <row r="9984" spans="4:4">
      <c r="D9984" s="94"/>
    </row>
    <row r="9985" spans="4:4">
      <c r="D9985" s="94"/>
    </row>
    <row r="9986" spans="4:4">
      <c r="D9986" s="94"/>
    </row>
    <row r="9987" spans="4:4">
      <c r="D9987" s="94"/>
    </row>
    <row r="9988" spans="4:4">
      <c r="D9988" s="94"/>
    </row>
    <row r="9989" spans="4:4">
      <c r="D9989" s="94"/>
    </row>
    <row r="9990" spans="4:4">
      <c r="D9990" s="94"/>
    </row>
    <row r="9991" spans="4:4">
      <c r="D9991" s="94"/>
    </row>
    <row r="9992" spans="4:4">
      <c r="D9992" s="94"/>
    </row>
    <row r="9993" spans="4:4">
      <c r="D9993" s="94"/>
    </row>
    <row r="9994" spans="4:4">
      <c r="D9994" s="94"/>
    </row>
    <row r="9995" spans="4:4">
      <c r="D9995" s="94"/>
    </row>
    <row r="9996" spans="4:4">
      <c r="D9996" s="94"/>
    </row>
    <row r="9997" spans="4:4">
      <c r="D9997" s="94"/>
    </row>
    <row r="9998" spans="4:4">
      <c r="D9998" s="94"/>
    </row>
    <row r="9999" spans="4:4">
      <c r="D9999" s="94"/>
    </row>
    <row r="10000" spans="4:4">
      <c r="D10000" s="94"/>
    </row>
    <row r="10001" spans="4:4">
      <c r="D10001" s="94"/>
    </row>
    <row r="10002" spans="4:4">
      <c r="D10002" s="94"/>
    </row>
    <row r="10003" spans="4:4">
      <c r="D10003" s="94"/>
    </row>
    <row r="10004" spans="4:4">
      <c r="D10004" s="94"/>
    </row>
    <row r="10005" spans="4:4">
      <c r="D10005" s="94"/>
    </row>
    <row r="10006" spans="4:4">
      <c r="D10006" s="94"/>
    </row>
    <row r="10007" spans="4:4">
      <c r="D10007" s="94"/>
    </row>
    <row r="10008" spans="4:4">
      <c r="D10008" s="94"/>
    </row>
    <row r="10009" spans="4:4">
      <c r="D10009" s="94"/>
    </row>
    <row r="10010" spans="4:4">
      <c r="D10010" s="94"/>
    </row>
    <row r="10011" spans="4:4">
      <c r="D10011" s="94"/>
    </row>
    <row r="10012" spans="4:4">
      <c r="D10012" s="94"/>
    </row>
    <row r="10013" spans="4:4">
      <c r="D10013" s="94"/>
    </row>
    <row r="10014" spans="4:4">
      <c r="D10014" s="94"/>
    </row>
    <row r="10015" spans="4:4">
      <c r="D10015" s="94"/>
    </row>
    <row r="10016" spans="4:4">
      <c r="D10016" s="94"/>
    </row>
    <row r="10017" spans="4:4">
      <c r="D10017" s="94"/>
    </row>
    <row r="10018" spans="4:4">
      <c r="D10018" s="94"/>
    </row>
    <row r="10019" spans="4:4">
      <c r="D10019" s="94"/>
    </row>
    <row r="10020" spans="4:4">
      <c r="D10020" s="94"/>
    </row>
    <row r="10021" spans="4:4">
      <c r="D10021" s="94"/>
    </row>
    <row r="10022" spans="4:4">
      <c r="D10022" s="94"/>
    </row>
    <row r="10023" spans="4:4">
      <c r="D10023" s="94"/>
    </row>
    <row r="10024" spans="4:4">
      <c r="D10024" s="94"/>
    </row>
    <row r="10025" spans="4:4">
      <c r="D10025" s="94"/>
    </row>
    <row r="10026" spans="4:4">
      <c r="D10026" s="94"/>
    </row>
    <row r="10027" spans="4:4">
      <c r="D10027" s="94"/>
    </row>
    <row r="10028" spans="4:4">
      <c r="D10028" s="94"/>
    </row>
    <row r="10029" spans="4:4">
      <c r="D10029" s="94"/>
    </row>
    <row r="10030" spans="4:4">
      <c r="D10030" s="94"/>
    </row>
    <row r="10031" spans="4:4">
      <c r="D10031" s="94"/>
    </row>
    <row r="10032" spans="4:4">
      <c r="D10032" s="94"/>
    </row>
    <row r="10033" spans="4:4">
      <c r="D10033" s="94"/>
    </row>
    <row r="10034" spans="4:4">
      <c r="D10034" s="94"/>
    </row>
    <row r="10035" spans="4:4">
      <c r="D10035" s="94"/>
    </row>
    <row r="10036" spans="4:4">
      <c r="D10036" s="94"/>
    </row>
    <row r="10037" spans="4:4">
      <c r="D10037" s="94"/>
    </row>
    <row r="10038" spans="4:4">
      <c r="D10038" s="94"/>
    </row>
    <row r="10039" spans="4:4">
      <c r="D10039" s="94"/>
    </row>
    <row r="10040" spans="4:4">
      <c r="D10040" s="94"/>
    </row>
    <row r="10041" spans="4:4">
      <c r="D10041" s="94"/>
    </row>
    <row r="10042" spans="4:4">
      <c r="D10042" s="94"/>
    </row>
    <row r="10043" spans="4:4">
      <c r="D10043" s="94"/>
    </row>
    <row r="10044" spans="4:4">
      <c r="D10044" s="94"/>
    </row>
    <row r="10045" spans="4:4">
      <c r="D10045" s="94"/>
    </row>
    <row r="10046" spans="4:4">
      <c r="D10046" s="94"/>
    </row>
    <row r="10047" spans="4:4">
      <c r="D10047" s="94"/>
    </row>
    <row r="10048" spans="4:4">
      <c r="D10048" s="94"/>
    </row>
    <row r="10049" spans="4:4">
      <c r="D10049" s="94"/>
    </row>
    <row r="10050" spans="4:4">
      <c r="D10050" s="94"/>
    </row>
    <row r="10051" spans="4:4">
      <c r="D10051" s="94"/>
    </row>
    <row r="10052" spans="4:4">
      <c r="D10052" s="94"/>
    </row>
    <row r="10053" spans="4:4">
      <c r="D10053" s="94"/>
    </row>
    <row r="10054" spans="4:4">
      <c r="D10054" s="94"/>
    </row>
    <row r="10055" spans="4:4">
      <c r="D10055" s="94"/>
    </row>
    <row r="10056" spans="4:4">
      <c r="D10056" s="94"/>
    </row>
    <row r="10057" spans="4:4">
      <c r="D10057" s="94"/>
    </row>
    <row r="10058" spans="4:4">
      <c r="D10058" s="94"/>
    </row>
    <row r="10059" spans="4:4">
      <c r="D10059" s="94"/>
    </row>
    <row r="10060" spans="4:4">
      <c r="D10060" s="94"/>
    </row>
    <row r="10061" spans="4:4">
      <c r="D10061" s="94"/>
    </row>
    <row r="10062" spans="4:4">
      <c r="D10062" s="94"/>
    </row>
    <row r="10063" spans="4:4">
      <c r="D10063" s="94"/>
    </row>
    <row r="10064" spans="4:4">
      <c r="D10064" s="94"/>
    </row>
    <row r="10065" spans="4:4">
      <c r="D10065" s="94"/>
    </row>
    <row r="10066" spans="4:4">
      <c r="D10066" s="94"/>
    </row>
    <row r="10067" spans="4:4">
      <c r="D10067" s="94"/>
    </row>
    <row r="10068" spans="4:4">
      <c r="D10068" s="94"/>
    </row>
    <row r="10069" spans="4:4">
      <c r="D10069" s="94"/>
    </row>
    <row r="10070" spans="4:4">
      <c r="D10070" s="94"/>
    </row>
    <row r="10071" spans="4:4">
      <c r="D10071" s="94"/>
    </row>
    <row r="10072" spans="4:4">
      <c r="D10072" s="94"/>
    </row>
    <row r="10073" spans="4:4">
      <c r="D10073" s="94"/>
    </row>
    <row r="10074" spans="4:4">
      <c r="D10074" s="94"/>
    </row>
    <row r="10075" spans="4:4">
      <c r="D10075" s="94"/>
    </row>
    <row r="10076" spans="4:4">
      <c r="D10076" s="94"/>
    </row>
    <row r="10077" spans="4:4">
      <c r="D10077" s="94"/>
    </row>
    <row r="10078" spans="4:4">
      <c r="D10078" s="94"/>
    </row>
    <row r="10079" spans="4:4">
      <c r="D10079" s="94"/>
    </row>
    <row r="10080" spans="4:4">
      <c r="D10080" s="94"/>
    </row>
    <row r="10081" spans="4:4">
      <c r="D10081" s="94"/>
    </row>
    <row r="10082" spans="4:4">
      <c r="D10082" s="94"/>
    </row>
    <row r="10083" spans="4:4">
      <c r="D10083" s="94"/>
    </row>
    <row r="10084" spans="4:4">
      <c r="D10084" s="94"/>
    </row>
    <row r="10085" spans="4:4">
      <c r="D10085" s="94"/>
    </row>
    <row r="10086" spans="4:4">
      <c r="D10086" s="94"/>
    </row>
    <row r="10087" spans="4:4">
      <c r="D10087" s="94"/>
    </row>
    <row r="10088" spans="4:4">
      <c r="D10088" s="94"/>
    </row>
    <row r="10089" spans="4:4">
      <c r="D10089" s="94"/>
    </row>
    <row r="10090" spans="4:4">
      <c r="D10090" s="94"/>
    </row>
    <row r="10091" spans="4:4">
      <c r="D10091" s="94"/>
    </row>
    <row r="10092" spans="4:4">
      <c r="D10092" s="94"/>
    </row>
    <row r="10093" spans="4:4">
      <c r="D10093" s="94"/>
    </row>
    <row r="10094" spans="4:4">
      <c r="D10094" s="94"/>
    </row>
    <row r="10095" spans="4:4">
      <c r="D10095" s="94"/>
    </row>
    <row r="10096" spans="4:4">
      <c r="D10096" s="94"/>
    </row>
    <row r="10097" spans="4:4">
      <c r="D10097" s="94"/>
    </row>
    <row r="10098" spans="4:4">
      <c r="D10098" s="94"/>
    </row>
    <row r="10099" spans="4:4">
      <c r="D10099" s="94"/>
    </row>
    <row r="10100" spans="4:4">
      <c r="D10100" s="94"/>
    </row>
    <row r="10101" spans="4:4">
      <c r="D10101" s="94"/>
    </row>
    <row r="10102" spans="4:4">
      <c r="D10102" s="94"/>
    </row>
    <row r="10103" spans="4:4">
      <c r="D10103" s="94"/>
    </row>
    <row r="10104" spans="4:4">
      <c r="D10104" s="94"/>
    </row>
    <row r="10105" spans="4:4">
      <c r="D10105" s="94"/>
    </row>
    <row r="10106" spans="4:4">
      <c r="D10106" s="94"/>
    </row>
    <row r="10107" spans="4:4">
      <c r="D10107" s="94"/>
    </row>
    <row r="10108" spans="4:4">
      <c r="D10108" s="94"/>
    </row>
    <row r="10109" spans="4:4">
      <c r="D10109" s="94"/>
    </row>
    <row r="10110" spans="4:4">
      <c r="D10110" s="94"/>
    </row>
    <row r="10111" spans="4:4">
      <c r="D10111" s="94"/>
    </row>
    <row r="10112" spans="4:4">
      <c r="D10112" s="94"/>
    </row>
    <row r="10113" spans="4:4">
      <c r="D10113" s="94"/>
    </row>
    <row r="10114" spans="4:4">
      <c r="D10114" s="94"/>
    </row>
    <row r="10115" spans="4:4">
      <c r="D10115" s="94"/>
    </row>
    <row r="10116" spans="4:4">
      <c r="D10116" s="94"/>
    </row>
    <row r="10117" spans="4:4">
      <c r="D10117" s="94"/>
    </row>
    <row r="10118" spans="4:4">
      <c r="D10118" s="94"/>
    </row>
    <row r="10119" spans="4:4">
      <c r="D10119" s="94"/>
    </row>
    <row r="10120" spans="4:4">
      <c r="D10120" s="94"/>
    </row>
    <row r="10121" spans="4:4">
      <c r="D10121" s="94"/>
    </row>
    <row r="10122" spans="4:4">
      <c r="D10122" s="94"/>
    </row>
    <row r="10123" spans="4:4">
      <c r="D10123" s="94"/>
    </row>
    <row r="10124" spans="4:4">
      <c r="D10124" s="94"/>
    </row>
    <row r="10125" spans="4:4">
      <c r="D10125" s="94"/>
    </row>
    <row r="10126" spans="4:4">
      <c r="D10126" s="94"/>
    </row>
    <row r="10127" spans="4:4">
      <c r="D10127" s="94"/>
    </row>
    <row r="10128" spans="4:4">
      <c r="D10128" s="94"/>
    </row>
    <row r="10129" spans="4:4">
      <c r="D10129" s="94"/>
    </row>
    <row r="10130" spans="4:4">
      <c r="D10130" s="94"/>
    </row>
    <row r="10131" spans="4:4">
      <c r="D10131" s="94"/>
    </row>
    <row r="10132" spans="4:4">
      <c r="D10132" s="94"/>
    </row>
    <row r="10133" spans="4:4">
      <c r="D10133" s="94"/>
    </row>
    <row r="10134" spans="4:4">
      <c r="D10134" s="94"/>
    </row>
    <row r="10135" spans="4:4">
      <c r="D10135" s="94"/>
    </row>
    <row r="10136" spans="4:4">
      <c r="D10136" s="94"/>
    </row>
    <row r="10137" spans="4:4">
      <c r="D10137" s="94"/>
    </row>
    <row r="10138" spans="4:4">
      <c r="D10138" s="94"/>
    </row>
    <row r="10139" spans="4:4">
      <c r="D10139" s="94"/>
    </row>
    <row r="10140" spans="4:4">
      <c r="D10140" s="94"/>
    </row>
    <row r="10141" spans="4:4">
      <c r="D10141" s="94"/>
    </row>
    <row r="10142" spans="4:4">
      <c r="D10142" s="94"/>
    </row>
    <row r="10143" spans="4:4">
      <c r="D10143" s="94"/>
    </row>
    <row r="10144" spans="4:4">
      <c r="D10144" s="94"/>
    </row>
    <row r="10145" spans="4:4">
      <c r="D10145" s="94"/>
    </row>
    <row r="10146" spans="4:4">
      <c r="D10146" s="94"/>
    </row>
    <row r="10147" spans="4:4">
      <c r="D10147" s="94"/>
    </row>
    <row r="10148" spans="4:4">
      <c r="D10148" s="94"/>
    </row>
    <row r="10149" spans="4:4">
      <c r="D10149" s="94"/>
    </row>
    <row r="10150" spans="4:4">
      <c r="D10150" s="94"/>
    </row>
    <row r="10151" spans="4:4">
      <c r="D10151" s="94"/>
    </row>
    <row r="10152" spans="4:4">
      <c r="D10152" s="94"/>
    </row>
    <row r="10153" spans="4:4">
      <c r="D10153" s="94"/>
    </row>
    <row r="10154" spans="4:4">
      <c r="D10154" s="94"/>
    </row>
    <row r="10155" spans="4:4">
      <c r="D10155" s="94"/>
    </row>
    <row r="10156" spans="4:4">
      <c r="D10156" s="94"/>
    </row>
    <row r="10157" spans="4:4">
      <c r="D10157" s="94"/>
    </row>
    <row r="10158" spans="4:4">
      <c r="D10158" s="94"/>
    </row>
    <row r="10159" spans="4:4">
      <c r="D10159" s="94"/>
    </row>
    <row r="10160" spans="4:4">
      <c r="D10160" s="94"/>
    </row>
    <row r="10161" spans="4:4">
      <c r="D10161" s="94"/>
    </row>
    <row r="10162" spans="4:4">
      <c r="D10162" s="94"/>
    </row>
    <row r="10163" spans="4:4">
      <c r="D10163" s="94"/>
    </row>
    <row r="10164" spans="4:4">
      <c r="D10164" s="94"/>
    </row>
    <row r="10165" spans="4:4">
      <c r="D10165" s="94"/>
    </row>
    <row r="10166" spans="4:4">
      <c r="D10166" s="94"/>
    </row>
    <row r="10167" spans="4:4">
      <c r="D10167" s="94"/>
    </row>
    <row r="10168" spans="4:4">
      <c r="D10168" s="94"/>
    </row>
    <row r="10169" spans="4:4">
      <c r="D10169" s="94"/>
    </row>
    <row r="10170" spans="4:4">
      <c r="D10170" s="94"/>
    </row>
    <row r="10171" spans="4:4">
      <c r="D10171" s="94"/>
    </row>
    <row r="10172" spans="4:4">
      <c r="D10172" s="94"/>
    </row>
    <row r="10173" spans="4:4">
      <c r="D10173" s="94"/>
    </row>
    <row r="10174" spans="4:4">
      <c r="D10174" s="94"/>
    </row>
    <row r="10175" spans="4:4">
      <c r="D10175" s="94"/>
    </row>
    <row r="10176" spans="4:4">
      <c r="D10176" s="94"/>
    </row>
    <row r="10177" spans="4:4">
      <c r="D10177" s="94"/>
    </row>
    <row r="10178" spans="4:4">
      <c r="D10178" s="94"/>
    </row>
    <row r="10179" spans="4:4">
      <c r="D10179" s="94"/>
    </row>
    <row r="10180" spans="4:4">
      <c r="D10180" s="94"/>
    </row>
    <row r="10181" spans="4:4">
      <c r="D10181" s="94"/>
    </row>
    <row r="10182" spans="4:4">
      <c r="D10182" s="94"/>
    </row>
    <row r="10183" spans="4:4">
      <c r="D10183" s="94"/>
    </row>
    <row r="10184" spans="4:4">
      <c r="D10184" s="94"/>
    </row>
    <row r="10185" spans="4:4">
      <c r="D10185" s="94"/>
    </row>
    <row r="10186" spans="4:4">
      <c r="D10186" s="94"/>
    </row>
    <row r="10187" spans="4:4">
      <c r="D10187" s="94"/>
    </row>
    <row r="10188" spans="4:4">
      <c r="D10188" s="94"/>
    </row>
    <row r="10189" spans="4:4">
      <c r="D10189" s="94"/>
    </row>
    <row r="10190" spans="4:4">
      <c r="D10190" s="94"/>
    </row>
    <row r="10191" spans="4:4">
      <c r="D10191" s="94"/>
    </row>
    <row r="10192" spans="4:4">
      <c r="D10192" s="94"/>
    </row>
    <row r="10193" spans="4:4">
      <c r="D10193" s="94"/>
    </row>
    <row r="10194" spans="4:4">
      <c r="D10194" s="94"/>
    </row>
    <row r="10195" spans="4:4">
      <c r="D10195" s="94"/>
    </row>
    <row r="10196" spans="4:4">
      <c r="D10196" s="94"/>
    </row>
    <row r="10197" spans="4:4">
      <c r="D10197" s="94"/>
    </row>
    <row r="10198" spans="4:4">
      <c r="D10198" s="94"/>
    </row>
    <row r="10199" spans="4:4">
      <c r="D10199" s="94"/>
    </row>
    <row r="10200" spans="4:4">
      <c r="D10200" s="94"/>
    </row>
    <row r="10201" spans="4:4">
      <c r="D10201" s="94"/>
    </row>
    <row r="10202" spans="4:4">
      <c r="D10202" s="94"/>
    </row>
    <row r="10203" spans="4:4">
      <c r="D10203" s="94"/>
    </row>
    <row r="10204" spans="4:4">
      <c r="D10204" s="94"/>
    </row>
    <row r="10205" spans="4:4">
      <c r="D10205" s="94"/>
    </row>
    <row r="10206" spans="4:4">
      <c r="D10206" s="94"/>
    </row>
    <row r="10207" spans="4:4">
      <c r="D10207" s="94"/>
    </row>
    <row r="10208" spans="4:4">
      <c r="D10208" s="94"/>
    </row>
    <row r="10209" spans="4:4">
      <c r="D10209" s="94"/>
    </row>
    <row r="10210" spans="4:4">
      <c r="D10210" s="94"/>
    </row>
    <row r="10211" spans="4:4">
      <c r="D10211" s="94"/>
    </row>
    <row r="10212" spans="4:4">
      <c r="D10212" s="94"/>
    </row>
    <row r="10213" spans="4:4">
      <c r="D10213" s="94"/>
    </row>
    <row r="10214" spans="4:4">
      <c r="D10214" s="94"/>
    </row>
    <row r="10215" spans="4:4">
      <c r="D10215" s="94"/>
    </row>
    <row r="10216" spans="4:4">
      <c r="D10216" s="94"/>
    </row>
    <row r="10217" spans="4:4">
      <c r="D10217" s="94"/>
    </row>
    <row r="10218" spans="4:4">
      <c r="D10218" s="94"/>
    </row>
    <row r="10219" spans="4:4">
      <c r="D10219" s="94"/>
    </row>
    <row r="10220" spans="4:4">
      <c r="D10220" s="94"/>
    </row>
    <row r="10221" spans="4:4">
      <c r="D10221" s="94"/>
    </row>
    <row r="10222" spans="4:4">
      <c r="D10222" s="94"/>
    </row>
    <row r="10223" spans="4:4">
      <c r="D10223" s="94"/>
    </row>
    <row r="10224" spans="4:4">
      <c r="D10224" s="94"/>
    </row>
    <row r="10225" spans="4:4">
      <c r="D10225" s="94"/>
    </row>
    <row r="10226" spans="4:4">
      <c r="D10226" s="94"/>
    </row>
    <row r="10227" spans="4:4">
      <c r="D10227" s="94"/>
    </row>
    <row r="10228" spans="4:4">
      <c r="D10228" s="94"/>
    </row>
    <row r="10229" spans="4:4">
      <c r="D10229" s="94"/>
    </row>
    <row r="10230" spans="4:4">
      <c r="D10230" s="94"/>
    </row>
    <row r="10231" spans="4:4">
      <c r="D10231" s="94"/>
    </row>
    <row r="10232" spans="4:4">
      <c r="D10232" s="94"/>
    </row>
    <row r="10233" spans="4:4">
      <c r="D10233" s="94"/>
    </row>
    <row r="10234" spans="4:4">
      <c r="D10234" s="94"/>
    </row>
    <row r="10235" spans="4:4">
      <c r="D10235" s="94"/>
    </row>
    <row r="10236" spans="4:4">
      <c r="D10236" s="94"/>
    </row>
    <row r="10237" spans="4:4">
      <c r="D10237" s="94"/>
    </row>
    <row r="10238" spans="4:4">
      <c r="D10238" s="94"/>
    </row>
    <row r="10239" spans="4:4">
      <c r="D10239" s="94"/>
    </row>
    <row r="10240" spans="4:4">
      <c r="D10240" s="94"/>
    </row>
    <row r="10241" spans="4:4">
      <c r="D10241" s="94"/>
    </row>
    <row r="10242" spans="4:4">
      <c r="D10242" s="94"/>
    </row>
    <row r="10243" spans="4:4">
      <c r="D10243" s="94"/>
    </row>
    <row r="10244" spans="4:4">
      <c r="D10244" s="94"/>
    </row>
    <row r="10245" spans="4:4">
      <c r="D10245" s="94"/>
    </row>
    <row r="10246" spans="4:4">
      <c r="D10246" s="94"/>
    </row>
    <row r="10247" spans="4:4">
      <c r="D10247" s="94"/>
    </row>
    <row r="10248" spans="4:4">
      <c r="D10248" s="94"/>
    </row>
    <row r="10249" spans="4:4">
      <c r="D10249" s="94"/>
    </row>
    <row r="10250" spans="4:4">
      <c r="D10250" s="94"/>
    </row>
    <row r="10251" spans="4:4">
      <c r="D10251" s="94"/>
    </row>
    <row r="10252" spans="4:4">
      <c r="D10252" s="94"/>
    </row>
    <row r="10253" spans="4:4">
      <c r="D10253" s="94"/>
    </row>
    <row r="10254" spans="4:4">
      <c r="D10254" s="94"/>
    </row>
    <row r="10255" spans="4:4">
      <c r="D10255" s="94"/>
    </row>
    <row r="10256" spans="4:4">
      <c r="D10256" s="94"/>
    </row>
    <row r="10257" spans="4:4">
      <c r="D10257" s="94"/>
    </row>
    <row r="10258" spans="4:4">
      <c r="D10258" s="94"/>
    </row>
    <row r="10259" spans="4:4">
      <c r="D10259" s="94"/>
    </row>
    <row r="10260" spans="4:4">
      <c r="D10260" s="94"/>
    </row>
    <row r="10261" spans="4:4">
      <c r="D10261" s="94"/>
    </row>
    <row r="10262" spans="4:4">
      <c r="D10262" s="94"/>
    </row>
    <row r="10263" spans="4:4">
      <c r="D10263" s="94"/>
    </row>
    <row r="10264" spans="4:4">
      <c r="D10264" s="94"/>
    </row>
    <row r="10265" spans="4:4">
      <c r="D10265" s="94"/>
    </row>
    <row r="10266" spans="4:4">
      <c r="D10266" s="94"/>
    </row>
    <row r="10267" spans="4:4">
      <c r="D10267" s="94"/>
    </row>
    <row r="10268" spans="4:4">
      <c r="D10268" s="94"/>
    </row>
    <row r="10269" spans="4:4">
      <c r="D10269" s="94"/>
    </row>
    <row r="10270" spans="4:4">
      <c r="D10270" s="94"/>
    </row>
    <row r="10271" spans="4:4">
      <c r="D10271" s="94"/>
    </row>
    <row r="10272" spans="4:4">
      <c r="D10272" s="94"/>
    </row>
    <row r="10273" spans="4:4">
      <c r="D10273" s="94"/>
    </row>
    <row r="10274" spans="4:4">
      <c r="D10274" s="94"/>
    </row>
    <row r="10275" spans="4:4">
      <c r="D10275" s="94"/>
    </row>
    <row r="10276" spans="4:4">
      <c r="D10276" s="94"/>
    </row>
    <row r="10277" spans="4:4">
      <c r="D10277" s="94"/>
    </row>
    <row r="10278" spans="4:4">
      <c r="D10278" s="94"/>
    </row>
    <row r="10279" spans="4:4">
      <c r="D10279" s="94"/>
    </row>
    <row r="10280" spans="4:4">
      <c r="D10280" s="94"/>
    </row>
    <row r="10281" spans="4:4">
      <c r="D10281" s="94"/>
    </row>
    <row r="10282" spans="4:4">
      <c r="D10282" s="94"/>
    </row>
    <row r="10283" spans="4:4">
      <c r="D10283" s="94"/>
    </row>
    <row r="10284" spans="4:4">
      <c r="D10284" s="94"/>
    </row>
    <row r="10285" spans="4:4">
      <c r="D10285" s="94"/>
    </row>
    <row r="10286" spans="4:4">
      <c r="D10286" s="94"/>
    </row>
    <row r="10287" spans="4:4">
      <c r="D10287" s="94"/>
    </row>
    <row r="10288" spans="4:4">
      <c r="D10288" s="94"/>
    </row>
    <row r="10289" spans="4:4">
      <c r="D10289" s="94"/>
    </row>
    <row r="10290" spans="4:4">
      <c r="D10290" s="94"/>
    </row>
    <row r="10291" spans="4:4">
      <c r="D10291" s="94"/>
    </row>
    <row r="10292" spans="4:4">
      <c r="D10292" s="94"/>
    </row>
    <row r="10293" spans="4:4">
      <c r="D10293" s="94"/>
    </row>
    <row r="10294" spans="4:4">
      <c r="D10294" s="94"/>
    </row>
    <row r="10295" spans="4:4">
      <c r="D10295" s="94"/>
    </row>
    <row r="10296" spans="4:4">
      <c r="D10296" s="94"/>
    </row>
    <row r="10297" spans="4:4">
      <c r="D10297" s="94"/>
    </row>
    <row r="10298" spans="4:4">
      <c r="D10298" s="94"/>
    </row>
    <row r="10299" spans="4:4">
      <c r="D10299" s="94"/>
    </row>
    <row r="10300" spans="4:4">
      <c r="D10300" s="94"/>
    </row>
    <row r="10301" spans="4:4">
      <c r="D10301" s="94"/>
    </row>
    <row r="10302" spans="4:4">
      <c r="D10302" s="94"/>
    </row>
    <row r="10303" spans="4:4">
      <c r="D10303" s="94"/>
    </row>
    <row r="10304" spans="4:4">
      <c r="D10304" s="94"/>
    </row>
    <row r="10305" spans="4:4">
      <c r="D10305" s="94"/>
    </row>
    <row r="10306" spans="4:4">
      <c r="D10306" s="94"/>
    </row>
    <row r="10307" spans="4:4">
      <c r="D10307" s="94"/>
    </row>
    <row r="10308" spans="4:4">
      <c r="D10308" s="94"/>
    </row>
    <row r="10309" spans="4:4">
      <c r="D10309" s="94"/>
    </row>
    <row r="10310" spans="4:4">
      <c r="D10310" s="94"/>
    </row>
    <row r="10311" spans="4:4">
      <c r="D10311" s="94"/>
    </row>
    <row r="10312" spans="4:4">
      <c r="D10312" s="94"/>
    </row>
    <row r="10313" spans="4:4">
      <c r="D10313" s="94"/>
    </row>
    <row r="10314" spans="4:4">
      <c r="D10314" s="94"/>
    </row>
    <row r="10315" spans="4:4">
      <c r="D10315" s="94"/>
    </row>
    <row r="10316" spans="4:4">
      <c r="D10316" s="94"/>
    </row>
    <row r="10317" spans="4:4">
      <c r="D10317" s="94"/>
    </row>
    <row r="10318" spans="4:4">
      <c r="D10318" s="94"/>
    </row>
    <row r="10319" spans="4:4">
      <c r="D10319" s="94"/>
    </row>
    <row r="10320" spans="4:4">
      <c r="D10320" s="94"/>
    </row>
    <row r="10321" spans="4:4">
      <c r="D10321" s="94"/>
    </row>
    <row r="10322" spans="4:4">
      <c r="D10322" s="94"/>
    </row>
    <row r="10323" spans="4:4">
      <c r="D10323" s="94"/>
    </row>
    <row r="10324" spans="4:4">
      <c r="D10324" s="94"/>
    </row>
    <row r="10325" spans="4:4">
      <c r="D10325" s="94"/>
    </row>
    <row r="10326" spans="4:4">
      <c r="D10326" s="94"/>
    </row>
    <row r="10327" spans="4:4">
      <c r="D10327" s="94"/>
    </row>
    <row r="10328" spans="4:4">
      <c r="D10328" s="94"/>
    </row>
    <row r="10329" spans="4:4">
      <c r="D10329" s="94"/>
    </row>
    <row r="10330" spans="4:4">
      <c r="D10330" s="94"/>
    </row>
    <row r="10331" spans="4:4">
      <c r="D10331" s="94"/>
    </row>
    <row r="10332" spans="4:4">
      <c r="D10332" s="94"/>
    </row>
    <row r="10333" spans="4:4">
      <c r="D10333" s="94"/>
    </row>
    <row r="10334" spans="4:4">
      <c r="D10334" s="94"/>
    </row>
    <row r="10335" spans="4:4">
      <c r="D10335" s="94"/>
    </row>
    <row r="10336" spans="4:4">
      <c r="D10336" s="94"/>
    </row>
    <row r="10337" spans="4:4">
      <c r="D10337" s="94"/>
    </row>
    <row r="10338" spans="4:4">
      <c r="D10338" s="94"/>
    </row>
    <row r="10339" spans="4:4">
      <c r="D10339" s="94"/>
    </row>
    <row r="10340" spans="4:4">
      <c r="D10340" s="94"/>
    </row>
    <row r="10341" spans="4:4">
      <c r="D10341" s="94"/>
    </row>
    <row r="10342" spans="4:4">
      <c r="D10342" s="94"/>
    </row>
    <row r="10343" spans="4:4">
      <c r="D10343" s="94"/>
    </row>
    <row r="10344" spans="4:4">
      <c r="D10344" s="94"/>
    </row>
    <row r="10345" spans="4:4">
      <c r="D10345" s="94"/>
    </row>
    <row r="10346" spans="4:4">
      <c r="D10346" s="94"/>
    </row>
    <row r="10347" spans="4:4">
      <c r="D10347" s="94"/>
    </row>
    <row r="10348" spans="4:4">
      <c r="D10348" s="94"/>
    </row>
    <row r="10349" spans="4:4">
      <c r="D10349" s="94"/>
    </row>
    <row r="10350" spans="4:4">
      <c r="D10350" s="94"/>
    </row>
    <row r="10351" spans="4:4">
      <c r="D10351" s="94"/>
    </row>
    <row r="10352" spans="4:4">
      <c r="D10352" s="94"/>
    </row>
    <row r="10353" spans="4:4">
      <c r="D10353" s="94"/>
    </row>
    <row r="10354" spans="4:4">
      <c r="D10354" s="94"/>
    </row>
    <row r="10355" spans="4:4">
      <c r="D10355" s="94"/>
    </row>
    <row r="10356" spans="4:4">
      <c r="D10356" s="94"/>
    </row>
    <row r="10357" spans="4:4">
      <c r="D10357" s="94"/>
    </row>
    <row r="10358" spans="4:4">
      <c r="D10358" s="94"/>
    </row>
    <row r="10359" spans="4:4">
      <c r="D10359" s="94"/>
    </row>
    <row r="10360" spans="4:4">
      <c r="D10360" s="94"/>
    </row>
    <row r="10361" spans="4:4">
      <c r="D10361" s="94"/>
    </row>
    <row r="10362" spans="4:4">
      <c r="D10362" s="94"/>
    </row>
    <row r="10363" spans="4:4">
      <c r="D10363" s="94"/>
    </row>
    <row r="10364" spans="4:4">
      <c r="D10364" s="94"/>
    </row>
    <row r="10365" spans="4:4">
      <c r="D10365" s="94"/>
    </row>
    <row r="10366" spans="4:4">
      <c r="D10366" s="94"/>
    </row>
    <row r="10367" spans="4:4">
      <c r="D10367" s="94"/>
    </row>
    <row r="10368" spans="4:4">
      <c r="D10368" s="94"/>
    </row>
    <row r="10369" spans="4:4">
      <c r="D10369" s="94"/>
    </row>
    <row r="10370" spans="4:4">
      <c r="D10370" s="94"/>
    </row>
    <row r="10371" spans="4:4">
      <c r="D10371" s="94"/>
    </row>
    <row r="10372" spans="4:4">
      <c r="D10372" s="94"/>
    </row>
    <row r="10373" spans="4:4">
      <c r="D10373" s="94"/>
    </row>
    <row r="10374" spans="4:4">
      <c r="D10374" s="94"/>
    </row>
    <row r="10375" spans="4:4">
      <c r="D10375" s="94"/>
    </row>
    <row r="10376" spans="4:4">
      <c r="D10376" s="94"/>
    </row>
    <row r="10377" spans="4:4">
      <c r="D10377" s="94"/>
    </row>
    <row r="10378" spans="4:4">
      <c r="D10378" s="94"/>
    </row>
    <row r="10379" spans="4:4">
      <c r="D10379" s="94"/>
    </row>
    <row r="10380" spans="4:4">
      <c r="D10380" s="94"/>
    </row>
    <row r="10381" spans="4:4">
      <c r="D10381" s="94"/>
    </row>
    <row r="10382" spans="4:4">
      <c r="D10382" s="94"/>
    </row>
    <row r="10383" spans="4:4">
      <c r="D10383" s="94"/>
    </row>
    <row r="10384" spans="4:4">
      <c r="D10384" s="94"/>
    </row>
    <row r="10385" spans="4:4">
      <c r="D10385" s="94"/>
    </row>
    <row r="10386" spans="4:4">
      <c r="D10386" s="94"/>
    </row>
    <row r="10387" spans="4:4">
      <c r="D10387" s="94"/>
    </row>
    <row r="10388" spans="4:4">
      <c r="D10388" s="94"/>
    </row>
    <row r="10389" spans="4:4">
      <c r="D10389" s="94"/>
    </row>
    <row r="10390" spans="4:4">
      <c r="D10390" s="94"/>
    </row>
    <row r="10391" spans="4:4">
      <c r="D10391" s="94"/>
    </row>
    <row r="10392" spans="4:4">
      <c r="D10392" s="94"/>
    </row>
    <row r="10393" spans="4:4">
      <c r="D10393" s="94"/>
    </row>
    <row r="10394" spans="4:4">
      <c r="D10394" s="94"/>
    </row>
    <row r="10395" spans="4:4">
      <c r="D10395" s="94"/>
    </row>
    <row r="10396" spans="4:4">
      <c r="D10396" s="94"/>
    </row>
    <row r="10397" spans="4:4">
      <c r="D10397" s="94"/>
    </row>
    <row r="10398" spans="4:4">
      <c r="D10398" s="94"/>
    </row>
    <row r="10399" spans="4:4">
      <c r="D10399" s="94"/>
    </row>
    <row r="10400" spans="4:4">
      <c r="D10400" s="94"/>
    </row>
    <row r="10401" spans="4:4">
      <c r="D10401" s="94"/>
    </row>
    <row r="10402" spans="4:4">
      <c r="D10402" s="94"/>
    </row>
    <row r="10403" spans="4:4">
      <c r="D10403" s="94"/>
    </row>
    <row r="10404" spans="4:4">
      <c r="D10404" s="94"/>
    </row>
    <row r="10405" spans="4:4">
      <c r="D10405" s="94"/>
    </row>
    <row r="10406" spans="4:4">
      <c r="D10406" s="94"/>
    </row>
    <row r="10407" spans="4:4">
      <c r="D10407" s="94"/>
    </row>
    <row r="10408" spans="4:4">
      <c r="D10408" s="94"/>
    </row>
    <row r="10409" spans="4:4">
      <c r="D10409" s="94"/>
    </row>
    <row r="10410" spans="4:4">
      <c r="D10410" s="94"/>
    </row>
    <row r="10411" spans="4:4">
      <c r="D10411" s="94"/>
    </row>
    <row r="10412" spans="4:4">
      <c r="D10412" s="94"/>
    </row>
    <row r="10413" spans="4:4">
      <c r="D10413" s="94"/>
    </row>
    <row r="10414" spans="4:4">
      <c r="D10414" s="94"/>
    </row>
    <row r="10415" spans="4:4">
      <c r="D10415" s="94"/>
    </row>
    <row r="10416" spans="4:4">
      <c r="D10416" s="94"/>
    </row>
    <row r="10417" spans="4:4">
      <c r="D10417" s="94"/>
    </row>
    <row r="10418" spans="4:4">
      <c r="D10418" s="94"/>
    </row>
    <row r="10419" spans="4:4">
      <c r="D10419" s="94"/>
    </row>
    <row r="10420" spans="4:4">
      <c r="D10420" s="94"/>
    </row>
    <row r="10421" spans="4:4">
      <c r="D10421" s="94"/>
    </row>
    <row r="10422" spans="4:4">
      <c r="D10422" s="94"/>
    </row>
    <row r="10423" spans="4:4">
      <c r="D10423" s="94"/>
    </row>
    <row r="10424" spans="4:4">
      <c r="D10424" s="94"/>
    </row>
    <row r="10425" spans="4:4">
      <c r="D10425" s="94"/>
    </row>
    <row r="10426" spans="4:4">
      <c r="D10426" s="94"/>
    </row>
    <row r="10427" spans="4:4">
      <c r="D10427" s="94"/>
    </row>
    <row r="10428" spans="4:4">
      <c r="D10428" s="94"/>
    </row>
    <row r="10429" spans="4:4">
      <c r="D10429" s="94"/>
    </row>
    <row r="10430" spans="4:4">
      <c r="D10430" s="94"/>
    </row>
    <row r="10431" spans="4:4">
      <c r="D10431" s="94"/>
    </row>
    <row r="10432" spans="4:4">
      <c r="D10432" s="94"/>
    </row>
    <row r="10433" spans="4:4">
      <c r="D10433" s="94"/>
    </row>
    <row r="10434" spans="4:4">
      <c r="D10434" s="94"/>
    </row>
    <row r="10435" spans="4:4">
      <c r="D10435" s="94"/>
    </row>
    <row r="10436" spans="4:4">
      <c r="D10436" s="94"/>
    </row>
    <row r="10437" spans="4:4">
      <c r="D10437" s="94"/>
    </row>
    <row r="10438" spans="4:4">
      <c r="D10438" s="94"/>
    </row>
    <row r="10439" spans="4:4">
      <c r="D10439" s="94"/>
    </row>
    <row r="10440" spans="4:4">
      <c r="D10440" s="94"/>
    </row>
    <row r="10441" spans="4:4">
      <c r="D10441" s="94"/>
    </row>
    <row r="10442" spans="4:4">
      <c r="D10442" s="94"/>
    </row>
    <row r="10443" spans="4:4">
      <c r="D10443" s="94"/>
    </row>
    <row r="10444" spans="4:4">
      <c r="D10444" s="94"/>
    </row>
    <row r="10445" spans="4:4">
      <c r="D10445" s="94"/>
    </row>
    <row r="10446" spans="4:4">
      <c r="D10446" s="94"/>
    </row>
    <row r="10447" spans="4:4">
      <c r="D10447" s="94"/>
    </row>
    <row r="10448" spans="4:4">
      <c r="D10448" s="94"/>
    </row>
    <row r="10449" spans="4:4">
      <c r="D10449" s="94"/>
    </row>
    <row r="10450" spans="4:4">
      <c r="D10450" s="94"/>
    </row>
    <row r="10451" spans="4:4">
      <c r="D10451" s="94"/>
    </row>
    <row r="10452" spans="4:4">
      <c r="D10452" s="94"/>
    </row>
    <row r="10453" spans="4:4">
      <c r="D10453" s="94"/>
    </row>
    <row r="10454" spans="4:4">
      <c r="D10454" s="94"/>
    </row>
    <row r="10455" spans="4:4">
      <c r="D10455" s="94"/>
    </row>
    <row r="10456" spans="4:4">
      <c r="D10456" s="94"/>
    </row>
    <row r="10457" spans="4:4">
      <c r="D10457" s="94"/>
    </row>
    <row r="10458" spans="4:4">
      <c r="D10458" s="94"/>
    </row>
    <row r="10459" spans="4:4">
      <c r="D10459" s="94"/>
    </row>
    <row r="10460" spans="4:4">
      <c r="D10460" s="94"/>
    </row>
    <row r="10461" spans="4:4">
      <c r="D10461" s="94"/>
    </row>
    <row r="10462" spans="4:4">
      <c r="D10462" s="94"/>
    </row>
    <row r="10463" spans="4:4">
      <c r="D10463" s="94"/>
    </row>
    <row r="10464" spans="4:4">
      <c r="D10464" s="94"/>
    </row>
    <row r="10465" spans="4:4">
      <c r="D10465" s="94"/>
    </row>
    <row r="10466" spans="4:4">
      <c r="D10466" s="94"/>
    </row>
    <row r="10467" spans="4:4">
      <c r="D10467" s="94"/>
    </row>
    <row r="10468" spans="4:4">
      <c r="D10468" s="94"/>
    </row>
    <row r="10469" spans="4:4">
      <c r="D10469" s="94"/>
    </row>
    <row r="10470" spans="4:4">
      <c r="D10470" s="94"/>
    </row>
    <row r="10471" spans="4:4">
      <c r="D10471" s="94"/>
    </row>
    <row r="10472" spans="4:4">
      <c r="D10472" s="94"/>
    </row>
    <row r="10473" spans="4:4">
      <c r="D10473" s="94"/>
    </row>
    <row r="10474" spans="4:4">
      <c r="D10474" s="94"/>
    </row>
    <row r="10475" spans="4:4">
      <c r="D10475" s="94"/>
    </row>
    <row r="10476" spans="4:4">
      <c r="D10476" s="94"/>
    </row>
    <row r="10477" spans="4:4">
      <c r="D10477" s="94"/>
    </row>
    <row r="10478" spans="4:4">
      <c r="D10478" s="94"/>
    </row>
    <row r="10479" spans="4:4">
      <c r="D10479" s="94"/>
    </row>
    <row r="10480" spans="4:4">
      <c r="D10480" s="94"/>
    </row>
    <row r="10481" spans="4:4">
      <c r="D10481" s="94"/>
    </row>
    <row r="10482" spans="4:4">
      <c r="D10482" s="94"/>
    </row>
    <row r="10483" spans="4:4">
      <c r="D10483" s="94"/>
    </row>
    <row r="10484" spans="4:4">
      <c r="D10484" s="94"/>
    </row>
    <row r="10485" spans="4:4">
      <c r="D10485" s="94"/>
    </row>
    <row r="10486" spans="4:4">
      <c r="D10486" s="94"/>
    </row>
    <row r="10487" spans="4:4">
      <c r="D10487" s="94"/>
    </row>
    <row r="10488" spans="4:4">
      <c r="D10488" s="94"/>
    </row>
    <row r="10489" spans="4:4">
      <c r="D10489" s="94"/>
    </row>
    <row r="10490" spans="4:4">
      <c r="D10490" s="94"/>
    </row>
    <row r="10491" spans="4:4">
      <c r="D10491" s="94"/>
    </row>
    <row r="10492" spans="4:4">
      <c r="D10492" s="94"/>
    </row>
    <row r="10493" spans="4:4">
      <c r="D10493" s="94"/>
    </row>
    <row r="10494" spans="4:4">
      <c r="D10494" s="94"/>
    </row>
    <row r="10495" spans="4:4">
      <c r="D10495" s="94"/>
    </row>
    <row r="10496" spans="4:4">
      <c r="D10496" s="94"/>
    </row>
    <row r="10497" spans="4:4">
      <c r="D10497" s="94"/>
    </row>
    <row r="10498" spans="4:4">
      <c r="D10498" s="94"/>
    </row>
    <row r="10499" spans="4:4">
      <c r="D10499" s="94"/>
    </row>
    <row r="10500" spans="4:4">
      <c r="D10500" s="94"/>
    </row>
    <row r="10501" spans="4:4">
      <c r="D10501" s="94"/>
    </row>
    <row r="10502" spans="4:4">
      <c r="D10502" s="94"/>
    </row>
    <row r="10503" spans="4:4">
      <c r="D10503" s="94"/>
    </row>
    <row r="10504" spans="4:4">
      <c r="D10504" s="94"/>
    </row>
    <row r="10505" spans="4:4">
      <c r="D10505" s="94"/>
    </row>
    <row r="10506" spans="4:4">
      <c r="D10506" s="94"/>
    </row>
    <row r="10507" spans="4:4">
      <c r="D10507" s="94"/>
    </row>
    <row r="10508" spans="4:4">
      <c r="D10508" s="94"/>
    </row>
    <row r="10509" spans="4:4">
      <c r="D10509" s="94"/>
    </row>
    <row r="10510" spans="4:4">
      <c r="D10510" s="94"/>
    </row>
    <row r="10511" spans="4:4">
      <c r="D10511" s="94"/>
    </row>
    <row r="10512" spans="4:4">
      <c r="D10512" s="94"/>
    </row>
    <row r="10513" spans="4:4">
      <c r="D10513" s="94"/>
    </row>
    <row r="10514" spans="4:4">
      <c r="D10514" s="94"/>
    </row>
    <row r="10515" spans="4:4">
      <c r="D10515" s="94"/>
    </row>
    <row r="10516" spans="4:4">
      <c r="D10516" s="94"/>
    </row>
    <row r="10517" spans="4:4">
      <c r="D10517" s="94"/>
    </row>
    <row r="10518" spans="4:4">
      <c r="D10518" s="94"/>
    </row>
    <row r="10519" spans="4:4">
      <c r="D10519" s="94"/>
    </row>
    <row r="10520" spans="4:4">
      <c r="D10520" s="94"/>
    </row>
    <row r="10521" spans="4:4">
      <c r="D10521" s="94"/>
    </row>
    <row r="10522" spans="4:4">
      <c r="D10522" s="94"/>
    </row>
    <row r="10523" spans="4:4">
      <c r="D10523" s="94"/>
    </row>
    <row r="10524" spans="4:4">
      <c r="D10524" s="94"/>
    </row>
    <row r="10525" spans="4:4">
      <c r="D10525" s="94"/>
    </row>
    <row r="10526" spans="4:4">
      <c r="D10526" s="94"/>
    </row>
    <row r="10527" spans="4:4">
      <c r="D10527" s="94"/>
    </row>
    <row r="10528" spans="4:4">
      <c r="D10528" s="94"/>
    </row>
    <row r="10529" spans="4:4">
      <c r="D10529" s="94"/>
    </row>
    <row r="10530" spans="4:4">
      <c r="D10530" s="94"/>
    </row>
    <row r="10531" spans="4:4">
      <c r="D10531" s="94"/>
    </row>
    <row r="10532" spans="4:4">
      <c r="D10532" s="94"/>
    </row>
    <row r="10533" spans="4:4">
      <c r="D10533" s="94"/>
    </row>
    <row r="10534" spans="4:4">
      <c r="D10534" s="94"/>
    </row>
    <row r="10535" spans="4:4">
      <c r="D10535" s="94"/>
    </row>
    <row r="10536" spans="4:4">
      <c r="D10536" s="94"/>
    </row>
    <row r="10537" spans="4:4">
      <c r="D10537" s="94"/>
    </row>
    <row r="10538" spans="4:4">
      <c r="D10538" s="94"/>
    </row>
    <row r="10539" spans="4:4">
      <c r="D10539" s="94"/>
    </row>
    <row r="10540" spans="4:4">
      <c r="D10540" s="94"/>
    </row>
    <row r="10541" spans="4:4">
      <c r="D10541" s="94"/>
    </row>
    <row r="10542" spans="4:4">
      <c r="D10542" s="94"/>
    </row>
    <row r="10543" spans="4:4">
      <c r="D10543" s="94"/>
    </row>
    <row r="10544" spans="4:4">
      <c r="D10544" s="94"/>
    </row>
    <row r="10545" spans="4:4">
      <c r="D10545" s="94"/>
    </row>
    <row r="10546" spans="4:4">
      <c r="D10546" s="94"/>
    </row>
    <row r="10547" spans="4:4">
      <c r="D10547" s="94"/>
    </row>
    <row r="10548" spans="4:4">
      <c r="D10548" s="94"/>
    </row>
    <row r="10549" spans="4:4">
      <c r="D10549" s="94"/>
    </row>
    <row r="10550" spans="4:4">
      <c r="D10550" s="94"/>
    </row>
    <row r="10551" spans="4:4">
      <c r="D10551" s="94"/>
    </row>
    <row r="10552" spans="4:4">
      <c r="D10552" s="94"/>
    </row>
    <row r="10553" spans="4:4">
      <c r="D10553" s="94"/>
    </row>
    <row r="10554" spans="4:4">
      <c r="D10554" s="94"/>
    </row>
    <row r="10555" spans="4:4">
      <c r="D10555" s="94"/>
    </row>
    <row r="10556" spans="4:4">
      <c r="D10556" s="94"/>
    </row>
    <row r="10557" spans="4:4">
      <c r="D10557" s="94"/>
    </row>
    <row r="10558" spans="4:4">
      <c r="D10558" s="94"/>
    </row>
    <row r="10559" spans="4:4">
      <c r="D10559" s="94"/>
    </row>
    <row r="10560" spans="4:4">
      <c r="D10560" s="94"/>
    </row>
    <row r="10561" spans="4:4">
      <c r="D10561" s="94"/>
    </row>
    <row r="10562" spans="4:4">
      <c r="D10562" s="94"/>
    </row>
    <row r="10563" spans="4:4">
      <c r="D10563" s="94"/>
    </row>
    <row r="10564" spans="4:4">
      <c r="D10564" s="94"/>
    </row>
    <row r="10565" spans="4:4">
      <c r="D10565" s="94"/>
    </row>
    <row r="10566" spans="4:4">
      <c r="D10566" s="94"/>
    </row>
    <row r="10567" spans="4:4">
      <c r="D10567" s="94"/>
    </row>
    <row r="10568" spans="4:4">
      <c r="D10568" s="94"/>
    </row>
    <row r="10569" spans="4:4">
      <c r="D10569" s="94"/>
    </row>
    <row r="10570" spans="4:4">
      <c r="D10570" s="94"/>
    </row>
    <row r="10571" spans="4:4">
      <c r="D10571" s="94"/>
    </row>
    <row r="10572" spans="4:4">
      <c r="D10572" s="94"/>
    </row>
    <row r="10573" spans="4:4">
      <c r="D10573" s="94"/>
    </row>
    <row r="10574" spans="4:4">
      <c r="D10574" s="94"/>
    </row>
    <row r="10575" spans="4:4">
      <c r="D10575" s="94"/>
    </row>
    <row r="10576" spans="4:4">
      <c r="D10576" s="94"/>
    </row>
    <row r="10577" spans="4:4">
      <c r="D10577" s="94"/>
    </row>
    <row r="10578" spans="4:4">
      <c r="D10578" s="94"/>
    </row>
    <row r="10579" spans="4:4">
      <c r="D10579" s="94"/>
    </row>
    <row r="10580" spans="4:4">
      <c r="D10580" s="94"/>
    </row>
    <row r="10581" spans="4:4">
      <c r="D10581" s="94"/>
    </row>
    <row r="10582" spans="4:4">
      <c r="D10582" s="94"/>
    </row>
    <row r="10583" spans="4:4">
      <c r="D10583" s="94"/>
    </row>
    <row r="10584" spans="4:4">
      <c r="D10584" s="94"/>
    </row>
    <row r="10585" spans="4:4">
      <c r="D10585" s="94"/>
    </row>
    <row r="10586" spans="4:4">
      <c r="D10586" s="94"/>
    </row>
    <row r="10587" spans="4:4">
      <c r="D10587" s="94"/>
    </row>
    <row r="10588" spans="4:4">
      <c r="D10588" s="94"/>
    </row>
    <row r="10589" spans="4:4">
      <c r="D10589" s="94"/>
    </row>
    <row r="10590" spans="4:4">
      <c r="D10590" s="94"/>
    </row>
    <row r="10591" spans="4:4">
      <c r="D10591" s="94"/>
    </row>
    <row r="10592" spans="4:4">
      <c r="D10592" s="94"/>
    </row>
    <row r="10593" spans="4:4">
      <c r="D10593" s="94"/>
    </row>
    <row r="10594" spans="4:4">
      <c r="D10594" s="94"/>
    </row>
    <row r="10595" spans="4:4">
      <c r="D10595" s="94"/>
    </row>
    <row r="10596" spans="4:4">
      <c r="D10596" s="94"/>
    </row>
    <row r="10597" spans="4:4">
      <c r="D10597" s="94"/>
    </row>
    <row r="10598" spans="4:4">
      <c r="D10598" s="94"/>
    </row>
    <row r="10599" spans="4:4">
      <c r="D10599" s="94"/>
    </row>
    <row r="10600" spans="4:4">
      <c r="D10600" s="94"/>
    </row>
    <row r="10601" spans="4:4">
      <c r="D10601" s="94"/>
    </row>
    <row r="10602" spans="4:4">
      <c r="D10602" s="94"/>
    </row>
    <row r="10603" spans="4:4">
      <c r="D10603" s="94"/>
    </row>
    <row r="10604" spans="4:4">
      <c r="D10604" s="94"/>
    </row>
    <row r="10605" spans="4:4">
      <c r="D10605" s="94"/>
    </row>
    <row r="10606" spans="4:4">
      <c r="D10606" s="94"/>
    </row>
    <row r="10607" spans="4:4">
      <c r="D10607" s="94"/>
    </row>
    <row r="10608" spans="4:4">
      <c r="D10608" s="94"/>
    </row>
    <row r="10609" spans="4:4">
      <c r="D10609" s="94"/>
    </row>
    <row r="10610" spans="4:4">
      <c r="D10610" s="94"/>
    </row>
    <row r="10611" spans="4:4">
      <c r="D10611" s="94"/>
    </row>
    <row r="10612" spans="4:4">
      <c r="D10612" s="94"/>
    </row>
    <row r="10613" spans="4:4">
      <c r="D10613" s="94"/>
    </row>
    <row r="10614" spans="4:4">
      <c r="D10614" s="94"/>
    </row>
    <row r="10615" spans="4:4">
      <c r="D10615" s="94"/>
    </row>
    <row r="10616" spans="4:4">
      <c r="D10616" s="94"/>
    </row>
    <row r="10617" spans="4:4">
      <c r="D10617" s="94"/>
    </row>
    <row r="10618" spans="4:4">
      <c r="D10618" s="94"/>
    </row>
    <row r="10619" spans="4:4">
      <c r="D10619" s="94"/>
    </row>
    <row r="10620" spans="4:4">
      <c r="D10620" s="94"/>
    </row>
    <row r="10621" spans="4:4">
      <c r="D10621" s="94"/>
    </row>
    <row r="10622" spans="4:4">
      <c r="D10622" s="94"/>
    </row>
    <row r="10623" spans="4:4">
      <c r="D10623" s="94"/>
    </row>
    <row r="10624" spans="4:4">
      <c r="D10624" s="94"/>
    </row>
    <row r="10625" spans="4:4">
      <c r="D10625" s="94"/>
    </row>
    <row r="10626" spans="4:4">
      <c r="D10626" s="94"/>
    </row>
    <row r="10627" spans="4:4">
      <c r="D10627" s="94"/>
    </row>
    <row r="10628" spans="4:4">
      <c r="D10628" s="94"/>
    </row>
    <row r="10629" spans="4:4">
      <c r="D10629" s="94"/>
    </row>
    <row r="10630" spans="4:4">
      <c r="D10630" s="94"/>
    </row>
    <row r="10631" spans="4:4">
      <c r="D10631" s="94"/>
    </row>
    <row r="10632" spans="4:4">
      <c r="D10632" s="94"/>
    </row>
    <row r="10633" spans="4:4">
      <c r="D10633" s="94"/>
    </row>
    <row r="10634" spans="4:4">
      <c r="D10634" s="94"/>
    </row>
    <row r="10635" spans="4:4">
      <c r="D10635" s="94"/>
    </row>
    <row r="10636" spans="4:4">
      <c r="D10636" s="94"/>
    </row>
    <row r="10637" spans="4:4">
      <c r="D10637" s="94"/>
    </row>
    <row r="10638" spans="4:4">
      <c r="D10638" s="94"/>
    </row>
    <row r="10639" spans="4:4">
      <c r="D10639" s="94"/>
    </row>
    <row r="10640" spans="4:4">
      <c r="D10640" s="94"/>
    </row>
    <row r="10641" spans="4:4">
      <c r="D10641" s="94"/>
    </row>
    <row r="10642" spans="4:4">
      <c r="D10642" s="94"/>
    </row>
    <row r="10643" spans="4:4">
      <c r="D10643" s="94"/>
    </row>
    <row r="10644" spans="4:4">
      <c r="D10644" s="94"/>
    </row>
    <row r="10645" spans="4:4">
      <c r="D10645" s="94"/>
    </row>
    <row r="10646" spans="4:4">
      <c r="D10646" s="94"/>
    </row>
    <row r="10647" spans="4:4">
      <c r="D10647" s="94"/>
    </row>
    <row r="10648" spans="4:4">
      <c r="D10648" s="94"/>
    </row>
    <row r="10649" spans="4:4">
      <c r="D10649" s="94"/>
    </row>
    <row r="10650" spans="4:4">
      <c r="D10650" s="94"/>
    </row>
    <row r="10651" spans="4:4">
      <c r="D10651" s="94"/>
    </row>
    <row r="10652" spans="4:4">
      <c r="D10652" s="94"/>
    </row>
    <row r="10653" spans="4:4">
      <c r="D10653" s="94"/>
    </row>
    <row r="10654" spans="4:4">
      <c r="D10654" s="94"/>
    </row>
    <row r="10655" spans="4:4">
      <c r="D10655" s="94"/>
    </row>
    <row r="10656" spans="4:4">
      <c r="D10656" s="94"/>
    </row>
    <row r="10657" spans="4:4">
      <c r="D10657" s="94"/>
    </row>
    <row r="10658" spans="4:4">
      <c r="D10658" s="94"/>
    </row>
    <row r="10659" spans="4:4">
      <c r="D10659" s="94"/>
    </row>
    <row r="10660" spans="4:4">
      <c r="D10660" s="94"/>
    </row>
    <row r="10661" spans="4:4">
      <c r="D10661" s="94"/>
    </row>
    <row r="10662" spans="4:4">
      <c r="D10662" s="94"/>
    </row>
    <row r="10663" spans="4:4">
      <c r="D10663" s="94"/>
    </row>
    <row r="10664" spans="4:4">
      <c r="D10664" s="94"/>
    </row>
    <row r="10665" spans="4:4">
      <c r="D10665" s="94"/>
    </row>
    <row r="10666" spans="4:4">
      <c r="D10666" s="94"/>
    </row>
    <row r="10667" spans="4:4">
      <c r="D10667" s="94"/>
    </row>
    <row r="10668" spans="4:4">
      <c r="D10668" s="94"/>
    </row>
    <row r="10669" spans="4:4">
      <c r="D10669" s="94"/>
    </row>
    <row r="10670" spans="4:4">
      <c r="D10670" s="94"/>
    </row>
    <row r="10671" spans="4:4">
      <c r="D10671" s="94"/>
    </row>
    <row r="10672" spans="4:4">
      <c r="D10672" s="94"/>
    </row>
    <row r="10673" spans="4:4">
      <c r="D10673" s="94"/>
    </row>
    <row r="10674" spans="4:4">
      <c r="D10674" s="94"/>
    </row>
    <row r="10675" spans="4:4">
      <c r="D10675" s="94"/>
    </row>
    <row r="10676" spans="4:4">
      <c r="D10676" s="94"/>
    </row>
    <row r="10677" spans="4:4">
      <c r="D10677" s="94"/>
    </row>
    <row r="10678" spans="4:4">
      <c r="D10678" s="94"/>
    </row>
    <row r="10679" spans="4:4">
      <c r="D10679" s="94"/>
    </row>
    <row r="10680" spans="4:4">
      <c r="D10680" s="94"/>
    </row>
    <row r="10681" spans="4:4">
      <c r="D10681" s="94"/>
    </row>
    <row r="10682" spans="4:4">
      <c r="D10682" s="94"/>
    </row>
    <row r="10683" spans="4:4">
      <c r="D10683" s="94"/>
    </row>
    <row r="10684" spans="4:4">
      <c r="D10684" s="94"/>
    </row>
    <row r="10685" spans="4:4">
      <c r="D10685" s="94"/>
    </row>
    <row r="10686" spans="4:4">
      <c r="D10686" s="94"/>
    </row>
    <row r="10687" spans="4:4">
      <c r="D10687" s="94"/>
    </row>
    <row r="10688" spans="4:4">
      <c r="D10688" s="94"/>
    </row>
    <row r="10689" spans="4:4">
      <c r="D10689" s="94"/>
    </row>
    <row r="10690" spans="4:4">
      <c r="D10690" s="94"/>
    </row>
    <row r="10691" spans="4:4">
      <c r="D10691" s="94"/>
    </row>
    <row r="10692" spans="4:4">
      <c r="D10692" s="94"/>
    </row>
    <row r="10693" spans="4:4">
      <c r="D10693" s="94"/>
    </row>
    <row r="10694" spans="4:4">
      <c r="D10694" s="94"/>
    </row>
    <row r="10695" spans="4:4">
      <c r="D10695" s="94"/>
    </row>
    <row r="10696" spans="4:4">
      <c r="D10696" s="94"/>
    </row>
    <row r="10697" spans="4:4">
      <c r="D10697" s="94"/>
    </row>
    <row r="10698" spans="4:4">
      <c r="D10698" s="94"/>
    </row>
    <row r="10699" spans="4:4">
      <c r="D10699" s="94"/>
    </row>
    <row r="10700" spans="4:4">
      <c r="D10700" s="94"/>
    </row>
    <row r="10701" spans="4:4">
      <c r="D10701" s="94"/>
    </row>
    <row r="10702" spans="4:4">
      <c r="D10702" s="94"/>
    </row>
    <row r="10703" spans="4:4">
      <c r="D10703" s="94"/>
    </row>
    <row r="10704" spans="4:4">
      <c r="D10704" s="94"/>
    </row>
    <row r="10705" spans="4:4">
      <c r="D10705" s="94"/>
    </row>
    <row r="10706" spans="4:4">
      <c r="D10706" s="94"/>
    </row>
    <row r="10707" spans="4:4">
      <c r="D10707" s="94"/>
    </row>
    <row r="10708" spans="4:4">
      <c r="D10708" s="94"/>
    </row>
    <row r="10709" spans="4:4">
      <c r="D10709" s="94"/>
    </row>
    <row r="10710" spans="4:4">
      <c r="D10710" s="94"/>
    </row>
    <row r="10711" spans="4:4">
      <c r="D10711" s="94"/>
    </row>
    <row r="10712" spans="4:4">
      <c r="D10712" s="94"/>
    </row>
    <row r="10713" spans="4:4">
      <c r="D10713" s="94"/>
    </row>
    <row r="10714" spans="4:4">
      <c r="D10714" s="94"/>
    </row>
    <row r="10715" spans="4:4">
      <c r="D10715" s="94"/>
    </row>
    <row r="10716" spans="4:4">
      <c r="D10716" s="94"/>
    </row>
    <row r="10717" spans="4:4">
      <c r="D10717" s="94"/>
    </row>
    <row r="10718" spans="4:4">
      <c r="D10718" s="94"/>
    </row>
    <row r="10719" spans="4:4">
      <c r="D10719" s="94"/>
    </row>
    <row r="10720" spans="4:4">
      <c r="D10720" s="94"/>
    </row>
    <row r="10721" spans="4:4">
      <c r="D10721" s="94"/>
    </row>
    <row r="10722" spans="4:4">
      <c r="D10722" s="94"/>
    </row>
    <row r="10723" spans="4:4">
      <c r="D10723" s="94"/>
    </row>
    <row r="10724" spans="4:4">
      <c r="D10724" s="94"/>
    </row>
    <row r="10725" spans="4:4">
      <c r="D10725" s="94"/>
    </row>
    <row r="10726" spans="4:4">
      <c r="D10726" s="94"/>
    </row>
    <row r="10727" spans="4:4">
      <c r="D10727" s="94"/>
    </row>
    <row r="10728" spans="4:4">
      <c r="D10728" s="94"/>
    </row>
    <row r="10729" spans="4:4">
      <c r="D10729" s="94"/>
    </row>
    <row r="10730" spans="4:4">
      <c r="D10730" s="94"/>
    </row>
    <row r="10731" spans="4:4">
      <c r="D10731" s="94"/>
    </row>
    <row r="10732" spans="4:4">
      <c r="D10732" s="94"/>
    </row>
    <row r="10733" spans="4:4">
      <c r="D10733" s="94"/>
    </row>
    <row r="10734" spans="4:4">
      <c r="D10734" s="94"/>
    </row>
    <row r="10735" spans="4:4">
      <c r="D10735" s="94"/>
    </row>
    <row r="10736" spans="4:4">
      <c r="D10736" s="94"/>
    </row>
    <row r="10737" spans="4:4">
      <c r="D10737" s="94"/>
    </row>
    <row r="10738" spans="4:4">
      <c r="D10738" s="94"/>
    </row>
    <row r="10739" spans="4:4">
      <c r="D10739" s="94"/>
    </row>
    <row r="10740" spans="4:4">
      <c r="D10740" s="94"/>
    </row>
    <row r="10741" spans="4:4">
      <c r="D10741" s="94"/>
    </row>
    <row r="10742" spans="4:4">
      <c r="D10742" s="94"/>
    </row>
    <row r="10743" spans="4:4">
      <c r="D10743" s="94"/>
    </row>
    <row r="10744" spans="4:4">
      <c r="D10744" s="94"/>
    </row>
    <row r="10745" spans="4:4">
      <c r="D10745" s="94"/>
    </row>
    <row r="10746" spans="4:4">
      <c r="D10746" s="94"/>
    </row>
    <row r="10747" spans="4:4">
      <c r="D10747" s="94"/>
    </row>
    <row r="10748" spans="4:4">
      <c r="D10748" s="94"/>
    </row>
    <row r="10749" spans="4:4">
      <c r="D10749" s="94"/>
    </row>
    <row r="10750" spans="4:4">
      <c r="D10750" s="94"/>
    </row>
    <row r="10751" spans="4:4">
      <c r="D10751" s="94"/>
    </row>
    <row r="10752" spans="4:4">
      <c r="D10752" s="94"/>
    </row>
    <row r="10753" spans="4:4">
      <c r="D10753" s="94"/>
    </row>
    <row r="10754" spans="4:4">
      <c r="D10754" s="94"/>
    </row>
    <row r="10755" spans="4:4">
      <c r="D10755" s="94"/>
    </row>
    <row r="10756" spans="4:4">
      <c r="D10756" s="94"/>
    </row>
    <row r="10757" spans="4:4">
      <c r="D10757" s="94"/>
    </row>
    <row r="10758" spans="4:4">
      <c r="D10758" s="94"/>
    </row>
    <row r="10759" spans="4:4">
      <c r="D10759" s="94"/>
    </row>
    <row r="10760" spans="4:4">
      <c r="D10760" s="94"/>
    </row>
    <row r="10761" spans="4:4">
      <c r="D10761" s="94"/>
    </row>
    <row r="10762" spans="4:4">
      <c r="D10762" s="94"/>
    </row>
    <row r="10763" spans="4:4">
      <c r="D10763" s="94"/>
    </row>
    <row r="10764" spans="4:4">
      <c r="D10764" s="94"/>
    </row>
    <row r="10765" spans="4:4">
      <c r="D10765" s="94"/>
    </row>
    <row r="10766" spans="4:4">
      <c r="D10766" s="94"/>
    </row>
    <row r="10767" spans="4:4">
      <c r="D10767" s="94"/>
    </row>
    <row r="10768" spans="4:4">
      <c r="D10768" s="94"/>
    </row>
    <row r="10769" spans="4:4">
      <c r="D10769" s="94"/>
    </row>
    <row r="10770" spans="4:4">
      <c r="D10770" s="94"/>
    </row>
    <row r="10771" spans="4:4">
      <c r="D10771" s="94"/>
    </row>
    <row r="10772" spans="4:4">
      <c r="D10772" s="94"/>
    </row>
    <row r="10773" spans="4:4">
      <c r="D10773" s="94"/>
    </row>
    <row r="10774" spans="4:4">
      <c r="D10774" s="94"/>
    </row>
    <row r="10775" spans="4:4">
      <c r="D10775" s="94"/>
    </row>
    <row r="10776" spans="4:4">
      <c r="D10776" s="94"/>
    </row>
    <row r="10777" spans="4:4">
      <c r="D10777" s="94"/>
    </row>
    <row r="10778" spans="4:4">
      <c r="D10778" s="94"/>
    </row>
    <row r="10779" spans="4:4">
      <c r="D10779" s="94"/>
    </row>
    <row r="10780" spans="4:4">
      <c r="D10780" s="94"/>
    </row>
    <row r="10781" spans="4:4">
      <c r="D10781" s="94"/>
    </row>
    <row r="10782" spans="4:4">
      <c r="D10782" s="94"/>
    </row>
    <row r="10783" spans="4:4">
      <c r="D10783" s="94"/>
    </row>
    <row r="10784" spans="4:4">
      <c r="D10784" s="94"/>
    </row>
    <row r="10785" spans="4:4">
      <c r="D10785" s="94"/>
    </row>
    <row r="10786" spans="4:4">
      <c r="D10786" s="94"/>
    </row>
    <row r="10787" spans="4:4">
      <c r="D10787" s="94"/>
    </row>
    <row r="10788" spans="4:4">
      <c r="D10788" s="94"/>
    </row>
    <row r="10789" spans="4:4">
      <c r="D10789" s="94"/>
    </row>
    <row r="10790" spans="4:4">
      <c r="D10790" s="94"/>
    </row>
    <row r="10791" spans="4:4">
      <c r="D10791" s="94"/>
    </row>
    <row r="10792" spans="4:4">
      <c r="D10792" s="94"/>
    </row>
    <row r="10793" spans="4:4">
      <c r="D10793" s="94"/>
    </row>
    <row r="10794" spans="4:4">
      <c r="D10794" s="94"/>
    </row>
    <row r="10795" spans="4:4">
      <c r="D10795" s="94"/>
    </row>
    <row r="10796" spans="4:4">
      <c r="D10796" s="94"/>
    </row>
    <row r="10797" spans="4:4">
      <c r="D10797" s="94"/>
    </row>
    <row r="10798" spans="4:4">
      <c r="D10798" s="94"/>
    </row>
    <row r="10799" spans="4:4">
      <c r="D10799" s="94"/>
    </row>
    <row r="10800" spans="4:4">
      <c r="D10800" s="94"/>
    </row>
    <row r="10801" spans="4:4">
      <c r="D10801" s="94"/>
    </row>
    <row r="10802" spans="4:4">
      <c r="D10802" s="94"/>
    </row>
    <row r="10803" spans="4:4">
      <c r="D10803" s="94"/>
    </row>
    <row r="10804" spans="4:4">
      <c r="D10804" s="94"/>
    </row>
    <row r="10805" spans="4:4">
      <c r="D10805" s="94"/>
    </row>
    <row r="10806" spans="4:4">
      <c r="D10806" s="94"/>
    </row>
    <row r="10807" spans="4:4">
      <c r="D10807" s="94"/>
    </row>
    <row r="10808" spans="4:4">
      <c r="D10808" s="94"/>
    </row>
    <row r="10809" spans="4:4">
      <c r="D10809" s="94"/>
    </row>
    <row r="10810" spans="4:4">
      <c r="D10810" s="94"/>
    </row>
    <row r="10811" spans="4:4">
      <c r="D10811" s="94"/>
    </row>
    <row r="10812" spans="4:4">
      <c r="D10812" s="94"/>
    </row>
    <row r="10813" spans="4:4">
      <c r="D10813" s="94"/>
    </row>
    <row r="10814" spans="4:4">
      <c r="D10814" s="94"/>
    </row>
    <row r="10815" spans="4:4">
      <c r="D10815" s="94"/>
    </row>
    <row r="10816" spans="4:4">
      <c r="D10816" s="94"/>
    </row>
    <row r="10817" spans="4:4">
      <c r="D10817" s="94"/>
    </row>
    <row r="10818" spans="4:4">
      <c r="D10818" s="94"/>
    </row>
    <row r="10819" spans="4:4">
      <c r="D10819" s="94"/>
    </row>
    <row r="10820" spans="4:4">
      <c r="D10820" s="94"/>
    </row>
    <row r="10821" spans="4:4">
      <c r="D10821" s="94"/>
    </row>
    <row r="10822" spans="4:4">
      <c r="D10822" s="94"/>
    </row>
    <row r="10823" spans="4:4">
      <c r="D10823" s="94"/>
    </row>
    <row r="10824" spans="4:4">
      <c r="D10824" s="94"/>
    </row>
    <row r="10825" spans="4:4">
      <c r="D10825" s="94"/>
    </row>
    <row r="10826" spans="4:4">
      <c r="D10826" s="94"/>
    </row>
    <row r="10827" spans="4:4">
      <c r="D10827" s="94"/>
    </row>
    <row r="10828" spans="4:4">
      <c r="D10828" s="94"/>
    </row>
    <row r="10829" spans="4:4">
      <c r="D10829" s="94"/>
    </row>
    <row r="10830" spans="4:4">
      <c r="D10830" s="94"/>
    </row>
    <row r="10831" spans="4:4">
      <c r="D10831" s="94"/>
    </row>
    <row r="10832" spans="4:4">
      <c r="D10832" s="94"/>
    </row>
    <row r="10833" spans="4:4">
      <c r="D10833" s="94"/>
    </row>
    <row r="10834" spans="4:4">
      <c r="D10834" s="94"/>
    </row>
    <row r="10835" spans="4:4">
      <c r="D10835" s="94"/>
    </row>
    <row r="10836" spans="4:4">
      <c r="D10836" s="94"/>
    </row>
    <row r="10837" spans="4:4">
      <c r="D10837" s="94"/>
    </row>
    <row r="10838" spans="4:4">
      <c r="D10838" s="94"/>
    </row>
    <row r="10839" spans="4:4">
      <c r="D10839" s="94"/>
    </row>
    <row r="10840" spans="4:4">
      <c r="D10840" s="94"/>
    </row>
    <row r="10841" spans="4:4">
      <c r="D10841" s="94"/>
    </row>
    <row r="10842" spans="4:4">
      <c r="D10842" s="94"/>
    </row>
    <row r="10843" spans="4:4">
      <c r="D10843" s="94"/>
    </row>
    <row r="10844" spans="4:4">
      <c r="D10844" s="94"/>
    </row>
    <row r="10845" spans="4:4">
      <c r="D10845" s="94"/>
    </row>
    <row r="10846" spans="4:4">
      <c r="D10846" s="94"/>
    </row>
    <row r="10847" spans="4:4">
      <c r="D10847" s="94"/>
    </row>
    <row r="10848" spans="4:4">
      <c r="D10848" s="94"/>
    </row>
    <row r="10849" spans="4:4">
      <c r="D10849" s="94"/>
    </row>
    <row r="10850" spans="4:4">
      <c r="D10850" s="94"/>
    </row>
    <row r="10851" spans="4:4">
      <c r="D10851" s="94"/>
    </row>
    <row r="10852" spans="4:4">
      <c r="D10852" s="94"/>
    </row>
    <row r="10853" spans="4:4">
      <c r="D10853" s="94"/>
    </row>
    <row r="10854" spans="4:4">
      <c r="D10854" s="94"/>
    </row>
    <row r="10855" spans="4:4">
      <c r="D10855" s="94"/>
    </row>
    <row r="10856" spans="4:4">
      <c r="D10856" s="94"/>
    </row>
    <row r="10857" spans="4:4">
      <c r="D10857" s="94"/>
    </row>
    <row r="10858" spans="4:4">
      <c r="D10858" s="94"/>
    </row>
    <row r="10859" spans="4:4">
      <c r="D10859" s="94"/>
    </row>
    <row r="10860" spans="4:4">
      <c r="D10860" s="94"/>
    </row>
    <row r="10861" spans="4:4">
      <c r="D10861" s="94"/>
    </row>
    <row r="10862" spans="4:4">
      <c r="D10862" s="94"/>
    </row>
    <row r="10863" spans="4:4">
      <c r="D10863" s="94"/>
    </row>
    <row r="10864" spans="4:4">
      <c r="D10864" s="94"/>
    </row>
    <row r="10865" spans="4:4">
      <c r="D10865" s="94"/>
    </row>
    <row r="10866" spans="4:4">
      <c r="D10866" s="94"/>
    </row>
    <row r="10867" spans="4:4">
      <c r="D10867" s="94"/>
    </row>
    <row r="10868" spans="4:4">
      <c r="D10868" s="94"/>
    </row>
    <row r="10869" spans="4:4">
      <c r="D10869" s="94"/>
    </row>
    <row r="10870" spans="4:4">
      <c r="D10870" s="94"/>
    </row>
    <row r="10871" spans="4:4">
      <c r="D10871" s="94"/>
    </row>
    <row r="10872" spans="4:4">
      <c r="D10872" s="94"/>
    </row>
    <row r="10873" spans="4:4">
      <c r="D10873" s="94"/>
    </row>
    <row r="10874" spans="4:4">
      <c r="D10874" s="94"/>
    </row>
    <row r="10875" spans="4:4">
      <c r="D10875" s="94"/>
    </row>
    <row r="10876" spans="4:4">
      <c r="D10876" s="94"/>
    </row>
    <row r="10877" spans="4:4">
      <c r="D10877" s="94"/>
    </row>
    <row r="10878" spans="4:4">
      <c r="D10878" s="94"/>
    </row>
    <row r="10879" spans="4:4">
      <c r="D10879" s="94"/>
    </row>
    <row r="10880" spans="4:4">
      <c r="D10880" s="94"/>
    </row>
    <row r="10881" spans="4:4">
      <c r="D10881" s="94"/>
    </row>
    <row r="10882" spans="4:4">
      <c r="D10882" s="94"/>
    </row>
    <row r="10883" spans="4:4">
      <c r="D10883" s="94"/>
    </row>
    <row r="10884" spans="4:4">
      <c r="D10884" s="94"/>
    </row>
    <row r="10885" spans="4:4">
      <c r="D10885" s="94"/>
    </row>
    <row r="10886" spans="4:4">
      <c r="D10886" s="94"/>
    </row>
    <row r="10887" spans="4:4">
      <c r="D10887" s="94"/>
    </row>
    <row r="10888" spans="4:4">
      <c r="D10888" s="94"/>
    </row>
    <row r="10889" spans="4:4">
      <c r="D10889" s="94"/>
    </row>
    <row r="10890" spans="4:4">
      <c r="D10890" s="94"/>
    </row>
    <row r="10891" spans="4:4">
      <c r="D10891" s="94"/>
    </row>
    <row r="10892" spans="4:4">
      <c r="D10892" s="94"/>
    </row>
    <row r="10893" spans="4:4">
      <c r="D10893" s="94"/>
    </row>
    <row r="10894" spans="4:4">
      <c r="D10894" s="94"/>
    </row>
    <row r="10895" spans="4:4">
      <c r="D10895" s="94"/>
    </row>
    <row r="10896" spans="4:4">
      <c r="D10896" s="94"/>
    </row>
    <row r="10897" spans="4:4">
      <c r="D10897" s="94"/>
    </row>
    <row r="10898" spans="4:4">
      <c r="D10898" s="94"/>
    </row>
    <row r="10899" spans="4:4">
      <c r="D10899" s="94"/>
    </row>
    <row r="10900" spans="4:4">
      <c r="D10900" s="94"/>
    </row>
    <row r="10901" spans="4:4">
      <c r="D10901" s="94"/>
    </row>
    <row r="10902" spans="4:4">
      <c r="D10902" s="94"/>
    </row>
    <row r="10903" spans="4:4">
      <c r="D10903" s="94"/>
    </row>
    <row r="10904" spans="4:4">
      <c r="D10904" s="94"/>
    </row>
    <row r="10905" spans="4:4">
      <c r="D10905" s="94"/>
    </row>
    <row r="10906" spans="4:4">
      <c r="D10906" s="94"/>
    </row>
    <row r="10907" spans="4:4">
      <c r="D10907" s="94"/>
    </row>
    <row r="10908" spans="4:4">
      <c r="D10908" s="94"/>
    </row>
    <row r="10909" spans="4:4">
      <c r="D10909" s="94"/>
    </row>
    <row r="10910" spans="4:4">
      <c r="D10910" s="94"/>
    </row>
    <row r="10911" spans="4:4">
      <c r="D10911" s="94"/>
    </row>
    <row r="10912" spans="4:4">
      <c r="D10912" s="94"/>
    </row>
    <row r="10913" spans="4:4">
      <c r="D10913" s="94"/>
    </row>
    <row r="10914" spans="4:4">
      <c r="D10914" s="94"/>
    </row>
    <row r="10915" spans="4:4">
      <c r="D10915" s="94"/>
    </row>
    <row r="10916" spans="4:4">
      <c r="D10916" s="94"/>
    </row>
    <row r="10917" spans="4:4">
      <c r="D10917" s="94"/>
    </row>
    <row r="10918" spans="4:4">
      <c r="D10918" s="94"/>
    </row>
    <row r="10919" spans="4:4">
      <c r="D10919" s="94"/>
    </row>
    <row r="10920" spans="4:4">
      <c r="D10920" s="94"/>
    </row>
    <row r="10921" spans="4:4">
      <c r="D10921" s="94"/>
    </row>
    <row r="10922" spans="4:4">
      <c r="D10922" s="94"/>
    </row>
    <row r="10923" spans="4:4">
      <c r="D10923" s="94"/>
    </row>
    <row r="10924" spans="4:4">
      <c r="D10924" s="94"/>
    </row>
    <row r="10925" spans="4:4">
      <c r="D10925" s="94"/>
    </row>
    <row r="10926" spans="4:4">
      <c r="D10926" s="94"/>
    </row>
    <row r="10927" spans="4:4">
      <c r="D10927" s="94"/>
    </row>
    <row r="10928" spans="4:4">
      <c r="D10928" s="94"/>
    </row>
    <row r="10929" spans="4:4">
      <c r="D10929" s="94"/>
    </row>
    <row r="10930" spans="4:4">
      <c r="D10930" s="94"/>
    </row>
    <row r="10931" spans="4:4">
      <c r="D10931" s="94"/>
    </row>
    <row r="10932" spans="4:4">
      <c r="D10932" s="94"/>
    </row>
    <row r="10933" spans="4:4">
      <c r="D10933" s="94"/>
    </row>
    <row r="10934" spans="4:4">
      <c r="D10934" s="94"/>
    </row>
    <row r="10935" spans="4:4">
      <c r="D10935" s="94"/>
    </row>
    <row r="10936" spans="4:4">
      <c r="D10936" s="94"/>
    </row>
    <row r="10937" spans="4:4">
      <c r="D10937" s="94"/>
    </row>
    <row r="10938" spans="4:4">
      <c r="D10938" s="94"/>
    </row>
    <row r="10939" spans="4:4">
      <c r="D10939" s="94"/>
    </row>
    <row r="10940" spans="4:4">
      <c r="D10940" s="94"/>
    </row>
    <row r="10941" spans="4:4">
      <c r="D10941" s="94"/>
    </row>
    <row r="10942" spans="4:4">
      <c r="D10942" s="94"/>
    </row>
    <row r="10943" spans="4:4">
      <c r="D10943" s="94"/>
    </row>
    <row r="10944" spans="4:4">
      <c r="D10944" s="94"/>
    </row>
    <row r="10945" spans="4:4">
      <c r="D10945" s="94"/>
    </row>
    <row r="10946" spans="4:4">
      <c r="D10946" s="94"/>
    </row>
    <row r="10947" spans="4:4">
      <c r="D10947" s="94"/>
    </row>
    <row r="10948" spans="4:4">
      <c r="D10948" s="94"/>
    </row>
    <row r="10949" spans="4:4">
      <c r="D10949" s="94"/>
    </row>
    <row r="10950" spans="4:4">
      <c r="D10950" s="94"/>
    </row>
    <row r="10951" spans="4:4">
      <c r="D10951" s="94"/>
    </row>
    <row r="10952" spans="4:4">
      <c r="D10952" s="94"/>
    </row>
    <row r="10953" spans="4:4">
      <c r="D10953" s="94"/>
    </row>
    <row r="10954" spans="4:4">
      <c r="D10954" s="94"/>
    </row>
    <row r="10955" spans="4:4">
      <c r="D10955" s="94"/>
    </row>
    <row r="10956" spans="4:4">
      <c r="D10956" s="94"/>
    </row>
    <row r="10957" spans="4:4">
      <c r="D10957" s="94"/>
    </row>
    <row r="10958" spans="4:4">
      <c r="D10958" s="94"/>
    </row>
    <row r="10959" spans="4:4">
      <c r="D10959" s="94"/>
    </row>
    <row r="10960" spans="4:4">
      <c r="D10960" s="94"/>
    </row>
    <row r="10961" spans="4:4">
      <c r="D10961" s="94"/>
    </row>
    <row r="10962" spans="4:4">
      <c r="D10962" s="94"/>
    </row>
    <row r="10963" spans="4:4">
      <c r="D10963" s="94"/>
    </row>
    <row r="10964" spans="4:4">
      <c r="D10964" s="94"/>
    </row>
    <row r="10965" spans="4:4">
      <c r="D10965" s="94"/>
    </row>
    <row r="10966" spans="4:4">
      <c r="D10966" s="94"/>
    </row>
    <row r="10967" spans="4:4">
      <c r="D10967" s="94"/>
    </row>
    <row r="10968" spans="4:4">
      <c r="D10968" s="94"/>
    </row>
    <row r="10969" spans="4:4">
      <c r="D10969" s="94"/>
    </row>
    <row r="10970" spans="4:4">
      <c r="D10970" s="94"/>
    </row>
    <row r="10971" spans="4:4">
      <c r="D10971" s="94"/>
    </row>
    <row r="10972" spans="4:4">
      <c r="D10972" s="94"/>
    </row>
    <row r="10973" spans="4:4">
      <c r="D10973" s="94"/>
    </row>
    <row r="10974" spans="4:4">
      <c r="D10974" s="94"/>
    </row>
    <row r="10975" spans="4:4">
      <c r="D10975" s="94"/>
    </row>
    <row r="10976" spans="4:4">
      <c r="D10976" s="94"/>
    </row>
    <row r="10977" spans="4:4">
      <c r="D10977" s="94"/>
    </row>
    <row r="10978" spans="4:4">
      <c r="D10978" s="94"/>
    </row>
    <row r="10979" spans="4:4">
      <c r="D10979" s="94"/>
    </row>
    <row r="10980" spans="4:4">
      <c r="D10980" s="94"/>
    </row>
    <row r="10981" spans="4:4">
      <c r="D10981" s="94"/>
    </row>
    <row r="10982" spans="4:4">
      <c r="D10982" s="94"/>
    </row>
    <row r="10983" spans="4:4">
      <c r="D10983" s="94"/>
    </row>
    <row r="10984" spans="4:4">
      <c r="D10984" s="94"/>
    </row>
    <row r="10985" spans="4:4">
      <c r="D10985" s="94"/>
    </row>
    <row r="10986" spans="4:4">
      <c r="D10986" s="94"/>
    </row>
    <row r="10987" spans="4:4">
      <c r="D10987" s="94"/>
    </row>
    <row r="10988" spans="4:4">
      <c r="D10988" s="94"/>
    </row>
    <row r="10989" spans="4:4">
      <c r="D10989" s="94"/>
    </row>
    <row r="10990" spans="4:4">
      <c r="D10990" s="94"/>
    </row>
    <row r="10991" spans="4:4">
      <c r="D10991" s="94"/>
    </row>
    <row r="10992" spans="4:4">
      <c r="D10992" s="94"/>
    </row>
    <row r="10993" spans="4:4">
      <c r="D10993" s="94"/>
    </row>
    <row r="10994" spans="4:4">
      <c r="D10994" s="94"/>
    </row>
    <row r="10995" spans="4:4">
      <c r="D10995" s="94"/>
    </row>
    <row r="10996" spans="4:4">
      <c r="D10996" s="94"/>
    </row>
    <row r="10997" spans="4:4">
      <c r="D10997" s="94"/>
    </row>
    <row r="10998" spans="4:4">
      <c r="D10998" s="94"/>
    </row>
    <row r="10999" spans="4:4">
      <c r="D10999" s="94"/>
    </row>
    <row r="11000" spans="4:4">
      <c r="D11000" s="94"/>
    </row>
    <row r="11001" spans="4:4">
      <c r="D11001" s="94"/>
    </row>
    <row r="11002" spans="4:4">
      <c r="D11002" s="94"/>
    </row>
    <row r="11003" spans="4:4">
      <c r="D11003" s="94"/>
    </row>
    <row r="11004" spans="4:4">
      <c r="D11004" s="94"/>
    </row>
    <row r="11005" spans="4:4">
      <c r="D11005" s="94"/>
    </row>
    <row r="11006" spans="4:4">
      <c r="D11006" s="94"/>
    </row>
    <row r="11007" spans="4:4">
      <c r="D11007" s="94"/>
    </row>
    <row r="11008" spans="4:4">
      <c r="D11008" s="94"/>
    </row>
    <row r="11009" spans="4:4">
      <c r="D11009" s="94"/>
    </row>
    <row r="11010" spans="4:4">
      <c r="D11010" s="94"/>
    </row>
    <row r="11011" spans="4:4">
      <c r="D11011" s="94"/>
    </row>
    <row r="11012" spans="4:4">
      <c r="D11012" s="94"/>
    </row>
    <row r="11013" spans="4:4">
      <c r="D11013" s="94"/>
    </row>
    <row r="11014" spans="4:4">
      <c r="D11014" s="94"/>
    </row>
    <row r="11015" spans="4:4">
      <c r="D11015" s="94"/>
    </row>
    <row r="11016" spans="4:4">
      <c r="D11016" s="94"/>
    </row>
    <row r="11017" spans="4:4">
      <c r="D11017" s="94"/>
    </row>
    <row r="11018" spans="4:4">
      <c r="D11018" s="94"/>
    </row>
    <row r="11019" spans="4:4">
      <c r="D11019" s="94"/>
    </row>
    <row r="11020" spans="4:4">
      <c r="D11020" s="94"/>
    </row>
    <row r="11021" spans="4:4">
      <c r="D11021" s="94"/>
    </row>
    <row r="11022" spans="4:4">
      <c r="D11022" s="94"/>
    </row>
    <row r="11023" spans="4:4">
      <c r="D11023" s="94"/>
    </row>
    <row r="11024" spans="4:4">
      <c r="D11024" s="94"/>
    </row>
    <row r="11025" spans="4:4">
      <c r="D11025" s="94"/>
    </row>
    <row r="11026" spans="4:4">
      <c r="D11026" s="94"/>
    </row>
    <row r="11027" spans="4:4">
      <c r="D11027" s="94"/>
    </row>
    <row r="11028" spans="4:4">
      <c r="D11028" s="94"/>
    </row>
    <row r="11029" spans="4:4">
      <c r="D11029" s="94"/>
    </row>
    <row r="11030" spans="4:4">
      <c r="D11030" s="94"/>
    </row>
    <row r="11031" spans="4:4">
      <c r="D11031" s="94"/>
    </row>
    <row r="11032" spans="4:4">
      <c r="D11032" s="94"/>
    </row>
    <row r="11033" spans="4:4">
      <c r="D11033" s="94"/>
    </row>
    <row r="11034" spans="4:4">
      <c r="D11034" s="94"/>
    </row>
    <row r="11035" spans="4:4">
      <c r="D11035" s="94"/>
    </row>
    <row r="11036" spans="4:4">
      <c r="D11036" s="94"/>
    </row>
    <row r="11037" spans="4:4">
      <c r="D11037" s="94"/>
    </row>
    <row r="11038" spans="4:4">
      <c r="D11038" s="94"/>
    </row>
    <row r="11039" spans="4:4">
      <c r="D11039" s="94"/>
    </row>
    <row r="11040" spans="4:4">
      <c r="D11040" s="94"/>
    </row>
    <row r="11041" spans="4:4">
      <c r="D11041" s="94"/>
    </row>
    <row r="11042" spans="4:4">
      <c r="D11042" s="94"/>
    </row>
    <row r="11043" spans="4:4">
      <c r="D11043" s="94"/>
    </row>
    <row r="11044" spans="4:4">
      <c r="D11044" s="94"/>
    </row>
    <row r="11045" spans="4:4">
      <c r="D11045" s="94"/>
    </row>
    <row r="11046" spans="4:4">
      <c r="D11046" s="94"/>
    </row>
    <row r="11047" spans="4:4">
      <c r="D11047" s="94"/>
    </row>
    <row r="11048" spans="4:4">
      <c r="D11048" s="94"/>
    </row>
    <row r="11049" spans="4:4">
      <c r="D11049" s="94"/>
    </row>
    <row r="11050" spans="4:4">
      <c r="D11050" s="94"/>
    </row>
    <row r="11051" spans="4:4">
      <c r="D11051" s="94"/>
    </row>
    <row r="11052" spans="4:4">
      <c r="D11052" s="94"/>
    </row>
    <row r="11053" spans="4:4">
      <c r="D11053" s="94"/>
    </row>
    <row r="11054" spans="4:4">
      <c r="D11054" s="94"/>
    </row>
    <row r="11055" spans="4:4">
      <c r="D11055" s="94"/>
    </row>
    <row r="11056" spans="4:4">
      <c r="D11056" s="94"/>
    </row>
    <row r="11057" spans="4:4">
      <c r="D11057" s="94"/>
    </row>
    <row r="11058" spans="4:4">
      <c r="D11058" s="94"/>
    </row>
    <row r="11059" spans="4:4">
      <c r="D11059" s="94"/>
    </row>
    <row r="11060" spans="4:4">
      <c r="D11060" s="94"/>
    </row>
    <row r="11061" spans="4:4">
      <c r="D11061" s="94"/>
    </row>
    <row r="11062" spans="4:4">
      <c r="D11062" s="94"/>
    </row>
    <row r="11063" spans="4:4">
      <c r="D11063" s="94"/>
    </row>
    <row r="11064" spans="4:4">
      <c r="D11064" s="94"/>
    </row>
    <row r="11065" spans="4:4">
      <c r="D11065" s="94"/>
    </row>
    <row r="11066" spans="4:4">
      <c r="D11066" s="94"/>
    </row>
    <row r="11067" spans="4:4">
      <c r="D11067" s="94"/>
    </row>
    <row r="11068" spans="4:4">
      <c r="D11068" s="94"/>
    </row>
    <row r="11069" spans="4:4">
      <c r="D11069" s="94"/>
    </row>
    <row r="11070" spans="4:4">
      <c r="D11070" s="94"/>
    </row>
    <row r="11071" spans="4:4">
      <c r="D11071" s="94"/>
    </row>
    <row r="11072" spans="4:4">
      <c r="D11072" s="94"/>
    </row>
    <row r="11073" spans="4:4">
      <c r="D11073" s="94"/>
    </row>
    <row r="11074" spans="4:4">
      <c r="D11074" s="94"/>
    </row>
    <row r="11075" spans="4:4">
      <c r="D11075" s="94"/>
    </row>
    <row r="11076" spans="4:4">
      <c r="D11076" s="94"/>
    </row>
    <row r="11077" spans="4:4">
      <c r="D11077" s="94"/>
    </row>
    <row r="11078" spans="4:4">
      <c r="D11078" s="94"/>
    </row>
    <row r="11079" spans="4:4">
      <c r="D11079" s="94"/>
    </row>
    <row r="11080" spans="4:4">
      <c r="D11080" s="94"/>
    </row>
    <row r="11081" spans="4:4">
      <c r="D11081" s="94"/>
    </row>
    <row r="11082" spans="4:4">
      <c r="D11082" s="94"/>
    </row>
    <row r="11083" spans="4:4">
      <c r="D11083" s="94"/>
    </row>
    <row r="11084" spans="4:4">
      <c r="D11084" s="94"/>
    </row>
    <row r="11085" spans="4:4">
      <c r="D11085" s="94"/>
    </row>
    <row r="11086" spans="4:4">
      <c r="D11086" s="94"/>
    </row>
    <row r="11087" spans="4:4">
      <c r="D11087" s="94"/>
    </row>
    <row r="11088" spans="4:4">
      <c r="D11088" s="94"/>
    </row>
    <row r="11089" spans="4:4">
      <c r="D11089" s="94"/>
    </row>
    <row r="11090" spans="4:4">
      <c r="D11090" s="94"/>
    </row>
    <row r="11091" spans="4:4">
      <c r="D11091" s="94"/>
    </row>
    <row r="11092" spans="4:4">
      <c r="D11092" s="94"/>
    </row>
    <row r="11093" spans="4:4">
      <c r="D11093" s="94"/>
    </row>
    <row r="11094" spans="4:4">
      <c r="D11094" s="94"/>
    </row>
    <row r="11095" spans="4:4">
      <c r="D11095" s="94"/>
    </row>
    <row r="11096" spans="4:4">
      <c r="D11096" s="94"/>
    </row>
    <row r="11097" spans="4:4">
      <c r="D11097" s="94"/>
    </row>
    <row r="11098" spans="4:4">
      <c r="D11098" s="94"/>
    </row>
    <row r="11099" spans="4:4">
      <c r="D11099" s="94"/>
    </row>
    <row r="11100" spans="4:4">
      <c r="D11100" s="94"/>
    </row>
    <row r="11101" spans="4:4">
      <c r="D11101" s="94"/>
    </row>
    <row r="11102" spans="4:4">
      <c r="D11102" s="94"/>
    </row>
    <row r="11103" spans="4:4">
      <c r="D11103" s="94"/>
    </row>
    <row r="11104" spans="4:4">
      <c r="D11104" s="94"/>
    </row>
    <row r="11105" spans="4:4">
      <c r="D11105" s="94"/>
    </row>
    <row r="11106" spans="4:4">
      <c r="D11106" s="94"/>
    </row>
    <row r="11107" spans="4:4">
      <c r="D11107" s="94"/>
    </row>
    <row r="11108" spans="4:4">
      <c r="D11108" s="94"/>
    </row>
    <row r="11109" spans="4:4">
      <c r="D11109" s="94"/>
    </row>
    <row r="11110" spans="4:4">
      <c r="D11110" s="94"/>
    </row>
    <row r="11111" spans="4:4">
      <c r="D11111" s="94"/>
    </row>
    <row r="11112" spans="4:4">
      <c r="D11112" s="94"/>
    </row>
    <row r="11113" spans="4:4">
      <c r="D11113" s="94"/>
    </row>
    <row r="11114" spans="4:4">
      <c r="D11114" s="94"/>
    </row>
    <row r="11115" spans="4:4">
      <c r="D11115" s="94"/>
    </row>
    <row r="11116" spans="4:4">
      <c r="D11116" s="94"/>
    </row>
    <row r="11117" spans="4:4">
      <c r="D11117" s="94"/>
    </row>
    <row r="11118" spans="4:4">
      <c r="D11118" s="94"/>
    </row>
    <row r="11119" spans="4:4">
      <c r="D11119" s="94"/>
    </row>
    <row r="11120" spans="4:4">
      <c r="D11120" s="94"/>
    </row>
    <row r="11121" spans="4:4">
      <c r="D11121" s="94"/>
    </row>
    <row r="11122" spans="4:4">
      <c r="D11122" s="94"/>
    </row>
    <row r="11123" spans="4:4">
      <c r="D11123" s="94"/>
    </row>
    <row r="11124" spans="4:4">
      <c r="D11124" s="94"/>
    </row>
    <row r="11125" spans="4:4">
      <c r="D11125" s="94"/>
    </row>
    <row r="11126" spans="4:4">
      <c r="D11126" s="94"/>
    </row>
    <row r="11127" spans="4:4">
      <c r="D11127" s="94"/>
    </row>
    <row r="11128" spans="4:4">
      <c r="D11128" s="94"/>
    </row>
    <row r="11129" spans="4:4">
      <c r="D11129" s="94"/>
    </row>
    <row r="11130" spans="4:4">
      <c r="D11130" s="94"/>
    </row>
    <row r="11131" spans="4:4">
      <c r="D11131" s="94"/>
    </row>
    <row r="11132" spans="4:4">
      <c r="D11132" s="94"/>
    </row>
    <row r="11133" spans="4:4">
      <c r="D11133" s="94"/>
    </row>
    <row r="11134" spans="4:4">
      <c r="D11134" s="94"/>
    </row>
    <row r="11135" spans="4:4">
      <c r="D11135" s="94"/>
    </row>
    <row r="11136" spans="4:4">
      <c r="D11136" s="94"/>
    </row>
    <row r="11137" spans="4:4">
      <c r="D11137" s="94"/>
    </row>
    <row r="11138" spans="4:4">
      <c r="D11138" s="94"/>
    </row>
    <row r="11139" spans="4:4">
      <c r="D11139" s="94"/>
    </row>
    <row r="11140" spans="4:4">
      <c r="D11140" s="94"/>
    </row>
    <row r="11141" spans="4:4">
      <c r="D11141" s="94"/>
    </row>
    <row r="11142" spans="4:4">
      <c r="D11142" s="94"/>
    </row>
    <row r="11143" spans="4:4">
      <c r="D11143" s="94"/>
    </row>
    <row r="11144" spans="4:4">
      <c r="D11144" s="94"/>
    </row>
    <row r="11145" spans="4:4">
      <c r="D11145" s="94"/>
    </row>
    <row r="11146" spans="4:4">
      <c r="D11146" s="94"/>
    </row>
    <row r="11147" spans="4:4">
      <c r="D11147" s="94"/>
    </row>
    <row r="11148" spans="4:4">
      <c r="D11148" s="94"/>
    </row>
    <row r="11149" spans="4:4">
      <c r="D11149" s="94"/>
    </row>
    <row r="11150" spans="4:4">
      <c r="D11150" s="94"/>
    </row>
    <row r="11151" spans="4:4">
      <c r="D11151" s="94"/>
    </row>
    <row r="11152" spans="4:4">
      <c r="D11152" s="94"/>
    </row>
    <row r="11153" spans="4:4">
      <c r="D11153" s="94"/>
    </row>
    <row r="11154" spans="4:4">
      <c r="D11154" s="94"/>
    </row>
    <row r="11155" spans="4:4">
      <c r="D11155" s="94"/>
    </row>
    <row r="11156" spans="4:4">
      <c r="D11156" s="94"/>
    </row>
    <row r="11157" spans="4:4">
      <c r="D11157" s="94"/>
    </row>
    <row r="11158" spans="4:4">
      <c r="D11158" s="94"/>
    </row>
    <row r="11159" spans="4:4">
      <c r="D11159" s="94"/>
    </row>
    <row r="11160" spans="4:4">
      <c r="D11160" s="94"/>
    </row>
    <row r="11161" spans="4:4">
      <c r="D11161" s="94"/>
    </row>
    <row r="11162" spans="4:4">
      <c r="D11162" s="94"/>
    </row>
    <row r="11163" spans="4:4">
      <c r="D11163" s="94"/>
    </row>
    <row r="11164" spans="4:4">
      <c r="D11164" s="94"/>
    </row>
    <row r="11165" spans="4:4">
      <c r="D11165" s="94"/>
    </row>
    <row r="11166" spans="4:4">
      <c r="D11166" s="94"/>
    </row>
    <row r="11167" spans="4:4">
      <c r="D11167" s="94"/>
    </row>
    <row r="11168" spans="4:4">
      <c r="D11168" s="94"/>
    </row>
    <row r="11169" spans="4:4">
      <c r="D11169" s="94"/>
    </row>
    <row r="11170" spans="4:4">
      <c r="D11170" s="94"/>
    </row>
    <row r="11171" spans="4:4">
      <c r="D11171" s="94"/>
    </row>
    <row r="11172" spans="4:4">
      <c r="D11172" s="94"/>
    </row>
    <row r="11173" spans="4:4">
      <c r="D11173" s="94"/>
    </row>
    <row r="11174" spans="4:4">
      <c r="D11174" s="94"/>
    </row>
    <row r="11175" spans="4:4">
      <c r="D11175" s="94"/>
    </row>
    <row r="11176" spans="4:4">
      <c r="D11176" s="94"/>
    </row>
    <row r="11177" spans="4:4">
      <c r="D11177" s="94"/>
    </row>
    <row r="11178" spans="4:4">
      <c r="D11178" s="94"/>
    </row>
    <row r="11179" spans="4:4">
      <c r="D11179" s="94"/>
    </row>
    <row r="11180" spans="4:4">
      <c r="D11180" s="94"/>
    </row>
    <row r="11181" spans="4:4">
      <c r="D11181" s="94"/>
    </row>
    <row r="11182" spans="4:4">
      <c r="D11182" s="94"/>
    </row>
    <row r="11183" spans="4:4">
      <c r="D11183" s="94"/>
    </row>
    <row r="11184" spans="4:4">
      <c r="D11184" s="94"/>
    </row>
    <row r="11185" spans="4:4">
      <c r="D11185" s="94"/>
    </row>
    <row r="11186" spans="4:4">
      <c r="D11186" s="94"/>
    </row>
    <row r="11187" spans="4:4">
      <c r="D11187" s="94"/>
    </row>
    <row r="11188" spans="4:4">
      <c r="D11188" s="94"/>
    </row>
    <row r="11189" spans="4:4">
      <c r="D11189" s="94"/>
    </row>
    <row r="11190" spans="4:4">
      <c r="D11190" s="94"/>
    </row>
    <row r="11191" spans="4:4">
      <c r="D11191" s="94"/>
    </row>
    <row r="11192" spans="4:4">
      <c r="D11192" s="94"/>
    </row>
    <row r="11193" spans="4:4">
      <c r="D11193" s="94"/>
    </row>
    <row r="11194" spans="4:4">
      <c r="D11194" s="94"/>
    </row>
    <row r="11195" spans="4:4">
      <c r="D11195" s="94"/>
    </row>
    <row r="11196" spans="4:4">
      <c r="D11196" s="94"/>
    </row>
    <row r="11197" spans="4:4">
      <c r="D11197" s="94"/>
    </row>
    <row r="11198" spans="4:4">
      <c r="D11198" s="94"/>
    </row>
    <row r="11199" spans="4:4">
      <c r="D11199" s="94"/>
    </row>
    <row r="11200" spans="4:4">
      <c r="D11200" s="94"/>
    </row>
    <row r="11201" spans="4:4">
      <c r="D11201" s="94"/>
    </row>
    <row r="11202" spans="4:4">
      <c r="D11202" s="94"/>
    </row>
    <row r="11203" spans="4:4">
      <c r="D11203" s="94"/>
    </row>
    <row r="11204" spans="4:4">
      <c r="D11204" s="94"/>
    </row>
    <row r="11205" spans="4:4">
      <c r="D11205" s="94"/>
    </row>
    <row r="11206" spans="4:4">
      <c r="D11206" s="94"/>
    </row>
    <row r="11207" spans="4:4">
      <c r="D11207" s="94"/>
    </row>
    <row r="11208" spans="4:4">
      <c r="D11208" s="94"/>
    </row>
    <row r="11209" spans="4:4">
      <c r="D11209" s="94"/>
    </row>
    <row r="11210" spans="4:4">
      <c r="D11210" s="94"/>
    </row>
    <row r="11211" spans="4:4">
      <c r="D11211" s="94"/>
    </row>
    <row r="11212" spans="4:4">
      <c r="D11212" s="94"/>
    </row>
    <row r="11213" spans="4:4">
      <c r="D11213" s="94"/>
    </row>
    <row r="11214" spans="4:4">
      <c r="D11214" s="94"/>
    </row>
    <row r="11215" spans="4:4">
      <c r="D11215" s="94"/>
    </row>
    <row r="11216" spans="4:4">
      <c r="D11216" s="94"/>
    </row>
    <row r="11217" spans="4:4">
      <c r="D11217" s="94"/>
    </row>
    <row r="11218" spans="4:4">
      <c r="D11218" s="94"/>
    </row>
    <row r="11219" spans="4:4">
      <c r="D11219" s="94"/>
    </row>
    <row r="11220" spans="4:4">
      <c r="D11220" s="94"/>
    </row>
    <row r="11221" spans="4:4">
      <c r="D11221" s="94"/>
    </row>
    <row r="11222" spans="4:4">
      <c r="D11222" s="94"/>
    </row>
    <row r="11223" spans="4:4">
      <c r="D11223" s="94"/>
    </row>
    <row r="11224" spans="4:4">
      <c r="D11224" s="94"/>
    </row>
    <row r="11225" spans="4:4">
      <c r="D11225" s="94"/>
    </row>
    <row r="11226" spans="4:4">
      <c r="D11226" s="94"/>
    </row>
    <row r="11227" spans="4:4">
      <c r="D11227" s="94"/>
    </row>
    <row r="11228" spans="4:4">
      <c r="D11228" s="94"/>
    </row>
    <row r="11229" spans="4:4">
      <c r="D11229" s="94"/>
    </row>
    <row r="11230" spans="4:4">
      <c r="D11230" s="94"/>
    </row>
    <row r="11231" spans="4:4">
      <c r="D11231" s="94"/>
    </row>
    <row r="11232" spans="4:4">
      <c r="D11232" s="94"/>
    </row>
    <row r="11233" spans="4:4">
      <c r="D11233" s="94"/>
    </row>
    <row r="11234" spans="4:4">
      <c r="D11234" s="94"/>
    </row>
    <row r="11235" spans="4:4">
      <c r="D11235" s="94"/>
    </row>
    <row r="11236" spans="4:4">
      <c r="D11236" s="94"/>
    </row>
    <row r="11237" spans="4:4">
      <c r="D11237" s="94"/>
    </row>
    <row r="11238" spans="4:4">
      <c r="D11238" s="94"/>
    </row>
    <row r="11239" spans="4:4">
      <c r="D11239" s="94"/>
    </row>
    <row r="11240" spans="4:4">
      <c r="D11240" s="94"/>
    </row>
    <row r="11241" spans="4:4">
      <c r="D11241" s="94"/>
    </row>
    <row r="11242" spans="4:4">
      <c r="D11242" s="94"/>
    </row>
    <row r="11243" spans="4:4">
      <c r="D11243" s="94"/>
    </row>
    <row r="11244" spans="4:4">
      <c r="D11244" s="94"/>
    </row>
    <row r="11245" spans="4:4">
      <c r="D11245" s="94"/>
    </row>
    <row r="11246" spans="4:4">
      <c r="D11246" s="94"/>
    </row>
    <row r="11247" spans="4:4">
      <c r="D11247" s="94"/>
    </row>
    <row r="11248" spans="4:4">
      <c r="D11248" s="94"/>
    </row>
    <row r="11249" spans="4:4">
      <c r="D11249" s="94"/>
    </row>
    <row r="11250" spans="4:4">
      <c r="D11250" s="94"/>
    </row>
    <row r="11251" spans="4:4">
      <c r="D11251" s="94"/>
    </row>
    <row r="11252" spans="4:4">
      <c r="D11252" s="94"/>
    </row>
    <row r="11253" spans="4:4">
      <c r="D11253" s="94"/>
    </row>
    <row r="11254" spans="4:4">
      <c r="D11254" s="94"/>
    </row>
    <row r="11255" spans="4:4">
      <c r="D11255" s="94"/>
    </row>
    <row r="11256" spans="4:4">
      <c r="D11256" s="94"/>
    </row>
    <row r="11257" spans="4:4">
      <c r="D11257" s="94"/>
    </row>
    <row r="11258" spans="4:4">
      <c r="D11258" s="94"/>
    </row>
    <row r="11259" spans="4:4">
      <c r="D11259" s="94"/>
    </row>
    <row r="11260" spans="4:4">
      <c r="D11260" s="94"/>
    </row>
    <row r="11261" spans="4:4">
      <c r="D11261" s="94"/>
    </row>
    <row r="11262" spans="4:4">
      <c r="D11262" s="94"/>
    </row>
    <row r="11263" spans="4:4">
      <c r="D11263" s="94"/>
    </row>
    <row r="11264" spans="4:4">
      <c r="D11264" s="94"/>
    </row>
    <row r="11265" spans="4:4">
      <c r="D11265" s="94"/>
    </row>
    <row r="11266" spans="4:4">
      <c r="D11266" s="94"/>
    </row>
    <row r="11267" spans="4:4">
      <c r="D11267" s="94"/>
    </row>
    <row r="11268" spans="4:4">
      <c r="D11268" s="94"/>
    </row>
    <row r="11269" spans="4:4">
      <c r="D11269" s="94"/>
    </row>
    <row r="11270" spans="4:4">
      <c r="D11270" s="94"/>
    </row>
    <row r="11271" spans="4:4">
      <c r="D11271" s="94"/>
    </row>
    <row r="11272" spans="4:4">
      <c r="D11272" s="94"/>
    </row>
    <row r="11273" spans="4:4">
      <c r="D11273" s="94"/>
    </row>
    <row r="11274" spans="4:4">
      <c r="D11274" s="94"/>
    </row>
    <row r="11275" spans="4:4">
      <c r="D11275" s="94"/>
    </row>
    <row r="11276" spans="4:4">
      <c r="D11276" s="94"/>
    </row>
    <row r="11277" spans="4:4">
      <c r="D11277" s="94"/>
    </row>
    <row r="11278" spans="4:4">
      <c r="D11278" s="94"/>
    </row>
    <row r="11279" spans="4:4">
      <c r="D11279" s="94"/>
    </row>
    <row r="11280" spans="4:4">
      <c r="D11280" s="94"/>
    </row>
    <row r="11281" spans="4:4">
      <c r="D11281" s="94"/>
    </row>
    <row r="11282" spans="4:4">
      <c r="D11282" s="94"/>
    </row>
    <row r="11283" spans="4:4">
      <c r="D11283" s="94"/>
    </row>
    <row r="11284" spans="4:4">
      <c r="D11284" s="94"/>
    </row>
    <row r="11285" spans="4:4">
      <c r="D11285" s="94"/>
    </row>
    <row r="11286" spans="4:4">
      <c r="D11286" s="94"/>
    </row>
    <row r="11287" spans="4:4">
      <c r="D11287" s="94"/>
    </row>
    <row r="11288" spans="4:4">
      <c r="D11288" s="94"/>
    </row>
    <row r="11289" spans="4:4">
      <c r="D11289" s="94"/>
    </row>
    <row r="11290" spans="4:4">
      <c r="D11290" s="94"/>
    </row>
    <row r="11291" spans="4:4">
      <c r="D11291" s="94"/>
    </row>
    <row r="11292" spans="4:4">
      <c r="D11292" s="94"/>
    </row>
    <row r="11293" spans="4:4">
      <c r="D11293" s="94"/>
    </row>
    <row r="11294" spans="4:4">
      <c r="D11294" s="94"/>
    </row>
    <row r="11295" spans="4:4">
      <c r="D11295" s="94"/>
    </row>
    <row r="11296" spans="4:4">
      <c r="D11296" s="94"/>
    </row>
    <row r="11297" spans="4:4">
      <c r="D11297" s="94"/>
    </row>
    <row r="11298" spans="4:4">
      <c r="D11298" s="94"/>
    </row>
    <row r="11299" spans="4:4">
      <c r="D11299" s="94"/>
    </row>
    <row r="11300" spans="4:4">
      <c r="D11300" s="94"/>
    </row>
    <row r="11301" spans="4:4">
      <c r="D11301" s="94"/>
    </row>
    <row r="11302" spans="4:4">
      <c r="D11302" s="94"/>
    </row>
    <row r="11303" spans="4:4">
      <c r="D11303" s="94"/>
    </row>
    <row r="11304" spans="4:4">
      <c r="D11304" s="94"/>
    </row>
    <row r="11305" spans="4:4">
      <c r="D11305" s="94"/>
    </row>
    <row r="11306" spans="4:4">
      <c r="D11306" s="94"/>
    </row>
    <row r="11307" spans="4:4">
      <c r="D11307" s="94"/>
    </row>
    <row r="11308" spans="4:4">
      <c r="D11308" s="94"/>
    </row>
    <row r="11309" spans="4:4">
      <c r="D11309" s="94"/>
    </row>
    <row r="11310" spans="4:4">
      <c r="D11310" s="94"/>
    </row>
    <row r="11311" spans="4:4">
      <c r="D11311" s="94"/>
    </row>
    <row r="11312" spans="4:4">
      <c r="D11312" s="94"/>
    </row>
    <row r="11313" spans="4:4">
      <c r="D11313" s="94"/>
    </row>
    <row r="11314" spans="4:4">
      <c r="D11314" s="94"/>
    </row>
    <row r="11315" spans="4:4">
      <c r="D11315" s="94"/>
    </row>
    <row r="11316" spans="4:4">
      <c r="D11316" s="94"/>
    </row>
    <row r="11317" spans="4:4">
      <c r="D11317" s="94"/>
    </row>
    <row r="11318" spans="4:4">
      <c r="D11318" s="94"/>
    </row>
    <row r="11319" spans="4:4">
      <c r="D11319" s="94"/>
    </row>
    <row r="11320" spans="4:4">
      <c r="D11320" s="94"/>
    </row>
    <row r="11321" spans="4:4">
      <c r="D11321" s="94"/>
    </row>
    <row r="11322" spans="4:4">
      <c r="D11322" s="94"/>
    </row>
    <row r="11323" spans="4:4">
      <c r="D11323" s="94"/>
    </row>
    <row r="11324" spans="4:4">
      <c r="D11324" s="94"/>
    </row>
    <row r="11325" spans="4:4">
      <c r="D11325" s="94"/>
    </row>
    <row r="11326" spans="4:4">
      <c r="D11326" s="94"/>
    </row>
    <row r="11327" spans="4:4">
      <c r="D11327" s="94"/>
    </row>
    <row r="11328" spans="4:4">
      <c r="D11328" s="94"/>
    </row>
    <row r="11329" spans="4:4">
      <c r="D11329" s="94"/>
    </row>
    <row r="11330" spans="4:4">
      <c r="D11330" s="94"/>
    </row>
    <row r="11331" spans="4:4">
      <c r="D11331" s="94"/>
    </row>
    <row r="11332" spans="4:4">
      <c r="D11332" s="94"/>
    </row>
    <row r="11333" spans="4:4">
      <c r="D11333" s="94"/>
    </row>
    <row r="11334" spans="4:4">
      <c r="D11334" s="94"/>
    </row>
    <row r="11335" spans="4:4">
      <c r="D11335" s="94"/>
    </row>
    <row r="11336" spans="4:4">
      <c r="D11336" s="94"/>
    </row>
    <row r="11337" spans="4:4">
      <c r="D11337" s="94"/>
    </row>
    <row r="11338" spans="4:4">
      <c r="D11338" s="94"/>
    </row>
    <row r="11339" spans="4:4">
      <c r="D11339" s="94"/>
    </row>
    <row r="11340" spans="4:4">
      <c r="D11340" s="94"/>
    </row>
    <row r="11341" spans="4:4">
      <c r="D11341" s="94"/>
    </row>
    <row r="11342" spans="4:4">
      <c r="D11342" s="94"/>
    </row>
    <row r="11343" spans="4:4">
      <c r="D11343" s="94"/>
    </row>
    <row r="11344" spans="4:4">
      <c r="D11344" s="94"/>
    </row>
    <row r="11345" spans="4:4">
      <c r="D11345" s="94"/>
    </row>
    <row r="11346" spans="4:4">
      <c r="D11346" s="94"/>
    </row>
    <row r="11347" spans="4:4">
      <c r="D11347" s="94"/>
    </row>
    <row r="11348" spans="4:4">
      <c r="D11348" s="94"/>
    </row>
    <row r="11349" spans="4:4">
      <c r="D11349" s="94"/>
    </row>
    <row r="11350" spans="4:4">
      <c r="D11350" s="94"/>
    </row>
    <row r="11351" spans="4:4">
      <c r="D11351" s="94"/>
    </row>
    <row r="11352" spans="4:4">
      <c r="D11352" s="94"/>
    </row>
    <row r="11353" spans="4:4">
      <c r="D11353" s="94"/>
    </row>
    <row r="11354" spans="4:4">
      <c r="D11354" s="94"/>
    </row>
    <row r="11355" spans="4:4">
      <c r="D11355" s="94"/>
    </row>
    <row r="11356" spans="4:4">
      <c r="D11356" s="94"/>
    </row>
    <row r="11357" spans="4:4">
      <c r="D11357" s="94"/>
    </row>
    <row r="11358" spans="4:4">
      <c r="D11358" s="94"/>
    </row>
    <row r="11359" spans="4:4">
      <c r="D11359" s="94"/>
    </row>
    <row r="11360" spans="4:4">
      <c r="D11360" s="94"/>
    </row>
    <row r="11361" spans="4:4">
      <c r="D11361" s="94"/>
    </row>
    <row r="11362" spans="4:4">
      <c r="D11362" s="94"/>
    </row>
    <row r="11363" spans="4:4">
      <c r="D11363" s="94"/>
    </row>
    <row r="11364" spans="4:4">
      <c r="D11364" s="94"/>
    </row>
    <row r="11365" spans="4:4">
      <c r="D11365" s="94"/>
    </row>
    <row r="11366" spans="4:4">
      <c r="D11366" s="94"/>
    </row>
    <row r="11367" spans="4:4">
      <c r="D11367" s="94"/>
    </row>
    <row r="11368" spans="4:4">
      <c r="D11368" s="94"/>
    </row>
    <row r="11369" spans="4:4">
      <c r="D11369" s="94"/>
    </row>
    <row r="11370" spans="4:4">
      <c r="D11370" s="94"/>
    </row>
    <row r="11371" spans="4:4">
      <c r="D11371" s="94"/>
    </row>
    <row r="11372" spans="4:4">
      <c r="D11372" s="94"/>
    </row>
    <row r="11373" spans="4:4">
      <c r="D11373" s="94"/>
    </row>
    <row r="11374" spans="4:4">
      <c r="D11374" s="94"/>
    </row>
    <row r="11375" spans="4:4">
      <c r="D11375" s="94"/>
    </row>
    <row r="11376" spans="4:4">
      <c r="D11376" s="94"/>
    </row>
    <row r="11377" spans="4:4">
      <c r="D11377" s="94"/>
    </row>
    <row r="11378" spans="4:4">
      <c r="D11378" s="94"/>
    </row>
    <row r="11379" spans="4:4">
      <c r="D11379" s="94"/>
    </row>
    <row r="11380" spans="4:4">
      <c r="D11380" s="94"/>
    </row>
    <row r="11381" spans="4:4">
      <c r="D11381" s="94"/>
    </row>
    <row r="11382" spans="4:4">
      <c r="D11382" s="94"/>
    </row>
    <row r="11383" spans="4:4">
      <c r="D11383" s="94"/>
    </row>
    <row r="11384" spans="4:4">
      <c r="D11384" s="94"/>
    </row>
    <row r="11385" spans="4:4">
      <c r="D11385" s="94"/>
    </row>
    <row r="11386" spans="4:4">
      <c r="D11386" s="94"/>
    </row>
    <row r="11387" spans="4:4">
      <c r="D11387" s="94"/>
    </row>
    <row r="11388" spans="4:4">
      <c r="D11388" s="94"/>
    </row>
    <row r="11389" spans="4:4">
      <c r="D11389" s="94"/>
    </row>
    <row r="11390" spans="4:4">
      <c r="D11390" s="94"/>
    </row>
    <row r="11391" spans="4:4">
      <c r="D11391" s="94"/>
    </row>
    <row r="11392" spans="4:4">
      <c r="D11392" s="94"/>
    </row>
    <row r="11393" spans="4:4">
      <c r="D11393" s="94"/>
    </row>
    <row r="11394" spans="4:4">
      <c r="D11394" s="94"/>
    </row>
    <row r="11395" spans="4:4">
      <c r="D11395" s="94"/>
    </row>
    <row r="11396" spans="4:4">
      <c r="D11396" s="94"/>
    </row>
    <row r="11397" spans="4:4">
      <c r="D11397" s="94"/>
    </row>
    <row r="11398" spans="4:4">
      <c r="D11398" s="94"/>
    </row>
    <row r="11399" spans="4:4">
      <c r="D11399" s="94"/>
    </row>
    <row r="11400" spans="4:4">
      <c r="D11400" s="94"/>
    </row>
    <row r="11401" spans="4:4">
      <c r="D11401" s="94"/>
    </row>
    <row r="11402" spans="4:4">
      <c r="D11402" s="94"/>
    </row>
    <row r="11403" spans="4:4">
      <c r="D11403" s="94"/>
    </row>
    <row r="11404" spans="4:4">
      <c r="D11404" s="94"/>
    </row>
    <row r="11405" spans="4:4">
      <c r="D11405" s="94"/>
    </row>
    <row r="11406" spans="4:4">
      <c r="D11406" s="94"/>
    </row>
    <row r="11407" spans="4:4">
      <c r="D11407" s="94"/>
    </row>
    <row r="11408" spans="4:4">
      <c r="D11408" s="94"/>
    </row>
    <row r="11409" spans="4:4">
      <c r="D11409" s="94"/>
    </row>
    <row r="11410" spans="4:4">
      <c r="D11410" s="94"/>
    </row>
    <row r="11411" spans="4:4">
      <c r="D11411" s="94"/>
    </row>
    <row r="11412" spans="4:4">
      <c r="D11412" s="94"/>
    </row>
    <row r="11413" spans="4:4">
      <c r="D11413" s="94"/>
    </row>
    <row r="11414" spans="4:4">
      <c r="D11414" s="94"/>
    </row>
    <row r="11415" spans="4:4">
      <c r="D11415" s="94"/>
    </row>
    <row r="11416" spans="4:4">
      <c r="D11416" s="94"/>
    </row>
    <row r="11417" spans="4:4">
      <c r="D11417" s="94"/>
    </row>
    <row r="11418" spans="4:4">
      <c r="D11418" s="94"/>
    </row>
    <row r="11419" spans="4:4">
      <c r="D11419" s="94"/>
    </row>
    <row r="11420" spans="4:4">
      <c r="D11420" s="94"/>
    </row>
    <row r="11421" spans="4:4">
      <c r="D11421" s="94"/>
    </row>
    <row r="11422" spans="4:4">
      <c r="D11422" s="94"/>
    </row>
    <row r="11423" spans="4:4">
      <c r="D11423" s="94"/>
    </row>
    <row r="11424" spans="4:4">
      <c r="D11424" s="94"/>
    </row>
    <row r="11425" spans="4:4">
      <c r="D11425" s="94"/>
    </row>
    <row r="11426" spans="4:4">
      <c r="D11426" s="94"/>
    </row>
    <row r="11427" spans="4:4">
      <c r="D11427" s="94"/>
    </row>
    <row r="11428" spans="4:4">
      <c r="D11428" s="94"/>
    </row>
    <row r="11429" spans="4:4">
      <c r="D11429" s="94"/>
    </row>
    <row r="11430" spans="4:4">
      <c r="D11430" s="94"/>
    </row>
    <row r="11431" spans="4:4">
      <c r="D11431" s="94"/>
    </row>
    <row r="11432" spans="4:4">
      <c r="D11432" s="94"/>
    </row>
    <row r="11433" spans="4:4">
      <c r="D11433" s="94"/>
    </row>
    <row r="11434" spans="4:4">
      <c r="D11434" s="94"/>
    </row>
    <row r="11435" spans="4:4">
      <c r="D11435" s="94"/>
    </row>
    <row r="11436" spans="4:4">
      <c r="D11436" s="94"/>
    </row>
    <row r="11437" spans="4:4">
      <c r="D11437" s="94"/>
    </row>
    <row r="11438" spans="4:4">
      <c r="D11438" s="94"/>
    </row>
    <row r="11439" spans="4:4">
      <c r="D11439" s="94"/>
    </row>
    <row r="11440" spans="4:4">
      <c r="D11440" s="94"/>
    </row>
    <row r="11441" spans="4:4">
      <c r="D11441" s="94"/>
    </row>
    <row r="11442" spans="4:4">
      <c r="D11442" s="94"/>
    </row>
    <row r="11443" spans="4:4">
      <c r="D11443" s="94"/>
    </row>
    <row r="11444" spans="4:4">
      <c r="D11444" s="94"/>
    </row>
    <row r="11445" spans="4:4">
      <c r="D11445" s="94"/>
    </row>
    <row r="11446" spans="4:4">
      <c r="D11446" s="94"/>
    </row>
    <row r="11447" spans="4:4">
      <c r="D11447" s="94"/>
    </row>
    <row r="11448" spans="4:4">
      <c r="D11448" s="94"/>
    </row>
    <row r="11449" spans="4:4">
      <c r="D11449" s="94"/>
    </row>
    <row r="11450" spans="4:4">
      <c r="D11450" s="94"/>
    </row>
    <row r="11451" spans="4:4">
      <c r="D11451" s="94"/>
    </row>
    <row r="11452" spans="4:4">
      <c r="D11452" s="94"/>
    </row>
    <row r="11453" spans="4:4">
      <c r="D11453" s="94"/>
    </row>
    <row r="11454" spans="4:4">
      <c r="D11454" s="94"/>
    </row>
    <row r="11455" spans="4:4">
      <c r="D11455" s="94"/>
    </row>
    <row r="11456" spans="4:4">
      <c r="D11456" s="94"/>
    </row>
    <row r="11457" spans="4:4">
      <c r="D11457" s="94"/>
    </row>
    <row r="11458" spans="4:4">
      <c r="D11458" s="94"/>
    </row>
    <row r="11459" spans="4:4">
      <c r="D11459" s="94"/>
    </row>
    <row r="11460" spans="4:4">
      <c r="D11460" s="94"/>
    </row>
    <row r="11461" spans="4:4">
      <c r="D11461" s="94"/>
    </row>
    <row r="11462" spans="4:4">
      <c r="D11462" s="94"/>
    </row>
    <row r="11463" spans="4:4">
      <c r="D11463" s="94"/>
    </row>
    <row r="11464" spans="4:4">
      <c r="D11464" s="94"/>
    </row>
    <row r="11465" spans="4:4">
      <c r="D11465" s="94"/>
    </row>
    <row r="11466" spans="4:4">
      <c r="D11466" s="94"/>
    </row>
    <row r="11467" spans="4:4">
      <c r="D11467" s="94"/>
    </row>
    <row r="11468" spans="4:4">
      <c r="D11468" s="94"/>
    </row>
    <row r="11469" spans="4:4">
      <c r="D11469" s="94"/>
    </row>
    <row r="11470" spans="4:4">
      <c r="D11470" s="94"/>
    </row>
    <row r="11471" spans="4:4">
      <c r="D11471" s="94"/>
    </row>
    <row r="11472" spans="4:4">
      <c r="D11472" s="94"/>
    </row>
    <row r="11473" spans="4:4">
      <c r="D11473" s="94"/>
    </row>
    <row r="11474" spans="4:4">
      <c r="D11474" s="94"/>
    </row>
    <row r="11475" spans="4:4">
      <c r="D11475" s="94"/>
    </row>
    <row r="11476" spans="4:4">
      <c r="D11476" s="94"/>
    </row>
    <row r="11477" spans="4:4">
      <c r="D11477" s="94"/>
    </row>
    <row r="11478" spans="4:4">
      <c r="D11478" s="94"/>
    </row>
    <row r="11479" spans="4:4">
      <c r="D11479" s="94"/>
    </row>
    <row r="11480" spans="4:4">
      <c r="D11480" s="94"/>
    </row>
    <row r="11481" spans="4:4">
      <c r="D11481" s="94"/>
    </row>
    <row r="11482" spans="4:4">
      <c r="D11482" s="94"/>
    </row>
    <row r="11483" spans="4:4">
      <c r="D11483" s="94"/>
    </row>
    <row r="11484" spans="4:4">
      <c r="D11484" s="94"/>
    </row>
    <row r="11485" spans="4:4">
      <c r="D11485" s="94"/>
    </row>
    <row r="11486" spans="4:4">
      <c r="D11486" s="94"/>
    </row>
    <row r="11487" spans="4:4">
      <c r="D11487" s="94"/>
    </row>
    <row r="11488" spans="4:4">
      <c r="D11488" s="94"/>
    </row>
    <row r="11489" spans="4:4">
      <c r="D11489" s="94"/>
    </row>
    <row r="11490" spans="4:4">
      <c r="D11490" s="94"/>
    </row>
    <row r="11491" spans="4:4">
      <c r="D11491" s="94"/>
    </row>
    <row r="11492" spans="4:4">
      <c r="D11492" s="94"/>
    </row>
    <row r="11493" spans="4:4">
      <c r="D11493" s="94"/>
    </row>
    <row r="11494" spans="4:4">
      <c r="D11494" s="94"/>
    </row>
    <row r="11495" spans="4:4">
      <c r="D11495" s="94"/>
    </row>
    <row r="11496" spans="4:4">
      <c r="D11496" s="94"/>
    </row>
    <row r="11497" spans="4:4">
      <c r="D11497" s="94"/>
    </row>
    <row r="11498" spans="4:4">
      <c r="D11498" s="94"/>
    </row>
    <row r="11499" spans="4:4">
      <c r="D11499" s="94"/>
    </row>
    <row r="11500" spans="4:4">
      <c r="D11500" s="94"/>
    </row>
    <row r="11501" spans="4:4">
      <c r="D11501" s="94"/>
    </row>
    <row r="11502" spans="4:4">
      <c r="D11502" s="94"/>
    </row>
    <row r="11503" spans="4:4">
      <c r="D11503" s="94"/>
    </row>
    <row r="11504" spans="4:4">
      <c r="D11504" s="94"/>
    </row>
    <row r="11505" spans="4:4">
      <c r="D11505" s="94"/>
    </row>
    <row r="11506" spans="4:4">
      <c r="D11506" s="94"/>
    </row>
    <row r="11507" spans="4:4">
      <c r="D11507" s="94"/>
    </row>
    <row r="11508" spans="4:4">
      <c r="D11508" s="94"/>
    </row>
    <row r="11509" spans="4:4">
      <c r="D11509" s="94"/>
    </row>
    <row r="11510" spans="4:4">
      <c r="D11510" s="94"/>
    </row>
    <row r="11511" spans="4:4">
      <c r="D11511" s="94"/>
    </row>
    <row r="11512" spans="4:4">
      <c r="D11512" s="94"/>
    </row>
    <row r="11513" spans="4:4">
      <c r="D11513" s="94"/>
    </row>
    <row r="11514" spans="4:4">
      <c r="D11514" s="94"/>
    </row>
    <row r="11515" spans="4:4">
      <c r="D11515" s="94"/>
    </row>
    <row r="11516" spans="4:4">
      <c r="D11516" s="94"/>
    </row>
    <row r="11517" spans="4:4">
      <c r="D11517" s="94"/>
    </row>
    <row r="11518" spans="4:4">
      <c r="D11518" s="94"/>
    </row>
    <row r="11519" spans="4:4">
      <c r="D11519" s="94"/>
    </row>
    <row r="11520" spans="4:4">
      <c r="D11520" s="94"/>
    </row>
    <row r="11521" spans="4:4">
      <c r="D11521" s="94"/>
    </row>
    <row r="11522" spans="4:4">
      <c r="D11522" s="94"/>
    </row>
    <row r="11523" spans="4:4">
      <c r="D11523" s="94"/>
    </row>
    <row r="11524" spans="4:4">
      <c r="D11524" s="94"/>
    </row>
    <row r="11525" spans="4:4">
      <c r="D11525" s="94"/>
    </row>
    <row r="11526" spans="4:4">
      <c r="D11526" s="94"/>
    </row>
    <row r="11527" spans="4:4">
      <c r="D11527" s="94"/>
    </row>
    <row r="11528" spans="4:4">
      <c r="D11528" s="94"/>
    </row>
    <row r="11529" spans="4:4">
      <c r="D11529" s="94"/>
    </row>
    <row r="11530" spans="4:4">
      <c r="D11530" s="94"/>
    </row>
    <row r="11531" spans="4:4">
      <c r="D11531" s="94"/>
    </row>
    <row r="11532" spans="4:4">
      <c r="D11532" s="94"/>
    </row>
    <row r="11533" spans="4:4">
      <c r="D11533" s="94"/>
    </row>
    <row r="11534" spans="4:4">
      <c r="D11534" s="94"/>
    </row>
    <row r="11535" spans="4:4">
      <c r="D11535" s="94"/>
    </row>
    <row r="11536" spans="4:4">
      <c r="D11536" s="94"/>
    </row>
    <row r="11537" spans="4:4">
      <c r="D11537" s="94"/>
    </row>
    <row r="11538" spans="4:4">
      <c r="D11538" s="94"/>
    </row>
    <row r="11539" spans="4:4">
      <c r="D11539" s="94"/>
    </row>
    <row r="11540" spans="4:4">
      <c r="D11540" s="94"/>
    </row>
    <row r="11541" spans="4:4">
      <c r="D11541" s="94"/>
    </row>
    <row r="11542" spans="4:4">
      <c r="D11542" s="94"/>
    </row>
    <row r="11543" spans="4:4">
      <c r="D11543" s="94"/>
    </row>
    <row r="11544" spans="4:4">
      <c r="D11544" s="94"/>
    </row>
    <row r="11545" spans="4:4">
      <c r="D11545" s="94"/>
    </row>
    <row r="11546" spans="4:4">
      <c r="D11546" s="94"/>
    </row>
    <row r="11547" spans="4:4">
      <c r="D11547" s="94"/>
    </row>
    <row r="11548" spans="4:4">
      <c r="D11548" s="94"/>
    </row>
    <row r="11549" spans="4:4">
      <c r="D11549" s="94"/>
    </row>
    <row r="11550" spans="4:4">
      <c r="D11550" s="94"/>
    </row>
    <row r="11551" spans="4:4">
      <c r="D11551" s="94"/>
    </row>
    <row r="11552" spans="4:4">
      <c r="D11552" s="94"/>
    </row>
    <row r="11553" spans="4:4">
      <c r="D11553" s="94"/>
    </row>
    <row r="11554" spans="4:4">
      <c r="D11554" s="94"/>
    </row>
    <row r="11555" spans="4:4">
      <c r="D11555" s="94"/>
    </row>
    <row r="11556" spans="4:4">
      <c r="D11556" s="94"/>
    </row>
    <row r="11557" spans="4:4">
      <c r="D11557" s="94"/>
    </row>
    <row r="11558" spans="4:4">
      <c r="D11558" s="94"/>
    </row>
    <row r="11559" spans="4:4">
      <c r="D11559" s="94"/>
    </row>
    <row r="11560" spans="4:4">
      <c r="D11560" s="94"/>
    </row>
    <row r="11561" spans="4:4">
      <c r="D11561" s="94"/>
    </row>
    <row r="11562" spans="4:4">
      <c r="D11562" s="94"/>
    </row>
    <row r="11563" spans="4:4">
      <c r="D11563" s="94"/>
    </row>
    <row r="11564" spans="4:4">
      <c r="D11564" s="94"/>
    </row>
    <row r="11565" spans="4:4">
      <c r="D11565" s="94"/>
    </row>
    <row r="11566" spans="4:4">
      <c r="D11566" s="94"/>
    </row>
    <row r="11567" spans="4:4">
      <c r="D11567" s="94"/>
    </row>
    <row r="11568" spans="4:4">
      <c r="D11568" s="94"/>
    </row>
    <row r="11569" spans="4:4">
      <c r="D11569" s="94"/>
    </row>
    <row r="11570" spans="4:4">
      <c r="D11570" s="94"/>
    </row>
    <row r="11571" spans="4:4">
      <c r="D11571" s="94"/>
    </row>
    <row r="11572" spans="4:4">
      <c r="D11572" s="94"/>
    </row>
    <row r="11573" spans="4:4">
      <c r="D11573" s="94"/>
    </row>
    <row r="11574" spans="4:4">
      <c r="D11574" s="94"/>
    </row>
    <row r="11575" spans="4:4">
      <c r="D11575" s="94"/>
    </row>
    <row r="11576" spans="4:4">
      <c r="D11576" s="94"/>
    </row>
    <row r="11577" spans="4:4">
      <c r="D11577" s="94"/>
    </row>
    <row r="11578" spans="4:4">
      <c r="D11578" s="94"/>
    </row>
    <row r="11579" spans="4:4">
      <c r="D11579" s="94"/>
    </row>
    <row r="11580" spans="4:4">
      <c r="D11580" s="94"/>
    </row>
    <row r="11581" spans="4:4">
      <c r="D11581" s="94"/>
    </row>
    <row r="11582" spans="4:4">
      <c r="D11582" s="94"/>
    </row>
    <row r="11583" spans="4:4">
      <c r="D11583" s="94"/>
    </row>
    <row r="11584" spans="4:4">
      <c r="D11584" s="94"/>
    </row>
    <row r="11585" spans="4:4">
      <c r="D11585" s="94"/>
    </row>
    <row r="11586" spans="4:4">
      <c r="D11586" s="94"/>
    </row>
    <row r="11587" spans="4:4">
      <c r="D11587" s="94"/>
    </row>
    <row r="11588" spans="4:4">
      <c r="D11588" s="94"/>
    </row>
    <row r="11589" spans="4:4">
      <c r="D11589" s="94"/>
    </row>
    <row r="11590" spans="4:4">
      <c r="D11590" s="94"/>
    </row>
    <row r="11591" spans="4:4">
      <c r="D11591" s="94"/>
    </row>
    <row r="11592" spans="4:4">
      <c r="D11592" s="94"/>
    </row>
    <row r="11593" spans="4:4">
      <c r="D11593" s="94"/>
    </row>
    <row r="11594" spans="4:4">
      <c r="D11594" s="94"/>
    </row>
    <row r="11595" spans="4:4">
      <c r="D11595" s="94"/>
    </row>
    <row r="11596" spans="4:4">
      <c r="D11596" s="94"/>
    </row>
    <row r="11597" spans="4:4">
      <c r="D11597" s="94"/>
    </row>
    <row r="11598" spans="4:4">
      <c r="D11598" s="94"/>
    </row>
    <row r="11599" spans="4:4">
      <c r="D11599" s="94"/>
    </row>
    <row r="11600" spans="4:4">
      <c r="D11600" s="94"/>
    </row>
    <row r="11601" spans="4:4">
      <c r="D11601" s="94"/>
    </row>
    <row r="11602" spans="4:4">
      <c r="D11602" s="94"/>
    </row>
    <row r="11603" spans="4:4">
      <c r="D11603" s="94"/>
    </row>
    <row r="11604" spans="4:4">
      <c r="D11604" s="94"/>
    </row>
    <row r="11605" spans="4:4">
      <c r="D11605" s="94"/>
    </row>
    <row r="11606" spans="4:4">
      <c r="D11606" s="94"/>
    </row>
    <row r="11607" spans="4:4">
      <c r="D11607" s="94"/>
    </row>
    <row r="11608" spans="4:4">
      <c r="D11608" s="94"/>
    </row>
    <row r="11609" spans="4:4">
      <c r="D11609" s="94"/>
    </row>
    <row r="11610" spans="4:4">
      <c r="D11610" s="94"/>
    </row>
    <row r="11611" spans="4:4">
      <c r="D11611" s="94"/>
    </row>
    <row r="11612" spans="4:4">
      <c r="D11612" s="94"/>
    </row>
    <row r="11613" spans="4:4">
      <c r="D11613" s="94"/>
    </row>
    <row r="11614" spans="4:4">
      <c r="D11614" s="94"/>
    </row>
    <row r="11615" spans="4:4">
      <c r="D11615" s="94"/>
    </row>
    <row r="11616" spans="4:4">
      <c r="D11616" s="94"/>
    </row>
    <row r="11617" spans="4:4">
      <c r="D11617" s="94"/>
    </row>
    <row r="11618" spans="4:4">
      <c r="D11618" s="94"/>
    </row>
    <row r="11619" spans="4:4">
      <c r="D11619" s="94"/>
    </row>
    <row r="11620" spans="4:4">
      <c r="D11620" s="94"/>
    </row>
    <row r="11621" spans="4:4">
      <c r="D11621" s="94"/>
    </row>
    <row r="11622" spans="4:4">
      <c r="D11622" s="94"/>
    </row>
    <row r="11623" spans="4:4">
      <c r="D11623" s="94"/>
    </row>
    <row r="11624" spans="4:4">
      <c r="D11624" s="94"/>
    </row>
    <row r="11625" spans="4:4">
      <c r="D11625" s="94"/>
    </row>
    <row r="11626" spans="4:4">
      <c r="D11626" s="94"/>
    </row>
    <row r="11627" spans="4:4">
      <c r="D11627" s="94"/>
    </row>
    <row r="11628" spans="4:4">
      <c r="D11628" s="94"/>
    </row>
    <row r="11629" spans="4:4">
      <c r="D11629" s="94"/>
    </row>
    <row r="11630" spans="4:4">
      <c r="D11630" s="94"/>
    </row>
    <row r="11631" spans="4:4">
      <c r="D11631" s="94"/>
    </row>
    <row r="11632" spans="4:4">
      <c r="D11632" s="94"/>
    </row>
    <row r="11633" spans="4:4">
      <c r="D11633" s="94"/>
    </row>
    <row r="11634" spans="4:4">
      <c r="D11634" s="94"/>
    </row>
    <row r="11635" spans="4:4">
      <c r="D11635" s="94"/>
    </row>
    <row r="11636" spans="4:4">
      <c r="D11636" s="94"/>
    </row>
    <row r="11637" spans="4:4">
      <c r="D11637" s="94"/>
    </row>
    <row r="11638" spans="4:4">
      <c r="D11638" s="94"/>
    </row>
    <row r="11639" spans="4:4">
      <c r="D11639" s="94"/>
    </row>
    <row r="11640" spans="4:4">
      <c r="D11640" s="94"/>
    </row>
    <row r="11641" spans="4:4">
      <c r="D11641" s="94"/>
    </row>
    <row r="11642" spans="4:4">
      <c r="D11642" s="94"/>
    </row>
    <row r="11643" spans="4:4">
      <c r="D11643" s="94"/>
    </row>
    <row r="11644" spans="4:4">
      <c r="D11644" s="94"/>
    </row>
    <row r="11645" spans="4:4">
      <c r="D11645" s="94"/>
    </row>
    <row r="11646" spans="4:4">
      <c r="D11646" s="94"/>
    </row>
    <row r="11647" spans="4:4">
      <c r="D11647" s="94"/>
    </row>
    <row r="11648" spans="4:4">
      <c r="D11648" s="94"/>
    </row>
    <row r="11649" spans="4:4">
      <c r="D11649" s="94"/>
    </row>
    <row r="11650" spans="4:4">
      <c r="D11650" s="94"/>
    </row>
    <row r="11651" spans="4:4">
      <c r="D11651" s="94"/>
    </row>
    <row r="11652" spans="4:4">
      <c r="D11652" s="94"/>
    </row>
    <row r="11653" spans="4:4">
      <c r="D11653" s="94"/>
    </row>
    <row r="11654" spans="4:4">
      <c r="D11654" s="94"/>
    </row>
    <row r="11655" spans="4:4">
      <c r="D11655" s="94"/>
    </row>
    <row r="11656" spans="4:4">
      <c r="D11656" s="94"/>
    </row>
    <row r="11657" spans="4:4">
      <c r="D11657" s="94"/>
    </row>
    <row r="11658" spans="4:4">
      <c r="D11658" s="94"/>
    </row>
    <row r="11659" spans="4:4">
      <c r="D11659" s="94"/>
    </row>
    <row r="11660" spans="4:4">
      <c r="D11660" s="94"/>
    </row>
    <row r="11661" spans="4:4">
      <c r="D11661" s="94"/>
    </row>
    <row r="11662" spans="4:4">
      <c r="D11662" s="94"/>
    </row>
    <row r="11663" spans="4:4">
      <c r="D11663" s="94"/>
    </row>
    <row r="11664" spans="4:4">
      <c r="D11664" s="94"/>
    </row>
    <row r="11665" spans="4:4">
      <c r="D11665" s="94"/>
    </row>
    <row r="11666" spans="4:4">
      <c r="D11666" s="94"/>
    </row>
    <row r="11667" spans="4:4">
      <c r="D11667" s="94"/>
    </row>
    <row r="11668" spans="4:4">
      <c r="D11668" s="94"/>
    </row>
    <row r="11669" spans="4:4">
      <c r="D11669" s="94"/>
    </row>
    <row r="11670" spans="4:4">
      <c r="D11670" s="94"/>
    </row>
    <row r="11671" spans="4:4">
      <c r="D11671" s="94"/>
    </row>
    <row r="11672" spans="4:4">
      <c r="D11672" s="94"/>
    </row>
    <row r="11673" spans="4:4">
      <c r="D11673" s="94"/>
    </row>
    <row r="11674" spans="4:4">
      <c r="D11674" s="94"/>
    </row>
    <row r="11675" spans="4:4">
      <c r="D11675" s="94"/>
    </row>
    <row r="11676" spans="4:4">
      <c r="D11676" s="94"/>
    </row>
    <row r="11677" spans="4:4">
      <c r="D11677" s="94"/>
    </row>
    <row r="11678" spans="4:4">
      <c r="D11678" s="94"/>
    </row>
    <row r="11679" spans="4:4">
      <c r="D11679" s="94"/>
    </row>
    <row r="11680" spans="4:4">
      <c r="D11680" s="94"/>
    </row>
    <row r="11681" spans="4:4">
      <c r="D11681" s="94"/>
    </row>
    <row r="11682" spans="4:4">
      <c r="D11682" s="94"/>
    </row>
    <row r="11683" spans="4:4">
      <c r="D11683" s="94"/>
    </row>
    <row r="11684" spans="4:4">
      <c r="D11684" s="94"/>
    </row>
    <row r="11685" spans="4:4">
      <c r="D11685" s="94"/>
    </row>
    <row r="11686" spans="4:4">
      <c r="D11686" s="94"/>
    </row>
    <row r="11687" spans="4:4">
      <c r="D11687" s="94"/>
    </row>
    <row r="11688" spans="4:4">
      <c r="D11688" s="94"/>
    </row>
    <row r="11689" spans="4:4">
      <c r="D11689" s="94"/>
    </row>
    <row r="11690" spans="4:4">
      <c r="D11690" s="94"/>
    </row>
    <row r="11691" spans="4:4">
      <c r="D11691" s="94"/>
    </row>
    <row r="11692" spans="4:4">
      <c r="D11692" s="94"/>
    </row>
    <row r="11693" spans="4:4">
      <c r="D11693" s="94"/>
    </row>
    <row r="11694" spans="4:4">
      <c r="D11694" s="94"/>
    </row>
    <row r="11695" spans="4:4">
      <c r="D11695" s="94"/>
    </row>
    <row r="11696" spans="4:4">
      <c r="D11696" s="94"/>
    </row>
    <row r="11697" spans="4:4">
      <c r="D11697" s="94"/>
    </row>
    <row r="11698" spans="4:4">
      <c r="D11698" s="94"/>
    </row>
    <row r="11699" spans="4:4">
      <c r="D11699" s="94"/>
    </row>
    <row r="11700" spans="4:4">
      <c r="D11700" s="94"/>
    </row>
    <row r="11701" spans="4:4">
      <c r="D11701" s="94"/>
    </row>
    <row r="11702" spans="4:4">
      <c r="D11702" s="94"/>
    </row>
    <row r="11703" spans="4:4">
      <c r="D11703" s="94"/>
    </row>
    <row r="11704" spans="4:4">
      <c r="D11704" s="94"/>
    </row>
    <row r="11705" spans="4:4">
      <c r="D11705" s="94"/>
    </row>
    <row r="11706" spans="4:4">
      <c r="D11706" s="94"/>
    </row>
    <row r="11707" spans="4:4">
      <c r="D11707" s="94"/>
    </row>
    <row r="11708" spans="4:4">
      <c r="D11708" s="94"/>
    </row>
    <row r="11709" spans="4:4">
      <c r="D11709" s="94"/>
    </row>
    <row r="11710" spans="4:4">
      <c r="D11710" s="94"/>
    </row>
    <row r="11711" spans="4:4">
      <c r="D11711" s="94"/>
    </row>
    <row r="11712" spans="4:4">
      <c r="D11712" s="94"/>
    </row>
    <row r="11713" spans="4:4">
      <c r="D11713" s="94"/>
    </row>
    <row r="11714" spans="4:4">
      <c r="D11714" s="94"/>
    </row>
    <row r="11715" spans="4:4">
      <c r="D11715" s="94"/>
    </row>
    <row r="11716" spans="4:4">
      <c r="D11716" s="94"/>
    </row>
    <row r="11717" spans="4:4">
      <c r="D11717" s="94"/>
    </row>
    <row r="11718" spans="4:4">
      <c r="D11718" s="94"/>
    </row>
    <row r="11719" spans="4:4">
      <c r="D11719" s="94"/>
    </row>
    <row r="11720" spans="4:4">
      <c r="D11720" s="94"/>
    </row>
    <row r="11721" spans="4:4">
      <c r="D11721" s="94"/>
    </row>
    <row r="11722" spans="4:4">
      <c r="D11722" s="94"/>
    </row>
    <row r="11723" spans="4:4">
      <c r="D11723" s="94"/>
    </row>
    <row r="11724" spans="4:4">
      <c r="D11724" s="94"/>
    </row>
    <row r="11725" spans="4:4">
      <c r="D11725" s="94"/>
    </row>
    <row r="11726" spans="4:4">
      <c r="D11726" s="94"/>
    </row>
    <row r="11727" spans="4:4">
      <c r="D11727" s="94"/>
    </row>
    <row r="11728" spans="4:4">
      <c r="D11728" s="94"/>
    </row>
    <row r="11729" spans="4:4">
      <c r="D11729" s="94"/>
    </row>
    <row r="11730" spans="4:4">
      <c r="D11730" s="94"/>
    </row>
    <row r="11731" spans="4:4">
      <c r="D11731" s="94"/>
    </row>
    <row r="11732" spans="4:4">
      <c r="D11732" s="94"/>
    </row>
    <row r="11733" spans="4:4">
      <c r="D11733" s="94"/>
    </row>
    <row r="11734" spans="4:4">
      <c r="D11734" s="94"/>
    </row>
    <row r="11735" spans="4:4">
      <c r="D11735" s="94"/>
    </row>
    <row r="11736" spans="4:4">
      <c r="D11736" s="94"/>
    </row>
    <row r="11737" spans="4:4">
      <c r="D11737" s="94"/>
    </row>
    <row r="11738" spans="4:4">
      <c r="D11738" s="94"/>
    </row>
    <row r="11739" spans="4:4">
      <c r="D11739" s="94"/>
    </row>
    <row r="11740" spans="4:4">
      <c r="D11740" s="94"/>
    </row>
    <row r="11741" spans="4:4">
      <c r="D11741" s="94"/>
    </row>
    <row r="11742" spans="4:4">
      <c r="D11742" s="94"/>
    </row>
    <row r="11743" spans="4:4">
      <c r="D11743" s="94"/>
    </row>
    <row r="11744" spans="4:4">
      <c r="D11744" s="94"/>
    </row>
    <row r="11745" spans="4:4">
      <c r="D11745" s="94"/>
    </row>
    <row r="11746" spans="4:4">
      <c r="D11746" s="94"/>
    </row>
    <row r="11747" spans="4:4">
      <c r="D11747" s="94"/>
    </row>
    <row r="11748" spans="4:4">
      <c r="D11748" s="94"/>
    </row>
    <row r="11749" spans="4:4">
      <c r="D11749" s="94"/>
    </row>
    <row r="11750" spans="4:4">
      <c r="D11750" s="94"/>
    </row>
    <row r="11751" spans="4:4">
      <c r="D11751" s="94"/>
    </row>
    <row r="11752" spans="4:4">
      <c r="D11752" s="94"/>
    </row>
    <row r="11753" spans="4:4">
      <c r="D11753" s="94"/>
    </row>
    <row r="11754" spans="4:4">
      <c r="D11754" s="94"/>
    </row>
    <row r="11755" spans="4:4">
      <c r="D11755" s="94"/>
    </row>
    <row r="11756" spans="4:4">
      <c r="D11756" s="94"/>
    </row>
    <row r="11757" spans="4:4">
      <c r="D11757" s="94"/>
    </row>
    <row r="11758" spans="4:4">
      <c r="D11758" s="94"/>
    </row>
    <row r="11759" spans="4:4">
      <c r="D11759" s="94"/>
    </row>
    <row r="11760" spans="4:4">
      <c r="D11760" s="94"/>
    </row>
    <row r="11761" spans="4:4">
      <c r="D11761" s="94"/>
    </row>
    <row r="11762" spans="4:4">
      <c r="D11762" s="94"/>
    </row>
    <row r="11763" spans="4:4">
      <c r="D11763" s="94"/>
    </row>
    <row r="11764" spans="4:4">
      <c r="D11764" s="94"/>
    </row>
    <row r="11765" spans="4:4">
      <c r="D11765" s="94"/>
    </row>
    <row r="11766" spans="4:4">
      <c r="D11766" s="94"/>
    </row>
    <row r="11767" spans="4:4">
      <c r="D11767" s="94"/>
    </row>
    <row r="11768" spans="4:4">
      <c r="D11768" s="94"/>
    </row>
    <row r="11769" spans="4:4">
      <c r="D11769" s="94"/>
    </row>
    <row r="11770" spans="4:4">
      <c r="D11770" s="94"/>
    </row>
    <row r="11771" spans="4:4">
      <c r="D11771" s="94"/>
    </row>
    <row r="11772" spans="4:4">
      <c r="D11772" s="94"/>
    </row>
    <row r="11773" spans="4:4">
      <c r="D11773" s="94"/>
    </row>
    <row r="11774" spans="4:4">
      <c r="D11774" s="94"/>
    </row>
    <row r="11775" spans="4:4">
      <c r="D11775" s="94"/>
    </row>
    <row r="11776" spans="4:4">
      <c r="D11776" s="94"/>
    </row>
    <row r="11777" spans="4:4">
      <c r="D11777" s="94"/>
    </row>
    <row r="11778" spans="4:4">
      <c r="D11778" s="94"/>
    </row>
    <row r="11779" spans="4:4">
      <c r="D11779" s="94"/>
    </row>
    <row r="11780" spans="4:4">
      <c r="D11780" s="94"/>
    </row>
    <row r="11781" spans="4:4">
      <c r="D11781" s="94"/>
    </row>
    <row r="11782" spans="4:4">
      <c r="D11782" s="94"/>
    </row>
    <row r="11783" spans="4:4">
      <c r="D11783" s="94"/>
    </row>
    <row r="11784" spans="4:4">
      <c r="D11784" s="94"/>
    </row>
    <row r="11785" spans="4:4">
      <c r="D11785" s="94"/>
    </row>
    <row r="11786" spans="4:4">
      <c r="D11786" s="94"/>
    </row>
    <row r="11787" spans="4:4">
      <c r="D11787" s="94"/>
    </row>
    <row r="11788" spans="4:4">
      <c r="D11788" s="94"/>
    </row>
    <row r="11789" spans="4:4">
      <c r="D11789" s="94"/>
    </row>
    <row r="11790" spans="4:4">
      <c r="D11790" s="94"/>
    </row>
    <row r="11791" spans="4:4">
      <c r="D11791" s="94"/>
    </row>
    <row r="11792" spans="4:4">
      <c r="D11792" s="94"/>
    </row>
    <row r="11793" spans="4:4">
      <c r="D11793" s="94"/>
    </row>
    <row r="11794" spans="4:4">
      <c r="D11794" s="94"/>
    </row>
    <row r="11795" spans="4:4">
      <c r="D11795" s="94"/>
    </row>
    <row r="11796" spans="4:4">
      <c r="D11796" s="94"/>
    </row>
    <row r="11797" spans="4:4">
      <c r="D11797" s="94"/>
    </row>
    <row r="11798" spans="4:4">
      <c r="D11798" s="94"/>
    </row>
    <row r="11799" spans="4:4">
      <c r="D11799" s="94"/>
    </row>
    <row r="11800" spans="4:4">
      <c r="D11800" s="94"/>
    </row>
    <row r="11801" spans="4:4">
      <c r="D11801" s="94"/>
    </row>
    <row r="11802" spans="4:4">
      <c r="D11802" s="94"/>
    </row>
    <row r="11803" spans="4:4">
      <c r="D11803" s="94"/>
    </row>
    <row r="11804" spans="4:4">
      <c r="D11804" s="94"/>
    </row>
    <row r="11805" spans="4:4">
      <c r="D11805" s="94"/>
    </row>
    <row r="11806" spans="4:4">
      <c r="D11806" s="94"/>
    </row>
    <row r="11807" spans="4:4">
      <c r="D11807" s="94"/>
    </row>
    <row r="11808" spans="4:4">
      <c r="D11808" s="94"/>
    </row>
    <row r="11809" spans="4:4">
      <c r="D11809" s="94"/>
    </row>
    <row r="11810" spans="4:4">
      <c r="D11810" s="94"/>
    </row>
    <row r="11811" spans="4:4">
      <c r="D11811" s="94"/>
    </row>
    <row r="11812" spans="4:4">
      <c r="D11812" s="94"/>
    </row>
    <row r="11813" spans="4:4">
      <c r="D11813" s="94"/>
    </row>
    <row r="11814" spans="4:4">
      <c r="D11814" s="94"/>
    </row>
    <row r="11815" spans="4:4">
      <c r="D11815" s="94"/>
    </row>
    <row r="11816" spans="4:4">
      <c r="D11816" s="94"/>
    </row>
    <row r="11817" spans="4:4">
      <c r="D11817" s="94"/>
    </row>
    <row r="11818" spans="4:4">
      <c r="D11818" s="94"/>
    </row>
    <row r="11819" spans="4:4">
      <c r="D11819" s="94"/>
    </row>
    <row r="11820" spans="4:4">
      <c r="D11820" s="94"/>
    </row>
    <row r="11821" spans="4:4">
      <c r="D11821" s="94"/>
    </row>
    <row r="11822" spans="4:4">
      <c r="D11822" s="94"/>
    </row>
    <row r="11823" spans="4:4">
      <c r="D11823" s="94"/>
    </row>
    <row r="11824" spans="4:4">
      <c r="D11824" s="94"/>
    </row>
    <row r="11825" spans="4:4">
      <c r="D11825" s="94"/>
    </row>
    <row r="11826" spans="4:4">
      <c r="D11826" s="94"/>
    </row>
    <row r="11827" spans="4:4">
      <c r="D11827" s="94"/>
    </row>
    <row r="11828" spans="4:4">
      <c r="D11828" s="94"/>
    </row>
    <row r="11829" spans="4:4">
      <c r="D11829" s="94"/>
    </row>
    <row r="11830" spans="4:4">
      <c r="D11830" s="94"/>
    </row>
    <row r="11831" spans="4:4">
      <c r="D11831" s="94"/>
    </row>
    <row r="11832" spans="4:4">
      <c r="D11832" s="94"/>
    </row>
    <row r="11833" spans="4:4">
      <c r="D11833" s="94"/>
    </row>
    <row r="11834" spans="4:4">
      <c r="D11834" s="94"/>
    </row>
    <row r="11835" spans="4:4">
      <c r="D11835" s="94"/>
    </row>
    <row r="11836" spans="4:4">
      <c r="D11836" s="94"/>
    </row>
    <row r="11837" spans="4:4">
      <c r="D11837" s="94"/>
    </row>
    <row r="11838" spans="4:4">
      <c r="D11838" s="94"/>
    </row>
    <row r="11839" spans="4:4">
      <c r="D11839" s="94"/>
    </row>
    <row r="11840" spans="4:4">
      <c r="D11840" s="94"/>
    </row>
    <row r="11841" spans="4:4">
      <c r="D11841" s="94"/>
    </row>
    <row r="11842" spans="4:4">
      <c r="D11842" s="94"/>
    </row>
    <row r="11843" spans="4:4">
      <c r="D11843" s="94"/>
    </row>
    <row r="11844" spans="4:4">
      <c r="D11844" s="94"/>
    </row>
    <row r="11845" spans="4:4">
      <c r="D11845" s="94"/>
    </row>
    <row r="11846" spans="4:4">
      <c r="D11846" s="94"/>
    </row>
    <row r="11847" spans="4:4">
      <c r="D11847" s="94"/>
    </row>
    <row r="11848" spans="4:4">
      <c r="D11848" s="94"/>
    </row>
    <row r="11849" spans="4:4">
      <c r="D11849" s="94"/>
    </row>
    <row r="11850" spans="4:4">
      <c r="D11850" s="94"/>
    </row>
    <row r="11851" spans="4:4">
      <c r="D11851" s="94"/>
    </row>
    <row r="11852" spans="4:4">
      <c r="D11852" s="94"/>
    </row>
    <row r="11853" spans="4:4">
      <c r="D11853" s="94"/>
    </row>
    <row r="11854" spans="4:4">
      <c r="D11854" s="94"/>
    </row>
    <row r="11855" spans="4:4">
      <c r="D11855" s="94"/>
    </row>
    <row r="11856" spans="4:4">
      <c r="D11856" s="94"/>
    </row>
    <row r="11857" spans="4:4">
      <c r="D11857" s="94"/>
    </row>
    <row r="11858" spans="4:4">
      <c r="D11858" s="94"/>
    </row>
    <row r="11859" spans="4:4">
      <c r="D11859" s="94"/>
    </row>
    <row r="11860" spans="4:4">
      <c r="D11860" s="94"/>
    </row>
    <row r="11861" spans="4:4">
      <c r="D11861" s="94"/>
    </row>
    <row r="11862" spans="4:4">
      <c r="D11862" s="94"/>
    </row>
    <row r="11863" spans="4:4">
      <c r="D11863" s="94"/>
    </row>
    <row r="11864" spans="4:4">
      <c r="D11864" s="94"/>
    </row>
    <row r="11865" spans="4:4">
      <c r="D11865" s="94"/>
    </row>
    <row r="11866" spans="4:4">
      <c r="D11866" s="94"/>
    </row>
    <row r="11867" spans="4:4">
      <c r="D11867" s="94"/>
    </row>
    <row r="11868" spans="4:4">
      <c r="D11868" s="94"/>
    </row>
    <row r="11869" spans="4:4">
      <c r="D11869" s="94"/>
    </row>
    <row r="11870" spans="4:4">
      <c r="D11870" s="94"/>
    </row>
    <row r="11871" spans="4:4">
      <c r="D11871" s="94"/>
    </row>
    <row r="11872" spans="4:4">
      <c r="D11872" s="94"/>
    </row>
    <row r="11873" spans="4:4">
      <c r="D11873" s="94"/>
    </row>
    <row r="11874" spans="4:4">
      <c r="D11874" s="94"/>
    </row>
    <row r="11875" spans="4:4">
      <c r="D11875" s="94"/>
    </row>
    <row r="11876" spans="4:4">
      <c r="D11876" s="94"/>
    </row>
    <row r="11877" spans="4:4">
      <c r="D11877" s="94"/>
    </row>
    <row r="11878" spans="4:4">
      <c r="D11878" s="94"/>
    </row>
    <row r="11879" spans="4:4">
      <c r="D11879" s="94"/>
    </row>
    <row r="11880" spans="4:4">
      <c r="D11880" s="94"/>
    </row>
    <row r="11881" spans="4:4">
      <c r="D11881" s="94"/>
    </row>
    <row r="11882" spans="4:4">
      <c r="D11882" s="94"/>
    </row>
    <row r="11883" spans="4:4">
      <c r="D11883" s="94"/>
    </row>
    <row r="11884" spans="4:4">
      <c r="D11884" s="94"/>
    </row>
    <row r="11885" spans="4:4">
      <c r="D11885" s="94"/>
    </row>
    <row r="11886" spans="4:4">
      <c r="D11886" s="94"/>
    </row>
    <row r="11887" spans="4:4">
      <c r="D11887" s="94"/>
    </row>
    <row r="11888" spans="4:4">
      <c r="D11888" s="94"/>
    </row>
    <row r="11889" spans="4:4">
      <c r="D11889" s="94"/>
    </row>
    <row r="11890" spans="4:4">
      <c r="D11890" s="94"/>
    </row>
    <row r="11891" spans="4:4">
      <c r="D11891" s="94"/>
    </row>
    <row r="11892" spans="4:4">
      <c r="D11892" s="94"/>
    </row>
    <row r="11893" spans="4:4">
      <c r="D11893" s="94"/>
    </row>
    <row r="11894" spans="4:4">
      <c r="D11894" s="94"/>
    </row>
    <row r="11895" spans="4:4">
      <c r="D11895" s="94"/>
    </row>
    <row r="11896" spans="4:4">
      <c r="D11896" s="94"/>
    </row>
    <row r="11897" spans="4:4">
      <c r="D11897" s="94"/>
    </row>
    <row r="11898" spans="4:4">
      <c r="D11898" s="94"/>
    </row>
    <row r="11899" spans="4:4">
      <c r="D11899" s="94"/>
    </row>
    <row r="11900" spans="4:4">
      <c r="D11900" s="94"/>
    </row>
    <row r="11901" spans="4:4">
      <c r="D11901" s="94"/>
    </row>
    <row r="11902" spans="4:4">
      <c r="D11902" s="94"/>
    </row>
    <row r="11903" spans="4:4">
      <c r="D11903" s="94"/>
    </row>
    <row r="11904" spans="4:4">
      <c r="D11904" s="94"/>
    </row>
    <row r="11905" spans="4:4">
      <c r="D11905" s="94"/>
    </row>
    <row r="11906" spans="4:4">
      <c r="D11906" s="94"/>
    </row>
    <row r="11907" spans="4:4">
      <c r="D11907" s="94"/>
    </row>
    <row r="11908" spans="4:4">
      <c r="D11908" s="94"/>
    </row>
    <row r="11909" spans="4:4">
      <c r="D11909" s="94"/>
    </row>
    <row r="11910" spans="4:4">
      <c r="D11910" s="94"/>
    </row>
    <row r="11911" spans="4:4">
      <c r="D11911" s="94"/>
    </row>
    <row r="11912" spans="4:4">
      <c r="D11912" s="94"/>
    </row>
    <row r="11913" spans="4:4">
      <c r="D11913" s="94"/>
    </row>
    <row r="11914" spans="4:4">
      <c r="D11914" s="94"/>
    </row>
    <row r="11915" spans="4:4">
      <c r="D11915" s="94"/>
    </row>
    <row r="11916" spans="4:4">
      <c r="D11916" s="94"/>
    </row>
    <row r="11917" spans="4:4">
      <c r="D11917" s="94"/>
    </row>
    <row r="11918" spans="4:4">
      <c r="D11918" s="94"/>
    </row>
    <row r="11919" spans="4:4">
      <c r="D11919" s="94"/>
    </row>
    <row r="11920" spans="4:4">
      <c r="D11920" s="94"/>
    </row>
    <row r="11921" spans="4:4">
      <c r="D11921" s="94"/>
    </row>
    <row r="11922" spans="4:4">
      <c r="D11922" s="94"/>
    </row>
    <row r="11923" spans="4:4">
      <c r="D11923" s="94"/>
    </row>
    <row r="11924" spans="4:4">
      <c r="D11924" s="94"/>
    </row>
    <row r="11925" spans="4:4">
      <c r="D11925" s="94"/>
    </row>
    <row r="11926" spans="4:4">
      <c r="D11926" s="94"/>
    </row>
    <row r="11927" spans="4:4">
      <c r="D11927" s="94"/>
    </row>
    <row r="11928" spans="4:4">
      <c r="D11928" s="94"/>
    </row>
    <row r="11929" spans="4:4">
      <c r="D11929" s="94"/>
    </row>
    <row r="11930" spans="4:4">
      <c r="D11930" s="94"/>
    </row>
    <row r="11931" spans="4:4">
      <c r="D11931" s="94"/>
    </row>
    <row r="11932" spans="4:4">
      <c r="D11932" s="94"/>
    </row>
    <row r="11933" spans="4:4">
      <c r="D11933" s="94"/>
    </row>
    <row r="11934" spans="4:4">
      <c r="D11934" s="94"/>
    </row>
    <row r="11935" spans="4:4">
      <c r="D11935" s="94"/>
    </row>
    <row r="11936" spans="4:4">
      <c r="D11936" s="94"/>
    </row>
    <row r="11937" spans="4:4">
      <c r="D11937" s="94"/>
    </row>
    <row r="11938" spans="4:4">
      <c r="D11938" s="94"/>
    </row>
    <row r="11939" spans="4:4">
      <c r="D11939" s="94"/>
    </row>
    <row r="11940" spans="4:4">
      <c r="D11940" s="94"/>
    </row>
    <row r="11941" spans="4:4">
      <c r="D11941" s="94"/>
    </row>
    <row r="11942" spans="4:4">
      <c r="D11942" s="94"/>
    </row>
    <row r="11943" spans="4:4">
      <c r="D11943" s="94"/>
    </row>
    <row r="11944" spans="4:4">
      <c r="D11944" s="94"/>
    </row>
    <row r="11945" spans="4:4">
      <c r="D11945" s="94"/>
    </row>
    <row r="11946" spans="4:4">
      <c r="D11946" s="94"/>
    </row>
    <row r="11947" spans="4:4">
      <c r="D11947" s="94"/>
    </row>
    <row r="11948" spans="4:4">
      <c r="D11948" s="94"/>
    </row>
    <row r="11949" spans="4:4">
      <c r="D11949" s="94"/>
    </row>
    <row r="11950" spans="4:4">
      <c r="D11950" s="94"/>
    </row>
    <row r="11951" spans="4:4">
      <c r="D11951" s="94"/>
    </row>
    <row r="11952" spans="4:4">
      <c r="D11952" s="94"/>
    </row>
    <row r="11953" spans="4:4">
      <c r="D11953" s="94"/>
    </row>
    <row r="11954" spans="4:4">
      <c r="D11954" s="94"/>
    </row>
    <row r="11955" spans="4:4">
      <c r="D11955" s="94"/>
    </row>
    <row r="11956" spans="4:4">
      <c r="D11956" s="94"/>
    </row>
    <row r="11957" spans="4:4">
      <c r="D11957" s="94"/>
    </row>
    <row r="11958" spans="4:4">
      <c r="D11958" s="94"/>
    </row>
    <row r="11959" spans="4:4">
      <c r="D11959" s="94"/>
    </row>
    <row r="11960" spans="4:4">
      <c r="D11960" s="94"/>
    </row>
    <row r="11961" spans="4:4">
      <c r="D11961" s="94"/>
    </row>
    <row r="11962" spans="4:4">
      <c r="D11962" s="94"/>
    </row>
    <row r="11963" spans="4:4">
      <c r="D11963" s="94"/>
    </row>
    <row r="11964" spans="4:4">
      <c r="D11964" s="94"/>
    </row>
    <row r="11965" spans="4:4">
      <c r="D11965" s="94"/>
    </row>
    <row r="11966" spans="4:4">
      <c r="D11966" s="94"/>
    </row>
    <row r="11967" spans="4:4">
      <c r="D11967" s="94"/>
    </row>
    <row r="11968" spans="4:4">
      <c r="D11968" s="94"/>
    </row>
    <row r="11969" spans="4:4">
      <c r="D11969" s="94"/>
    </row>
    <row r="11970" spans="4:4">
      <c r="D11970" s="94"/>
    </row>
    <row r="11971" spans="4:4">
      <c r="D11971" s="94"/>
    </row>
    <row r="11972" spans="4:4">
      <c r="D11972" s="94"/>
    </row>
    <row r="11973" spans="4:4">
      <c r="D11973" s="94"/>
    </row>
    <row r="11974" spans="4:4">
      <c r="D11974" s="94"/>
    </row>
    <row r="11975" spans="4:4">
      <c r="D11975" s="94"/>
    </row>
    <row r="11976" spans="4:4">
      <c r="D11976" s="94"/>
    </row>
    <row r="11977" spans="4:4">
      <c r="D11977" s="94"/>
    </row>
    <row r="11978" spans="4:4">
      <c r="D11978" s="94"/>
    </row>
    <row r="11979" spans="4:4">
      <c r="D11979" s="94"/>
    </row>
    <row r="11980" spans="4:4">
      <c r="D11980" s="94"/>
    </row>
    <row r="11981" spans="4:4">
      <c r="D11981" s="94"/>
    </row>
    <row r="11982" spans="4:4">
      <c r="D11982" s="94"/>
    </row>
    <row r="11983" spans="4:4">
      <c r="D11983" s="94"/>
    </row>
    <row r="11984" spans="4:4">
      <c r="D11984" s="94"/>
    </row>
    <row r="11985" spans="4:4">
      <c r="D11985" s="94"/>
    </row>
    <row r="11986" spans="4:4">
      <c r="D11986" s="94"/>
    </row>
    <row r="11987" spans="4:4">
      <c r="D11987" s="94"/>
    </row>
    <row r="11988" spans="4:4">
      <c r="D11988" s="94"/>
    </row>
    <row r="11989" spans="4:4">
      <c r="D11989" s="94"/>
    </row>
    <row r="11990" spans="4:4">
      <c r="D11990" s="94"/>
    </row>
    <row r="11991" spans="4:4">
      <c r="D11991" s="94"/>
    </row>
    <row r="11992" spans="4:4">
      <c r="D11992" s="94"/>
    </row>
    <row r="11993" spans="4:4">
      <c r="D11993" s="94"/>
    </row>
    <row r="11994" spans="4:4">
      <c r="D11994" s="94"/>
    </row>
    <row r="11995" spans="4:4">
      <c r="D11995" s="94"/>
    </row>
    <row r="11996" spans="4:4">
      <c r="D11996" s="94"/>
    </row>
    <row r="11997" spans="4:4">
      <c r="D11997" s="94"/>
    </row>
    <row r="11998" spans="4:4">
      <c r="D11998" s="94"/>
    </row>
    <row r="11999" spans="4:4">
      <c r="D11999" s="94"/>
    </row>
    <row r="12000" spans="4:4">
      <c r="D12000" s="94"/>
    </row>
    <row r="12001" spans="4:4">
      <c r="D12001" s="94"/>
    </row>
    <row r="12002" spans="4:4">
      <c r="D12002" s="94"/>
    </row>
    <row r="12003" spans="4:4">
      <c r="D12003" s="94"/>
    </row>
    <row r="12004" spans="4:4">
      <c r="D12004" s="94"/>
    </row>
    <row r="12005" spans="4:4">
      <c r="D12005" s="94"/>
    </row>
    <row r="12006" spans="4:4">
      <c r="D12006" s="94"/>
    </row>
    <row r="12007" spans="4:4">
      <c r="D12007" s="94"/>
    </row>
    <row r="12008" spans="4:4">
      <c r="D12008" s="94"/>
    </row>
    <row r="12009" spans="4:4">
      <c r="D12009" s="94"/>
    </row>
    <row r="12010" spans="4:4">
      <c r="D12010" s="94"/>
    </row>
    <row r="12011" spans="4:4">
      <c r="D12011" s="94"/>
    </row>
    <row r="12012" spans="4:4">
      <c r="D12012" s="94"/>
    </row>
    <row r="12013" spans="4:4">
      <c r="D12013" s="94"/>
    </row>
    <row r="12014" spans="4:4">
      <c r="D12014" s="94"/>
    </row>
    <row r="12015" spans="4:4">
      <c r="D12015" s="94"/>
    </row>
    <row r="12016" spans="4:4">
      <c r="D12016" s="94"/>
    </row>
    <row r="12017" spans="4:4">
      <c r="D12017" s="94"/>
    </row>
    <row r="12018" spans="4:4">
      <c r="D12018" s="94"/>
    </row>
    <row r="12019" spans="4:4">
      <c r="D12019" s="94"/>
    </row>
    <row r="12020" spans="4:4">
      <c r="D12020" s="94"/>
    </row>
    <row r="12021" spans="4:4">
      <c r="D12021" s="94"/>
    </row>
    <row r="12022" spans="4:4">
      <c r="D12022" s="94"/>
    </row>
    <row r="12023" spans="4:4">
      <c r="D12023" s="94"/>
    </row>
    <row r="12024" spans="4:4">
      <c r="D12024" s="94"/>
    </row>
    <row r="12025" spans="4:4">
      <c r="D12025" s="94"/>
    </row>
    <row r="12026" spans="4:4">
      <c r="D12026" s="94"/>
    </row>
    <row r="12027" spans="4:4">
      <c r="D12027" s="94"/>
    </row>
    <row r="12028" spans="4:4">
      <c r="D12028" s="94"/>
    </row>
    <row r="12029" spans="4:4">
      <c r="D12029" s="94"/>
    </row>
    <row r="12030" spans="4:4">
      <c r="D12030" s="94"/>
    </row>
    <row r="12031" spans="4:4">
      <c r="D12031" s="94"/>
    </row>
    <row r="12032" spans="4:4">
      <c r="D12032" s="94"/>
    </row>
    <row r="12033" spans="4:4">
      <c r="D12033" s="94"/>
    </row>
    <row r="12034" spans="4:4">
      <c r="D12034" s="94"/>
    </row>
    <row r="12035" spans="4:4">
      <c r="D12035" s="94"/>
    </row>
    <row r="12036" spans="4:4">
      <c r="D12036" s="94"/>
    </row>
    <row r="12037" spans="4:4">
      <c r="D12037" s="94"/>
    </row>
    <row r="12038" spans="4:4">
      <c r="D12038" s="94"/>
    </row>
    <row r="12039" spans="4:4">
      <c r="D12039" s="94"/>
    </row>
    <row r="12040" spans="4:4">
      <c r="D12040" s="94"/>
    </row>
    <row r="12041" spans="4:4">
      <c r="D12041" s="94"/>
    </row>
    <row r="12042" spans="4:4">
      <c r="D12042" s="94"/>
    </row>
    <row r="12043" spans="4:4">
      <c r="D12043" s="94"/>
    </row>
    <row r="12044" spans="4:4">
      <c r="D12044" s="94"/>
    </row>
    <row r="12045" spans="4:4">
      <c r="D12045" s="94"/>
    </row>
    <row r="12046" spans="4:4">
      <c r="D12046" s="94"/>
    </row>
    <row r="12047" spans="4:4">
      <c r="D12047" s="94"/>
    </row>
    <row r="12048" spans="4:4">
      <c r="D12048" s="94"/>
    </row>
    <row r="12049" spans="4:4">
      <c r="D12049" s="94"/>
    </row>
    <row r="12050" spans="4:4">
      <c r="D12050" s="94"/>
    </row>
    <row r="12051" spans="4:4">
      <c r="D12051" s="94"/>
    </row>
    <row r="12052" spans="4:4">
      <c r="D12052" s="94"/>
    </row>
    <row r="12053" spans="4:4">
      <c r="D12053" s="94"/>
    </row>
    <row r="12054" spans="4:4">
      <c r="D12054" s="94"/>
    </row>
    <row r="12055" spans="4:4">
      <c r="D12055" s="94"/>
    </row>
    <row r="12056" spans="4:4">
      <c r="D12056" s="94"/>
    </row>
    <row r="12057" spans="4:4">
      <c r="D12057" s="94"/>
    </row>
    <row r="12058" spans="4:4">
      <c r="D12058" s="94"/>
    </row>
    <row r="12059" spans="4:4">
      <c r="D12059" s="94"/>
    </row>
    <row r="12060" spans="4:4">
      <c r="D12060" s="94"/>
    </row>
    <row r="12061" spans="4:4">
      <c r="D12061" s="94"/>
    </row>
    <row r="12062" spans="4:4">
      <c r="D12062" s="94"/>
    </row>
    <row r="12063" spans="4:4">
      <c r="D12063" s="94"/>
    </row>
    <row r="12064" spans="4:4">
      <c r="D12064" s="94"/>
    </row>
    <row r="12065" spans="4:4">
      <c r="D12065" s="94"/>
    </row>
    <row r="12066" spans="4:4">
      <c r="D12066" s="94"/>
    </row>
    <row r="12067" spans="4:4">
      <c r="D12067" s="94"/>
    </row>
    <row r="12068" spans="4:4">
      <c r="D12068" s="94"/>
    </row>
    <row r="12069" spans="4:4">
      <c r="D12069" s="94"/>
    </row>
    <row r="12070" spans="4:4">
      <c r="D12070" s="94"/>
    </row>
    <row r="12071" spans="4:4">
      <c r="D12071" s="94"/>
    </row>
    <row r="12072" spans="4:4">
      <c r="D12072" s="94"/>
    </row>
    <row r="12073" spans="4:4">
      <c r="D12073" s="94"/>
    </row>
    <row r="12074" spans="4:4">
      <c r="D12074" s="94"/>
    </row>
    <row r="12075" spans="4:4">
      <c r="D12075" s="94"/>
    </row>
    <row r="12076" spans="4:4">
      <c r="D12076" s="94"/>
    </row>
    <row r="12077" spans="4:4">
      <c r="D12077" s="94"/>
    </row>
    <row r="12078" spans="4:4">
      <c r="D12078" s="94"/>
    </row>
    <row r="12079" spans="4:4">
      <c r="D12079" s="94"/>
    </row>
    <row r="12080" spans="4:4">
      <c r="D12080" s="94"/>
    </row>
    <row r="12081" spans="4:4">
      <c r="D12081" s="94"/>
    </row>
    <row r="12082" spans="4:4">
      <c r="D12082" s="94"/>
    </row>
    <row r="12083" spans="4:4">
      <c r="D12083" s="94"/>
    </row>
    <row r="12084" spans="4:4">
      <c r="D12084" s="94"/>
    </row>
    <row r="12085" spans="4:4">
      <c r="D12085" s="94"/>
    </row>
    <row r="12086" spans="4:4">
      <c r="D12086" s="94"/>
    </row>
    <row r="12087" spans="4:4">
      <c r="D12087" s="94"/>
    </row>
    <row r="12088" spans="4:4">
      <c r="D12088" s="94"/>
    </row>
    <row r="12089" spans="4:4">
      <c r="D12089" s="94"/>
    </row>
    <row r="12090" spans="4:4">
      <c r="D12090" s="94"/>
    </row>
    <row r="12091" spans="4:4">
      <c r="D12091" s="94"/>
    </row>
    <row r="12092" spans="4:4">
      <c r="D12092" s="94"/>
    </row>
    <row r="12093" spans="4:4">
      <c r="D12093" s="94"/>
    </row>
    <row r="12094" spans="4:4">
      <c r="D12094" s="94"/>
    </row>
    <row r="12095" spans="4:4">
      <c r="D12095" s="94"/>
    </row>
    <row r="12096" spans="4:4">
      <c r="D12096" s="94"/>
    </row>
    <row r="12097" spans="4:4">
      <c r="D12097" s="94"/>
    </row>
    <row r="12098" spans="4:4">
      <c r="D12098" s="94"/>
    </row>
    <row r="12099" spans="4:4">
      <c r="D12099" s="94"/>
    </row>
    <row r="12100" spans="4:4">
      <c r="D12100" s="94"/>
    </row>
    <row r="12101" spans="4:4">
      <c r="D12101" s="94"/>
    </row>
    <row r="12102" spans="4:4">
      <c r="D12102" s="94"/>
    </row>
    <row r="12103" spans="4:4">
      <c r="D12103" s="94"/>
    </row>
    <row r="12104" spans="4:4">
      <c r="D12104" s="94"/>
    </row>
    <row r="12105" spans="4:4">
      <c r="D12105" s="94"/>
    </row>
    <row r="12106" spans="4:4">
      <c r="D12106" s="94"/>
    </row>
    <row r="12107" spans="4:4">
      <c r="D12107" s="94"/>
    </row>
    <row r="12108" spans="4:4">
      <c r="D12108" s="94"/>
    </row>
    <row r="12109" spans="4:4">
      <c r="D12109" s="94"/>
    </row>
    <row r="12110" spans="4:4">
      <c r="D12110" s="94"/>
    </row>
    <row r="12111" spans="4:4">
      <c r="D12111" s="94"/>
    </row>
    <row r="12112" spans="4:4">
      <c r="D12112" s="94"/>
    </row>
    <row r="12113" spans="4:4">
      <c r="D12113" s="94"/>
    </row>
    <row r="12114" spans="4:4">
      <c r="D12114" s="94"/>
    </row>
    <row r="12115" spans="4:4">
      <c r="D12115" s="94"/>
    </row>
    <row r="12116" spans="4:4">
      <c r="D12116" s="94"/>
    </row>
    <row r="12117" spans="4:4">
      <c r="D12117" s="94"/>
    </row>
    <row r="12118" spans="4:4">
      <c r="D12118" s="94"/>
    </row>
    <row r="12119" spans="4:4">
      <c r="D12119" s="94"/>
    </row>
    <row r="12120" spans="4:4">
      <c r="D12120" s="94"/>
    </row>
    <row r="12121" spans="4:4">
      <c r="D12121" s="94"/>
    </row>
    <row r="12122" spans="4:4">
      <c r="D12122" s="94"/>
    </row>
    <row r="12123" spans="4:4">
      <c r="D12123" s="94"/>
    </row>
    <row r="12124" spans="4:4">
      <c r="D12124" s="94"/>
    </row>
    <row r="12125" spans="4:4">
      <c r="D12125" s="94"/>
    </row>
    <row r="12126" spans="4:4">
      <c r="D12126" s="94"/>
    </row>
    <row r="12127" spans="4:4">
      <c r="D12127" s="94"/>
    </row>
    <row r="12128" spans="4:4">
      <c r="D12128" s="94"/>
    </row>
    <row r="12129" spans="4:4">
      <c r="D12129" s="94"/>
    </row>
    <row r="12130" spans="4:4">
      <c r="D12130" s="94"/>
    </row>
    <row r="12131" spans="4:4">
      <c r="D12131" s="94"/>
    </row>
    <row r="12132" spans="4:4">
      <c r="D12132" s="94"/>
    </row>
    <row r="12133" spans="4:4">
      <c r="D12133" s="94"/>
    </row>
    <row r="12134" spans="4:4">
      <c r="D12134" s="94"/>
    </row>
    <row r="12135" spans="4:4">
      <c r="D12135" s="94"/>
    </row>
    <row r="12136" spans="4:4">
      <c r="D12136" s="94"/>
    </row>
    <row r="12137" spans="4:4">
      <c r="D12137" s="94"/>
    </row>
    <row r="12138" spans="4:4">
      <c r="D12138" s="94"/>
    </row>
    <row r="12139" spans="4:4">
      <c r="D12139" s="94"/>
    </row>
    <row r="12140" spans="4:4">
      <c r="D12140" s="94"/>
    </row>
    <row r="12141" spans="4:4">
      <c r="D12141" s="94"/>
    </row>
    <row r="12142" spans="4:4">
      <c r="D12142" s="94"/>
    </row>
    <row r="12143" spans="4:4">
      <c r="D12143" s="94"/>
    </row>
    <row r="12144" spans="4:4">
      <c r="D12144" s="94"/>
    </row>
    <row r="12145" spans="4:4">
      <c r="D12145" s="94"/>
    </row>
    <row r="12146" spans="4:4">
      <c r="D12146" s="94"/>
    </row>
    <row r="12147" spans="4:4">
      <c r="D12147" s="94"/>
    </row>
    <row r="12148" spans="4:4">
      <c r="D12148" s="94"/>
    </row>
    <row r="12149" spans="4:4">
      <c r="D12149" s="94"/>
    </row>
    <row r="12150" spans="4:4">
      <c r="D12150" s="94"/>
    </row>
    <row r="12151" spans="4:4">
      <c r="D12151" s="94"/>
    </row>
    <row r="12152" spans="4:4">
      <c r="D12152" s="94"/>
    </row>
    <row r="12153" spans="4:4">
      <c r="D12153" s="94"/>
    </row>
    <row r="12154" spans="4:4">
      <c r="D12154" s="94"/>
    </row>
    <row r="12155" spans="4:4">
      <c r="D12155" s="94"/>
    </row>
    <row r="12156" spans="4:4">
      <c r="D12156" s="94"/>
    </row>
    <row r="12157" spans="4:4">
      <c r="D12157" s="94"/>
    </row>
    <row r="12158" spans="4:4">
      <c r="D12158" s="94"/>
    </row>
    <row r="12159" spans="4:4">
      <c r="D12159" s="94"/>
    </row>
    <row r="12160" spans="4:4">
      <c r="D12160" s="94"/>
    </row>
    <row r="12161" spans="4:4">
      <c r="D12161" s="94"/>
    </row>
    <row r="12162" spans="4:4">
      <c r="D12162" s="94"/>
    </row>
    <row r="12163" spans="4:4">
      <c r="D12163" s="94"/>
    </row>
    <row r="12164" spans="4:4">
      <c r="D12164" s="94"/>
    </row>
    <row r="12165" spans="4:4">
      <c r="D12165" s="94"/>
    </row>
    <row r="12166" spans="4:4">
      <c r="D12166" s="94"/>
    </row>
    <row r="12167" spans="4:4">
      <c r="D12167" s="94"/>
    </row>
    <row r="12168" spans="4:4">
      <c r="D12168" s="94"/>
    </row>
    <row r="12169" spans="4:4">
      <c r="D12169" s="94"/>
    </row>
    <row r="12170" spans="4:4">
      <c r="D12170" s="94"/>
    </row>
    <row r="12171" spans="4:4">
      <c r="D12171" s="94"/>
    </row>
    <row r="12172" spans="4:4">
      <c r="D12172" s="94"/>
    </row>
    <row r="12173" spans="4:4">
      <c r="D12173" s="94"/>
    </row>
    <row r="12174" spans="4:4">
      <c r="D12174" s="94"/>
    </row>
    <row r="12175" spans="4:4">
      <c r="D12175" s="94"/>
    </row>
    <row r="12176" spans="4:4">
      <c r="D12176" s="94"/>
    </row>
    <row r="12177" spans="4:4">
      <c r="D12177" s="94"/>
    </row>
    <row r="12178" spans="4:4">
      <c r="D12178" s="94"/>
    </row>
    <row r="12179" spans="4:4">
      <c r="D12179" s="94"/>
    </row>
    <row r="12180" spans="4:4">
      <c r="D12180" s="94"/>
    </row>
    <row r="12181" spans="4:4">
      <c r="D12181" s="94"/>
    </row>
    <row r="12182" spans="4:4">
      <c r="D12182" s="94"/>
    </row>
    <row r="12183" spans="4:4">
      <c r="D12183" s="94"/>
    </row>
    <row r="12184" spans="4:4">
      <c r="D12184" s="94"/>
    </row>
    <row r="12185" spans="4:4">
      <c r="D12185" s="94"/>
    </row>
    <row r="12186" spans="4:4">
      <c r="D12186" s="94"/>
    </row>
    <row r="12187" spans="4:4">
      <c r="D12187" s="94"/>
    </row>
    <row r="12188" spans="4:4">
      <c r="D12188" s="94"/>
    </row>
    <row r="12189" spans="4:4">
      <c r="D12189" s="94"/>
    </row>
    <row r="12190" spans="4:4">
      <c r="D12190" s="94"/>
    </row>
    <row r="12191" spans="4:4">
      <c r="D12191" s="94"/>
    </row>
    <row r="12192" spans="4:4">
      <c r="D12192" s="94"/>
    </row>
    <row r="12193" spans="4:4">
      <c r="D12193" s="94"/>
    </row>
    <row r="12194" spans="4:4">
      <c r="D12194" s="94"/>
    </row>
    <row r="12195" spans="4:4">
      <c r="D12195" s="94"/>
    </row>
    <row r="12196" spans="4:4">
      <c r="D12196" s="94"/>
    </row>
    <row r="12197" spans="4:4">
      <c r="D12197" s="94"/>
    </row>
    <row r="12198" spans="4:4">
      <c r="D12198" s="94"/>
    </row>
    <row r="12199" spans="4:4">
      <c r="D12199" s="94"/>
    </row>
    <row r="12200" spans="4:4">
      <c r="D12200" s="94"/>
    </row>
    <row r="12201" spans="4:4">
      <c r="D12201" s="94"/>
    </row>
    <row r="12202" spans="4:4">
      <c r="D12202" s="94"/>
    </row>
    <row r="12203" spans="4:4">
      <c r="D12203" s="94"/>
    </row>
    <row r="12204" spans="4:4">
      <c r="D12204" s="94"/>
    </row>
    <row r="12205" spans="4:4">
      <c r="D12205" s="94"/>
    </row>
    <row r="12206" spans="4:4">
      <c r="D12206" s="94"/>
    </row>
    <row r="12207" spans="4:4">
      <c r="D12207" s="94"/>
    </row>
    <row r="12208" spans="4:4">
      <c r="D12208" s="94"/>
    </row>
    <row r="12209" spans="4:4">
      <c r="D12209" s="94"/>
    </row>
    <row r="12210" spans="4:4">
      <c r="D12210" s="94"/>
    </row>
    <row r="12211" spans="4:4">
      <c r="D12211" s="94"/>
    </row>
    <row r="12212" spans="4:4">
      <c r="D12212" s="94"/>
    </row>
    <row r="12213" spans="4:4">
      <c r="D12213" s="94"/>
    </row>
    <row r="12214" spans="4:4">
      <c r="D12214" s="94"/>
    </row>
    <row r="12215" spans="4:4">
      <c r="D12215" s="94"/>
    </row>
    <row r="12216" spans="4:4">
      <c r="D12216" s="94"/>
    </row>
    <row r="12217" spans="4:4">
      <c r="D12217" s="94"/>
    </row>
    <row r="12218" spans="4:4">
      <c r="D12218" s="94"/>
    </row>
    <row r="12219" spans="4:4">
      <c r="D12219" s="94"/>
    </row>
    <row r="12220" spans="4:4">
      <c r="D12220" s="94"/>
    </row>
    <row r="12221" spans="4:4">
      <c r="D12221" s="94"/>
    </row>
    <row r="12222" spans="4:4">
      <c r="D12222" s="94"/>
    </row>
    <row r="12223" spans="4:4">
      <c r="D12223" s="94"/>
    </row>
    <row r="12224" spans="4:4">
      <c r="D12224" s="94"/>
    </row>
    <row r="12225" spans="4:4">
      <c r="D12225" s="94"/>
    </row>
    <row r="12226" spans="4:4">
      <c r="D12226" s="94"/>
    </row>
    <row r="12227" spans="4:4">
      <c r="D12227" s="94"/>
    </row>
    <row r="12228" spans="4:4">
      <c r="D12228" s="94"/>
    </row>
    <row r="12229" spans="4:4">
      <c r="D12229" s="94"/>
    </row>
    <row r="12230" spans="4:4">
      <c r="D12230" s="94"/>
    </row>
    <row r="12231" spans="4:4">
      <c r="D12231" s="94"/>
    </row>
    <row r="12232" spans="4:4">
      <c r="D12232" s="94"/>
    </row>
    <row r="12233" spans="4:4">
      <c r="D12233" s="94"/>
    </row>
    <row r="12234" spans="4:4">
      <c r="D12234" s="94"/>
    </row>
    <row r="12235" spans="4:4">
      <c r="D12235" s="94"/>
    </row>
    <row r="12236" spans="4:4">
      <c r="D12236" s="94"/>
    </row>
    <row r="12237" spans="4:4">
      <c r="D12237" s="94"/>
    </row>
    <row r="12238" spans="4:4">
      <c r="D12238" s="94"/>
    </row>
    <row r="12239" spans="4:4">
      <c r="D12239" s="94"/>
    </row>
    <row r="12240" spans="4:4">
      <c r="D12240" s="94"/>
    </row>
    <row r="12241" spans="4:4">
      <c r="D12241" s="94"/>
    </row>
    <row r="12242" spans="4:4">
      <c r="D12242" s="94"/>
    </row>
    <row r="12243" spans="4:4">
      <c r="D12243" s="94"/>
    </row>
    <row r="12244" spans="4:4">
      <c r="D12244" s="94"/>
    </row>
    <row r="12245" spans="4:4">
      <c r="D12245" s="94"/>
    </row>
    <row r="12246" spans="4:4">
      <c r="D12246" s="94"/>
    </row>
    <row r="12247" spans="4:4">
      <c r="D12247" s="94"/>
    </row>
    <row r="12248" spans="4:4">
      <c r="D12248" s="94"/>
    </row>
    <row r="12249" spans="4:4">
      <c r="D12249" s="94"/>
    </row>
    <row r="12250" spans="4:4">
      <c r="D12250" s="94"/>
    </row>
    <row r="12251" spans="4:4">
      <c r="D12251" s="94"/>
    </row>
    <row r="12252" spans="4:4">
      <c r="D12252" s="94"/>
    </row>
    <row r="12253" spans="4:4">
      <c r="D12253" s="94"/>
    </row>
    <row r="12254" spans="4:4">
      <c r="D12254" s="94"/>
    </row>
    <row r="12255" spans="4:4">
      <c r="D12255" s="94"/>
    </row>
    <row r="12256" spans="4:4">
      <c r="D12256" s="94"/>
    </row>
    <row r="12257" spans="4:4">
      <c r="D12257" s="94"/>
    </row>
    <row r="12258" spans="4:4">
      <c r="D12258" s="94"/>
    </row>
    <row r="12259" spans="4:4">
      <c r="D12259" s="94"/>
    </row>
    <row r="12260" spans="4:4">
      <c r="D12260" s="94"/>
    </row>
    <row r="12261" spans="4:4">
      <c r="D12261" s="94"/>
    </row>
    <row r="12262" spans="4:4">
      <c r="D12262" s="94"/>
    </row>
    <row r="12263" spans="4:4">
      <c r="D12263" s="94"/>
    </row>
    <row r="12264" spans="4:4">
      <c r="D12264" s="94"/>
    </row>
    <row r="12265" spans="4:4">
      <c r="D12265" s="94"/>
    </row>
    <row r="12266" spans="4:4">
      <c r="D12266" s="94"/>
    </row>
    <row r="12267" spans="4:4">
      <c r="D12267" s="94"/>
    </row>
    <row r="12268" spans="4:4">
      <c r="D12268" s="94"/>
    </row>
    <row r="12269" spans="4:4">
      <c r="D12269" s="94"/>
    </row>
    <row r="12270" spans="4:4">
      <c r="D12270" s="94"/>
    </row>
    <row r="12271" spans="4:4">
      <c r="D12271" s="94"/>
    </row>
    <row r="12272" spans="4:4">
      <c r="D12272" s="94"/>
    </row>
    <row r="12273" spans="4:4">
      <c r="D12273" s="94"/>
    </row>
    <row r="12274" spans="4:4">
      <c r="D12274" s="94"/>
    </row>
    <row r="12275" spans="4:4">
      <c r="D12275" s="94"/>
    </row>
    <row r="12276" spans="4:4">
      <c r="D12276" s="94"/>
    </row>
    <row r="12277" spans="4:4">
      <c r="D12277" s="94"/>
    </row>
    <row r="12278" spans="4:4">
      <c r="D12278" s="94"/>
    </row>
    <row r="12279" spans="4:4">
      <c r="D12279" s="94"/>
    </row>
    <row r="12280" spans="4:4">
      <c r="D12280" s="94"/>
    </row>
    <row r="12281" spans="4:4">
      <c r="D12281" s="94"/>
    </row>
    <row r="12282" spans="4:4">
      <c r="D12282" s="94"/>
    </row>
    <row r="12283" spans="4:4">
      <c r="D12283" s="94"/>
    </row>
    <row r="12284" spans="4:4">
      <c r="D12284" s="94"/>
    </row>
    <row r="12285" spans="4:4">
      <c r="D12285" s="94"/>
    </row>
    <row r="12286" spans="4:4">
      <c r="D12286" s="94"/>
    </row>
    <row r="12287" spans="4:4">
      <c r="D12287" s="94"/>
    </row>
    <row r="12288" spans="4:4">
      <c r="D12288" s="94"/>
    </row>
    <row r="12289" spans="4:4">
      <c r="D12289" s="94"/>
    </row>
    <row r="12290" spans="4:4">
      <c r="D12290" s="94"/>
    </row>
    <row r="12291" spans="4:4">
      <c r="D12291" s="94"/>
    </row>
    <row r="12292" spans="4:4">
      <c r="D12292" s="94"/>
    </row>
    <row r="12293" spans="4:4">
      <c r="D12293" s="94"/>
    </row>
    <row r="12294" spans="4:4">
      <c r="D12294" s="94"/>
    </row>
    <row r="12295" spans="4:4">
      <c r="D12295" s="94"/>
    </row>
    <row r="12296" spans="4:4">
      <c r="D12296" s="94"/>
    </row>
    <row r="12297" spans="4:4">
      <c r="D12297" s="94"/>
    </row>
    <row r="12298" spans="4:4">
      <c r="D12298" s="94"/>
    </row>
    <row r="12299" spans="4:4">
      <c r="D12299" s="94"/>
    </row>
    <row r="12300" spans="4:4">
      <c r="D12300" s="94"/>
    </row>
    <row r="12301" spans="4:4">
      <c r="D12301" s="94"/>
    </row>
    <row r="12302" spans="4:4">
      <c r="D12302" s="94"/>
    </row>
    <row r="12303" spans="4:4">
      <c r="D12303" s="94"/>
    </row>
    <row r="12304" spans="4:4">
      <c r="D12304" s="94"/>
    </row>
    <row r="12305" spans="4:4">
      <c r="D12305" s="94"/>
    </row>
    <row r="12306" spans="4:4">
      <c r="D12306" s="94"/>
    </row>
    <row r="12307" spans="4:4">
      <c r="D12307" s="94"/>
    </row>
    <row r="12308" spans="4:4">
      <c r="D12308" s="94"/>
    </row>
    <row r="12309" spans="4:4">
      <c r="D12309" s="94"/>
    </row>
    <row r="12310" spans="4:4">
      <c r="D12310" s="94"/>
    </row>
    <row r="12311" spans="4:4">
      <c r="D12311" s="94"/>
    </row>
    <row r="12312" spans="4:4">
      <c r="D12312" s="94"/>
    </row>
    <row r="12313" spans="4:4">
      <c r="D12313" s="94"/>
    </row>
    <row r="12314" spans="4:4">
      <c r="D12314" s="94"/>
    </row>
    <row r="12315" spans="4:4">
      <c r="D12315" s="94"/>
    </row>
    <row r="12316" spans="4:4">
      <c r="D12316" s="94"/>
    </row>
    <row r="12317" spans="4:4">
      <c r="D12317" s="94"/>
    </row>
    <row r="12318" spans="4:4">
      <c r="D12318" s="94"/>
    </row>
    <row r="12319" spans="4:4">
      <c r="D12319" s="94"/>
    </row>
    <row r="12320" spans="4:4">
      <c r="D12320" s="94"/>
    </row>
    <row r="12321" spans="4:4">
      <c r="D12321" s="94"/>
    </row>
    <row r="12322" spans="4:4">
      <c r="D12322" s="94"/>
    </row>
    <row r="12323" spans="4:4">
      <c r="D12323" s="94"/>
    </row>
    <row r="12324" spans="4:4">
      <c r="D12324" s="94"/>
    </row>
    <row r="12325" spans="4:4">
      <c r="D12325" s="94"/>
    </row>
    <row r="12326" spans="4:4">
      <c r="D12326" s="94"/>
    </row>
    <row r="12327" spans="4:4">
      <c r="D12327" s="94"/>
    </row>
    <row r="12328" spans="4:4">
      <c r="D12328" s="94"/>
    </row>
    <row r="12329" spans="4:4">
      <c r="D12329" s="94"/>
    </row>
    <row r="12330" spans="4:4">
      <c r="D12330" s="94"/>
    </row>
    <row r="12331" spans="4:4">
      <c r="D12331" s="94"/>
    </row>
    <row r="12332" spans="4:4">
      <c r="D12332" s="94"/>
    </row>
    <row r="12333" spans="4:4">
      <c r="D12333" s="94"/>
    </row>
    <row r="12334" spans="4:4">
      <c r="D12334" s="94"/>
    </row>
    <row r="12335" spans="4:4">
      <c r="D12335" s="94"/>
    </row>
    <row r="12336" spans="4:4">
      <c r="D12336" s="94"/>
    </row>
    <row r="12337" spans="4:4">
      <c r="D12337" s="94"/>
    </row>
    <row r="12338" spans="4:4">
      <c r="D12338" s="94"/>
    </row>
    <row r="12339" spans="4:4">
      <c r="D12339" s="94"/>
    </row>
    <row r="12340" spans="4:4">
      <c r="D12340" s="94"/>
    </row>
    <row r="12341" spans="4:4">
      <c r="D12341" s="94"/>
    </row>
    <row r="12342" spans="4:4">
      <c r="D12342" s="94"/>
    </row>
    <row r="12343" spans="4:4">
      <c r="D12343" s="94"/>
    </row>
    <row r="12344" spans="4:4">
      <c r="D12344" s="94"/>
    </row>
    <row r="12345" spans="4:4">
      <c r="D12345" s="94"/>
    </row>
    <row r="12346" spans="4:4">
      <c r="D12346" s="94"/>
    </row>
    <row r="12347" spans="4:4">
      <c r="D12347" s="94"/>
    </row>
    <row r="12348" spans="4:4">
      <c r="D12348" s="94"/>
    </row>
    <row r="12349" spans="4:4">
      <c r="D12349" s="94"/>
    </row>
    <row r="12350" spans="4:4">
      <c r="D12350" s="94"/>
    </row>
    <row r="12351" spans="4:4">
      <c r="D12351" s="94"/>
    </row>
    <row r="12352" spans="4:4">
      <c r="D12352" s="94"/>
    </row>
    <row r="12353" spans="4:4">
      <c r="D12353" s="94"/>
    </row>
    <row r="12354" spans="4:4">
      <c r="D12354" s="94"/>
    </row>
    <row r="12355" spans="4:4">
      <c r="D12355" s="94"/>
    </row>
    <row r="12356" spans="4:4">
      <c r="D12356" s="94"/>
    </row>
    <row r="12357" spans="4:4">
      <c r="D12357" s="94"/>
    </row>
    <row r="12358" spans="4:4">
      <c r="D12358" s="94"/>
    </row>
    <row r="12359" spans="4:4">
      <c r="D12359" s="94"/>
    </row>
    <row r="12360" spans="4:4">
      <c r="D12360" s="94"/>
    </row>
    <row r="12361" spans="4:4">
      <c r="D12361" s="94"/>
    </row>
    <row r="12362" spans="4:4">
      <c r="D12362" s="94"/>
    </row>
    <row r="12363" spans="4:4">
      <c r="D12363" s="94"/>
    </row>
    <row r="12364" spans="4:4">
      <c r="D12364" s="94"/>
    </row>
    <row r="12365" spans="4:4">
      <c r="D12365" s="94"/>
    </row>
    <row r="12366" spans="4:4">
      <c r="D12366" s="94"/>
    </row>
    <row r="12367" spans="4:4">
      <c r="D12367" s="94"/>
    </row>
    <row r="12368" spans="4:4">
      <c r="D12368" s="94"/>
    </row>
    <row r="12369" spans="4:4">
      <c r="D12369" s="94"/>
    </row>
    <row r="12370" spans="4:4">
      <c r="D12370" s="94"/>
    </row>
    <row r="12371" spans="4:4">
      <c r="D12371" s="94"/>
    </row>
    <row r="12372" spans="4:4">
      <c r="D12372" s="94"/>
    </row>
    <row r="12373" spans="4:4">
      <c r="D12373" s="94"/>
    </row>
    <row r="12374" spans="4:4">
      <c r="D12374" s="94"/>
    </row>
    <row r="12375" spans="4:4">
      <c r="D12375" s="94"/>
    </row>
    <row r="12376" spans="4:4">
      <c r="D12376" s="94"/>
    </row>
    <row r="12377" spans="4:4">
      <c r="D12377" s="94"/>
    </row>
    <row r="12378" spans="4:4">
      <c r="D12378" s="94"/>
    </row>
    <row r="12379" spans="4:4">
      <c r="D12379" s="94"/>
    </row>
    <row r="12380" spans="4:4">
      <c r="D12380" s="94"/>
    </row>
    <row r="12381" spans="4:4">
      <c r="D12381" s="94"/>
    </row>
    <row r="12382" spans="4:4">
      <c r="D12382" s="94"/>
    </row>
    <row r="12383" spans="4:4">
      <c r="D12383" s="94"/>
    </row>
    <row r="12384" spans="4:4">
      <c r="D12384" s="94"/>
    </row>
    <row r="12385" spans="4:4">
      <c r="D12385" s="94"/>
    </row>
    <row r="12386" spans="4:4">
      <c r="D12386" s="94"/>
    </row>
    <row r="12387" spans="4:4">
      <c r="D12387" s="94"/>
    </row>
    <row r="12388" spans="4:4">
      <c r="D12388" s="94"/>
    </row>
    <row r="12389" spans="4:4">
      <c r="D12389" s="94"/>
    </row>
    <row r="12390" spans="4:4">
      <c r="D12390" s="94"/>
    </row>
    <row r="12391" spans="4:4">
      <c r="D12391" s="94"/>
    </row>
    <row r="12392" spans="4:4">
      <c r="D12392" s="94"/>
    </row>
    <row r="12393" spans="4:4">
      <c r="D12393" s="94"/>
    </row>
    <row r="12394" spans="4:4">
      <c r="D12394" s="94"/>
    </row>
    <row r="12395" spans="4:4">
      <c r="D12395" s="94"/>
    </row>
    <row r="12396" spans="4:4">
      <c r="D12396" s="94"/>
    </row>
    <row r="12397" spans="4:4">
      <c r="D12397" s="94"/>
    </row>
    <row r="12398" spans="4:4">
      <c r="D12398" s="94"/>
    </row>
    <row r="12399" spans="4:4">
      <c r="D12399" s="94"/>
    </row>
    <row r="12400" spans="4:4">
      <c r="D12400" s="94"/>
    </row>
    <row r="12401" spans="4:4">
      <c r="D12401" s="94"/>
    </row>
    <row r="12402" spans="4:4">
      <c r="D12402" s="94"/>
    </row>
    <row r="12403" spans="4:4">
      <c r="D12403" s="94"/>
    </row>
    <row r="12404" spans="4:4">
      <c r="D12404" s="94"/>
    </row>
    <row r="12405" spans="4:4">
      <c r="D12405" s="94"/>
    </row>
    <row r="12406" spans="4:4">
      <c r="D12406" s="94"/>
    </row>
    <row r="12407" spans="4:4">
      <c r="D12407" s="94"/>
    </row>
    <row r="12408" spans="4:4">
      <c r="D12408" s="94"/>
    </row>
    <row r="12409" spans="4:4">
      <c r="D12409" s="94"/>
    </row>
    <row r="12410" spans="4:4">
      <c r="D12410" s="94"/>
    </row>
    <row r="12411" spans="4:4">
      <c r="D12411" s="94"/>
    </row>
    <row r="12412" spans="4:4">
      <c r="D12412" s="94"/>
    </row>
    <row r="12413" spans="4:4">
      <c r="D12413" s="94"/>
    </row>
    <row r="12414" spans="4:4">
      <c r="D12414" s="94"/>
    </row>
    <row r="12415" spans="4:4">
      <c r="D12415" s="94"/>
    </row>
    <row r="12416" spans="4:4">
      <c r="D12416" s="94"/>
    </row>
    <row r="12417" spans="4:4">
      <c r="D12417" s="94"/>
    </row>
    <row r="12418" spans="4:4">
      <c r="D12418" s="94"/>
    </row>
    <row r="12419" spans="4:4">
      <c r="D12419" s="94"/>
    </row>
    <row r="12420" spans="4:4">
      <c r="D12420" s="94"/>
    </row>
    <row r="12421" spans="4:4">
      <c r="D12421" s="94"/>
    </row>
    <row r="12422" spans="4:4">
      <c r="D12422" s="94"/>
    </row>
    <row r="12423" spans="4:4">
      <c r="D12423" s="94"/>
    </row>
    <row r="12424" spans="4:4">
      <c r="D12424" s="94"/>
    </row>
    <row r="12425" spans="4:4">
      <c r="D12425" s="94"/>
    </row>
    <row r="12426" spans="4:4">
      <c r="D12426" s="94"/>
    </row>
    <row r="12427" spans="4:4">
      <c r="D12427" s="94"/>
    </row>
    <row r="12428" spans="4:4">
      <c r="D12428" s="94"/>
    </row>
    <row r="12429" spans="4:4">
      <c r="D12429" s="94"/>
    </row>
    <row r="12430" spans="4:4">
      <c r="D12430" s="94"/>
    </row>
    <row r="12431" spans="4:4">
      <c r="D12431" s="94"/>
    </row>
    <row r="12432" spans="4:4">
      <c r="D12432" s="94"/>
    </row>
    <row r="12433" spans="4:4">
      <c r="D12433" s="94"/>
    </row>
    <row r="12434" spans="4:4">
      <c r="D12434" s="94"/>
    </row>
    <row r="12435" spans="4:4">
      <c r="D12435" s="94"/>
    </row>
    <row r="12436" spans="4:4">
      <c r="D12436" s="94"/>
    </row>
    <row r="12437" spans="4:4">
      <c r="D12437" s="94"/>
    </row>
    <row r="12438" spans="4:4">
      <c r="D12438" s="94"/>
    </row>
    <row r="12439" spans="4:4">
      <c r="D12439" s="94"/>
    </row>
    <row r="12440" spans="4:4">
      <c r="D12440" s="94"/>
    </row>
    <row r="12441" spans="4:4">
      <c r="D12441" s="94"/>
    </row>
    <row r="12442" spans="4:4">
      <c r="D12442" s="94"/>
    </row>
    <row r="12443" spans="4:4">
      <c r="D12443" s="94"/>
    </row>
    <row r="12444" spans="4:4">
      <c r="D12444" s="94"/>
    </row>
    <row r="12445" spans="4:4">
      <c r="D12445" s="94"/>
    </row>
    <row r="12446" spans="4:4">
      <c r="D12446" s="94"/>
    </row>
    <row r="12447" spans="4:4">
      <c r="D12447" s="94"/>
    </row>
    <row r="12448" spans="4:4">
      <c r="D12448" s="94"/>
    </row>
    <row r="12449" spans="4:4">
      <c r="D12449" s="94"/>
    </row>
    <row r="12450" spans="4:4">
      <c r="D12450" s="94"/>
    </row>
    <row r="12451" spans="4:4">
      <c r="D12451" s="94"/>
    </row>
    <row r="12452" spans="4:4">
      <c r="D12452" s="94"/>
    </row>
    <row r="12453" spans="4:4">
      <c r="D12453" s="94"/>
    </row>
    <row r="12454" spans="4:4">
      <c r="D12454" s="94"/>
    </row>
    <row r="12455" spans="4:4">
      <c r="D12455" s="94"/>
    </row>
    <row r="12456" spans="4:4">
      <c r="D12456" s="94"/>
    </row>
    <row r="12457" spans="4:4">
      <c r="D12457" s="94"/>
    </row>
    <row r="12458" spans="4:4">
      <c r="D12458" s="94"/>
    </row>
    <row r="12459" spans="4:4">
      <c r="D12459" s="94"/>
    </row>
    <row r="12460" spans="4:4">
      <c r="D12460" s="94"/>
    </row>
    <row r="12461" spans="4:4">
      <c r="D12461" s="94"/>
    </row>
    <row r="12462" spans="4:4">
      <c r="D12462" s="94"/>
    </row>
    <row r="12463" spans="4:4">
      <c r="D12463" s="94"/>
    </row>
    <row r="12464" spans="4:4">
      <c r="D12464" s="94"/>
    </row>
    <row r="12465" spans="4:4">
      <c r="D12465" s="94"/>
    </row>
    <row r="12466" spans="4:4">
      <c r="D12466" s="94"/>
    </row>
    <row r="12467" spans="4:4">
      <c r="D12467" s="94"/>
    </row>
    <row r="12468" spans="4:4">
      <c r="D12468" s="94"/>
    </row>
    <row r="12469" spans="4:4">
      <c r="D12469" s="94"/>
    </row>
    <row r="12470" spans="4:4">
      <c r="D12470" s="94"/>
    </row>
    <row r="12471" spans="4:4">
      <c r="D12471" s="94"/>
    </row>
    <row r="12472" spans="4:4">
      <c r="D12472" s="94"/>
    </row>
    <row r="12473" spans="4:4">
      <c r="D12473" s="94"/>
    </row>
    <row r="12474" spans="4:4">
      <c r="D12474" s="94"/>
    </row>
    <row r="12475" spans="4:4">
      <c r="D12475" s="94"/>
    </row>
    <row r="12476" spans="4:4">
      <c r="D12476" s="94"/>
    </row>
    <row r="12477" spans="4:4">
      <c r="D12477" s="94"/>
    </row>
    <row r="12478" spans="4:4">
      <c r="D12478" s="94"/>
    </row>
    <row r="12479" spans="4:4">
      <c r="D12479" s="94"/>
    </row>
    <row r="12480" spans="4:4">
      <c r="D12480" s="94"/>
    </row>
    <row r="12481" spans="4:4">
      <c r="D12481" s="94"/>
    </row>
    <row r="12482" spans="4:4">
      <c r="D12482" s="94"/>
    </row>
    <row r="12483" spans="4:4">
      <c r="D12483" s="94"/>
    </row>
    <row r="12484" spans="4:4">
      <c r="D12484" s="94"/>
    </row>
    <row r="12485" spans="4:4">
      <c r="D12485" s="94"/>
    </row>
    <row r="12486" spans="4:4">
      <c r="D12486" s="94"/>
    </row>
    <row r="12487" spans="4:4">
      <c r="D12487" s="94"/>
    </row>
    <row r="12488" spans="4:4">
      <c r="D12488" s="94"/>
    </row>
    <row r="12489" spans="4:4">
      <c r="D12489" s="94"/>
    </row>
    <row r="12490" spans="4:4">
      <c r="D12490" s="94"/>
    </row>
    <row r="12491" spans="4:4">
      <c r="D12491" s="94"/>
    </row>
    <row r="12492" spans="4:4">
      <c r="D12492" s="94"/>
    </row>
    <row r="12493" spans="4:4">
      <c r="D12493" s="94"/>
    </row>
    <row r="12494" spans="4:4">
      <c r="D12494" s="94"/>
    </row>
    <row r="12495" spans="4:4">
      <c r="D12495" s="94"/>
    </row>
    <row r="12496" spans="4:4">
      <c r="D12496" s="94"/>
    </row>
    <row r="12497" spans="4:4">
      <c r="D12497" s="94"/>
    </row>
    <row r="12498" spans="4:4">
      <c r="D12498" s="94"/>
    </row>
    <row r="12499" spans="4:4">
      <c r="D12499" s="94"/>
    </row>
    <row r="12500" spans="4:4">
      <c r="D12500" s="94"/>
    </row>
    <row r="12501" spans="4:4">
      <c r="D12501" s="94"/>
    </row>
    <row r="12502" spans="4:4">
      <c r="D12502" s="94"/>
    </row>
    <row r="12503" spans="4:4">
      <c r="D12503" s="94"/>
    </row>
    <row r="12504" spans="4:4">
      <c r="D12504" s="94"/>
    </row>
    <row r="12505" spans="4:4">
      <c r="D12505" s="94"/>
    </row>
    <row r="12506" spans="4:4">
      <c r="D12506" s="94"/>
    </row>
    <row r="12507" spans="4:4">
      <c r="D12507" s="94"/>
    </row>
    <row r="12508" spans="4:4">
      <c r="D12508" s="94"/>
    </row>
    <row r="12509" spans="4:4">
      <c r="D12509" s="94"/>
    </row>
    <row r="12510" spans="4:4">
      <c r="D12510" s="94"/>
    </row>
    <row r="12511" spans="4:4">
      <c r="D12511" s="94"/>
    </row>
    <row r="12512" spans="4:4">
      <c r="D12512" s="94"/>
    </row>
    <row r="12513" spans="4:4">
      <c r="D12513" s="94"/>
    </row>
    <row r="12514" spans="4:4">
      <c r="D12514" s="94"/>
    </row>
    <row r="12515" spans="4:4">
      <c r="D12515" s="94"/>
    </row>
    <row r="12516" spans="4:4">
      <c r="D12516" s="94"/>
    </row>
    <row r="12517" spans="4:4">
      <c r="D12517" s="94"/>
    </row>
    <row r="12518" spans="4:4">
      <c r="D12518" s="94"/>
    </row>
    <row r="12519" spans="4:4">
      <c r="D12519" s="94"/>
    </row>
    <row r="12520" spans="4:4">
      <c r="D12520" s="94"/>
    </row>
    <row r="12521" spans="4:4">
      <c r="D12521" s="94"/>
    </row>
    <row r="12522" spans="4:4">
      <c r="D12522" s="94"/>
    </row>
    <row r="12523" spans="4:4">
      <c r="D12523" s="94"/>
    </row>
    <row r="12524" spans="4:4">
      <c r="D12524" s="94"/>
    </row>
    <row r="12525" spans="4:4">
      <c r="D12525" s="94"/>
    </row>
    <row r="12526" spans="4:4">
      <c r="D12526" s="94"/>
    </row>
    <row r="12527" spans="4:4">
      <c r="D12527" s="94"/>
    </row>
    <row r="12528" spans="4:4">
      <c r="D12528" s="94"/>
    </row>
    <row r="12529" spans="4:4">
      <c r="D12529" s="94"/>
    </row>
    <row r="12530" spans="4:4">
      <c r="D12530" s="94"/>
    </row>
    <row r="12531" spans="4:4">
      <c r="D12531" s="94"/>
    </row>
    <row r="12532" spans="4:4">
      <c r="D12532" s="94"/>
    </row>
    <row r="12533" spans="4:4">
      <c r="D12533" s="94"/>
    </row>
    <row r="12534" spans="4:4">
      <c r="D12534" s="94"/>
    </row>
    <row r="12535" spans="4:4">
      <c r="D12535" s="94"/>
    </row>
    <row r="12536" spans="4:4">
      <c r="D12536" s="94"/>
    </row>
    <row r="12537" spans="4:4">
      <c r="D12537" s="94"/>
    </row>
    <row r="12538" spans="4:4">
      <c r="D12538" s="94"/>
    </row>
    <row r="12539" spans="4:4">
      <c r="D12539" s="94"/>
    </row>
    <row r="12540" spans="4:4">
      <c r="D12540" s="94"/>
    </row>
    <row r="12541" spans="4:4">
      <c r="D12541" s="94"/>
    </row>
    <row r="12542" spans="4:4">
      <c r="D12542" s="94"/>
    </row>
    <row r="12543" spans="4:4">
      <c r="D12543" s="94"/>
    </row>
    <row r="12544" spans="4:4">
      <c r="D12544" s="94"/>
    </row>
    <row r="12545" spans="4:4">
      <c r="D12545" s="94"/>
    </row>
    <row r="12546" spans="4:4">
      <c r="D12546" s="94"/>
    </row>
    <row r="12547" spans="4:4">
      <c r="D12547" s="94"/>
    </row>
    <row r="12548" spans="4:4">
      <c r="D12548" s="94"/>
    </row>
    <row r="12549" spans="4:4">
      <c r="D12549" s="94"/>
    </row>
    <row r="12550" spans="4:4">
      <c r="D12550" s="94"/>
    </row>
    <row r="12551" spans="4:4">
      <c r="D12551" s="94"/>
    </row>
    <row r="12552" spans="4:4">
      <c r="D12552" s="94"/>
    </row>
    <row r="12553" spans="4:4">
      <c r="D12553" s="94"/>
    </row>
    <row r="12554" spans="4:4">
      <c r="D12554" s="94"/>
    </row>
    <row r="12555" spans="4:4">
      <c r="D12555" s="94"/>
    </row>
    <row r="12556" spans="4:4">
      <c r="D12556" s="94"/>
    </row>
    <row r="12557" spans="4:4">
      <c r="D12557" s="94"/>
    </row>
    <row r="12558" spans="4:4">
      <c r="D12558" s="94"/>
    </row>
    <row r="12559" spans="4:4">
      <c r="D12559" s="94"/>
    </row>
    <row r="12560" spans="4:4">
      <c r="D12560" s="94"/>
    </row>
    <row r="12561" spans="4:4">
      <c r="D12561" s="94"/>
    </row>
    <row r="12562" spans="4:4">
      <c r="D12562" s="94"/>
    </row>
    <row r="12563" spans="4:4">
      <c r="D12563" s="94"/>
    </row>
    <row r="12564" spans="4:4">
      <c r="D12564" s="94"/>
    </row>
    <row r="12565" spans="4:4">
      <c r="D12565" s="94"/>
    </row>
    <row r="12566" spans="4:4">
      <c r="D12566" s="94"/>
    </row>
    <row r="12567" spans="4:4">
      <c r="D12567" s="94"/>
    </row>
    <row r="12568" spans="4:4">
      <c r="D12568" s="94"/>
    </row>
    <row r="12569" spans="4:4">
      <c r="D12569" s="94"/>
    </row>
    <row r="12570" spans="4:4">
      <c r="D12570" s="94"/>
    </row>
    <row r="12571" spans="4:4">
      <c r="D12571" s="94"/>
    </row>
    <row r="12572" spans="4:4">
      <c r="D12572" s="94"/>
    </row>
    <row r="12573" spans="4:4">
      <c r="D12573" s="94"/>
    </row>
    <row r="12574" spans="4:4">
      <c r="D12574" s="94"/>
    </row>
    <row r="12575" spans="4:4">
      <c r="D12575" s="94"/>
    </row>
    <row r="12576" spans="4:4">
      <c r="D12576" s="94"/>
    </row>
    <row r="12577" spans="4:4">
      <c r="D12577" s="94"/>
    </row>
    <row r="12578" spans="4:4">
      <c r="D12578" s="94"/>
    </row>
    <row r="12579" spans="4:4">
      <c r="D12579" s="94"/>
    </row>
    <row r="12580" spans="4:4">
      <c r="D12580" s="94"/>
    </row>
    <row r="12581" spans="4:4">
      <c r="D12581" s="94"/>
    </row>
    <row r="12582" spans="4:4">
      <c r="D12582" s="94"/>
    </row>
    <row r="12583" spans="4:4">
      <c r="D12583" s="94"/>
    </row>
    <row r="12584" spans="4:4">
      <c r="D12584" s="94"/>
    </row>
    <row r="12585" spans="4:4">
      <c r="D12585" s="94"/>
    </row>
    <row r="12586" spans="4:4">
      <c r="D12586" s="94"/>
    </row>
    <row r="12587" spans="4:4">
      <c r="D12587" s="94"/>
    </row>
    <row r="12588" spans="4:4">
      <c r="D12588" s="94"/>
    </row>
    <row r="12589" spans="4:4">
      <c r="D12589" s="94"/>
    </row>
    <row r="12590" spans="4:4">
      <c r="D12590" s="94"/>
    </row>
    <row r="12591" spans="4:4">
      <c r="D12591" s="94"/>
    </row>
    <row r="12592" spans="4:4">
      <c r="D12592" s="94"/>
    </row>
    <row r="12593" spans="4:4">
      <c r="D12593" s="94"/>
    </row>
    <row r="12594" spans="4:4">
      <c r="D12594" s="94"/>
    </row>
    <row r="12595" spans="4:4">
      <c r="D12595" s="94"/>
    </row>
    <row r="12596" spans="4:4">
      <c r="D12596" s="94"/>
    </row>
    <row r="12597" spans="4:4">
      <c r="D12597" s="94"/>
    </row>
    <row r="12598" spans="4:4">
      <c r="D12598" s="94"/>
    </row>
    <row r="12599" spans="4:4">
      <c r="D12599" s="94"/>
    </row>
    <row r="12600" spans="4:4">
      <c r="D12600" s="94"/>
    </row>
    <row r="12601" spans="4:4">
      <c r="D12601" s="94"/>
    </row>
    <row r="12602" spans="4:4">
      <c r="D12602" s="94"/>
    </row>
    <row r="12603" spans="4:4">
      <c r="D12603" s="94"/>
    </row>
    <row r="12604" spans="4:4">
      <c r="D12604" s="94"/>
    </row>
    <row r="12605" spans="4:4">
      <c r="D12605" s="94"/>
    </row>
    <row r="12606" spans="4:4">
      <c r="D12606" s="94"/>
    </row>
    <row r="12607" spans="4:4">
      <c r="D12607" s="94"/>
    </row>
    <row r="12608" spans="4:4">
      <c r="D12608" s="94"/>
    </row>
    <row r="12609" spans="4:4">
      <c r="D12609" s="94"/>
    </row>
    <row r="12610" spans="4:4">
      <c r="D12610" s="94"/>
    </row>
    <row r="12611" spans="4:4">
      <c r="D12611" s="94"/>
    </row>
    <row r="12612" spans="4:4">
      <c r="D12612" s="94"/>
    </row>
    <row r="12613" spans="4:4">
      <c r="D12613" s="94"/>
    </row>
    <row r="12614" spans="4:4">
      <c r="D12614" s="94"/>
    </row>
    <row r="12615" spans="4:4">
      <c r="D12615" s="94"/>
    </row>
    <row r="12616" spans="4:4">
      <c r="D12616" s="94"/>
    </row>
    <row r="12617" spans="4:4">
      <c r="D12617" s="94"/>
    </row>
    <row r="12618" spans="4:4">
      <c r="D12618" s="94"/>
    </row>
    <row r="12619" spans="4:4">
      <c r="D12619" s="94"/>
    </row>
    <row r="12620" spans="4:4">
      <c r="D12620" s="94"/>
    </row>
    <row r="12621" spans="4:4">
      <c r="D12621" s="94"/>
    </row>
    <row r="12622" spans="4:4">
      <c r="D12622" s="94"/>
    </row>
    <row r="12623" spans="4:4">
      <c r="D12623" s="94"/>
    </row>
    <row r="12624" spans="4:4">
      <c r="D12624" s="94"/>
    </row>
    <row r="12625" spans="4:4">
      <c r="D12625" s="94"/>
    </row>
    <row r="12626" spans="4:4">
      <c r="D12626" s="94"/>
    </row>
    <row r="12627" spans="4:4">
      <c r="D12627" s="94"/>
    </row>
    <row r="12628" spans="4:4">
      <c r="D12628" s="94"/>
    </row>
    <row r="12629" spans="4:4">
      <c r="D12629" s="94"/>
    </row>
    <row r="12630" spans="4:4">
      <c r="D12630" s="94"/>
    </row>
    <row r="12631" spans="4:4">
      <c r="D12631" s="94"/>
    </row>
    <row r="12632" spans="4:4">
      <c r="D12632" s="94"/>
    </row>
    <row r="12633" spans="4:4">
      <c r="D12633" s="94"/>
    </row>
    <row r="12634" spans="4:4">
      <c r="D12634" s="94"/>
    </row>
    <row r="12635" spans="4:4">
      <c r="D12635" s="94"/>
    </row>
    <row r="12636" spans="4:4">
      <c r="D12636" s="94"/>
    </row>
    <row r="12637" spans="4:4">
      <c r="D12637" s="94"/>
    </row>
    <row r="12638" spans="4:4">
      <c r="D12638" s="94"/>
    </row>
    <row r="12639" spans="4:4">
      <c r="D12639" s="94"/>
    </row>
    <row r="12640" spans="4:4">
      <c r="D12640" s="94"/>
    </row>
    <row r="12641" spans="4:4">
      <c r="D12641" s="94"/>
    </row>
    <row r="12642" spans="4:4">
      <c r="D12642" s="94"/>
    </row>
    <row r="12643" spans="4:4">
      <c r="D12643" s="94"/>
    </row>
    <row r="12644" spans="4:4">
      <c r="D12644" s="94"/>
    </row>
    <row r="12645" spans="4:4">
      <c r="D12645" s="94"/>
    </row>
    <row r="12646" spans="4:4">
      <c r="D12646" s="94"/>
    </row>
    <row r="12647" spans="4:4">
      <c r="D12647" s="94"/>
    </row>
    <row r="12648" spans="4:4">
      <c r="D12648" s="94"/>
    </row>
    <row r="12649" spans="4:4">
      <c r="D12649" s="94"/>
    </row>
    <row r="12650" spans="4:4">
      <c r="D12650" s="94"/>
    </row>
    <row r="12651" spans="4:4">
      <c r="D12651" s="94"/>
    </row>
    <row r="12652" spans="4:4">
      <c r="D12652" s="94"/>
    </row>
    <row r="12653" spans="4:4">
      <c r="D12653" s="94"/>
    </row>
    <row r="12654" spans="4:4">
      <c r="D12654" s="94"/>
    </row>
    <row r="12655" spans="4:4">
      <c r="D12655" s="94"/>
    </row>
    <row r="12656" spans="4:4">
      <c r="D12656" s="94"/>
    </row>
    <row r="12657" spans="4:4">
      <c r="D12657" s="94"/>
    </row>
    <row r="12658" spans="4:4">
      <c r="D12658" s="94"/>
    </row>
    <row r="12659" spans="4:4">
      <c r="D12659" s="94"/>
    </row>
    <row r="12660" spans="4:4">
      <c r="D12660" s="94"/>
    </row>
    <row r="12661" spans="4:4">
      <c r="D12661" s="94"/>
    </row>
    <row r="12662" spans="4:4">
      <c r="D12662" s="94"/>
    </row>
    <row r="12663" spans="4:4">
      <c r="D12663" s="94"/>
    </row>
    <row r="12664" spans="4:4">
      <c r="D12664" s="94"/>
    </row>
    <row r="12665" spans="4:4">
      <c r="D12665" s="94"/>
    </row>
    <row r="12666" spans="4:4">
      <c r="D12666" s="94"/>
    </row>
    <row r="12667" spans="4:4">
      <c r="D12667" s="94"/>
    </row>
    <row r="12668" spans="4:4">
      <c r="D12668" s="94"/>
    </row>
    <row r="12669" spans="4:4">
      <c r="D12669" s="94"/>
    </row>
    <row r="12670" spans="4:4">
      <c r="D12670" s="94"/>
    </row>
    <row r="12671" spans="4:4">
      <c r="D12671" s="94"/>
    </row>
    <row r="12672" spans="4:4">
      <c r="D12672" s="94"/>
    </row>
    <row r="12673" spans="4:4">
      <c r="D12673" s="94"/>
    </row>
    <row r="12674" spans="4:4">
      <c r="D12674" s="94"/>
    </row>
    <row r="12675" spans="4:4">
      <c r="D12675" s="94"/>
    </row>
    <row r="12676" spans="4:4">
      <c r="D12676" s="94"/>
    </row>
    <row r="12677" spans="4:4">
      <c r="D12677" s="94"/>
    </row>
    <row r="12678" spans="4:4">
      <c r="D12678" s="94"/>
    </row>
    <row r="12679" spans="4:4">
      <c r="D12679" s="94"/>
    </row>
    <row r="12680" spans="4:4">
      <c r="D12680" s="94"/>
    </row>
    <row r="12681" spans="4:4">
      <c r="D12681" s="94"/>
    </row>
    <row r="12682" spans="4:4">
      <c r="D12682" s="94"/>
    </row>
    <row r="12683" spans="4:4">
      <c r="D12683" s="94"/>
    </row>
    <row r="12684" spans="4:4">
      <c r="D12684" s="94"/>
    </row>
    <row r="12685" spans="4:4">
      <c r="D12685" s="94"/>
    </row>
    <row r="12686" spans="4:4">
      <c r="D12686" s="94"/>
    </row>
    <row r="12687" spans="4:4">
      <c r="D12687" s="94"/>
    </row>
    <row r="12688" spans="4:4">
      <c r="D12688" s="94"/>
    </row>
    <row r="12689" spans="4:4">
      <c r="D12689" s="94"/>
    </row>
    <row r="12690" spans="4:4">
      <c r="D12690" s="94"/>
    </row>
    <row r="12691" spans="4:4">
      <c r="D12691" s="94"/>
    </row>
    <row r="12692" spans="4:4">
      <c r="D12692" s="94"/>
    </row>
    <row r="12693" spans="4:4">
      <c r="D12693" s="94"/>
    </row>
    <row r="12694" spans="4:4">
      <c r="D12694" s="94"/>
    </row>
    <row r="12695" spans="4:4">
      <c r="D12695" s="94"/>
    </row>
    <row r="12696" spans="4:4">
      <c r="D12696" s="94"/>
    </row>
    <row r="12697" spans="4:4">
      <c r="D12697" s="94"/>
    </row>
    <row r="12698" spans="4:4">
      <c r="D12698" s="94"/>
    </row>
    <row r="12699" spans="4:4">
      <c r="D12699" s="94"/>
    </row>
    <row r="12700" spans="4:4">
      <c r="D12700" s="94"/>
    </row>
    <row r="12701" spans="4:4">
      <c r="D12701" s="94"/>
    </row>
    <row r="12702" spans="4:4">
      <c r="D12702" s="94"/>
    </row>
    <row r="12703" spans="4:4">
      <c r="D12703" s="94"/>
    </row>
    <row r="12704" spans="4:4">
      <c r="D12704" s="94"/>
    </row>
    <row r="12705" spans="4:4">
      <c r="D12705" s="94"/>
    </row>
    <row r="12706" spans="4:4">
      <c r="D12706" s="94"/>
    </row>
    <row r="12707" spans="4:4">
      <c r="D12707" s="94"/>
    </row>
    <row r="12708" spans="4:4">
      <c r="D12708" s="94"/>
    </row>
    <row r="12709" spans="4:4">
      <c r="D12709" s="94"/>
    </row>
    <row r="12710" spans="4:4">
      <c r="D12710" s="94"/>
    </row>
    <row r="12711" spans="4:4">
      <c r="D12711" s="94"/>
    </row>
    <row r="12712" spans="4:4">
      <c r="D12712" s="94"/>
    </row>
    <row r="12713" spans="4:4">
      <c r="D12713" s="94"/>
    </row>
    <row r="12714" spans="4:4">
      <c r="D12714" s="94"/>
    </row>
    <row r="12715" spans="4:4">
      <c r="D12715" s="94"/>
    </row>
    <row r="12716" spans="4:4">
      <c r="D12716" s="94"/>
    </row>
    <row r="12717" spans="4:4">
      <c r="D12717" s="94"/>
    </row>
    <row r="12718" spans="4:4">
      <c r="D12718" s="94"/>
    </row>
    <row r="12719" spans="4:4">
      <c r="D12719" s="94"/>
    </row>
    <row r="12720" spans="4:4">
      <c r="D12720" s="94"/>
    </row>
    <row r="12721" spans="4:4">
      <c r="D12721" s="94"/>
    </row>
    <row r="12722" spans="4:4">
      <c r="D12722" s="94"/>
    </row>
    <row r="12723" spans="4:4">
      <c r="D12723" s="94"/>
    </row>
    <row r="12724" spans="4:4">
      <c r="D12724" s="94"/>
    </row>
    <row r="12725" spans="4:4">
      <c r="D12725" s="94"/>
    </row>
    <row r="12726" spans="4:4">
      <c r="D12726" s="94"/>
    </row>
    <row r="12727" spans="4:4">
      <c r="D12727" s="94"/>
    </row>
    <row r="12728" spans="4:4">
      <c r="D12728" s="94"/>
    </row>
    <row r="12729" spans="4:4">
      <c r="D12729" s="94"/>
    </row>
    <row r="12730" spans="4:4">
      <c r="D12730" s="94"/>
    </row>
    <row r="12731" spans="4:4">
      <c r="D12731" s="94"/>
    </row>
    <row r="12732" spans="4:4">
      <c r="D12732" s="94"/>
    </row>
    <row r="12733" spans="4:4">
      <c r="D12733" s="94"/>
    </row>
    <row r="12734" spans="4:4">
      <c r="D12734" s="94"/>
    </row>
    <row r="12735" spans="4:4">
      <c r="D12735" s="94"/>
    </row>
    <row r="12736" spans="4:4">
      <c r="D12736" s="94"/>
    </row>
    <row r="12737" spans="4:4">
      <c r="D12737" s="94"/>
    </row>
    <row r="12738" spans="4:4">
      <c r="D12738" s="94"/>
    </row>
    <row r="12739" spans="4:4">
      <c r="D12739" s="94"/>
    </row>
    <row r="12740" spans="4:4">
      <c r="D12740" s="94"/>
    </row>
    <row r="12741" spans="4:4">
      <c r="D12741" s="94"/>
    </row>
    <row r="12742" spans="4:4">
      <c r="D12742" s="94"/>
    </row>
    <row r="12743" spans="4:4">
      <c r="D12743" s="94"/>
    </row>
    <row r="12744" spans="4:4">
      <c r="D12744" s="94"/>
    </row>
    <row r="12745" spans="4:4">
      <c r="D12745" s="94"/>
    </row>
    <row r="12746" spans="4:4">
      <c r="D12746" s="94"/>
    </row>
    <row r="12747" spans="4:4">
      <c r="D12747" s="94"/>
    </row>
    <row r="12748" spans="4:4">
      <c r="D12748" s="94"/>
    </row>
    <row r="12749" spans="4:4">
      <c r="D12749" s="94"/>
    </row>
    <row r="12750" spans="4:4">
      <c r="D12750" s="94"/>
    </row>
    <row r="12751" spans="4:4">
      <c r="D12751" s="94"/>
    </row>
    <row r="12752" spans="4:4">
      <c r="D12752" s="94"/>
    </row>
    <row r="12753" spans="4:4">
      <c r="D12753" s="94"/>
    </row>
    <row r="12754" spans="4:4">
      <c r="D12754" s="94"/>
    </row>
    <row r="12755" spans="4:4">
      <c r="D12755" s="94"/>
    </row>
    <row r="12756" spans="4:4">
      <c r="D12756" s="94"/>
    </row>
    <row r="12757" spans="4:4">
      <c r="D12757" s="94"/>
    </row>
    <row r="12758" spans="4:4">
      <c r="D12758" s="94"/>
    </row>
    <row r="12759" spans="4:4">
      <c r="D12759" s="94"/>
    </row>
    <row r="12760" spans="4:4">
      <c r="D12760" s="94"/>
    </row>
    <row r="12761" spans="4:4">
      <c r="D12761" s="94"/>
    </row>
    <row r="12762" spans="4:4">
      <c r="D12762" s="94"/>
    </row>
    <row r="12763" spans="4:4">
      <c r="D12763" s="94"/>
    </row>
    <row r="12764" spans="4:4">
      <c r="D12764" s="94"/>
    </row>
    <row r="12765" spans="4:4">
      <c r="D12765" s="94"/>
    </row>
    <row r="12766" spans="4:4">
      <c r="D12766" s="94"/>
    </row>
    <row r="12767" spans="4:4">
      <c r="D12767" s="94"/>
    </row>
    <row r="12768" spans="4:4">
      <c r="D12768" s="94"/>
    </row>
    <row r="12769" spans="4:4">
      <c r="D12769" s="94"/>
    </row>
    <row r="12770" spans="4:4">
      <c r="D12770" s="94"/>
    </row>
    <row r="12771" spans="4:4">
      <c r="D12771" s="94"/>
    </row>
    <row r="12772" spans="4:4">
      <c r="D12772" s="94"/>
    </row>
    <row r="12773" spans="4:4">
      <c r="D12773" s="94"/>
    </row>
    <row r="12774" spans="4:4">
      <c r="D12774" s="94"/>
    </row>
    <row r="12775" spans="4:4">
      <c r="D12775" s="94"/>
    </row>
    <row r="12776" spans="4:4">
      <c r="D12776" s="94"/>
    </row>
    <row r="12777" spans="4:4">
      <c r="D12777" s="94"/>
    </row>
    <row r="12778" spans="4:4">
      <c r="D12778" s="94"/>
    </row>
    <row r="12779" spans="4:4">
      <c r="D12779" s="94"/>
    </row>
    <row r="12780" spans="4:4">
      <c r="D12780" s="94"/>
    </row>
    <row r="12781" spans="4:4">
      <c r="D12781" s="94"/>
    </row>
    <row r="12782" spans="4:4">
      <c r="D12782" s="94"/>
    </row>
    <row r="12783" spans="4:4">
      <c r="D12783" s="94"/>
    </row>
    <row r="12784" spans="4:4">
      <c r="D12784" s="94"/>
    </row>
    <row r="12785" spans="4:4">
      <c r="D12785" s="94"/>
    </row>
    <row r="12786" spans="4:4">
      <c r="D12786" s="94"/>
    </row>
    <row r="12787" spans="4:4">
      <c r="D12787" s="94"/>
    </row>
    <row r="12788" spans="4:4">
      <c r="D12788" s="94"/>
    </row>
    <row r="12789" spans="4:4">
      <c r="D12789" s="94"/>
    </row>
    <row r="12790" spans="4:4">
      <c r="D12790" s="94"/>
    </row>
    <row r="12791" spans="4:4">
      <c r="D12791" s="94"/>
    </row>
    <row r="12792" spans="4:4">
      <c r="D12792" s="94"/>
    </row>
    <row r="12793" spans="4:4">
      <c r="D12793" s="94"/>
    </row>
    <row r="12794" spans="4:4">
      <c r="D12794" s="94"/>
    </row>
    <row r="12795" spans="4:4">
      <c r="D12795" s="94"/>
    </row>
    <row r="12796" spans="4:4">
      <c r="D12796" s="94"/>
    </row>
    <row r="12797" spans="4:4">
      <c r="D12797" s="94"/>
    </row>
    <row r="12798" spans="4:4">
      <c r="D12798" s="94"/>
    </row>
    <row r="12799" spans="4:4">
      <c r="D12799" s="94"/>
    </row>
    <row r="12800" spans="4:4">
      <c r="D12800" s="94"/>
    </row>
    <row r="12801" spans="4:4">
      <c r="D12801" s="94"/>
    </row>
    <row r="12802" spans="4:4">
      <c r="D12802" s="94"/>
    </row>
    <row r="12803" spans="4:4">
      <c r="D12803" s="94"/>
    </row>
    <row r="12804" spans="4:4">
      <c r="D12804" s="94"/>
    </row>
    <row r="12805" spans="4:4">
      <c r="D12805" s="94"/>
    </row>
    <row r="12806" spans="4:4">
      <c r="D12806" s="94"/>
    </row>
    <row r="12807" spans="4:4">
      <c r="D12807" s="94"/>
    </row>
    <row r="12808" spans="4:4">
      <c r="D12808" s="94"/>
    </row>
    <row r="12809" spans="4:4">
      <c r="D12809" s="94"/>
    </row>
    <row r="12810" spans="4:4">
      <c r="D12810" s="94"/>
    </row>
    <row r="12811" spans="4:4">
      <c r="D12811" s="94"/>
    </row>
    <row r="12812" spans="4:4">
      <c r="D12812" s="94"/>
    </row>
    <row r="12813" spans="4:4">
      <c r="D12813" s="94"/>
    </row>
    <row r="12814" spans="4:4">
      <c r="D12814" s="94"/>
    </row>
    <row r="12815" spans="4:4">
      <c r="D12815" s="94"/>
    </row>
    <row r="12816" spans="4:4">
      <c r="D12816" s="94"/>
    </row>
    <row r="12817" spans="4:4">
      <c r="D12817" s="94"/>
    </row>
    <row r="12818" spans="4:4">
      <c r="D12818" s="94"/>
    </row>
    <row r="12819" spans="4:4">
      <c r="D12819" s="94"/>
    </row>
    <row r="12820" spans="4:4">
      <c r="D12820" s="94"/>
    </row>
    <row r="12821" spans="4:4">
      <c r="D12821" s="94"/>
    </row>
    <row r="12822" spans="4:4">
      <c r="D12822" s="94"/>
    </row>
    <row r="12823" spans="4:4">
      <c r="D12823" s="94"/>
    </row>
    <row r="12824" spans="4:4">
      <c r="D12824" s="94"/>
    </row>
    <row r="12825" spans="4:4">
      <c r="D12825" s="94"/>
    </row>
    <row r="12826" spans="4:4">
      <c r="D12826" s="94"/>
    </row>
    <row r="12827" spans="4:4">
      <c r="D12827" s="94"/>
    </row>
    <row r="12828" spans="4:4">
      <c r="D12828" s="94"/>
    </row>
    <row r="12829" spans="4:4">
      <c r="D12829" s="94"/>
    </row>
    <row r="12830" spans="4:4">
      <c r="D12830" s="94"/>
    </row>
    <row r="12831" spans="4:4">
      <c r="D12831" s="94"/>
    </row>
    <row r="12832" spans="4:4">
      <c r="D12832" s="94"/>
    </row>
    <row r="12833" spans="4:4">
      <c r="D12833" s="94"/>
    </row>
    <row r="12834" spans="4:4">
      <c r="D12834" s="94"/>
    </row>
    <row r="12835" spans="4:4">
      <c r="D12835" s="94"/>
    </row>
    <row r="12836" spans="4:4">
      <c r="D12836" s="94"/>
    </row>
    <row r="12837" spans="4:4">
      <c r="D12837" s="94"/>
    </row>
    <row r="12838" spans="4:4">
      <c r="D12838" s="94"/>
    </row>
    <row r="12839" spans="4:4">
      <c r="D12839" s="94"/>
    </row>
    <row r="12840" spans="4:4">
      <c r="D12840" s="94"/>
    </row>
    <row r="12841" spans="4:4">
      <c r="D12841" s="94"/>
    </row>
    <row r="12842" spans="4:4">
      <c r="D12842" s="94"/>
    </row>
    <row r="12843" spans="4:4">
      <c r="D12843" s="94"/>
    </row>
    <row r="12844" spans="4:4">
      <c r="D12844" s="94"/>
    </row>
    <row r="12845" spans="4:4">
      <c r="D12845" s="94"/>
    </row>
    <row r="12846" spans="4:4">
      <c r="D12846" s="94"/>
    </row>
    <row r="12847" spans="4:4">
      <c r="D12847" s="94"/>
    </row>
    <row r="12848" spans="4:4">
      <c r="D12848" s="94"/>
    </row>
    <row r="12849" spans="4:4">
      <c r="D12849" s="94"/>
    </row>
    <row r="12850" spans="4:4">
      <c r="D12850" s="94"/>
    </row>
    <row r="12851" spans="4:4">
      <c r="D12851" s="94"/>
    </row>
    <row r="12852" spans="4:4">
      <c r="D12852" s="94"/>
    </row>
    <row r="12853" spans="4:4">
      <c r="D12853" s="94"/>
    </row>
    <row r="12854" spans="4:4">
      <c r="D12854" s="94"/>
    </row>
    <row r="12855" spans="4:4">
      <c r="D12855" s="94"/>
    </row>
    <row r="12856" spans="4:4">
      <c r="D12856" s="94"/>
    </row>
    <row r="12857" spans="4:4">
      <c r="D12857" s="94"/>
    </row>
    <row r="12858" spans="4:4">
      <c r="D12858" s="94"/>
    </row>
    <row r="12859" spans="4:4">
      <c r="D12859" s="94"/>
    </row>
    <row r="12860" spans="4:4">
      <c r="D12860" s="94"/>
    </row>
    <row r="12861" spans="4:4">
      <c r="D12861" s="94"/>
    </row>
    <row r="12862" spans="4:4">
      <c r="D12862" s="94"/>
    </row>
    <row r="12863" spans="4:4">
      <c r="D12863" s="94"/>
    </row>
    <row r="12864" spans="4:4">
      <c r="D12864" s="94"/>
    </row>
    <row r="12865" spans="4:4">
      <c r="D12865" s="94"/>
    </row>
    <row r="12866" spans="4:4">
      <c r="D12866" s="94"/>
    </row>
    <row r="12867" spans="4:4">
      <c r="D12867" s="94"/>
    </row>
    <row r="12868" spans="4:4">
      <c r="D12868" s="94"/>
    </row>
    <row r="12869" spans="4:4">
      <c r="D12869" s="94"/>
    </row>
    <row r="12870" spans="4:4">
      <c r="D12870" s="94"/>
    </row>
    <row r="12871" spans="4:4">
      <c r="D12871" s="94"/>
    </row>
    <row r="12872" spans="4:4">
      <c r="D12872" s="94"/>
    </row>
    <row r="12873" spans="4:4">
      <c r="D12873" s="94"/>
    </row>
    <row r="12874" spans="4:4">
      <c r="D12874" s="94"/>
    </row>
    <row r="12875" spans="4:4">
      <c r="D12875" s="94"/>
    </row>
    <row r="12876" spans="4:4">
      <c r="D12876" s="94"/>
    </row>
    <row r="12877" spans="4:4">
      <c r="D12877" s="94"/>
    </row>
    <row r="12878" spans="4:4">
      <c r="D12878" s="94"/>
    </row>
    <row r="12879" spans="4:4">
      <c r="D12879" s="94"/>
    </row>
    <row r="12880" spans="4:4">
      <c r="D12880" s="94"/>
    </row>
    <row r="12881" spans="4:4">
      <c r="D12881" s="94"/>
    </row>
    <row r="12882" spans="4:4">
      <c r="D12882" s="94"/>
    </row>
    <row r="12883" spans="4:4">
      <c r="D12883" s="94"/>
    </row>
    <row r="12884" spans="4:4">
      <c r="D12884" s="94"/>
    </row>
    <row r="12885" spans="4:4">
      <c r="D12885" s="94"/>
    </row>
    <row r="12886" spans="4:4">
      <c r="D12886" s="94"/>
    </row>
    <row r="12887" spans="4:4">
      <c r="D12887" s="94"/>
    </row>
    <row r="12888" spans="4:4">
      <c r="D12888" s="94"/>
    </row>
    <row r="12889" spans="4:4">
      <c r="D12889" s="94"/>
    </row>
    <row r="12890" spans="4:4">
      <c r="D12890" s="94"/>
    </row>
    <row r="12891" spans="4:4">
      <c r="D12891" s="94"/>
    </row>
    <row r="12892" spans="4:4">
      <c r="D12892" s="94"/>
    </row>
    <row r="12893" spans="4:4">
      <c r="D12893" s="94"/>
    </row>
    <row r="12894" spans="4:4">
      <c r="D12894" s="94"/>
    </row>
    <row r="12895" spans="4:4">
      <c r="D12895" s="94"/>
    </row>
    <row r="12896" spans="4:4">
      <c r="D12896" s="94"/>
    </row>
    <row r="12897" spans="4:4">
      <c r="D12897" s="94"/>
    </row>
    <row r="12898" spans="4:4">
      <c r="D12898" s="94"/>
    </row>
    <row r="12899" spans="4:4">
      <c r="D12899" s="94"/>
    </row>
    <row r="12900" spans="4:4">
      <c r="D12900" s="94"/>
    </row>
    <row r="12901" spans="4:4">
      <c r="D12901" s="94"/>
    </row>
    <row r="12902" spans="4:4">
      <c r="D12902" s="94"/>
    </row>
    <row r="12903" spans="4:4">
      <c r="D12903" s="94"/>
    </row>
    <row r="12904" spans="4:4">
      <c r="D12904" s="94"/>
    </row>
    <row r="12905" spans="4:4">
      <c r="D12905" s="94"/>
    </row>
    <row r="12906" spans="4:4">
      <c r="D12906" s="94"/>
    </row>
    <row r="12907" spans="4:4">
      <c r="D12907" s="94"/>
    </row>
    <row r="12908" spans="4:4">
      <c r="D12908" s="94"/>
    </row>
    <row r="12909" spans="4:4">
      <c r="D12909" s="94"/>
    </row>
    <row r="12910" spans="4:4">
      <c r="D12910" s="94"/>
    </row>
    <row r="12911" spans="4:4">
      <c r="D12911" s="94"/>
    </row>
    <row r="12912" spans="4:4">
      <c r="D12912" s="94"/>
    </row>
    <row r="12913" spans="4:4">
      <c r="D12913" s="94"/>
    </row>
    <row r="12914" spans="4:4">
      <c r="D12914" s="94"/>
    </row>
    <row r="12915" spans="4:4">
      <c r="D12915" s="94"/>
    </row>
    <row r="12916" spans="4:4">
      <c r="D12916" s="94"/>
    </row>
    <row r="12917" spans="4:4">
      <c r="D12917" s="94"/>
    </row>
    <row r="12918" spans="4:4">
      <c r="D12918" s="94"/>
    </row>
    <row r="12919" spans="4:4">
      <c r="D12919" s="94"/>
    </row>
    <row r="12920" spans="4:4">
      <c r="D12920" s="94"/>
    </row>
    <row r="12921" spans="4:4">
      <c r="D12921" s="94"/>
    </row>
    <row r="12922" spans="4:4">
      <c r="D12922" s="94"/>
    </row>
    <row r="12923" spans="4:4">
      <c r="D12923" s="94"/>
    </row>
    <row r="12924" spans="4:4">
      <c r="D12924" s="94"/>
    </row>
    <row r="12925" spans="4:4">
      <c r="D12925" s="94"/>
    </row>
    <row r="12926" spans="4:4">
      <c r="D12926" s="94"/>
    </row>
    <row r="12927" spans="4:4">
      <c r="D12927" s="94"/>
    </row>
    <row r="12928" spans="4:4">
      <c r="D12928" s="94"/>
    </row>
    <row r="12929" spans="4:4">
      <c r="D12929" s="94"/>
    </row>
    <row r="12930" spans="4:4">
      <c r="D12930" s="94"/>
    </row>
    <row r="12931" spans="4:4">
      <c r="D12931" s="94"/>
    </row>
    <row r="12932" spans="4:4">
      <c r="D12932" s="94"/>
    </row>
    <row r="12933" spans="4:4">
      <c r="D12933" s="94"/>
    </row>
    <row r="12934" spans="4:4">
      <c r="D12934" s="94"/>
    </row>
    <row r="12935" spans="4:4">
      <c r="D12935" s="94"/>
    </row>
    <row r="12936" spans="4:4">
      <c r="D12936" s="94"/>
    </row>
    <row r="12937" spans="4:4">
      <c r="D12937" s="94"/>
    </row>
    <row r="12938" spans="4:4">
      <c r="D12938" s="94"/>
    </row>
    <row r="12939" spans="4:4">
      <c r="D12939" s="94"/>
    </row>
    <row r="12940" spans="4:4">
      <c r="D12940" s="94"/>
    </row>
    <row r="12941" spans="4:4">
      <c r="D12941" s="94"/>
    </row>
    <row r="12942" spans="4:4">
      <c r="D12942" s="94"/>
    </row>
    <row r="12943" spans="4:4">
      <c r="D12943" s="94"/>
    </row>
    <row r="12944" spans="4:4">
      <c r="D12944" s="94"/>
    </row>
    <row r="12945" spans="4:4">
      <c r="D12945" s="94"/>
    </row>
    <row r="12946" spans="4:4">
      <c r="D12946" s="94"/>
    </row>
    <row r="12947" spans="4:4">
      <c r="D12947" s="94"/>
    </row>
    <row r="12948" spans="4:4">
      <c r="D12948" s="94"/>
    </row>
    <row r="12949" spans="4:4">
      <c r="D12949" s="94"/>
    </row>
    <row r="12950" spans="4:4">
      <c r="D12950" s="94"/>
    </row>
    <row r="12951" spans="4:4">
      <c r="D12951" s="94"/>
    </row>
    <row r="12952" spans="4:4">
      <c r="D12952" s="94"/>
    </row>
    <row r="12953" spans="4:4">
      <c r="D12953" s="94"/>
    </row>
    <row r="12954" spans="4:4">
      <c r="D12954" s="94"/>
    </row>
    <row r="12955" spans="4:4">
      <c r="D12955" s="94"/>
    </row>
    <row r="12956" spans="4:4">
      <c r="D12956" s="94"/>
    </row>
    <row r="12957" spans="4:4">
      <c r="D12957" s="94"/>
    </row>
    <row r="12958" spans="4:4">
      <c r="D12958" s="94"/>
    </row>
    <row r="12959" spans="4:4">
      <c r="D12959" s="94"/>
    </row>
    <row r="12960" spans="4:4">
      <c r="D12960" s="94"/>
    </row>
    <row r="12961" spans="4:4">
      <c r="D12961" s="94"/>
    </row>
    <row r="12962" spans="4:4">
      <c r="D12962" s="94"/>
    </row>
    <row r="12963" spans="4:4">
      <c r="D12963" s="94"/>
    </row>
    <row r="12964" spans="4:4">
      <c r="D12964" s="94"/>
    </row>
    <row r="12965" spans="4:4">
      <c r="D12965" s="94"/>
    </row>
    <row r="12966" spans="4:4">
      <c r="D12966" s="94"/>
    </row>
    <row r="12967" spans="4:4">
      <c r="D12967" s="94"/>
    </row>
    <row r="12968" spans="4:4">
      <c r="D12968" s="94"/>
    </row>
    <row r="12969" spans="4:4">
      <c r="D12969" s="94"/>
    </row>
    <row r="12970" spans="4:4">
      <c r="D12970" s="94"/>
    </row>
    <row r="12971" spans="4:4">
      <c r="D12971" s="94"/>
    </row>
    <row r="12972" spans="4:4">
      <c r="D12972" s="94"/>
    </row>
    <row r="12973" spans="4:4">
      <c r="D12973" s="94"/>
    </row>
    <row r="12974" spans="4:4">
      <c r="D12974" s="94"/>
    </row>
    <row r="12975" spans="4:4">
      <c r="D12975" s="94"/>
    </row>
    <row r="12976" spans="4:4">
      <c r="D12976" s="94"/>
    </row>
    <row r="12977" spans="4:4">
      <c r="D12977" s="94"/>
    </row>
    <row r="12978" spans="4:4">
      <c r="D12978" s="94"/>
    </row>
    <row r="12979" spans="4:4">
      <c r="D12979" s="94"/>
    </row>
    <row r="12980" spans="4:4">
      <c r="D12980" s="94"/>
    </row>
    <row r="12981" spans="4:4">
      <c r="D12981" s="94"/>
    </row>
    <row r="12982" spans="4:4">
      <c r="D12982" s="94"/>
    </row>
    <row r="12983" spans="4:4">
      <c r="D12983" s="94"/>
    </row>
    <row r="12984" spans="4:4">
      <c r="D12984" s="94"/>
    </row>
    <row r="12985" spans="4:4">
      <c r="D12985" s="94"/>
    </row>
    <row r="12986" spans="4:4">
      <c r="D12986" s="94"/>
    </row>
    <row r="12987" spans="4:4">
      <c r="D12987" s="94"/>
    </row>
    <row r="12988" spans="4:4">
      <c r="D12988" s="94"/>
    </row>
    <row r="12989" spans="4:4">
      <c r="D12989" s="94"/>
    </row>
    <row r="12990" spans="4:4">
      <c r="D12990" s="94"/>
    </row>
    <row r="12991" spans="4:4">
      <c r="D12991" s="94"/>
    </row>
    <row r="12992" spans="4:4">
      <c r="D12992" s="94"/>
    </row>
    <row r="12993" spans="4:4">
      <c r="D12993" s="94"/>
    </row>
    <row r="12994" spans="4:4">
      <c r="D12994" s="94"/>
    </row>
    <row r="12995" spans="4:4">
      <c r="D12995" s="94"/>
    </row>
    <row r="12996" spans="4:4">
      <c r="D12996" s="94"/>
    </row>
    <row r="12997" spans="4:4">
      <c r="D12997" s="94"/>
    </row>
    <row r="12998" spans="4:4">
      <c r="D12998" s="94"/>
    </row>
    <row r="12999" spans="4:4">
      <c r="D12999" s="94"/>
    </row>
    <row r="13000" spans="4:4">
      <c r="D13000" s="94"/>
    </row>
    <row r="13001" spans="4:4">
      <c r="D13001" s="94"/>
    </row>
    <row r="13002" spans="4:4">
      <c r="D13002" s="94"/>
    </row>
    <row r="13003" spans="4:4">
      <c r="D13003" s="94"/>
    </row>
    <row r="13004" spans="4:4">
      <c r="D13004" s="94"/>
    </row>
    <row r="13005" spans="4:4">
      <c r="D13005" s="94"/>
    </row>
    <row r="13006" spans="4:4">
      <c r="D13006" s="94"/>
    </row>
    <row r="13007" spans="4:4">
      <c r="D13007" s="94"/>
    </row>
    <row r="13008" spans="4:4">
      <c r="D13008" s="94"/>
    </row>
    <row r="13009" spans="4:4">
      <c r="D13009" s="94"/>
    </row>
    <row r="13010" spans="4:4">
      <c r="D13010" s="94"/>
    </row>
    <row r="13011" spans="4:4">
      <c r="D13011" s="94"/>
    </row>
    <row r="13012" spans="4:4">
      <c r="D13012" s="94"/>
    </row>
    <row r="13013" spans="4:4">
      <c r="D13013" s="94"/>
    </row>
    <row r="13014" spans="4:4">
      <c r="D13014" s="94"/>
    </row>
    <row r="13015" spans="4:4">
      <c r="D13015" s="94"/>
    </row>
    <row r="13016" spans="4:4">
      <c r="D13016" s="94"/>
    </row>
    <row r="13017" spans="4:4">
      <c r="D13017" s="94"/>
    </row>
    <row r="13018" spans="4:4">
      <c r="D13018" s="94"/>
    </row>
    <row r="13019" spans="4:4">
      <c r="D13019" s="94"/>
    </row>
    <row r="13020" spans="4:4">
      <c r="D13020" s="94"/>
    </row>
    <row r="13021" spans="4:4">
      <c r="D13021" s="94"/>
    </row>
    <row r="13022" spans="4:4">
      <c r="D13022" s="94"/>
    </row>
    <row r="13023" spans="4:4">
      <c r="D13023" s="94"/>
    </row>
    <row r="13024" spans="4:4">
      <c r="D13024" s="94"/>
    </row>
    <row r="13025" spans="4:4">
      <c r="D13025" s="94"/>
    </row>
    <row r="13026" spans="4:4">
      <c r="D13026" s="94"/>
    </row>
    <row r="13027" spans="4:4">
      <c r="D13027" s="94"/>
    </row>
    <row r="13028" spans="4:4">
      <c r="D13028" s="94"/>
    </row>
    <row r="13029" spans="4:4">
      <c r="D13029" s="94"/>
    </row>
    <row r="13030" spans="4:4">
      <c r="D13030" s="94"/>
    </row>
    <row r="13031" spans="4:4">
      <c r="D13031" s="94"/>
    </row>
    <row r="13032" spans="4:4">
      <c r="D13032" s="94"/>
    </row>
    <row r="13033" spans="4:4">
      <c r="D13033" s="94"/>
    </row>
    <row r="13034" spans="4:4">
      <c r="D13034" s="94"/>
    </row>
    <row r="13035" spans="4:4">
      <c r="D13035" s="94"/>
    </row>
    <row r="13036" spans="4:4">
      <c r="D13036" s="94"/>
    </row>
    <row r="13037" spans="4:4">
      <c r="D13037" s="94"/>
    </row>
    <row r="13038" spans="4:4">
      <c r="D13038" s="94"/>
    </row>
    <row r="13039" spans="4:4">
      <c r="D13039" s="94"/>
    </row>
    <row r="13040" spans="4:4">
      <c r="D13040" s="94"/>
    </row>
    <row r="13041" spans="4:4">
      <c r="D13041" s="94"/>
    </row>
    <row r="13042" spans="4:4">
      <c r="D13042" s="94"/>
    </row>
    <row r="13043" spans="4:4">
      <c r="D13043" s="94"/>
    </row>
    <row r="13044" spans="4:4">
      <c r="D13044" s="94"/>
    </row>
    <row r="13045" spans="4:4">
      <c r="D13045" s="94"/>
    </row>
    <row r="13046" spans="4:4">
      <c r="D13046" s="94"/>
    </row>
    <row r="13047" spans="4:4">
      <c r="D13047" s="94"/>
    </row>
    <row r="13048" spans="4:4">
      <c r="D13048" s="94"/>
    </row>
    <row r="13049" spans="4:4">
      <c r="D13049" s="94"/>
    </row>
    <row r="13050" spans="4:4">
      <c r="D13050" s="94"/>
    </row>
    <row r="13051" spans="4:4">
      <c r="D13051" s="94"/>
    </row>
    <row r="13052" spans="4:4">
      <c r="D13052" s="94"/>
    </row>
    <row r="13053" spans="4:4">
      <c r="D13053" s="94"/>
    </row>
    <row r="13054" spans="4:4">
      <c r="D13054" s="94"/>
    </row>
    <row r="13055" spans="4:4">
      <c r="D13055" s="94"/>
    </row>
    <row r="13056" spans="4:4">
      <c r="D13056" s="94"/>
    </row>
    <row r="13057" spans="4:4">
      <c r="D13057" s="94"/>
    </row>
    <row r="13058" spans="4:4">
      <c r="D13058" s="94"/>
    </row>
    <row r="13059" spans="4:4">
      <c r="D13059" s="94"/>
    </row>
    <row r="13060" spans="4:4">
      <c r="D13060" s="94"/>
    </row>
    <row r="13061" spans="4:4">
      <c r="D13061" s="94"/>
    </row>
    <row r="13062" spans="4:4">
      <c r="D13062" s="94"/>
    </row>
    <row r="13063" spans="4:4">
      <c r="D13063" s="94"/>
    </row>
    <row r="13064" spans="4:4">
      <c r="D13064" s="94"/>
    </row>
    <row r="13065" spans="4:4">
      <c r="D13065" s="94"/>
    </row>
    <row r="13066" spans="4:4">
      <c r="D13066" s="94"/>
    </row>
    <row r="13067" spans="4:4">
      <c r="D13067" s="94"/>
    </row>
    <row r="13068" spans="4:4">
      <c r="D13068" s="94"/>
    </row>
    <row r="13069" spans="4:4">
      <c r="D13069" s="94"/>
    </row>
    <row r="13070" spans="4:4">
      <c r="D13070" s="94"/>
    </row>
    <row r="13071" spans="4:4">
      <c r="D13071" s="94"/>
    </row>
    <row r="13072" spans="4:4">
      <c r="D13072" s="94"/>
    </row>
    <row r="13073" spans="4:4">
      <c r="D13073" s="94"/>
    </row>
    <row r="13074" spans="4:4">
      <c r="D13074" s="94"/>
    </row>
    <row r="13075" spans="4:4">
      <c r="D13075" s="94"/>
    </row>
    <row r="13076" spans="4:4">
      <c r="D13076" s="94"/>
    </row>
    <row r="13077" spans="4:4">
      <c r="D13077" s="94"/>
    </row>
    <row r="13078" spans="4:4">
      <c r="D13078" s="94"/>
    </row>
    <row r="13079" spans="4:4">
      <c r="D13079" s="94"/>
    </row>
    <row r="13080" spans="4:4">
      <c r="D13080" s="94"/>
    </row>
    <row r="13081" spans="4:4">
      <c r="D13081" s="94"/>
    </row>
    <row r="13082" spans="4:4">
      <c r="D13082" s="94"/>
    </row>
    <row r="13083" spans="4:4">
      <c r="D13083" s="94"/>
    </row>
    <row r="13084" spans="4:4">
      <c r="D13084" s="94"/>
    </row>
    <row r="13085" spans="4:4">
      <c r="D13085" s="94"/>
    </row>
    <row r="13086" spans="4:4">
      <c r="D13086" s="94"/>
    </row>
    <row r="13087" spans="4:4">
      <c r="D13087" s="94"/>
    </row>
    <row r="13088" spans="4:4">
      <c r="D13088" s="94"/>
    </row>
    <row r="13089" spans="4:4">
      <c r="D13089" s="94"/>
    </row>
    <row r="13090" spans="4:4">
      <c r="D13090" s="94"/>
    </row>
    <row r="13091" spans="4:4">
      <c r="D13091" s="94"/>
    </row>
    <row r="13092" spans="4:4">
      <c r="D13092" s="94"/>
    </row>
    <row r="13093" spans="4:4">
      <c r="D13093" s="94"/>
    </row>
    <row r="13094" spans="4:4">
      <c r="D13094" s="94"/>
    </row>
    <row r="13095" spans="4:4">
      <c r="D13095" s="94"/>
    </row>
    <row r="13096" spans="4:4">
      <c r="D13096" s="94"/>
    </row>
    <row r="13097" spans="4:4">
      <c r="D13097" s="94"/>
    </row>
    <row r="13098" spans="4:4">
      <c r="D13098" s="94"/>
    </row>
    <row r="13099" spans="4:4">
      <c r="D13099" s="94"/>
    </row>
    <row r="13100" spans="4:4">
      <c r="D13100" s="94"/>
    </row>
    <row r="13101" spans="4:4">
      <c r="D13101" s="94"/>
    </row>
    <row r="13102" spans="4:4">
      <c r="D13102" s="94"/>
    </row>
    <row r="13103" spans="4:4">
      <c r="D13103" s="94"/>
    </row>
    <row r="13104" spans="4:4">
      <c r="D13104" s="94"/>
    </row>
    <row r="13105" spans="4:4">
      <c r="D13105" s="94"/>
    </row>
    <row r="13106" spans="4:4">
      <c r="D13106" s="94"/>
    </row>
    <row r="13107" spans="4:4">
      <c r="D13107" s="94"/>
    </row>
    <row r="13108" spans="4:4">
      <c r="D13108" s="94"/>
    </row>
    <row r="13109" spans="4:4">
      <c r="D13109" s="94"/>
    </row>
    <row r="13110" spans="4:4">
      <c r="D13110" s="94"/>
    </row>
    <row r="13111" spans="4:4">
      <c r="D13111" s="94"/>
    </row>
    <row r="13112" spans="4:4">
      <c r="D13112" s="94"/>
    </row>
    <row r="13113" spans="4:4">
      <c r="D13113" s="94"/>
    </row>
    <row r="13114" spans="4:4">
      <c r="D13114" s="94"/>
    </row>
    <row r="13115" spans="4:4">
      <c r="D13115" s="94"/>
    </row>
    <row r="13116" spans="4:4">
      <c r="D13116" s="94"/>
    </row>
    <row r="13117" spans="4:4">
      <c r="D13117" s="94"/>
    </row>
    <row r="13118" spans="4:4">
      <c r="D13118" s="94"/>
    </row>
    <row r="13119" spans="4:4">
      <c r="D13119" s="94"/>
    </row>
    <row r="13120" spans="4:4">
      <c r="D13120" s="94"/>
    </row>
    <row r="13121" spans="4:4">
      <c r="D13121" s="94"/>
    </row>
    <row r="13122" spans="4:4">
      <c r="D13122" s="94"/>
    </row>
    <row r="13123" spans="4:4">
      <c r="D13123" s="94"/>
    </row>
    <row r="13124" spans="4:4">
      <c r="D13124" s="94"/>
    </row>
    <row r="13125" spans="4:4">
      <c r="D13125" s="94"/>
    </row>
    <row r="13126" spans="4:4">
      <c r="D13126" s="94"/>
    </row>
    <row r="13127" spans="4:4">
      <c r="D13127" s="94"/>
    </row>
    <row r="13128" spans="4:4">
      <c r="D13128" s="94"/>
    </row>
    <row r="13129" spans="4:4">
      <c r="D13129" s="94"/>
    </row>
    <row r="13130" spans="4:4">
      <c r="D13130" s="94"/>
    </row>
    <row r="13131" spans="4:4">
      <c r="D13131" s="94"/>
    </row>
    <row r="13132" spans="4:4">
      <c r="D13132" s="94"/>
    </row>
    <row r="13133" spans="4:4">
      <c r="D13133" s="94"/>
    </row>
    <row r="13134" spans="4:4">
      <c r="D13134" s="94"/>
    </row>
    <row r="13135" spans="4:4">
      <c r="D13135" s="94"/>
    </row>
    <row r="13136" spans="4:4">
      <c r="D13136" s="94"/>
    </row>
    <row r="13137" spans="4:4">
      <c r="D13137" s="94"/>
    </row>
    <row r="13138" spans="4:4">
      <c r="D13138" s="94"/>
    </row>
    <row r="13139" spans="4:4">
      <c r="D13139" s="94"/>
    </row>
    <row r="13140" spans="4:4">
      <c r="D13140" s="94"/>
    </row>
    <row r="13141" spans="4:4">
      <c r="D13141" s="94"/>
    </row>
    <row r="13142" spans="4:4">
      <c r="D13142" s="94"/>
    </row>
    <row r="13143" spans="4:4">
      <c r="D13143" s="94"/>
    </row>
    <row r="13144" spans="4:4">
      <c r="D13144" s="94"/>
    </row>
    <row r="13145" spans="4:4">
      <c r="D13145" s="94"/>
    </row>
    <row r="13146" spans="4:4">
      <c r="D13146" s="94"/>
    </row>
    <row r="13147" spans="4:4">
      <c r="D13147" s="94"/>
    </row>
    <row r="13148" spans="4:4">
      <c r="D13148" s="94"/>
    </row>
    <row r="13149" spans="4:4">
      <c r="D13149" s="94"/>
    </row>
    <row r="13150" spans="4:4">
      <c r="D13150" s="94"/>
    </row>
    <row r="13151" spans="4:4">
      <c r="D13151" s="94"/>
    </row>
    <row r="13152" spans="4:4">
      <c r="D13152" s="94"/>
    </row>
    <row r="13153" spans="4:4">
      <c r="D13153" s="94"/>
    </row>
    <row r="13154" spans="4:4">
      <c r="D13154" s="94"/>
    </row>
    <row r="13155" spans="4:4">
      <c r="D13155" s="94"/>
    </row>
    <row r="13156" spans="4:4">
      <c r="D13156" s="94"/>
    </row>
    <row r="13157" spans="4:4">
      <c r="D13157" s="94"/>
    </row>
    <row r="13158" spans="4:4">
      <c r="D13158" s="94"/>
    </row>
    <row r="13159" spans="4:4">
      <c r="D13159" s="94"/>
    </row>
    <row r="13160" spans="4:4">
      <c r="D13160" s="94"/>
    </row>
    <row r="13161" spans="4:4">
      <c r="D13161" s="94"/>
    </row>
    <row r="13162" spans="4:4">
      <c r="D13162" s="94"/>
    </row>
    <row r="13163" spans="4:4">
      <c r="D13163" s="94"/>
    </row>
    <row r="13164" spans="4:4">
      <c r="D13164" s="94"/>
    </row>
    <row r="13165" spans="4:4">
      <c r="D13165" s="94"/>
    </row>
    <row r="13166" spans="4:4">
      <c r="D13166" s="94"/>
    </row>
    <row r="13167" spans="4:4">
      <c r="D13167" s="94"/>
    </row>
    <row r="13168" spans="4:4">
      <c r="D13168" s="94"/>
    </row>
    <row r="13169" spans="4:4">
      <c r="D13169" s="94"/>
    </row>
    <row r="13170" spans="4:4">
      <c r="D13170" s="94"/>
    </row>
    <row r="13171" spans="4:4">
      <c r="D13171" s="94"/>
    </row>
    <row r="13172" spans="4:4">
      <c r="D13172" s="94"/>
    </row>
    <row r="13173" spans="4:4">
      <c r="D13173" s="94"/>
    </row>
    <row r="13174" spans="4:4">
      <c r="D13174" s="94"/>
    </row>
    <row r="13175" spans="4:4">
      <c r="D13175" s="94"/>
    </row>
    <row r="13176" spans="4:4">
      <c r="D13176" s="94"/>
    </row>
    <row r="13177" spans="4:4">
      <c r="D13177" s="94"/>
    </row>
    <row r="13178" spans="4:4">
      <c r="D13178" s="94"/>
    </row>
    <row r="13179" spans="4:4">
      <c r="D13179" s="94"/>
    </row>
    <row r="13180" spans="4:4">
      <c r="D13180" s="94"/>
    </row>
    <row r="13181" spans="4:4">
      <c r="D13181" s="94"/>
    </row>
    <row r="13182" spans="4:4">
      <c r="D13182" s="94"/>
    </row>
    <row r="13183" spans="4:4">
      <c r="D13183" s="94"/>
    </row>
    <row r="13184" spans="4:4">
      <c r="D13184" s="94"/>
    </row>
    <row r="13185" spans="4:4">
      <c r="D13185" s="94"/>
    </row>
    <row r="13186" spans="4:4">
      <c r="D13186" s="94"/>
    </row>
    <row r="13187" spans="4:4">
      <c r="D13187" s="94"/>
    </row>
    <row r="13188" spans="4:4">
      <c r="D13188" s="94"/>
    </row>
    <row r="13189" spans="4:4">
      <c r="D13189" s="94"/>
    </row>
    <row r="13190" spans="4:4">
      <c r="D13190" s="94"/>
    </row>
    <row r="13191" spans="4:4">
      <c r="D13191" s="94"/>
    </row>
    <row r="13192" spans="4:4">
      <c r="D13192" s="94"/>
    </row>
    <row r="13193" spans="4:4">
      <c r="D13193" s="94"/>
    </row>
    <row r="13194" spans="4:4">
      <c r="D13194" s="94"/>
    </row>
    <row r="13195" spans="4:4">
      <c r="D13195" s="94"/>
    </row>
    <row r="13196" spans="4:4">
      <c r="D13196" s="94"/>
    </row>
    <row r="13197" spans="4:4">
      <c r="D13197" s="94"/>
    </row>
    <row r="13198" spans="4:4">
      <c r="D13198" s="94"/>
    </row>
    <row r="13199" spans="4:4">
      <c r="D13199" s="94"/>
    </row>
    <row r="13200" spans="4:4">
      <c r="D13200" s="94"/>
    </row>
    <row r="13201" spans="4:4">
      <c r="D13201" s="94"/>
    </row>
    <row r="13202" spans="4:4">
      <c r="D13202" s="94"/>
    </row>
    <row r="13203" spans="4:4">
      <c r="D13203" s="94"/>
    </row>
    <row r="13204" spans="4:4">
      <c r="D13204" s="94"/>
    </row>
    <row r="13205" spans="4:4">
      <c r="D13205" s="94"/>
    </row>
    <row r="13206" spans="4:4">
      <c r="D13206" s="94"/>
    </row>
    <row r="13207" spans="4:4">
      <c r="D13207" s="94"/>
    </row>
    <row r="13208" spans="4:4">
      <c r="D13208" s="94"/>
    </row>
    <row r="13209" spans="4:4">
      <c r="D13209" s="94"/>
    </row>
    <row r="13210" spans="4:4">
      <c r="D13210" s="94"/>
    </row>
    <row r="13211" spans="4:4">
      <c r="D13211" s="94"/>
    </row>
    <row r="13212" spans="4:4">
      <c r="D13212" s="94"/>
    </row>
    <row r="13213" spans="4:4">
      <c r="D13213" s="94"/>
    </row>
    <row r="13214" spans="4:4">
      <c r="D13214" s="94"/>
    </row>
    <row r="13215" spans="4:4">
      <c r="D13215" s="94"/>
    </row>
    <row r="13216" spans="4:4">
      <c r="D13216" s="94"/>
    </row>
    <row r="13217" spans="4:4">
      <c r="D13217" s="94"/>
    </row>
    <row r="13218" spans="4:4">
      <c r="D13218" s="94"/>
    </row>
    <row r="13219" spans="4:4">
      <c r="D13219" s="94"/>
    </row>
    <row r="13220" spans="4:4">
      <c r="D13220" s="94"/>
    </row>
    <row r="13221" spans="4:4">
      <c r="D13221" s="94"/>
    </row>
    <row r="13222" spans="4:4">
      <c r="D13222" s="94"/>
    </row>
    <row r="13223" spans="4:4">
      <c r="D13223" s="94"/>
    </row>
    <row r="13224" spans="4:4">
      <c r="D13224" s="94"/>
    </row>
    <row r="13225" spans="4:4">
      <c r="D13225" s="94"/>
    </row>
    <row r="13226" spans="4:4">
      <c r="D13226" s="94"/>
    </row>
    <row r="13227" spans="4:4">
      <c r="D13227" s="94"/>
    </row>
    <row r="13228" spans="4:4">
      <c r="D13228" s="94"/>
    </row>
    <row r="13229" spans="4:4">
      <c r="D13229" s="94"/>
    </row>
    <row r="13230" spans="4:4">
      <c r="D13230" s="94"/>
    </row>
    <row r="13231" spans="4:4">
      <c r="D13231" s="94"/>
    </row>
    <row r="13232" spans="4:4">
      <c r="D13232" s="94"/>
    </row>
    <row r="13233" spans="4:4">
      <c r="D13233" s="94"/>
    </row>
    <row r="13234" spans="4:4">
      <c r="D13234" s="94"/>
    </row>
    <row r="13235" spans="4:4">
      <c r="D13235" s="94"/>
    </row>
    <row r="13236" spans="4:4">
      <c r="D13236" s="94"/>
    </row>
    <row r="13237" spans="4:4">
      <c r="D13237" s="94"/>
    </row>
    <row r="13238" spans="4:4">
      <c r="D13238" s="94"/>
    </row>
    <row r="13239" spans="4:4">
      <c r="D13239" s="94"/>
    </row>
    <row r="13240" spans="4:4">
      <c r="D13240" s="94"/>
    </row>
    <row r="13241" spans="4:4">
      <c r="D13241" s="94"/>
    </row>
    <row r="13242" spans="4:4">
      <c r="D13242" s="94"/>
    </row>
    <row r="13243" spans="4:4">
      <c r="D13243" s="94"/>
    </row>
    <row r="13244" spans="4:4">
      <c r="D13244" s="94"/>
    </row>
    <row r="13245" spans="4:4">
      <c r="D13245" s="94"/>
    </row>
    <row r="13246" spans="4:4">
      <c r="D13246" s="94"/>
    </row>
    <row r="13247" spans="4:4">
      <c r="D13247" s="94"/>
    </row>
    <row r="13248" spans="4:4">
      <c r="D13248" s="94"/>
    </row>
    <row r="13249" spans="4:4">
      <c r="D13249" s="94"/>
    </row>
    <row r="13250" spans="4:4">
      <c r="D13250" s="94"/>
    </row>
    <row r="13251" spans="4:4">
      <c r="D13251" s="94"/>
    </row>
    <row r="13252" spans="4:4">
      <c r="D13252" s="94"/>
    </row>
    <row r="13253" spans="4:4">
      <c r="D13253" s="94"/>
    </row>
    <row r="13254" spans="4:4">
      <c r="D13254" s="94"/>
    </row>
    <row r="13255" spans="4:4">
      <c r="D13255" s="94"/>
    </row>
    <row r="13256" spans="4:4">
      <c r="D13256" s="94"/>
    </row>
    <row r="13257" spans="4:4">
      <c r="D13257" s="94"/>
    </row>
    <row r="13258" spans="4:4">
      <c r="D13258" s="94"/>
    </row>
    <row r="13259" spans="4:4">
      <c r="D13259" s="94"/>
    </row>
    <row r="13260" spans="4:4">
      <c r="D13260" s="94"/>
    </row>
    <row r="13261" spans="4:4">
      <c r="D13261" s="94"/>
    </row>
    <row r="13262" spans="4:4">
      <c r="D13262" s="94"/>
    </row>
    <row r="13263" spans="4:4">
      <c r="D13263" s="94"/>
    </row>
    <row r="13264" spans="4:4">
      <c r="D13264" s="94"/>
    </row>
    <row r="13265" spans="4:4">
      <c r="D13265" s="94"/>
    </row>
    <row r="13266" spans="4:4">
      <c r="D13266" s="94"/>
    </row>
    <row r="13267" spans="4:4">
      <c r="D13267" s="94"/>
    </row>
    <row r="13268" spans="4:4">
      <c r="D13268" s="94"/>
    </row>
    <row r="13269" spans="4:4">
      <c r="D13269" s="94"/>
    </row>
    <row r="13270" spans="4:4">
      <c r="D13270" s="94"/>
    </row>
    <row r="13271" spans="4:4">
      <c r="D13271" s="94"/>
    </row>
    <row r="13272" spans="4:4">
      <c r="D13272" s="94"/>
    </row>
    <row r="13273" spans="4:4">
      <c r="D13273" s="94"/>
    </row>
    <row r="13274" spans="4:4">
      <c r="D13274" s="94"/>
    </row>
    <row r="13275" spans="4:4">
      <c r="D13275" s="94"/>
    </row>
    <row r="13276" spans="4:4">
      <c r="D13276" s="94"/>
    </row>
    <row r="13277" spans="4:4">
      <c r="D13277" s="94"/>
    </row>
    <row r="13278" spans="4:4">
      <c r="D13278" s="94"/>
    </row>
    <row r="13279" spans="4:4">
      <c r="D13279" s="94"/>
    </row>
    <row r="13280" spans="4:4">
      <c r="D13280" s="94"/>
    </row>
    <row r="13281" spans="4:4">
      <c r="D13281" s="94"/>
    </row>
    <row r="13282" spans="4:4">
      <c r="D13282" s="94"/>
    </row>
    <row r="13283" spans="4:4">
      <c r="D13283" s="94"/>
    </row>
    <row r="13284" spans="4:4">
      <c r="D13284" s="94"/>
    </row>
    <row r="13285" spans="4:4">
      <c r="D13285" s="94"/>
    </row>
    <row r="13286" spans="4:4">
      <c r="D13286" s="94"/>
    </row>
    <row r="13287" spans="4:4">
      <c r="D13287" s="94"/>
    </row>
    <row r="13288" spans="4:4">
      <c r="D13288" s="94"/>
    </row>
    <row r="13289" spans="4:4">
      <c r="D13289" s="94"/>
    </row>
    <row r="13290" spans="4:4">
      <c r="D13290" s="94"/>
    </row>
    <row r="13291" spans="4:4">
      <c r="D13291" s="94"/>
    </row>
    <row r="13292" spans="4:4">
      <c r="D13292" s="94"/>
    </row>
    <row r="13293" spans="4:4">
      <c r="D13293" s="94"/>
    </row>
    <row r="13294" spans="4:4">
      <c r="D13294" s="94"/>
    </row>
    <row r="13295" spans="4:4">
      <c r="D13295" s="94"/>
    </row>
    <row r="13296" spans="4:4">
      <c r="D13296" s="94"/>
    </row>
    <row r="13297" spans="4:4">
      <c r="D13297" s="94"/>
    </row>
    <row r="13298" spans="4:4">
      <c r="D13298" s="94"/>
    </row>
    <row r="13299" spans="4:4">
      <c r="D13299" s="94"/>
    </row>
    <row r="13300" spans="4:4">
      <c r="D13300" s="94"/>
    </row>
    <row r="13301" spans="4:4">
      <c r="D13301" s="94"/>
    </row>
    <row r="13302" spans="4:4">
      <c r="D13302" s="94"/>
    </row>
    <row r="13303" spans="4:4">
      <c r="D13303" s="94"/>
    </row>
    <row r="13304" spans="4:4">
      <c r="D13304" s="94"/>
    </row>
    <row r="13305" spans="4:4">
      <c r="D13305" s="94"/>
    </row>
    <row r="13306" spans="4:4">
      <c r="D13306" s="94"/>
    </row>
    <row r="13307" spans="4:4">
      <c r="D13307" s="94"/>
    </row>
    <row r="13308" spans="4:4">
      <c r="D13308" s="94"/>
    </row>
    <row r="13309" spans="4:4">
      <c r="D13309" s="94"/>
    </row>
    <row r="13310" spans="4:4">
      <c r="D13310" s="94"/>
    </row>
    <row r="13311" spans="4:4">
      <c r="D13311" s="94"/>
    </row>
    <row r="13312" spans="4:4">
      <c r="D13312" s="94"/>
    </row>
    <row r="13313" spans="4:4">
      <c r="D13313" s="94"/>
    </row>
    <row r="13314" spans="4:4">
      <c r="D13314" s="94"/>
    </row>
    <row r="13315" spans="4:4">
      <c r="D13315" s="94"/>
    </row>
    <row r="13316" spans="4:4">
      <c r="D13316" s="94"/>
    </row>
    <row r="13317" spans="4:4">
      <c r="D13317" s="94"/>
    </row>
    <row r="13318" spans="4:4">
      <c r="D13318" s="94"/>
    </row>
    <row r="13319" spans="4:4">
      <c r="D13319" s="94"/>
    </row>
    <row r="13320" spans="4:4">
      <c r="D13320" s="94"/>
    </row>
    <row r="13321" spans="4:4">
      <c r="D13321" s="94"/>
    </row>
    <row r="13322" spans="4:4">
      <c r="D13322" s="94"/>
    </row>
    <row r="13323" spans="4:4">
      <c r="D13323" s="94"/>
    </row>
    <row r="13324" spans="4:4">
      <c r="D13324" s="94"/>
    </row>
    <row r="13325" spans="4:4">
      <c r="D13325" s="94"/>
    </row>
    <row r="13326" spans="4:4">
      <c r="D13326" s="94"/>
    </row>
    <row r="13327" spans="4:4">
      <c r="D13327" s="94"/>
    </row>
    <row r="13328" spans="4:4">
      <c r="D13328" s="94"/>
    </row>
    <row r="13329" spans="4:4">
      <c r="D13329" s="94"/>
    </row>
    <row r="13330" spans="4:4">
      <c r="D13330" s="94"/>
    </row>
    <row r="13331" spans="4:4">
      <c r="D13331" s="94"/>
    </row>
    <row r="13332" spans="4:4">
      <c r="D13332" s="94"/>
    </row>
    <row r="13333" spans="4:4">
      <c r="D13333" s="94"/>
    </row>
    <row r="13334" spans="4:4">
      <c r="D13334" s="94"/>
    </row>
    <row r="13335" spans="4:4">
      <c r="D13335" s="94"/>
    </row>
    <row r="13336" spans="4:4">
      <c r="D13336" s="94"/>
    </row>
    <row r="13337" spans="4:4">
      <c r="D13337" s="94"/>
    </row>
    <row r="13338" spans="4:4">
      <c r="D13338" s="94"/>
    </row>
    <row r="13339" spans="4:4">
      <c r="D13339" s="94"/>
    </row>
    <row r="13340" spans="4:4">
      <c r="D13340" s="94"/>
    </row>
    <row r="13341" spans="4:4">
      <c r="D13341" s="94"/>
    </row>
    <row r="13342" spans="4:4">
      <c r="D13342" s="94"/>
    </row>
    <row r="13343" spans="4:4">
      <c r="D13343" s="94"/>
    </row>
    <row r="13344" spans="4:4">
      <c r="D13344" s="94"/>
    </row>
    <row r="13345" spans="4:4">
      <c r="D13345" s="94"/>
    </row>
    <row r="13346" spans="4:4">
      <c r="D13346" s="94"/>
    </row>
    <row r="13347" spans="4:4">
      <c r="D13347" s="94"/>
    </row>
    <row r="13348" spans="4:4">
      <c r="D13348" s="94"/>
    </row>
    <row r="13349" spans="4:4">
      <c r="D13349" s="94"/>
    </row>
    <row r="13350" spans="4:4">
      <c r="D13350" s="94"/>
    </row>
    <row r="13351" spans="4:4">
      <c r="D13351" s="94"/>
    </row>
    <row r="13352" spans="4:4">
      <c r="D13352" s="94"/>
    </row>
    <row r="13353" spans="4:4">
      <c r="D13353" s="94"/>
    </row>
    <row r="13354" spans="4:4">
      <c r="D13354" s="94"/>
    </row>
    <row r="13355" spans="4:4">
      <c r="D13355" s="94"/>
    </row>
    <row r="13356" spans="4:4">
      <c r="D13356" s="94"/>
    </row>
    <row r="13357" spans="4:4">
      <c r="D13357" s="94"/>
    </row>
    <row r="13358" spans="4:4">
      <c r="D13358" s="94"/>
    </row>
    <row r="13359" spans="4:4">
      <c r="D13359" s="94"/>
    </row>
    <row r="13360" spans="4:4">
      <c r="D13360" s="94"/>
    </row>
    <row r="13361" spans="4:4">
      <c r="D13361" s="94"/>
    </row>
    <row r="13362" spans="4:4">
      <c r="D13362" s="94"/>
    </row>
    <row r="13363" spans="4:4">
      <c r="D13363" s="94"/>
    </row>
    <row r="13364" spans="4:4">
      <c r="D13364" s="94"/>
    </row>
    <row r="13365" spans="4:4">
      <c r="D13365" s="94"/>
    </row>
    <row r="13366" spans="4:4">
      <c r="D13366" s="94"/>
    </row>
    <row r="13367" spans="4:4">
      <c r="D13367" s="94"/>
    </row>
    <row r="13368" spans="4:4">
      <c r="D13368" s="94"/>
    </row>
    <row r="13369" spans="4:4">
      <c r="D13369" s="94"/>
    </row>
    <row r="13370" spans="4:4">
      <c r="D13370" s="94"/>
    </row>
    <row r="13371" spans="4:4">
      <c r="D13371" s="94"/>
    </row>
    <row r="13372" spans="4:4">
      <c r="D13372" s="94"/>
    </row>
    <row r="13373" spans="4:4">
      <c r="D13373" s="94"/>
    </row>
    <row r="13374" spans="4:4">
      <c r="D13374" s="94"/>
    </row>
    <row r="13375" spans="4:4">
      <c r="D13375" s="94"/>
    </row>
    <row r="13376" spans="4:4">
      <c r="D13376" s="94"/>
    </row>
    <row r="13377" spans="4:4">
      <c r="D13377" s="94"/>
    </row>
    <row r="13378" spans="4:4">
      <c r="D13378" s="94"/>
    </row>
    <row r="13379" spans="4:4">
      <c r="D13379" s="94"/>
    </row>
    <row r="13380" spans="4:4">
      <c r="D13380" s="94"/>
    </row>
    <row r="13381" spans="4:4">
      <c r="D13381" s="94"/>
    </row>
    <row r="13382" spans="4:4">
      <c r="D13382" s="94"/>
    </row>
    <row r="13383" spans="4:4">
      <c r="D13383" s="94"/>
    </row>
    <row r="13384" spans="4:4">
      <c r="D13384" s="94"/>
    </row>
    <row r="13385" spans="4:4">
      <c r="D13385" s="94"/>
    </row>
    <row r="13386" spans="4:4">
      <c r="D13386" s="94"/>
    </row>
    <row r="13387" spans="4:4">
      <c r="D13387" s="94"/>
    </row>
    <row r="13388" spans="4:4">
      <c r="D13388" s="94"/>
    </row>
    <row r="13389" spans="4:4">
      <c r="D13389" s="94"/>
    </row>
    <row r="13390" spans="4:4">
      <c r="D13390" s="94"/>
    </row>
    <row r="13391" spans="4:4">
      <c r="D13391" s="94"/>
    </row>
    <row r="13392" spans="4:4">
      <c r="D13392" s="94"/>
    </row>
    <row r="13393" spans="4:4">
      <c r="D13393" s="94"/>
    </row>
    <row r="13394" spans="4:4">
      <c r="D13394" s="94"/>
    </row>
    <row r="13395" spans="4:4">
      <c r="D13395" s="94"/>
    </row>
    <row r="13396" spans="4:4">
      <c r="D13396" s="94"/>
    </row>
    <row r="13397" spans="4:4">
      <c r="D13397" s="94"/>
    </row>
    <row r="13398" spans="4:4">
      <c r="D13398" s="94"/>
    </row>
    <row r="13399" spans="4:4">
      <c r="D13399" s="94"/>
    </row>
    <row r="13400" spans="4:4">
      <c r="D13400" s="94"/>
    </row>
    <row r="13401" spans="4:4">
      <c r="D13401" s="94"/>
    </row>
    <row r="13402" spans="4:4">
      <c r="D13402" s="94"/>
    </row>
    <row r="13403" spans="4:4">
      <c r="D13403" s="94"/>
    </row>
    <row r="13404" spans="4:4">
      <c r="D13404" s="94"/>
    </row>
    <row r="13405" spans="4:4">
      <c r="D13405" s="94"/>
    </row>
    <row r="13406" spans="4:4">
      <c r="D13406" s="94"/>
    </row>
    <row r="13407" spans="4:4">
      <c r="D13407" s="94"/>
    </row>
    <row r="13408" spans="4:4">
      <c r="D13408" s="94"/>
    </row>
    <row r="13409" spans="4:4">
      <c r="D13409" s="94"/>
    </row>
    <row r="13410" spans="4:4">
      <c r="D13410" s="94"/>
    </row>
    <row r="13411" spans="4:4">
      <c r="D13411" s="94"/>
    </row>
    <row r="13412" spans="4:4">
      <c r="D13412" s="94"/>
    </row>
    <row r="13413" spans="4:4">
      <c r="D13413" s="94"/>
    </row>
    <row r="13414" spans="4:4">
      <c r="D13414" s="94"/>
    </row>
    <row r="13415" spans="4:4">
      <c r="D13415" s="94"/>
    </row>
    <row r="13416" spans="4:4">
      <c r="D13416" s="94"/>
    </row>
    <row r="13417" spans="4:4">
      <c r="D13417" s="94"/>
    </row>
    <row r="13418" spans="4:4">
      <c r="D13418" s="94"/>
    </row>
    <row r="13419" spans="4:4">
      <c r="D13419" s="94"/>
    </row>
    <row r="13420" spans="4:4">
      <c r="D13420" s="94"/>
    </row>
    <row r="13421" spans="4:4">
      <c r="D13421" s="94"/>
    </row>
    <row r="13422" spans="4:4">
      <c r="D13422" s="94"/>
    </row>
    <row r="13423" spans="4:4">
      <c r="D13423" s="94"/>
    </row>
    <row r="13424" spans="4:4">
      <c r="D13424" s="94"/>
    </row>
    <row r="13425" spans="4:4">
      <c r="D13425" s="94"/>
    </row>
    <row r="13426" spans="4:4">
      <c r="D13426" s="94"/>
    </row>
    <row r="13427" spans="4:4">
      <c r="D13427" s="94"/>
    </row>
    <row r="13428" spans="4:4">
      <c r="D13428" s="94"/>
    </row>
    <row r="13429" spans="4:4">
      <c r="D13429" s="94"/>
    </row>
    <row r="13430" spans="4:4">
      <c r="D13430" s="94"/>
    </row>
    <row r="13431" spans="4:4">
      <c r="D13431" s="94"/>
    </row>
    <row r="13432" spans="4:4">
      <c r="D13432" s="94"/>
    </row>
    <row r="13433" spans="4:4">
      <c r="D13433" s="94"/>
    </row>
    <row r="13434" spans="4:4">
      <c r="D13434" s="94"/>
    </row>
    <row r="13435" spans="4:4">
      <c r="D13435" s="94"/>
    </row>
    <row r="13436" spans="4:4">
      <c r="D13436" s="94"/>
    </row>
    <row r="13437" spans="4:4">
      <c r="D13437" s="94"/>
    </row>
    <row r="13438" spans="4:4">
      <c r="D13438" s="94"/>
    </row>
    <row r="13439" spans="4:4">
      <c r="D13439" s="94"/>
    </row>
    <row r="13440" spans="4:4">
      <c r="D13440" s="94"/>
    </row>
    <row r="13441" spans="4:4">
      <c r="D13441" s="94"/>
    </row>
    <row r="13442" spans="4:4">
      <c r="D13442" s="94"/>
    </row>
    <row r="13443" spans="4:4">
      <c r="D13443" s="94"/>
    </row>
    <row r="13444" spans="4:4">
      <c r="D13444" s="94"/>
    </row>
    <row r="13445" spans="4:4">
      <c r="D13445" s="94"/>
    </row>
    <row r="13446" spans="4:4">
      <c r="D13446" s="94"/>
    </row>
    <row r="13447" spans="4:4">
      <c r="D13447" s="94"/>
    </row>
    <row r="13448" spans="4:4">
      <c r="D13448" s="94"/>
    </row>
    <row r="13449" spans="4:4">
      <c r="D13449" s="94"/>
    </row>
    <row r="13450" spans="4:4">
      <c r="D13450" s="94"/>
    </row>
    <row r="13451" spans="4:4">
      <c r="D13451" s="94"/>
    </row>
    <row r="13452" spans="4:4">
      <c r="D13452" s="94"/>
    </row>
    <row r="13453" spans="4:4">
      <c r="D13453" s="94"/>
    </row>
    <row r="13454" spans="4:4">
      <c r="D13454" s="94"/>
    </row>
    <row r="13455" spans="4:4">
      <c r="D13455" s="94"/>
    </row>
    <row r="13456" spans="4:4">
      <c r="D13456" s="94"/>
    </row>
    <row r="13457" spans="4:4">
      <c r="D13457" s="94"/>
    </row>
    <row r="13458" spans="4:4">
      <c r="D13458" s="94"/>
    </row>
    <row r="13459" spans="4:4">
      <c r="D13459" s="94"/>
    </row>
    <row r="13460" spans="4:4">
      <c r="D13460" s="94"/>
    </row>
    <row r="13461" spans="4:4">
      <c r="D13461" s="94"/>
    </row>
    <row r="13462" spans="4:4">
      <c r="D13462" s="94"/>
    </row>
    <row r="13463" spans="4:4">
      <c r="D13463" s="94"/>
    </row>
    <row r="13464" spans="4:4">
      <c r="D13464" s="94"/>
    </row>
    <row r="13465" spans="4:4">
      <c r="D13465" s="94"/>
    </row>
    <row r="13466" spans="4:4">
      <c r="D13466" s="94"/>
    </row>
    <row r="13467" spans="4:4">
      <c r="D13467" s="94"/>
    </row>
    <row r="13468" spans="4:4">
      <c r="D13468" s="94"/>
    </row>
    <row r="13469" spans="4:4">
      <c r="D13469" s="94"/>
    </row>
    <row r="13470" spans="4:4">
      <c r="D13470" s="94"/>
    </row>
    <row r="13471" spans="4:4">
      <c r="D13471" s="94"/>
    </row>
    <row r="13472" spans="4:4">
      <c r="D13472" s="94"/>
    </row>
    <row r="13473" spans="4:4">
      <c r="D13473" s="94"/>
    </row>
    <row r="13474" spans="4:4">
      <c r="D13474" s="94"/>
    </row>
    <row r="13475" spans="4:4">
      <c r="D13475" s="94"/>
    </row>
    <row r="13476" spans="4:4">
      <c r="D13476" s="94"/>
    </row>
    <row r="13477" spans="4:4">
      <c r="D13477" s="94"/>
    </row>
    <row r="13478" spans="4:4">
      <c r="D13478" s="94"/>
    </row>
    <row r="13479" spans="4:4">
      <c r="D13479" s="94"/>
    </row>
    <row r="13480" spans="4:4">
      <c r="D13480" s="94"/>
    </row>
    <row r="13481" spans="4:4">
      <c r="D13481" s="94"/>
    </row>
    <row r="13482" spans="4:4">
      <c r="D13482" s="94"/>
    </row>
    <row r="13483" spans="4:4">
      <c r="D13483" s="94"/>
    </row>
    <row r="13484" spans="4:4">
      <c r="D13484" s="94"/>
    </row>
    <row r="13485" spans="4:4">
      <c r="D13485" s="94"/>
    </row>
    <row r="13486" spans="4:4">
      <c r="D13486" s="94"/>
    </row>
    <row r="13487" spans="4:4">
      <c r="D13487" s="94"/>
    </row>
    <row r="13488" spans="4:4">
      <c r="D13488" s="94"/>
    </row>
    <row r="13489" spans="4:4">
      <c r="D13489" s="94"/>
    </row>
    <row r="13490" spans="4:4">
      <c r="D13490" s="94"/>
    </row>
    <row r="13491" spans="4:4">
      <c r="D13491" s="94"/>
    </row>
    <row r="13492" spans="4:4">
      <c r="D13492" s="94"/>
    </row>
    <row r="13493" spans="4:4">
      <c r="D13493" s="94"/>
    </row>
    <row r="13494" spans="4:4">
      <c r="D13494" s="94"/>
    </row>
    <row r="13495" spans="4:4">
      <c r="D13495" s="94"/>
    </row>
    <row r="13496" spans="4:4">
      <c r="D13496" s="94"/>
    </row>
    <row r="13497" spans="4:4">
      <c r="D13497" s="94"/>
    </row>
    <row r="13498" spans="4:4">
      <c r="D13498" s="94"/>
    </row>
    <row r="13499" spans="4:4">
      <c r="D13499" s="94"/>
    </row>
    <row r="13500" spans="4:4">
      <c r="D13500" s="94"/>
    </row>
    <row r="13501" spans="4:4">
      <c r="D13501" s="94"/>
    </row>
    <row r="13502" spans="4:4">
      <c r="D13502" s="94"/>
    </row>
    <row r="13503" spans="4:4">
      <c r="D13503" s="94"/>
    </row>
    <row r="13504" spans="4:4">
      <c r="D13504" s="94"/>
    </row>
    <row r="13505" spans="4:4">
      <c r="D13505" s="94"/>
    </row>
    <row r="13506" spans="4:4">
      <c r="D13506" s="94"/>
    </row>
    <row r="13507" spans="4:4">
      <c r="D13507" s="94"/>
    </row>
    <row r="13508" spans="4:4">
      <c r="D13508" s="94"/>
    </row>
    <row r="13509" spans="4:4">
      <c r="D13509" s="94"/>
    </row>
    <row r="13510" spans="4:4">
      <c r="D13510" s="94"/>
    </row>
    <row r="13511" spans="4:4">
      <c r="D13511" s="94"/>
    </row>
    <row r="13512" spans="4:4">
      <c r="D13512" s="94"/>
    </row>
    <row r="13513" spans="4:4">
      <c r="D13513" s="94"/>
    </row>
    <row r="13514" spans="4:4">
      <c r="D13514" s="94"/>
    </row>
    <row r="13515" spans="4:4">
      <c r="D13515" s="94"/>
    </row>
    <row r="13516" spans="4:4">
      <c r="D13516" s="94"/>
    </row>
    <row r="13517" spans="4:4">
      <c r="D13517" s="94"/>
    </row>
    <row r="13518" spans="4:4">
      <c r="D13518" s="94"/>
    </row>
    <row r="13519" spans="4:4">
      <c r="D13519" s="94"/>
    </row>
    <row r="13520" spans="4:4">
      <c r="D13520" s="94"/>
    </row>
    <row r="13521" spans="4:4">
      <c r="D13521" s="94"/>
    </row>
    <row r="13522" spans="4:4">
      <c r="D13522" s="94"/>
    </row>
    <row r="13523" spans="4:4">
      <c r="D13523" s="94"/>
    </row>
    <row r="13524" spans="4:4">
      <c r="D13524" s="94"/>
    </row>
    <row r="13525" spans="4:4">
      <c r="D13525" s="94"/>
    </row>
    <row r="13526" spans="4:4">
      <c r="D13526" s="94"/>
    </row>
    <row r="13527" spans="4:4">
      <c r="D13527" s="94"/>
    </row>
    <row r="13528" spans="4:4">
      <c r="D13528" s="94"/>
    </row>
    <row r="13529" spans="4:4">
      <c r="D13529" s="94"/>
    </row>
    <row r="13530" spans="4:4">
      <c r="D13530" s="94"/>
    </row>
    <row r="13531" spans="4:4">
      <c r="D13531" s="94"/>
    </row>
    <row r="13532" spans="4:4">
      <c r="D13532" s="94"/>
    </row>
    <row r="13533" spans="4:4">
      <c r="D13533" s="94"/>
    </row>
    <row r="13534" spans="4:4">
      <c r="D13534" s="94"/>
    </row>
    <row r="13535" spans="4:4">
      <c r="D13535" s="94"/>
    </row>
    <row r="13536" spans="4:4">
      <c r="D13536" s="94"/>
    </row>
    <row r="13537" spans="4:4">
      <c r="D13537" s="94"/>
    </row>
    <row r="13538" spans="4:4">
      <c r="D13538" s="94"/>
    </row>
    <row r="13539" spans="4:4">
      <c r="D13539" s="94"/>
    </row>
    <row r="13540" spans="4:4">
      <c r="D13540" s="94"/>
    </row>
    <row r="13541" spans="4:4">
      <c r="D13541" s="94"/>
    </row>
    <row r="13542" spans="4:4">
      <c r="D13542" s="94"/>
    </row>
    <row r="13543" spans="4:4">
      <c r="D13543" s="94"/>
    </row>
    <row r="13544" spans="4:4">
      <c r="D13544" s="94"/>
    </row>
    <row r="13545" spans="4:4">
      <c r="D13545" s="94"/>
    </row>
    <row r="13546" spans="4:4">
      <c r="D13546" s="94"/>
    </row>
    <row r="13547" spans="4:4">
      <c r="D13547" s="94"/>
    </row>
    <row r="13548" spans="4:4">
      <c r="D13548" s="94"/>
    </row>
    <row r="13549" spans="4:4">
      <c r="D13549" s="94"/>
    </row>
    <row r="13550" spans="4:4">
      <c r="D13550" s="94"/>
    </row>
    <row r="13551" spans="4:4">
      <c r="D13551" s="94"/>
    </row>
    <row r="13552" spans="4:4">
      <c r="D13552" s="94"/>
    </row>
    <row r="13553" spans="4:4">
      <c r="D13553" s="94"/>
    </row>
    <row r="13554" spans="4:4">
      <c r="D13554" s="94"/>
    </row>
    <row r="13555" spans="4:4">
      <c r="D13555" s="94"/>
    </row>
    <row r="13556" spans="4:4">
      <c r="D13556" s="94"/>
    </row>
    <row r="13557" spans="4:4">
      <c r="D13557" s="94"/>
    </row>
    <row r="13558" spans="4:4">
      <c r="D13558" s="94"/>
    </row>
    <row r="13559" spans="4:4">
      <c r="D13559" s="94"/>
    </row>
    <row r="13560" spans="4:4">
      <c r="D13560" s="94"/>
    </row>
    <row r="13561" spans="4:4">
      <c r="D13561" s="94"/>
    </row>
    <row r="13562" spans="4:4">
      <c r="D13562" s="94"/>
    </row>
    <row r="13563" spans="4:4">
      <c r="D13563" s="94"/>
    </row>
    <row r="13564" spans="4:4">
      <c r="D13564" s="94"/>
    </row>
    <row r="13565" spans="4:4">
      <c r="D13565" s="94"/>
    </row>
    <row r="13566" spans="4:4">
      <c r="D13566" s="94"/>
    </row>
    <row r="13567" spans="4:4">
      <c r="D13567" s="94"/>
    </row>
    <row r="13568" spans="4:4">
      <c r="D13568" s="94"/>
    </row>
    <row r="13569" spans="4:4">
      <c r="D13569" s="94"/>
    </row>
    <row r="13570" spans="4:4">
      <c r="D13570" s="94"/>
    </row>
    <row r="13571" spans="4:4">
      <c r="D13571" s="94"/>
    </row>
    <row r="13572" spans="4:4">
      <c r="D13572" s="94"/>
    </row>
    <row r="13573" spans="4:4">
      <c r="D13573" s="94"/>
    </row>
    <row r="13574" spans="4:4">
      <c r="D13574" s="94"/>
    </row>
    <row r="13575" spans="4:4">
      <c r="D13575" s="94"/>
    </row>
    <row r="13576" spans="4:4">
      <c r="D13576" s="94"/>
    </row>
    <row r="13577" spans="4:4">
      <c r="D13577" s="94"/>
    </row>
    <row r="13578" spans="4:4">
      <c r="D13578" s="94"/>
    </row>
    <row r="13579" spans="4:4">
      <c r="D13579" s="94"/>
    </row>
    <row r="13580" spans="4:4">
      <c r="D13580" s="94"/>
    </row>
    <row r="13581" spans="4:4">
      <c r="D13581" s="94"/>
    </row>
    <row r="13582" spans="4:4">
      <c r="D13582" s="94"/>
    </row>
    <row r="13583" spans="4:4">
      <c r="D13583" s="94"/>
    </row>
    <row r="13584" spans="4:4">
      <c r="D13584" s="94"/>
    </row>
    <row r="13585" spans="4:4">
      <c r="D13585" s="94"/>
    </row>
    <row r="13586" spans="4:4">
      <c r="D13586" s="94"/>
    </row>
    <row r="13587" spans="4:4">
      <c r="D13587" s="94"/>
    </row>
    <row r="13588" spans="4:4">
      <c r="D13588" s="94"/>
    </row>
    <row r="13589" spans="4:4">
      <c r="D13589" s="94"/>
    </row>
    <row r="13590" spans="4:4">
      <c r="D13590" s="94"/>
    </row>
    <row r="13591" spans="4:4">
      <c r="D13591" s="94"/>
    </row>
    <row r="13592" spans="4:4">
      <c r="D13592" s="94"/>
    </row>
    <row r="13593" spans="4:4">
      <c r="D13593" s="94"/>
    </row>
    <row r="13594" spans="4:4">
      <c r="D13594" s="94"/>
    </row>
    <row r="13595" spans="4:4">
      <c r="D13595" s="94"/>
    </row>
    <row r="13596" spans="4:4">
      <c r="D13596" s="94"/>
    </row>
    <row r="13597" spans="4:4">
      <c r="D13597" s="94"/>
    </row>
    <row r="13598" spans="4:4">
      <c r="D13598" s="94"/>
    </row>
    <row r="13599" spans="4:4">
      <c r="D13599" s="94"/>
    </row>
    <row r="13600" spans="4:4">
      <c r="D13600" s="94"/>
    </row>
    <row r="13601" spans="4:4">
      <c r="D13601" s="94"/>
    </row>
    <row r="13602" spans="4:4">
      <c r="D13602" s="94"/>
    </row>
    <row r="13603" spans="4:4">
      <c r="D13603" s="94"/>
    </row>
    <row r="13604" spans="4:4">
      <c r="D13604" s="94"/>
    </row>
    <row r="13605" spans="4:4">
      <c r="D13605" s="94"/>
    </row>
    <row r="13606" spans="4:4">
      <c r="D13606" s="94"/>
    </row>
    <row r="13607" spans="4:4">
      <c r="D13607" s="94"/>
    </row>
    <row r="13608" spans="4:4">
      <c r="D13608" s="94"/>
    </row>
    <row r="13609" spans="4:4">
      <c r="D13609" s="94"/>
    </row>
    <row r="13610" spans="4:4">
      <c r="D13610" s="94"/>
    </row>
    <row r="13611" spans="4:4">
      <c r="D13611" s="94"/>
    </row>
    <row r="13612" spans="4:4">
      <c r="D13612" s="94"/>
    </row>
    <row r="13613" spans="4:4">
      <c r="D13613" s="94"/>
    </row>
    <row r="13614" spans="4:4">
      <c r="D13614" s="94"/>
    </row>
    <row r="13615" spans="4:4">
      <c r="D13615" s="94"/>
    </row>
    <row r="13616" spans="4:4">
      <c r="D13616" s="94"/>
    </row>
    <row r="13617" spans="4:4">
      <c r="D13617" s="94"/>
    </row>
    <row r="13618" spans="4:4">
      <c r="D13618" s="94"/>
    </row>
    <row r="13619" spans="4:4">
      <c r="D13619" s="94"/>
    </row>
    <row r="13620" spans="4:4">
      <c r="D13620" s="94"/>
    </row>
    <row r="13621" spans="4:4">
      <c r="D13621" s="94"/>
    </row>
    <row r="13622" spans="4:4">
      <c r="D13622" s="94"/>
    </row>
    <row r="13623" spans="4:4">
      <c r="D13623" s="94"/>
    </row>
    <row r="13624" spans="4:4">
      <c r="D13624" s="94"/>
    </row>
    <row r="13625" spans="4:4">
      <c r="D13625" s="94"/>
    </row>
    <row r="13626" spans="4:4">
      <c r="D13626" s="94"/>
    </row>
    <row r="13627" spans="4:4">
      <c r="D13627" s="94"/>
    </row>
    <row r="13628" spans="4:4">
      <c r="D13628" s="94"/>
    </row>
    <row r="13629" spans="4:4">
      <c r="D13629" s="94"/>
    </row>
    <row r="13630" spans="4:4">
      <c r="D13630" s="94"/>
    </row>
    <row r="13631" spans="4:4">
      <c r="D13631" s="94"/>
    </row>
    <row r="13632" spans="4:4">
      <c r="D13632" s="94"/>
    </row>
    <row r="13633" spans="4:4">
      <c r="D13633" s="94"/>
    </row>
    <row r="13634" spans="4:4">
      <c r="D13634" s="94"/>
    </row>
    <row r="13635" spans="4:4">
      <c r="D13635" s="94"/>
    </row>
    <row r="13636" spans="4:4">
      <c r="D13636" s="94"/>
    </row>
    <row r="13637" spans="4:4">
      <c r="D13637" s="94"/>
    </row>
    <row r="13638" spans="4:4">
      <c r="D13638" s="94"/>
    </row>
    <row r="13639" spans="4:4">
      <c r="D13639" s="94"/>
    </row>
    <row r="13640" spans="4:4">
      <c r="D13640" s="94"/>
    </row>
    <row r="13641" spans="4:4">
      <c r="D13641" s="94"/>
    </row>
    <row r="13642" spans="4:4">
      <c r="D13642" s="94"/>
    </row>
    <row r="13643" spans="4:4">
      <c r="D13643" s="94"/>
    </row>
    <row r="13644" spans="4:4">
      <c r="D13644" s="94"/>
    </row>
    <row r="13645" spans="4:4">
      <c r="D13645" s="94"/>
    </row>
    <row r="13646" spans="4:4">
      <c r="D13646" s="94"/>
    </row>
    <row r="13647" spans="4:4">
      <c r="D13647" s="94"/>
    </row>
    <row r="13648" spans="4:4">
      <c r="D13648" s="94"/>
    </row>
    <row r="13649" spans="4:4">
      <c r="D13649" s="94"/>
    </row>
    <row r="13650" spans="4:4">
      <c r="D13650" s="94"/>
    </row>
    <row r="13651" spans="4:4">
      <c r="D13651" s="94"/>
    </row>
    <row r="13652" spans="4:4">
      <c r="D13652" s="94"/>
    </row>
    <row r="13653" spans="4:4">
      <c r="D13653" s="94"/>
    </row>
    <row r="13654" spans="4:4">
      <c r="D13654" s="94"/>
    </row>
    <row r="13655" spans="4:4">
      <c r="D13655" s="94"/>
    </row>
    <row r="13656" spans="4:4">
      <c r="D13656" s="94"/>
    </row>
    <row r="13657" spans="4:4">
      <c r="D13657" s="94"/>
    </row>
    <row r="13658" spans="4:4">
      <c r="D13658" s="94"/>
    </row>
    <row r="13659" spans="4:4">
      <c r="D13659" s="94"/>
    </row>
    <row r="13660" spans="4:4">
      <c r="D13660" s="94"/>
    </row>
    <row r="13661" spans="4:4">
      <c r="D13661" s="94"/>
    </row>
    <row r="13662" spans="4:4">
      <c r="D13662" s="94"/>
    </row>
    <row r="13663" spans="4:4">
      <c r="D13663" s="94"/>
    </row>
    <row r="13664" spans="4:4">
      <c r="D13664" s="94"/>
    </row>
    <row r="13665" spans="4:4">
      <c r="D13665" s="94"/>
    </row>
    <row r="13666" spans="4:4">
      <c r="D13666" s="94"/>
    </row>
    <row r="13667" spans="4:4">
      <c r="D13667" s="94"/>
    </row>
    <row r="13668" spans="4:4">
      <c r="D13668" s="94"/>
    </row>
    <row r="13669" spans="4:4">
      <c r="D13669" s="94"/>
    </row>
    <row r="13670" spans="4:4">
      <c r="D13670" s="94"/>
    </row>
    <row r="13671" spans="4:4">
      <c r="D13671" s="94"/>
    </row>
    <row r="13672" spans="4:4">
      <c r="D13672" s="94"/>
    </row>
    <row r="13673" spans="4:4">
      <c r="D13673" s="94"/>
    </row>
    <row r="13674" spans="4:4">
      <c r="D13674" s="94"/>
    </row>
    <row r="13675" spans="4:4">
      <c r="D13675" s="94"/>
    </row>
    <row r="13676" spans="4:4">
      <c r="D13676" s="94"/>
    </row>
    <row r="13677" spans="4:4">
      <c r="D13677" s="94"/>
    </row>
    <row r="13678" spans="4:4">
      <c r="D13678" s="94"/>
    </row>
    <row r="13679" spans="4:4">
      <c r="D13679" s="94"/>
    </row>
    <row r="13680" spans="4:4">
      <c r="D13680" s="94"/>
    </row>
    <row r="13681" spans="4:4">
      <c r="D13681" s="94"/>
    </row>
    <row r="13682" spans="4:4">
      <c r="D13682" s="94"/>
    </row>
    <row r="13683" spans="4:4">
      <c r="D13683" s="94"/>
    </row>
    <row r="13684" spans="4:4">
      <c r="D13684" s="94"/>
    </row>
    <row r="13685" spans="4:4">
      <c r="D13685" s="94"/>
    </row>
    <row r="13686" spans="4:4">
      <c r="D13686" s="94"/>
    </row>
    <row r="13687" spans="4:4">
      <c r="D13687" s="94"/>
    </row>
    <row r="13688" spans="4:4">
      <c r="D13688" s="94"/>
    </row>
    <row r="13689" spans="4:4">
      <c r="D13689" s="94"/>
    </row>
    <row r="13690" spans="4:4">
      <c r="D13690" s="94"/>
    </row>
    <row r="13691" spans="4:4">
      <c r="D13691" s="94"/>
    </row>
    <row r="13692" spans="4:4">
      <c r="D13692" s="94"/>
    </row>
    <row r="13693" spans="4:4">
      <c r="D13693" s="94"/>
    </row>
    <row r="13694" spans="4:4">
      <c r="D13694" s="94"/>
    </row>
    <row r="13695" spans="4:4">
      <c r="D13695" s="94"/>
    </row>
    <row r="13696" spans="4:4">
      <c r="D13696" s="94"/>
    </row>
    <row r="13697" spans="4:4">
      <c r="D13697" s="94"/>
    </row>
    <row r="13698" spans="4:4">
      <c r="D13698" s="94"/>
    </row>
    <row r="13699" spans="4:4">
      <c r="D13699" s="94"/>
    </row>
    <row r="13700" spans="4:4">
      <c r="D13700" s="94"/>
    </row>
    <row r="13701" spans="4:4">
      <c r="D13701" s="94"/>
    </row>
    <row r="13702" spans="4:4">
      <c r="D13702" s="94"/>
    </row>
    <row r="13703" spans="4:4">
      <c r="D13703" s="94"/>
    </row>
    <row r="13704" spans="4:4">
      <c r="D13704" s="94"/>
    </row>
    <row r="13705" spans="4:4">
      <c r="D13705" s="94"/>
    </row>
    <row r="13706" spans="4:4">
      <c r="D13706" s="94"/>
    </row>
    <row r="13707" spans="4:4">
      <c r="D13707" s="94"/>
    </row>
    <row r="13708" spans="4:4">
      <c r="D13708" s="94"/>
    </row>
    <row r="13709" spans="4:4">
      <c r="D13709" s="94"/>
    </row>
    <row r="13710" spans="4:4">
      <c r="D13710" s="94"/>
    </row>
    <row r="13711" spans="4:4">
      <c r="D13711" s="94"/>
    </row>
    <row r="13712" spans="4:4">
      <c r="D13712" s="94"/>
    </row>
    <row r="13713" spans="4:4">
      <c r="D13713" s="94"/>
    </row>
    <row r="13714" spans="4:4">
      <c r="D13714" s="94"/>
    </row>
    <row r="13715" spans="4:4">
      <c r="D13715" s="94"/>
    </row>
    <row r="13716" spans="4:4">
      <c r="D13716" s="94"/>
    </row>
    <row r="13717" spans="4:4">
      <c r="D13717" s="94"/>
    </row>
    <row r="13718" spans="4:4">
      <c r="D13718" s="94"/>
    </row>
    <row r="13719" spans="4:4">
      <c r="D13719" s="94"/>
    </row>
    <row r="13720" spans="4:4">
      <c r="D13720" s="94"/>
    </row>
    <row r="13721" spans="4:4">
      <c r="D13721" s="94"/>
    </row>
    <row r="13722" spans="4:4">
      <c r="D13722" s="94"/>
    </row>
    <row r="13723" spans="4:4">
      <c r="D13723" s="94"/>
    </row>
    <row r="13724" spans="4:4">
      <c r="D13724" s="94"/>
    </row>
    <row r="13725" spans="4:4">
      <c r="D13725" s="94"/>
    </row>
    <row r="13726" spans="4:4">
      <c r="D13726" s="94"/>
    </row>
    <row r="13727" spans="4:4">
      <c r="D13727" s="94"/>
    </row>
    <row r="13728" spans="4:4">
      <c r="D13728" s="94"/>
    </row>
    <row r="13729" spans="4:4">
      <c r="D13729" s="94"/>
    </row>
    <row r="13730" spans="4:4">
      <c r="D13730" s="94"/>
    </row>
    <row r="13731" spans="4:4">
      <c r="D13731" s="94"/>
    </row>
    <row r="13732" spans="4:4">
      <c r="D13732" s="94"/>
    </row>
    <row r="13733" spans="4:4">
      <c r="D13733" s="94"/>
    </row>
    <row r="13734" spans="4:4">
      <c r="D13734" s="94"/>
    </row>
    <row r="13735" spans="4:4">
      <c r="D13735" s="94"/>
    </row>
    <row r="13736" spans="4:4">
      <c r="D13736" s="94"/>
    </row>
    <row r="13737" spans="4:4">
      <c r="D13737" s="94"/>
    </row>
    <row r="13738" spans="4:4">
      <c r="D13738" s="94"/>
    </row>
    <row r="13739" spans="4:4">
      <c r="D13739" s="94"/>
    </row>
    <row r="13740" spans="4:4">
      <c r="D13740" s="94"/>
    </row>
    <row r="13741" spans="4:4">
      <c r="D13741" s="94"/>
    </row>
    <row r="13742" spans="4:4">
      <c r="D13742" s="94"/>
    </row>
    <row r="13743" spans="4:4">
      <c r="D13743" s="94"/>
    </row>
    <row r="13744" spans="4:4">
      <c r="D13744" s="94"/>
    </row>
    <row r="13745" spans="4:4">
      <c r="D13745" s="94"/>
    </row>
    <row r="13746" spans="4:4">
      <c r="D13746" s="94"/>
    </row>
    <row r="13747" spans="4:4">
      <c r="D13747" s="94"/>
    </row>
    <row r="13748" spans="4:4">
      <c r="D13748" s="94"/>
    </row>
    <row r="13749" spans="4:4">
      <c r="D13749" s="94"/>
    </row>
    <row r="13750" spans="4:4">
      <c r="D13750" s="94"/>
    </row>
    <row r="13751" spans="4:4">
      <c r="D13751" s="94"/>
    </row>
    <row r="13752" spans="4:4">
      <c r="D13752" s="94"/>
    </row>
    <row r="13753" spans="4:4">
      <c r="D13753" s="94"/>
    </row>
    <row r="13754" spans="4:4">
      <c r="D13754" s="94"/>
    </row>
    <row r="13755" spans="4:4">
      <c r="D13755" s="94"/>
    </row>
    <row r="13756" spans="4:4">
      <c r="D13756" s="94"/>
    </row>
    <row r="13757" spans="4:4">
      <c r="D13757" s="94"/>
    </row>
    <row r="13758" spans="4:4">
      <c r="D13758" s="94"/>
    </row>
    <row r="13759" spans="4:4">
      <c r="D13759" s="94"/>
    </row>
    <row r="13760" spans="4:4">
      <c r="D13760" s="94"/>
    </row>
    <row r="13761" spans="4:4">
      <c r="D13761" s="94"/>
    </row>
    <row r="13762" spans="4:4">
      <c r="D13762" s="94"/>
    </row>
    <row r="13763" spans="4:4">
      <c r="D13763" s="94"/>
    </row>
    <row r="13764" spans="4:4">
      <c r="D13764" s="94"/>
    </row>
    <row r="13765" spans="4:4">
      <c r="D13765" s="94"/>
    </row>
    <row r="13766" spans="4:4">
      <c r="D13766" s="94"/>
    </row>
    <row r="13767" spans="4:4">
      <c r="D13767" s="94"/>
    </row>
    <row r="13768" spans="4:4">
      <c r="D13768" s="94"/>
    </row>
    <row r="13769" spans="4:4">
      <c r="D13769" s="94"/>
    </row>
    <row r="13770" spans="4:4">
      <c r="D13770" s="94"/>
    </row>
    <row r="13771" spans="4:4">
      <c r="D13771" s="94"/>
    </row>
    <row r="13772" spans="4:4">
      <c r="D13772" s="94"/>
    </row>
    <row r="13773" spans="4:4">
      <c r="D13773" s="94"/>
    </row>
    <row r="13774" spans="4:4">
      <c r="D13774" s="94"/>
    </row>
    <row r="13775" spans="4:4">
      <c r="D13775" s="94"/>
    </row>
    <row r="13776" spans="4:4">
      <c r="D13776" s="94"/>
    </row>
    <row r="13777" spans="4:4">
      <c r="D13777" s="94"/>
    </row>
    <row r="13778" spans="4:4">
      <c r="D13778" s="94"/>
    </row>
    <row r="13779" spans="4:4">
      <c r="D13779" s="94"/>
    </row>
    <row r="13780" spans="4:4">
      <c r="D13780" s="94"/>
    </row>
    <row r="13781" spans="4:4">
      <c r="D13781" s="94"/>
    </row>
    <row r="13782" spans="4:4">
      <c r="D13782" s="94"/>
    </row>
    <row r="13783" spans="4:4">
      <c r="D13783" s="94"/>
    </row>
    <row r="13784" spans="4:4">
      <c r="D13784" s="94"/>
    </row>
    <row r="13785" spans="4:4">
      <c r="D13785" s="94"/>
    </row>
    <row r="13786" spans="4:4">
      <c r="D13786" s="94"/>
    </row>
    <row r="13787" spans="4:4">
      <c r="D13787" s="94"/>
    </row>
    <row r="13788" spans="4:4">
      <c r="D13788" s="94"/>
    </row>
    <row r="13789" spans="4:4">
      <c r="D13789" s="94"/>
    </row>
    <row r="13790" spans="4:4">
      <c r="D13790" s="94"/>
    </row>
    <row r="13791" spans="4:4">
      <c r="D13791" s="94"/>
    </row>
    <row r="13792" spans="4:4">
      <c r="D13792" s="94"/>
    </row>
    <row r="13793" spans="4:4">
      <c r="D13793" s="94"/>
    </row>
    <row r="13794" spans="4:4">
      <c r="D13794" s="94"/>
    </row>
    <row r="13795" spans="4:4">
      <c r="D13795" s="94"/>
    </row>
    <row r="13796" spans="4:4">
      <c r="D13796" s="94"/>
    </row>
    <row r="13797" spans="4:4">
      <c r="D13797" s="94"/>
    </row>
    <row r="13798" spans="4:4">
      <c r="D13798" s="94"/>
    </row>
    <row r="13799" spans="4:4">
      <c r="D13799" s="94"/>
    </row>
    <row r="13800" spans="4:4">
      <c r="D13800" s="94"/>
    </row>
    <row r="13801" spans="4:4">
      <c r="D13801" s="94"/>
    </row>
    <row r="13802" spans="4:4">
      <c r="D13802" s="94"/>
    </row>
    <row r="13803" spans="4:4">
      <c r="D13803" s="94"/>
    </row>
    <row r="13804" spans="4:4">
      <c r="D13804" s="94"/>
    </row>
    <row r="13805" spans="4:4">
      <c r="D13805" s="94"/>
    </row>
    <row r="13806" spans="4:4">
      <c r="D13806" s="94"/>
    </row>
    <row r="13807" spans="4:4">
      <c r="D13807" s="94"/>
    </row>
    <row r="13808" spans="4:4">
      <c r="D13808" s="94"/>
    </row>
    <row r="13809" spans="4:4">
      <c r="D13809" s="94"/>
    </row>
    <row r="13810" spans="4:4">
      <c r="D13810" s="94"/>
    </row>
    <row r="13811" spans="4:4">
      <c r="D13811" s="94"/>
    </row>
    <row r="13812" spans="4:4">
      <c r="D13812" s="94"/>
    </row>
    <row r="13813" spans="4:4">
      <c r="D13813" s="94"/>
    </row>
    <row r="13814" spans="4:4">
      <c r="D13814" s="94"/>
    </row>
    <row r="13815" spans="4:4">
      <c r="D13815" s="94"/>
    </row>
    <row r="13816" spans="4:4">
      <c r="D13816" s="94"/>
    </row>
    <row r="13817" spans="4:4">
      <c r="D13817" s="94"/>
    </row>
    <row r="13818" spans="4:4">
      <c r="D13818" s="94"/>
    </row>
    <row r="13819" spans="4:4">
      <c r="D13819" s="94"/>
    </row>
    <row r="13820" spans="4:4">
      <c r="D13820" s="94"/>
    </row>
    <row r="13821" spans="4:4">
      <c r="D13821" s="94"/>
    </row>
    <row r="13822" spans="4:4">
      <c r="D13822" s="94"/>
    </row>
    <row r="13823" spans="4:4">
      <c r="D13823" s="94"/>
    </row>
    <row r="13824" spans="4:4">
      <c r="D13824" s="94"/>
    </row>
    <row r="13825" spans="4:4">
      <c r="D13825" s="94"/>
    </row>
    <row r="13826" spans="4:4">
      <c r="D13826" s="94"/>
    </row>
    <row r="13827" spans="4:4">
      <c r="D13827" s="94"/>
    </row>
    <row r="13828" spans="4:4">
      <c r="D13828" s="94"/>
    </row>
    <row r="13829" spans="4:4">
      <c r="D13829" s="94"/>
    </row>
    <row r="13830" spans="4:4">
      <c r="D13830" s="94"/>
    </row>
    <row r="13831" spans="4:4">
      <c r="D13831" s="94"/>
    </row>
    <row r="13832" spans="4:4">
      <c r="D13832" s="94"/>
    </row>
    <row r="13833" spans="4:4">
      <c r="D13833" s="94"/>
    </row>
    <row r="13834" spans="4:4">
      <c r="D13834" s="94"/>
    </row>
    <row r="13835" spans="4:4">
      <c r="D13835" s="94"/>
    </row>
    <row r="13836" spans="4:4">
      <c r="D13836" s="94"/>
    </row>
    <row r="13837" spans="4:4">
      <c r="D13837" s="94"/>
    </row>
    <row r="13838" spans="4:4">
      <c r="D13838" s="94"/>
    </row>
    <row r="13839" spans="4:4">
      <c r="D13839" s="94"/>
    </row>
    <row r="13840" spans="4:4">
      <c r="D13840" s="94"/>
    </row>
    <row r="13841" spans="4:4">
      <c r="D13841" s="94"/>
    </row>
    <row r="13842" spans="4:4">
      <c r="D13842" s="94"/>
    </row>
    <row r="13843" spans="4:4">
      <c r="D13843" s="94"/>
    </row>
    <row r="13844" spans="4:4">
      <c r="D13844" s="94"/>
    </row>
    <row r="13845" spans="4:4">
      <c r="D13845" s="94"/>
    </row>
    <row r="13846" spans="4:4">
      <c r="D13846" s="94"/>
    </row>
    <row r="13847" spans="4:4">
      <c r="D13847" s="94"/>
    </row>
    <row r="13848" spans="4:4">
      <c r="D13848" s="94"/>
    </row>
    <row r="13849" spans="4:4">
      <c r="D13849" s="94"/>
    </row>
    <row r="13850" spans="4:4">
      <c r="D13850" s="94"/>
    </row>
    <row r="13851" spans="4:4">
      <c r="D13851" s="94"/>
    </row>
    <row r="13852" spans="4:4">
      <c r="D13852" s="94"/>
    </row>
    <row r="13853" spans="4:4">
      <c r="D13853" s="94"/>
    </row>
    <row r="13854" spans="4:4">
      <c r="D13854" s="94"/>
    </row>
    <row r="13855" spans="4:4">
      <c r="D13855" s="94"/>
    </row>
    <row r="13856" spans="4:4">
      <c r="D13856" s="94"/>
    </row>
    <row r="13857" spans="4:4">
      <c r="D13857" s="94"/>
    </row>
    <row r="13858" spans="4:4">
      <c r="D13858" s="94"/>
    </row>
    <row r="13859" spans="4:4">
      <c r="D13859" s="94"/>
    </row>
    <row r="13860" spans="4:4">
      <c r="D13860" s="94"/>
    </row>
    <row r="13861" spans="4:4">
      <c r="D13861" s="94"/>
    </row>
    <row r="13862" spans="4:4">
      <c r="D13862" s="94"/>
    </row>
    <row r="13863" spans="4:4">
      <c r="D13863" s="94"/>
    </row>
    <row r="13864" spans="4:4">
      <c r="D13864" s="94"/>
    </row>
    <row r="13865" spans="4:4">
      <c r="D13865" s="94"/>
    </row>
    <row r="13866" spans="4:4">
      <c r="D13866" s="94"/>
    </row>
    <row r="13867" spans="4:4">
      <c r="D13867" s="94"/>
    </row>
    <row r="13868" spans="4:4">
      <c r="D13868" s="94"/>
    </row>
    <row r="13869" spans="4:4">
      <c r="D13869" s="94"/>
    </row>
    <row r="13870" spans="4:4">
      <c r="D13870" s="94"/>
    </row>
    <row r="13871" spans="4:4">
      <c r="D13871" s="94"/>
    </row>
    <row r="13872" spans="4:4">
      <c r="D13872" s="94"/>
    </row>
    <row r="13873" spans="4:4">
      <c r="D13873" s="94"/>
    </row>
    <row r="13874" spans="4:4">
      <c r="D13874" s="94"/>
    </row>
    <row r="13875" spans="4:4">
      <c r="D13875" s="94"/>
    </row>
    <row r="13876" spans="4:4">
      <c r="D13876" s="94"/>
    </row>
    <row r="13877" spans="4:4">
      <c r="D13877" s="94"/>
    </row>
    <row r="13878" spans="4:4">
      <c r="D13878" s="94"/>
    </row>
    <row r="13879" spans="4:4">
      <c r="D13879" s="94"/>
    </row>
    <row r="13880" spans="4:4">
      <c r="D13880" s="94"/>
    </row>
    <row r="13881" spans="4:4">
      <c r="D13881" s="94"/>
    </row>
    <row r="13882" spans="4:4">
      <c r="D13882" s="94"/>
    </row>
    <row r="13883" spans="4:4">
      <c r="D13883" s="94"/>
    </row>
    <row r="13884" spans="4:4">
      <c r="D13884" s="94"/>
    </row>
    <row r="13885" spans="4:4">
      <c r="D13885" s="94"/>
    </row>
    <row r="13886" spans="4:4">
      <c r="D13886" s="94"/>
    </row>
    <row r="13887" spans="4:4">
      <c r="D13887" s="94"/>
    </row>
    <row r="13888" spans="4:4">
      <c r="D13888" s="94"/>
    </row>
    <row r="13889" spans="4:4">
      <c r="D13889" s="94"/>
    </row>
    <row r="13890" spans="4:4">
      <c r="D13890" s="94"/>
    </row>
    <row r="13891" spans="4:4">
      <c r="D13891" s="94"/>
    </row>
    <row r="13892" spans="4:4">
      <c r="D13892" s="94"/>
    </row>
    <row r="13893" spans="4:4">
      <c r="D13893" s="94"/>
    </row>
    <row r="13894" spans="4:4">
      <c r="D13894" s="94"/>
    </row>
    <row r="13895" spans="4:4">
      <c r="D13895" s="94"/>
    </row>
    <row r="13896" spans="4:4">
      <c r="D13896" s="94"/>
    </row>
    <row r="13897" spans="4:4">
      <c r="D13897" s="94"/>
    </row>
    <row r="13898" spans="4:4">
      <c r="D13898" s="94"/>
    </row>
    <row r="13899" spans="4:4">
      <c r="D13899" s="94"/>
    </row>
    <row r="13900" spans="4:4">
      <c r="D13900" s="94"/>
    </row>
    <row r="13901" spans="4:4">
      <c r="D13901" s="94"/>
    </row>
    <row r="13902" spans="4:4">
      <c r="D13902" s="94"/>
    </row>
    <row r="13903" spans="4:4">
      <c r="D13903" s="94"/>
    </row>
    <row r="13904" spans="4:4">
      <c r="D13904" s="94"/>
    </row>
    <row r="13905" spans="4:4">
      <c r="D13905" s="94"/>
    </row>
    <row r="13906" spans="4:4">
      <c r="D13906" s="94"/>
    </row>
    <row r="13907" spans="4:4">
      <c r="D13907" s="94"/>
    </row>
    <row r="13908" spans="4:4">
      <c r="D13908" s="94"/>
    </row>
    <row r="13909" spans="4:4">
      <c r="D13909" s="94"/>
    </row>
    <row r="13910" spans="4:4">
      <c r="D13910" s="94"/>
    </row>
    <row r="13911" spans="4:4">
      <c r="D13911" s="94"/>
    </row>
    <row r="13912" spans="4:4">
      <c r="D13912" s="94"/>
    </row>
    <row r="13913" spans="4:4">
      <c r="D13913" s="94"/>
    </row>
    <row r="13914" spans="4:4">
      <c r="D13914" s="94"/>
    </row>
    <row r="13915" spans="4:4">
      <c r="D13915" s="94"/>
    </row>
    <row r="13916" spans="4:4">
      <c r="D13916" s="94"/>
    </row>
    <row r="13917" spans="4:4">
      <c r="D13917" s="94"/>
    </row>
    <row r="13918" spans="4:4">
      <c r="D13918" s="94"/>
    </row>
    <row r="13919" spans="4:4">
      <c r="D13919" s="94"/>
    </row>
    <row r="13920" spans="4:4">
      <c r="D13920" s="94"/>
    </row>
    <row r="13921" spans="4:4">
      <c r="D13921" s="94"/>
    </row>
    <row r="13922" spans="4:4">
      <c r="D13922" s="94"/>
    </row>
    <row r="13923" spans="4:4">
      <c r="D13923" s="94"/>
    </row>
    <row r="13924" spans="4:4">
      <c r="D13924" s="94"/>
    </row>
    <row r="13925" spans="4:4">
      <c r="D13925" s="94"/>
    </row>
    <row r="13926" spans="4:4">
      <c r="D13926" s="94"/>
    </row>
    <row r="13927" spans="4:4">
      <c r="D13927" s="94"/>
    </row>
    <row r="13928" spans="4:4">
      <c r="D13928" s="94"/>
    </row>
    <row r="13929" spans="4:4">
      <c r="D13929" s="94"/>
    </row>
    <row r="13930" spans="4:4">
      <c r="D13930" s="94"/>
    </row>
    <row r="13931" spans="4:4">
      <c r="D13931" s="94"/>
    </row>
    <row r="13932" spans="4:4">
      <c r="D13932" s="94"/>
    </row>
    <row r="13933" spans="4:4">
      <c r="D13933" s="94"/>
    </row>
    <row r="13934" spans="4:4">
      <c r="D13934" s="94"/>
    </row>
    <row r="13935" spans="4:4">
      <c r="D13935" s="94"/>
    </row>
    <row r="13936" spans="4:4">
      <c r="D13936" s="94"/>
    </row>
    <row r="13937" spans="4:4">
      <c r="D13937" s="94"/>
    </row>
    <row r="13938" spans="4:4">
      <c r="D13938" s="94"/>
    </row>
    <row r="13939" spans="4:4">
      <c r="D13939" s="94"/>
    </row>
    <row r="13940" spans="4:4">
      <c r="D13940" s="94"/>
    </row>
    <row r="13941" spans="4:4">
      <c r="D13941" s="94"/>
    </row>
    <row r="13942" spans="4:4">
      <c r="D13942" s="94"/>
    </row>
    <row r="13943" spans="4:4">
      <c r="D13943" s="94"/>
    </row>
    <row r="13944" spans="4:4">
      <c r="D13944" s="94"/>
    </row>
    <row r="13945" spans="4:4">
      <c r="D13945" s="94"/>
    </row>
    <row r="13946" spans="4:4">
      <c r="D13946" s="94"/>
    </row>
    <row r="13947" spans="4:4">
      <c r="D13947" s="94"/>
    </row>
    <row r="13948" spans="4:4">
      <c r="D13948" s="94"/>
    </row>
    <row r="13949" spans="4:4">
      <c r="D13949" s="94"/>
    </row>
    <row r="13950" spans="4:4">
      <c r="D13950" s="94"/>
    </row>
    <row r="13951" spans="4:4">
      <c r="D13951" s="94"/>
    </row>
    <row r="13952" spans="4:4">
      <c r="D13952" s="94"/>
    </row>
    <row r="13953" spans="4:4">
      <c r="D13953" s="94"/>
    </row>
    <row r="13954" spans="4:4">
      <c r="D13954" s="94"/>
    </row>
    <row r="13955" spans="4:4">
      <c r="D13955" s="94"/>
    </row>
    <row r="13956" spans="4:4">
      <c r="D13956" s="94"/>
    </row>
    <row r="13957" spans="4:4">
      <c r="D13957" s="94"/>
    </row>
    <row r="13958" spans="4:4">
      <c r="D13958" s="94"/>
    </row>
    <row r="13959" spans="4:4">
      <c r="D13959" s="94"/>
    </row>
    <row r="13960" spans="4:4">
      <c r="D13960" s="94"/>
    </row>
    <row r="13961" spans="4:4">
      <c r="D13961" s="94"/>
    </row>
    <row r="13962" spans="4:4">
      <c r="D13962" s="94"/>
    </row>
    <row r="13963" spans="4:4">
      <c r="D13963" s="94"/>
    </row>
    <row r="13964" spans="4:4">
      <c r="D13964" s="94"/>
    </row>
    <row r="13965" spans="4:4">
      <c r="D13965" s="94"/>
    </row>
    <row r="13966" spans="4:4">
      <c r="D13966" s="94"/>
    </row>
    <row r="13967" spans="4:4">
      <c r="D13967" s="94"/>
    </row>
    <row r="13968" spans="4:4">
      <c r="D13968" s="94"/>
    </row>
    <row r="13969" spans="4:4">
      <c r="D13969" s="94"/>
    </row>
    <row r="13970" spans="4:4">
      <c r="D13970" s="94"/>
    </row>
    <row r="13971" spans="4:4">
      <c r="D13971" s="94"/>
    </row>
    <row r="13972" spans="4:4">
      <c r="D13972" s="94"/>
    </row>
    <row r="13973" spans="4:4">
      <c r="D13973" s="94"/>
    </row>
    <row r="13974" spans="4:4">
      <c r="D13974" s="94"/>
    </row>
    <row r="13975" spans="4:4">
      <c r="D13975" s="94"/>
    </row>
    <row r="13976" spans="4:4">
      <c r="D13976" s="94"/>
    </row>
    <row r="13977" spans="4:4">
      <c r="D13977" s="94"/>
    </row>
    <row r="13978" spans="4:4">
      <c r="D13978" s="94"/>
    </row>
    <row r="13979" spans="4:4">
      <c r="D13979" s="94"/>
    </row>
    <row r="13980" spans="4:4">
      <c r="D13980" s="94"/>
    </row>
    <row r="13981" spans="4:4">
      <c r="D13981" s="94"/>
    </row>
    <row r="13982" spans="4:4">
      <c r="D13982" s="94"/>
    </row>
    <row r="13983" spans="4:4">
      <c r="D13983" s="94"/>
    </row>
    <row r="13984" spans="4:4">
      <c r="D13984" s="94"/>
    </row>
    <row r="13985" spans="4:4">
      <c r="D13985" s="94"/>
    </row>
    <row r="13986" spans="4:4">
      <c r="D13986" s="94"/>
    </row>
    <row r="13987" spans="4:4">
      <c r="D13987" s="94"/>
    </row>
    <row r="13988" spans="4:4">
      <c r="D13988" s="94"/>
    </row>
    <row r="13989" spans="4:4">
      <c r="D13989" s="94"/>
    </row>
    <row r="13990" spans="4:4">
      <c r="D13990" s="94"/>
    </row>
    <row r="13991" spans="4:4">
      <c r="D13991" s="94"/>
    </row>
    <row r="13992" spans="4:4">
      <c r="D13992" s="94"/>
    </row>
    <row r="13993" spans="4:4">
      <c r="D13993" s="94"/>
    </row>
    <row r="13994" spans="4:4">
      <c r="D13994" s="94"/>
    </row>
    <row r="13995" spans="4:4">
      <c r="D13995" s="94"/>
    </row>
    <row r="13996" spans="4:4">
      <c r="D13996" s="94"/>
    </row>
    <row r="13997" spans="4:4">
      <c r="D13997" s="94"/>
    </row>
    <row r="13998" spans="4:4">
      <c r="D13998" s="94"/>
    </row>
    <row r="13999" spans="4:4">
      <c r="D13999" s="94"/>
    </row>
    <row r="14000" spans="4:4">
      <c r="D14000" s="94"/>
    </row>
    <row r="14001" spans="4:4">
      <c r="D14001" s="94"/>
    </row>
    <row r="14002" spans="4:4">
      <c r="D14002" s="94"/>
    </row>
    <row r="14003" spans="4:4">
      <c r="D14003" s="94"/>
    </row>
    <row r="14004" spans="4:4">
      <c r="D14004" s="94"/>
    </row>
    <row r="14005" spans="4:4">
      <c r="D14005" s="94"/>
    </row>
    <row r="14006" spans="4:4">
      <c r="D14006" s="94"/>
    </row>
    <row r="14007" spans="4:4">
      <c r="D14007" s="94"/>
    </row>
    <row r="14008" spans="4:4">
      <c r="D14008" s="94"/>
    </row>
    <row r="14009" spans="4:4">
      <c r="D14009" s="94"/>
    </row>
    <row r="14010" spans="4:4">
      <c r="D14010" s="94"/>
    </row>
    <row r="14011" spans="4:4">
      <c r="D14011" s="94"/>
    </row>
    <row r="14012" spans="4:4">
      <c r="D14012" s="94"/>
    </row>
    <row r="14013" spans="4:4">
      <c r="D14013" s="94"/>
    </row>
    <row r="14014" spans="4:4">
      <c r="D14014" s="94"/>
    </row>
    <row r="14015" spans="4:4">
      <c r="D14015" s="94"/>
    </row>
    <row r="14016" spans="4:4">
      <c r="D14016" s="94"/>
    </row>
    <row r="14017" spans="4:4">
      <c r="D14017" s="94"/>
    </row>
    <row r="14018" spans="4:4">
      <c r="D14018" s="94"/>
    </row>
    <row r="14019" spans="4:4">
      <c r="D14019" s="94"/>
    </row>
    <row r="14020" spans="4:4">
      <c r="D14020" s="94"/>
    </row>
    <row r="14021" spans="4:4">
      <c r="D14021" s="94"/>
    </row>
    <row r="14022" spans="4:4">
      <c r="D14022" s="94"/>
    </row>
    <row r="14023" spans="4:4">
      <c r="D14023" s="94"/>
    </row>
    <row r="14024" spans="4:4">
      <c r="D14024" s="94"/>
    </row>
    <row r="14025" spans="4:4">
      <c r="D14025" s="94"/>
    </row>
    <row r="14026" spans="4:4">
      <c r="D14026" s="94"/>
    </row>
    <row r="14027" spans="4:4">
      <c r="D14027" s="94"/>
    </row>
    <row r="14028" spans="4:4">
      <c r="D14028" s="94"/>
    </row>
    <row r="14029" spans="4:4">
      <c r="D14029" s="94"/>
    </row>
    <row r="14030" spans="4:4">
      <c r="D14030" s="94"/>
    </row>
    <row r="14031" spans="4:4">
      <c r="D14031" s="94"/>
    </row>
    <row r="14032" spans="4:4">
      <c r="D14032" s="94"/>
    </row>
    <row r="14033" spans="4:4">
      <c r="D14033" s="94"/>
    </row>
    <row r="14034" spans="4:4">
      <c r="D14034" s="94"/>
    </row>
    <row r="14035" spans="4:4">
      <c r="D14035" s="94"/>
    </row>
    <row r="14036" spans="4:4">
      <c r="D14036" s="94"/>
    </row>
    <row r="14037" spans="4:4">
      <c r="D14037" s="94"/>
    </row>
    <row r="14038" spans="4:4">
      <c r="D14038" s="94"/>
    </row>
    <row r="14039" spans="4:4">
      <c r="D14039" s="94"/>
    </row>
    <row r="14040" spans="4:4">
      <c r="D14040" s="94"/>
    </row>
    <row r="14041" spans="4:4">
      <c r="D14041" s="94"/>
    </row>
    <row r="14042" spans="4:4">
      <c r="D14042" s="94"/>
    </row>
    <row r="14043" spans="4:4">
      <c r="D14043" s="94"/>
    </row>
    <row r="14044" spans="4:4">
      <c r="D14044" s="94"/>
    </row>
    <row r="14045" spans="4:4">
      <c r="D14045" s="94"/>
    </row>
    <row r="14046" spans="4:4">
      <c r="D14046" s="94"/>
    </row>
    <row r="14047" spans="4:4">
      <c r="D14047" s="94"/>
    </row>
    <row r="14048" spans="4:4">
      <c r="D14048" s="94"/>
    </row>
    <row r="14049" spans="4:4">
      <c r="D14049" s="94"/>
    </row>
    <row r="14050" spans="4:4">
      <c r="D14050" s="94"/>
    </row>
    <row r="14051" spans="4:4">
      <c r="D14051" s="94"/>
    </row>
    <row r="14052" spans="4:4">
      <c r="D14052" s="94"/>
    </row>
    <row r="14053" spans="4:4">
      <c r="D14053" s="94"/>
    </row>
    <row r="14054" spans="4:4">
      <c r="D14054" s="94"/>
    </row>
    <row r="14055" spans="4:4">
      <c r="D14055" s="94"/>
    </row>
    <row r="14056" spans="4:4">
      <c r="D14056" s="94"/>
    </row>
    <row r="14057" spans="4:4">
      <c r="D14057" s="94"/>
    </row>
    <row r="14058" spans="4:4">
      <c r="D14058" s="94"/>
    </row>
    <row r="14059" spans="4:4">
      <c r="D14059" s="94"/>
    </row>
    <row r="14060" spans="4:4">
      <c r="D14060" s="94"/>
    </row>
    <row r="14061" spans="4:4">
      <c r="D14061" s="94"/>
    </row>
    <row r="14062" spans="4:4">
      <c r="D14062" s="94"/>
    </row>
    <row r="14063" spans="4:4">
      <c r="D14063" s="94"/>
    </row>
    <row r="14064" spans="4:4">
      <c r="D14064" s="94"/>
    </row>
    <row r="14065" spans="4:4">
      <c r="D14065" s="94"/>
    </row>
    <row r="14066" spans="4:4">
      <c r="D14066" s="94"/>
    </row>
    <row r="14067" spans="4:4">
      <c r="D14067" s="94"/>
    </row>
    <row r="14068" spans="4:4">
      <c r="D14068" s="94"/>
    </row>
    <row r="14069" spans="4:4">
      <c r="D14069" s="94"/>
    </row>
    <row r="14070" spans="4:4">
      <c r="D14070" s="94"/>
    </row>
    <row r="14071" spans="4:4">
      <c r="D14071" s="94"/>
    </row>
    <row r="14072" spans="4:4">
      <c r="D14072" s="94"/>
    </row>
    <row r="14073" spans="4:4">
      <c r="D14073" s="94"/>
    </row>
    <row r="14074" spans="4:4">
      <c r="D14074" s="94"/>
    </row>
    <row r="14075" spans="4:4">
      <c r="D14075" s="94"/>
    </row>
    <row r="14076" spans="4:4">
      <c r="D14076" s="94"/>
    </row>
    <row r="14077" spans="4:4">
      <c r="D14077" s="94"/>
    </row>
    <row r="14078" spans="4:4">
      <c r="D14078" s="94"/>
    </row>
    <row r="14079" spans="4:4">
      <c r="D14079" s="94"/>
    </row>
    <row r="14080" spans="4:4">
      <c r="D14080" s="94"/>
    </row>
    <row r="14081" spans="4:4">
      <c r="D14081" s="94"/>
    </row>
    <row r="14082" spans="4:4">
      <c r="D14082" s="94"/>
    </row>
    <row r="14083" spans="4:4">
      <c r="D14083" s="94"/>
    </row>
    <row r="14084" spans="4:4">
      <c r="D14084" s="94"/>
    </row>
    <row r="14085" spans="4:4">
      <c r="D14085" s="94"/>
    </row>
    <row r="14086" spans="4:4">
      <c r="D14086" s="94"/>
    </row>
    <row r="14087" spans="4:4">
      <c r="D14087" s="94"/>
    </row>
    <row r="14088" spans="4:4">
      <c r="D14088" s="94"/>
    </row>
    <row r="14089" spans="4:4">
      <c r="D14089" s="94"/>
    </row>
    <row r="14090" spans="4:4">
      <c r="D14090" s="94"/>
    </row>
    <row r="14091" spans="4:4">
      <c r="D14091" s="94"/>
    </row>
    <row r="14092" spans="4:4">
      <c r="D14092" s="94"/>
    </row>
    <row r="14093" spans="4:4">
      <c r="D14093" s="94"/>
    </row>
    <row r="14094" spans="4:4">
      <c r="D14094" s="94"/>
    </row>
    <row r="14095" spans="4:4">
      <c r="D14095" s="94"/>
    </row>
    <row r="14096" spans="4:4">
      <c r="D14096" s="94"/>
    </row>
    <row r="14097" spans="4:4">
      <c r="D14097" s="94"/>
    </row>
    <row r="14098" spans="4:4">
      <c r="D14098" s="94"/>
    </row>
    <row r="14099" spans="4:4">
      <c r="D14099" s="94"/>
    </row>
    <row r="14100" spans="4:4">
      <c r="D14100" s="94"/>
    </row>
    <row r="14101" spans="4:4">
      <c r="D14101" s="94"/>
    </row>
    <row r="14102" spans="4:4">
      <c r="D14102" s="94"/>
    </row>
    <row r="14103" spans="4:4">
      <c r="D14103" s="94"/>
    </row>
    <row r="14104" spans="4:4">
      <c r="D14104" s="94"/>
    </row>
    <row r="14105" spans="4:4">
      <c r="D14105" s="94"/>
    </row>
    <row r="14106" spans="4:4">
      <c r="D14106" s="94"/>
    </row>
    <row r="14107" spans="4:4">
      <c r="D14107" s="94"/>
    </row>
    <row r="14108" spans="4:4">
      <c r="D14108" s="94"/>
    </row>
    <row r="14109" spans="4:4">
      <c r="D14109" s="94"/>
    </row>
    <row r="14110" spans="4:4">
      <c r="D14110" s="94"/>
    </row>
    <row r="14111" spans="4:4">
      <c r="D14111" s="94"/>
    </row>
    <row r="14112" spans="4:4">
      <c r="D14112" s="94"/>
    </row>
    <row r="14113" spans="4:4">
      <c r="D14113" s="94"/>
    </row>
    <row r="14114" spans="4:4">
      <c r="D14114" s="94"/>
    </row>
    <row r="14115" spans="4:4">
      <c r="D14115" s="94"/>
    </row>
    <row r="14116" spans="4:4">
      <c r="D14116" s="94"/>
    </row>
    <row r="14117" spans="4:4">
      <c r="D14117" s="94"/>
    </row>
    <row r="14118" spans="4:4">
      <c r="D14118" s="94"/>
    </row>
    <row r="14119" spans="4:4">
      <c r="D14119" s="94"/>
    </row>
    <row r="14120" spans="4:4">
      <c r="D14120" s="94"/>
    </row>
    <row r="14121" spans="4:4">
      <c r="D14121" s="94"/>
    </row>
    <row r="14122" spans="4:4">
      <c r="D14122" s="94"/>
    </row>
    <row r="14123" spans="4:4">
      <c r="D14123" s="94"/>
    </row>
    <row r="14124" spans="4:4">
      <c r="D14124" s="94"/>
    </row>
    <row r="14125" spans="4:4">
      <c r="D14125" s="94"/>
    </row>
    <row r="14126" spans="4:4">
      <c r="D14126" s="94"/>
    </row>
    <row r="14127" spans="4:4">
      <c r="D14127" s="94"/>
    </row>
    <row r="14128" spans="4:4">
      <c r="D14128" s="94"/>
    </row>
    <row r="14129" spans="4:4">
      <c r="D14129" s="94"/>
    </row>
    <row r="14130" spans="4:4">
      <c r="D14130" s="94"/>
    </row>
    <row r="14131" spans="4:4">
      <c r="D14131" s="94"/>
    </row>
    <row r="14132" spans="4:4">
      <c r="D14132" s="94"/>
    </row>
    <row r="14133" spans="4:4">
      <c r="D14133" s="94"/>
    </row>
    <row r="14134" spans="4:4">
      <c r="D14134" s="94"/>
    </row>
    <row r="14135" spans="4:4">
      <c r="D14135" s="94"/>
    </row>
    <row r="14136" spans="4:4">
      <c r="D14136" s="94"/>
    </row>
    <row r="14137" spans="4:4">
      <c r="D14137" s="94"/>
    </row>
    <row r="14138" spans="4:4">
      <c r="D14138" s="94"/>
    </row>
    <row r="14139" spans="4:4">
      <c r="D14139" s="94"/>
    </row>
    <row r="14140" spans="4:4">
      <c r="D14140" s="94"/>
    </row>
    <row r="14141" spans="4:4">
      <c r="D14141" s="94"/>
    </row>
    <row r="14142" spans="4:4">
      <c r="D14142" s="94"/>
    </row>
    <row r="14143" spans="4:4">
      <c r="D14143" s="94"/>
    </row>
    <row r="14144" spans="4:4">
      <c r="D14144" s="94"/>
    </row>
    <row r="14145" spans="4:4">
      <c r="D14145" s="94"/>
    </row>
    <row r="14146" spans="4:4">
      <c r="D14146" s="94"/>
    </row>
    <row r="14147" spans="4:4">
      <c r="D14147" s="94"/>
    </row>
    <row r="14148" spans="4:4">
      <c r="D14148" s="94"/>
    </row>
    <row r="14149" spans="4:4">
      <c r="D14149" s="94"/>
    </row>
    <row r="14150" spans="4:4">
      <c r="D14150" s="94"/>
    </row>
    <row r="14151" spans="4:4">
      <c r="D14151" s="94"/>
    </row>
    <row r="14152" spans="4:4">
      <c r="D14152" s="94"/>
    </row>
    <row r="14153" spans="4:4">
      <c r="D14153" s="94"/>
    </row>
    <row r="14154" spans="4:4">
      <c r="D14154" s="94"/>
    </row>
    <row r="14155" spans="4:4">
      <c r="D14155" s="94"/>
    </row>
    <row r="14156" spans="4:4">
      <c r="D14156" s="94"/>
    </row>
    <row r="14157" spans="4:4">
      <c r="D14157" s="94"/>
    </row>
    <row r="14158" spans="4:4">
      <c r="D14158" s="94"/>
    </row>
    <row r="14159" spans="4:4">
      <c r="D14159" s="94"/>
    </row>
    <row r="14160" spans="4:4">
      <c r="D14160" s="94"/>
    </row>
    <row r="14161" spans="4:4">
      <c r="D14161" s="94"/>
    </row>
    <row r="14162" spans="4:4">
      <c r="D14162" s="94"/>
    </row>
    <row r="14163" spans="4:4">
      <c r="D14163" s="94"/>
    </row>
    <row r="14164" spans="4:4">
      <c r="D14164" s="94"/>
    </row>
    <row r="14165" spans="4:4">
      <c r="D14165" s="94"/>
    </row>
    <row r="14166" spans="4:4">
      <c r="D14166" s="94"/>
    </row>
    <row r="14167" spans="4:4">
      <c r="D14167" s="94"/>
    </row>
    <row r="14168" spans="4:4">
      <c r="D14168" s="94"/>
    </row>
    <row r="14169" spans="4:4">
      <c r="D14169" s="94"/>
    </row>
    <row r="14170" spans="4:4">
      <c r="D14170" s="94"/>
    </row>
    <row r="14171" spans="4:4">
      <c r="D14171" s="94"/>
    </row>
    <row r="14172" spans="4:4">
      <c r="D14172" s="94"/>
    </row>
    <row r="14173" spans="4:4">
      <c r="D14173" s="94"/>
    </row>
    <row r="14174" spans="4:4">
      <c r="D14174" s="94"/>
    </row>
    <row r="14175" spans="4:4">
      <c r="D14175" s="94"/>
    </row>
    <row r="14176" spans="4:4">
      <c r="D14176" s="94"/>
    </row>
    <row r="14177" spans="4:4">
      <c r="D14177" s="94"/>
    </row>
    <row r="14178" spans="4:4">
      <c r="D14178" s="94"/>
    </row>
    <row r="14179" spans="4:4">
      <c r="D14179" s="94"/>
    </row>
    <row r="14180" spans="4:4">
      <c r="D14180" s="94"/>
    </row>
    <row r="14181" spans="4:4">
      <c r="D14181" s="94"/>
    </row>
    <row r="14182" spans="4:4">
      <c r="D14182" s="94"/>
    </row>
    <row r="14183" spans="4:4">
      <c r="D14183" s="94"/>
    </row>
    <row r="14184" spans="4:4">
      <c r="D14184" s="94"/>
    </row>
    <row r="14185" spans="4:4">
      <c r="D14185" s="94"/>
    </row>
    <row r="14186" spans="4:4">
      <c r="D14186" s="94"/>
    </row>
    <row r="14187" spans="4:4">
      <c r="D14187" s="94"/>
    </row>
    <row r="14188" spans="4:4">
      <c r="D14188" s="94"/>
    </row>
    <row r="14189" spans="4:4">
      <c r="D14189" s="94"/>
    </row>
    <row r="14190" spans="4:4">
      <c r="D14190" s="94"/>
    </row>
    <row r="14191" spans="4:4">
      <c r="D14191" s="94"/>
    </row>
    <row r="14192" spans="4:4">
      <c r="D14192" s="94"/>
    </row>
    <row r="14193" spans="4:4">
      <c r="D14193" s="94"/>
    </row>
    <row r="14194" spans="4:4">
      <c r="D14194" s="94"/>
    </row>
    <row r="14195" spans="4:4">
      <c r="D14195" s="94"/>
    </row>
    <row r="14196" spans="4:4">
      <c r="D14196" s="94"/>
    </row>
    <row r="14197" spans="4:4">
      <c r="D14197" s="94"/>
    </row>
    <row r="14198" spans="4:4">
      <c r="D14198" s="94"/>
    </row>
    <row r="14199" spans="4:4">
      <c r="D14199" s="94"/>
    </row>
    <row r="14200" spans="4:4">
      <c r="D14200" s="94"/>
    </row>
    <row r="14201" spans="4:4">
      <c r="D14201" s="94"/>
    </row>
    <row r="14202" spans="4:4">
      <c r="D14202" s="94"/>
    </row>
    <row r="14203" spans="4:4">
      <c r="D14203" s="94"/>
    </row>
    <row r="14204" spans="4:4">
      <c r="D14204" s="94"/>
    </row>
    <row r="14205" spans="4:4">
      <c r="D14205" s="94"/>
    </row>
    <row r="14206" spans="4:4">
      <c r="D14206" s="94"/>
    </row>
    <row r="14207" spans="4:4">
      <c r="D14207" s="94"/>
    </row>
    <row r="14208" spans="4:4">
      <c r="D14208" s="94"/>
    </row>
    <row r="14209" spans="4:4">
      <c r="D14209" s="94"/>
    </row>
    <row r="14210" spans="4:4">
      <c r="D14210" s="94"/>
    </row>
    <row r="14211" spans="4:4">
      <c r="D14211" s="94"/>
    </row>
    <row r="14212" spans="4:4">
      <c r="D14212" s="94"/>
    </row>
    <row r="14213" spans="4:4">
      <c r="D14213" s="94"/>
    </row>
    <row r="14214" spans="4:4">
      <c r="D14214" s="94"/>
    </row>
    <row r="14215" spans="4:4">
      <c r="D14215" s="94"/>
    </row>
    <row r="14216" spans="4:4">
      <c r="D14216" s="94"/>
    </row>
    <row r="14217" spans="4:4">
      <c r="D14217" s="94"/>
    </row>
    <row r="14218" spans="4:4">
      <c r="D14218" s="94"/>
    </row>
    <row r="14219" spans="4:4">
      <c r="D14219" s="94"/>
    </row>
    <row r="14220" spans="4:4">
      <c r="D14220" s="94"/>
    </row>
    <row r="14221" spans="4:4">
      <c r="D14221" s="94"/>
    </row>
    <row r="14222" spans="4:4">
      <c r="D14222" s="94"/>
    </row>
    <row r="14223" spans="4:4">
      <c r="D14223" s="94"/>
    </row>
    <row r="14224" spans="4:4">
      <c r="D14224" s="94"/>
    </row>
    <row r="14225" spans="4:4">
      <c r="D14225" s="94"/>
    </row>
    <row r="14226" spans="4:4">
      <c r="D14226" s="94"/>
    </row>
    <row r="14227" spans="4:4">
      <c r="D14227" s="94"/>
    </row>
    <row r="14228" spans="4:4">
      <c r="D14228" s="94"/>
    </row>
    <row r="14229" spans="4:4">
      <c r="D14229" s="94"/>
    </row>
    <row r="14230" spans="4:4">
      <c r="D14230" s="94"/>
    </row>
    <row r="14231" spans="4:4">
      <c r="D14231" s="94"/>
    </row>
    <row r="14232" spans="4:4">
      <c r="D14232" s="94"/>
    </row>
    <row r="14233" spans="4:4">
      <c r="D14233" s="94"/>
    </row>
    <row r="14234" spans="4:4">
      <c r="D14234" s="94"/>
    </row>
    <row r="14235" spans="4:4">
      <c r="D14235" s="94"/>
    </row>
    <row r="14236" spans="4:4">
      <c r="D14236" s="94"/>
    </row>
    <row r="14237" spans="4:4">
      <c r="D14237" s="94"/>
    </row>
    <row r="14238" spans="4:4">
      <c r="D14238" s="94"/>
    </row>
    <row r="14239" spans="4:4">
      <c r="D14239" s="94"/>
    </row>
    <row r="14240" spans="4:4">
      <c r="D14240" s="94"/>
    </row>
    <row r="14241" spans="4:4">
      <c r="D14241" s="94"/>
    </row>
    <row r="14242" spans="4:4">
      <c r="D14242" s="94"/>
    </row>
    <row r="14243" spans="4:4">
      <c r="D14243" s="94"/>
    </row>
    <row r="14244" spans="4:4">
      <c r="D14244" s="94"/>
    </row>
    <row r="14245" spans="4:4">
      <c r="D14245" s="94"/>
    </row>
    <row r="14246" spans="4:4">
      <c r="D14246" s="94"/>
    </row>
    <row r="14247" spans="4:4">
      <c r="D14247" s="94"/>
    </row>
    <row r="14248" spans="4:4">
      <c r="D14248" s="94"/>
    </row>
    <row r="14249" spans="4:4">
      <c r="D14249" s="94"/>
    </row>
    <row r="14250" spans="4:4">
      <c r="D14250" s="94"/>
    </row>
    <row r="14251" spans="4:4">
      <c r="D14251" s="94"/>
    </row>
    <row r="14252" spans="4:4">
      <c r="D14252" s="94"/>
    </row>
    <row r="14253" spans="4:4">
      <c r="D14253" s="94"/>
    </row>
    <row r="14254" spans="4:4">
      <c r="D14254" s="94"/>
    </row>
    <row r="14255" spans="4:4">
      <c r="D14255" s="94"/>
    </row>
    <row r="14256" spans="4:4">
      <c r="D14256" s="94"/>
    </row>
    <row r="14257" spans="4:4">
      <c r="D14257" s="94"/>
    </row>
    <row r="14258" spans="4:4">
      <c r="D14258" s="94"/>
    </row>
    <row r="14259" spans="4:4">
      <c r="D14259" s="94"/>
    </row>
    <row r="14260" spans="4:4">
      <c r="D14260" s="94"/>
    </row>
    <row r="14261" spans="4:4">
      <c r="D14261" s="94"/>
    </row>
    <row r="14262" spans="4:4">
      <c r="D14262" s="94"/>
    </row>
    <row r="14263" spans="4:4">
      <c r="D14263" s="94"/>
    </row>
    <row r="14264" spans="4:4">
      <c r="D14264" s="94"/>
    </row>
    <row r="14265" spans="4:4">
      <c r="D14265" s="94"/>
    </row>
    <row r="14266" spans="4:4">
      <c r="D14266" s="94"/>
    </row>
    <row r="14267" spans="4:4">
      <c r="D14267" s="94"/>
    </row>
    <row r="14268" spans="4:4">
      <c r="D14268" s="94"/>
    </row>
    <row r="14269" spans="4:4">
      <c r="D14269" s="94"/>
    </row>
    <row r="14270" spans="4:4">
      <c r="D14270" s="94"/>
    </row>
    <row r="14271" spans="4:4">
      <c r="D14271" s="94"/>
    </row>
    <row r="14272" spans="4:4">
      <c r="D14272" s="94"/>
    </row>
    <row r="14273" spans="4:4">
      <c r="D14273" s="94"/>
    </row>
    <row r="14274" spans="4:4">
      <c r="D14274" s="94"/>
    </row>
    <row r="14275" spans="4:4">
      <c r="D14275" s="94"/>
    </row>
    <row r="14276" spans="4:4">
      <c r="D14276" s="94"/>
    </row>
    <row r="14277" spans="4:4">
      <c r="D14277" s="94"/>
    </row>
    <row r="14278" spans="4:4">
      <c r="D14278" s="94"/>
    </row>
    <row r="14279" spans="4:4">
      <c r="D14279" s="94"/>
    </row>
    <row r="14280" spans="4:4">
      <c r="D14280" s="94"/>
    </row>
    <row r="14281" spans="4:4">
      <c r="D14281" s="94"/>
    </row>
    <row r="14282" spans="4:4">
      <c r="D14282" s="94"/>
    </row>
    <row r="14283" spans="4:4">
      <c r="D14283" s="94"/>
    </row>
    <row r="14284" spans="4:4">
      <c r="D14284" s="94"/>
    </row>
    <row r="14285" spans="4:4">
      <c r="D14285" s="94"/>
    </row>
    <row r="14286" spans="4:4">
      <c r="D14286" s="94"/>
    </row>
    <row r="14287" spans="4:4">
      <c r="D14287" s="94"/>
    </row>
    <row r="14288" spans="4:4">
      <c r="D14288" s="94"/>
    </row>
    <row r="14289" spans="4:4">
      <c r="D14289" s="94"/>
    </row>
    <row r="14290" spans="4:4">
      <c r="D14290" s="94"/>
    </row>
    <row r="14291" spans="4:4">
      <c r="D14291" s="94"/>
    </row>
    <row r="14292" spans="4:4">
      <c r="D14292" s="94"/>
    </row>
    <row r="14293" spans="4:4">
      <c r="D14293" s="94"/>
    </row>
    <row r="14294" spans="4:4">
      <c r="D14294" s="94"/>
    </row>
    <row r="14295" spans="4:4">
      <c r="D14295" s="94"/>
    </row>
    <row r="14296" spans="4:4">
      <c r="D14296" s="94"/>
    </row>
    <row r="14297" spans="4:4">
      <c r="D14297" s="94"/>
    </row>
    <row r="14298" spans="4:4">
      <c r="D14298" s="94"/>
    </row>
    <row r="14299" spans="4:4">
      <c r="D14299" s="94"/>
    </row>
    <row r="14300" spans="4:4">
      <c r="D14300" s="94"/>
    </row>
    <row r="14301" spans="4:4">
      <c r="D14301" s="94"/>
    </row>
    <row r="14302" spans="4:4">
      <c r="D14302" s="94"/>
    </row>
    <row r="14303" spans="4:4">
      <c r="D14303" s="94"/>
    </row>
    <row r="14304" spans="4:4">
      <c r="D14304" s="94"/>
    </row>
    <row r="14305" spans="4:4">
      <c r="D14305" s="94"/>
    </row>
    <row r="14306" spans="4:4">
      <c r="D14306" s="94"/>
    </row>
    <row r="14307" spans="4:4">
      <c r="D14307" s="94"/>
    </row>
    <row r="14308" spans="4:4">
      <c r="D14308" s="94"/>
    </row>
    <row r="14309" spans="4:4">
      <c r="D14309" s="94"/>
    </row>
    <row r="14310" spans="4:4">
      <c r="D14310" s="94"/>
    </row>
    <row r="14311" spans="4:4">
      <c r="D14311" s="94"/>
    </row>
    <row r="14312" spans="4:4">
      <c r="D14312" s="94"/>
    </row>
    <row r="14313" spans="4:4">
      <c r="D14313" s="94"/>
    </row>
    <row r="14314" spans="4:4">
      <c r="D14314" s="94"/>
    </row>
    <row r="14315" spans="4:4">
      <c r="D14315" s="94"/>
    </row>
    <row r="14316" spans="4:4">
      <c r="D14316" s="94"/>
    </row>
    <row r="14317" spans="4:4">
      <c r="D14317" s="94"/>
    </row>
    <row r="14318" spans="4:4">
      <c r="D14318" s="94"/>
    </row>
    <row r="14319" spans="4:4">
      <c r="D14319" s="94"/>
    </row>
    <row r="14320" spans="4:4">
      <c r="D14320" s="94"/>
    </row>
    <row r="14321" spans="4:4">
      <c r="D14321" s="94"/>
    </row>
    <row r="14322" spans="4:4">
      <c r="D14322" s="94"/>
    </row>
    <row r="14323" spans="4:4">
      <c r="D14323" s="94"/>
    </row>
    <row r="14324" spans="4:4">
      <c r="D14324" s="94"/>
    </row>
    <row r="14325" spans="4:4">
      <c r="D14325" s="94"/>
    </row>
    <row r="14326" spans="4:4">
      <c r="D14326" s="94"/>
    </row>
    <row r="14327" spans="4:4">
      <c r="D14327" s="94"/>
    </row>
    <row r="14328" spans="4:4">
      <c r="D14328" s="94"/>
    </row>
    <row r="14329" spans="4:4">
      <c r="D14329" s="94"/>
    </row>
    <row r="14330" spans="4:4">
      <c r="D14330" s="94"/>
    </row>
    <row r="14331" spans="4:4">
      <c r="D14331" s="94"/>
    </row>
    <row r="14332" spans="4:4">
      <c r="D14332" s="94"/>
    </row>
    <row r="14333" spans="4:4">
      <c r="D14333" s="94"/>
    </row>
    <row r="14334" spans="4:4">
      <c r="D14334" s="94"/>
    </row>
    <row r="14335" spans="4:4">
      <c r="D14335" s="94"/>
    </row>
    <row r="14336" spans="4:4">
      <c r="D14336" s="94"/>
    </row>
    <row r="14337" spans="4:4">
      <c r="D14337" s="94"/>
    </row>
    <row r="14338" spans="4:4">
      <c r="D14338" s="94"/>
    </row>
    <row r="14339" spans="4:4">
      <c r="D14339" s="94"/>
    </row>
    <row r="14340" spans="4:4">
      <c r="D14340" s="94"/>
    </row>
    <row r="14341" spans="4:4">
      <c r="D14341" s="94"/>
    </row>
    <row r="14342" spans="4:4">
      <c r="D14342" s="94"/>
    </row>
    <row r="14343" spans="4:4">
      <c r="D14343" s="94"/>
    </row>
    <row r="14344" spans="4:4">
      <c r="D14344" s="94"/>
    </row>
    <row r="14345" spans="4:4">
      <c r="D14345" s="94"/>
    </row>
    <row r="14346" spans="4:4">
      <c r="D14346" s="94"/>
    </row>
    <row r="14347" spans="4:4">
      <c r="D14347" s="94"/>
    </row>
    <row r="14348" spans="4:4">
      <c r="D14348" s="94"/>
    </row>
    <row r="14349" spans="4:4">
      <c r="D14349" s="94"/>
    </row>
    <row r="14350" spans="4:4">
      <c r="D14350" s="94"/>
    </row>
    <row r="14351" spans="4:4">
      <c r="D14351" s="94"/>
    </row>
    <row r="14352" spans="4:4">
      <c r="D14352" s="94"/>
    </row>
    <row r="14353" spans="4:4">
      <c r="D14353" s="94"/>
    </row>
    <row r="14354" spans="4:4">
      <c r="D14354" s="94"/>
    </row>
    <row r="14355" spans="4:4">
      <c r="D14355" s="94"/>
    </row>
    <row r="14356" spans="4:4">
      <c r="D14356" s="94"/>
    </row>
    <row r="14357" spans="4:4">
      <c r="D14357" s="94"/>
    </row>
    <row r="14358" spans="4:4">
      <c r="D14358" s="94"/>
    </row>
    <row r="14359" spans="4:4">
      <c r="D14359" s="94"/>
    </row>
    <row r="14360" spans="4:4">
      <c r="D14360" s="94"/>
    </row>
    <row r="14361" spans="4:4">
      <c r="D14361" s="94"/>
    </row>
    <row r="14362" spans="4:4">
      <c r="D14362" s="94"/>
    </row>
    <row r="14363" spans="4:4">
      <c r="D14363" s="94"/>
    </row>
    <row r="14364" spans="4:4">
      <c r="D14364" s="94"/>
    </row>
    <row r="14365" spans="4:4">
      <c r="D14365" s="94"/>
    </row>
    <row r="14366" spans="4:4">
      <c r="D14366" s="94"/>
    </row>
    <row r="14367" spans="4:4">
      <c r="D14367" s="94"/>
    </row>
    <row r="14368" spans="4:4">
      <c r="D14368" s="94"/>
    </row>
    <row r="14369" spans="4:4">
      <c r="D14369" s="94"/>
    </row>
    <row r="14370" spans="4:4">
      <c r="D14370" s="94"/>
    </row>
    <row r="14371" spans="4:4">
      <c r="D14371" s="94"/>
    </row>
    <row r="14372" spans="4:4">
      <c r="D14372" s="94"/>
    </row>
    <row r="14373" spans="4:4">
      <c r="D14373" s="94"/>
    </row>
    <row r="14374" spans="4:4">
      <c r="D14374" s="94"/>
    </row>
    <row r="14375" spans="4:4">
      <c r="D14375" s="94"/>
    </row>
    <row r="14376" spans="4:4">
      <c r="D14376" s="94"/>
    </row>
    <row r="14377" spans="4:4">
      <c r="D14377" s="94"/>
    </row>
    <row r="14378" spans="4:4">
      <c r="D14378" s="94"/>
    </row>
    <row r="14379" spans="4:4">
      <c r="D14379" s="94"/>
    </row>
    <row r="14380" spans="4:4">
      <c r="D14380" s="94"/>
    </row>
    <row r="14381" spans="4:4">
      <c r="D14381" s="94"/>
    </row>
    <row r="14382" spans="4:4">
      <c r="D14382" s="94"/>
    </row>
    <row r="14383" spans="4:4">
      <c r="D14383" s="94"/>
    </row>
    <row r="14384" spans="4:4">
      <c r="D14384" s="94"/>
    </row>
    <row r="14385" spans="4:4">
      <c r="D14385" s="94"/>
    </row>
    <row r="14386" spans="4:4">
      <c r="D14386" s="94"/>
    </row>
    <row r="14387" spans="4:4">
      <c r="D14387" s="94"/>
    </row>
    <row r="14388" spans="4:4">
      <c r="D14388" s="94"/>
    </row>
    <row r="14389" spans="4:4">
      <c r="D14389" s="94"/>
    </row>
    <row r="14390" spans="4:4">
      <c r="D14390" s="94"/>
    </row>
    <row r="14391" spans="4:4">
      <c r="D14391" s="94"/>
    </row>
    <row r="14392" spans="4:4">
      <c r="D14392" s="94"/>
    </row>
    <row r="14393" spans="4:4">
      <c r="D14393" s="94"/>
    </row>
    <row r="14394" spans="4:4">
      <c r="D14394" s="94"/>
    </row>
    <row r="14395" spans="4:4">
      <c r="D14395" s="94"/>
    </row>
    <row r="14396" spans="4:4">
      <c r="D14396" s="94"/>
    </row>
    <row r="14397" spans="4:4">
      <c r="D14397" s="94"/>
    </row>
    <row r="14398" spans="4:4">
      <c r="D14398" s="94"/>
    </row>
    <row r="14399" spans="4:4">
      <c r="D14399" s="94"/>
    </row>
    <row r="14400" spans="4:4">
      <c r="D14400" s="94"/>
    </row>
    <row r="14401" spans="4:4">
      <c r="D14401" s="94"/>
    </row>
    <row r="14402" spans="4:4">
      <c r="D14402" s="94"/>
    </row>
    <row r="14403" spans="4:4">
      <c r="D14403" s="94"/>
    </row>
    <row r="14404" spans="4:4">
      <c r="D14404" s="94"/>
    </row>
    <row r="14405" spans="4:4">
      <c r="D14405" s="94"/>
    </row>
    <row r="14406" spans="4:4">
      <c r="D14406" s="94"/>
    </row>
    <row r="14407" spans="4:4">
      <c r="D14407" s="94"/>
    </row>
    <row r="14408" spans="4:4">
      <c r="D14408" s="94"/>
    </row>
    <row r="14409" spans="4:4">
      <c r="D14409" s="94"/>
    </row>
    <row r="14410" spans="4:4">
      <c r="D14410" s="94"/>
    </row>
    <row r="14411" spans="4:4">
      <c r="D14411" s="94"/>
    </row>
    <row r="14412" spans="4:4">
      <c r="D14412" s="94"/>
    </row>
    <row r="14413" spans="4:4">
      <c r="D14413" s="94"/>
    </row>
    <row r="14414" spans="4:4">
      <c r="D14414" s="94"/>
    </row>
    <row r="14415" spans="4:4">
      <c r="D14415" s="94"/>
    </row>
    <row r="14416" spans="4:4">
      <c r="D14416" s="94"/>
    </row>
    <row r="14417" spans="4:4">
      <c r="D14417" s="94"/>
    </row>
    <row r="14418" spans="4:4">
      <c r="D14418" s="94"/>
    </row>
    <row r="14419" spans="4:4">
      <c r="D14419" s="94"/>
    </row>
    <row r="14420" spans="4:4">
      <c r="D14420" s="94"/>
    </row>
    <row r="14421" spans="4:4">
      <c r="D14421" s="94"/>
    </row>
    <row r="14422" spans="4:4">
      <c r="D14422" s="94"/>
    </row>
    <row r="14423" spans="4:4">
      <c r="D14423" s="94"/>
    </row>
    <row r="14424" spans="4:4">
      <c r="D14424" s="94"/>
    </row>
    <row r="14425" spans="4:4">
      <c r="D14425" s="94"/>
    </row>
    <row r="14426" spans="4:4">
      <c r="D14426" s="94"/>
    </row>
    <row r="14427" spans="4:4">
      <c r="D14427" s="94"/>
    </row>
    <row r="14428" spans="4:4">
      <c r="D14428" s="94"/>
    </row>
    <row r="14429" spans="4:4">
      <c r="D14429" s="94"/>
    </row>
    <row r="14430" spans="4:4">
      <c r="D14430" s="94"/>
    </row>
    <row r="14431" spans="4:4">
      <c r="D14431" s="94"/>
    </row>
    <row r="14432" spans="4:4">
      <c r="D14432" s="94"/>
    </row>
    <row r="14433" spans="4:4">
      <c r="D14433" s="94"/>
    </row>
    <row r="14434" spans="4:4">
      <c r="D14434" s="94"/>
    </row>
    <row r="14435" spans="4:4">
      <c r="D14435" s="94"/>
    </row>
    <row r="14436" spans="4:4">
      <c r="D14436" s="94"/>
    </row>
    <row r="14437" spans="4:4">
      <c r="D14437" s="94"/>
    </row>
    <row r="14438" spans="4:4">
      <c r="D14438" s="94"/>
    </row>
    <row r="14439" spans="4:4">
      <c r="D14439" s="94"/>
    </row>
    <row r="14440" spans="4:4">
      <c r="D14440" s="94"/>
    </row>
    <row r="14441" spans="4:4">
      <c r="D14441" s="94"/>
    </row>
    <row r="14442" spans="4:4">
      <c r="D14442" s="94"/>
    </row>
    <row r="14443" spans="4:4">
      <c r="D14443" s="94"/>
    </row>
    <row r="14444" spans="4:4">
      <c r="D14444" s="94"/>
    </row>
    <row r="14445" spans="4:4">
      <c r="D14445" s="94"/>
    </row>
    <row r="14446" spans="4:4">
      <c r="D14446" s="94"/>
    </row>
    <row r="14447" spans="4:4">
      <c r="D14447" s="94"/>
    </row>
    <row r="14448" spans="4:4">
      <c r="D14448" s="94"/>
    </row>
    <row r="14449" spans="4:4">
      <c r="D14449" s="94"/>
    </row>
    <row r="14450" spans="4:4">
      <c r="D14450" s="94"/>
    </row>
    <row r="14451" spans="4:4">
      <c r="D14451" s="94"/>
    </row>
    <row r="14452" spans="4:4">
      <c r="D14452" s="94"/>
    </row>
    <row r="14453" spans="4:4">
      <c r="D14453" s="94"/>
    </row>
    <row r="14454" spans="4:4">
      <c r="D14454" s="94"/>
    </row>
    <row r="14455" spans="4:4">
      <c r="D14455" s="94"/>
    </row>
    <row r="14456" spans="4:4">
      <c r="D14456" s="94"/>
    </row>
    <row r="14457" spans="4:4">
      <c r="D14457" s="94"/>
    </row>
    <row r="14458" spans="4:4">
      <c r="D14458" s="94"/>
    </row>
    <row r="14459" spans="4:4">
      <c r="D14459" s="94"/>
    </row>
    <row r="14460" spans="4:4">
      <c r="D14460" s="94"/>
    </row>
    <row r="14461" spans="4:4">
      <c r="D14461" s="94"/>
    </row>
    <row r="14462" spans="4:4">
      <c r="D14462" s="94"/>
    </row>
    <row r="14463" spans="4:4">
      <c r="D14463" s="94"/>
    </row>
    <row r="14464" spans="4:4">
      <c r="D14464" s="94"/>
    </row>
    <row r="14465" spans="4:4">
      <c r="D14465" s="94"/>
    </row>
    <row r="14466" spans="4:4">
      <c r="D14466" s="94"/>
    </row>
    <row r="14467" spans="4:4">
      <c r="D14467" s="94"/>
    </row>
    <row r="14468" spans="4:4">
      <c r="D14468" s="94"/>
    </row>
    <row r="14469" spans="4:4">
      <c r="D14469" s="94"/>
    </row>
    <row r="14470" spans="4:4">
      <c r="D14470" s="94"/>
    </row>
    <row r="14471" spans="4:4">
      <c r="D14471" s="94"/>
    </row>
    <row r="14472" spans="4:4">
      <c r="D14472" s="94"/>
    </row>
    <row r="14473" spans="4:4">
      <c r="D14473" s="94"/>
    </row>
    <row r="14474" spans="4:4">
      <c r="D14474" s="94"/>
    </row>
    <row r="14475" spans="4:4">
      <c r="D14475" s="94"/>
    </row>
    <row r="14476" spans="4:4">
      <c r="D14476" s="94"/>
    </row>
    <row r="14477" spans="4:4">
      <c r="D14477" s="94"/>
    </row>
    <row r="14478" spans="4:4">
      <c r="D14478" s="94"/>
    </row>
    <row r="14479" spans="4:4">
      <c r="D14479" s="94"/>
    </row>
    <row r="14480" spans="4:4">
      <c r="D14480" s="94"/>
    </row>
    <row r="14481" spans="4:4">
      <c r="D14481" s="94"/>
    </row>
    <row r="14482" spans="4:4">
      <c r="D14482" s="94"/>
    </row>
    <row r="14483" spans="4:4">
      <c r="D14483" s="94"/>
    </row>
    <row r="14484" spans="4:4">
      <c r="D14484" s="94"/>
    </row>
    <row r="14485" spans="4:4">
      <c r="D14485" s="94"/>
    </row>
    <row r="14486" spans="4:4">
      <c r="D14486" s="94"/>
    </row>
    <row r="14487" spans="4:4">
      <c r="D14487" s="94"/>
    </row>
    <row r="14488" spans="4:4">
      <c r="D14488" s="94"/>
    </row>
    <row r="14489" spans="4:4">
      <c r="D14489" s="94"/>
    </row>
    <row r="14490" spans="4:4">
      <c r="D14490" s="94"/>
    </row>
    <row r="14491" spans="4:4">
      <c r="D14491" s="94"/>
    </row>
    <row r="14492" spans="4:4">
      <c r="D14492" s="94"/>
    </row>
    <row r="14493" spans="4:4">
      <c r="D14493" s="94"/>
    </row>
    <row r="14494" spans="4:4">
      <c r="D14494" s="94"/>
    </row>
    <row r="14495" spans="4:4">
      <c r="D14495" s="94"/>
    </row>
    <row r="14496" spans="4:4">
      <c r="D14496" s="94"/>
    </row>
    <row r="14497" spans="4:4">
      <c r="D14497" s="94"/>
    </row>
    <row r="14498" spans="4:4">
      <c r="D14498" s="94"/>
    </row>
    <row r="14499" spans="4:4">
      <c r="D14499" s="94"/>
    </row>
    <row r="14500" spans="4:4">
      <c r="D14500" s="94"/>
    </row>
    <row r="14501" spans="4:4">
      <c r="D14501" s="94"/>
    </row>
    <row r="14502" spans="4:4">
      <c r="D14502" s="94"/>
    </row>
    <row r="14503" spans="4:4">
      <c r="D14503" s="94"/>
    </row>
    <row r="14504" spans="4:4">
      <c r="D14504" s="94"/>
    </row>
    <row r="14505" spans="4:4">
      <c r="D14505" s="94"/>
    </row>
    <row r="14506" spans="4:4">
      <c r="D14506" s="94"/>
    </row>
    <row r="14507" spans="4:4">
      <c r="D14507" s="94"/>
    </row>
    <row r="14508" spans="4:4">
      <c r="D14508" s="94"/>
    </row>
    <row r="14509" spans="4:4">
      <c r="D14509" s="94"/>
    </row>
    <row r="14510" spans="4:4">
      <c r="D14510" s="94"/>
    </row>
    <row r="14511" spans="4:4">
      <c r="D14511" s="94"/>
    </row>
    <row r="14512" spans="4:4">
      <c r="D14512" s="94"/>
    </row>
    <row r="14513" spans="4:4">
      <c r="D14513" s="94"/>
    </row>
    <row r="14514" spans="4:4">
      <c r="D14514" s="94"/>
    </row>
    <row r="14515" spans="4:4">
      <c r="D14515" s="94"/>
    </row>
    <row r="14516" spans="4:4">
      <c r="D14516" s="94"/>
    </row>
    <row r="14517" spans="4:4">
      <c r="D14517" s="94"/>
    </row>
    <row r="14518" spans="4:4">
      <c r="D14518" s="94"/>
    </row>
    <row r="14519" spans="4:4">
      <c r="D14519" s="94"/>
    </row>
    <row r="14520" spans="4:4">
      <c r="D14520" s="94"/>
    </row>
    <row r="14521" spans="4:4">
      <c r="D14521" s="94"/>
    </row>
    <row r="14522" spans="4:4">
      <c r="D14522" s="94"/>
    </row>
    <row r="14523" spans="4:4">
      <c r="D14523" s="94"/>
    </row>
    <row r="14524" spans="4:4">
      <c r="D14524" s="94"/>
    </row>
    <row r="14525" spans="4:4">
      <c r="D14525" s="94"/>
    </row>
    <row r="14526" spans="4:4">
      <c r="D14526" s="94"/>
    </row>
    <row r="14527" spans="4:4">
      <c r="D14527" s="94"/>
    </row>
    <row r="14528" spans="4:4">
      <c r="D14528" s="94"/>
    </row>
    <row r="14529" spans="4:4">
      <c r="D14529" s="94"/>
    </row>
    <row r="14530" spans="4:4">
      <c r="D14530" s="94"/>
    </row>
    <row r="14531" spans="4:4">
      <c r="D14531" s="94"/>
    </row>
    <row r="14532" spans="4:4">
      <c r="D14532" s="94"/>
    </row>
    <row r="14533" spans="4:4">
      <c r="D14533" s="94"/>
    </row>
    <row r="14534" spans="4:4">
      <c r="D14534" s="94"/>
    </row>
    <row r="14535" spans="4:4">
      <c r="D14535" s="94"/>
    </row>
    <row r="14536" spans="4:4">
      <c r="D14536" s="94"/>
    </row>
    <row r="14537" spans="4:4">
      <c r="D14537" s="94"/>
    </row>
    <row r="14538" spans="4:4">
      <c r="D14538" s="94"/>
    </row>
    <row r="14539" spans="4:4">
      <c r="D14539" s="94"/>
    </row>
    <row r="14540" spans="4:4">
      <c r="D14540" s="94"/>
    </row>
    <row r="14541" spans="4:4">
      <c r="D14541" s="94"/>
    </row>
    <row r="14542" spans="4:4">
      <c r="D14542" s="94"/>
    </row>
    <row r="14543" spans="4:4">
      <c r="D14543" s="94"/>
    </row>
    <row r="14544" spans="4:4">
      <c r="D14544" s="94"/>
    </row>
    <row r="14545" spans="4:4">
      <c r="D14545" s="94"/>
    </row>
    <row r="14546" spans="4:4">
      <c r="D14546" s="94"/>
    </row>
    <row r="14547" spans="4:4">
      <c r="D14547" s="94"/>
    </row>
    <row r="14548" spans="4:4">
      <c r="D14548" s="94"/>
    </row>
    <row r="14549" spans="4:4">
      <c r="D14549" s="94"/>
    </row>
    <row r="14550" spans="4:4">
      <c r="D14550" s="94"/>
    </row>
    <row r="14551" spans="4:4">
      <c r="D14551" s="94"/>
    </row>
    <row r="14552" spans="4:4">
      <c r="D14552" s="94"/>
    </row>
    <row r="14553" spans="4:4">
      <c r="D14553" s="94"/>
    </row>
    <row r="14554" spans="4:4">
      <c r="D14554" s="94"/>
    </row>
    <row r="14555" spans="4:4">
      <c r="D14555" s="94"/>
    </row>
    <row r="14556" spans="4:4">
      <c r="D14556" s="94"/>
    </row>
    <row r="14557" spans="4:4">
      <c r="D14557" s="94"/>
    </row>
    <row r="14558" spans="4:4">
      <c r="D14558" s="94"/>
    </row>
    <row r="14559" spans="4:4">
      <c r="D14559" s="94"/>
    </row>
    <row r="14560" spans="4:4">
      <c r="D14560" s="94"/>
    </row>
    <row r="14561" spans="4:4">
      <c r="D14561" s="94"/>
    </row>
    <row r="14562" spans="4:4">
      <c r="D14562" s="94"/>
    </row>
    <row r="14563" spans="4:4">
      <c r="D14563" s="94"/>
    </row>
    <row r="14564" spans="4:4">
      <c r="D14564" s="94"/>
    </row>
    <row r="14565" spans="4:4">
      <c r="D14565" s="94"/>
    </row>
    <row r="14566" spans="4:4">
      <c r="D14566" s="94"/>
    </row>
    <row r="14567" spans="4:4">
      <c r="D14567" s="94"/>
    </row>
    <row r="14568" spans="4:4">
      <c r="D14568" s="94"/>
    </row>
    <row r="14569" spans="4:4">
      <c r="D14569" s="94"/>
    </row>
    <row r="14570" spans="4:4">
      <c r="D14570" s="94"/>
    </row>
    <row r="14571" spans="4:4">
      <c r="D14571" s="94"/>
    </row>
    <row r="14572" spans="4:4">
      <c r="D14572" s="94"/>
    </row>
    <row r="14573" spans="4:4">
      <c r="D14573" s="94"/>
    </row>
    <row r="14574" spans="4:4">
      <c r="D14574" s="94"/>
    </row>
    <row r="14575" spans="4:4">
      <c r="D14575" s="94"/>
    </row>
    <row r="14576" spans="4:4">
      <c r="D14576" s="94"/>
    </row>
    <row r="14577" spans="4:4">
      <c r="D14577" s="94"/>
    </row>
    <row r="14578" spans="4:4">
      <c r="D14578" s="94"/>
    </row>
    <row r="14579" spans="4:4">
      <c r="D14579" s="94"/>
    </row>
    <row r="14580" spans="4:4">
      <c r="D14580" s="94"/>
    </row>
    <row r="14581" spans="4:4">
      <c r="D14581" s="94"/>
    </row>
    <row r="14582" spans="4:4">
      <c r="D14582" s="94"/>
    </row>
    <row r="14583" spans="4:4">
      <c r="D14583" s="94"/>
    </row>
    <row r="14584" spans="4:4">
      <c r="D14584" s="94"/>
    </row>
    <row r="14585" spans="4:4">
      <c r="D14585" s="94"/>
    </row>
    <row r="14586" spans="4:4">
      <c r="D14586" s="94"/>
    </row>
    <row r="14587" spans="4:4">
      <c r="D14587" s="94"/>
    </row>
    <row r="14588" spans="4:4">
      <c r="D14588" s="94"/>
    </row>
    <row r="14589" spans="4:4">
      <c r="D14589" s="94"/>
    </row>
    <row r="14590" spans="4:4">
      <c r="D14590" s="94"/>
    </row>
    <row r="14591" spans="4:4">
      <c r="D14591" s="94"/>
    </row>
    <row r="14592" spans="4:4">
      <c r="D14592" s="94"/>
    </row>
    <row r="14593" spans="4:4">
      <c r="D14593" s="94"/>
    </row>
    <row r="14594" spans="4:4">
      <c r="D14594" s="94"/>
    </row>
    <row r="14595" spans="4:4">
      <c r="D14595" s="94"/>
    </row>
    <row r="14596" spans="4:4">
      <c r="D14596" s="94"/>
    </row>
    <row r="14597" spans="4:4">
      <c r="D14597" s="94"/>
    </row>
    <row r="14598" spans="4:4">
      <c r="D14598" s="94"/>
    </row>
    <row r="14599" spans="4:4">
      <c r="D14599" s="94"/>
    </row>
    <row r="14600" spans="4:4">
      <c r="D14600" s="94"/>
    </row>
    <row r="14601" spans="4:4">
      <c r="D14601" s="94"/>
    </row>
    <row r="14602" spans="4:4">
      <c r="D14602" s="94"/>
    </row>
    <row r="14603" spans="4:4">
      <c r="D14603" s="94"/>
    </row>
    <row r="14604" spans="4:4">
      <c r="D14604" s="94"/>
    </row>
    <row r="14605" spans="4:4">
      <c r="D14605" s="94"/>
    </row>
    <row r="14606" spans="4:4">
      <c r="D14606" s="94"/>
    </row>
    <row r="14607" spans="4:4">
      <c r="D14607" s="94"/>
    </row>
    <row r="14608" spans="4:4">
      <c r="D14608" s="94"/>
    </row>
    <row r="14609" spans="4:4">
      <c r="D14609" s="94"/>
    </row>
    <row r="14610" spans="4:4">
      <c r="D14610" s="94"/>
    </row>
    <row r="14611" spans="4:4">
      <c r="D14611" s="94"/>
    </row>
    <row r="14612" spans="4:4">
      <c r="D14612" s="94"/>
    </row>
    <row r="14613" spans="4:4">
      <c r="D14613" s="94"/>
    </row>
    <row r="14614" spans="4:4">
      <c r="D14614" s="94"/>
    </row>
    <row r="14615" spans="4:4">
      <c r="D14615" s="94"/>
    </row>
    <row r="14616" spans="4:4">
      <c r="D14616" s="94"/>
    </row>
    <row r="14617" spans="4:4">
      <c r="D14617" s="94"/>
    </row>
    <row r="14618" spans="4:4">
      <c r="D14618" s="94"/>
    </row>
    <row r="14619" spans="4:4">
      <c r="D14619" s="94"/>
    </row>
    <row r="14620" spans="4:4">
      <c r="D14620" s="94"/>
    </row>
    <row r="14621" spans="4:4">
      <c r="D14621" s="94"/>
    </row>
    <row r="14622" spans="4:4">
      <c r="D14622" s="94"/>
    </row>
    <row r="14623" spans="4:4">
      <c r="D14623" s="94"/>
    </row>
    <row r="14624" spans="4:4">
      <c r="D14624" s="94"/>
    </row>
    <row r="14625" spans="4:4">
      <c r="D14625" s="94"/>
    </row>
    <row r="14626" spans="4:4">
      <c r="D14626" s="94"/>
    </row>
    <row r="14627" spans="4:4">
      <c r="D14627" s="94"/>
    </row>
    <row r="14628" spans="4:4">
      <c r="D14628" s="94"/>
    </row>
    <row r="14629" spans="4:4">
      <c r="D14629" s="94"/>
    </row>
    <row r="14630" spans="4:4">
      <c r="D14630" s="94"/>
    </row>
    <row r="14631" spans="4:4">
      <c r="D14631" s="94"/>
    </row>
    <row r="14632" spans="4:4">
      <c r="D14632" s="94"/>
    </row>
    <row r="14633" spans="4:4">
      <c r="D14633" s="94"/>
    </row>
    <row r="14634" spans="4:4">
      <c r="D14634" s="94"/>
    </row>
    <row r="14635" spans="4:4">
      <c r="D14635" s="94"/>
    </row>
    <row r="14636" spans="4:4">
      <c r="D14636" s="94"/>
    </row>
    <row r="14637" spans="4:4">
      <c r="D14637" s="94"/>
    </row>
    <row r="14638" spans="4:4">
      <c r="D14638" s="94"/>
    </row>
    <row r="14639" spans="4:4">
      <c r="D14639" s="94"/>
    </row>
    <row r="14640" spans="4:4">
      <c r="D14640" s="94"/>
    </row>
    <row r="14641" spans="4:4">
      <c r="D14641" s="94"/>
    </row>
    <row r="14642" spans="4:4">
      <c r="D14642" s="94"/>
    </row>
    <row r="14643" spans="4:4">
      <c r="D14643" s="94"/>
    </row>
    <row r="14644" spans="4:4">
      <c r="D14644" s="94"/>
    </row>
    <row r="14645" spans="4:4">
      <c r="D14645" s="94"/>
    </row>
    <row r="14646" spans="4:4">
      <c r="D14646" s="94"/>
    </row>
    <row r="14647" spans="4:4">
      <c r="D14647" s="94"/>
    </row>
    <row r="14648" spans="4:4">
      <c r="D14648" s="94"/>
    </row>
    <row r="14649" spans="4:4">
      <c r="D14649" s="94"/>
    </row>
    <row r="14650" spans="4:4">
      <c r="D14650" s="94"/>
    </row>
    <row r="14651" spans="4:4">
      <c r="D14651" s="94"/>
    </row>
    <row r="14652" spans="4:4">
      <c r="D14652" s="94"/>
    </row>
    <row r="14653" spans="4:4">
      <c r="D14653" s="94"/>
    </row>
    <row r="14654" spans="4:4">
      <c r="D14654" s="94"/>
    </row>
    <row r="14655" spans="4:4">
      <c r="D14655" s="94"/>
    </row>
    <row r="14656" spans="4:4">
      <c r="D14656" s="94"/>
    </row>
    <row r="14657" spans="4:4">
      <c r="D14657" s="94"/>
    </row>
    <row r="14658" spans="4:4">
      <c r="D14658" s="94"/>
    </row>
    <row r="14659" spans="4:4">
      <c r="D14659" s="94"/>
    </row>
    <row r="14660" spans="4:4">
      <c r="D14660" s="94"/>
    </row>
    <row r="14661" spans="4:4">
      <c r="D14661" s="94"/>
    </row>
    <row r="14662" spans="4:4">
      <c r="D14662" s="94"/>
    </row>
    <row r="14663" spans="4:4">
      <c r="D14663" s="94"/>
    </row>
    <row r="14664" spans="4:4">
      <c r="D14664" s="94"/>
    </row>
    <row r="14665" spans="4:4">
      <c r="D14665" s="94"/>
    </row>
    <row r="14666" spans="4:4">
      <c r="D14666" s="94"/>
    </row>
    <row r="14667" spans="4:4">
      <c r="D14667" s="94"/>
    </row>
    <row r="14668" spans="4:4">
      <c r="D14668" s="94"/>
    </row>
    <row r="14669" spans="4:4">
      <c r="D14669" s="94"/>
    </row>
    <row r="14670" spans="4:4">
      <c r="D14670" s="94"/>
    </row>
    <row r="14671" spans="4:4">
      <c r="D14671" s="94"/>
    </row>
    <row r="14672" spans="4:4">
      <c r="D14672" s="94"/>
    </row>
    <row r="14673" spans="4:4">
      <c r="D14673" s="94"/>
    </row>
    <row r="14674" spans="4:4">
      <c r="D14674" s="94"/>
    </row>
    <row r="14675" spans="4:4">
      <c r="D14675" s="94"/>
    </row>
    <row r="14676" spans="4:4">
      <c r="D14676" s="94"/>
    </row>
    <row r="14677" spans="4:4">
      <c r="D14677" s="94"/>
    </row>
    <row r="14678" spans="4:4">
      <c r="D14678" s="94"/>
    </row>
    <row r="14679" spans="4:4">
      <c r="D14679" s="94"/>
    </row>
    <row r="14680" spans="4:4">
      <c r="D14680" s="94"/>
    </row>
    <row r="14681" spans="4:4">
      <c r="D14681" s="94"/>
    </row>
    <row r="14682" spans="4:4">
      <c r="D14682" s="94"/>
    </row>
    <row r="14683" spans="4:4">
      <c r="D14683" s="94"/>
    </row>
    <row r="14684" spans="4:4">
      <c r="D14684" s="94"/>
    </row>
    <row r="14685" spans="4:4">
      <c r="D14685" s="94"/>
    </row>
    <row r="14686" spans="4:4">
      <c r="D14686" s="94"/>
    </row>
    <row r="14687" spans="4:4">
      <c r="D14687" s="94"/>
    </row>
    <row r="14688" spans="4:4">
      <c r="D14688" s="94"/>
    </row>
    <row r="14689" spans="4:4">
      <c r="D14689" s="94"/>
    </row>
    <row r="14690" spans="4:4">
      <c r="D14690" s="94"/>
    </row>
    <row r="14691" spans="4:4">
      <c r="D14691" s="94"/>
    </row>
    <row r="14692" spans="4:4">
      <c r="D14692" s="94"/>
    </row>
    <row r="14693" spans="4:4">
      <c r="D14693" s="94"/>
    </row>
    <row r="14694" spans="4:4">
      <c r="D14694" s="94"/>
    </row>
    <row r="14695" spans="4:4">
      <c r="D14695" s="94"/>
    </row>
    <row r="14696" spans="4:4">
      <c r="D14696" s="94"/>
    </row>
    <row r="14697" spans="4:4">
      <c r="D14697" s="94"/>
    </row>
    <row r="14698" spans="4:4">
      <c r="D14698" s="94"/>
    </row>
    <row r="14699" spans="4:4">
      <c r="D14699" s="94"/>
    </row>
    <row r="14700" spans="4:4">
      <c r="D14700" s="94"/>
    </row>
    <row r="14701" spans="4:4">
      <c r="D14701" s="94"/>
    </row>
    <row r="14702" spans="4:4">
      <c r="D14702" s="94"/>
    </row>
    <row r="14703" spans="4:4">
      <c r="D14703" s="94"/>
    </row>
    <row r="14704" spans="4:4">
      <c r="D14704" s="94"/>
    </row>
    <row r="14705" spans="4:4">
      <c r="D14705" s="94"/>
    </row>
    <row r="14706" spans="4:4">
      <c r="D14706" s="94"/>
    </row>
    <row r="14707" spans="4:4">
      <c r="D14707" s="94"/>
    </row>
    <row r="14708" spans="4:4">
      <c r="D14708" s="94"/>
    </row>
    <row r="14709" spans="4:4">
      <c r="D14709" s="94"/>
    </row>
    <row r="14710" spans="4:4">
      <c r="D14710" s="94"/>
    </row>
    <row r="14711" spans="4:4">
      <c r="D14711" s="94"/>
    </row>
    <row r="14712" spans="4:4">
      <c r="D14712" s="94"/>
    </row>
    <row r="14713" spans="4:4">
      <c r="D14713" s="94"/>
    </row>
    <row r="14714" spans="4:4">
      <c r="D14714" s="94"/>
    </row>
    <row r="14715" spans="4:4">
      <c r="D14715" s="94"/>
    </row>
    <row r="14716" spans="4:4">
      <c r="D14716" s="94"/>
    </row>
    <row r="14717" spans="4:4">
      <c r="D14717" s="94"/>
    </row>
    <row r="14718" spans="4:4">
      <c r="D14718" s="94"/>
    </row>
    <row r="14719" spans="4:4">
      <c r="D14719" s="94"/>
    </row>
    <row r="14720" spans="4:4">
      <c r="D14720" s="94"/>
    </row>
    <row r="14721" spans="4:4">
      <c r="D14721" s="94"/>
    </row>
    <row r="14722" spans="4:4">
      <c r="D14722" s="94"/>
    </row>
    <row r="14723" spans="4:4">
      <c r="D14723" s="94"/>
    </row>
    <row r="14724" spans="4:4">
      <c r="D14724" s="94"/>
    </row>
    <row r="14725" spans="4:4">
      <c r="D14725" s="94"/>
    </row>
    <row r="14726" spans="4:4">
      <c r="D14726" s="94"/>
    </row>
    <row r="14727" spans="4:4">
      <c r="D14727" s="94"/>
    </row>
    <row r="14728" spans="4:4">
      <c r="D14728" s="94"/>
    </row>
    <row r="14729" spans="4:4">
      <c r="D14729" s="94"/>
    </row>
    <row r="14730" spans="4:4">
      <c r="D14730" s="94"/>
    </row>
    <row r="14731" spans="4:4">
      <c r="D14731" s="94"/>
    </row>
    <row r="14732" spans="4:4">
      <c r="D14732" s="94"/>
    </row>
    <row r="14733" spans="4:4">
      <c r="D14733" s="94"/>
    </row>
    <row r="14734" spans="4:4">
      <c r="D14734" s="94"/>
    </row>
    <row r="14735" spans="4:4">
      <c r="D14735" s="94"/>
    </row>
    <row r="14736" spans="4:4">
      <c r="D14736" s="94"/>
    </row>
    <row r="14737" spans="4:4">
      <c r="D14737" s="94"/>
    </row>
    <row r="14738" spans="4:4">
      <c r="D14738" s="94"/>
    </row>
    <row r="14739" spans="4:4">
      <c r="D14739" s="94"/>
    </row>
    <row r="14740" spans="4:4">
      <c r="D14740" s="94"/>
    </row>
    <row r="14741" spans="4:4">
      <c r="D14741" s="94"/>
    </row>
    <row r="14742" spans="4:4">
      <c r="D14742" s="94"/>
    </row>
    <row r="14743" spans="4:4">
      <c r="D14743" s="94"/>
    </row>
    <row r="14744" spans="4:4">
      <c r="D14744" s="94"/>
    </row>
    <row r="14745" spans="4:4">
      <c r="D14745" s="94"/>
    </row>
    <row r="14746" spans="4:4">
      <c r="D14746" s="94"/>
    </row>
    <row r="14747" spans="4:4">
      <c r="D14747" s="94"/>
    </row>
    <row r="14748" spans="4:4">
      <c r="D14748" s="94"/>
    </row>
    <row r="14749" spans="4:4">
      <c r="D14749" s="94"/>
    </row>
    <row r="14750" spans="4:4">
      <c r="D14750" s="94"/>
    </row>
    <row r="14751" spans="4:4">
      <c r="D14751" s="94"/>
    </row>
    <row r="14752" spans="4:4">
      <c r="D14752" s="94"/>
    </row>
    <row r="14753" spans="4:4">
      <c r="D14753" s="94"/>
    </row>
    <row r="14754" spans="4:4">
      <c r="D14754" s="94"/>
    </row>
    <row r="14755" spans="4:4">
      <c r="D14755" s="94"/>
    </row>
    <row r="14756" spans="4:4">
      <c r="D14756" s="94"/>
    </row>
    <row r="14757" spans="4:4">
      <c r="D14757" s="94"/>
    </row>
    <row r="14758" spans="4:4">
      <c r="D14758" s="94"/>
    </row>
    <row r="14759" spans="4:4">
      <c r="D14759" s="94"/>
    </row>
    <row r="14760" spans="4:4">
      <c r="D14760" s="94"/>
    </row>
    <row r="14761" spans="4:4">
      <c r="D14761" s="94"/>
    </row>
    <row r="14762" spans="4:4">
      <c r="D14762" s="94"/>
    </row>
    <row r="14763" spans="4:4">
      <c r="D14763" s="94"/>
    </row>
    <row r="14764" spans="4:4">
      <c r="D14764" s="94"/>
    </row>
    <row r="14765" spans="4:4">
      <c r="D14765" s="94"/>
    </row>
    <row r="14766" spans="4:4">
      <c r="D14766" s="94"/>
    </row>
    <row r="14767" spans="4:4">
      <c r="D14767" s="94"/>
    </row>
    <row r="14768" spans="4:4">
      <c r="D14768" s="94"/>
    </row>
    <row r="14769" spans="4:4">
      <c r="D14769" s="94"/>
    </row>
    <row r="14770" spans="4:4">
      <c r="D14770" s="94"/>
    </row>
    <row r="14771" spans="4:4">
      <c r="D14771" s="94"/>
    </row>
    <row r="14772" spans="4:4">
      <c r="D14772" s="94"/>
    </row>
    <row r="14773" spans="4:4">
      <c r="D14773" s="94"/>
    </row>
    <row r="14774" spans="4:4">
      <c r="D14774" s="94"/>
    </row>
    <row r="14775" spans="4:4">
      <c r="D14775" s="94"/>
    </row>
    <row r="14776" spans="4:4">
      <c r="D14776" s="94"/>
    </row>
    <row r="14777" spans="4:4">
      <c r="D14777" s="94"/>
    </row>
    <row r="14778" spans="4:4">
      <c r="D14778" s="94"/>
    </row>
    <row r="14779" spans="4:4">
      <c r="D14779" s="94"/>
    </row>
    <row r="14780" spans="4:4">
      <c r="D14780" s="94"/>
    </row>
    <row r="14781" spans="4:4">
      <c r="D14781" s="94"/>
    </row>
    <row r="14782" spans="4:4">
      <c r="D14782" s="94"/>
    </row>
    <row r="14783" spans="4:4">
      <c r="D14783" s="94"/>
    </row>
    <row r="14784" spans="4:4">
      <c r="D14784" s="94"/>
    </row>
    <row r="14785" spans="4:4">
      <c r="D14785" s="94"/>
    </row>
    <row r="14786" spans="4:4">
      <c r="D14786" s="94"/>
    </row>
    <row r="14787" spans="4:4">
      <c r="D14787" s="94"/>
    </row>
    <row r="14788" spans="4:4">
      <c r="D14788" s="94"/>
    </row>
    <row r="14789" spans="4:4">
      <c r="D14789" s="94"/>
    </row>
    <row r="14790" spans="4:4">
      <c r="D14790" s="94"/>
    </row>
    <row r="14791" spans="4:4">
      <c r="D14791" s="94"/>
    </row>
    <row r="14792" spans="4:4">
      <c r="D14792" s="94"/>
    </row>
    <row r="14793" spans="4:4">
      <c r="D14793" s="94"/>
    </row>
    <row r="14794" spans="4:4">
      <c r="D14794" s="94"/>
    </row>
    <row r="14795" spans="4:4">
      <c r="D14795" s="94"/>
    </row>
    <row r="14796" spans="4:4">
      <c r="D14796" s="94"/>
    </row>
    <row r="14797" spans="4:4">
      <c r="D14797" s="94"/>
    </row>
    <row r="14798" spans="4:4">
      <c r="D14798" s="94"/>
    </row>
    <row r="14799" spans="4:4">
      <c r="D14799" s="94"/>
    </row>
    <row r="14800" spans="4:4">
      <c r="D14800" s="94"/>
    </row>
    <row r="14801" spans="4:4">
      <c r="D14801" s="94"/>
    </row>
    <row r="14802" spans="4:4">
      <c r="D14802" s="94"/>
    </row>
    <row r="14803" spans="4:4">
      <c r="D14803" s="94"/>
    </row>
    <row r="14804" spans="4:4">
      <c r="D14804" s="94"/>
    </row>
    <row r="14805" spans="4:4">
      <c r="D14805" s="94"/>
    </row>
    <row r="14806" spans="4:4">
      <c r="D14806" s="94"/>
    </row>
    <row r="14807" spans="4:4">
      <c r="D14807" s="94"/>
    </row>
    <row r="14808" spans="4:4">
      <c r="D14808" s="94"/>
    </row>
    <row r="14809" spans="4:4">
      <c r="D14809" s="94"/>
    </row>
    <row r="14810" spans="4:4">
      <c r="D14810" s="94"/>
    </row>
    <row r="14811" spans="4:4">
      <c r="D14811" s="94"/>
    </row>
    <row r="14812" spans="4:4">
      <c r="D14812" s="94"/>
    </row>
    <row r="14813" spans="4:4">
      <c r="D14813" s="94"/>
    </row>
    <row r="14814" spans="4:4">
      <c r="D14814" s="94"/>
    </row>
    <row r="14815" spans="4:4">
      <c r="D14815" s="94"/>
    </row>
    <row r="14816" spans="4:4">
      <c r="D14816" s="94"/>
    </row>
    <row r="14817" spans="4:4">
      <c r="D14817" s="94"/>
    </row>
    <row r="14818" spans="4:4">
      <c r="D14818" s="94"/>
    </row>
    <row r="14819" spans="4:4">
      <c r="D14819" s="94"/>
    </row>
    <row r="14820" spans="4:4">
      <c r="D14820" s="94"/>
    </row>
    <row r="14821" spans="4:4">
      <c r="D14821" s="94"/>
    </row>
    <row r="14822" spans="4:4">
      <c r="D14822" s="94"/>
    </row>
    <row r="14823" spans="4:4">
      <c r="D14823" s="94"/>
    </row>
    <row r="14824" spans="4:4">
      <c r="D14824" s="94"/>
    </row>
    <row r="14825" spans="4:4">
      <c r="D14825" s="94"/>
    </row>
    <row r="14826" spans="4:4">
      <c r="D14826" s="94"/>
    </row>
    <row r="14827" spans="4:4">
      <c r="D14827" s="94"/>
    </row>
    <row r="14828" spans="4:4">
      <c r="D14828" s="94"/>
    </row>
    <row r="14829" spans="4:4">
      <c r="D14829" s="94"/>
    </row>
    <row r="14830" spans="4:4">
      <c r="D14830" s="94"/>
    </row>
    <row r="14831" spans="4:4">
      <c r="D14831" s="94"/>
    </row>
    <row r="14832" spans="4:4">
      <c r="D14832" s="94"/>
    </row>
    <row r="14833" spans="4:4">
      <c r="D14833" s="94"/>
    </row>
    <row r="14834" spans="4:4">
      <c r="D14834" s="94"/>
    </row>
    <row r="14835" spans="4:4">
      <c r="D14835" s="94"/>
    </row>
    <row r="14836" spans="4:4">
      <c r="D14836" s="94"/>
    </row>
    <row r="14837" spans="4:4">
      <c r="D14837" s="94"/>
    </row>
    <row r="14838" spans="4:4">
      <c r="D14838" s="94"/>
    </row>
    <row r="14839" spans="4:4">
      <c r="D14839" s="94"/>
    </row>
    <row r="14840" spans="4:4">
      <c r="D14840" s="94"/>
    </row>
    <row r="14841" spans="4:4">
      <c r="D14841" s="94"/>
    </row>
    <row r="14842" spans="4:4">
      <c r="D14842" s="94"/>
    </row>
    <row r="14843" spans="4:4">
      <c r="D14843" s="94"/>
    </row>
    <row r="14844" spans="4:4">
      <c r="D14844" s="94"/>
    </row>
    <row r="14845" spans="4:4">
      <c r="D14845" s="94"/>
    </row>
    <row r="14846" spans="4:4">
      <c r="D14846" s="94"/>
    </row>
    <row r="14847" spans="4:4">
      <c r="D14847" s="94"/>
    </row>
    <row r="14848" spans="4:4">
      <c r="D14848" s="94"/>
    </row>
    <row r="14849" spans="4:4">
      <c r="D14849" s="94"/>
    </row>
    <row r="14850" spans="4:4">
      <c r="D14850" s="94"/>
    </row>
    <row r="14851" spans="4:4">
      <c r="D14851" s="94"/>
    </row>
    <row r="14852" spans="4:4">
      <c r="D14852" s="94"/>
    </row>
    <row r="14853" spans="4:4">
      <c r="D14853" s="94"/>
    </row>
    <row r="14854" spans="4:4">
      <c r="D14854" s="94"/>
    </row>
    <row r="14855" spans="4:4">
      <c r="D14855" s="94"/>
    </row>
    <row r="14856" spans="4:4">
      <c r="D14856" s="94"/>
    </row>
    <row r="14857" spans="4:4">
      <c r="D14857" s="94"/>
    </row>
    <row r="14858" spans="4:4">
      <c r="D14858" s="94"/>
    </row>
    <row r="14859" spans="4:4">
      <c r="D14859" s="94"/>
    </row>
    <row r="14860" spans="4:4">
      <c r="D14860" s="94"/>
    </row>
    <row r="14861" spans="4:4">
      <c r="D14861" s="94"/>
    </row>
    <row r="14862" spans="4:4">
      <c r="D14862" s="94"/>
    </row>
    <row r="14863" spans="4:4">
      <c r="D14863" s="94"/>
    </row>
    <row r="14864" spans="4:4">
      <c r="D14864" s="94"/>
    </row>
    <row r="14865" spans="4:4">
      <c r="D14865" s="94"/>
    </row>
    <row r="14866" spans="4:4">
      <c r="D14866" s="94"/>
    </row>
    <row r="14867" spans="4:4">
      <c r="D14867" s="94"/>
    </row>
    <row r="14868" spans="4:4">
      <c r="D14868" s="94"/>
    </row>
    <row r="14869" spans="4:4">
      <c r="D14869" s="94"/>
    </row>
    <row r="14870" spans="4:4">
      <c r="D14870" s="94"/>
    </row>
    <row r="14871" spans="4:4">
      <c r="D14871" s="94"/>
    </row>
    <row r="14872" spans="4:4">
      <c r="D14872" s="94"/>
    </row>
    <row r="14873" spans="4:4">
      <c r="D14873" s="94"/>
    </row>
    <row r="14874" spans="4:4">
      <c r="D14874" s="94"/>
    </row>
    <row r="14875" spans="4:4">
      <c r="D14875" s="94"/>
    </row>
    <row r="14876" spans="4:4">
      <c r="D14876" s="94"/>
    </row>
    <row r="14877" spans="4:4">
      <c r="D14877" s="94"/>
    </row>
    <row r="14878" spans="4:4">
      <c r="D14878" s="94"/>
    </row>
    <row r="14879" spans="4:4">
      <c r="D14879" s="94"/>
    </row>
    <row r="14880" spans="4:4">
      <c r="D14880" s="94"/>
    </row>
    <row r="14881" spans="4:4">
      <c r="D14881" s="94"/>
    </row>
    <row r="14882" spans="4:4">
      <c r="D14882" s="94"/>
    </row>
    <row r="14883" spans="4:4">
      <c r="D14883" s="94"/>
    </row>
    <row r="14884" spans="4:4">
      <c r="D14884" s="94"/>
    </row>
    <row r="14885" spans="4:4">
      <c r="D14885" s="94"/>
    </row>
    <row r="14886" spans="4:4">
      <c r="D14886" s="94"/>
    </row>
    <row r="14887" spans="4:4">
      <c r="D14887" s="94"/>
    </row>
    <row r="14888" spans="4:4">
      <c r="D14888" s="94"/>
    </row>
    <row r="14889" spans="4:4">
      <c r="D14889" s="94"/>
    </row>
    <row r="14890" spans="4:4">
      <c r="D14890" s="94"/>
    </row>
    <row r="14891" spans="4:4">
      <c r="D14891" s="94"/>
    </row>
    <row r="14892" spans="4:4">
      <c r="D14892" s="94"/>
    </row>
    <row r="14893" spans="4:4">
      <c r="D14893" s="94"/>
    </row>
    <row r="14894" spans="4:4">
      <c r="D14894" s="94"/>
    </row>
    <row r="14895" spans="4:4">
      <c r="D14895" s="94"/>
    </row>
    <row r="14896" spans="4:4">
      <c r="D14896" s="94"/>
    </row>
    <row r="14897" spans="4:4">
      <c r="D14897" s="94"/>
    </row>
    <row r="14898" spans="4:4">
      <c r="D14898" s="94"/>
    </row>
    <row r="14899" spans="4:4">
      <c r="D14899" s="94"/>
    </row>
    <row r="14900" spans="4:4">
      <c r="D14900" s="94"/>
    </row>
    <row r="14901" spans="4:4">
      <c r="D14901" s="94"/>
    </row>
    <row r="14902" spans="4:4">
      <c r="D14902" s="94"/>
    </row>
    <row r="14903" spans="4:4">
      <c r="D14903" s="94"/>
    </row>
    <row r="14904" spans="4:4">
      <c r="D14904" s="94"/>
    </row>
    <row r="14905" spans="4:4">
      <c r="D14905" s="94"/>
    </row>
    <row r="14906" spans="4:4">
      <c r="D14906" s="94"/>
    </row>
    <row r="14907" spans="4:4">
      <c r="D14907" s="94"/>
    </row>
    <row r="14908" spans="4:4">
      <c r="D14908" s="94"/>
    </row>
    <row r="14909" spans="4:4">
      <c r="D14909" s="94"/>
    </row>
    <row r="14910" spans="4:4">
      <c r="D14910" s="94"/>
    </row>
    <row r="14911" spans="4:4">
      <c r="D14911" s="94"/>
    </row>
    <row r="14912" spans="4:4">
      <c r="D14912" s="94"/>
    </row>
    <row r="14913" spans="4:4">
      <c r="D14913" s="94"/>
    </row>
    <row r="14914" spans="4:4">
      <c r="D14914" s="94"/>
    </row>
    <row r="14915" spans="4:4">
      <c r="D14915" s="94"/>
    </row>
    <row r="14916" spans="4:4">
      <c r="D14916" s="94"/>
    </row>
    <row r="14917" spans="4:4">
      <c r="D14917" s="94"/>
    </row>
    <row r="14918" spans="4:4">
      <c r="D14918" s="94"/>
    </row>
    <row r="14919" spans="4:4">
      <c r="D14919" s="94"/>
    </row>
    <row r="14920" spans="4:4">
      <c r="D14920" s="94"/>
    </row>
    <row r="14921" spans="4:4">
      <c r="D14921" s="94"/>
    </row>
    <row r="14922" spans="4:4">
      <c r="D14922" s="94"/>
    </row>
    <row r="14923" spans="4:4">
      <c r="D14923" s="94"/>
    </row>
    <row r="14924" spans="4:4">
      <c r="D14924" s="94"/>
    </row>
    <row r="14925" spans="4:4">
      <c r="D14925" s="94"/>
    </row>
    <row r="14926" spans="4:4">
      <c r="D14926" s="94"/>
    </row>
    <row r="14927" spans="4:4">
      <c r="D14927" s="94"/>
    </row>
    <row r="14928" spans="4:4">
      <c r="D14928" s="94"/>
    </row>
    <row r="14929" spans="4:4">
      <c r="D14929" s="94"/>
    </row>
    <row r="14930" spans="4:4">
      <c r="D14930" s="94"/>
    </row>
    <row r="14931" spans="4:4">
      <c r="D14931" s="94"/>
    </row>
    <row r="14932" spans="4:4">
      <c r="D14932" s="94"/>
    </row>
    <row r="14933" spans="4:4">
      <c r="D14933" s="94"/>
    </row>
    <row r="14934" spans="4:4">
      <c r="D14934" s="94"/>
    </row>
    <row r="14935" spans="4:4">
      <c r="D14935" s="94"/>
    </row>
    <row r="14936" spans="4:4">
      <c r="D14936" s="94"/>
    </row>
    <row r="14937" spans="4:4">
      <c r="D14937" s="94"/>
    </row>
    <row r="14938" spans="4:4">
      <c r="D14938" s="94"/>
    </row>
    <row r="14939" spans="4:4">
      <c r="D14939" s="94"/>
    </row>
    <row r="14940" spans="4:4">
      <c r="D14940" s="94"/>
    </row>
    <row r="14941" spans="4:4">
      <c r="D14941" s="94"/>
    </row>
    <row r="14942" spans="4:4">
      <c r="D14942" s="94"/>
    </row>
    <row r="14943" spans="4:4">
      <c r="D14943" s="94"/>
    </row>
    <row r="14944" spans="4:4">
      <c r="D14944" s="94"/>
    </row>
    <row r="14945" spans="4:4">
      <c r="D14945" s="94"/>
    </row>
    <row r="14946" spans="4:4">
      <c r="D14946" s="94"/>
    </row>
    <row r="14947" spans="4:4">
      <c r="D14947" s="94"/>
    </row>
    <row r="14948" spans="4:4">
      <c r="D14948" s="94"/>
    </row>
    <row r="14949" spans="4:4">
      <c r="D14949" s="94"/>
    </row>
    <row r="14950" spans="4:4">
      <c r="D14950" s="94"/>
    </row>
    <row r="14951" spans="4:4">
      <c r="D14951" s="94"/>
    </row>
    <row r="14952" spans="4:4">
      <c r="D14952" s="94"/>
    </row>
    <row r="14953" spans="4:4">
      <c r="D14953" s="94"/>
    </row>
    <row r="14954" spans="4:4">
      <c r="D14954" s="94"/>
    </row>
    <row r="14955" spans="4:4">
      <c r="D14955" s="94"/>
    </row>
    <row r="14956" spans="4:4">
      <c r="D14956" s="94"/>
    </row>
    <row r="14957" spans="4:4">
      <c r="D14957" s="94"/>
    </row>
    <row r="14958" spans="4:4">
      <c r="D14958" s="94"/>
    </row>
    <row r="14959" spans="4:4">
      <c r="D14959" s="94"/>
    </row>
    <row r="14960" spans="4:4">
      <c r="D14960" s="94"/>
    </row>
    <row r="14961" spans="4:4">
      <c r="D14961" s="94"/>
    </row>
    <row r="14962" spans="4:4">
      <c r="D14962" s="94"/>
    </row>
    <row r="14963" spans="4:4">
      <c r="D14963" s="94"/>
    </row>
    <row r="14964" spans="4:4">
      <c r="D14964" s="94"/>
    </row>
    <row r="14965" spans="4:4">
      <c r="D14965" s="94"/>
    </row>
    <row r="14966" spans="4:4">
      <c r="D14966" s="94"/>
    </row>
    <row r="14967" spans="4:4">
      <c r="D14967" s="94"/>
    </row>
    <row r="14968" spans="4:4">
      <c r="D14968" s="94"/>
    </row>
    <row r="14969" spans="4:4">
      <c r="D14969" s="94"/>
    </row>
    <row r="14970" spans="4:4">
      <c r="D14970" s="94"/>
    </row>
    <row r="14971" spans="4:4">
      <c r="D14971" s="94"/>
    </row>
    <row r="14972" spans="4:4">
      <c r="D14972" s="94"/>
    </row>
    <row r="14973" spans="4:4">
      <c r="D14973" s="94"/>
    </row>
    <row r="14974" spans="4:4">
      <c r="D14974" s="94"/>
    </row>
    <row r="14975" spans="4:4">
      <c r="D14975" s="94"/>
    </row>
    <row r="14976" spans="4:4">
      <c r="D14976" s="94"/>
    </row>
    <row r="14977" spans="4:4">
      <c r="D14977" s="94"/>
    </row>
    <row r="14978" spans="4:4">
      <c r="D14978" s="94"/>
    </row>
    <row r="14979" spans="4:4">
      <c r="D14979" s="94"/>
    </row>
    <row r="14980" spans="4:4">
      <c r="D14980" s="94"/>
    </row>
    <row r="14981" spans="4:4">
      <c r="D14981" s="94"/>
    </row>
    <row r="14982" spans="4:4">
      <c r="D14982" s="94"/>
    </row>
    <row r="14983" spans="4:4">
      <c r="D14983" s="94"/>
    </row>
    <row r="14984" spans="4:4">
      <c r="D14984" s="94"/>
    </row>
    <row r="14985" spans="4:4">
      <c r="D14985" s="94"/>
    </row>
    <row r="14986" spans="4:4">
      <c r="D14986" s="94"/>
    </row>
    <row r="14987" spans="4:4">
      <c r="D14987" s="94"/>
    </row>
    <row r="14988" spans="4:4">
      <c r="D14988" s="94"/>
    </row>
    <row r="14989" spans="4:4">
      <c r="D14989" s="94"/>
    </row>
    <row r="14990" spans="4:4">
      <c r="D14990" s="94"/>
    </row>
    <row r="14991" spans="4:4">
      <c r="D14991" s="94"/>
    </row>
    <row r="14992" spans="4:4">
      <c r="D14992" s="94"/>
    </row>
    <row r="14993" spans="4:4">
      <c r="D14993" s="94"/>
    </row>
    <row r="14994" spans="4:4">
      <c r="D14994" s="94"/>
    </row>
    <row r="14995" spans="4:4">
      <c r="D14995" s="94"/>
    </row>
    <row r="14996" spans="4:4">
      <c r="D14996" s="94"/>
    </row>
    <row r="14997" spans="4:4">
      <c r="D14997" s="94"/>
    </row>
    <row r="14998" spans="4:4">
      <c r="D14998" s="94"/>
    </row>
    <row r="14999" spans="4:4">
      <c r="D14999" s="94"/>
    </row>
    <row r="15000" spans="4:4">
      <c r="D15000" s="94"/>
    </row>
    <row r="15001" spans="4:4">
      <c r="D15001" s="94"/>
    </row>
    <row r="15002" spans="4:4">
      <c r="D15002" s="94"/>
    </row>
    <row r="15003" spans="4:4">
      <c r="D15003" s="94"/>
    </row>
    <row r="15004" spans="4:4">
      <c r="D15004" s="94"/>
    </row>
    <row r="15005" spans="4:4">
      <c r="D15005" s="94"/>
    </row>
    <row r="15006" spans="4:4">
      <c r="D15006" s="94"/>
    </row>
    <row r="15007" spans="4:4">
      <c r="D15007" s="94"/>
    </row>
    <row r="15008" spans="4:4">
      <c r="D15008" s="94"/>
    </row>
    <row r="15009" spans="4:4">
      <c r="D15009" s="94"/>
    </row>
    <row r="15010" spans="4:4">
      <c r="D15010" s="94"/>
    </row>
    <row r="15011" spans="4:4">
      <c r="D15011" s="94"/>
    </row>
    <row r="15012" spans="4:4">
      <c r="D15012" s="94"/>
    </row>
    <row r="15013" spans="4:4">
      <c r="D15013" s="94"/>
    </row>
    <row r="15014" spans="4:4">
      <c r="D15014" s="94"/>
    </row>
    <row r="15015" spans="4:4">
      <c r="D15015" s="94"/>
    </row>
    <row r="15016" spans="4:4">
      <c r="D15016" s="94"/>
    </row>
    <row r="15017" spans="4:4">
      <c r="D15017" s="94"/>
    </row>
    <row r="15018" spans="4:4">
      <c r="D15018" s="94"/>
    </row>
    <row r="15019" spans="4:4">
      <c r="D15019" s="94"/>
    </row>
    <row r="15020" spans="4:4">
      <c r="D15020" s="94"/>
    </row>
    <row r="15021" spans="4:4">
      <c r="D15021" s="94"/>
    </row>
    <row r="15022" spans="4:4">
      <c r="D15022" s="94"/>
    </row>
    <row r="15023" spans="4:4">
      <c r="D15023" s="94"/>
    </row>
    <row r="15024" spans="4:4">
      <c r="D15024" s="94"/>
    </row>
    <row r="15025" spans="4:4">
      <c r="D15025" s="94"/>
    </row>
    <row r="15026" spans="4:4">
      <c r="D15026" s="94"/>
    </row>
    <row r="15027" spans="4:4">
      <c r="D15027" s="94"/>
    </row>
    <row r="15028" spans="4:4">
      <c r="D15028" s="94"/>
    </row>
    <row r="15029" spans="4:4">
      <c r="D15029" s="94"/>
    </row>
    <row r="15030" spans="4:4">
      <c r="D15030" s="94"/>
    </row>
    <row r="15031" spans="4:4">
      <c r="D15031" s="94"/>
    </row>
    <row r="15032" spans="4:4">
      <c r="D15032" s="94"/>
    </row>
    <row r="15033" spans="4:4">
      <c r="D15033" s="94"/>
    </row>
    <row r="15034" spans="4:4">
      <c r="D15034" s="94"/>
    </row>
    <row r="15035" spans="4:4">
      <c r="D15035" s="94"/>
    </row>
    <row r="15036" spans="4:4">
      <c r="D15036" s="94"/>
    </row>
    <row r="15037" spans="4:4">
      <c r="D15037" s="94"/>
    </row>
    <row r="15038" spans="4:4">
      <c r="D15038" s="94"/>
    </row>
    <row r="15039" spans="4:4">
      <c r="D15039" s="94"/>
    </row>
    <row r="15040" spans="4:4">
      <c r="D15040" s="94"/>
    </row>
    <row r="15041" spans="4:4">
      <c r="D15041" s="94"/>
    </row>
    <row r="15042" spans="4:4">
      <c r="D15042" s="94"/>
    </row>
    <row r="15043" spans="4:4">
      <c r="D15043" s="94"/>
    </row>
    <row r="15044" spans="4:4">
      <c r="D15044" s="94"/>
    </row>
    <row r="15045" spans="4:4">
      <c r="D15045" s="94"/>
    </row>
    <row r="15046" spans="4:4">
      <c r="D15046" s="94"/>
    </row>
    <row r="15047" spans="4:4">
      <c r="D15047" s="94"/>
    </row>
    <row r="15048" spans="4:4">
      <c r="D15048" s="94"/>
    </row>
    <row r="15049" spans="4:4">
      <c r="D15049" s="94"/>
    </row>
    <row r="15050" spans="4:4">
      <c r="D15050" s="94"/>
    </row>
    <row r="15051" spans="4:4">
      <c r="D15051" s="94"/>
    </row>
    <row r="15052" spans="4:4">
      <c r="D15052" s="94"/>
    </row>
    <row r="15053" spans="4:4">
      <c r="D15053" s="94"/>
    </row>
    <row r="15054" spans="4:4">
      <c r="D15054" s="94"/>
    </row>
    <row r="15055" spans="4:4">
      <c r="D15055" s="94"/>
    </row>
    <row r="15056" spans="4:4">
      <c r="D15056" s="94"/>
    </row>
    <row r="15057" spans="4:4">
      <c r="D15057" s="94"/>
    </row>
    <row r="15058" spans="4:4">
      <c r="D15058" s="94"/>
    </row>
    <row r="15059" spans="4:4">
      <c r="D15059" s="94"/>
    </row>
    <row r="15060" spans="4:4">
      <c r="D15060" s="94"/>
    </row>
    <row r="15061" spans="4:4">
      <c r="D15061" s="94"/>
    </row>
    <row r="15062" spans="4:4">
      <c r="D15062" s="94"/>
    </row>
    <row r="15063" spans="4:4">
      <c r="D15063" s="94"/>
    </row>
    <row r="15064" spans="4:4">
      <c r="D15064" s="94"/>
    </row>
    <row r="15065" spans="4:4">
      <c r="D15065" s="94"/>
    </row>
    <row r="15066" spans="4:4">
      <c r="D15066" s="94"/>
    </row>
    <row r="15067" spans="4:4">
      <c r="D15067" s="94"/>
    </row>
    <row r="15068" spans="4:4">
      <c r="D15068" s="94"/>
    </row>
    <row r="15069" spans="4:4">
      <c r="D15069" s="94"/>
    </row>
    <row r="15070" spans="4:4">
      <c r="D15070" s="94"/>
    </row>
    <row r="15071" spans="4:4">
      <c r="D15071" s="94"/>
    </row>
    <row r="15072" spans="4:4">
      <c r="D15072" s="94"/>
    </row>
    <row r="15073" spans="4:4">
      <c r="D15073" s="94"/>
    </row>
    <row r="15074" spans="4:4">
      <c r="D15074" s="94"/>
    </row>
    <row r="15075" spans="4:4">
      <c r="D15075" s="94"/>
    </row>
    <row r="15076" spans="4:4">
      <c r="D15076" s="94"/>
    </row>
    <row r="15077" spans="4:4">
      <c r="D15077" s="94"/>
    </row>
    <row r="15078" spans="4:4">
      <c r="D15078" s="94"/>
    </row>
    <row r="15079" spans="4:4">
      <c r="D15079" s="94"/>
    </row>
    <row r="15080" spans="4:4">
      <c r="D15080" s="94"/>
    </row>
    <row r="15081" spans="4:4">
      <c r="D15081" s="94"/>
    </row>
    <row r="15082" spans="4:4">
      <c r="D15082" s="94"/>
    </row>
    <row r="15083" spans="4:4">
      <c r="D15083" s="94"/>
    </row>
    <row r="15084" spans="4:4">
      <c r="D15084" s="94"/>
    </row>
    <row r="15085" spans="4:4">
      <c r="D15085" s="94"/>
    </row>
    <row r="15086" spans="4:4">
      <c r="D15086" s="94"/>
    </row>
    <row r="15087" spans="4:4">
      <c r="D15087" s="94"/>
    </row>
    <row r="15088" spans="4:4">
      <c r="D15088" s="94"/>
    </row>
    <row r="15089" spans="4:4">
      <c r="D15089" s="94"/>
    </row>
    <row r="15090" spans="4:4">
      <c r="D15090" s="94"/>
    </row>
    <row r="15091" spans="4:4">
      <c r="D15091" s="94"/>
    </row>
    <row r="15092" spans="4:4">
      <c r="D15092" s="94"/>
    </row>
    <row r="15093" spans="4:4">
      <c r="D15093" s="94"/>
    </row>
    <row r="15094" spans="4:4">
      <c r="D15094" s="94"/>
    </row>
    <row r="15095" spans="4:4">
      <c r="D15095" s="94"/>
    </row>
    <row r="15096" spans="4:4">
      <c r="D15096" s="94"/>
    </row>
    <row r="15097" spans="4:4">
      <c r="D15097" s="94"/>
    </row>
    <row r="15098" spans="4:4">
      <c r="D15098" s="94"/>
    </row>
    <row r="15099" spans="4:4">
      <c r="D15099" s="94"/>
    </row>
    <row r="15100" spans="4:4">
      <c r="D15100" s="94"/>
    </row>
    <row r="15101" spans="4:4">
      <c r="D15101" s="94"/>
    </row>
    <row r="15102" spans="4:4">
      <c r="D15102" s="94"/>
    </row>
    <row r="15103" spans="4:4">
      <c r="D15103" s="94"/>
    </row>
    <row r="15104" spans="4:4">
      <c r="D15104" s="94"/>
    </row>
    <row r="15105" spans="4:4">
      <c r="D15105" s="94"/>
    </row>
    <row r="15106" spans="4:4">
      <c r="D15106" s="94"/>
    </row>
    <row r="15107" spans="4:4">
      <c r="D15107" s="94"/>
    </row>
    <row r="15108" spans="4:4">
      <c r="D15108" s="94"/>
    </row>
    <row r="15109" spans="4:4">
      <c r="D15109" s="94"/>
    </row>
    <row r="15110" spans="4:4">
      <c r="D15110" s="94"/>
    </row>
    <row r="15111" spans="4:4">
      <c r="D15111" s="94"/>
    </row>
    <row r="15112" spans="4:4">
      <c r="D15112" s="94"/>
    </row>
    <row r="15113" spans="4:4">
      <c r="D15113" s="94"/>
    </row>
    <row r="15114" spans="4:4">
      <c r="D15114" s="94"/>
    </row>
    <row r="15115" spans="4:4">
      <c r="D15115" s="94"/>
    </row>
    <row r="15116" spans="4:4">
      <c r="D15116" s="94"/>
    </row>
    <row r="15117" spans="4:4">
      <c r="D15117" s="94"/>
    </row>
    <row r="15118" spans="4:4">
      <c r="D15118" s="94"/>
    </row>
    <row r="15119" spans="4:4">
      <c r="D15119" s="94"/>
    </row>
    <row r="15120" spans="4:4">
      <c r="D15120" s="94"/>
    </row>
    <row r="15121" spans="4:4">
      <c r="D15121" s="94"/>
    </row>
    <row r="15122" spans="4:4">
      <c r="D15122" s="94"/>
    </row>
    <row r="15123" spans="4:4">
      <c r="D15123" s="94"/>
    </row>
    <row r="15124" spans="4:4">
      <c r="D15124" s="94"/>
    </row>
    <row r="15125" spans="4:4">
      <c r="D15125" s="94"/>
    </row>
    <row r="15126" spans="4:4">
      <c r="D15126" s="94"/>
    </row>
    <row r="15127" spans="4:4">
      <c r="D15127" s="94"/>
    </row>
    <row r="15128" spans="4:4">
      <c r="D15128" s="94"/>
    </row>
    <row r="15129" spans="4:4">
      <c r="D15129" s="94"/>
    </row>
    <row r="15130" spans="4:4">
      <c r="D15130" s="94"/>
    </row>
    <row r="15131" spans="4:4">
      <c r="D15131" s="94"/>
    </row>
    <row r="15132" spans="4:4">
      <c r="D15132" s="94"/>
    </row>
    <row r="15133" spans="4:4">
      <c r="D15133" s="94"/>
    </row>
    <row r="15134" spans="4:4">
      <c r="D15134" s="94"/>
    </row>
    <row r="15135" spans="4:4">
      <c r="D15135" s="94"/>
    </row>
    <row r="15136" spans="4:4">
      <c r="D15136" s="94"/>
    </row>
    <row r="15137" spans="4:4">
      <c r="D15137" s="94"/>
    </row>
    <row r="15138" spans="4:4">
      <c r="D15138" s="94"/>
    </row>
    <row r="15139" spans="4:4">
      <c r="D15139" s="94"/>
    </row>
    <row r="15140" spans="4:4">
      <c r="D15140" s="94"/>
    </row>
    <row r="15141" spans="4:4">
      <c r="D15141" s="94"/>
    </row>
    <row r="15142" spans="4:4">
      <c r="D15142" s="94"/>
    </row>
    <row r="15143" spans="4:4">
      <c r="D15143" s="94"/>
    </row>
    <row r="15144" spans="4:4">
      <c r="D15144" s="94"/>
    </row>
    <row r="15145" spans="4:4">
      <c r="D15145" s="94"/>
    </row>
    <row r="15146" spans="4:4">
      <c r="D15146" s="94"/>
    </row>
    <row r="15147" spans="4:4">
      <c r="D15147" s="94"/>
    </row>
    <row r="15148" spans="4:4">
      <c r="D15148" s="94"/>
    </row>
    <row r="15149" spans="4:4">
      <c r="D15149" s="94"/>
    </row>
    <row r="15150" spans="4:4">
      <c r="D15150" s="94"/>
    </row>
    <row r="15151" spans="4:4">
      <c r="D15151" s="94"/>
    </row>
    <row r="15152" spans="4:4">
      <c r="D15152" s="94"/>
    </row>
    <row r="15153" spans="4:4">
      <c r="D15153" s="94"/>
    </row>
    <row r="15154" spans="4:4">
      <c r="D15154" s="94"/>
    </row>
    <row r="15155" spans="4:4">
      <c r="D15155" s="94"/>
    </row>
    <row r="15156" spans="4:4">
      <c r="D15156" s="94"/>
    </row>
    <row r="15157" spans="4:4">
      <c r="D15157" s="94"/>
    </row>
    <row r="15158" spans="4:4">
      <c r="D15158" s="94"/>
    </row>
    <row r="15159" spans="4:4">
      <c r="D15159" s="94"/>
    </row>
    <row r="15160" spans="4:4">
      <c r="D15160" s="94"/>
    </row>
    <row r="15161" spans="4:4">
      <c r="D15161" s="94"/>
    </row>
    <row r="15162" spans="4:4">
      <c r="D15162" s="94"/>
    </row>
    <row r="15163" spans="4:4">
      <c r="D15163" s="94"/>
    </row>
    <row r="15164" spans="4:4">
      <c r="D15164" s="94"/>
    </row>
    <row r="15165" spans="4:4">
      <c r="D15165" s="94"/>
    </row>
    <row r="15166" spans="4:4">
      <c r="D15166" s="94"/>
    </row>
    <row r="15167" spans="4:4">
      <c r="D15167" s="94"/>
    </row>
    <row r="15168" spans="4:4">
      <c r="D15168" s="94"/>
    </row>
    <row r="15169" spans="4:4">
      <c r="D15169" s="94"/>
    </row>
    <row r="15170" spans="4:4">
      <c r="D15170" s="94"/>
    </row>
    <row r="15171" spans="4:4">
      <c r="D15171" s="94"/>
    </row>
    <row r="15172" spans="4:4">
      <c r="D15172" s="94"/>
    </row>
    <row r="15173" spans="4:4">
      <c r="D15173" s="94"/>
    </row>
    <row r="15174" spans="4:4">
      <c r="D15174" s="94"/>
    </row>
    <row r="15175" spans="4:4">
      <c r="D15175" s="94"/>
    </row>
    <row r="15176" spans="4:4">
      <c r="D15176" s="94"/>
    </row>
    <row r="15177" spans="4:4">
      <c r="D15177" s="94"/>
    </row>
    <row r="15178" spans="4:4">
      <c r="D15178" s="94"/>
    </row>
    <row r="15179" spans="4:4">
      <c r="D15179" s="94"/>
    </row>
    <row r="15180" spans="4:4">
      <c r="D15180" s="94"/>
    </row>
    <row r="15181" spans="4:4">
      <c r="D15181" s="94"/>
    </row>
    <row r="15182" spans="4:4">
      <c r="D15182" s="94"/>
    </row>
    <row r="15183" spans="4:4">
      <c r="D15183" s="94"/>
    </row>
    <row r="15184" spans="4:4">
      <c r="D15184" s="94"/>
    </row>
    <row r="15185" spans="4:4">
      <c r="D15185" s="94"/>
    </row>
    <row r="15186" spans="4:4">
      <c r="D15186" s="94"/>
    </row>
    <row r="15187" spans="4:4">
      <c r="D15187" s="94"/>
    </row>
    <row r="15188" spans="4:4">
      <c r="D15188" s="94"/>
    </row>
    <row r="15189" spans="4:4">
      <c r="D15189" s="94"/>
    </row>
    <row r="15190" spans="4:4">
      <c r="D15190" s="94"/>
    </row>
    <row r="15191" spans="4:4">
      <c r="D15191" s="94"/>
    </row>
    <row r="15192" spans="4:4">
      <c r="D15192" s="94"/>
    </row>
    <row r="15193" spans="4:4">
      <c r="D15193" s="94"/>
    </row>
    <row r="15194" spans="4:4">
      <c r="D15194" s="94"/>
    </row>
    <row r="15195" spans="4:4">
      <c r="D15195" s="94"/>
    </row>
    <row r="15196" spans="4:4">
      <c r="D15196" s="94"/>
    </row>
    <row r="15197" spans="4:4">
      <c r="D15197" s="94"/>
    </row>
    <row r="15198" spans="4:4">
      <c r="D15198" s="94"/>
    </row>
    <row r="15199" spans="4:4">
      <c r="D15199" s="94"/>
    </row>
    <row r="15200" spans="4:4">
      <c r="D15200" s="94"/>
    </row>
    <row r="15201" spans="4:4">
      <c r="D15201" s="94"/>
    </row>
    <row r="15202" spans="4:4">
      <c r="D15202" s="94"/>
    </row>
    <row r="15203" spans="4:4">
      <c r="D15203" s="94"/>
    </row>
    <row r="15204" spans="4:4">
      <c r="D15204" s="94"/>
    </row>
    <row r="15205" spans="4:4">
      <c r="D15205" s="94"/>
    </row>
    <row r="15206" spans="4:4">
      <c r="D15206" s="94"/>
    </row>
    <row r="15207" spans="4:4">
      <c r="D15207" s="94"/>
    </row>
    <row r="15208" spans="4:4">
      <c r="D15208" s="94"/>
    </row>
    <row r="15209" spans="4:4">
      <c r="D15209" s="94"/>
    </row>
    <row r="15210" spans="4:4">
      <c r="D15210" s="94"/>
    </row>
    <row r="15211" spans="4:4">
      <c r="D15211" s="94"/>
    </row>
    <row r="15212" spans="4:4">
      <c r="D15212" s="94"/>
    </row>
    <row r="15213" spans="4:4">
      <c r="D15213" s="94"/>
    </row>
    <row r="15214" spans="4:4">
      <c r="D15214" s="94"/>
    </row>
    <row r="15215" spans="4:4">
      <c r="D15215" s="94"/>
    </row>
    <row r="15216" spans="4:4">
      <c r="D15216" s="94"/>
    </row>
    <row r="15217" spans="4:4">
      <c r="D15217" s="94"/>
    </row>
    <row r="15218" spans="4:4">
      <c r="D15218" s="94"/>
    </row>
    <row r="15219" spans="4:4">
      <c r="D15219" s="94"/>
    </row>
    <row r="15220" spans="4:4">
      <c r="D15220" s="94"/>
    </row>
    <row r="15221" spans="4:4">
      <c r="D15221" s="94"/>
    </row>
    <row r="15222" spans="4:4">
      <c r="D15222" s="94"/>
    </row>
    <row r="15223" spans="4:4">
      <c r="D15223" s="94"/>
    </row>
    <row r="15224" spans="4:4">
      <c r="D15224" s="94"/>
    </row>
    <row r="15225" spans="4:4">
      <c r="D15225" s="94"/>
    </row>
    <row r="15226" spans="4:4">
      <c r="D15226" s="94"/>
    </row>
    <row r="15227" spans="4:4">
      <c r="D15227" s="94"/>
    </row>
    <row r="15228" spans="4:4">
      <c r="D15228" s="94"/>
    </row>
    <row r="15229" spans="4:4">
      <c r="D15229" s="94"/>
    </row>
    <row r="15230" spans="4:4">
      <c r="D15230" s="94"/>
    </row>
    <row r="15231" spans="4:4">
      <c r="D15231" s="94"/>
    </row>
    <row r="15232" spans="4:4">
      <c r="D15232" s="94"/>
    </row>
    <row r="15233" spans="4:4">
      <c r="D15233" s="94"/>
    </row>
    <row r="15234" spans="4:4">
      <c r="D15234" s="94"/>
    </row>
    <row r="15235" spans="4:4">
      <c r="D15235" s="94"/>
    </row>
    <row r="15236" spans="4:4">
      <c r="D15236" s="94"/>
    </row>
    <row r="15237" spans="4:4">
      <c r="D15237" s="94"/>
    </row>
    <row r="15238" spans="4:4">
      <c r="D15238" s="94"/>
    </row>
    <row r="15239" spans="4:4">
      <c r="D15239" s="94"/>
    </row>
    <row r="15240" spans="4:4">
      <c r="D15240" s="94"/>
    </row>
    <row r="15241" spans="4:4">
      <c r="D15241" s="94"/>
    </row>
    <row r="15242" spans="4:4">
      <c r="D15242" s="94"/>
    </row>
    <row r="15243" spans="4:4">
      <c r="D15243" s="94"/>
    </row>
    <row r="15244" spans="4:4">
      <c r="D15244" s="94"/>
    </row>
    <row r="15245" spans="4:4">
      <c r="D15245" s="94"/>
    </row>
    <row r="15246" spans="4:4">
      <c r="D15246" s="94"/>
    </row>
    <row r="15247" spans="4:4">
      <c r="D15247" s="94"/>
    </row>
    <row r="15248" spans="4:4">
      <c r="D15248" s="94"/>
    </row>
    <row r="15249" spans="4:4">
      <c r="D15249" s="94"/>
    </row>
    <row r="15250" spans="4:4">
      <c r="D15250" s="94"/>
    </row>
    <row r="15251" spans="4:4">
      <c r="D15251" s="94"/>
    </row>
    <row r="15252" spans="4:4">
      <c r="D15252" s="94"/>
    </row>
    <row r="15253" spans="4:4">
      <c r="D15253" s="94"/>
    </row>
    <row r="15254" spans="4:4">
      <c r="D15254" s="94"/>
    </row>
    <row r="15255" spans="4:4">
      <c r="D15255" s="94"/>
    </row>
    <row r="15256" spans="4:4">
      <c r="D15256" s="94"/>
    </row>
    <row r="15257" spans="4:4">
      <c r="D15257" s="94"/>
    </row>
    <row r="15258" spans="4:4">
      <c r="D15258" s="94"/>
    </row>
    <row r="15259" spans="4:4">
      <c r="D15259" s="94"/>
    </row>
    <row r="15260" spans="4:4">
      <c r="D15260" s="94"/>
    </row>
    <row r="15261" spans="4:4">
      <c r="D15261" s="94"/>
    </row>
    <row r="15262" spans="4:4">
      <c r="D15262" s="94"/>
    </row>
    <row r="15263" spans="4:4">
      <c r="D15263" s="94"/>
    </row>
    <row r="15264" spans="4:4">
      <c r="D15264" s="94"/>
    </row>
    <row r="15265" spans="4:4">
      <c r="D15265" s="94"/>
    </row>
    <row r="15266" spans="4:4">
      <c r="D15266" s="94"/>
    </row>
    <row r="15267" spans="4:4">
      <c r="D15267" s="94"/>
    </row>
    <row r="15268" spans="4:4">
      <c r="D15268" s="94"/>
    </row>
    <row r="15269" spans="4:4">
      <c r="D15269" s="94"/>
    </row>
    <row r="15270" spans="4:4">
      <c r="D15270" s="94"/>
    </row>
    <row r="15271" spans="4:4">
      <c r="D15271" s="94"/>
    </row>
    <row r="15272" spans="4:4">
      <c r="D15272" s="94"/>
    </row>
    <row r="15273" spans="4:4">
      <c r="D15273" s="94"/>
    </row>
    <row r="15274" spans="4:4">
      <c r="D15274" s="94"/>
    </row>
    <row r="15275" spans="4:4">
      <c r="D15275" s="94"/>
    </row>
    <row r="15276" spans="4:4">
      <c r="D15276" s="94"/>
    </row>
    <row r="15277" spans="4:4">
      <c r="D15277" s="94"/>
    </row>
    <row r="15278" spans="4:4">
      <c r="D15278" s="94"/>
    </row>
    <row r="15279" spans="4:4">
      <c r="D15279" s="94"/>
    </row>
    <row r="15280" spans="4:4">
      <c r="D15280" s="94"/>
    </row>
    <row r="15281" spans="4:4">
      <c r="D15281" s="94"/>
    </row>
    <row r="15282" spans="4:4">
      <c r="D15282" s="94"/>
    </row>
    <row r="15283" spans="4:4">
      <c r="D15283" s="94"/>
    </row>
    <row r="15284" spans="4:4">
      <c r="D15284" s="94"/>
    </row>
    <row r="15285" spans="4:4">
      <c r="D15285" s="94"/>
    </row>
    <row r="15286" spans="4:4">
      <c r="D15286" s="94"/>
    </row>
    <row r="15287" spans="4:4">
      <c r="D15287" s="94"/>
    </row>
    <row r="15288" spans="4:4">
      <c r="D15288" s="94"/>
    </row>
    <row r="15289" spans="4:4">
      <c r="D15289" s="94"/>
    </row>
    <row r="15290" spans="4:4">
      <c r="D15290" s="94"/>
    </row>
    <row r="15291" spans="4:4">
      <c r="D15291" s="94"/>
    </row>
    <row r="15292" spans="4:4">
      <c r="D15292" s="94"/>
    </row>
    <row r="15293" spans="4:4">
      <c r="D15293" s="94"/>
    </row>
    <row r="15294" spans="4:4">
      <c r="D15294" s="94"/>
    </row>
    <row r="15295" spans="4:4">
      <c r="D15295" s="94"/>
    </row>
    <row r="15296" spans="4:4">
      <c r="D15296" s="94"/>
    </row>
    <row r="15297" spans="4:4">
      <c r="D15297" s="94"/>
    </row>
    <row r="15298" spans="4:4">
      <c r="D15298" s="94"/>
    </row>
    <row r="15299" spans="4:4">
      <c r="D15299" s="94"/>
    </row>
    <row r="15300" spans="4:4">
      <c r="D15300" s="94"/>
    </row>
    <row r="15301" spans="4:4">
      <c r="D15301" s="94"/>
    </row>
    <row r="15302" spans="4:4">
      <c r="D15302" s="94"/>
    </row>
    <row r="15303" spans="4:4">
      <c r="D15303" s="94"/>
    </row>
    <row r="15304" spans="4:4">
      <c r="D15304" s="94"/>
    </row>
    <row r="15305" spans="4:4">
      <c r="D15305" s="94"/>
    </row>
    <row r="15306" spans="4:4">
      <c r="D15306" s="94"/>
    </row>
    <row r="15307" spans="4:4">
      <c r="D15307" s="94"/>
    </row>
    <row r="15308" spans="4:4">
      <c r="D15308" s="94"/>
    </row>
    <row r="15309" spans="4:4">
      <c r="D15309" s="94"/>
    </row>
    <row r="15310" spans="4:4">
      <c r="D15310" s="94"/>
    </row>
    <row r="15311" spans="4:4">
      <c r="D15311" s="94"/>
    </row>
    <row r="15312" spans="4:4">
      <c r="D15312" s="94"/>
    </row>
    <row r="15313" spans="4:4">
      <c r="D15313" s="94"/>
    </row>
    <row r="15314" spans="4:4">
      <c r="D15314" s="94"/>
    </row>
    <row r="15315" spans="4:4">
      <c r="D15315" s="94"/>
    </row>
    <row r="15316" spans="4:4">
      <c r="D15316" s="94"/>
    </row>
    <row r="15317" spans="4:4">
      <c r="D15317" s="94"/>
    </row>
    <row r="15318" spans="4:4">
      <c r="D15318" s="94"/>
    </row>
    <row r="15319" spans="4:4">
      <c r="D15319" s="94"/>
    </row>
    <row r="15320" spans="4:4">
      <c r="D15320" s="94"/>
    </row>
    <row r="15321" spans="4:4">
      <c r="D15321" s="94"/>
    </row>
    <row r="15322" spans="4:4">
      <c r="D15322" s="94"/>
    </row>
    <row r="15323" spans="4:4">
      <c r="D15323" s="94"/>
    </row>
    <row r="15324" spans="4:4">
      <c r="D15324" s="94"/>
    </row>
    <row r="15325" spans="4:4">
      <c r="D15325" s="94"/>
    </row>
    <row r="15326" spans="4:4">
      <c r="D15326" s="94"/>
    </row>
    <row r="15327" spans="4:4">
      <c r="D15327" s="94"/>
    </row>
    <row r="15328" spans="4:4">
      <c r="D15328" s="94"/>
    </row>
    <row r="15329" spans="4:4">
      <c r="D15329" s="94"/>
    </row>
    <row r="15330" spans="4:4">
      <c r="D15330" s="94"/>
    </row>
    <row r="15331" spans="4:4">
      <c r="D15331" s="94"/>
    </row>
    <row r="15332" spans="4:4">
      <c r="D15332" s="94"/>
    </row>
    <row r="15333" spans="4:4">
      <c r="D15333" s="94"/>
    </row>
    <row r="15334" spans="4:4">
      <c r="D15334" s="94"/>
    </row>
    <row r="15335" spans="4:4">
      <c r="D15335" s="94"/>
    </row>
    <row r="15336" spans="4:4">
      <c r="D15336" s="94"/>
    </row>
    <row r="15337" spans="4:4">
      <c r="D15337" s="94"/>
    </row>
    <row r="15338" spans="4:4">
      <c r="D15338" s="94"/>
    </row>
    <row r="15339" spans="4:4">
      <c r="D15339" s="94"/>
    </row>
    <row r="15340" spans="4:4">
      <c r="D15340" s="94"/>
    </row>
    <row r="15341" spans="4:4">
      <c r="D15341" s="94"/>
    </row>
    <row r="15342" spans="4:4">
      <c r="D15342" s="94"/>
    </row>
    <row r="15343" spans="4:4">
      <c r="D15343" s="94"/>
    </row>
    <row r="15344" spans="4:4">
      <c r="D15344" s="94"/>
    </row>
    <row r="15345" spans="4:4">
      <c r="D15345" s="94"/>
    </row>
    <row r="15346" spans="4:4">
      <c r="D15346" s="94"/>
    </row>
    <row r="15347" spans="4:4">
      <c r="D15347" s="94"/>
    </row>
    <row r="15348" spans="4:4">
      <c r="D15348" s="94"/>
    </row>
    <row r="15349" spans="4:4">
      <c r="D15349" s="94"/>
    </row>
    <row r="15350" spans="4:4">
      <c r="D15350" s="94"/>
    </row>
    <row r="15351" spans="4:4">
      <c r="D15351" s="94"/>
    </row>
    <row r="15352" spans="4:4">
      <c r="D15352" s="94"/>
    </row>
    <row r="15353" spans="4:4">
      <c r="D15353" s="94"/>
    </row>
    <row r="15354" spans="4:4">
      <c r="D15354" s="94"/>
    </row>
    <row r="15355" spans="4:4">
      <c r="D15355" s="94"/>
    </row>
    <row r="15356" spans="4:4">
      <c r="D15356" s="94"/>
    </row>
    <row r="15357" spans="4:4">
      <c r="D15357" s="94"/>
    </row>
    <row r="15358" spans="4:4">
      <c r="D15358" s="94"/>
    </row>
    <row r="15359" spans="4:4">
      <c r="D15359" s="94"/>
    </row>
    <row r="15360" spans="4:4">
      <c r="D15360" s="94"/>
    </row>
    <row r="15361" spans="4:4">
      <c r="D15361" s="94"/>
    </row>
    <row r="15362" spans="4:4">
      <c r="D15362" s="94"/>
    </row>
    <row r="15363" spans="4:4">
      <c r="D15363" s="94"/>
    </row>
    <row r="15364" spans="4:4">
      <c r="D15364" s="94"/>
    </row>
    <row r="15365" spans="4:4">
      <c r="D15365" s="94"/>
    </row>
    <row r="15366" spans="4:4">
      <c r="D15366" s="94"/>
    </row>
    <row r="15367" spans="4:4">
      <c r="D15367" s="94"/>
    </row>
    <row r="15368" spans="4:4">
      <c r="D15368" s="94"/>
    </row>
    <row r="15369" spans="4:4">
      <c r="D15369" s="94"/>
    </row>
    <row r="15370" spans="4:4">
      <c r="D15370" s="94"/>
    </row>
    <row r="15371" spans="4:4">
      <c r="D15371" s="94"/>
    </row>
    <row r="15372" spans="4:4">
      <c r="D15372" s="94"/>
    </row>
    <row r="15373" spans="4:4">
      <c r="D15373" s="94"/>
    </row>
    <row r="15374" spans="4:4">
      <c r="D15374" s="94"/>
    </row>
    <row r="15375" spans="4:4">
      <c r="D15375" s="94"/>
    </row>
    <row r="15376" spans="4:4">
      <c r="D15376" s="94"/>
    </row>
    <row r="15377" spans="4:4">
      <c r="D15377" s="94"/>
    </row>
    <row r="15378" spans="4:4">
      <c r="D15378" s="94"/>
    </row>
    <row r="15379" spans="4:4">
      <c r="D15379" s="94"/>
    </row>
    <row r="15380" spans="4:4">
      <c r="D15380" s="94"/>
    </row>
    <row r="15381" spans="4:4">
      <c r="D15381" s="94"/>
    </row>
    <row r="15382" spans="4:4">
      <c r="D15382" s="94"/>
    </row>
    <row r="15383" spans="4:4">
      <c r="D15383" s="94"/>
    </row>
    <row r="15384" spans="4:4">
      <c r="D15384" s="94"/>
    </row>
    <row r="15385" spans="4:4">
      <c r="D15385" s="94"/>
    </row>
    <row r="15386" spans="4:4">
      <c r="D15386" s="94"/>
    </row>
    <row r="15387" spans="4:4">
      <c r="D15387" s="94"/>
    </row>
    <row r="15388" spans="4:4">
      <c r="D15388" s="94"/>
    </row>
    <row r="15389" spans="4:4">
      <c r="D15389" s="94"/>
    </row>
    <row r="15390" spans="4:4">
      <c r="D15390" s="94"/>
    </row>
    <row r="15391" spans="4:4">
      <c r="D15391" s="94"/>
    </row>
    <row r="15392" spans="4:4">
      <c r="D15392" s="94"/>
    </row>
    <row r="15393" spans="4:4">
      <c r="D15393" s="94"/>
    </row>
    <row r="15394" spans="4:4">
      <c r="D15394" s="94"/>
    </row>
    <row r="15395" spans="4:4">
      <c r="D15395" s="94"/>
    </row>
    <row r="15396" spans="4:4">
      <c r="D15396" s="94"/>
    </row>
    <row r="15397" spans="4:4">
      <c r="D15397" s="94"/>
    </row>
    <row r="15398" spans="4:4">
      <c r="D15398" s="94"/>
    </row>
    <row r="15399" spans="4:4">
      <c r="D15399" s="94"/>
    </row>
    <row r="15400" spans="4:4">
      <c r="D15400" s="94"/>
    </row>
    <row r="15401" spans="4:4">
      <c r="D15401" s="94"/>
    </row>
    <row r="15402" spans="4:4">
      <c r="D15402" s="94"/>
    </row>
    <row r="15403" spans="4:4">
      <c r="D15403" s="94"/>
    </row>
    <row r="15404" spans="4:4">
      <c r="D15404" s="94"/>
    </row>
    <row r="15405" spans="4:4">
      <c r="D15405" s="94"/>
    </row>
    <row r="15406" spans="4:4">
      <c r="D15406" s="94"/>
    </row>
    <row r="15407" spans="4:4">
      <c r="D15407" s="94"/>
    </row>
    <row r="15408" spans="4:4">
      <c r="D15408" s="94"/>
    </row>
    <row r="15409" spans="4:4">
      <c r="D15409" s="94"/>
    </row>
    <row r="15410" spans="4:4">
      <c r="D15410" s="94"/>
    </row>
    <row r="15411" spans="4:4">
      <c r="D15411" s="94"/>
    </row>
    <row r="15412" spans="4:4">
      <c r="D15412" s="94"/>
    </row>
    <row r="15413" spans="4:4">
      <c r="D15413" s="94"/>
    </row>
    <row r="15414" spans="4:4">
      <c r="D15414" s="94"/>
    </row>
    <row r="15415" spans="4:4">
      <c r="D15415" s="94"/>
    </row>
    <row r="15416" spans="4:4">
      <c r="D15416" s="94"/>
    </row>
    <row r="15417" spans="4:4">
      <c r="D15417" s="94"/>
    </row>
    <row r="15418" spans="4:4">
      <c r="D15418" s="94"/>
    </row>
    <row r="15419" spans="4:4">
      <c r="D15419" s="94"/>
    </row>
    <row r="15420" spans="4:4">
      <c r="D15420" s="94"/>
    </row>
    <row r="15421" spans="4:4">
      <c r="D15421" s="94"/>
    </row>
    <row r="15422" spans="4:4">
      <c r="D15422" s="94"/>
    </row>
    <row r="15423" spans="4:4">
      <c r="D15423" s="94"/>
    </row>
    <row r="15424" spans="4:4">
      <c r="D15424" s="94"/>
    </row>
    <row r="15425" spans="4:4">
      <c r="D15425" s="94"/>
    </row>
    <row r="15426" spans="4:4">
      <c r="D15426" s="94"/>
    </row>
    <row r="15427" spans="4:4">
      <c r="D15427" s="94"/>
    </row>
    <row r="15428" spans="4:4">
      <c r="D15428" s="94"/>
    </row>
    <row r="15429" spans="4:4">
      <c r="D15429" s="94"/>
    </row>
    <row r="15430" spans="4:4">
      <c r="D15430" s="94"/>
    </row>
    <row r="15431" spans="4:4">
      <c r="D15431" s="94"/>
    </row>
    <row r="15432" spans="4:4">
      <c r="D15432" s="94"/>
    </row>
    <row r="15433" spans="4:4">
      <c r="D15433" s="94"/>
    </row>
    <row r="15434" spans="4:4">
      <c r="D15434" s="94"/>
    </row>
    <row r="15435" spans="4:4">
      <c r="D15435" s="94"/>
    </row>
    <row r="15436" spans="4:4">
      <c r="D15436" s="94"/>
    </row>
    <row r="15437" spans="4:4">
      <c r="D15437" s="94"/>
    </row>
    <row r="15438" spans="4:4">
      <c r="D15438" s="94"/>
    </row>
    <row r="15439" spans="4:4">
      <c r="D15439" s="94"/>
    </row>
    <row r="15440" spans="4:4">
      <c r="D15440" s="94"/>
    </row>
    <row r="15441" spans="4:4">
      <c r="D15441" s="94"/>
    </row>
    <row r="15442" spans="4:4">
      <c r="D15442" s="94"/>
    </row>
    <row r="15443" spans="4:4">
      <c r="D15443" s="94"/>
    </row>
    <row r="15444" spans="4:4">
      <c r="D15444" s="94"/>
    </row>
    <row r="15445" spans="4:4">
      <c r="D15445" s="94"/>
    </row>
    <row r="15446" spans="4:4">
      <c r="D15446" s="94"/>
    </row>
    <row r="15447" spans="4:4">
      <c r="D15447" s="94"/>
    </row>
    <row r="15448" spans="4:4">
      <c r="D15448" s="94"/>
    </row>
    <row r="15449" spans="4:4">
      <c r="D15449" s="94"/>
    </row>
    <row r="15450" spans="4:4">
      <c r="D15450" s="94"/>
    </row>
    <row r="15451" spans="4:4">
      <c r="D15451" s="94"/>
    </row>
    <row r="15452" spans="4:4">
      <c r="D15452" s="94"/>
    </row>
    <row r="15453" spans="4:4">
      <c r="D15453" s="94"/>
    </row>
    <row r="15454" spans="4:4">
      <c r="D15454" s="94"/>
    </row>
    <row r="15455" spans="4:4">
      <c r="D15455" s="94"/>
    </row>
    <row r="15456" spans="4:4">
      <c r="D15456" s="94"/>
    </row>
    <row r="15457" spans="4:4">
      <c r="D15457" s="94"/>
    </row>
    <row r="15458" spans="4:4">
      <c r="D15458" s="94"/>
    </row>
    <row r="15459" spans="4:4">
      <c r="D15459" s="94"/>
    </row>
    <row r="15460" spans="4:4">
      <c r="D15460" s="94"/>
    </row>
    <row r="15461" spans="4:4">
      <c r="D15461" s="94"/>
    </row>
    <row r="15462" spans="4:4">
      <c r="D15462" s="94"/>
    </row>
    <row r="15463" spans="4:4">
      <c r="D15463" s="94"/>
    </row>
    <row r="15464" spans="4:4">
      <c r="D15464" s="94"/>
    </row>
    <row r="15465" spans="4:4">
      <c r="D15465" s="94"/>
    </row>
    <row r="15466" spans="4:4">
      <c r="D15466" s="94"/>
    </row>
    <row r="15467" spans="4:4">
      <c r="D15467" s="94"/>
    </row>
    <row r="15468" spans="4:4">
      <c r="D15468" s="94"/>
    </row>
    <row r="15469" spans="4:4">
      <c r="D15469" s="94"/>
    </row>
    <row r="15470" spans="4:4">
      <c r="D15470" s="94"/>
    </row>
    <row r="15471" spans="4:4">
      <c r="D15471" s="94"/>
    </row>
    <row r="15472" spans="4:4">
      <c r="D15472" s="94"/>
    </row>
    <row r="15473" spans="4:4">
      <c r="D15473" s="94"/>
    </row>
    <row r="15474" spans="4:4">
      <c r="D15474" s="94"/>
    </row>
    <row r="15475" spans="4:4">
      <c r="D15475" s="94"/>
    </row>
    <row r="15476" spans="4:4">
      <c r="D15476" s="94"/>
    </row>
    <row r="15477" spans="4:4">
      <c r="D15477" s="94"/>
    </row>
    <row r="15478" spans="4:4">
      <c r="D15478" s="94"/>
    </row>
    <row r="15479" spans="4:4">
      <c r="D15479" s="94"/>
    </row>
    <row r="15480" spans="4:4">
      <c r="D15480" s="94"/>
    </row>
    <row r="15481" spans="4:4">
      <c r="D15481" s="94"/>
    </row>
    <row r="15482" spans="4:4">
      <c r="D15482" s="94"/>
    </row>
    <row r="15483" spans="4:4">
      <c r="D15483" s="94"/>
    </row>
    <row r="15484" spans="4:4">
      <c r="D15484" s="94"/>
    </row>
    <row r="15485" spans="4:4">
      <c r="D15485" s="94"/>
    </row>
    <row r="15486" spans="4:4">
      <c r="D15486" s="94"/>
    </row>
    <row r="15487" spans="4:4">
      <c r="D15487" s="94"/>
    </row>
    <row r="15488" spans="4:4">
      <c r="D15488" s="94"/>
    </row>
    <row r="15489" spans="4:4">
      <c r="D15489" s="94"/>
    </row>
    <row r="15490" spans="4:4">
      <c r="D15490" s="94"/>
    </row>
    <row r="15491" spans="4:4">
      <c r="D15491" s="94"/>
    </row>
    <row r="15492" spans="4:4">
      <c r="D15492" s="94"/>
    </row>
    <row r="15493" spans="4:4">
      <c r="D15493" s="94"/>
    </row>
    <row r="15494" spans="4:4">
      <c r="D15494" s="94"/>
    </row>
    <row r="15495" spans="4:4">
      <c r="D15495" s="94"/>
    </row>
    <row r="15496" spans="4:4">
      <c r="D15496" s="94"/>
    </row>
    <row r="15497" spans="4:4">
      <c r="D15497" s="94"/>
    </row>
    <row r="15498" spans="4:4">
      <c r="D15498" s="94"/>
    </row>
    <row r="15499" spans="4:4">
      <c r="D15499" s="94"/>
    </row>
    <row r="15500" spans="4:4">
      <c r="D15500" s="94"/>
    </row>
    <row r="15501" spans="4:4">
      <c r="D15501" s="94"/>
    </row>
    <row r="15502" spans="4:4">
      <c r="D15502" s="94"/>
    </row>
    <row r="15503" spans="4:4">
      <c r="D15503" s="94"/>
    </row>
    <row r="15504" spans="4:4">
      <c r="D15504" s="94"/>
    </row>
    <row r="15505" spans="4:4">
      <c r="D15505" s="94"/>
    </row>
    <row r="15506" spans="4:4">
      <c r="D15506" s="94"/>
    </row>
    <row r="15507" spans="4:4">
      <c r="D15507" s="94"/>
    </row>
    <row r="15508" spans="4:4">
      <c r="D15508" s="94"/>
    </row>
    <row r="15509" spans="4:4">
      <c r="D15509" s="94"/>
    </row>
    <row r="15510" spans="4:4">
      <c r="D15510" s="94"/>
    </row>
    <row r="15511" spans="4:4">
      <c r="D15511" s="94"/>
    </row>
    <row r="15512" spans="4:4">
      <c r="D15512" s="94"/>
    </row>
    <row r="15513" spans="4:4">
      <c r="D15513" s="94"/>
    </row>
    <row r="15514" spans="4:4">
      <c r="D15514" s="94"/>
    </row>
    <row r="15515" spans="4:4">
      <c r="D15515" s="94"/>
    </row>
    <row r="15516" spans="4:4">
      <c r="D15516" s="94"/>
    </row>
    <row r="15517" spans="4:4">
      <c r="D15517" s="94"/>
    </row>
    <row r="15518" spans="4:4">
      <c r="D15518" s="94"/>
    </row>
    <row r="15519" spans="4:4">
      <c r="D15519" s="94"/>
    </row>
    <row r="15520" spans="4:4">
      <c r="D15520" s="94"/>
    </row>
    <row r="15521" spans="4:4">
      <c r="D15521" s="94"/>
    </row>
    <row r="15522" spans="4:4">
      <c r="D15522" s="94"/>
    </row>
    <row r="15523" spans="4:4">
      <c r="D15523" s="94"/>
    </row>
    <row r="15524" spans="4:4">
      <c r="D15524" s="94"/>
    </row>
    <row r="15525" spans="4:4">
      <c r="D15525" s="94"/>
    </row>
    <row r="15526" spans="4:4">
      <c r="D15526" s="94"/>
    </row>
    <row r="15527" spans="4:4">
      <c r="D15527" s="94"/>
    </row>
    <row r="15528" spans="4:4">
      <c r="D15528" s="94"/>
    </row>
    <row r="15529" spans="4:4">
      <c r="D15529" s="94"/>
    </row>
    <row r="15530" spans="4:4">
      <c r="D15530" s="94"/>
    </row>
    <row r="15531" spans="4:4">
      <c r="D15531" s="94"/>
    </row>
    <row r="15532" spans="4:4">
      <c r="D15532" s="94"/>
    </row>
    <row r="15533" spans="4:4">
      <c r="D15533" s="94"/>
    </row>
    <row r="15534" spans="4:4">
      <c r="D15534" s="94"/>
    </row>
    <row r="15535" spans="4:4">
      <c r="D15535" s="94"/>
    </row>
    <row r="15536" spans="4:4">
      <c r="D15536" s="94"/>
    </row>
    <row r="15537" spans="4:4">
      <c r="D15537" s="94"/>
    </row>
    <row r="15538" spans="4:4">
      <c r="D15538" s="94"/>
    </row>
    <row r="15539" spans="4:4">
      <c r="D15539" s="94"/>
    </row>
    <row r="15540" spans="4:4">
      <c r="D15540" s="94"/>
    </row>
    <row r="15541" spans="4:4">
      <c r="D15541" s="94"/>
    </row>
    <row r="15542" spans="4:4">
      <c r="D15542" s="94"/>
    </row>
    <row r="15543" spans="4:4">
      <c r="D15543" s="94"/>
    </row>
    <row r="15544" spans="4:4">
      <c r="D15544" s="94"/>
    </row>
    <row r="15545" spans="4:4">
      <c r="D15545" s="94"/>
    </row>
    <row r="15546" spans="4:4">
      <c r="D15546" s="94"/>
    </row>
    <row r="15547" spans="4:4">
      <c r="D15547" s="94"/>
    </row>
    <row r="15548" spans="4:4">
      <c r="D15548" s="94"/>
    </row>
    <row r="15549" spans="4:4">
      <c r="D15549" s="94"/>
    </row>
    <row r="15550" spans="4:4">
      <c r="D15550" s="94"/>
    </row>
    <row r="15551" spans="4:4">
      <c r="D15551" s="94"/>
    </row>
    <row r="15552" spans="4:4">
      <c r="D15552" s="94"/>
    </row>
    <row r="15553" spans="4:4">
      <c r="D15553" s="94"/>
    </row>
    <row r="15554" spans="4:4">
      <c r="D15554" s="94"/>
    </row>
    <row r="15555" spans="4:4">
      <c r="D15555" s="94"/>
    </row>
    <row r="15556" spans="4:4">
      <c r="D15556" s="94"/>
    </row>
    <row r="15557" spans="4:4">
      <c r="D15557" s="94"/>
    </row>
    <row r="15558" spans="4:4">
      <c r="D15558" s="94"/>
    </row>
    <row r="15559" spans="4:4">
      <c r="D15559" s="94"/>
    </row>
    <row r="15560" spans="4:4">
      <c r="D15560" s="94"/>
    </row>
    <row r="15561" spans="4:4">
      <c r="D15561" s="94"/>
    </row>
    <row r="15562" spans="4:4">
      <c r="D15562" s="94"/>
    </row>
    <row r="15563" spans="4:4">
      <c r="D15563" s="94"/>
    </row>
    <row r="15564" spans="4:4">
      <c r="D15564" s="94"/>
    </row>
    <row r="15565" spans="4:4">
      <c r="D15565" s="94"/>
    </row>
    <row r="15566" spans="4:4">
      <c r="D15566" s="94"/>
    </row>
    <row r="15567" spans="4:4">
      <c r="D15567" s="94"/>
    </row>
    <row r="15568" spans="4:4">
      <c r="D15568" s="94"/>
    </row>
    <row r="15569" spans="4:4">
      <c r="D15569" s="94"/>
    </row>
    <row r="15570" spans="4:4">
      <c r="D15570" s="94"/>
    </row>
    <row r="15571" spans="4:4">
      <c r="D15571" s="94"/>
    </row>
    <row r="15572" spans="4:4">
      <c r="D15572" s="94"/>
    </row>
    <row r="15573" spans="4:4">
      <c r="D15573" s="94"/>
    </row>
    <row r="15574" spans="4:4">
      <c r="D15574" s="94"/>
    </row>
    <row r="15575" spans="4:4">
      <c r="D15575" s="94"/>
    </row>
    <row r="15576" spans="4:4">
      <c r="D15576" s="94"/>
    </row>
    <row r="15577" spans="4:4">
      <c r="D15577" s="94"/>
    </row>
    <row r="15578" spans="4:4">
      <c r="D15578" s="94"/>
    </row>
    <row r="15579" spans="4:4">
      <c r="D15579" s="94"/>
    </row>
    <row r="15580" spans="4:4">
      <c r="D15580" s="94"/>
    </row>
    <row r="15581" spans="4:4">
      <c r="D15581" s="94"/>
    </row>
    <row r="15582" spans="4:4">
      <c r="D15582" s="94"/>
    </row>
    <row r="15583" spans="4:4">
      <c r="D15583" s="94"/>
    </row>
    <row r="15584" spans="4:4">
      <c r="D15584" s="94"/>
    </row>
    <row r="15585" spans="4:4">
      <c r="D15585" s="94"/>
    </row>
    <row r="15586" spans="4:4">
      <c r="D15586" s="94"/>
    </row>
    <row r="15587" spans="4:4">
      <c r="D15587" s="94"/>
    </row>
    <row r="15588" spans="4:4">
      <c r="D15588" s="94"/>
    </row>
    <row r="15589" spans="4:4">
      <c r="D15589" s="94"/>
    </row>
    <row r="15590" spans="4:4">
      <c r="D15590" s="94"/>
    </row>
    <row r="15591" spans="4:4">
      <c r="D15591" s="94"/>
    </row>
    <row r="15592" spans="4:4">
      <c r="D15592" s="94"/>
    </row>
    <row r="15593" spans="4:4">
      <c r="D15593" s="94"/>
    </row>
    <row r="15594" spans="4:4">
      <c r="D15594" s="94"/>
    </row>
    <row r="15595" spans="4:4">
      <c r="D15595" s="94"/>
    </row>
    <row r="15596" spans="4:4">
      <c r="D15596" s="94"/>
    </row>
    <row r="15597" spans="4:4">
      <c r="D15597" s="94"/>
    </row>
    <row r="15598" spans="4:4">
      <c r="D15598" s="94"/>
    </row>
    <row r="15599" spans="4:4">
      <c r="D15599" s="94"/>
    </row>
    <row r="15600" spans="4:4">
      <c r="D15600" s="94"/>
    </row>
    <row r="15601" spans="4:4">
      <c r="D15601" s="94"/>
    </row>
    <row r="15602" spans="4:4">
      <c r="D15602" s="94"/>
    </row>
    <row r="15603" spans="4:4">
      <c r="D15603" s="94"/>
    </row>
    <row r="15604" spans="4:4">
      <c r="D15604" s="94"/>
    </row>
    <row r="15605" spans="4:4">
      <c r="D15605" s="94"/>
    </row>
    <row r="15606" spans="4:4">
      <c r="D15606" s="94"/>
    </row>
    <row r="15607" spans="4:4">
      <c r="D15607" s="94"/>
    </row>
    <row r="15608" spans="4:4">
      <c r="D15608" s="94"/>
    </row>
    <row r="15609" spans="4:4">
      <c r="D15609" s="94"/>
    </row>
    <row r="15610" spans="4:4">
      <c r="D15610" s="94"/>
    </row>
    <row r="15611" spans="4:4">
      <c r="D15611" s="94"/>
    </row>
    <row r="15612" spans="4:4">
      <c r="D15612" s="94"/>
    </row>
    <row r="15613" spans="4:4">
      <c r="D15613" s="94"/>
    </row>
    <row r="15614" spans="4:4">
      <c r="D15614" s="94"/>
    </row>
    <row r="15615" spans="4:4">
      <c r="D15615" s="94"/>
    </row>
    <row r="15616" spans="4:4">
      <c r="D15616" s="94"/>
    </row>
    <row r="15617" spans="4:4">
      <c r="D15617" s="94"/>
    </row>
    <row r="15618" spans="4:4">
      <c r="D15618" s="94"/>
    </row>
    <row r="15619" spans="4:4">
      <c r="D15619" s="94"/>
    </row>
    <row r="15620" spans="4:4">
      <c r="D15620" s="94"/>
    </row>
    <row r="15621" spans="4:4">
      <c r="D15621" s="94"/>
    </row>
    <row r="15622" spans="4:4">
      <c r="D15622" s="94"/>
    </row>
    <row r="15623" spans="4:4">
      <c r="D15623" s="94"/>
    </row>
    <row r="15624" spans="4:4">
      <c r="D15624" s="94"/>
    </row>
    <row r="15625" spans="4:4">
      <c r="D15625" s="94"/>
    </row>
    <row r="15626" spans="4:4">
      <c r="D15626" s="94"/>
    </row>
    <row r="15627" spans="4:4">
      <c r="D15627" s="94"/>
    </row>
    <row r="15628" spans="4:4">
      <c r="D15628" s="94"/>
    </row>
    <row r="15629" spans="4:4">
      <c r="D15629" s="94"/>
    </row>
    <row r="15630" spans="4:4">
      <c r="D15630" s="94"/>
    </row>
    <row r="15631" spans="4:4">
      <c r="D15631" s="94"/>
    </row>
    <row r="15632" spans="4:4">
      <c r="D15632" s="94"/>
    </row>
    <row r="15633" spans="4:4">
      <c r="D15633" s="94"/>
    </row>
    <row r="15634" spans="4:4">
      <c r="D15634" s="94"/>
    </row>
    <row r="15635" spans="4:4">
      <c r="D15635" s="94"/>
    </row>
    <row r="15636" spans="4:4">
      <c r="D15636" s="94"/>
    </row>
    <row r="15637" spans="4:4">
      <c r="D15637" s="94"/>
    </row>
    <row r="15638" spans="4:4">
      <c r="D15638" s="94"/>
    </row>
    <row r="15639" spans="4:4">
      <c r="D15639" s="94"/>
    </row>
    <row r="15640" spans="4:4">
      <c r="D15640" s="94"/>
    </row>
    <row r="15641" spans="4:4">
      <c r="D15641" s="94"/>
    </row>
    <row r="15642" spans="4:4">
      <c r="D15642" s="94"/>
    </row>
    <row r="15643" spans="4:4">
      <c r="D15643" s="94"/>
    </row>
    <row r="15644" spans="4:4">
      <c r="D15644" s="94"/>
    </row>
    <row r="15645" spans="4:4">
      <c r="D15645" s="94"/>
    </row>
    <row r="15646" spans="4:4">
      <c r="D15646" s="94"/>
    </row>
    <row r="15647" spans="4:4">
      <c r="D15647" s="94"/>
    </row>
    <row r="15648" spans="4:4">
      <c r="D15648" s="94"/>
    </row>
    <row r="15649" spans="4:4">
      <c r="D15649" s="94"/>
    </row>
    <row r="15650" spans="4:4">
      <c r="D15650" s="94"/>
    </row>
    <row r="15651" spans="4:4">
      <c r="D15651" s="94"/>
    </row>
    <row r="15652" spans="4:4">
      <c r="D15652" s="94"/>
    </row>
    <row r="15653" spans="4:4">
      <c r="D15653" s="94"/>
    </row>
    <row r="15654" spans="4:4">
      <c r="D15654" s="94"/>
    </row>
    <row r="15655" spans="4:4">
      <c r="D15655" s="94"/>
    </row>
    <row r="15656" spans="4:4">
      <c r="D15656" s="94"/>
    </row>
    <row r="15657" spans="4:4">
      <c r="D15657" s="94"/>
    </row>
    <row r="15658" spans="4:4">
      <c r="D15658" s="94"/>
    </row>
    <row r="15659" spans="4:4">
      <c r="D15659" s="94"/>
    </row>
    <row r="15660" spans="4:4">
      <c r="D15660" s="94"/>
    </row>
    <row r="15661" spans="4:4">
      <c r="D15661" s="94"/>
    </row>
    <row r="15662" spans="4:4">
      <c r="D15662" s="94"/>
    </row>
    <row r="15663" spans="4:4">
      <c r="D15663" s="94"/>
    </row>
    <row r="15664" spans="4:4">
      <c r="D15664" s="94"/>
    </row>
    <row r="15665" spans="4:4">
      <c r="D15665" s="94"/>
    </row>
    <row r="15666" spans="4:4">
      <c r="D15666" s="94"/>
    </row>
    <row r="15667" spans="4:4">
      <c r="D15667" s="94"/>
    </row>
    <row r="15668" spans="4:4">
      <c r="D15668" s="94"/>
    </row>
    <row r="15669" spans="4:4">
      <c r="D15669" s="94"/>
    </row>
    <row r="15670" spans="4:4">
      <c r="D15670" s="94"/>
    </row>
    <row r="15671" spans="4:4">
      <c r="D15671" s="94"/>
    </row>
    <row r="15672" spans="4:4">
      <c r="D15672" s="94"/>
    </row>
    <row r="15673" spans="4:4">
      <c r="D15673" s="94"/>
    </row>
    <row r="15674" spans="4:4">
      <c r="D15674" s="94"/>
    </row>
    <row r="15675" spans="4:4">
      <c r="D15675" s="94"/>
    </row>
    <row r="15676" spans="4:4">
      <c r="D15676" s="94"/>
    </row>
    <row r="15677" spans="4:4">
      <c r="D15677" s="94"/>
    </row>
    <row r="15678" spans="4:4">
      <c r="D15678" s="94"/>
    </row>
    <row r="15679" spans="4:4">
      <c r="D15679" s="94"/>
    </row>
    <row r="15680" spans="4:4">
      <c r="D15680" s="94"/>
    </row>
    <row r="15681" spans="4:4">
      <c r="D15681" s="94"/>
    </row>
    <row r="15682" spans="4:4">
      <c r="D15682" s="94"/>
    </row>
    <row r="15683" spans="4:4">
      <c r="D15683" s="94"/>
    </row>
    <row r="15684" spans="4:4">
      <c r="D15684" s="94"/>
    </row>
    <row r="15685" spans="4:4">
      <c r="D15685" s="94"/>
    </row>
    <row r="15686" spans="4:4">
      <c r="D15686" s="94"/>
    </row>
    <row r="15687" spans="4:4">
      <c r="D15687" s="94"/>
    </row>
    <row r="15688" spans="4:4">
      <c r="D15688" s="94"/>
    </row>
    <row r="15689" spans="4:4">
      <c r="D15689" s="94"/>
    </row>
    <row r="15690" spans="4:4">
      <c r="D15690" s="94"/>
    </row>
    <row r="15691" spans="4:4">
      <c r="D15691" s="94"/>
    </row>
    <row r="15692" spans="4:4">
      <c r="D15692" s="94"/>
    </row>
    <row r="15693" spans="4:4">
      <c r="D15693" s="94"/>
    </row>
    <row r="15694" spans="4:4">
      <c r="D15694" s="94"/>
    </row>
    <row r="15695" spans="4:4">
      <c r="D15695" s="94"/>
    </row>
    <row r="15696" spans="4:4">
      <c r="D15696" s="94"/>
    </row>
    <row r="15697" spans="4:4">
      <c r="D15697" s="94"/>
    </row>
    <row r="15698" spans="4:4">
      <c r="D15698" s="94"/>
    </row>
    <row r="15699" spans="4:4">
      <c r="D15699" s="94"/>
    </row>
    <row r="15700" spans="4:4">
      <c r="D15700" s="94"/>
    </row>
    <row r="15701" spans="4:4">
      <c r="D15701" s="94"/>
    </row>
    <row r="15702" spans="4:4">
      <c r="D15702" s="94"/>
    </row>
    <row r="15703" spans="4:4">
      <c r="D15703" s="94"/>
    </row>
    <row r="15704" spans="4:4">
      <c r="D15704" s="94"/>
    </row>
    <row r="15705" spans="4:4">
      <c r="D15705" s="94"/>
    </row>
    <row r="15706" spans="4:4">
      <c r="D15706" s="94"/>
    </row>
    <row r="15707" spans="4:4">
      <c r="D15707" s="94"/>
    </row>
    <row r="15708" spans="4:4">
      <c r="D15708" s="94"/>
    </row>
    <row r="15709" spans="4:4">
      <c r="D15709" s="94"/>
    </row>
    <row r="15710" spans="4:4">
      <c r="D15710" s="94"/>
    </row>
    <row r="15711" spans="4:4">
      <c r="D15711" s="94"/>
    </row>
    <row r="15712" spans="4:4">
      <c r="D15712" s="94"/>
    </row>
    <row r="15713" spans="4:4">
      <c r="D15713" s="94"/>
    </row>
    <row r="15714" spans="4:4">
      <c r="D15714" s="94"/>
    </row>
    <row r="15715" spans="4:4">
      <c r="D15715" s="94"/>
    </row>
    <row r="15716" spans="4:4">
      <c r="D15716" s="94"/>
    </row>
    <row r="15717" spans="4:4">
      <c r="D15717" s="94"/>
    </row>
    <row r="15718" spans="4:4">
      <c r="D15718" s="94"/>
    </row>
    <row r="15719" spans="4:4">
      <c r="D15719" s="94"/>
    </row>
    <row r="15720" spans="4:4">
      <c r="D15720" s="94"/>
    </row>
    <row r="15721" spans="4:4">
      <c r="D15721" s="94"/>
    </row>
    <row r="15722" spans="4:4">
      <c r="D15722" s="94"/>
    </row>
    <row r="15723" spans="4:4">
      <c r="D15723" s="94"/>
    </row>
    <row r="15724" spans="4:4">
      <c r="D15724" s="94"/>
    </row>
    <row r="15725" spans="4:4">
      <c r="D15725" s="94"/>
    </row>
    <row r="15726" spans="4:4">
      <c r="D15726" s="94"/>
    </row>
    <row r="15727" spans="4:4">
      <c r="D15727" s="94"/>
    </row>
    <row r="15728" spans="4:4">
      <c r="D15728" s="94"/>
    </row>
    <row r="15729" spans="4:4">
      <c r="D15729" s="94"/>
    </row>
    <row r="15730" spans="4:4">
      <c r="D15730" s="94"/>
    </row>
    <row r="15731" spans="4:4">
      <c r="D15731" s="94"/>
    </row>
    <row r="15732" spans="4:4">
      <c r="D15732" s="94"/>
    </row>
    <row r="15733" spans="4:4">
      <c r="D15733" s="94"/>
    </row>
    <row r="15734" spans="4:4">
      <c r="D15734" s="94"/>
    </row>
    <row r="15735" spans="4:4">
      <c r="D15735" s="94"/>
    </row>
    <row r="15736" spans="4:4">
      <c r="D15736" s="94"/>
    </row>
    <row r="15737" spans="4:4">
      <c r="D15737" s="94"/>
    </row>
    <row r="15738" spans="4:4">
      <c r="D15738" s="94"/>
    </row>
    <row r="15739" spans="4:4">
      <c r="D15739" s="94"/>
    </row>
    <row r="15740" spans="4:4">
      <c r="D15740" s="94"/>
    </row>
    <row r="15741" spans="4:4">
      <c r="D15741" s="94"/>
    </row>
    <row r="15742" spans="4:4">
      <c r="D15742" s="94"/>
    </row>
    <row r="15743" spans="4:4">
      <c r="D15743" s="94"/>
    </row>
    <row r="15744" spans="4:4">
      <c r="D15744" s="94"/>
    </row>
    <row r="15745" spans="4:4">
      <c r="D15745" s="94"/>
    </row>
    <row r="15746" spans="4:4">
      <c r="D15746" s="94"/>
    </row>
    <row r="15747" spans="4:4">
      <c r="D15747" s="94"/>
    </row>
    <row r="15748" spans="4:4">
      <c r="D15748" s="94"/>
    </row>
    <row r="15749" spans="4:4">
      <c r="D15749" s="94"/>
    </row>
    <row r="15750" spans="4:4">
      <c r="D15750" s="94"/>
    </row>
    <row r="15751" spans="4:4">
      <c r="D15751" s="94"/>
    </row>
    <row r="15752" spans="4:4">
      <c r="D15752" s="94"/>
    </row>
    <row r="15753" spans="4:4">
      <c r="D15753" s="94"/>
    </row>
    <row r="15754" spans="4:4">
      <c r="D15754" s="94"/>
    </row>
    <row r="15755" spans="4:4">
      <c r="D15755" s="94"/>
    </row>
    <row r="15756" spans="4:4">
      <c r="D15756" s="94"/>
    </row>
    <row r="15757" spans="4:4">
      <c r="D15757" s="94"/>
    </row>
    <row r="15758" spans="4:4">
      <c r="D15758" s="94"/>
    </row>
    <row r="15759" spans="4:4">
      <c r="D15759" s="94"/>
    </row>
    <row r="15760" spans="4:4">
      <c r="D15760" s="94"/>
    </row>
    <row r="15761" spans="4:4">
      <c r="D15761" s="94"/>
    </row>
    <row r="15762" spans="4:4">
      <c r="D15762" s="94"/>
    </row>
    <row r="15763" spans="4:4">
      <c r="D15763" s="94"/>
    </row>
    <row r="15764" spans="4:4">
      <c r="D15764" s="94"/>
    </row>
    <row r="15765" spans="4:4">
      <c r="D15765" s="94"/>
    </row>
    <row r="15766" spans="4:4">
      <c r="D15766" s="94"/>
    </row>
    <row r="15767" spans="4:4">
      <c r="D15767" s="94"/>
    </row>
    <row r="15768" spans="4:4">
      <c r="D15768" s="94"/>
    </row>
    <row r="15769" spans="4:4">
      <c r="D15769" s="94"/>
    </row>
    <row r="15770" spans="4:4">
      <c r="D15770" s="94"/>
    </row>
    <row r="15771" spans="4:4">
      <c r="D15771" s="94"/>
    </row>
    <row r="15772" spans="4:4">
      <c r="D15772" s="94"/>
    </row>
    <row r="15773" spans="4:4">
      <c r="D15773" s="94"/>
    </row>
    <row r="15774" spans="4:4">
      <c r="D15774" s="94"/>
    </row>
    <row r="15775" spans="4:4">
      <c r="D15775" s="94"/>
    </row>
    <row r="15776" spans="4:4">
      <c r="D15776" s="94"/>
    </row>
    <row r="15777" spans="4:4">
      <c r="D15777" s="94"/>
    </row>
    <row r="15778" spans="4:4">
      <c r="D15778" s="94"/>
    </row>
    <row r="15779" spans="4:4">
      <c r="D15779" s="94"/>
    </row>
    <row r="15780" spans="4:4">
      <c r="D15780" s="94"/>
    </row>
    <row r="15781" spans="4:4">
      <c r="D15781" s="94"/>
    </row>
    <row r="15782" spans="4:4">
      <c r="D15782" s="94"/>
    </row>
    <row r="15783" spans="4:4">
      <c r="D15783" s="94"/>
    </row>
    <row r="15784" spans="4:4">
      <c r="D15784" s="94"/>
    </row>
    <row r="15785" spans="4:4">
      <c r="D15785" s="94"/>
    </row>
    <row r="15786" spans="4:4">
      <c r="D15786" s="94"/>
    </row>
    <row r="15787" spans="4:4">
      <c r="D15787" s="94"/>
    </row>
    <row r="15788" spans="4:4">
      <c r="D15788" s="94"/>
    </row>
    <row r="15789" spans="4:4">
      <c r="D15789" s="94"/>
    </row>
    <row r="15790" spans="4:4">
      <c r="D15790" s="94"/>
    </row>
    <row r="15791" spans="4:4">
      <c r="D15791" s="94"/>
    </row>
    <row r="15792" spans="4:4">
      <c r="D15792" s="94"/>
    </row>
    <row r="15793" spans="4:4">
      <c r="D15793" s="94"/>
    </row>
    <row r="15794" spans="4:4">
      <c r="D15794" s="94"/>
    </row>
    <row r="15795" spans="4:4">
      <c r="D15795" s="94"/>
    </row>
    <row r="15796" spans="4:4">
      <c r="D15796" s="94"/>
    </row>
    <row r="15797" spans="4:4">
      <c r="D15797" s="94"/>
    </row>
    <row r="15798" spans="4:4">
      <c r="D15798" s="94"/>
    </row>
    <row r="15799" spans="4:4">
      <c r="D15799" s="94"/>
    </row>
    <row r="15800" spans="4:4">
      <c r="D15800" s="94"/>
    </row>
    <row r="15801" spans="4:4">
      <c r="D15801" s="94"/>
    </row>
    <row r="15802" spans="4:4">
      <c r="D15802" s="94"/>
    </row>
    <row r="15803" spans="4:4">
      <c r="D15803" s="94"/>
    </row>
    <row r="15804" spans="4:4">
      <c r="D15804" s="94"/>
    </row>
    <row r="15805" spans="4:4">
      <c r="D15805" s="94"/>
    </row>
    <row r="15806" spans="4:4">
      <c r="D15806" s="94"/>
    </row>
    <row r="15807" spans="4:4">
      <c r="D15807" s="94"/>
    </row>
    <row r="15808" spans="4:4">
      <c r="D15808" s="94"/>
    </row>
    <row r="15809" spans="4:4">
      <c r="D15809" s="94"/>
    </row>
    <row r="15810" spans="4:4">
      <c r="D15810" s="94"/>
    </row>
    <row r="15811" spans="4:4">
      <c r="D15811" s="94"/>
    </row>
    <row r="15812" spans="4:4">
      <c r="D15812" s="94"/>
    </row>
    <row r="15813" spans="4:4">
      <c r="D15813" s="94"/>
    </row>
    <row r="15814" spans="4:4">
      <c r="D15814" s="94"/>
    </row>
    <row r="15815" spans="4:4">
      <c r="D15815" s="94"/>
    </row>
    <row r="15816" spans="4:4">
      <c r="D15816" s="94"/>
    </row>
    <row r="15817" spans="4:4">
      <c r="D15817" s="94"/>
    </row>
    <row r="15818" spans="4:4">
      <c r="D15818" s="94"/>
    </row>
    <row r="15819" spans="4:4">
      <c r="D15819" s="94"/>
    </row>
    <row r="15820" spans="4:4">
      <c r="D15820" s="94"/>
    </row>
    <row r="15821" spans="4:4">
      <c r="D15821" s="94"/>
    </row>
    <row r="15822" spans="4:4">
      <c r="D15822" s="94"/>
    </row>
    <row r="15823" spans="4:4">
      <c r="D15823" s="94"/>
    </row>
    <row r="15824" spans="4:4">
      <c r="D15824" s="94"/>
    </row>
    <row r="15825" spans="4:4">
      <c r="D15825" s="94"/>
    </row>
    <row r="15826" spans="4:4">
      <c r="D15826" s="94"/>
    </row>
    <row r="15827" spans="4:4">
      <c r="D15827" s="94"/>
    </row>
    <row r="15828" spans="4:4">
      <c r="D15828" s="94"/>
    </row>
    <row r="15829" spans="4:4">
      <c r="D15829" s="94"/>
    </row>
    <row r="15830" spans="4:4">
      <c r="D15830" s="94"/>
    </row>
    <row r="15831" spans="4:4">
      <c r="D15831" s="94"/>
    </row>
    <row r="15832" spans="4:4">
      <c r="D15832" s="94"/>
    </row>
    <row r="15833" spans="4:4">
      <c r="D15833" s="94"/>
    </row>
    <row r="15834" spans="4:4">
      <c r="D15834" s="94"/>
    </row>
    <row r="15835" spans="4:4">
      <c r="D15835" s="94"/>
    </row>
    <row r="15836" spans="4:4">
      <c r="D15836" s="94"/>
    </row>
    <row r="15837" spans="4:4">
      <c r="D15837" s="94"/>
    </row>
    <row r="15838" spans="4:4">
      <c r="D15838" s="94"/>
    </row>
    <row r="15839" spans="4:4">
      <c r="D15839" s="94"/>
    </row>
    <row r="15840" spans="4:4">
      <c r="D15840" s="94"/>
    </row>
    <row r="15841" spans="4:4">
      <c r="D15841" s="94"/>
    </row>
    <row r="15842" spans="4:4">
      <c r="D15842" s="94"/>
    </row>
    <row r="15843" spans="4:4">
      <c r="D15843" s="94"/>
    </row>
    <row r="15844" spans="4:4">
      <c r="D15844" s="94"/>
    </row>
    <row r="15845" spans="4:4">
      <c r="D15845" s="94"/>
    </row>
    <row r="15846" spans="4:4">
      <c r="D15846" s="94"/>
    </row>
    <row r="15847" spans="4:4">
      <c r="D15847" s="94"/>
    </row>
    <row r="15848" spans="4:4">
      <c r="D15848" s="94"/>
    </row>
    <row r="15849" spans="4:4">
      <c r="D15849" s="94"/>
    </row>
    <row r="15850" spans="4:4">
      <c r="D15850" s="94"/>
    </row>
    <row r="15851" spans="4:4">
      <c r="D15851" s="94"/>
    </row>
    <row r="15852" spans="4:4">
      <c r="D15852" s="94"/>
    </row>
    <row r="15853" spans="4:4">
      <c r="D15853" s="94"/>
    </row>
    <row r="15854" spans="4:4">
      <c r="D15854" s="94"/>
    </row>
    <row r="15855" spans="4:4">
      <c r="D15855" s="94"/>
    </row>
    <row r="15856" spans="4:4">
      <c r="D15856" s="94"/>
    </row>
    <row r="15857" spans="4:4">
      <c r="D15857" s="94"/>
    </row>
    <row r="15858" spans="4:4">
      <c r="D15858" s="94"/>
    </row>
    <row r="15859" spans="4:4">
      <c r="D15859" s="94"/>
    </row>
    <row r="15860" spans="4:4">
      <c r="D15860" s="94"/>
    </row>
    <row r="15861" spans="4:4">
      <c r="D15861" s="94"/>
    </row>
    <row r="15862" spans="4:4">
      <c r="D15862" s="94"/>
    </row>
    <row r="15863" spans="4:4">
      <c r="D15863" s="94"/>
    </row>
    <row r="15864" spans="4:4">
      <c r="D15864" s="94"/>
    </row>
    <row r="15865" spans="4:4">
      <c r="D15865" s="94"/>
    </row>
    <row r="15866" spans="4:4">
      <c r="D15866" s="94"/>
    </row>
    <row r="15867" spans="4:4">
      <c r="D15867" s="94"/>
    </row>
    <row r="15868" spans="4:4">
      <c r="D15868" s="94"/>
    </row>
    <row r="15869" spans="4:4">
      <c r="D15869" s="94"/>
    </row>
    <row r="15870" spans="4:4">
      <c r="D15870" s="94"/>
    </row>
    <row r="15871" spans="4:4">
      <c r="D15871" s="94"/>
    </row>
    <row r="15872" spans="4:4">
      <c r="D15872" s="94"/>
    </row>
    <row r="15873" spans="4:4">
      <c r="D15873" s="94"/>
    </row>
    <row r="15874" spans="4:4">
      <c r="D15874" s="94"/>
    </row>
    <row r="15875" spans="4:4">
      <c r="D15875" s="94"/>
    </row>
    <row r="15876" spans="4:4">
      <c r="D15876" s="94"/>
    </row>
    <row r="15877" spans="4:4">
      <c r="D15877" s="94"/>
    </row>
    <row r="15878" spans="4:4">
      <c r="D15878" s="94"/>
    </row>
    <row r="15879" spans="4:4">
      <c r="D15879" s="94"/>
    </row>
    <row r="15880" spans="4:4">
      <c r="D15880" s="94"/>
    </row>
    <row r="15881" spans="4:4">
      <c r="D15881" s="94"/>
    </row>
    <row r="15882" spans="4:4">
      <c r="D15882" s="94"/>
    </row>
    <row r="15883" spans="4:4">
      <c r="D15883" s="94"/>
    </row>
    <row r="15884" spans="4:4">
      <c r="D15884" s="94"/>
    </row>
    <row r="15885" spans="4:4">
      <c r="D15885" s="94"/>
    </row>
    <row r="15886" spans="4:4">
      <c r="D15886" s="94"/>
    </row>
    <row r="15887" spans="4:4">
      <c r="D15887" s="94"/>
    </row>
    <row r="15888" spans="4:4">
      <c r="D15888" s="94"/>
    </row>
    <row r="15889" spans="4:4">
      <c r="D15889" s="94"/>
    </row>
    <row r="15890" spans="4:4">
      <c r="D15890" s="94"/>
    </row>
    <row r="15891" spans="4:4">
      <c r="D15891" s="94"/>
    </row>
    <row r="15892" spans="4:4">
      <c r="D15892" s="94"/>
    </row>
    <row r="15893" spans="4:4">
      <c r="D15893" s="94"/>
    </row>
    <row r="15894" spans="4:4">
      <c r="D15894" s="94"/>
    </row>
    <row r="15895" spans="4:4">
      <c r="D15895" s="94"/>
    </row>
    <row r="15896" spans="4:4">
      <c r="D15896" s="94"/>
    </row>
    <row r="15897" spans="4:4">
      <c r="D15897" s="94"/>
    </row>
    <row r="15898" spans="4:4">
      <c r="D15898" s="94"/>
    </row>
    <row r="15899" spans="4:4">
      <c r="D15899" s="94"/>
    </row>
    <row r="15900" spans="4:4">
      <c r="D15900" s="94"/>
    </row>
    <row r="15901" spans="4:4">
      <c r="D15901" s="94"/>
    </row>
    <row r="15902" spans="4:4">
      <c r="D15902" s="94"/>
    </row>
    <row r="15903" spans="4:4">
      <c r="D15903" s="94"/>
    </row>
    <row r="15904" spans="4:4">
      <c r="D15904" s="94"/>
    </row>
    <row r="15905" spans="4:4">
      <c r="D15905" s="94"/>
    </row>
    <row r="15906" spans="4:4">
      <c r="D15906" s="94"/>
    </row>
    <row r="15907" spans="4:4">
      <c r="D15907" s="94"/>
    </row>
    <row r="15908" spans="4:4">
      <c r="D15908" s="94"/>
    </row>
    <row r="15909" spans="4:4">
      <c r="D15909" s="94"/>
    </row>
    <row r="15910" spans="4:4">
      <c r="D15910" s="94"/>
    </row>
    <row r="15911" spans="4:4">
      <c r="D15911" s="94"/>
    </row>
    <row r="15912" spans="4:4">
      <c r="D15912" s="94"/>
    </row>
    <row r="15913" spans="4:4">
      <c r="D15913" s="94"/>
    </row>
    <row r="15914" spans="4:4">
      <c r="D15914" s="94"/>
    </row>
    <row r="15915" spans="4:4">
      <c r="D15915" s="94"/>
    </row>
    <row r="15916" spans="4:4">
      <c r="D15916" s="94"/>
    </row>
    <row r="15917" spans="4:4">
      <c r="D15917" s="94"/>
    </row>
    <row r="15918" spans="4:4">
      <c r="D15918" s="94"/>
    </row>
    <row r="15919" spans="4:4">
      <c r="D15919" s="94"/>
    </row>
    <row r="15920" spans="4:4">
      <c r="D15920" s="94"/>
    </row>
    <row r="15921" spans="4:4">
      <c r="D15921" s="94"/>
    </row>
    <row r="15922" spans="4:4">
      <c r="D15922" s="94"/>
    </row>
    <row r="15923" spans="4:4">
      <c r="D15923" s="94"/>
    </row>
    <row r="15924" spans="4:4">
      <c r="D15924" s="94"/>
    </row>
    <row r="15925" spans="4:4">
      <c r="D15925" s="94"/>
    </row>
    <row r="15926" spans="4:4">
      <c r="D15926" s="94"/>
    </row>
    <row r="15927" spans="4:4">
      <c r="D15927" s="94"/>
    </row>
    <row r="15928" spans="4:4">
      <c r="D15928" s="94"/>
    </row>
    <row r="15929" spans="4:4">
      <c r="D15929" s="94"/>
    </row>
    <row r="15930" spans="4:4">
      <c r="D15930" s="94"/>
    </row>
    <row r="15931" spans="4:4">
      <c r="D15931" s="94"/>
    </row>
    <row r="15932" spans="4:4">
      <c r="D15932" s="94"/>
    </row>
    <row r="15933" spans="4:4">
      <c r="D15933" s="94"/>
    </row>
    <row r="15934" spans="4:4">
      <c r="D15934" s="94"/>
    </row>
    <row r="15935" spans="4:4">
      <c r="D15935" s="94"/>
    </row>
    <row r="15936" spans="4:4">
      <c r="D15936" s="94"/>
    </row>
    <row r="15937" spans="4:4">
      <c r="D15937" s="94"/>
    </row>
    <row r="15938" spans="4:4">
      <c r="D15938" s="94"/>
    </row>
    <row r="15939" spans="4:4">
      <c r="D15939" s="94"/>
    </row>
    <row r="15940" spans="4:4">
      <c r="D15940" s="94"/>
    </row>
    <row r="15941" spans="4:4">
      <c r="D15941" s="94"/>
    </row>
    <row r="15942" spans="4:4">
      <c r="D15942" s="94"/>
    </row>
    <row r="15943" spans="4:4">
      <c r="D15943" s="94"/>
    </row>
    <row r="15944" spans="4:4">
      <c r="D15944" s="94"/>
    </row>
    <row r="15945" spans="4:4">
      <c r="D15945" s="94"/>
    </row>
    <row r="15946" spans="4:4">
      <c r="D15946" s="94"/>
    </row>
    <row r="15947" spans="4:4">
      <c r="D15947" s="94"/>
    </row>
    <row r="15948" spans="4:4">
      <c r="D15948" s="94"/>
    </row>
    <row r="15949" spans="4:4">
      <c r="D15949" s="94"/>
    </row>
    <row r="15950" spans="4:4">
      <c r="D15950" s="94"/>
    </row>
    <row r="15951" spans="4:4">
      <c r="D15951" s="94"/>
    </row>
    <row r="15952" spans="4:4">
      <c r="D15952" s="94"/>
    </row>
    <row r="15953" spans="4:4">
      <c r="D15953" s="94"/>
    </row>
    <row r="15954" spans="4:4">
      <c r="D15954" s="94"/>
    </row>
    <row r="15955" spans="4:4">
      <c r="D15955" s="94"/>
    </row>
    <row r="15956" spans="4:4">
      <c r="D15956" s="94"/>
    </row>
    <row r="15957" spans="4:4">
      <c r="D15957" s="94"/>
    </row>
    <row r="15958" spans="4:4">
      <c r="D15958" s="94"/>
    </row>
    <row r="15959" spans="4:4">
      <c r="D15959" s="94"/>
    </row>
    <row r="15960" spans="4:4">
      <c r="D15960" s="94"/>
    </row>
    <row r="15961" spans="4:4">
      <c r="D15961" s="94"/>
    </row>
    <row r="15962" spans="4:4">
      <c r="D15962" s="94"/>
    </row>
    <row r="15963" spans="4:4">
      <c r="D15963" s="94"/>
    </row>
    <row r="15964" spans="4:4">
      <c r="D15964" s="94"/>
    </row>
    <row r="15965" spans="4:4">
      <c r="D15965" s="94"/>
    </row>
    <row r="15966" spans="4:4">
      <c r="D15966" s="94"/>
    </row>
    <row r="15967" spans="4:4">
      <c r="D15967" s="94"/>
    </row>
    <row r="15968" spans="4:4">
      <c r="D15968" s="94"/>
    </row>
    <row r="15969" spans="4:4">
      <c r="D15969" s="94"/>
    </row>
    <row r="15970" spans="4:4">
      <c r="D15970" s="94"/>
    </row>
    <row r="15971" spans="4:4">
      <c r="D15971" s="94"/>
    </row>
    <row r="15972" spans="4:4">
      <c r="D15972" s="94"/>
    </row>
    <row r="15973" spans="4:4">
      <c r="D15973" s="94"/>
    </row>
    <row r="15974" spans="4:4">
      <c r="D15974" s="94"/>
    </row>
    <row r="15975" spans="4:4">
      <c r="D15975" s="94"/>
    </row>
    <row r="15976" spans="4:4">
      <c r="D15976" s="94"/>
    </row>
    <row r="15977" spans="4:4">
      <c r="D15977" s="94"/>
    </row>
    <row r="15978" spans="4:4">
      <c r="D15978" s="94"/>
    </row>
    <row r="15979" spans="4:4">
      <c r="D15979" s="94"/>
    </row>
    <row r="15980" spans="4:4">
      <c r="D15980" s="94"/>
    </row>
    <row r="15981" spans="4:4">
      <c r="D15981" s="94"/>
    </row>
    <row r="15982" spans="4:4">
      <c r="D15982" s="94"/>
    </row>
    <row r="15983" spans="4:4">
      <c r="D15983" s="94"/>
    </row>
    <row r="15984" spans="4:4">
      <c r="D15984" s="94"/>
    </row>
    <row r="15985" spans="4:4">
      <c r="D15985" s="94"/>
    </row>
    <row r="15986" spans="4:4">
      <c r="D15986" s="94"/>
    </row>
    <row r="15987" spans="4:4">
      <c r="D15987" s="94"/>
    </row>
    <row r="15988" spans="4:4">
      <c r="D15988" s="94"/>
    </row>
    <row r="15989" spans="4:4">
      <c r="D15989" s="94"/>
    </row>
    <row r="15990" spans="4:4">
      <c r="D15990" s="94"/>
    </row>
    <row r="15991" spans="4:4">
      <c r="D15991" s="94"/>
    </row>
    <row r="15992" spans="4:4">
      <c r="D15992" s="94"/>
    </row>
    <row r="15993" spans="4:4">
      <c r="D15993" s="94"/>
    </row>
    <row r="15994" spans="4:4">
      <c r="D15994" s="94"/>
    </row>
    <row r="15995" spans="4:4">
      <c r="D15995" s="94"/>
    </row>
    <row r="15996" spans="4:4">
      <c r="D15996" s="94"/>
    </row>
    <row r="15997" spans="4:4">
      <c r="D15997" s="94"/>
    </row>
  </sheetData>
  <mergeCells count="1">
    <mergeCell ref="N1:P4"/>
  </mergeCells>
  <phoneticPr fontId="1"/>
  <conditionalFormatting sqref="P5:P1048576">
    <cfRule type="cellIs" dxfId="110" priority="1" operator="equal">
      <formula>"非対象期間"</formula>
    </cfRule>
    <cfRule type="cellIs" dxfId="109" priority="2" operator="equal">
      <formula>"未"</formula>
    </cfRule>
    <cfRule type="cellIs" dxfId="108" priority="3" operator="equal">
      <formula>"達成"</formula>
    </cfRule>
  </conditionalFormatting>
  <pageMargins left="0.70866141732283472" right="0.70866141732283472" top="0.74803149606299213" bottom="0.74803149606299213" header="0.31496062992125984" footer="0.31496062992125984"/>
  <pageSetup paperSize="9" scale="96" fitToHeight="0" orientation="landscape" r:id="rId1"/>
  <rowBreaks count="11" manualBreakCount="11">
    <brk id="39" max="15" man="1"/>
    <brk id="75" max="16383" man="1"/>
    <brk id="111" max="16383" man="1"/>
    <brk id="147" max="16383" man="1"/>
    <brk id="183" max="16383" man="1"/>
    <brk id="219" max="16383" man="1"/>
    <brk id="255" max="16383" man="1"/>
    <brk id="291" max="16383" man="1"/>
    <brk id="327" max="16383" man="1"/>
    <brk id="363" max="16383" man="1"/>
    <brk id="39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BB7C-A598-4429-AA93-ADF38E2B1DE7}">
  <sheetPr>
    <pageSetUpPr fitToPage="1"/>
  </sheetPr>
  <dimension ref="A1:BZ1107"/>
  <sheetViews>
    <sheetView view="pageBreakPreview" topLeftCell="J52" zoomScaleNormal="100" zoomScaleSheetLayoutView="100" workbookViewId="0">
      <selection activeCell="U345" sqref="U345"/>
    </sheetView>
  </sheetViews>
  <sheetFormatPr defaultColWidth="9" defaultRowHeight="13.5" outlineLevelRow="1"/>
  <cols>
    <col min="1" max="3" width="5.625" style="17" hidden="1" customWidth="1"/>
    <col min="4" max="4" width="0" style="17" hidden="1" customWidth="1"/>
    <col min="5" max="7" width="9" style="17" hidden="1" customWidth="1"/>
    <col min="8" max="8" width="17.125" style="2" hidden="1" customWidth="1"/>
    <col min="9" max="9" width="9" style="2" hidden="1" customWidth="1"/>
    <col min="10" max="10" width="1.5" style="2" customWidth="1"/>
    <col min="11" max="11" width="5.125" style="10" customWidth="1"/>
    <col min="12" max="42" width="4.125" style="10" customWidth="1"/>
    <col min="43" max="43" width="7.5" customWidth="1"/>
    <col min="44" max="46" width="5.25" customWidth="1"/>
    <col min="47" max="47" width="5.125" customWidth="1"/>
    <col min="48" max="48" width="4.125" style="2" customWidth="1"/>
    <col min="49" max="50" width="5.625" style="2" customWidth="1"/>
    <col min="51" max="51" width="4.125" style="2" customWidth="1"/>
    <col min="52" max="54" width="5.625" style="2" customWidth="1"/>
    <col min="55" max="60" width="8.75" style="7" customWidth="1"/>
    <col min="61" max="61" width="9" customWidth="1"/>
    <col min="64" max="64" width="9.875" bestFit="1" customWidth="1"/>
    <col min="65" max="65" width="10.125" style="2" bestFit="1" customWidth="1"/>
    <col min="66" max="66" width="10.125" style="2" customWidth="1"/>
    <col min="67" max="69" width="9.75" style="17" customWidth="1"/>
    <col min="70" max="70" width="12.375" style="17" customWidth="1"/>
    <col min="71" max="71" width="9.75" style="2" customWidth="1"/>
    <col min="72" max="72" width="9" style="2"/>
    <col min="73" max="73" width="11" style="2" bestFit="1" customWidth="1"/>
    <col min="74" max="74" width="10.125" style="2" bestFit="1" customWidth="1"/>
    <col min="75" max="75" width="9" style="2"/>
    <col min="76" max="76" width="10.875" style="2" bestFit="1" customWidth="1"/>
    <col min="77" max="16384" width="9" style="2"/>
  </cols>
  <sheetData>
    <row r="1" spans="1:74" ht="24">
      <c r="J1" s="52"/>
      <c r="K1" s="62" t="s">
        <v>87</v>
      </c>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63"/>
      <c r="AR1" s="63"/>
      <c r="AS1" s="63"/>
      <c r="AT1" s="63"/>
      <c r="AU1" s="63"/>
      <c r="AV1" s="52"/>
      <c r="AW1" s="52"/>
      <c r="AX1" s="52"/>
      <c r="AY1" s="52"/>
      <c r="AZ1" s="52"/>
      <c r="BE1" s="22"/>
      <c r="BF1" s="22"/>
      <c r="BG1" s="22"/>
      <c r="BH1" s="22"/>
      <c r="BI1" s="22"/>
      <c r="BJ1" s="22"/>
      <c r="BK1" s="22"/>
      <c r="BL1" s="22"/>
    </row>
    <row r="2" spans="1:74" customFormat="1" ht="24">
      <c r="A2" s="18"/>
      <c r="B2" s="18"/>
      <c r="C2" s="18"/>
      <c r="D2" s="18"/>
      <c r="E2" s="18"/>
      <c r="F2" s="18"/>
      <c r="G2" s="18"/>
      <c r="J2" s="63"/>
      <c r="K2" s="64" t="s">
        <v>49</v>
      </c>
      <c r="L2" s="53"/>
      <c r="M2" s="53"/>
      <c r="N2" s="53"/>
      <c r="O2" s="53"/>
      <c r="P2" s="53"/>
      <c r="Q2" s="53"/>
      <c r="R2" s="53"/>
      <c r="S2" s="53"/>
      <c r="T2" s="53"/>
      <c r="U2" s="62"/>
      <c r="V2" s="53"/>
      <c r="W2" s="53"/>
      <c r="X2" s="53"/>
      <c r="Y2" s="53"/>
      <c r="Z2" s="53"/>
      <c r="AA2" s="53"/>
      <c r="AB2" s="53"/>
      <c r="AC2" s="53"/>
      <c r="AD2" s="53"/>
      <c r="AE2" s="53"/>
      <c r="AF2" s="53"/>
      <c r="AG2" s="53"/>
      <c r="AH2" s="53"/>
      <c r="AI2" s="53"/>
      <c r="AJ2" s="53"/>
      <c r="AK2" s="62"/>
      <c r="AL2" s="53"/>
      <c r="AM2" s="53"/>
      <c r="AN2" s="53"/>
      <c r="AO2" s="53"/>
      <c r="AP2" s="53"/>
      <c r="AQ2" s="63"/>
      <c r="AR2" s="63"/>
      <c r="AS2" s="63"/>
      <c r="AT2" s="63"/>
      <c r="AU2" s="63"/>
      <c r="AV2" s="308" t="s">
        <v>47</v>
      </c>
      <c r="AW2" s="308"/>
      <c r="AX2" s="308"/>
      <c r="AY2" s="308"/>
      <c r="AZ2" s="308"/>
      <c r="BA2" s="51"/>
      <c r="BB2" s="51"/>
      <c r="BC2" s="6" t="s">
        <v>48</v>
      </c>
      <c r="BD2" s="6" t="s">
        <v>48</v>
      </c>
      <c r="BE2" s="303"/>
      <c r="BF2" s="141"/>
      <c r="BG2" s="141"/>
      <c r="BH2" s="303"/>
      <c r="BI2" s="294"/>
      <c r="BJ2" s="138"/>
      <c r="BK2" s="138"/>
      <c r="BL2" s="294"/>
      <c r="BO2" s="18"/>
      <c r="BP2" s="18"/>
      <c r="BQ2" s="18"/>
      <c r="BR2" s="18"/>
    </row>
    <row r="3" spans="1:74" customFormat="1" ht="24">
      <c r="A3" s="18"/>
      <c r="B3" s="18"/>
      <c r="C3" s="18"/>
      <c r="D3" s="18"/>
      <c r="E3" s="18"/>
      <c r="F3" s="18"/>
      <c r="G3" s="18"/>
      <c r="J3" s="63"/>
      <c r="K3" s="64"/>
      <c r="L3" s="53"/>
      <c r="M3" s="53"/>
      <c r="N3" s="53"/>
      <c r="O3" s="53"/>
      <c r="P3" s="53"/>
      <c r="Q3" s="53"/>
      <c r="R3" s="53"/>
      <c r="S3" s="53"/>
      <c r="T3" s="53"/>
      <c r="U3" s="62"/>
      <c r="V3" s="53"/>
      <c r="W3" s="53"/>
      <c r="X3" s="53"/>
      <c r="Y3" s="53"/>
      <c r="Z3" s="53"/>
      <c r="AA3" s="53"/>
      <c r="AB3" s="53"/>
      <c r="AC3" s="53"/>
      <c r="AD3" s="53"/>
      <c r="AE3" s="53"/>
      <c r="AF3" s="53"/>
      <c r="AG3" s="53"/>
      <c r="AH3" s="53"/>
      <c r="AI3" s="53"/>
      <c r="AJ3" s="53"/>
      <c r="AK3" s="62"/>
      <c r="AL3" s="53"/>
      <c r="AM3" s="53"/>
      <c r="AN3" s="53"/>
      <c r="AO3" s="53"/>
      <c r="AP3" s="53"/>
      <c r="AQ3" s="63"/>
      <c r="AR3" s="63"/>
      <c r="AS3" s="63"/>
      <c r="AT3" s="63"/>
      <c r="AU3" s="63"/>
      <c r="AV3" s="308"/>
      <c r="AW3" s="308"/>
      <c r="AX3" s="308"/>
      <c r="AY3" s="308"/>
      <c r="AZ3" s="308"/>
      <c r="BA3" s="51"/>
      <c r="BB3" s="51"/>
      <c r="BC3" s="6" t="s">
        <v>128</v>
      </c>
      <c r="BD3" s="28" t="s">
        <v>94</v>
      </c>
      <c r="BE3" s="303"/>
      <c r="BF3" s="82"/>
      <c r="BG3" s="141"/>
      <c r="BH3" s="303"/>
      <c r="BI3" s="294"/>
      <c r="BJ3" s="138"/>
      <c r="BK3" s="138"/>
      <c r="BL3" s="294"/>
      <c r="BO3" s="18"/>
      <c r="BP3" s="18"/>
      <c r="BQ3" s="18"/>
      <c r="BR3" s="18"/>
    </row>
    <row r="4" spans="1:74" customFormat="1" ht="81.75" customHeight="1">
      <c r="A4" s="18"/>
      <c r="B4" s="18"/>
      <c r="C4" s="18"/>
      <c r="D4" s="18"/>
      <c r="E4" s="18"/>
      <c r="F4" s="18"/>
      <c r="G4" s="18"/>
      <c r="J4" s="63"/>
      <c r="K4" s="53"/>
      <c r="L4" s="53"/>
      <c r="M4" s="53"/>
      <c r="N4" s="53"/>
      <c r="O4" s="53"/>
      <c r="P4" s="57"/>
      <c r="Q4" s="57"/>
      <c r="R4" s="57"/>
      <c r="S4" s="57"/>
      <c r="T4" s="57"/>
      <c r="U4" s="57"/>
      <c r="V4" s="53"/>
      <c r="W4" s="53"/>
      <c r="X4" s="53"/>
      <c r="Y4" s="53"/>
      <c r="Z4" s="53"/>
      <c r="AA4" s="53"/>
      <c r="AB4" s="53"/>
      <c r="AC4" s="53"/>
      <c r="AD4" s="65"/>
      <c r="AE4" s="53"/>
      <c r="AF4" s="53"/>
      <c r="AG4" s="53"/>
      <c r="AH4" s="53"/>
      <c r="AI4" s="53"/>
      <c r="AJ4" s="53"/>
      <c r="AK4" s="53"/>
      <c r="AL4" s="53"/>
      <c r="AM4" s="53"/>
      <c r="AN4" s="53"/>
      <c r="AO4" s="53"/>
      <c r="AP4" s="53"/>
      <c r="AQ4" s="63"/>
      <c r="AR4" s="63"/>
      <c r="AS4" s="63"/>
      <c r="AT4" s="63"/>
      <c r="AU4" s="63"/>
      <c r="AV4" s="308"/>
      <c r="AW4" s="308"/>
      <c r="AX4" s="308"/>
      <c r="AY4" s="308"/>
      <c r="AZ4" s="308"/>
      <c r="BA4" s="51"/>
      <c r="BB4" s="51"/>
      <c r="BC4" s="6" t="s">
        <v>89</v>
      </c>
      <c r="BD4" s="6"/>
      <c r="BE4" s="294"/>
      <c r="BF4" s="138"/>
      <c r="BG4" s="138"/>
      <c r="BH4" s="294"/>
      <c r="BI4" s="294"/>
      <c r="BJ4" s="138"/>
      <c r="BK4" s="138"/>
      <c r="BL4" s="294"/>
      <c r="BO4" s="18"/>
      <c r="BP4" s="18"/>
      <c r="BQ4" s="18"/>
      <c r="BR4" s="18"/>
    </row>
    <row r="5" spans="1:74" customFormat="1" ht="17.25">
      <c r="A5" s="18" t="s">
        <v>123</v>
      </c>
      <c r="B5" s="18"/>
      <c r="C5" s="18"/>
      <c r="D5" s="18"/>
      <c r="E5" s="18"/>
      <c r="F5" s="18"/>
      <c r="G5" s="18">
        <f>COLUMN(G8)-(COLUMN(C8))</f>
        <v>4</v>
      </c>
      <c r="J5" s="63"/>
      <c r="K5" s="295" t="s">
        <v>40</v>
      </c>
      <c r="L5" s="295"/>
      <c r="M5" s="53" t="s">
        <v>43</v>
      </c>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63"/>
      <c r="AR5" s="63"/>
      <c r="AS5" s="63"/>
      <c r="AT5" s="63"/>
      <c r="AU5" s="63"/>
      <c r="AV5" s="63"/>
      <c r="AW5" s="63"/>
      <c r="AX5" s="63"/>
      <c r="AY5" s="63"/>
      <c r="AZ5" s="63"/>
      <c r="BC5" s="28" t="s">
        <v>94</v>
      </c>
      <c r="BD5" s="9"/>
      <c r="BE5" s="6"/>
      <c r="BF5" s="6"/>
      <c r="BG5" s="6"/>
      <c r="BH5" s="6"/>
      <c r="BO5" s="18"/>
      <c r="BP5" s="18"/>
      <c r="BQ5" s="18"/>
      <c r="BR5" s="18"/>
    </row>
    <row r="6" spans="1:74" customFormat="1" ht="17.25">
      <c r="A6" s="18"/>
      <c r="B6" s="18"/>
      <c r="C6" s="18"/>
      <c r="D6" s="18"/>
      <c r="E6" s="18"/>
      <c r="F6" s="18"/>
      <c r="G6" s="18"/>
      <c r="J6" s="63"/>
      <c r="K6" s="295" t="s">
        <v>41</v>
      </c>
      <c r="L6" s="295"/>
      <c r="M6" s="299">
        <v>2025</v>
      </c>
      <c r="N6" s="299"/>
      <c r="O6" s="300">
        <v>10</v>
      </c>
      <c r="P6" s="300"/>
      <c r="Q6" s="296">
        <v>1</v>
      </c>
      <c r="R6" s="296"/>
      <c r="S6" s="53" t="s">
        <v>16</v>
      </c>
      <c r="T6" s="299">
        <v>2026</v>
      </c>
      <c r="U6" s="299"/>
      <c r="V6" s="300">
        <v>3</v>
      </c>
      <c r="W6" s="300"/>
      <c r="X6" s="296">
        <v>27</v>
      </c>
      <c r="Y6" s="296"/>
      <c r="Z6" s="53"/>
      <c r="AA6" s="53"/>
      <c r="AB6" s="53"/>
      <c r="AC6" s="53"/>
      <c r="AD6" s="53"/>
      <c r="AE6" s="53"/>
      <c r="AF6" s="53"/>
      <c r="AG6" s="297"/>
      <c r="AH6" s="297"/>
      <c r="AI6" s="297"/>
      <c r="AJ6" s="53"/>
      <c r="AK6" s="53"/>
      <c r="AL6" s="53"/>
      <c r="AM6" s="53"/>
      <c r="AN6" s="53"/>
      <c r="AO6" s="53"/>
      <c r="AP6" s="53"/>
      <c r="AQ6" s="63"/>
      <c r="AR6" s="63"/>
      <c r="AS6" s="63"/>
      <c r="AT6" s="63"/>
      <c r="AU6" s="63"/>
      <c r="AV6" s="63"/>
      <c r="AW6" s="63"/>
      <c r="AX6" s="63"/>
      <c r="AY6" s="63"/>
      <c r="AZ6" s="63"/>
      <c r="BC6" s="6"/>
      <c r="BD6" s="6"/>
      <c r="BE6" s="6"/>
      <c r="BF6" s="6"/>
      <c r="BG6" s="6"/>
      <c r="BH6" s="6"/>
      <c r="BO6" s="18"/>
      <c r="BP6" s="18"/>
      <c r="BQ6" s="18"/>
      <c r="BR6" s="18"/>
    </row>
    <row r="7" spans="1:74" ht="14.25" customHeight="1" thickBot="1">
      <c r="A7" s="17" t="s">
        <v>124</v>
      </c>
      <c r="B7" s="17" t="s">
        <v>98</v>
      </c>
      <c r="C7" s="17" t="s">
        <v>125</v>
      </c>
      <c r="D7" s="17" t="s">
        <v>126</v>
      </c>
      <c r="E7" s="17" t="s">
        <v>2</v>
      </c>
      <c r="F7" s="17" t="s">
        <v>85</v>
      </c>
      <c r="G7" s="17" t="s">
        <v>86</v>
      </c>
      <c r="H7" s="17" t="s">
        <v>129</v>
      </c>
      <c r="J7" s="52"/>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63"/>
      <c r="AR7" s="63"/>
      <c r="AS7" s="63"/>
      <c r="AT7" s="63"/>
      <c r="AU7" s="63"/>
      <c r="AV7" s="52"/>
      <c r="AW7" s="52"/>
      <c r="AX7" s="52"/>
      <c r="AY7" s="52"/>
      <c r="AZ7" s="52"/>
      <c r="BC7" s="7" t="s">
        <v>53</v>
      </c>
      <c r="BD7" s="7" t="s">
        <v>54</v>
      </c>
      <c r="BE7" s="7" t="s">
        <v>55</v>
      </c>
      <c r="BH7" s="7" t="s">
        <v>56</v>
      </c>
      <c r="BI7" s="7" t="s">
        <v>57</v>
      </c>
      <c r="BJ7" s="7"/>
      <c r="BK7" s="7"/>
      <c r="BL7" s="7" t="s">
        <v>58</v>
      </c>
      <c r="BM7" s="7" t="s">
        <v>59</v>
      </c>
      <c r="BN7" s="7"/>
      <c r="BO7" s="19" t="s">
        <v>60</v>
      </c>
      <c r="BP7" s="19"/>
      <c r="BQ7" s="19"/>
      <c r="BR7" s="19"/>
    </row>
    <row r="8" spans="1:74" ht="13.5" customHeight="1">
      <c r="A8" s="17">
        <v>1</v>
      </c>
      <c r="B8" s="17">
        <v>1</v>
      </c>
      <c r="C8" s="17" t="str">
        <f>LEFT(ADDRESS(1,COLUMN(L9),4),LEN(ADDRESS(1,COLUMN(L9),4))-1)</f>
        <v>L</v>
      </c>
      <c r="D8" s="89" cm="1">
        <f t="array" aca="1" ref="D8" ca="1">IF(INDIRECT(VLOOKUP(B8,B$8:C$38,2,FALSE)&amp;(10*A8-1))="","",INDIRECT(VLOOKUP(B8,B$8:C$38,2,FALSE)&amp;(10*A8-1)))</f>
        <v>45931</v>
      </c>
      <c r="E8" s="17" t="str">
        <f ca="1">TEXT(D8,"aaa")</f>
        <v>水</v>
      </c>
      <c r="F8" s="17" t="str" cm="1">
        <f t="array" aca="1" ref="F8" ca="1">IF(E8="","",IF(INDIRECT(VLOOKUP(B8,B$8:C$38,2,FALSE)&amp;(10*A8+3))="","",INDIRECT(VLOOKUP(B8,B$8:C$38,2,FALSE)&amp;(10*A8+3))))</f>
        <v>外</v>
      </c>
      <c r="G8" s="17" t="str" cm="1">
        <f t="array" aca="1" ref="G8" ca="1">IF(E8="","",IF(INDIRECT(VLOOKUP(B8,B$8:C$38,2,FALSE)&amp;(10*A8+5))="","",INDIRECT(VLOOKUP(B8,B$8:C$38,2,FALSE)&amp;(10*A8+5))))</f>
        <v>外</v>
      </c>
      <c r="H8" s="17" t="str" cm="1">
        <f t="array" aca="1" ref="H8" ca="1">IF(G8="","",IF(G8="●","振替後",IF(G8="▲","振替前",IF(G8="○","休日",IF(G8="外","非対象期間",IF(INDIRECT(VLOOKUP(B8,B$8:C$38,2,FALSE)&amp;(10*A8+5))="","",INDIRECT(VLOOKUP(B8,B$8:C$38,2,FALSE)&amp;(10*A8+5))))))))</f>
        <v>非対象期間</v>
      </c>
      <c r="J8" s="52"/>
      <c r="K8" s="66" t="s">
        <v>0</v>
      </c>
      <c r="L8" s="279">
        <f>DATE(M6,O6,1)</f>
        <v>45931</v>
      </c>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c r="AM8" s="298"/>
      <c r="AN8" s="298"/>
      <c r="AO8" s="298"/>
      <c r="AP8" s="298"/>
      <c r="AQ8" s="270" t="s">
        <v>136</v>
      </c>
      <c r="AR8" s="271"/>
      <c r="AS8" s="271"/>
      <c r="AT8" s="271"/>
      <c r="AU8" s="272"/>
      <c r="AV8" s="260" t="s">
        <v>50</v>
      </c>
      <c r="AW8" s="261"/>
      <c r="AX8" s="262"/>
      <c r="AY8" s="266" t="s">
        <v>11</v>
      </c>
      <c r="AZ8" s="267"/>
      <c r="BA8" s="250" t="s">
        <v>102</v>
      </c>
      <c r="BB8" s="253" t="s">
        <v>103</v>
      </c>
      <c r="BC8" s="256" t="s">
        <v>15</v>
      </c>
      <c r="BD8" s="208" t="s">
        <v>104</v>
      </c>
      <c r="BE8" s="247" t="s">
        <v>105</v>
      </c>
      <c r="BF8" s="208" t="s">
        <v>107</v>
      </c>
      <c r="BG8" s="247" t="s">
        <v>106</v>
      </c>
      <c r="BH8" s="208" t="s">
        <v>80</v>
      </c>
      <c r="BI8" s="208" t="s">
        <v>81</v>
      </c>
      <c r="BJ8" s="139" t="s">
        <v>82</v>
      </c>
      <c r="BK8" s="139" t="s">
        <v>83</v>
      </c>
      <c r="BL8" s="222" t="s">
        <v>52</v>
      </c>
      <c r="BM8" s="247" t="s">
        <v>108</v>
      </c>
      <c r="BN8" s="247" t="s">
        <v>109</v>
      </c>
      <c r="BO8" s="222" t="s">
        <v>110</v>
      </c>
      <c r="BP8" s="222" t="s">
        <v>111</v>
      </c>
      <c r="BQ8" s="143"/>
      <c r="BR8" s="245" t="s">
        <v>92</v>
      </c>
      <c r="BS8" s="222" t="s">
        <v>61</v>
      </c>
      <c r="BT8" s="173" t="s">
        <v>142</v>
      </c>
    </row>
    <row r="9" spans="1:74" ht="12.95" customHeight="1">
      <c r="A9" s="17">
        <f>IF(B9=1,A8+1,A8)</f>
        <v>1</v>
      </c>
      <c r="B9" s="17">
        <f>IF(B8=31,1,B8+1)</f>
        <v>2</v>
      </c>
      <c r="C9" s="17" t="str">
        <f>LEFT(ADDRESS(1,COLUMN(M9),4),LEN(ADDRESS(1,COLUMN(M9),4))-1)</f>
        <v>M</v>
      </c>
      <c r="D9" s="89" cm="1">
        <f t="array" aca="1" ref="D9" ca="1">IF(INDIRECT(VLOOKUP(B9,B$8:C$38,2,FALSE)&amp;(10*A9-1))="","",INDIRECT(VLOOKUP(B9,B$8:C$38,2,FALSE)&amp;(10*A9-1)))</f>
        <v>45932</v>
      </c>
      <c r="E9" s="17" t="str">
        <f t="shared" ref="E9:E72" ca="1" si="0">TEXT(D9,"aaa")</f>
        <v>木</v>
      </c>
      <c r="F9" s="17" t="str" cm="1">
        <f t="array" aca="1" ref="F9" ca="1">IF(E9="","",IF(INDIRECT(VLOOKUP(B9,B$8:C$38,2,FALSE)&amp;(10*A9+3))="","",INDIRECT(VLOOKUP(B9,B$8:C$38,2,FALSE)&amp;(10*A9+3))))</f>
        <v>外</v>
      </c>
      <c r="G9" s="17" t="str" cm="1">
        <f t="array" aca="1" ref="G9" ca="1">IF(E9="","",IF(INDIRECT(VLOOKUP(B9,B$8:C$38,2,FALSE)&amp;(10*A9+5))="","",INDIRECT(VLOOKUP(B9,B$8:C$38,2,FALSE)&amp;(10*A9+5))))</f>
        <v>外</v>
      </c>
      <c r="H9" s="17" t="str" cm="1">
        <f t="array" aca="1" ref="H9" ca="1">IF(G9="","",IF(G9="●","振替後",IF(G9="▲","振替前",IF(G9="○","休日",IF(G9="外","非対象期間",IF(INDIRECT(VLOOKUP(B9,B$8:C$38,2,FALSE)&amp;(10*A9+5))="","",INDIRECT(VLOOKUP(B9,B$8:C$38,2,FALSE)&amp;(10*A9+5))))))))</f>
        <v>非対象期間</v>
      </c>
      <c r="J9" s="52"/>
      <c r="K9" s="67" t="s">
        <v>1</v>
      </c>
      <c r="L9" s="126">
        <f>DATE(YEAR(L8),MONTH(L8),DAY(L8))</f>
        <v>45931</v>
      </c>
      <c r="M9" s="126">
        <f>IF(MONTH(DATE(YEAR(L9),MONTH(L9),DAY(L9)+1))=MONTH($L8),DATE(YEAR(L9),MONTH(L9),DAY(L9)+1),"")</f>
        <v>45932</v>
      </c>
      <c r="N9" s="126">
        <f t="shared" ref="N9:AL9" si="1">IF(MONTH(DATE(YEAR(M9),MONTH(M9),DAY(M9)+1))=MONTH($L$8),DATE(YEAR(M9),MONTH(M9),DAY(M9)+1),"")</f>
        <v>45933</v>
      </c>
      <c r="O9" s="126">
        <f t="shared" si="1"/>
        <v>45934</v>
      </c>
      <c r="P9" s="126">
        <f t="shared" si="1"/>
        <v>45935</v>
      </c>
      <c r="Q9" s="126">
        <f t="shared" si="1"/>
        <v>45936</v>
      </c>
      <c r="R9" s="126">
        <f t="shared" si="1"/>
        <v>45937</v>
      </c>
      <c r="S9" s="126">
        <f t="shared" si="1"/>
        <v>45938</v>
      </c>
      <c r="T9" s="126">
        <f t="shared" si="1"/>
        <v>45939</v>
      </c>
      <c r="U9" s="126">
        <f t="shared" si="1"/>
        <v>45940</v>
      </c>
      <c r="V9" s="126">
        <f t="shared" si="1"/>
        <v>45941</v>
      </c>
      <c r="W9" s="126">
        <f t="shared" si="1"/>
        <v>45942</v>
      </c>
      <c r="X9" s="126">
        <f t="shared" si="1"/>
        <v>45943</v>
      </c>
      <c r="Y9" s="126">
        <f t="shared" si="1"/>
        <v>45944</v>
      </c>
      <c r="Z9" s="126">
        <f t="shared" si="1"/>
        <v>45945</v>
      </c>
      <c r="AA9" s="126">
        <f t="shared" si="1"/>
        <v>45946</v>
      </c>
      <c r="AB9" s="126">
        <f t="shared" si="1"/>
        <v>45947</v>
      </c>
      <c r="AC9" s="126">
        <f t="shared" si="1"/>
        <v>45948</v>
      </c>
      <c r="AD9" s="126">
        <f t="shared" si="1"/>
        <v>45949</v>
      </c>
      <c r="AE9" s="126">
        <f t="shared" si="1"/>
        <v>45950</v>
      </c>
      <c r="AF9" s="126">
        <f t="shared" si="1"/>
        <v>45951</v>
      </c>
      <c r="AG9" s="126">
        <f t="shared" si="1"/>
        <v>45952</v>
      </c>
      <c r="AH9" s="126">
        <f t="shared" si="1"/>
        <v>45953</v>
      </c>
      <c r="AI9" s="126">
        <f t="shared" si="1"/>
        <v>45954</v>
      </c>
      <c r="AJ9" s="126">
        <f t="shared" si="1"/>
        <v>45955</v>
      </c>
      <c r="AK9" s="126">
        <f t="shared" si="1"/>
        <v>45956</v>
      </c>
      <c r="AL9" s="126">
        <f t="shared" si="1"/>
        <v>45957</v>
      </c>
      <c r="AM9" s="126">
        <f>IF(MONTH(DATE(YEAR(AL9),MONTH(AL9),DAY(AL9)+1))=MONTH($L$8),DATE(YEAR(AL9),MONTH(AL9),DAY(AL9)+1),"")</f>
        <v>45958</v>
      </c>
      <c r="AN9" s="126">
        <f>IF(MONTH(DATE(YEAR(AM9),MONTH(AM9),DAY(AM9)+1))=MONTH($L$8),DATE(YEAR(AM9),MONTH(AM9),DAY(AM9)+1),"")</f>
        <v>45959</v>
      </c>
      <c r="AO9" s="126">
        <f>IF(MONTH(DATE(YEAR(AN9),MONTH(AN9),DAY(AN9)+1))=MONTH($L$8),DATE(YEAR(AN9),MONTH(AN9),DAY(AN9)+1),"")</f>
        <v>45960</v>
      </c>
      <c r="AP9" s="131">
        <f t="shared" ref="AP9" si="2">IF(MONTH(DATE(YEAR(AO9),MONTH(AO9),DAY(AO9)+1))=MONTH($L$8),DATE(YEAR(AO9),MONTH(AO9),DAY(AO9)+1),"")</f>
        <v>45961</v>
      </c>
      <c r="AQ9" s="273"/>
      <c r="AR9" s="274"/>
      <c r="AS9" s="274"/>
      <c r="AT9" s="274"/>
      <c r="AU9" s="275"/>
      <c r="AV9" s="263"/>
      <c r="AW9" s="264"/>
      <c r="AX9" s="265"/>
      <c r="AY9" s="268"/>
      <c r="AZ9" s="269"/>
      <c r="BA9" s="251"/>
      <c r="BB9" s="254"/>
      <c r="BC9" s="257"/>
      <c r="BD9" s="210"/>
      <c r="BE9" s="248"/>
      <c r="BF9" s="210"/>
      <c r="BG9" s="248"/>
      <c r="BH9" s="210"/>
      <c r="BI9" s="210"/>
      <c r="BJ9" s="140" t="s">
        <v>78</v>
      </c>
      <c r="BK9" s="140" t="s">
        <v>79</v>
      </c>
      <c r="BL9" s="222"/>
      <c r="BM9" s="249"/>
      <c r="BN9" s="249"/>
      <c r="BO9" s="173"/>
      <c r="BP9" s="173"/>
      <c r="BQ9" s="144"/>
      <c r="BR9" s="246"/>
      <c r="BS9" s="222"/>
      <c r="BT9" s="173"/>
    </row>
    <row r="10" spans="1:74" ht="13.5" customHeight="1">
      <c r="A10" s="17">
        <f t="shared" ref="A10:A73" si="3">IF(B10=1,A9+1,A9)</f>
        <v>1</v>
      </c>
      <c r="B10" s="17">
        <f t="shared" ref="B10:B73" si="4">IF(B9=31,1,B9+1)</f>
        <v>3</v>
      </c>
      <c r="C10" s="17" t="str">
        <f>LEFT(ADDRESS(1,COLUMN(N9),4),LEN(ADDRESS(1,COLUMN(N9),4))-1)</f>
        <v>N</v>
      </c>
      <c r="D10" s="89" cm="1">
        <f t="array" aca="1" ref="D10" ca="1">IF(INDIRECT(VLOOKUP(B10,B$8:C$38,2,FALSE)&amp;(10*A10-1))="","",INDIRECT(VLOOKUP(B10,B$8:C$38,2,FALSE)&amp;(10*A10-1)))</f>
        <v>45933</v>
      </c>
      <c r="E10" s="17" t="str">
        <f t="shared" ca="1" si="0"/>
        <v>金</v>
      </c>
      <c r="F10" s="17" t="str" cm="1">
        <f t="array" aca="1" ref="F10" ca="1">IF(E10="","",IF(INDIRECT(VLOOKUP(B10,B$8:C$38,2,FALSE)&amp;(10*A10+3))="","",INDIRECT(VLOOKUP(B10,B$8:C$38,2,FALSE)&amp;(10*A10+3))))</f>
        <v>外</v>
      </c>
      <c r="G10" s="17" t="str" cm="1">
        <f t="array" aca="1" ref="G10" ca="1">IF(E10="","",IF(INDIRECT(VLOOKUP(B10,B$8:C$38,2,FALSE)&amp;(10*A10+5))="","",INDIRECT(VLOOKUP(B10,B$8:C$38,2,FALSE)&amp;(10*A10+5))))</f>
        <v>外</v>
      </c>
      <c r="H10" s="17" t="str" cm="1">
        <f t="array" aca="1" ref="H10" ca="1">IF(G10="","",IF(G10="●","振替後",IF(G10="▲","振替前",IF(G10="○","休日",IF(G10="外","非対象期間",IF(INDIRECT(VLOOKUP(B10,B$8:C$38,2,FALSE)&amp;(10*A10+5))="","",INDIRECT(VLOOKUP(B10,B$8:C$38,2,FALSE)&amp;(10*A10+5))))))))</f>
        <v>非対象期間</v>
      </c>
      <c r="J10" s="52"/>
      <c r="K10" s="67" t="s">
        <v>2</v>
      </c>
      <c r="L10" s="145" t="str">
        <f>TEXT(L9,"aaa")</f>
        <v>水</v>
      </c>
      <c r="M10" s="145" t="str">
        <f t="shared" ref="M10:AP10" si="5">TEXT(M9,"aaa")</f>
        <v>木</v>
      </c>
      <c r="N10" s="145" t="str">
        <f t="shared" si="5"/>
        <v>金</v>
      </c>
      <c r="O10" s="145" t="str">
        <f t="shared" si="5"/>
        <v>土</v>
      </c>
      <c r="P10" s="145" t="str">
        <f t="shared" si="5"/>
        <v>日</v>
      </c>
      <c r="Q10" s="145" t="str">
        <f t="shared" si="5"/>
        <v>月</v>
      </c>
      <c r="R10" s="145" t="str">
        <f t="shared" si="5"/>
        <v>火</v>
      </c>
      <c r="S10" s="145" t="str">
        <f t="shared" si="5"/>
        <v>水</v>
      </c>
      <c r="T10" s="145" t="str">
        <f t="shared" si="5"/>
        <v>木</v>
      </c>
      <c r="U10" s="145" t="str">
        <f t="shared" si="5"/>
        <v>金</v>
      </c>
      <c r="V10" s="145" t="str">
        <f t="shared" si="5"/>
        <v>土</v>
      </c>
      <c r="W10" s="145" t="str">
        <f t="shared" si="5"/>
        <v>日</v>
      </c>
      <c r="X10" s="145" t="str">
        <f t="shared" si="5"/>
        <v>月</v>
      </c>
      <c r="Y10" s="145" t="str">
        <f t="shared" si="5"/>
        <v>火</v>
      </c>
      <c r="Z10" s="145" t="str">
        <f t="shared" si="5"/>
        <v>水</v>
      </c>
      <c r="AA10" s="145" t="str">
        <f t="shared" si="5"/>
        <v>木</v>
      </c>
      <c r="AB10" s="145" t="str">
        <f t="shared" si="5"/>
        <v>金</v>
      </c>
      <c r="AC10" s="145" t="str">
        <f t="shared" si="5"/>
        <v>土</v>
      </c>
      <c r="AD10" s="145" t="str">
        <f t="shared" si="5"/>
        <v>日</v>
      </c>
      <c r="AE10" s="145" t="str">
        <f t="shared" si="5"/>
        <v>月</v>
      </c>
      <c r="AF10" s="145" t="str">
        <f t="shared" si="5"/>
        <v>火</v>
      </c>
      <c r="AG10" s="145" t="str">
        <f t="shared" si="5"/>
        <v>水</v>
      </c>
      <c r="AH10" s="145" t="str">
        <f t="shared" si="5"/>
        <v>木</v>
      </c>
      <c r="AI10" s="145" t="str">
        <f t="shared" si="5"/>
        <v>金</v>
      </c>
      <c r="AJ10" s="145" t="str">
        <f t="shared" si="5"/>
        <v>土</v>
      </c>
      <c r="AK10" s="145" t="str">
        <f t="shared" si="5"/>
        <v>日</v>
      </c>
      <c r="AL10" s="145" t="str">
        <f t="shared" si="5"/>
        <v>月</v>
      </c>
      <c r="AM10" s="145" t="str">
        <f t="shared" si="5"/>
        <v>火</v>
      </c>
      <c r="AN10" s="145" t="str">
        <f t="shared" si="5"/>
        <v>水</v>
      </c>
      <c r="AO10" s="145" t="str">
        <f t="shared" si="5"/>
        <v>木</v>
      </c>
      <c r="AP10" s="147" t="str">
        <f t="shared" si="5"/>
        <v>金</v>
      </c>
      <c r="AQ10" s="287" t="s">
        <v>137</v>
      </c>
      <c r="AR10" s="289" t="s">
        <v>138</v>
      </c>
      <c r="AS10" s="289" t="s">
        <v>139</v>
      </c>
      <c r="AT10" s="289" t="s">
        <v>140</v>
      </c>
      <c r="AU10" s="304" t="s">
        <v>141</v>
      </c>
      <c r="AV10" s="229" t="s">
        <v>44</v>
      </c>
      <c r="AW10" s="230" t="s">
        <v>12</v>
      </c>
      <c r="AX10" s="231" t="s">
        <v>51</v>
      </c>
      <c r="AY10" s="232" t="s">
        <v>44</v>
      </c>
      <c r="AZ10" s="235" t="s">
        <v>13</v>
      </c>
      <c r="BA10" s="252"/>
      <c r="BB10" s="255"/>
      <c r="BC10" s="238">
        <f>COUNT(L9:AP9)</f>
        <v>31</v>
      </c>
      <c r="BD10" s="208">
        <f>BC10-BA12</f>
        <v>12</v>
      </c>
      <c r="BE10" s="222">
        <f>SUM(BD$8:BD13)</f>
        <v>12</v>
      </c>
      <c r="BF10" s="208">
        <f>BC10-BA14</f>
        <v>12</v>
      </c>
      <c r="BG10" s="222">
        <f>SUM(BF$8:BF13)</f>
        <v>12</v>
      </c>
      <c r="BH10" s="222">
        <f>COUNTIF(L13:AP13,"○")+COUNTIF(L13:AP13,"●")</f>
        <v>2</v>
      </c>
      <c r="BI10" s="222">
        <f>SUM(BH$9:BH14)</f>
        <v>2</v>
      </c>
      <c r="BJ10" s="222">
        <f>COUNTIF(L15:AP15,"○")+COUNTIF(L15:AP15,"●")</f>
        <v>2</v>
      </c>
      <c r="BK10" s="222">
        <f>SUM(BJ$10:BJ15)</f>
        <v>2</v>
      </c>
      <c r="BL10" s="173">
        <f>COUNTIF(L10:AP10,"土")+COUNTIF(L10:AP10,"日")</f>
        <v>8</v>
      </c>
      <c r="BM10" s="248"/>
      <c r="BN10" s="248"/>
      <c r="BO10" s="173" t="str">
        <f ca="1">IF(OR(BM11/BD10&lt;0.285,BM11=0),"特例","特例なし")</f>
        <v>特例</v>
      </c>
      <c r="BP10" s="173" t="str">
        <f ca="1">IF(OR(BN11/BF10&lt;0.285,BN11=0),"特例","特例なし")</f>
        <v>特例</v>
      </c>
      <c r="BQ10" s="223" t="s">
        <v>97</v>
      </c>
      <c r="BR10" s="225">
        <f>ABS(IF(WEEKDAY(L8,3)=0,7,WEEKDAY(L8,3)-7))</f>
        <v>5</v>
      </c>
      <c r="BS10" s="173">
        <f ca="1">IF($AX$340="計画",IF(BD10=0,1,IF(AX13="達成",1,IF(AX13="達成※",1,0))),IF(BF10=0,1,IF(AX15="達成",1,IF(AX15="達成※",1,0))))</f>
        <v>1</v>
      </c>
      <c r="BT10" s="173">
        <f ca="1">IF($AX$340="計画",IF(COUNTIF(AQ14:AU14,"未")=0,1,0),IF(COUNTIF(AQ16:AU16,"未")=0,1,0))</f>
        <v>1</v>
      </c>
    </row>
    <row r="11" spans="1:74" ht="33.950000000000003" customHeight="1">
      <c r="A11" s="17">
        <f t="shared" si="3"/>
        <v>1</v>
      </c>
      <c r="B11" s="17">
        <f t="shared" si="4"/>
        <v>4</v>
      </c>
      <c r="C11" s="17" t="str">
        <f>LEFT(ADDRESS(1,COLUMN(O9),4),LEN(ADDRESS(1,COLUMN(O9),4))-1)</f>
        <v>O</v>
      </c>
      <c r="D11" s="89" cm="1">
        <f t="array" aca="1" ref="D11" ca="1">IF(INDIRECT(VLOOKUP(B11,B$8:C$38,2,FALSE)&amp;(10*A11-1))="","",INDIRECT(VLOOKUP(B11,B$8:C$38,2,FALSE)&amp;(10*A11-1)))</f>
        <v>45934</v>
      </c>
      <c r="E11" s="17" t="str">
        <f t="shared" ca="1" si="0"/>
        <v>土</v>
      </c>
      <c r="F11" s="17" t="str" cm="1">
        <f t="array" aca="1" ref="F11" ca="1">IF(E11="","",IF(INDIRECT(VLOOKUP(B11,B$8:C$38,2,FALSE)&amp;(10*A11+3))="","",INDIRECT(VLOOKUP(B11,B$8:C$38,2,FALSE)&amp;(10*A11+3))))</f>
        <v>外</v>
      </c>
      <c r="G11" s="17" t="str" cm="1">
        <f t="array" aca="1" ref="G11" ca="1">IF(E11="","",IF(INDIRECT(VLOOKUP(B11,B$8:C$38,2,FALSE)&amp;(10*A11+5))="","",INDIRECT(VLOOKUP(B11,B$8:C$38,2,FALSE)&amp;(10*A11+5))))</f>
        <v>外</v>
      </c>
      <c r="H11" s="17" t="str" cm="1">
        <f t="array" aca="1" ref="H11" ca="1">IF(G11="","",IF(G11="●","振替後",IF(G11="▲","振替前",IF(G11="○","休日",IF(G11="外","非対象期間",IF(INDIRECT(VLOOKUP(B11,B$8:C$38,2,FALSE)&amp;(10*A11+5))="","",INDIRECT(VLOOKUP(B11,B$8:C$38,2,FALSE)&amp;(10*A11+5))))))))</f>
        <v>非対象期間</v>
      </c>
      <c r="J11" s="52"/>
      <c r="K11" s="220" t="s">
        <v>3</v>
      </c>
      <c r="L11" s="283" t="str">
        <f>IFERROR(VLOOKUP(L9,祝日一覧!$A:$C,3,FALSE),"")</f>
        <v/>
      </c>
      <c r="M11" s="283" t="str">
        <f>IFERROR(VLOOKUP(M9,祝日一覧!$A:$C,3,FALSE),"")</f>
        <v/>
      </c>
      <c r="N11" s="283" t="str">
        <f>IFERROR(VLOOKUP(N9,祝日一覧!$A:$C,3,FALSE),"")</f>
        <v/>
      </c>
      <c r="O11" s="283" t="str">
        <f>IFERROR(VLOOKUP(O9,祝日一覧!$A:$C,3,FALSE),"")</f>
        <v/>
      </c>
      <c r="P11" s="283" t="str">
        <f>IFERROR(VLOOKUP(P9,祝日一覧!$A:$C,3,FALSE),"")</f>
        <v/>
      </c>
      <c r="Q11" s="283" t="str">
        <f>IFERROR(VLOOKUP(Q9,祝日一覧!$A:$C,3,FALSE),"")</f>
        <v/>
      </c>
      <c r="R11" s="283" t="str">
        <f>IFERROR(VLOOKUP(R9,祝日一覧!$A:$C,3,FALSE),"")</f>
        <v/>
      </c>
      <c r="S11" s="283" t="str">
        <f>IFERROR(VLOOKUP(S9,祝日一覧!$A:$C,3,FALSE),"")</f>
        <v/>
      </c>
      <c r="T11" s="283" t="str">
        <f>IFERROR(VLOOKUP(T9,祝日一覧!$A:$C,3,FALSE),"")</f>
        <v/>
      </c>
      <c r="U11" s="283" t="str">
        <f>IFERROR(VLOOKUP(U9,祝日一覧!$A:$C,3,FALSE),"")</f>
        <v/>
      </c>
      <c r="V11" s="283" t="str">
        <f>IFERROR(VLOOKUP(V9,祝日一覧!$A:$C,3,FALSE),"")</f>
        <v/>
      </c>
      <c r="W11" s="283" t="str">
        <f>IFERROR(VLOOKUP(W9,祝日一覧!$A:$C,3,FALSE),"")</f>
        <v/>
      </c>
      <c r="X11" s="283" t="str">
        <f>IFERROR(VLOOKUP(X9,祝日一覧!$A:$C,3,FALSE),"")</f>
        <v>スポーツの日</v>
      </c>
      <c r="Y11" s="283" t="str">
        <f>IFERROR(VLOOKUP(Y9,祝日一覧!$A:$C,3,FALSE),"")</f>
        <v/>
      </c>
      <c r="Z11" s="283" t="str">
        <f>IFERROR(VLOOKUP(Z9,祝日一覧!$A:$C,3,FALSE),"")</f>
        <v/>
      </c>
      <c r="AA11" s="283" t="str">
        <f>IFERROR(VLOOKUP(AA9,祝日一覧!$A:$C,3,FALSE),"")</f>
        <v/>
      </c>
      <c r="AB11" s="283" t="str">
        <f>IFERROR(VLOOKUP(AB9,祝日一覧!$A:$C,3,FALSE),"")</f>
        <v/>
      </c>
      <c r="AC11" s="283" t="str">
        <f>IFERROR(VLOOKUP(AC9,祝日一覧!$A:$C,3,FALSE),"")</f>
        <v/>
      </c>
      <c r="AD11" s="283" t="str">
        <f>IFERROR(VLOOKUP(AD9,祝日一覧!$A:$C,3,FALSE),"")</f>
        <v/>
      </c>
      <c r="AE11" s="283" t="str">
        <f>IFERROR(VLOOKUP(AE9,祝日一覧!$A:$C,3,FALSE),"")</f>
        <v/>
      </c>
      <c r="AF11" s="283" t="str">
        <f>IFERROR(VLOOKUP(AF9,祝日一覧!$A:$C,3,FALSE),"")</f>
        <v/>
      </c>
      <c r="AG11" s="283" t="str">
        <f>IFERROR(VLOOKUP(AG9,祝日一覧!$A:$C,3,FALSE),"")</f>
        <v/>
      </c>
      <c r="AH11" s="283" t="str">
        <f>IFERROR(VLOOKUP(AH9,祝日一覧!$A:$C,3,FALSE),"")</f>
        <v/>
      </c>
      <c r="AI11" s="283" t="str">
        <f>IFERROR(VLOOKUP(AI9,祝日一覧!$A:$C,3,FALSE),"")</f>
        <v/>
      </c>
      <c r="AJ11" s="283" t="str">
        <f>IFERROR(VLOOKUP(AJ9,祝日一覧!$A:$C,3,FALSE),"")</f>
        <v/>
      </c>
      <c r="AK11" s="283" t="str">
        <f>IFERROR(VLOOKUP(AK9,祝日一覧!$A:$C,3,FALSE),"")</f>
        <v/>
      </c>
      <c r="AL11" s="283" t="str">
        <f>IFERROR(VLOOKUP(AL9,祝日一覧!$A:$C,3,FALSE),"")</f>
        <v/>
      </c>
      <c r="AM11" s="283" t="str">
        <f>IFERROR(VLOOKUP(AM9,祝日一覧!$A:$C,3,FALSE),"")</f>
        <v/>
      </c>
      <c r="AN11" s="283" t="str">
        <f>IFERROR(VLOOKUP(AN9,祝日一覧!$A:$C,3,FALSE),"")</f>
        <v/>
      </c>
      <c r="AO11" s="283" t="str">
        <f>IFERROR(VLOOKUP(AO9,祝日一覧!$A:$C,3,FALSE),"")</f>
        <v/>
      </c>
      <c r="AP11" s="283" t="str">
        <f>IFERROR(VLOOKUP(AP9,祝日一覧!$A:$C,3,FALSE),"")</f>
        <v/>
      </c>
      <c r="AQ11" s="288"/>
      <c r="AR11" s="290"/>
      <c r="AS11" s="290"/>
      <c r="AT11" s="290"/>
      <c r="AU11" s="305"/>
      <c r="AV11" s="229"/>
      <c r="AW11" s="230"/>
      <c r="AX11" s="231"/>
      <c r="AY11" s="233"/>
      <c r="AZ11" s="236"/>
      <c r="BA11" s="41" t="s">
        <v>85</v>
      </c>
      <c r="BB11" s="42" t="s">
        <v>85</v>
      </c>
      <c r="BC11" s="238"/>
      <c r="BD11" s="209"/>
      <c r="BE11" s="222"/>
      <c r="BF11" s="209"/>
      <c r="BG11" s="222"/>
      <c r="BH11" s="222"/>
      <c r="BI11" s="222"/>
      <c r="BJ11" s="222"/>
      <c r="BK11" s="222"/>
      <c r="BL11" s="173"/>
      <c r="BM11" s="226">
        <f ca="1">BL10-BB12</f>
        <v>2</v>
      </c>
      <c r="BN11" s="226">
        <f ca="1">BL10-BB14</f>
        <v>2</v>
      </c>
      <c r="BO11" s="173"/>
      <c r="BP11" s="173"/>
      <c r="BQ11" s="224"/>
      <c r="BR11" s="225">
        <f>WEEKDAY(L7,3)</f>
        <v>5</v>
      </c>
      <c r="BS11" s="173"/>
      <c r="BT11" s="173"/>
      <c r="BU11" s="24"/>
    </row>
    <row r="12" spans="1:74" s="3" customFormat="1" ht="53.1" customHeight="1">
      <c r="A12" s="17">
        <f t="shared" si="3"/>
        <v>1</v>
      </c>
      <c r="B12" s="17">
        <f t="shared" si="4"/>
        <v>5</v>
      </c>
      <c r="C12" s="88" t="str">
        <f>LEFT(ADDRESS(1,COLUMN(P9),4),LEN(ADDRESS(1,COLUMN(P9),4))-1)</f>
        <v>P</v>
      </c>
      <c r="D12" s="89" cm="1">
        <f t="array" aca="1" ref="D12" ca="1">IF(INDIRECT(VLOOKUP(B12,B$8:C$38,2,FALSE)&amp;(10*A12-1))="","",INDIRECT(VLOOKUP(B12,B$8:C$38,2,FALSE)&amp;(10*A12-1)))</f>
        <v>45935</v>
      </c>
      <c r="E12" s="17" t="str">
        <f t="shared" ca="1" si="0"/>
        <v>日</v>
      </c>
      <c r="F12" s="17" t="str" cm="1">
        <f t="array" aca="1" ref="F12" ca="1">IF(E12="","",IF(INDIRECT(VLOOKUP(B12,B$8:C$38,2,FALSE)&amp;(10*A12+3))="","",INDIRECT(VLOOKUP(B12,B$8:C$38,2,FALSE)&amp;(10*A12+3))))</f>
        <v>外</v>
      </c>
      <c r="G12" s="17" t="str" cm="1">
        <f t="array" aca="1" ref="G12" ca="1">IF(E12="","",IF(INDIRECT(VLOOKUP(B12,B$8:C$38,2,FALSE)&amp;(10*A12+5))="","",INDIRECT(VLOOKUP(B12,B$8:C$38,2,FALSE)&amp;(10*A12+5))))</f>
        <v>外</v>
      </c>
      <c r="H12" s="17" t="str" cm="1">
        <f t="array" aca="1" ref="H12" ca="1">IF(G12="","",IF(G12="●","振替後",IF(G12="▲","振替前",IF(G12="○","休日",IF(G12="外","非対象期間",IF(INDIRECT(VLOOKUP(B12,B$8:C$38,2,FALSE)&amp;(10*A12+5))="","",INDIRECT(VLOOKUP(B12,B$8:C$38,2,FALSE)&amp;(10*A12+5))))))))</f>
        <v>非対象期間</v>
      </c>
      <c r="J12" s="68"/>
      <c r="K12" s="221"/>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108" t="str">
        <f>IF($BR10=7,DBCS(1&amp;"日～"&amp;7&amp;"日"),DBCS("前"&amp;DAY(EOMONTH($L8-1,0))-6+$BR10&amp;"日～"&amp;$BR10&amp;"日"))</f>
        <v>前２９日～５日</v>
      </c>
      <c r="AR12" s="109" t="str">
        <f>DBCS($BR10+1&amp;"日～"&amp;$BR10+7&amp;"日")</f>
        <v>６日～１２日</v>
      </c>
      <c r="AS12" s="109" t="str">
        <f>DBCS($BR10+8&amp;"日～"&amp;$BR10+14&amp;"日")</f>
        <v>１３日～１９日</v>
      </c>
      <c r="AT12" s="109" t="str">
        <f>DBCS($BR10+15&amp;"日～"&amp;$BR10+21&amp;"日")</f>
        <v>２０日～２６日</v>
      </c>
      <c r="AU12" s="110" t="str">
        <f>IF(AND(BR10=7,BR13=0),"-",IF($BR15=3,"-",DBCS($BR10+22&amp;"日～"&amp;$BR10+28&amp;"日")))</f>
        <v>-</v>
      </c>
      <c r="AV12" s="229"/>
      <c r="AW12" s="230"/>
      <c r="AX12" s="231"/>
      <c r="AY12" s="234"/>
      <c r="AZ12" s="237"/>
      <c r="BA12" s="41">
        <f>COUNTIF(L13:AP14,"外")</f>
        <v>19</v>
      </c>
      <c r="BB12" s="42">
        <f ca="1">COUNTIF(OFFSET(L13,0,MAX(5-WEEKDAY(L8,3),0),1,MIN(7-WEEKDAY(L8,3),2)),"外")+COUNTIF(OFFSET(L13,0,MAX(5-WEEKDAY(L8,3),0)+7,1,2),"外")+COUNTIF(OFFSET(L13,0,MAX(5-WEEKDAY(L8,3),0)+14,1,2),"外")+COUNTIF(OFFSET(L13,0,MAX(5-WEEKDAY(L8,3),0)+21,1,2),"外")+IF(BR12-BR10&lt;27,0,COUNTIF(OFFSET(L13,0,BR10+26,1,MIN(7-BR13,2)),"外"))</f>
        <v>6</v>
      </c>
      <c r="BC12" s="238"/>
      <c r="BD12" s="209"/>
      <c r="BE12" s="222"/>
      <c r="BF12" s="209"/>
      <c r="BG12" s="222"/>
      <c r="BH12" s="222"/>
      <c r="BI12" s="222"/>
      <c r="BJ12" s="222"/>
      <c r="BK12" s="222"/>
      <c r="BL12" s="173"/>
      <c r="BM12" s="227"/>
      <c r="BN12" s="227"/>
      <c r="BO12" s="173"/>
      <c r="BP12" s="173"/>
      <c r="BQ12" s="35" t="s">
        <v>98</v>
      </c>
      <c r="BR12" s="31">
        <f>DAY(EOMONTH(L8,0))</f>
        <v>31</v>
      </c>
      <c r="BS12" s="173"/>
      <c r="BT12" s="173"/>
      <c r="BU12" s="29"/>
      <c r="BV12" s="30"/>
    </row>
    <row r="13" spans="1:74" s="4" customFormat="1" ht="29.1" customHeight="1">
      <c r="A13" s="17">
        <f t="shared" si="3"/>
        <v>1</v>
      </c>
      <c r="B13" s="17">
        <f t="shared" si="4"/>
        <v>6</v>
      </c>
      <c r="C13" s="4" t="str">
        <f>LEFT(ADDRESS(1,COLUMN(Q9),4),LEN(ADDRESS(1,COLUMN(Q9),4))-1)</f>
        <v>Q</v>
      </c>
      <c r="D13" s="89" cm="1">
        <f t="array" aca="1" ref="D13" ca="1">IF(INDIRECT(VLOOKUP(B13,B$8:C$38,2,FALSE)&amp;(10*A13-1))="","",INDIRECT(VLOOKUP(B13,B$8:C$38,2,FALSE)&amp;(10*A13-1)))</f>
        <v>45936</v>
      </c>
      <c r="E13" s="17" t="str">
        <f t="shared" ca="1" si="0"/>
        <v>月</v>
      </c>
      <c r="F13" s="17" t="str" cm="1">
        <f t="array" aca="1" ref="F13" ca="1">IF(E13="","",IF(INDIRECT(VLOOKUP(B13,B$8:C$38,2,FALSE)&amp;(10*A13+3))="","",INDIRECT(VLOOKUP(B13,B$8:C$38,2,FALSE)&amp;(10*A13+3))))</f>
        <v>外</v>
      </c>
      <c r="G13" s="17" t="str" cm="1">
        <f t="array" aca="1" ref="G13" ca="1">IF(E13="","",IF(INDIRECT(VLOOKUP(B13,B$8:C$38,2,FALSE)&amp;(10*A13+5))="","",INDIRECT(VLOOKUP(B13,B$8:C$38,2,FALSE)&amp;(10*A13+5))))</f>
        <v>外</v>
      </c>
      <c r="H13" s="17" t="str" cm="1">
        <f t="array" aca="1" ref="H13" ca="1">IF(G13="","",IF(G13="●","振替後",IF(G13="▲","振替前",IF(G13="○","休日",IF(G13="外","非対象期間",IF(INDIRECT(VLOOKUP(B13,B$8:C$38,2,FALSE)&amp;(10*A13+5))="","",INDIRECT(VLOOKUP(B13,B$8:C$38,2,FALSE)&amp;(10*A13+5))))))))</f>
        <v>非対象期間</v>
      </c>
      <c r="J13" s="69"/>
      <c r="K13" s="212" t="s">
        <v>88</v>
      </c>
      <c r="L13" s="280" t="s">
        <v>94</v>
      </c>
      <c r="M13" s="280" t="s">
        <v>94</v>
      </c>
      <c r="N13" s="280" t="s">
        <v>94</v>
      </c>
      <c r="O13" s="280" t="s">
        <v>94</v>
      </c>
      <c r="P13" s="280" t="s">
        <v>94</v>
      </c>
      <c r="Q13" s="280" t="s">
        <v>94</v>
      </c>
      <c r="R13" s="280" t="s">
        <v>94</v>
      </c>
      <c r="S13" s="280" t="s">
        <v>94</v>
      </c>
      <c r="T13" s="280" t="s">
        <v>94</v>
      </c>
      <c r="U13" s="280" t="s">
        <v>94</v>
      </c>
      <c r="V13" s="280" t="s">
        <v>94</v>
      </c>
      <c r="W13" s="280" t="s">
        <v>94</v>
      </c>
      <c r="X13" s="280" t="s">
        <v>94</v>
      </c>
      <c r="Y13" s="280" t="s">
        <v>94</v>
      </c>
      <c r="Z13" s="280" t="s">
        <v>94</v>
      </c>
      <c r="AA13" s="280" t="s">
        <v>94</v>
      </c>
      <c r="AB13" s="280" t="s">
        <v>94</v>
      </c>
      <c r="AC13" s="280" t="s">
        <v>94</v>
      </c>
      <c r="AD13" s="280" t="s">
        <v>94</v>
      </c>
      <c r="AE13" s="280"/>
      <c r="AF13" s="280"/>
      <c r="AG13" s="280"/>
      <c r="AH13" s="280"/>
      <c r="AI13" s="280"/>
      <c r="AJ13" s="280" t="s">
        <v>116</v>
      </c>
      <c r="AK13" s="280" t="s">
        <v>116</v>
      </c>
      <c r="AL13" s="280"/>
      <c r="AM13" s="280"/>
      <c r="AN13" s="280"/>
      <c r="AO13" s="280"/>
      <c r="AP13" s="280"/>
      <c r="AQ13" s="111">
        <f ca="1">COUNTIF(OFFSET($L13,0,0,1,$BR10),"○")+COUNTIF(OFFSET($L13,0,$BR10,1,7),"●")</f>
        <v>0</v>
      </c>
      <c r="AR13" s="112">
        <f ca="1">COUNTIF(OFFSET($L13,0,$BR10,1,7),"○")+COUNTIF(OFFSET($L13,0,$BR10+7,1,7),"●")</f>
        <v>0</v>
      </c>
      <c r="AS13" s="112">
        <f ca="1">COUNTIF(OFFSET($L13,0,$BR10+7,1,7),"○")+COUNTIF(OFFSET($L13,0,$BR10+14,1,7),"●")</f>
        <v>0</v>
      </c>
      <c r="AT13" s="112">
        <f ca="1">IF(BR15=3,COUNTIF(OFFSET($L13,0,$BR10+14,1,7),"○")+IFERROR(COUNTIF(OFFSET(L13,0,BR10+22,1,BR13),"●"),0)+COUNTIF(OFFSET(L13,10,0,1,7-BR13),"●"),COUNTIF(OFFSET($L13,0,$BR10+14,1,7),"○")+COUNTIF(OFFSET($L13,0,$BR10+21,1,7),"●"))</f>
        <v>2</v>
      </c>
      <c r="AU13" s="113" t="str">
        <f ca="1">IF((BR15+SIGN(BR10))&lt;5,"-",IF(BR13=0,COUNTIF(OFFSET(L13,0,BR10+21,1,7),"○")+COUNTIF(OFFSET(L13,10,0,1,7-BR13),"●"),COUNTIF(OFFSET(L13,0,BR10+21,1,7),"○")+COUNTIF(OFFSET(L13,0,BR10+28,1,BR13),"●")+COUNTIF(OFFSET(L13,10,1,7-BR13,),"●")))</f>
        <v>-</v>
      </c>
      <c r="AV13" s="198">
        <f>BH10</f>
        <v>2</v>
      </c>
      <c r="AW13" s="200">
        <f>IF(BD10=0,"対象外",AV13/BD10)</f>
        <v>0.16666666666666666</v>
      </c>
      <c r="AX13" s="202" t="str">
        <f ca="1">IF(BD10=0,"対象外",IF(AV13/BD10&gt;=0.285,"達成",IF(AV13&gt;=BO13,"達成※","未")))</f>
        <v>達成※</v>
      </c>
      <c r="AY13" s="204">
        <f>BI10</f>
        <v>2</v>
      </c>
      <c r="AZ13" s="206">
        <f>IFERROR(AY13/BE10,"")</f>
        <v>0.16666666666666666</v>
      </c>
      <c r="BA13" s="41" t="s">
        <v>86</v>
      </c>
      <c r="BB13" s="42" t="s">
        <v>86</v>
      </c>
      <c r="BC13" s="238"/>
      <c r="BD13" s="209"/>
      <c r="BE13" s="222"/>
      <c r="BF13" s="209"/>
      <c r="BG13" s="222"/>
      <c r="BH13" s="222"/>
      <c r="BI13" s="222"/>
      <c r="BJ13" s="222"/>
      <c r="BK13" s="222"/>
      <c r="BL13" s="173"/>
      <c r="BM13" s="227"/>
      <c r="BN13" s="227"/>
      <c r="BO13" s="173">
        <f ca="1">IF(OR(BM11/BD10&lt;0.285,BM11=0),BM11,"-")</f>
        <v>2</v>
      </c>
      <c r="BP13" s="226">
        <f ca="1">IF(OR(BN11/BF10&lt;0.285,BN11=0),BN11,"-")</f>
        <v>2</v>
      </c>
      <c r="BQ13" s="36" t="s">
        <v>99</v>
      </c>
      <c r="BR13" s="33">
        <f>MOD(BR12-BR10,7)</f>
        <v>5</v>
      </c>
      <c r="BS13" s="173"/>
      <c r="BT13" s="173"/>
    </row>
    <row r="14" spans="1:74" s="4" customFormat="1" ht="29.1" customHeight="1">
      <c r="A14" s="17">
        <f t="shared" si="3"/>
        <v>1</v>
      </c>
      <c r="B14" s="17">
        <f t="shared" si="4"/>
        <v>7</v>
      </c>
      <c r="C14" s="4" t="str">
        <f>LEFT(ADDRESS(1,COLUMN(R9),4),LEN(ADDRESS(1,COLUMN(R9),4))-1)</f>
        <v>R</v>
      </c>
      <c r="D14" s="89" cm="1">
        <f t="array" aca="1" ref="D14" ca="1">IF(INDIRECT(VLOOKUP(B14,B$8:C$38,2,FALSE)&amp;(10*A14-1))="","",INDIRECT(VLOOKUP(B14,B$8:C$38,2,FALSE)&amp;(10*A14-1)))</f>
        <v>45937</v>
      </c>
      <c r="E14" s="17" t="str">
        <f t="shared" ca="1" si="0"/>
        <v>火</v>
      </c>
      <c r="F14" s="17" t="str" cm="1">
        <f t="array" aca="1" ref="F14" ca="1">IF(E14="","",IF(INDIRECT(VLOOKUP(B14,B$8:C$38,2,FALSE)&amp;(10*A14+3))="","",INDIRECT(VLOOKUP(B14,B$8:C$38,2,FALSE)&amp;(10*A14+3))))</f>
        <v>外</v>
      </c>
      <c r="G14" s="17" t="str" cm="1">
        <f t="array" aca="1" ref="G14" ca="1">IF(E14="","",IF(INDIRECT(VLOOKUP(B14,B$8:C$38,2,FALSE)&amp;(10*A14+5))="","",INDIRECT(VLOOKUP(B14,B$8:C$38,2,FALSE)&amp;(10*A14+5))))</f>
        <v>外</v>
      </c>
      <c r="H14" s="17" t="str" cm="1">
        <f t="array" aca="1" ref="H14" ca="1">IF(G14="","",IF(G14="●","振替後",IF(G14="▲","振替前",IF(G14="○","休日",IF(G14="外","非対象期間",IF(INDIRECT(VLOOKUP(B14,B$8:C$38,2,FALSE)&amp;(10*A14+5))="","",INDIRECT(VLOOKUP(B14,B$8:C$38,2,FALSE)&amp;(10*A14+5))))))))</f>
        <v>非対象期間</v>
      </c>
      <c r="J14" s="69"/>
      <c r="K14" s="244"/>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114" t="str">
        <f ca="1">IF((2-COUNTIF(OFFSET(L13,0,MAX(5-WEEKDAY(L8,3),0),1,2),"外"))&lt;=AQ13,"達成","未")</f>
        <v>達成</v>
      </c>
      <c r="AR14" s="112" t="str">
        <f ca="1">IF((2-COUNTIF(OFFSET($L13,0,$BR10+5,1,2),"外"))&lt;=AR13,"達成","未")</f>
        <v>達成</v>
      </c>
      <c r="AS14" s="112" t="str">
        <f ca="1">IF((2-COUNTIF(OFFSET($L13,0,$BR10+12,1,2),"外"))&lt;=AS13,"達成","未")</f>
        <v>達成</v>
      </c>
      <c r="AT14" s="112" t="str">
        <f ca="1">IF((2-COUNTIF(OFFSET($L13,0,$BR10+19,1,2),"外"))&lt;=AT13,"達成","未")</f>
        <v>達成</v>
      </c>
      <c r="AU14" s="113" t="str">
        <f ca="1">IF((BR15+SIGN(BR10))&lt;5,"-",IF((2-COUNTIF(OFFSET($L13,0,$BR10+26,1,2),"外"))&lt;=AU13,"達成","未"))</f>
        <v>-</v>
      </c>
      <c r="AV14" s="214"/>
      <c r="AW14" s="215"/>
      <c r="AX14" s="216"/>
      <c r="AY14" s="217"/>
      <c r="AZ14" s="239"/>
      <c r="BA14" s="240">
        <f>COUNTIF(L15:AP16,"外")</f>
        <v>19</v>
      </c>
      <c r="BB14" s="242">
        <f ca="1">COUNTIF(OFFSET(L15,0,MAX(5-WEEKDAY(L8,3),0),1,MIN(7-WEEKDAY(L8,3),2)),"外")+COUNTIF(OFFSET(L15,0,MAX(5-WEEKDAY(L8,3),0)+7,1,2),"外")+COUNTIF(OFFSET(L15,0,MAX(5-WEEKDAY(L8,3),0)+14,1,2),"外")+COUNTIF(OFFSET(L15,0,MAX(5-WEEKDAY(L8,3),0)+21,1,2),"外")+IF(BR12-BR10&lt;27,0,COUNTIF(OFFSET(L15,0,BR10+26,1,MIN(7-BR13,2)),"外"))</f>
        <v>6</v>
      </c>
      <c r="BC14" s="238"/>
      <c r="BD14" s="209"/>
      <c r="BE14" s="222"/>
      <c r="BF14" s="209"/>
      <c r="BG14" s="222"/>
      <c r="BH14" s="222"/>
      <c r="BI14" s="222"/>
      <c r="BJ14" s="222"/>
      <c r="BK14" s="222"/>
      <c r="BL14" s="173"/>
      <c r="BM14" s="227"/>
      <c r="BN14" s="227"/>
      <c r="BO14" s="173"/>
      <c r="BP14" s="227"/>
      <c r="BQ14" s="142" t="s">
        <v>101</v>
      </c>
      <c r="BR14" s="33">
        <f>SIGN(BR10)+SIGN(BR13)+BR15</f>
        <v>5</v>
      </c>
      <c r="BS14" s="173"/>
      <c r="BT14" s="173"/>
    </row>
    <row r="15" spans="1:74" s="4" customFormat="1" ht="29.1" customHeight="1">
      <c r="A15" s="17">
        <f t="shared" si="3"/>
        <v>1</v>
      </c>
      <c r="B15" s="17">
        <f t="shared" si="4"/>
        <v>8</v>
      </c>
      <c r="C15" s="4" t="str">
        <f>LEFT(ADDRESS(1,COLUMN(S9),4),LEN(ADDRESS(1,COLUMN(S9),4))-1)</f>
        <v>S</v>
      </c>
      <c r="D15" s="89" cm="1">
        <f t="array" aca="1" ref="D15" ca="1">IF(INDIRECT(VLOOKUP(B15,B$8:C$38,2,FALSE)&amp;(10*A15-1))="","",INDIRECT(VLOOKUP(B15,B$8:C$38,2,FALSE)&amp;(10*A15-1)))</f>
        <v>45938</v>
      </c>
      <c r="E15" s="17" t="str">
        <f t="shared" ca="1" si="0"/>
        <v>水</v>
      </c>
      <c r="F15" s="17" t="str" cm="1">
        <f t="array" aca="1" ref="F15" ca="1">IF(E15="","",IF(INDIRECT(VLOOKUP(B15,B$8:C$38,2,FALSE)&amp;(10*A15+3))="","",INDIRECT(VLOOKUP(B15,B$8:C$38,2,FALSE)&amp;(10*A15+3))))</f>
        <v>外</v>
      </c>
      <c r="G15" s="17" t="str" cm="1">
        <f t="array" aca="1" ref="G15" ca="1">IF(E15="","",IF(INDIRECT(VLOOKUP(B15,B$8:C$38,2,FALSE)&amp;(10*A15+5))="","",INDIRECT(VLOOKUP(B15,B$8:C$38,2,FALSE)&amp;(10*A15+5))))</f>
        <v>外</v>
      </c>
      <c r="H15" s="17" t="str" cm="1">
        <f t="array" aca="1" ref="H15" ca="1">IF(G15="","",IF(G15="●","振替後",IF(G15="▲","振替前",IF(G15="○","休日",IF(G15="外","非対象期間",IF(INDIRECT(VLOOKUP(B15,B$8:C$38,2,FALSE)&amp;(10*A15+5))="","",INDIRECT(VLOOKUP(B15,B$8:C$38,2,FALSE)&amp;(10*A15+5))))))))</f>
        <v>非対象期間</v>
      </c>
      <c r="J15" s="69"/>
      <c r="K15" s="212" t="s">
        <v>84</v>
      </c>
      <c r="L15" s="280" t="s">
        <v>94</v>
      </c>
      <c r="M15" s="280" t="s">
        <v>143</v>
      </c>
      <c r="N15" s="280" t="s">
        <v>143</v>
      </c>
      <c r="O15" s="280" t="s">
        <v>143</v>
      </c>
      <c r="P15" s="280" t="s">
        <v>143</v>
      </c>
      <c r="Q15" s="280" t="s">
        <v>143</v>
      </c>
      <c r="R15" s="280" t="s">
        <v>143</v>
      </c>
      <c r="S15" s="280" t="s">
        <v>143</v>
      </c>
      <c r="T15" s="280" t="s">
        <v>143</v>
      </c>
      <c r="U15" s="280" t="s">
        <v>143</v>
      </c>
      <c r="V15" s="280" t="s">
        <v>143</v>
      </c>
      <c r="W15" s="280" t="s">
        <v>143</v>
      </c>
      <c r="X15" s="280" t="s">
        <v>143</v>
      </c>
      <c r="Y15" s="280" t="s">
        <v>143</v>
      </c>
      <c r="Z15" s="280" t="s">
        <v>143</v>
      </c>
      <c r="AA15" s="280" t="s">
        <v>143</v>
      </c>
      <c r="AB15" s="280" t="s">
        <v>133</v>
      </c>
      <c r="AC15" s="280" t="s">
        <v>133</v>
      </c>
      <c r="AD15" s="280" t="s">
        <v>133</v>
      </c>
      <c r="AE15" s="280"/>
      <c r="AF15" s="280"/>
      <c r="AG15" s="280"/>
      <c r="AH15" s="280"/>
      <c r="AI15" s="280"/>
      <c r="AJ15" s="280" t="s">
        <v>116</v>
      </c>
      <c r="AK15" s="280" t="s">
        <v>116</v>
      </c>
      <c r="AL15" s="280"/>
      <c r="AM15" s="280"/>
      <c r="AN15" s="280"/>
      <c r="AO15" s="280"/>
      <c r="AP15" s="280"/>
      <c r="AQ15" s="118">
        <f ca="1">COUNTIF(OFFSET($L15,0,0,1,$BR10),"○")+COUNTIF(OFFSET($L15,0,$BR10,1,7),"●")</f>
        <v>0</v>
      </c>
      <c r="AR15" s="119">
        <f ca="1">COUNTIF(OFFSET($L15,0,$BR10,1,7),"○")+COUNTIF(OFFSET($L15,0,$BR10+7,1,7),"●")</f>
        <v>0</v>
      </c>
      <c r="AS15" s="119">
        <f ca="1">COUNTIF(OFFSET($L15,0,$BR10+7,1,7),"○")+COUNTIF(OFFSET($L15,0,$BR10+14,1,7),"●")</f>
        <v>0</v>
      </c>
      <c r="AT15" s="119">
        <f ca="1">IF(BR15=3,COUNTIF(OFFSET($L15,0,$BR10+14,1,7),"○")+IFERROR(COUNTIF(OFFSET(L15,0,BR10+22,1,BR13),"●"),0)+COUNTIF(OFFSET(L15,10,0,1,7-BR13),"●"),COUNTIF(OFFSET($L15,0,$BR10+14,1,7),"○")+COUNTIF(OFFSET($L15,0,$BR10+21,1,7),"●"))</f>
        <v>2</v>
      </c>
      <c r="AU15" s="120" t="str">
        <f ca="1">IF((BR15+SIGN(BR10))&lt;5,"-",IF(BR13=0,COUNTIF(OFFSET(L15,0,BR10+21,1,7),"○")+COUNTIF(OFFSET(L15,10,0,1,7-BR13),"●"),COUNTIF(OFFSET(L15,0,BR10+21,1,7),"○")+COUNTIF(OFFSET(L15,0,BR10+28,1,BR13),"●")+COUNTIF(OFFSET(L15,10,1,7-BR13,),"●")))</f>
        <v>-</v>
      </c>
      <c r="AV15" s="198">
        <f>BJ10</f>
        <v>2</v>
      </c>
      <c r="AW15" s="200">
        <f>IF(BD10=0,"対象外",AV15/BD10)</f>
        <v>0.16666666666666666</v>
      </c>
      <c r="AX15" s="202" t="str">
        <f ca="1">IF(BD10=0,"対象外",IF(AV15/BD10&gt;=0.285,"達成",IF(AV15&gt;=BP13,"達成※","未")))</f>
        <v>達成※</v>
      </c>
      <c r="AY15" s="204">
        <f>BK10</f>
        <v>2</v>
      </c>
      <c r="AZ15" s="206">
        <f>IFERROR(AY15/BG10,"")</f>
        <v>0.16666666666666666</v>
      </c>
      <c r="BA15" s="241"/>
      <c r="BB15" s="243"/>
      <c r="BC15" s="238"/>
      <c r="BD15" s="210"/>
      <c r="BE15" s="222"/>
      <c r="BF15" s="210"/>
      <c r="BG15" s="222"/>
      <c r="BH15" s="222"/>
      <c r="BI15" s="222"/>
      <c r="BJ15" s="222"/>
      <c r="BK15" s="222"/>
      <c r="BL15" s="173"/>
      <c r="BM15" s="228"/>
      <c r="BN15" s="228"/>
      <c r="BO15" s="173"/>
      <c r="BP15" s="228"/>
      <c r="BQ15" s="37" t="s">
        <v>100</v>
      </c>
      <c r="BR15" s="104">
        <f>ROUNDDOWN((BR12-BR10)/7,0)</f>
        <v>3</v>
      </c>
      <c r="BS15" s="173"/>
      <c r="BT15" s="173"/>
    </row>
    <row r="16" spans="1:74" s="4" customFormat="1" ht="29.1" customHeight="1" thickBot="1">
      <c r="A16" s="17">
        <f t="shared" si="3"/>
        <v>1</v>
      </c>
      <c r="B16" s="17">
        <f t="shared" si="4"/>
        <v>9</v>
      </c>
      <c r="C16" s="4" t="str">
        <f>LEFT(ADDRESS(1,COLUMN(T9),4),LEN(ADDRESS(1,COLUMN(S9),4))-1)</f>
        <v>T</v>
      </c>
      <c r="D16" s="89" cm="1">
        <f t="array" aca="1" ref="D16" ca="1">IF(INDIRECT(VLOOKUP(B16,B$8:C$38,2,FALSE)&amp;(10*A16-1))="","",INDIRECT(VLOOKUP(B16,B$8:C$38,2,FALSE)&amp;(10*A16-1)))</f>
        <v>45939</v>
      </c>
      <c r="E16" s="17" t="str">
        <f t="shared" ca="1" si="0"/>
        <v>木</v>
      </c>
      <c r="F16" s="17" t="str" cm="1">
        <f t="array" aca="1" ref="F16" ca="1">IF(E16="","",IF(INDIRECT(VLOOKUP(B16,B$8:C$38,2,FALSE)&amp;(10*A16+3))="","",INDIRECT(VLOOKUP(B16,B$8:C$38,2,FALSE)&amp;(10*A16+3))))</f>
        <v>外</v>
      </c>
      <c r="G16" s="17" t="str" cm="1">
        <f t="array" aca="1" ref="G16" ca="1">IF(E16="","",IF(INDIRECT(VLOOKUP(B16,B$8:C$38,2,FALSE)&amp;(10*A16+5))="","",INDIRECT(VLOOKUP(B16,B$8:C$38,2,FALSE)&amp;(10*A16+5))))</f>
        <v>外</v>
      </c>
      <c r="H16" s="17" t="str" cm="1">
        <f t="array" aca="1" ref="H16" ca="1">IF(G16="","",IF(G16="●","振替後",IF(G16="▲","振替前",IF(G16="○","休日",IF(G16="外","非対象期間",IF(INDIRECT(VLOOKUP(B16,B$8:C$38,2,FALSE)&amp;(10*A16+5))="","",INDIRECT(VLOOKUP(B16,B$8:C$38,2,FALSE)&amp;(10*A16+5))))))))</f>
        <v>非対象期間</v>
      </c>
      <c r="J16" s="69"/>
      <c r="K16" s="213"/>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118" t="str">
        <f ca="1">IF((2-COUNTIF(OFFSET(L15,0,MAX(5-WEEKDAY(L8,3),0),1,2),"外"))&lt;=AQ15,"達成","未")</f>
        <v>達成</v>
      </c>
      <c r="AR16" s="121" t="str">
        <f ca="1">IF((2-COUNTIF(OFFSET($L15,0,$BR10+5,1,2),"外"))&lt;=AR15,"達成","未")</f>
        <v>達成</v>
      </c>
      <c r="AS16" s="121" t="str">
        <f ca="1">IF((2-COUNTIF(OFFSET($L15,0,$BR10+12,1,2),"外"))&lt;=AS15,"達成","未")</f>
        <v>達成</v>
      </c>
      <c r="AT16" s="121" t="str">
        <f ca="1">IF((2-COUNTIF(OFFSET($L15,0,$BR10+19,1,2),"外"))&lt;=AT15,"達成","未")</f>
        <v>達成</v>
      </c>
      <c r="AU16" s="122" t="str">
        <f ca="1">IF((BR15+SIGN(BR10))&lt;5,"-",IF((2-COUNTIF(OFFSET($L15,0,$BR10+26,1,2),"外"))&lt;=AU15,"達成","未"))</f>
        <v>-</v>
      </c>
      <c r="AV16" s="199"/>
      <c r="AW16" s="201"/>
      <c r="AX16" s="203"/>
      <c r="AY16" s="205"/>
      <c r="AZ16" s="207"/>
      <c r="BA16" s="38"/>
      <c r="BB16" s="38"/>
      <c r="BC16" s="138"/>
      <c r="BD16" s="138"/>
      <c r="BE16" s="138"/>
      <c r="BF16" s="138"/>
      <c r="BG16" s="138"/>
      <c r="BH16" s="138"/>
      <c r="BI16" s="138"/>
      <c r="BJ16" s="138"/>
      <c r="BK16" s="138"/>
      <c r="BL16" s="46"/>
      <c r="BM16" s="46"/>
      <c r="BN16" s="46"/>
      <c r="BO16" s="46"/>
      <c r="BP16" s="46"/>
      <c r="BQ16" s="46"/>
      <c r="BR16" s="34"/>
      <c r="BS16" s="46"/>
      <c r="BT16" s="2"/>
    </row>
    <row r="17" spans="1:74" ht="14.25" thickBot="1">
      <c r="A17" s="17">
        <f t="shared" si="3"/>
        <v>1</v>
      </c>
      <c r="B17" s="17">
        <f t="shared" si="4"/>
        <v>10</v>
      </c>
      <c r="C17" s="17" t="str">
        <f>LEFT(ADDRESS(1,COLUMN(U9),4),LEN(ADDRESS(1,COLUMN(U9),4))-1)</f>
        <v>U</v>
      </c>
      <c r="D17" s="89" cm="1">
        <f t="array" aca="1" ref="D17" ca="1">IF(INDIRECT(VLOOKUP(B17,B$8:C$38,2,FALSE)&amp;(10*A17-1))="","",INDIRECT(VLOOKUP(B17,B$8:C$38,2,FALSE)&amp;(10*A17-1)))</f>
        <v>45940</v>
      </c>
      <c r="E17" s="17" t="str">
        <f t="shared" ca="1" si="0"/>
        <v>金</v>
      </c>
      <c r="F17" s="17" t="str" cm="1">
        <f t="array" aca="1" ref="F17" ca="1">IF(E17="","",IF(INDIRECT(VLOOKUP(B17,B$8:C$38,2,FALSE)&amp;(10*A17+3))="","",INDIRECT(VLOOKUP(B17,B$8:C$38,2,FALSE)&amp;(10*A17+3))))</f>
        <v>外</v>
      </c>
      <c r="G17" s="17" t="str" cm="1">
        <f t="array" aca="1" ref="G17" ca="1">IF(E17="","",IF(INDIRECT(VLOOKUP(B17,B$8:C$38,2,FALSE)&amp;(10*A17+5))="","",INDIRECT(VLOOKUP(B17,B$8:C$38,2,FALSE)&amp;(10*A17+5))))</f>
        <v>外</v>
      </c>
      <c r="H17" s="17" t="str" cm="1">
        <f t="array" aca="1" ref="H17" ca="1">IF(G17="","",IF(G17="●","振替後",IF(G17="▲","振替前",IF(G17="○","休日",IF(G17="外","非対象期間",IF(INDIRECT(VLOOKUP(B17,B$8:C$38,2,FALSE)&amp;(10*A17+5))="","",INDIRECT(VLOOKUP(B17,B$8:C$38,2,FALSE)&amp;(10*A17+5))))))))</f>
        <v>非対象期間</v>
      </c>
      <c r="J17" s="52"/>
      <c r="K17" s="53"/>
      <c r="L17" s="130"/>
      <c r="M17" s="130"/>
      <c r="N17" s="133"/>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BI17" s="7"/>
      <c r="BJ17" s="7"/>
      <c r="BK17" s="7"/>
      <c r="BL17" s="2"/>
    </row>
    <row r="18" spans="1:74" ht="13.5" customHeight="1">
      <c r="A18" s="17">
        <f t="shared" si="3"/>
        <v>1</v>
      </c>
      <c r="B18" s="17">
        <f t="shared" si="4"/>
        <v>11</v>
      </c>
      <c r="C18" s="17" t="str">
        <f>LEFT(ADDRESS(1,COLUMN(V9),4),LEN(ADDRESS(1,COLUMN(V9),4))-1)</f>
        <v>V</v>
      </c>
      <c r="D18" s="89" cm="1">
        <f t="array" aca="1" ref="D18" ca="1">IF(INDIRECT(VLOOKUP(B18,B$8:C$38,2,FALSE)&amp;(10*A18-1))="","",INDIRECT(VLOOKUP(B18,B$8:C$38,2,FALSE)&amp;(10*A18-1)))</f>
        <v>45941</v>
      </c>
      <c r="E18" s="17" t="str">
        <f t="shared" ca="1" si="0"/>
        <v>土</v>
      </c>
      <c r="F18" s="17" t="str" cm="1">
        <f t="array" aca="1" ref="F18" ca="1">IF(E18="","",IF(INDIRECT(VLOOKUP(B18,B$8:C$38,2,FALSE)&amp;(10*A18+3))="","",INDIRECT(VLOOKUP(B18,B$8:C$38,2,FALSE)&amp;(10*A18+3))))</f>
        <v>外</v>
      </c>
      <c r="G18" s="17" t="str" cm="1">
        <f t="array" aca="1" ref="G18" ca="1">IF(E18="","",IF(INDIRECT(VLOOKUP(B18,B$8:C$38,2,FALSE)&amp;(10*A18+5))="","",INDIRECT(VLOOKUP(B18,B$8:C$38,2,FALSE)&amp;(10*A18+5))))</f>
        <v>外</v>
      </c>
      <c r="H18" s="17" t="str" cm="1">
        <f t="array" aca="1" ref="H18" ca="1">IF(G18="","",IF(G18="●","振替後",IF(G18="▲","振替前",IF(G18="○","休日",IF(G18="外","非対象期間",IF(INDIRECT(VLOOKUP(B18,B$8:C$38,2,FALSE)&amp;(10*A18+5))="","",INDIRECT(VLOOKUP(B18,B$8:C$38,2,FALSE)&amp;(10*A18+5))))))))</f>
        <v>非対象期間</v>
      </c>
      <c r="J18" s="52"/>
      <c r="K18" s="66" t="s">
        <v>0</v>
      </c>
      <c r="L18" s="258">
        <f>DATE(YEAR(L8),MONTH(L8)+1,1)</f>
        <v>45962</v>
      </c>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9"/>
      <c r="AQ18" s="270" t="s">
        <v>136</v>
      </c>
      <c r="AR18" s="271"/>
      <c r="AS18" s="271"/>
      <c r="AT18" s="271"/>
      <c r="AU18" s="272"/>
      <c r="AV18" s="260" t="s">
        <v>50</v>
      </c>
      <c r="AW18" s="261"/>
      <c r="AX18" s="262"/>
      <c r="AY18" s="266" t="s">
        <v>11</v>
      </c>
      <c r="AZ18" s="267"/>
      <c r="BA18" s="250" t="s">
        <v>102</v>
      </c>
      <c r="BB18" s="253" t="s">
        <v>103</v>
      </c>
      <c r="BC18" s="256" t="s">
        <v>15</v>
      </c>
      <c r="BD18" s="208" t="s">
        <v>104</v>
      </c>
      <c r="BE18" s="247" t="s">
        <v>105</v>
      </c>
      <c r="BF18" s="208" t="s">
        <v>107</v>
      </c>
      <c r="BG18" s="247" t="s">
        <v>106</v>
      </c>
      <c r="BH18" s="208" t="s">
        <v>80</v>
      </c>
      <c r="BI18" s="208" t="s">
        <v>81</v>
      </c>
      <c r="BJ18" s="139" t="s">
        <v>82</v>
      </c>
      <c r="BK18" s="139" t="s">
        <v>83</v>
      </c>
      <c r="BL18" s="222" t="s">
        <v>52</v>
      </c>
      <c r="BM18" s="247" t="s">
        <v>108</v>
      </c>
      <c r="BN18" s="247" t="s">
        <v>109</v>
      </c>
      <c r="BO18" s="222" t="s">
        <v>110</v>
      </c>
      <c r="BP18" s="222" t="s">
        <v>111</v>
      </c>
      <c r="BQ18" s="143"/>
      <c r="BR18" s="245" t="s">
        <v>92</v>
      </c>
      <c r="BS18" s="222" t="s">
        <v>61</v>
      </c>
      <c r="BT18" s="173" t="s">
        <v>142</v>
      </c>
    </row>
    <row r="19" spans="1:74" ht="12.95" customHeight="1">
      <c r="A19" s="17">
        <f t="shared" si="3"/>
        <v>1</v>
      </c>
      <c r="B19" s="17">
        <f t="shared" si="4"/>
        <v>12</v>
      </c>
      <c r="C19" s="17" t="str">
        <f>LEFT(ADDRESS(1,COLUMN(W9),4),LEN(ADDRESS(1,COLUMN(W9),4))-1)</f>
        <v>W</v>
      </c>
      <c r="D19" s="89" cm="1">
        <f t="array" aca="1" ref="D19" ca="1">IF(INDIRECT(VLOOKUP(B19,B$8:C$38,2,FALSE)&amp;(10*A19-1))="","",INDIRECT(VLOOKUP(B19,B$8:C$38,2,FALSE)&amp;(10*A19-1)))</f>
        <v>45942</v>
      </c>
      <c r="E19" s="17" t="str">
        <f t="shared" ca="1" si="0"/>
        <v>日</v>
      </c>
      <c r="F19" s="17" t="str" cm="1">
        <f t="array" aca="1" ref="F19" ca="1">IF(E19="","",IF(INDIRECT(VLOOKUP(B19,B$8:C$38,2,FALSE)&amp;(10*A19+3))="","",INDIRECT(VLOOKUP(B19,B$8:C$38,2,FALSE)&amp;(10*A19+3))))</f>
        <v>外</v>
      </c>
      <c r="G19" s="17" t="str" cm="1">
        <f t="array" aca="1" ref="G19" ca="1">IF(E19="","",IF(INDIRECT(VLOOKUP(B19,B$8:C$38,2,FALSE)&amp;(10*A19+5))="","",INDIRECT(VLOOKUP(B19,B$8:C$38,2,FALSE)&amp;(10*A19+5))))</f>
        <v>外</v>
      </c>
      <c r="H19" s="17" t="str" cm="1">
        <f t="array" aca="1" ref="H19" ca="1">IF(G19="","",IF(G19="●","振替後",IF(G19="▲","振替前",IF(G19="○","休日",IF(G19="外","非対象期間",IF(INDIRECT(VLOOKUP(B19,B$8:C$38,2,FALSE)&amp;(10*A19+5))="","",INDIRECT(VLOOKUP(B19,B$8:C$38,2,FALSE)&amp;(10*A19+5))))))))</f>
        <v>非対象期間</v>
      </c>
      <c r="J19" s="52"/>
      <c r="K19" s="67" t="s">
        <v>1</v>
      </c>
      <c r="L19" s="126">
        <f>DATE(YEAR(L18),MONTH(L18),DAY(L18))</f>
        <v>45962</v>
      </c>
      <c r="M19" s="126">
        <f>IF(MONTH(DATE(YEAR(L19),MONTH(L19),DAY(L19)+1))=MONTH($L18),DATE(YEAR(L19),MONTH(L19),DAY(L19)+1),"")</f>
        <v>45963</v>
      </c>
      <c r="N19" s="126">
        <f t="shared" ref="N19:AP19" si="6">IF(MONTH(DATE(YEAR(M19),MONTH(M19),DAY(M19)+1))=MONTH($L18),DATE(YEAR(M19),MONTH(M19),DAY(M19)+1),"")</f>
        <v>45964</v>
      </c>
      <c r="O19" s="126">
        <f t="shared" si="6"/>
        <v>45965</v>
      </c>
      <c r="P19" s="126">
        <f t="shared" si="6"/>
        <v>45966</v>
      </c>
      <c r="Q19" s="126">
        <f t="shared" si="6"/>
        <v>45967</v>
      </c>
      <c r="R19" s="126">
        <f t="shared" si="6"/>
        <v>45968</v>
      </c>
      <c r="S19" s="126">
        <f t="shared" si="6"/>
        <v>45969</v>
      </c>
      <c r="T19" s="126">
        <f t="shared" si="6"/>
        <v>45970</v>
      </c>
      <c r="U19" s="126">
        <f t="shared" si="6"/>
        <v>45971</v>
      </c>
      <c r="V19" s="126">
        <f t="shared" si="6"/>
        <v>45972</v>
      </c>
      <c r="W19" s="126">
        <f t="shared" si="6"/>
        <v>45973</v>
      </c>
      <c r="X19" s="126">
        <f t="shared" si="6"/>
        <v>45974</v>
      </c>
      <c r="Y19" s="126">
        <f t="shared" si="6"/>
        <v>45975</v>
      </c>
      <c r="Z19" s="126">
        <f t="shared" si="6"/>
        <v>45976</v>
      </c>
      <c r="AA19" s="126">
        <f t="shared" si="6"/>
        <v>45977</v>
      </c>
      <c r="AB19" s="126">
        <f t="shared" si="6"/>
        <v>45978</v>
      </c>
      <c r="AC19" s="126">
        <f t="shared" si="6"/>
        <v>45979</v>
      </c>
      <c r="AD19" s="126">
        <f t="shared" si="6"/>
        <v>45980</v>
      </c>
      <c r="AE19" s="126">
        <f t="shared" si="6"/>
        <v>45981</v>
      </c>
      <c r="AF19" s="126">
        <f t="shared" si="6"/>
        <v>45982</v>
      </c>
      <c r="AG19" s="126">
        <f t="shared" si="6"/>
        <v>45983</v>
      </c>
      <c r="AH19" s="126">
        <f t="shared" si="6"/>
        <v>45984</v>
      </c>
      <c r="AI19" s="126">
        <f t="shared" si="6"/>
        <v>45985</v>
      </c>
      <c r="AJ19" s="126">
        <f t="shared" si="6"/>
        <v>45986</v>
      </c>
      <c r="AK19" s="126">
        <f t="shared" si="6"/>
        <v>45987</v>
      </c>
      <c r="AL19" s="126">
        <f t="shared" si="6"/>
        <v>45988</v>
      </c>
      <c r="AM19" s="126">
        <f t="shared" si="6"/>
        <v>45989</v>
      </c>
      <c r="AN19" s="126">
        <f t="shared" si="6"/>
        <v>45990</v>
      </c>
      <c r="AO19" s="126">
        <f t="shared" si="6"/>
        <v>45991</v>
      </c>
      <c r="AP19" s="127" t="str">
        <f t="shared" si="6"/>
        <v/>
      </c>
      <c r="AQ19" s="273"/>
      <c r="AR19" s="274"/>
      <c r="AS19" s="274"/>
      <c r="AT19" s="274"/>
      <c r="AU19" s="275"/>
      <c r="AV19" s="263"/>
      <c r="AW19" s="264"/>
      <c r="AX19" s="265"/>
      <c r="AY19" s="268"/>
      <c r="AZ19" s="269"/>
      <c r="BA19" s="251"/>
      <c r="BB19" s="254"/>
      <c r="BC19" s="257"/>
      <c r="BD19" s="210"/>
      <c r="BE19" s="248"/>
      <c r="BF19" s="210"/>
      <c r="BG19" s="248"/>
      <c r="BH19" s="210"/>
      <c r="BI19" s="210"/>
      <c r="BJ19" s="140" t="s">
        <v>78</v>
      </c>
      <c r="BK19" s="140" t="s">
        <v>79</v>
      </c>
      <c r="BL19" s="222"/>
      <c r="BM19" s="249"/>
      <c r="BN19" s="249"/>
      <c r="BO19" s="173"/>
      <c r="BP19" s="173"/>
      <c r="BQ19" s="144"/>
      <c r="BR19" s="246"/>
      <c r="BS19" s="222"/>
      <c r="BT19" s="173"/>
    </row>
    <row r="20" spans="1:74" ht="13.5" customHeight="1">
      <c r="A20" s="17">
        <f t="shared" si="3"/>
        <v>1</v>
      </c>
      <c r="B20" s="17">
        <f t="shared" si="4"/>
        <v>13</v>
      </c>
      <c r="C20" s="17" t="str">
        <f>LEFT(ADDRESS(1,COLUMN(X9),4),LEN(ADDRESS(1,COLUMN(X9),4))-1)</f>
        <v>X</v>
      </c>
      <c r="D20" s="89" cm="1">
        <f t="array" aca="1" ref="D20" ca="1">IF(INDIRECT(VLOOKUP(B20,B$8:C$38,2,FALSE)&amp;(10*A20-1))="","",INDIRECT(VLOOKUP(B20,B$8:C$38,2,FALSE)&amp;(10*A20-1)))</f>
        <v>45943</v>
      </c>
      <c r="E20" s="17" t="str">
        <f t="shared" ca="1" si="0"/>
        <v>月</v>
      </c>
      <c r="F20" s="17" t="str" cm="1">
        <f t="array" aca="1" ref="F20" ca="1">IF(E20="","",IF(INDIRECT(VLOOKUP(B20,B$8:C$38,2,FALSE)&amp;(10*A20+3))="","",INDIRECT(VLOOKUP(B20,B$8:C$38,2,FALSE)&amp;(10*A20+3))))</f>
        <v>外</v>
      </c>
      <c r="G20" s="17" t="str" cm="1">
        <f t="array" aca="1" ref="G20" ca="1">IF(E20="","",IF(INDIRECT(VLOOKUP(B20,B$8:C$38,2,FALSE)&amp;(10*A20+5))="","",INDIRECT(VLOOKUP(B20,B$8:C$38,2,FALSE)&amp;(10*A20+5))))</f>
        <v>外</v>
      </c>
      <c r="H20" s="17" t="str" cm="1">
        <f t="array" aca="1" ref="H20" ca="1">IF(G20="","",IF(G20="●","振替後",IF(G20="▲","振替前",IF(G20="○","休日",IF(G20="外","非対象期間",IF(INDIRECT(VLOOKUP(B20,B$8:C$38,2,FALSE)&amp;(10*A20+5))="","",INDIRECT(VLOOKUP(B20,B$8:C$38,2,FALSE)&amp;(10*A20+5))))))))</f>
        <v>非対象期間</v>
      </c>
      <c r="J20" s="52"/>
      <c r="K20" s="67" t="s">
        <v>2</v>
      </c>
      <c r="L20" s="145" t="str">
        <f t="shared" ref="L20:AP20" si="7">TEXT(L19,"aaa")</f>
        <v>土</v>
      </c>
      <c r="M20" s="145" t="str">
        <f t="shared" si="7"/>
        <v>日</v>
      </c>
      <c r="N20" s="145" t="str">
        <f t="shared" si="7"/>
        <v>月</v>
      </c>
      <c r="O20" s="145" t="str">
        <f t="shared" si="7"/>
        <v>火</v>
      </c>
      <c r="P20" s="145" t="str">
        <f t="shared" si="7"/>
        <v>水</v>
      </c>
      <c r="Q20" s="145" t="str">
        <f t="shared" si="7"/>
        <v>木</v>
      </c>
      <c r="R20" s="145" t="str">
        <f t="shared" si="7"/>
        <v>金</v>
      </c>
      <c r="S20" s="145" t="str">
        <f t="shared" si="7"/>
        <v>土</v>
      </c>
      <c r="T20" s="145" t="str">
        <f t="shared" si="7"/>
        <v>日</v>
      </c>
      <c r="U20" s="145" t="str">
        <f t="shared" si="7"/>
        <v>月</v>
      </c>
      <c r="V20" s="145" t="str">
        <f t="shared" si="7"/>
        <v>火</v>
      </c>
      <c r="W20" s="145" t="str">
        <f t="shared" si="7"/>
        <v>水</v>
      </c>
      <c r="X20" s="145" t="str">
        <f t="shared" si="7"/>
        <v>木</v>
      </c>
      <c r="Y20" s="145" t="str">
        <f t="shared" si="7"/>
        <v>金</v>
      </c>
      <c r="Z20" s="145" t="str">
        <f t="shared" si="7"/>
        <v>土</v>
      </c>
      <c r="AA20" s="145" t="str">
        <f t="shared" si="7"/>
        <v>日</v>
      </c>
      <c r="AB20" s="145" t="str">
        <f t="shared" si="7"/>
        <v>月</v>
      </c>
      <c r="AC20" s="145" t="str">
        <f t="shared" si="7"/>
        <v>火</v>
      </c>
      <c r="AD20" s="145" t="str">
        <f t="shared" si="7"/>
        <v>水</v>
      </c>
      <c r="AE20" s="145" t="str">
        <f t="shared" si="7"/>
        <v>木</v>
      </c>
      <c r="AF20" s="145" t="str">
        <f t="shared" si="7"/>
        <v>金</v>
      </c>
      <c r="AG20" s="145" t="str">
        <f t="shared" si="7"/>
        <v>土</v>
      </c>
      <c r="AH20" s="145" t="str">
        <f t="shared" si="7"/>
        <v>日</v>
      </c>
      <c r="AI20" s="145" t="str">
        <f t="shared" si="7"/>
        <v>月</v>
      </c>
      <c r="AJ20" s="145" t="str">
        <f t="shared" si="7"/>
        <v>火</v>
      </c>
      <c r="AK20" s="145" t="str">
        <f t="shared" si="7"/>
        <v>水</v>
      </c>
      <c r="AL20" s="145" t="str">
        <f t="shared" si="7"/>
        <v>木</v>
      </c>
      <c r="AM20" s="145" t="str">
        <f t="shared" si="7"/>
        <v>金</v>
      </c>
      <c r="AN20" s="145" t="str">
        <f>TEXT(AN19,"aaa")</f>
        <v>土</v>
      </c>
      <c r="AO20" s="145" t="str">
        <f t="shared" si="7"/>
        <v>日</v>
      </c>
      <c r="AP20" s="146" t="str">
        <f t="shared" si="7"/>
        <v/>
      </c>
      <c r="AQ20" s="287" t="s">
        <v>137</v>
      </c>
      <c r="AR20" s="289" t="s">
        <v>138</v>
      </c>
      <c r="AS20" s="289" t="s">
        <v>139</v>
      </c>
      <c r="AT20" s="289" t="s">
        <v>140</v>
      </c>
      <c r="AU20" s="304" t="s">
        <v>141</v>
      </c>
      <c r="AV20" s="229" t="s">
        <v>44</v>
      </c>
      <c r="AW20" s="230" t="s">
        <v>12</v>
      </c>
      <c r="AX20" s="231" t="s">
        <v>51</v>
      </c>
      <c r="AY20" s="232" t="s">
        <v>44</v>
      </c>
      <c r="AZ20" s="235" t="s">
        <v>13</v>
      </c>
      <c r="BA20" s="252"/>
      <c r="BB20" s="255"/>
      <c r="BC20" s="238">
        <f>COUNT(L19:AP19)</f>
        <v>30</v>
      </c>
      <c r="BD20" s="208">
        <f>BC20-BA22</f>
        <v>30</v>
      </c>
      <c r="BE20" s="222">
        <f>SUM(BD$8:BD23)</f>
        <v>42</v>
      </c>
      <c r="BF20" s="208">
        <f>BC20-BA24</f>
        <v>30</v>
      </c>
      <c r="BG20" s="222">
        <f>SUM(BF$8:BF23)</f>
        <v>42</v>
      </c>
      <c r="BH20" s="222">
        <f>COUNTIF(L23:AP23,"○")+COUNTIF(L23:AP23,"●")</f>
        <v>10</v>
      </c>
      <c r="BI20" s="222">
        <f>SUM(BH$9:BH24)</f>
        <v>12</v>
      </c>
      <c r="BJ20" s="222">
        <f>COUNTIF(L25:AP25,"○")+COUNTIF(L25:AP25,"●")</f>
        <v>10</v>
      </c>
      <c r="BK20" s="222">
        <f>SUM(BJ$10:BJ25)</f>
        <v>12</v>
      </c>
      <c r="BL20" s="173">
        <f>COUNTIF(L20:AP20,"土")+COUNTIF(L20:AP20,"日")</f>
        <v>10</v>
      </c>
      <c r="BM20" s="248"/>
      <c r="BN20" s="248"/>
      <c r="BO20" s="173" t="str">
        <f ca="1">IF(OR(BM21/BD20&lt;0.285,BM21=0),"特例","特例なし")</f>
        <v>特例なし</v>
      </c>
      <c r="BP20" s="173" t="str">
        <f ca="1">IF(OR(BN21/BF20&lt;0.285,BN21=0),"特例","特例なし")</f>
        <v>特例なし</v>
      </c>
      <c r="BQ20" s="223" t="s">
        <v>97</v>
      </c>
      <c r="BR20" s="225">
        <f>ABS(IF(WEEKDAY(L18,3)=0,7,WEEKDAY(L18,3)-7))</f>
        <v>2</v>
      </c>
      <c r="BS20" s="173">
        <f>IF($AX$340="計画",IF(BD20=0,1,IF(AX23="達成",1,IF(AX23="達成※",1,0))),IF(BF20=0,1,IF(AX25="達成",1,IF(AX25="達成※",1,0))))</f>
        <v>1</v>
      </c>
      <c r="BT20" s="173">
        <f ca="1">IF($AX$340="計画",IF(COUNTIF(AQ24:AU24,"未")=0,1,0),IF(COUNTIF(AQ26:AU26,"未")=0,1,0))</f>
        <v>1</v>
      </c>
    </row>
    <row r="21" spans="1:74" ht="33.950000000000003" customHeight="1">
      <c r="A21" s="17">
        <f t="shared" si="3"/>
        <v>1</v>
      </c>
      <c r="B21" s="17">
        <f t="shared" si="4"/>
        <v>14</v>
      </c>
      <c r="C21" s="17" t="str">
        <f>LEFT(ADDRESS(1,COLUMN(Y9),4),LEN(ADDRESS(1,COLUMN(Y9),4))-1)</f>
        <v>Y</v>
      </c>
      <c r="D21" s="89" cm="1">
        <f t="array" aca="1" ref="D21" ca="1">IF(INDIRECT(VLOOKUP(B21,B$8:C$38,2,FALSE)&amp;(10*A21-1))="","",INDIRECT(VLOOKUP(B21,B$8:C$38,2,FALSE)&amp;(10*A21-1)))</f>
        <v>45944</v>
      </c>
      <c r="E21" s="17" t="str">
        <f t="shared" ca="1" si="0"/>
        <v>火</v>
      </c>
      <c r="F21" s="17" t="str" cm="1">
        <f t="array" aca="1" ref="F21" ca="1">IF(E21="","",IF(INDIRECT(VLOOKUP(B21,B$8:C$38,2,FALSE)&amp;(10*A21+3))="","",INDIRECT(VLOOKUP(B21,B$8:C$38,2,FALSE)&amp;(10*A21+3))))</f>
        <v>外</v>
      </c>
      <c r="G21" s="17" t="str" cm="1">
        <f t="array" aca="1" ref="G21" ca="1">IF(E21="","",IF(INDIRECT(VLOOKUP(B21,B$8:C$38,2,FALSE)&amp;(10*A21+5))="","",INDIRECT(VLOOKUP(B21,B$8:C$38,2,FALSE)&amp;(10*A21+5))))</f>
        <v>外</v>
      </c>
      <c r="H21" s="17" t="str" cm="1">
        <f t="array" aca="1" ref="H21" ca="1">IF(G21="","",IF(G21="●","振替後",IF(G21="▲","振替前",IF(G21="○","休日",IF(G21="外","非対象期間",IF(INDIRECT(VLOOKUP(B21,B$8:C$38,2,FALSE)&amp;(10*A21+5))="","",INDIRECT(VLOOKUP(B21,B$8:C$38,2,FALSE)&amp;(10*A21+5))))))))</f>
        <v>非対象期間</v>
      </c>
      <c r="J21" s="52"/>
      <c r="K21" s="220" t="s">
        <v>3</v>
      </c>
      <c r="L21" s="283" t="str">
        <f>IFERROR(VLOOKUP(L19,祝日一覧!A:C,3,FALSE),"")</f>
        <v/>
      </c>
      <c r="M21" s="283" t="str">
        <f>IFERROR(VLOOKUP(M19,祝日一覧!A:C,3,FALSE),"")</f>
        <v/>
      </c>
      <c r="N21" s="283" t="str">
        <f>IFERROR(VLOOKUP(N19,祝日一覧!A:C,3,FALSE),"")</f>
        <v>文化の日</v>
      </c>
      <c r="O21" s="283" t="str">
        <f>IFERROR(VLOOKUP(O19,祝日一覧!A:C,3,FALSE),"")</f>
        <v/>
      </c>
      <c r="P21" s="283" t="str">
        <f>IFERROR(VLOOKUP(P19,祝日一覧!A:C,3,FALSE),"")</f>
        <v/>
      </c>
      <c r="Q21" s="283" t="str">
        <f>IFERROR(VLOOKUP(Q19,祝日一覧!A:C,3,FALSE),"")</f>
        <v/>
      </c>
      <c r="R21" s="283" t="str">
        <f>IFERROR(VLOOKUP(R19,祝日一覧!A:C,3,FALSE),"")</f>
        <v/>
      </c>
      <c r="S21" s="283" t="str">
        <f>IFERROR(VLOOKUP(S19,祝日一覧!A:C,3,FALSE),"")</f>
        <v/>
      </c>
      <c r="T21" s="283" t="str">
        <f>IFERROR(VLOOKUP(T19,祝日一覧!A:C,3,FALSE),"")</f>
        <v/>
      </c>
      <c r="U21" s="283" t="str">
        <f>IFERROR(VLOOKUP(U19,祝日一覧!A:C,3,FALSE),"")</f>
        <v/>
      </c>
      <c r="V21" s="283" t="str">
        <f>IFERROR(VLOOKUP(V19,祝日一覧!A:C,3,FALSE),"")</f>
        <v/>
      </c>
      <c r="W21" s="283" t="str">
        <f>IFERROR(VLOOKUP(W19,祝日一覧!A:C,3,FALSE),"")</f>
        <v/>
      </c>
      <c r="X21" s="283" t="str">
        <f>IFERROR(VLOOKUP(X19,祝日一覧!A:C,3,FALSE),"")</f>
        <v/>
      </c>
      <c r="Y21" s="283" t="str">
        <f>IFERROR(VLOOKUP(Y19,祝日一覧!A:C,3,FALSE),"")</f>
        <v/>
      </c>
      <c r="Z21" s="283" t="str">
        <f>IFERROR(VLOOKUP(Z19,祝日一覧!A:C,3,FALSE),"")</f>
        <v/>
      </c>
      <c r="AA21" s="283" t="str">
        <f>IFERROR(VLOOKUP(AA19,祝日一覧!A:C,3,FALSE),"")</f>
        <v/>
      </c>
      <c r="AB21" s="283" t="str">
        <f>IFERROR(VLOOKUP(AB19,祝日一覧!A:C,3,FALSE),"")</f>
        <v/>
      </c>
      <c r="AC21" s="283" t="str">
        <f>IFERROR(VLOOKUP(AC19,祝日一覧!A:C,3,FALSE),"")</f>
        <v/>
      </c>
      <c r="AD21" s="283" t="str">
        <f>IFERROR(VLOOKUP(AD19,祝日一覧!A:C,3,FALSE),"")</f>
        <v/>
      </c>
      <c r="AE21" s="283" t="str">
        <f>IFERROR(VLOOKUP(AE19,祝日一覧!A:C,3,FALSE),"")</f>
        <v/>
      </c>
      <c r="AF21" s="283" t="str">
        <f>IFERROR(VLOOKUP(AF19,祝日一覧!A:C,3,FALSE),"")</f>
        <v/>
      </c>
      <c r="AG21" s="283" t="str">
        <f>IFERROR(VLOOKUP(AG19,祝日一覧!A:C,3,FALSE),"")</f>
        <v/>
      </c>
      <c r="AH21" s="283" t="str">
        <f>IFERROR(VLOOKUP(AH19,祝日一覧!A:C,3,FALSE),"")</f>
        <v>勤労感謝の日</v>
      </c>
      <c r="AI21" s="283" t="str">
        <f>IFERROR(VLOOKUP(AI19,祝日一覧!A:C,3,FALSE),"")</f>
        <v>振替休日</v>
      </c>
      <c r="AJ21" s="283" t="str">
        <f>IFERROR(VLOOKUP(AJ19,祝日一覧!A:C,3,FALSE),"")</f>
        <v/>
      </c>
      <c r="AK21" s="283" t="str">
        <f>IFERROR(VLOOKUP(AK19,祝日一覧!A:C,3,FALSE),"")</f>
        <v/>
      </c>
      <c r="AL21" s="283" t="str">
        <f>IFERROR(VLOOKUP(AL19,祝日一覧!A:C,3,FALSE),"")</f>
        <v/>
      </c>
      <c r="AM21" s="283" t="str">
        <f>IFERROR(VLOOKUP(AM19,祝日一覧!A:C,3,FALSE),"")</f>
        <v/>
      </c>
      <c r="AN21" s="283" t="str">
        <f>IFERROR(VLOOKUP(AN19,祝日一覧!A:C,3,FALSE),"")</f>
        <v/>
      </c>
      <c r="AO21" s="283" t="str">
        <f>IFERROR(VLOOKUP(AO19,祝日一覧!A:C,3,FALSE),"")</f>
        <v/>
      </c>
      <c r="AP21" s="285" t="str">
        <f>IFERROR(VLOOKUP(AP19,祝日一覧!A:C,3,FALSE),"")</f>
        <v/>
      </c>
      <c r="AQ21" s="288"/>
      <c r="AR21" s="290"/>
      <c r="AS21" s="290"/>
      <c r="AT21" s="290"/>
      <c r="AU21" s="305"/>
      <c r="AV21" s="229"/>
      <c r="AW21" s="230"/>
      <c r="AX21" s="231"/>
      <c r="AY21" s="233"/>
      <c r="AZ21" s="236"/>
      <c r="BA21" s="41" t="s">
        <v>85</v>
      </c>
      <c r="BB21" s="42" t="s">
        <v>85</v>
      </c>
      <c r="BC21" s="238"/>
      <c r="BD21" s="209"/>
      <c r="BE21" s="222"/>
      <c r="BF21" s="209"/>
      <c r="BG21" s="222"/>
      <c r="BH21" s="222"/>
      <c r="BI21" s="222"/>
      <c r="BJ21" s="222"/>
      <c r="BK21" s="222"/>
      <c r="BL21" s="173"/>
      <c r="BM21" s="226">
        <f ca="1">BL20-BB22</f>
        <v>10</v>
      </c>
      <c r="BN21" s="226">
        <f ca="1">BL20-BB24</f>
        <v>10</v>
      </c>
      <c r="BO21" s="173"/>
      <c r="BP21" s="173"/>
      <c r="BQ21" s="224"/>
      <c r="BR21" s="225">
        <f>WEEKDAY(L17,3)</f>
        <v>5</v>
      </c>
      <c r="BS21" s="173"/>
      <c r="BT21" s="173"/>
      <c r="BU21" s="24"/>
    </row>
    <row r="22" spans="1:74" s="3" customFormat="1" ht="53.1" customHeight="1">
      <c r="A22" s="17">
        <f t="shared" si="3"/>
        <v>1</v>
      </c>
      <c r="B22" s="17">
        <f t="shared" si="4"/>
        <v>15</v>
      </c>
      <c r="C22" s="88" t="str">
        <f>LEFT(ADDRESS(1,COLUMN(Z9),4),LEN(ADDRESS(1,COLUMN(Z9),4))-1)</f>
        <v>Z</v>
      </c>
      <c r="D22" s="89" cm="1">
        <f t="array" aca="1" ref="D22" ca="1">IF(INDIRECT(VLOOKUP(B22,B$8:C$38,2,FALSE)&amp;(10*A22-1))="","",INDIRECT(VLOOKUP(B22,B$8:C$38,2,FALSE)&amp;(10*A22-1)))</f>
        <v>45945</v>
      </c>
      <c r="E22" s="17" t="str">
        <f t="shared" ca="1" si="0"/>
        <v>水</v>
      </c>
      <c r="F22" s="17" t="str" cm="1">
        <f t="array" aca="1" ref="F22" ca="1">IF(E22="","",IF(INDIRECT(VLOOKUP(B22,B$8:C$38,2,FALSE)&amp;(10*A22+3))="","",INDIRECT(VLOOKUP(B22,B$8:C$38,2,FALSE)&amp;(10*A22+3))))</f>
        <v>外</v>
      </c>
      <c r="G22" s="17" t="str" cm="1">
        <f t="array" aca="1" ref="G22" ca="1">IF(E22="","",IF(INDIRECT(VLOOKUP(B22,B$8:C$38,2,FALSE)&amp;(10*A22+5))="","",INDIRECT(VLOOKUP(B22,B$8:C$38,2,FALSE)&amp;(10*A22+5))))</f>
        <v>外</v>
      </c>
      <c r="H22" s="17" t="str" cm="1">
        <f t="array" aca="1" ref="H22" ca="1">IF(G22="","",IF(G22="●","振替後",IF(G22="▲","振替前",IF(G22="○","休日",IF(G22="外","非対象期間",IF(INDIRECT(VLOOKUP(B22,B$8:C$38,2,FALSE)&amp;(10*A22+5))="","",INDIRECT(VLOOKUP(B22,B$8:C$38,2,FALSE)&amp;(10*A22+5))))))))</f>
        <v>非対象期間</v>
      </c>
      <c r="J22" s="68"/>
      <c r="K22" s="221"/>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6"/>
      <c r="AQ22" s="108" t="str">
        <f>IF($BR20=7,DBCS(1&amp;"日～"&amp;7&amp;"日"),DBCS("前"&amp;DAY(EOMONTH($L18-1,0))-6+$BR20&amp;"日～"&amp;$BR20&amp;"日"))</f>
        <v>前２７日～２日</v>
      </c>
      <c r="AR22" s="109" t="str">
        <f>DBCS($BR20+1&amp;"日～"&amp;$BR20+7&amp;"日")</f>
        <v>３日～９日</v>
      </c>
      <c r="AS22" s="109" t="str">
        <f>DBCS($BR20+8&amp;"日～"&amp;$BR20+14&amp;"日")</f>
        <v>１０日～１６日</v>
      </c>
      <c r="AT22" s="109" t="str">
        <f>DBCS($BR20+15&amp;"日～"&amp;$BR20+21&amp;"日")</f>
        <v>１７日～２３日</v>
      </c>
      <c r="AU22" s="110" t="str">
        <f>IF(AND(BR20=7,BR23=0),"-",IF($BR25=3,"-",DBCS($BR20+22&amp;"日～"&amp;$BR20+28&amp;"日")))</f>
        <v>２４日～３０日</v>
      </c>
      <c r="AV22" s="229"/>
      <c r="AW22" s="230"/>
      <c r="AX22" s="231"/>
      <c r="AY22" s="234"/>
      <c r="AZ22" s="237"/>
      <c r="BA22" s="41">
        <f>COUNTIF(L23:AP24,"外")</f>
        <v>0</v>
      </c>
      <c r="BB22" s="42">
        <f ca="1">COUNTIF(OFFSET(L23,0,MAX(5-WEEKDAY(L18,3),0),1,MIN(7-WEEKDAY(L18,3),2)),"外")+COUNTIF(OFFSET(L23,0,MAX(5-WEEKDAY(L18,3),0)+7,1,2),"外")+COUNTIF(OFFSET(L23,0,MAX(5-WEEKDAY(L18,3),0)+14,1,2),"外")+COUNTIF(OFFSET(L23,0,MAX(5-WEEKDAY(L18,3),0)+21,1,2),"外")+IF(BR22-BR20&lt;27,0,COUNTIF(OFFSET(L23,0,BR20+26,1,MIN(7-BR23,2)),"外"))</f>
        <v>0</v>
      </c>
      <c r="BC22" s="238"/>
      <c r="BD22" s="209"/>
      <c r="BE22" s="222"/>
      <c r="BF22" s="209"/>
      <c r="BG22" s="222"/>
      <c r="BH22" s="222"/>
      <c r="BI22" s="222"/>
      <c r="BJ22" s="222"/>
      <c r="BK22" s="222"/>
      <c r="BL22" s="173"/>
      <c r="BM22" s="227"/>
      <c r="BN22" s="227"/>
      <c r="BO22" s="173"/>
      <c r="BP22" s="173"/>
      <c r="BQ22" s="35" t="s">
        <v>98</v>
      </c>
      <c r="BR22" s="31">
        <f>DAY(EOMONTH(L18,0))</f>
        <v>30</v>
      </c>
      <c r="BS22" s="173"/>
      <c r="BT22" s="173"/>
      <c r="BU22" s="29"/>
      <c r="BV22" s="30"/>
    </row>
    <row r="23" spans="1:74" s="4" customFormat="1" ht="29.1" customHeight="1">
      <c r="A23" s="17">
        <f t="shared" si="3"/>
        <v>1</v>
      </c>
      <c r="B23" s="17">
        <f t="shared" si="4"/>
        <v>16</v>
      </c>
      <c r="C23" s="4" t="str">
        <f>LEFT(ADDRESS(1,COLUMN(AA9),4),LEN(ADDRESS(1,COLUMN(AA9),4))-1)</f>
        <v>AA</v>
      </c>
      <c r="D23" s="89" cm="1">
        <f t="array" aca="1" ref="D23" ca="1">IF(INDIRECT(VLOOKUP(B23,B$8:C$38,2,FALSE)&amp;(10*A23-1))="","",INDIRECT(VLOOKUP(B23,B$8:C$38,2,FALSE)&amp;(10*A23-1)))</f>
        <v>45946</v>
      </c>
      <c r="E23" s="17" t="str">
        <f t="shared" ca="1" si="0"/>
        <v>木</v>
      </c>
      <c r="F23" s="17" t="str" cm="1">
        <f t="array" aca="1" ref="F23" ca="1">IF(E23="","",IF(INDIRECT(VLOOKUP(B23,B$8:C$38,2,FALSE)&amp;(10*A23+3))="","",INDIRECT(VLOOKUP(B23,B$8:C$38,2,FALSE)&amp;(10*A23+3))))</f>
        <v>外</v>
      </c>
      <c r="G23" s="17" t="str" cm="1">
        <f t="array" aca="1" ref="G23" ca="1">IF(E23="","",IF(INDIRECT(VLOOKUP(B23,B$8:C$38,2,FALSE)&amp;(10*A23+5))="","",INDIRECT(VLOOKUP(B23,B$8:C$38,2,FALSE)&amp;(10*A23+5))))</f>
        <v>外</v>
      </c>
      <c r="H23" s="17" t="str" cm="1">
        <f t="array" aca="1" ref="H23" ca="1">IF(G23="","",IF(G23="●","振替後",IF(G23="▲","振替前",IF(G23="○","休日",IF(G23="外","非対象期間",IF(INDIRECT(VLOOKUP(B23,B$8:C$38,2,FALSE)&amp;(10*A23+5))="","",INDIRECT(VLOOKUP(B23,B$8:C$38,2,FALSE)&amp;(10*A23+5))))))))</f>
        <v>非対象期間</v>
      </c>
      <c r="J23" s="69"/>
      <c r="K23" s="212" t="s">
        <v>88</v>
      </c>
      <c r="L23" s="280" t="s">
        <v>48</v>
      </c>
      <c r="M23" s="280" t="s">
        <v>48</v>
      </c>
      <c r="N23" s="280" t="s">
        <v>48</v>
      </c>
      <c r="O23" s="280"/>
      <c r="P23" s="280"/>
      <c r="Q23" s="280"/>
      <c r="R23" s="280"/>
      <c r="S23" s="280"/>
      <c r="T23" s="280" t="s">
        <v>48</v>
      </c>
      <c r="U23" s="280"/>
      <c r="V23" s="280"/>
      <c r="W23" s="280"/>
      <c r="X23" s="280"/>
      <c r="Y23" s="280"/>
      <c r="Z23" s="280" t="s">
        <v>48</v>
      </c>
      <c r="AA23" s="280" t="s">
        <v>48</v>
      </c>
      <c r="AB23" s="280"/>
      <c r="AC23" s="280" t="s">
        <v>48</v>
      </c>
      <c r="AD23" s="280"/>
      <c r="AE23" s="280"/>
      <c r="AF23" s="280"/>
      <c r="AG23" s="280"/>
      <c r="AH23" s="280" t="s">
        <v>116</v>
      </c>
      <c r="AI23" s="280"/>
      <c r="AJ23" s="280"/>
      <c r="AK23" s="280"/>
      <c r="AL23" s="280"/>
      <c r="AM23" s="280"/>
      <c r="AN23" s="280" t="s">
        <v>116</v>
      </c>
      <c r="AO23" s="280" t="s">
        <v>116</v>
      </c>
      <c r="AP23" s="291"/>
      <c r="AQ23" s="111">
        <f ca="1">IF(BR20=7,COUNTIF(OFFSET($L23,0,0,1,$BR20),"○")+COUNTIF(OFFSET($L23,0,$BR20,1,7),"●"),COUNTIF(OFFSET($L23,0,0,1,$BR20),"○")+COUNTIF(OFFSET($L23,-10,DAY(EOMONTH(L18-1,0))-7+BR20,1,7-$BR20),"○")+COUNTIF(OFFSET(L23,0,BR20,1,7),"●"))</f>
        <v>2</v>
      </c>
      <c r="AR23" s="112">
        <f ca="1">COUNTIF(OFFSET($L23,0,$BR20,1,7),"○")+COUNTIF(OFFSET($L23,0,$BR20+7,1,7),"●")</f>
        <v>2</v>
      </c>
      <c r="AS23" s="112">
        <f ca="1">COUNTIF(OFFSET($L23,0,$BR20+7,1,7),"○")+COUNTIF(OFFSET($L23,0,$BR20+14,1,7),"●")</f>
        <v>2</v>
      </c>
      <c r="AT23" s="112">
        <f ca="1">IF(BR25=3,COUNTIF(OFFSET($L23,0,$BR20+14,1,7),"○")+IFERROR(COUNTIF(OFFSET(L23,0,BR20+22,1,BR23),"●"),0)+COUNTIF(OFFSET(L23,10,0,1,7-BR23),"●"),COUNTIF(OFFSET($L23,0,$BR20+14,1,7),"○")+COUNTIF(OFFSET($L23,0,$BR20+21,1,7),"●"))</f>
        <v>2</v>
      </c>
      <c r="AU23" s="113">
        <f ca="1">IF((BR25+SIGN(BR20))&lt;5,"-",IF(BR23=0,COUNTIF(OFFSET(L23,0,BR20+21,1,7),"○")+COUNTIF(OFFSET(L23,10,0,1,7-BR23),"●"),COUNTIF(OFFSET(L23,0,BR20+21,1,7),"○")+COUNTIF(OFFSET(L23,0,BR20+28,1,BR23),"●")+COUNTIF(OFFSET(L23,10,1,7-BR23,),"●")))</f>
        <v>2</v>
      </c>
      <c r="AV23" s="198">
        <f>BH20</f>
        <v>10</v>
      </c>
      <c r="AW23" s="200">
        <f>IF(BD20=0,"対象外",AV23/BD20)</f>
        <v>0.33333333333333331</v>
      </c>
      <c r="AX23" s="202" t="str">
        <f>IF(BD20=0,"対象外",IF(AV23/BD20&gt;=0.285,"達成",IF(AV23&gt;=BO23,"達成※","未")))</f>
        <v>達成</v>
      </c>
      <c r="AY23" s="204">
        <f>BI20</f>
        <v>12</v>
      </c>
      <c r="AZ23" s="206">
        <f>IFERROR(AY23/BE20,"")</f>
        <v>0.2857142857142857</v>
      </c>
      <c r="BA23" s="41" t="s">
        <v>86</v>
      </c>
      <c r="BB23" s="42" t="s">
        <v>86</v>
      </c>
      <c r="BC23" s="238"/>
      <c r="BD23" s="209"/>
      <c r="BE23" s="222"/>
      <c r="BF23" s="209"/>
      <c r="BG23" s="222"/>
      <c r="BH23" s="222"/>
      <c r="BI23" s="222"/>
      <c r="BJ23" s="222"/>
      <c r="BK23" s="222"/>
      <c r="BL23" s="173"/>
      <c r="BM23" s="227"/>
      <c r="BN23" s="227"/>
      <c r="BO23" s="173" t="str">
        <f ca="1">IF(OR(BM21/BD20&lt;0.285,BM21=0),BM21,"-")</f>
        <v>-</v>
      </c>
      <c r="BP23" s="226" t="str">
        <f ca="1">IF(OR(BN21/BF20&lt;0.285,BN21=0),BN21,"-")</f>
        <v>-</v>
      </c>
      <c r="BQ23" s="36" t="s">
        <v>99</v>
      </c>
      <c r="BR23" s="33">
        <f>MOD(BR22-BR20,7)</f>
        <v>0</v>
      </c>
      <c r="BS23" s="173"/>
      <c r="BT23" s="173"/>
    </row>
    <row r="24" spans="1:74" s="4" customFormat="1" ht="29.1" customHeight="1">
      <c r="A24" s="17">
        <f t="shared" si="3"/>
        <v>1</v>
      </c>
      <c r="B24" s="17">
        <f t="shared" si="4"/>
        <v>17</v>
      </c>
      <c r="C24" s="4" t="str">
        <f>LEFT(ADDRESS(1,COLUMN(AB9),4),LEN(ADDRESS(1,COLUMN(AB9),4))-1)</f>
        <v>AB</v>
      </c>
      <c r="D24" s="89" cm="1">
        <f t="array" aca="1" ref="D24" ca="1">IF(INDIRECT(VLOOKUP(B24,B$8:C$38,2,FALSE)&amp;(10*A24-1))="","",INDIRECT(VLOOKUP(B24,B$8:C$38,2,FALSE)&amp;(10*A24-1)))</f>
        <v>45947</v>
      </c>
      <c r="E24" s="17" t="str">
        <f t="shared" ca="1" si="0"/>
        <v>金</v>
      </c>
      <c r="F24" s="17" t="str" cm="1">
        <f t="array" aca="1" ref="F24" ca="1">IF(E24="","",IF(INDIRECT(VLOOKUP(B24,B$8:C$38,2,FALSE)&amp;(10*A24+3))="","",INDIRECT(VLOOKUP(B24,B$8:C$38,2,FALSE)&amp;(10*A24+3))))</f>
        <v>外</v>
      </c>
      <c r="G24" s="17" t="str" cm="1">
        <f t="array" aca="1" ref="G24" ca="1">IF(E24="","",IF(INDIRECT(VLOOKUP(B24,B$8:C$38,2,FALSE)&amp;(10*A24+5))="","",INDIRECT(VLOOKUP(B24,B$8:C$38,2,FALSE)&amp;(10*A24+5))))</f>
        <v>外</v>
      </c>
      <c r="H24" s="17" t="str" cm="1">
        <f t="array" aca="1" ref="H24" ca="1">IF(G24="","",IF(G24="●","振替後",IF(G24="▲","振替前",IF(G24="○","休日",IF(G24="外","非対象期間",IF(INDIRECT(VLOOKUP(B24,B$8:C$38,2,FALSE)&amp;(10*A24+5))="","",INDIRECT(VLOOKUP(B24,B$8:C$38,2,FALSE)&amp;(10*A24+5))))))))</f>
        <v>非対象期間</v>
      </c>
      <c r="J24" s="69"/>
      <c r="K24" s="244"/>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93"/>
      <c r="AQ24" s="114" t="str">
        <f ca="1">IF(BR20=1,
IF((2-COUNTIF(OFFSET(L23,0,0,1,1),"外")-COUNTIF(OFFSET(L23,-10,BR12-1),"外"))&lt;=AQ23,"達成","未"),
IF((2-COUNTIF(OFFSET(L23,0,MAX(5-WEEKDAY(L18,3),0),1,2),"外"))&lt;=AQ23,"達成","未"))</f>
        <v>達成</v>
      </c>
      <c r="AR24" s="112" t="str">
        <f ca="1">IF((2-COUNTIF(OFFSET($L23,0,$BR20+5,1,2),"外"))&lt;=AR23,"達成","未")</f>
        <v>達成</v>
      </c>
      <c r="AS24" s="112" t="str">
        <f ca="1">IF((2-COUNTIF(OFFSET($L23,0,$BR20+12,1,2),"外"))&lt;=AS23,"達成","未")</f>
        <v>達成</v>
      </c>
      <c r="AT24" s="112" t="str">
        <f ca="1">IF((2-COUNTIF(OFFSET($L23,0,$BR20+19,1,2),"外"))&lt;=AT23,"達成","未")</f>
        <v>達成</v>
      </c>
      <c r="AU24" s="113" t="str">
        <f ca="1">IF((BR25+SIGN(BR20))&lt;5,"-",IF((2-COUNTIF(OFFSET($L23,0,$BR20+26,1,2),"外"))&lt;=AU23,"達成","未"))</f>
        <v>達成</v>
      </c>
      <c r="AV24" s="214"/>
      <c r="AW24" s="215"/>
      <c r="AX24" s="216"/>
      <c r="AY24" s="217"/>
      <c r="AZ24" s="239"/>
      <c r="BA24" s="240">
        <f>COUNTIF(L25:AP26,"外")</f>
        <v>0</v>
      </c>
      <c r="BB24" s="242">
        <f ca="1">COUNTIF(OFFSET(L25,0,MAX(5-WEEKDAY(L18,3),0),1,MIN(7-WEEKDAY(L18,3),2)),"外")+COUNTIF(OFFSET(L25,0,MAX(5-WEEKDAY(L18,3),0)+7,1,2),"外")+COUNTIF(OFFSET(L25,0,MAX(5-WEEKDAY(L18,3),0)+14,1,2),"外")+COUNTIF(OFFSET(L25,0,MAX(5-WEEKDAY(L18,3),0)+21,1,2),"外")+IF(BR22-BR20&lt;27,0,COUNTIF(OFFSET(L25,0,BR20+26,1,MIN(7-BR23,2)),"外"))</f>
        <v>0</v>
      </c>
      <c r="BC24" s="238"/>
      <c r="BD24" s="209"/>
      <c r="BE24" s="222"/>
      <c r="BF24" s="209"/>
      <c r="BG24" s="222"/>
      <c r="BH24" s="222"/>
      <c r="BI24" s="222"/>
      <c r="BJ24" s="222"/>
      <c r="BK24" s="222"/>
      <c r="BL24" s="173"/>
      <c r="BM24" s="227"/>
      <c r="BN24" s="227"/>
      <c r="BO24" s="173"/>
      <c r="BP24" s="227"/>
      <c r="BQ24" s="142" t="s">
        <v>101</v>
      </c>
      <c r="BR24" s="33">
        <f>SIGN(BR20)+SIGN(BR23)+BR25</f>
        <v>5</v>
      </c>
      <c r="BS24" s="173"/>
      <c r="BT24" s="173"/>
    </row>
    <row r="25" spans="1:74" s="4" customFormat="1" ht="29.1" customHeight="1">
      <c r="A25" s="17">
        <f t="shared" si="3"/>
        <v>1</v>
      </c>
      <c r="B25" s="17">
        <f t="shared" si="4"/>
        <v>18</v>
      </c>
      <c r="C25" s="4" t="str">
        <f>LEFT(ADDRESS(1,COLUMN(AC9),4),LEN(ADDRESS(1,COLUMN(AC9),4))-1)</f>
        <v>AC</v>
      </c>
      <c r="D25" s="89" cm="1">
        <f t="array" aca="1" ref="D25" ca="1">IF(INDIRECT(VLOOKUP(B25,B$8:C$38,2,FALSE)&amp;(10*A25-1))="","",INDIRECT(VLOOKUP(B25,B$8:C$38,2,FALSE)&amp;(10*A25-1)))</f>
        <v>45948</v>
      </c>
      <c r="E25" s="17" t="str">
        <f t="shared" ca="1" si="0"/>
        <v>土</v>
      </c>
      <c r="F25" s="17" t="str" cm="1">
        <f t="array" aca="1" ref="F25" ca="1">IF(E25="","",IF(INDIRECT(VLOOKUP(B25,B$8:C$38,2,FALSE)&amp;(10*A25+3))="","",INDIRECT(VLOOKUP(B25,B$8:C$38,2,FALSE)&amp;(10*A25+3))))</f>
        <v>外</v>
      </c>
      <c r="G25" s="17" t="str" cm="1">
        <f t="array" aca="1" ref="G25" ca="1">IF(E25="","",IF(INDIRECT(VLOOKUP(B25,B$8:C$38,2,FALSE)&amp;(10*A25+5))="","",INDIRECT(VLOOKUP(B25,B$8:C$38,2,FALSE)&amp;(10*A25+5))))</f>
        <v>外</v>
      </c>
      <c r="H25" s="17" t="str" cm="1">
        <f t="array" aca="1" ref="H25" ca="1">IF(G25="","",IF(G25="●","振替後",IF(G25="▲","振替前",IF(G25="○","休日",IF(G25="外","非対象期間",IF(INDIRECT(VLOOKUP(B25,B$8:C$38,2,FALSE)&amp;(10*A25+5))="","",INDIRECT(VLOOKUP(B25,B$8:C$38,2,FALSE)&amp;(10*A25+5))))))))</f>
        <v>非対象期間</v>
      </c>
      <c r="J25" s="69"/>
      <c r="K25" s="212" t="s">
        <v>84</v>
      </c>
      <c r="L25" s="280" t="s">
        <v>134</v>
      </c>
      <c r="M25" s="280" t="s">
        <v>116</v>
      </c>
      <c r="N25" s="280" t="s">
        <v>116</v>
      </c>
      <c r="O25" s="280"/>
      <c r="P25" s="280"/>
      <c r="Q25" s="280"/>
      <c r="R25" s="280"/>
      <c r="S25" s="280"/>
      <c r="T25" s="280" t="s">
        <v>116</v>
      </c>
      <c r="U25" s="280"/>
      <c r="V25" s="280"/>
      <c r="W25" s="280"/>
      <c r="X25" s="280"/>
      <c r="Y25" s="280"/>
      <c r="Z25" s="280" t="s">
        <v>116</v>
      </c>
      <c r="AA25" s="280" t="s">
        <v>116</v>
      </c>
      <c r="AB25" s="280"/>
      <c r="AC25" s="280"/>
      <c r="AD25" s="280" t="s">
        <v>116</v>
      </c>
      <c r="AE25" s="280"/>
      <c r="AF25" s="280"/>
      <c r="AG25" s="280"/>
      <c r="AH25" s="280" t="s">
        <v>116</v>
      </c>
      <c r="AI25" s="280"/>
      <c r="AJ25" s="280"/>
      <c r="AK25" s="280" t="s">
        <v>135</v>
      </c>
      <c r="AL25" s="280"/>
      <c r="AM25" s="280"/>
      <c r="AN25" s="280" t="s">
        <v>116</v>
      </c>
      <c r="AO25" s="280" t="s">
        <v>116</v>
      </c>
      <c r="AP25" s="291"/>
      <c r="AQ25" s="118">
        <f ca="1">IF(BR20=7,COUNTIF(OFFSET($L25,0,0,1,$BR20),"○")+COUNTIF(OFFSET($L25,0,$BR20,1,7),"●"),COUNTIF(OFFSET($L25,0,0,1,$BR20),"○")+COUNTIF(OFFSET($L25,-10,DAY(EOMONTH(L18-1,0))-7+BR20,1,7-$BR20),"○")+COUNTIF(OFFSET(L25,0,BR20,1,7),"●"))</f>
        <v>1</v>
      </c>
      <c r="AR25" s="119">
        <f ca="1">COUNTIF(OFFSET($L25,0,$BR20,1,7),"○")+COUNTIF(OFFSET($L25,0,$BR20+7,1,7),"●")</f>
        <v>2</v>
      </c>
      <c r="AS25" s="119">
        <f ca="1">COUNTIF(OFFSET($L25,0,$BR20+7,1,7),"○")+COUNTIF(OFFSET($L25,0,$BR20+14,1,7),"●")</f>
        <v>2</v>
      </c>
      <c r="AT25" s="119">
        <f ca="1">IF(BR25=3,COUNTIF(OFFSET($L25,0,$BR20+14,1,7),"○")+IFERROR(COUNTIF(OFFSET(L25,0,BR20+22,1,BR23),"●"),0)+COUNTIF(OFFSET(L25,10,0,1,7-BR23),"●"),COUNTIF(OFFSET($L25,0,$BR20+14,1,7),"○")+COUNTIF(OFFSET($L25,0,$BR20+21,1,7),"●"))</f>
        <v>3</v>
      </c>
      <c r="AU25" s="120">
        <f ca="1">IF((BR25+SIGN(BR20))&lt;5,"-",IF(BR23=0,COUNTIF(OFFSET(L25,0,BR20+21,1,7),"○")+COUNTIF(OFFSET(L25,10,0,1,7-BR23),"●"),COUNTIF(OFFSET(L25,0,BR20+21,1,7),"○")+COUNTIF(OFFSET(L25,0,BR20+28,1,BR23),"●")+COUNTIF(OFFSET(L25,10,1,7-BR23,),"●")))</f>
        <v>2</v>
      </c>
      <c r="AV25" s="198">
        <f>BJ20</f>
        <v>10</v>
      </c>
      <c r="AW25" s="200">
        <f>IF(BD20=0,"対象外",AV25/BD20)</f>
        <v>0.33333333333333331</v>
      </c>
      <c r="AX25" s="202" t="str">
        <f>IF(BD20=0,"対象外",IF(AV25/BD20&gt;=0.285,"達成",IF(AV25&gt;=BP23,"達成※","未")))</f>
        <v>達成</v>
      </c>
      <c r="AY25" s="204">
        <f>BK20</f>
        <v>12</v>
      </c>
      <c r="AZ25" s="206">
        <f>IFERROR(AY25/BG20,"")</f>
        <v>0.2857142857142857</v>
      </c>
      <c r="BA25" s="241"/>
      <c r="BB25" s="243"/>
      <c r="BC25" s="238"/>
      <c r="BD25" s="210"/>
      <c r="BE25" s="222"/>
      <c r="BF25" s="210"/>
      <c r="BG25" s="222"/>
      <c r="BH25" s="222"/>
      <c r="BI25" s="222"/>
      <c r="BJ25" s="222"/>
      <c r="BK25" s="222"/>
      <c r="BL25" s="173"/>
      <c r="BM25" s="228"/>
      <c r="BN25" s="228"/>
      <c r="BO25" s="173"/>
      <c r="BP25" s="228"/>
      <c r="BQ25" s="37" t="s">
        <v>100</v>
      </c>
      <c r="BR25" s="104">
        <f>ROUNDDOWN((BR22-BR20)/7,0)</f>
        <v>4</v>
      </c>
      <c r="BS25" s="173"/>
      <c r="BT25" s="173"/>
    </row>
    <row r="26" spans="1:74" s="4" customFormat="1" ht="29.1" customHeight="1" thickBot="1">
      <c r="A26" s="17">
        <f t="shared" si="3"/>
        <v>1</v>
      </c>
      <c r="B26" s="17">
        <f t="shared" si="4"/>
        <v>19</v>
      </c>
      <c r="C26" s="4" t="str">
        <f>LEFT(ADDRESS(1,COLUMN(AD9),4),LEN(ADDRESS(1,COLUMN(AD9),4))-1)</f>
        <v>AD</v>
      </c>
      <c r="D26" s="89" cm="1">
        <f t="array" aca="1" ref="D26" ca="1">IF(INDIRECT(VLOOKUP(B26,B$8:C$38,2,FALSE)&amp;(10*A26-1))="","",INDIRECT(VLOOKUP(B26,B$8:C$38,2,FALSE)&amp;(10*A26-1)))</f>
        <v>45949</v>
      </c>
      <c r="E26" s="17" t="str">
        <f t="shared" ca="1" si="0"/>
        <v>日</v>
      </c>
      <c r="F26" s="17" t="str" cm="1">
        <f t="array" aca="1" ref="F26" ca="1">IF(E26="","",IF(INDIRECT(VLOOKUP(B26,B$8:C$38,2,FALSE)&amp;(10*A26+3))="","",INDIRECT(VLOOKUP(B26,B$8:C$38,2,FALSE)&amp;(10*A26+3))))</f>
        <v>外</v>
      </c>
      <c r="G26" s="17" t="str" cm="1">
        <f t="array" aca="1" ref="G26" ca="1">IF(E26="","",IF(INDIRECT(VLOOKUP(B26,B$8:C$38,2,FALSE)&amp;(10*A26+5))="","",INDIRECT(VLOOKUP(B26,B$8:C$38,2,FALSE)&amp;(10*A26+5))))</f>
        <v>外</v>
      </c>
      <c r="H26" s="17" t="str" cm="1">
        <f t="array" aca="1" ref="H26" ca="1">IF(G26="","",IF(G26="●","振替後",IF(G26="▲","振替前",IF(G26="○","休日",IF(G26="外","非対象期間",IF(INDIRECT(VLOOKUP(B26,B$8:C$38,2,FALSE)&amp;(10*A26+5))="","",INDIRECT(VLOOKUP(B26,B$8:C$38,2,FALSE)&amp;(10*A26+5))))))))</f>
        <v>非対象期間</v>
      </c>
      <c r="J26" s="69"/>
      <c r="K26" s="213"/>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92"/>
      <c r="AQ26" s="123" t="str">
        <f ca="1">IF(BR20=1,
IF((2-COUNTIF(OFFSET(L25,0,0,1,1),"外")-COUNTIF(OFFSET(L25,-10,BR12-1),"外"))&lt;=AQ25,"達成","未"),
IF((2-COUNTIF(OFFSET(L25,0,MAX(5-WEEKDAY(L18,3),0),1,2),"外"))&lt;=AQ25,"達成","未"))</f>
        <v>未</v>
      </c>
      <c r="AR26" s="124" t="str">
        <f ca="1">IF((2-COUNTIF(OFFSET($L25,0,$BR20+5,1,2),"外"))&lt;=AR25,"達成","未")</f>
        <v>達成</v>
      </c>
      <c r="AS26" s="124" t="str">
        <f ca="1">IF((2-COUNTIF(OFFSET($L25,0,$BR20+12,1,2),"外"))&lt;=AS25,"達成","未")</f>
        <v>達成</v>
      </c>
      <c r="AT26" s="124" t="str">
        <f ca="1">IF((2-COUNTIF(OFFSET($L25,0,$BR20+19,1,2),"外"))&lt;=AT25,"達成","未")</f>
        <v>達成</v>
      </c>
      <c r="AU26" s="125" t="str">
        <f ca="1">IF((BR25+SIGN(BR20))&lt;5,"-",IF((2-COUNTIF(OFFSET($L25,0,$BR20+26,1,2),"外"))&lt;=AU25,"達成","未"))</f>
        <v>達成</v>
      </c>
      <c r="AV26" s="199"/>
      <c r="AW26" s="201"/>
      <c r="AX26" s="203"/>
      <c r="AY26" s="205"/>
      <c r="AZ26" s="207"/>
      <c r="BA26" s="38"/>
      <c r="BB26" s="38"/>
      <c r="BC26" s="138"/>
      <c r="BD26" s="138"/>
      <c r="BE26" s="138"/>
      <c r="BF26" s="138"/>
      <c r="BG26" s="138"/>
      <c r="BH26" s="138"/>
      <c r="BI26" s="138"/>
      <c r="BJ26" s="138"/>
      <c r="BK26" s="138"/>
      <c r="BL26" s="46"/>
      <c r="BM26" s="46"/>
      <c r="BN26" s="46"/>
      <c r="BO26" s="46"/>
      <c r="BP26" s="46"/>
      <c r="BQ26" s="46"/>
      <c r="BR26" s="34"/>
      <c r="BS26" s="46"/>
      <c r="BT26" s="2"/>
    </row>
    <row r="27" spans="1:74" ht="14.25" thickBot="1">
      <c r="A27" s="17">
        <f t="shared" si="3"/>
        <v>1</v>
      </c>
      <c r="B27" s="17">
        <f t="shared" si="4"/>
        <v>20</v>
      </c>
      <c r="C27" s="17" t="str">
        <f>LEFT(ADDRESS(1,COLUMN(AE9),4),LEN(ADDRESS(1,COLUMN(AE9),4))-1)</f>
        <v>AE</v>
      </c>
      <c r="D27" s="89" cm="1">
        <f t="array" aca="1" ref="D27" ca="1">IF(INDIRECT(VLOOKUP(B27,B$8:C$38,2,FALSE)&amp;(10*A27-1))="","",INDIRECT(VLOOKUP(B27,B$8:C$38,2,FALSE)&amp;(10*A27-1)))</f>
        <v>45950</v>
      </c>
      <c r="E27" s="17" t="str">
        <f t="shared" ca="1" si="0"/>
        <v>月</v>
      </c>
      <c r="F27" s="17" t="str" cm="1">
        <f t="array" aca="1" ref="F27" ca="1">IF(E27="","",IF(INDIRECT(VLOOKUP(B27,B$8:C$38,2,FALSE)&amp;(10*A27+3))="","",INDIRECT(VLOOKUP(B27,B$8:C$38,2,FALSE)&amp;(10*A27+3))))</f>
        <v/>
      </c>
      <c r="G27" s="17" t="str" cm="1">
        <f t="array" aca="1" ref="G27" ca="1">IF(E27="","",IF(INDIRECT(VLOOKUP(B27,B$8:C$38,2,FALSE)&amp;(10*A27+5))="","",INDIRECT(VLOOKUP(B27,B$8:C$38,2,FALSE)&amp;(10*A27+5))))</f>
        <v/>
      </c>
      <c r="H27" s="17" t="str" cm="1">
        <f t="array" aca="1" ref="H27" ca="1">IF(G27="","",IF(G27="●","振替後",IF(G27="▲","振替前",IF(G27="○","休日",IF(G27="外","非対象期間",IF(INDIRECT(VLOOKUP(B27,B$8:C$38,2,FALSE)&amp;(10*A27+5))="","",INDIRECT(VLOOKUP(B27,B$8:C$38,2,FALSE)&amp;(10*A27+5))))))))</f>
        <v/>
      </c>
      <c r="J27" s="52"/>
      <c r="K27" s="53"/>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BI27" s="7"/>
      <c r="BJ27" s="7"/>
      <c r="BK27" s="7"/>
      <c r="BL27" s="2"/>
    </row>
    <row r="28" spans="1:74" ht="13.5" customHeight="1">
      <c r="A28" s="17">
        <f t="shared" si="3"/>
        <v>1</v>
      </c>
      <c r="B28" s="17">
        <f t="shared" si="4"/>
        <v>21</v>
      </c>
      <c r="C28" s="17" t="str">
        <f>LEFT(ADDRESS(1,COLUMN(AF9),4),LEN(ADDRESS(1,COLUMN(AF9),4))-1)</f>
        <v>AF</v>
      </c>
      <c r="D28" s="89" cm="1">
        <f t="array" aca="1" ref="D28" ca="1">IF(INDIRECT(VLOOKUP(B28,B$8:C$38,2,FALSE)&amp;(10*A28-1))="","",INDIRECT(VLOOKUP(B28,B$8:C$38,2,FALSE)&amp;(10*A28-1)))</f>
        <v>45951</v>
      </c>
      <c r="E28" s="17" t="str">
        <f t="shared" ca="1" si="0"/>
        <v>火</v>
      </c>
      <c r="F28" s="17" t="str" cm="1">
        <f t="array" aca="1" ref="F28" ca="1">IF(E28="","",IF(INDIRECT(VLOOKUP(B28,B$8:C$38,2,FALSE)&amp;(10*A28+3))="","",INDIRECT(VLOOKUP(B28,B$8:C$38,2,FALSE)&amp;(10*A28+3))))</f>
        <v/>
      </c>
      <c r="G28" s="17" t="str" cm="1">
        <f t="array" aca="1" ref="G28" ca="1">IF(E28="","",IF(INDIRECT(VLOOKUP(B28,B$8:C$38,2,FALSE)&amp;(10*A28+5))="","",INDIRECT(VLOOKUP(B28,B$8:C$38,2,FALSE)&amp;(10*A28+5))))</f>
        <v/>
      </c>
      <c r="H28" s="17" t="str" cm="1">
        <f t="array" aca="1" ref="H28" ca="1">IF(G28="","",IF(G28="●","振替後",IF(G28="▲","振替前",IF(G28="○","休日",IF(G28="外","非対象期間",IF(INDIRECT(VLOOKUP(B28,B$8:C$38,2,FALSE)&amp;(10*A28+5))="","",INDIRECT(VLOOKUP(B28,B$8:C$38,2,FALSE)&amp;(10*A28+5))))))))</f>
        <v/>
      </c>
      <c r="J28" s="52"/>
      <c r="K28" s="66" t="s">
        <v>0</v>
      </c>
      <c r="L28" s="258">
        <f>DATE(YEAR(L18),MONTH(L18)+1,DAY(L18))</f>
        <v>45992</v>
      </c>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9"/>
      <c r="AQ28" s="270" t="s">
        <v>136</v>
      </c>
      <c r="AR28" s="271"/>
      <c r="AS28" s="271"/>
      <c r="AT28" s="271"/>
      <c r="AU28" s="272"/>
      <c r="AV28" s="260" t="s">
        <v>50</v>
      </c>
      <c r="AW28" s="261"/>
      <c r="AX28" s="262"/>
      <c r="AY28" s="266" t="s">
        <v>11</v>
      </c>
      <c r="AZ28" s="267"/>
      <c r="BA28" s="250" t="s">
        <v>102</v>
      </c>
      <c r="BB28" s="253" t="s">
        <v>103</v>
      </c>
      <c r="BC28" s="256" t="s">
        <v>15</v>
      </c>
      <c r="BD28" s="208" t="s">
        <v>104</v>
      </c>
      <c r="BE28" s="247" t="s">
        <v>105</v>
      </c>
      <c r="BF28" s="208" t="s">
        <v>107</v>
      </c>
      <c r="BG28" s="247" t="s">
        <v>106</v>
      </c>
      <c r="BH28" s="208" t="s">
        <v>80</v>
      </c>
      <c r="BI28" s="208" t="s">
        <v>81</v>
      </c>
      <c r="BJ28" s="139" t="s">
        <v>82</v>
      </c>
      <c r="BK28" s="139" t="s">
        <v>83</v>
      </c>
      <c r="BL28" s="222" t="s">
        <v>52</v>
      </c>
      <c r="BM28" s="247" t="s">
        <v>108</v>
      </c>
      <c r="BN28" s="247" t="s">
        <v>109</v>
      </c>
      <c r="BO28" s="222" t="s">
        <v>110</v>
      </c>
      <c r="BP28" s="222" t="s">
        <v>111</v>
      </c>
      <c r="BQ28" s="143"/>
      <c r="BR28" s="245" t="s">
        <v>92</v>
      </c>
      <c r="BS28" s="222" t="s">
        <v>61</v>
      </c>
      <c r="BT28" s="173" t="s">
        <v>142</v>
      </c>
    </row>
    <row r="29" spans="1:74" ht="12.95" customHeight="1">
      <c r="A29" s="17">
        <f t="shared" si="3"/>
        <v>1</v>
      </c>
      <c r="B29" s="17">
        <f t="shared" si="4"/>
        <v>22</v>
      </c>
      <c r="C29" s="17" t="str">
        <f>LEFT(ADDRESS(1,COLUMN(AG9),4),LEN(ADDRESS(1,COLUMN(AG9),4))-1)</f>
        <v>AG</v>
      </c>
      <c r="D29" s="89" cm="1">
        <f t="array" aca="1" ref="D29" ca="1">IF(INDIRECT(VLOOKUP(B29,B$8:C$38,2,FALSE)&amp;(10*A29-1))="","",INDIRECT(VLOOKUP(B29,B$8:C$38,2,FALSE)&amp;(10*A29-1)))</f>
        <v>45952</v>
      </c>
      <c r="E29" s="17" t="str">
        <f t="shared" ca="1" si="0"/>
        <v>水</v>
      </c>
      <c r="F29" s="17" t="str" cm="1">
        <f t="array" aca="1" ref="F29" ca="1">IF(E29="","",IF(INDIRECT(VLOOKUP(B29,B$8:C$38,2,FALSE)&amp;(10*A29+3))="","",INDIRECT(VLOOKUP(B29,B$8:C$38,2,FALSE)&amp;(10*A29+3))))</f>
        <v/>
      </c>
      <c r="G29" s="17" t="str" cm="1">
        <f t="array" aca="1" ref="G29" ca="1">IF(E29="","",IF(INDIRECT(VLOOKUP(B29,B$8:C$38,2,FALSE)&amp;(10*A29+5))="","",INDIRECT(VLOOKUP(B29,B$8:C$38,2,FALSE)&amp;(10*A29+5))))</f>
        <v/>
      </c>
      <c r="H29" s="17" t="str" cm="1">
        <f t="array" aca="1" ref="H29" ca="1">IF(G29="","",IF(G29="●","振替後",IF(G29="▲","振替前",IF(G29="○","休日",IF(G29="外","非対象期間",IF(INDIRECT(VLOOKUP(B29,B$8:C$38,2,FALSE)&amp;(10*A29+5))="","",INDIRECT(VLOOKUP(B29,B$8:C$38,2,FALSE)&amp;(10*A29+5))))))))</f>
        <v/>
      </c>
      <c r="J29" s="52"/>
      <c r="K29" s="67" t="s">
        <v>1</v>
      </c>
      <c r="L29" s="126">
        <f>DATE(YEAR(L28),MONTH(L28),DAY(L28))</f>
        <v>45992</v>
      </c>
      <c r="M29" s="126">
        <f>IF(MONTH(DATE(YEAR(L29),MONTH(L29),DAY(L29)+1))=MONTH($L28),DATE(YEAR(L29),MONTH(L29),DAY(L29)+1),"")</f>
        <v>45993</v>
      </c>
      <c r="N29" s="126">
        <f t="shared" ref="N29:AP29" si="8">IF(MONTH(DATE(YEAR(M29),MONTH(M29),DAY(M29)+1))=MONTH($L28),DATE(YEAR(M29),MONTH(M29),DAY(M29)+1),"")</f>
        <v>45994</v>
      </c>
      <c r="O29" s="126">
        <f t="shared" si="8"/>
        <v>45995</v>
      </c>
      <c r="P29" s="126">
        <f t="shared" si="8"/>
        <v>45996</v>
      </c>
      <c r="Q29" s="126">
        <f t="shared" si="8"/>
        <v>45997</v>
      </c>
      <c r="R29" s="126">
        <f t="shared" si="8"/>
        <v>45998</v>
      </c>
      <c r="S29" s="126">
        <f t="shared" si="8"/>
        <v>45999</v>
      </c>
      <c r="T29" s="126">
        <f t="shared" si="8"/>
        <v>46000</v>
      </c>
      <c r="U29" s="126">
        <f t="shared" si="8"/>
        <v>46001</v>
      </c>
      <c r="V29" s="126">
        <f t="shared" si="8"/>
        <v>46002</v>
      </c>
      <c r="W29" s="126">
        <f t="shared" si="8"/>
        <v>46003</v>
      </c>
      <c r="X29" s="126">
        <f t="shared" si="8"/>
        <v>46004</v>
      </c>
      <c r="Y29" s="126">
        <f t="shared" si="8"/>
        <v>46005</v>
      </c>
      <c r="Z29" s="126">
        <f t="shared" si="8"/>
        <v>46006</v>
      </c>
      <c r="AA29" s="126">
        <f t="shared" si="8"/>
        <v>46007</v>
      </c>
      <c r="AB29" s="126">
        <f t="shared" si="8"/>
        <v>46008</v>
      </c>
      <c r="AC29" s="126">
        <f t="shared" si="8"/>
        <v>46009</v>
      </c>
      <c r="AD29" s="126">
        <f t="shared" si="8"/>
        <v>46010</v>
      </c>
      <c r="AE29" s="126">
        <f t="shared" si="8"/>
        <v>46011</v>
      </c>
      <c r="AF29" s="126">
        <f t="shared" si="8"/>
        <v>46012</v>
      </c>
      <c r="AG29" s="126">
        <f t="shared" si="8"/>
        <v>46013</v>
      </c>
      <c r="AH29" s="126">
        <f t="shared" si="8"/>
        <v>46014</v>
      </c>
      <c r="AI29" s="126">
        <f t="shared" si="8"/>
        <v>46015</v>
      </c>
      <c r="AJ29" s="126">
        <f t="shared" si="8"/>
        <v>46016</v>
      </c>
      <c r="AK29" s="126">
        <f t="shared" si="8"/>
        <v>46017</v>
      </c>
      <c r="AL29" s="126">
        <f t="shared" si="8"/>
        <v>46018</v>
      </c>
      <c r="AM29" s="126">
        <f t="shared" si="8"/>
        <v>46019</v>
      </c>
      <c r="AN29" s="126">
        <f t="shared" si="8"/>
        <v>46020</v>
      </c>
      <c r="AO29" s="126">
        <f t="shared" si="8"/>
        <v>46021</v>
      </c>
      <c r="AP29" s="127">
        <f t="shared" si="8"/>
        <v>46022</v>
      </c>
      <c r="AQ29" s="273"/>
      <c r="AR29" s="274"/>
      <c r="AS29" s="274"/>
      <c r="AT29" s="274"/>
      <c r="AU29" s="275"/>
      <c r="AV29" s="263"/>
      <c r="AW29" s="264"/>
      <c r="AX29" s="265"/>
      <c r="AY29" s="268"/>
      <c r="AZ29" s="269"/>
      <c r="BA29" s="251"/>
      <c r="BB29" s="254"/>
      <c r="BC29" s="257"/>
      <c r="BD29" s="210"/>
      <c r="BE29" s="248"/>
      <c r="BF29" s="210"/>
      <c r="BG29" s="248"/>
      <c r="BH29" s="210"/>
      <c r="BI29" s="210"/>
      <c r="BJ29" s="140" t="s">
        <v>78</v>
      </c>
      <c r="BK29" s="140" t="s">
        <v>79</v>
      </c>
      <c r="BL29" s="222"/>
      <c r="BM29" s="249"/>
      <c r="BN29" s="249"/>
      <c r="BO29" s="173"/>
      <c r="BP29" s="173"/>
      <c r="BQ29" s="144"/>
      <c r="BR29" s="246"/>
      <c r="BS29" s="222"/>
      <c r="BT29" s="173"/>
    </row>
    <row r="30" spans="1:74" ht="13.5" customHeight="1">
      <c r="A30" s="17">
        <f t="shared" si="3"/>
        <v>1</v>
      </c>
      <c r="B30" s="17">
        <f t="shared" si="4"/>
        <v>23</v>
      </c>
      <c r="C30" s="17" t="str">
        <f>LEFT(ADDRESS(1,COLUMN(AH9),4),LEN(ADDRESS(1,COLUMN(AH9),4))-1)</f>
        <v>AH</v>
      </c>
      <c r="D30" s="89" cm="1">
        <f t="array" aca="1" ref="D30" ca="1">IF(INDIRECT(VLOOKUP(B30,B$8:C$38,2,FALSE)&amp;(10*A30-1))="","",INDIRECT(VLOOKUP(B30,B$8:C$38,2,FALSE)&amp;(10*A30-1)))</f>
        <v>45953</v>
      </c>
      <c r="E30" s="17" t="str">
        <f t="shared" ca="1" si="0"/>
        <v>木</v>
      </c>
      <c r="F30" s="17" t="str" cm="1">
        <f t="array" aca="1" ref="F30" ca="1">IF(E30="","",IF(INDIRECT(VLOOKUP(B30,B$8:C$38,2,FALSE)&amp;(10*A30+3))="","",INDIRECT(VLOOKUP(B30,B$8:C$38,2,FALSE)&amp;(10*A30+3))))</f>
        <v/>
      </c>
      <c r="G30" s="17" t="str" cm="1">
        <f t="array" aca="1" ref="G30" ca="1">IF(E30="","",IF(INDIRECT(VLOOKUP(B30,B$8:C$38,2,FALSE)&amp;(10*A30+5))="","",INDIRECT(VLOOKUP(B30,B$8:C$38,2,FALSE)&amp;(10*A30+5))))</f>
        <v/>
      </c>
      <c r="H30" s="17" t="str" cm="1">
        <f t="array" aca="1" ref="H30" ca="1">IF(G30="","",IF(G30="●","振替後",IF(G30="▲","振替前",IF(G30="○","休日",IF(G30="外","非対象期間",IF(INDIRECT(VLOOKUP(B30,B$8:C$38,2,FALSE)&amp;(10*A30+5))="","",INDIRECT(VLOOKUP(B30,B$8:C$38,2,FALSE)&amp;(10*A30+5))))))))</f>
        <v/>
      </c>
      <c r="J30" s="52"/>
      <c r="K30" s="67" t="s">
        <v>2</v>
      </c>
      <c r="L30" s="145" t="str">
        <f t="shared" ref="L30:AP30" si="9">TEXT(L29,"aaa")</f>
        <v>月</v>
      </c>
      <c r="M30" s="145" t="str">
        <f t="shared" si="9"/>
        <v>火</v>
      </c>
      <c r="N30" s="145" t="str">
        <f t="shared" si="9"/>
        <v>水</v>
      </c>
      <c r="O30" s="145" t="str">
        <f t="shared" si="9"/>
        <v>木</v>
      </c>
      <c r="P30" s="145" t="str">
        <f t="shared" si="9"/>
        <v>金</v>
      </c>
      <c r="Q30" s="145" t="str">
        <f t="shared" si="9"/>
        <v>土</v>
      </c>
      <c r="R30" s="145" t="str">
        <f t="shared" si="9"/>
        <v>日</v>
      </c>
      <c r="S30" s="145" t="str">
        <f t="shared" si="9"/>
        <v>月</v>
      </c>
      <c r="T30" s="145" t="str">
        <f t="shared" si="9"/>
        <v>火</v>
      </c>
      <c r="U30" s="145" t="str">
        <f t="shared" si="9"/>
        <v>水</v>
      </c>
      <c r="V30" s="145" t="str">
        <f t="shared" si="9"/>
        <v>木</v>
      </c>
      <c r="W30" s="145" t="str">
        <f t="shared" si="9"/>
        <v>金</v>
      </c>
      <c r="X30" s="145" t="str">
        <f t="shared" si="9"/>
        <v>土</v>
      </c>
      <c r="Y30" s="145" t="str">
        <f t="shared" si="9"/>
        <v>日</v>
      </c>
      <c r="Z30" s="145" t="str">
        <f t="shared" si="9"/>
        <v>月</v>
      </c>
      <c r="AA30" s="145" t="str">
        <f t="shared" si="9"/>
        <v>火</v>
      </c>
      <c r="AB30" s="145" t="str">
        <f t="shared" si="9"/>
        <v>水</v>
      </c>
      <c r="AC30" s="145" t="str">
        <f t="shared" si="9"/>
        <v>木</v>
      </c>
      <c r="AD30" s="145" t="str">
        <f t="shared" si="9"/>
        <v>金</v>
      </c>
      <c r="AE30" s="145" t="str">
        <f t="shared" si="9"/>
        <v>土</v>
      </c>
      <c r="AF30" s="145" t="str">
        <f t="shared" si="9"/>
        <v>日</v>
      </c>
      <c r="AG30" s="145" t="str">
        <f t="shared" si="9"/>
        <v>月</v>
      </c>
      <c r="AH30" s="145" t="str">
        <f t="shared" si="9"/>
        <v>火</v>
      </c>
      <c r="AI30" s="145" t="str">
        <f t="shared" si="9"/>
        <v>水</v>
      </c>
      <c r="AJ30" s="145" t="str">
        <f t="shared" si="9"/>
        <v>木</v>
      </c>
      <c r="AK30" s="145" t="str">
        <f t="shared" si="9"/>
        <v>金</v>
      </c>
      <c r="AL30" s="145" t="str">
        <f t="shared" si="9"/>
        <v>土</v>
      </c>
      <c r="AM30" s="145" t="str">
        <f t="shared" si="9"/>
        <v>日</v>
      </c>
      <c r="AN30" s="145" t="str">
        <f t="shared" si="9"/>
        <v>月</v>
      </c>
      <c r="AO30" s="145" t="str">
        <f t="shared" si="9"/>
        <v>火</v>
      </c>
      <c r="AP30" s="146" t="str">
        <f t="shared" si="9"/>
        <v>水</v>
      </c>
      <c r="AQ30" s="287" t="s">
        <v>137</v>
      </c>
      <c r="AR30" s="289" t="s">
        <v>138</v>
      </c>
      <c r="AS30" s="289" t="s">
        <v>139</v>
      </c>
      <c r="AT30" s="289" t="s">
        <v>140</v>
      </c>
      <c r="AU30" s="304" t="s">
        <v>141</v>
      </c>
      <c r="AV30" s="229" t="s">
        <v>44</v>
      </c>
      <c r="AW30" s="230" t="s">
        <v>12</v>
      </c>
      <c r="AX30" s="231" t="s">
        <v>51</v>
      </c>
      <c r="AY30" s="232" t="s">
        <v>44</v>
      </c>
      <c r="AZ30" s="235" t="s">
        <v>13</v>
      </c>
      <c r="BA30" s="252"/>
      <c r="BB30" s="255"/>
      <c r="BC30" s="238">
        <f>COUNT(L29:AP29)</f>
        <v>31</v>
      </c>
      <c r="BD30" s="208">
        <f>BC30-BA32</f>
        <v>28</v>
      </c>
      <c r="BE30" s="222">
        <f>SUM(BD$8:BD33)</f>
        <v>70</v>
      </c>
      <c r="BF30" s="208">
        <f>BC30-BA34</f>
        <v>28</v>
      </c>
      <c r="BG30" s="222">
        <f>SUM(BF$8:BF33)</f>
        <v>70</v>
      </c>
      <c r="BH30" s="222">
        <f>COUNTIF(L33:AP33,"○")+COUNTIF(L33:AP33,"●")</f>
        <v>8</v>
      </c>
      <c r="BI30" s="222">
        <f>SUM(BH$9:BH34)</f>
        <v>20</v>
      </c>
      <c r="BJ30" s="222">
        <f>COUNTIF(L35:AP35,"○")+COUNTIF(L35:AP35,"●")</f>
        <v>8</v>
      </c>
      <c r="BK30" s="222">
        <f>SUM(BJ$10:BJ35)</f>
        <v>20</v>
      </c>
      <c r="BL30" s="173">
        <f>COUNTIF(L30:AP30,"土")+COUNTIF(L30:AP30,"日")</f>
        <v>8</v>
      </c>
      <c r="BM30" s="248"/>
      <c r="BN30" s="248"/>
      <c r="BO30" s="173" t="str">
        <f ca="1">IF(OR(BM31/BD30&lt;0.285,BM31=0),"特例","特例なし")</f>
        <v>特例なし</v>
      </c>
      <c r="BP30" s="173" t="str">
        <f ca="1">IF(OR(BN31/BF30&lt;0.285,BN31=0),"特例","特例なし")</f>
        <v>特例なし</v>
      </c>
      <c r="BQ30" s="223" t="s">
        <v>97</v>
      </c>
      <c r="BR30" s="225">
        <f>ABS(IF(WEEKDAY(L28,3)=0,7,WEEKDAY(L28,3)-7))</f>
        <v>7</v>
      </c>
      <c r="BS30" s="173">
        <f>IF($AX$340="計画",IF(BD30=0,1,IF(AX33="達成",1,IF(AX33="達成※",1,0))),IF(BF30=0,1,IF(AX35="達成",1,IF(AX35="達成※",1,0))))</f>
        <v>1</v>
      </c>
      <c r="BT30" s="173">
        <f ca="1">IF($AX$340="計画",IF(COUNTIF(AQ34:AU34,"未")=0,1,0),IF(COUNTIF(AQ36:AU36,"未")=0,1,0))</f>
        <v>1</v>
      </c>
    </row>
    <row r="31" spans="1:74" ht="33.950000000000003" customHeight="1">
      <c r="A31" s="17">
        <f t="shared" si="3"/>
        <v>1</v>
      </c>
      <c r="B31" s="17">
        <f t="shared" si="4"/>
        <v>24</v>
      </c>
      <c r="C31" s="17" t="str">
        <f>LEFT(ADDRESS(1,COLUMN(AI9),4),LEN(ADDRESS(1,COLUMN(AI9),4))-1)</f>
        <v>AI</v>
      </c>
      <c r="D31" s="89" cm="1">
        <f t="array" aca="1" ref="D31" ca="1">IF(INDIRECT(VLOOKUP(B31,B$8:C$38,2,FALSE)&amp;(10*A31-1))="","",INDIRECT(VLOOKUP(B31,B$8:C$38,2,FALSE)&amp;(10*A31-1)))</f>
        <v>45954</v>
      </c>
      <c r="E31" s="17" t="str">
        <f t="shared" ca="1" si="0"/>
        <v>金</v>
      </c>
      <c r="F31" s="17" t="str" cm="1">
        <f t="array" aca="1" ref="F31" ca="1">IF(E31="","",IF(INDIRECT(VLOOKUP(B31,B$8:C$38,2,FALSE)&amp;(10*A31+3))="","",INDIRECT(VLOOKUP(B31,B$8:C$38,2,FALSE)&amp;(10*A31+3))))</f>
        <v/>
      </c>
      <c r="G31" s="17" t="str" cm="1">
        <f t="array" aca="1" ref="G31" ca="1">IF(E31="","",IF(INDIRECT(VLOOKUP(B31,B$8:C$38,2,FALSE)&amp;(10*A31+5))="","",INDIRECT(VLOOKUP(B31,B$8:C$38,2,FALSE)&amp;(10*A31+5))))</f>
        <v/>
      </c>
      <c r="H31" s="17" t="str" cm="1">
        <f t="array" aca="1" ref="H31" ca="1">IF(G31="","",IF(G31="●","振替後",IF(G31="▲","振替前",IF(G31="○","休日",IF(G31="外","非対象期間",IF(INDIRECT(VLOOKUP(B31,B$8:C$38,2,FALSE)&amp;(10*A31+5))="","",INDIRECT(VLOOKUP(B31,B$8:C$38,2,FALSE)&amp;(10*A31+5))))))))</f>
        <v/>
      </c>
      <c r="J31" s="52"/>
      <c r="K31" s="220" t="s">
        <v>3</v>
      </c>
      <c r="L31" s="218" t="str">
        <f>IFERROR(VLOOKUP(L29,祝日一覧!$A:$C,3,FALSE),"")</f>
        <v/>
      </c>
      <c r="M31" s="218" t="str">
        <f>IFERROR(VLOOKUP(M29,祝日一覧!$A:$C,3,FALSE),"")</f>
        <v/>
      </c>
      <c r="N31" s="218" t="str">
        <f>IFERROR(VLOOKUP(N29,祝日一覧!$A:$C,3,FALSE),"")</f>
        <v/>
      </c>
      <c r="O31" s="218" t="str">
        <f>IFERROR(VLOOKUP(O29,祝日一覧!$A:$C,3,FALSE),"")</f>
        <v/>
      </c>
      <c r="P31" s="218" t="str">
        <f>IFERROR(VLOOKUP(P29,祝日一覧!$A:$C,3,FALSE),"")</f>
        <v/>
      </c>
      <c r="Q31" s="218" t="str">
        <f>IFERROR(VLOOKUP(Q29,祝日一覧!$A:$C,3,FALSE),"")</f>
        <v/>
      </c>
      <c r="R31" s="218" t="str">
        <f>IFERROR(VLOOKUP(R29,祝日一覧!$A:$C,3,FALSE),"")</f>
        <v/>
      </c>
      <c r="S31" s="218" t="str">
        <f>IFERROR(VLOOKUP(S29,祝日一覧!$A:$C,3,FALSE),"")</f>
        <v/>
      </c>
      <c r="T31" s="218" t="str">
        <f>IFERROR(VLOOKUP(T29,祝日一覧!$A:$C,3,FALSE),"")</f>
        <v/>
      </c>
      <c r="U31" s="218" t="str">
        <f>IFERROR(VLOOKUP(U29,祝日一覧!$A:$C,3,FALSE),"")</f>
        <v/>
      </c>
      <c r="V31" s="218" t="str">
        <f>IFERROR(VLOOKUP(V29,祝日一覧!$A:$C,3,FALSE),"")</f>
        <v/>
      </c>
      <c r="W31" s="218" t="str">
        <f>IFERROR(VLOOKUP(W29,祝日一覧!$A:$C,3,FALSE),"")</f>
        <v/>
      </c>
      <c r="X31" s="218" t="str">
        <f>IFERROR(VLOOKUP(X29,祝日一覧!$A:$C,3,FALSE),"")</f>
        <v/>
      </c>
      <c r="Y31" s="218" t="str">
        <f>IFERROR(VLOOKUP(Y29,祝日一覧!$A:$C,3,FALSE),"")</f>
        <v/>
      </c>
      <c r="Z31" s="218" t="str">
        <f>IFERROR(VLOOKUP(Z29,祝日一覧!$A:$C,3,FALSE),"")</f>
        <v/>
      </c>
      <c r="AA31" s="218" t="str">
        <f>IFERROR(VLOOKUP(AA29,祝日一覧!$A:$C,3,FALSE),"")</f>
        <v/>
      </c>
      <c r="AB31" s="218" t="str">
        <f>IFERROR(VLOOKUP(AB29,祝日一覧!$A:$C,3,FALSE),"")</f>
        <v/>
      </c>
      <c r="AC31" s="218" t="str">
        <f>IFERROR(VLOOKUP(AC29,祝日一覧!$A:$C,3,FALSE),"")</f>
        <v/>
      </c>
      <c r="AD31" s="218" t="str">
        <f>IFERROR(VLOOKUP(AD29,祝日一覧!$A:$C,3,FALSE),"")</f>
        <v/>
      </c>
      <c r="AE31" s="218" t="str">
        <f>IFERROR(VLOOKUP(AE29,祝日一覧!$A:$C,3,FALSE),"")</f>
        <v/>
      </c>
      <c r="AF31" s="218" t="str">
        <f>IFERROR(VLOOKUP(AF29,祝日一覧!$A:$C,3,FALSE),"")</f>
        <v/>
      </c>
      <c r="AG31" s="218" t="str">
        <f>IFERROR(VLOOKUP(AG29,祝日一覧!$A:$C,3,FALSE),"")</f>
        <v/>
      </c>
      <c r="AH31" s="218" t="str">
        <f>IFERROR(VLOOKUP(AH29,祝日一覧!$A:$C,3,FALSE),"")</f>
        <v/>
      </c>
      <c r="AI31" s="218" t="str">
        <f>IFERROR(VLOOKUP(AI29,祝日一覧!$A:$C,3,FALSE),"")</f>
        <v/>
      </c>
      <c r="AJ31" s="218" t="str">
        <f>IFERROR(VLOOKUP(AJ29,祝日一覧!$A:$C,3,FALSE),"")</f>
        <v/>
      </c>
      <c r="AK31" s="218" t="str">
        <f>IFERROR(VLOOKUP(AK29,祝日一覧!$A:$C,3,FALSE),"")</f>
        <v/>
      </c>
      <c r="AL31" s="218" t="str">
        <f>IFERROR(VLOOKUP(AL29,祝日一覧!$A:$C,3,FALSE),"")</f>
        <v/>
      </c>
      <c r="AM31" s="218" t="str">
        <f>IFERROR(VLOOKUP(AM29,祝日一覧!$A:$C,3,FALSE),"")</f>
        <v/>
      </c>
      <c r="AN31" s="218" t="str">
        <f>IFERROR(VLOOKUP(AN29,祝日一覧!$A:$C,3,FALSE),"")</f>
        <v>年末年始休暇</v>
      </c>
      <c r="AO31" s="218" t="str">
        <f>IFERROR(VLOOKUP(AO29,祝日一覧!$A:$C,3,FALSE),"")</f>
        <v>年末年始休暇</v>
      </c>
      <c r="AP31" s="218" t="str">
        <f>IFERROR(VLOOKUP(AP29,祝日一覧!$A:$C,3,FALSE),"")</f>
        <v>年末年始休暇</v>
      </c>
      <c r="AQ31" s="288"/>
      <c r="AR31" s="290"/>
      <c r="AS31" s="290"/>
      <c r="AT31" s="290"/>
      <c r="AU31" s="305"/>
      <c r="AV31" s="229"/>
      <c r="AW31" s="230"/>
      <c r="AX31" s="231"/>
      <c r="AY31" s="233"/>
      <c r="AZ31" s="236"/>
      <c r="BA31" s="41" t="s">
        <v>85</v>
      </c>
      <c r="BB31" s="42" t="s">
        <v>85</v>
      </c>
      <c r="BC31" s="238"/>
      <c r="BD31" s="209"/>
      <c r="BE31" s="222"/>
      <c r="BF31" s="209"/>
      <c r="BG31" s="222"/>
      <c r="BH31" s="222"/>
      <c r="BI31" s="222"/>
      <c r="BJ31" s="222"/>
      <c r="BK31" s="222"/>
      <c r="BL31" s="173"/>
      <c r="BM31" s="226">
        <f ca="1">BL30-BB32</f>
        <v>8</v>
      </c>
      <c r="BN31" s="226">
        <f ca="1">BL30-BB34</f>
        <v>8</v>
      </c>
      <c r="BO31" s="173"/>
      <c r="BP31" s="173"/>
      <c r="BQ31" s="224"/>
      <c r="BR31" s="225">
        <f>WEEKDAY(L27,3)</f>
        <v>5</v>
      </c>
      <c r="BS31" s="173"/>
      <c r="BT31" s="173"/>
      <c r="BU31" s="24"/>
    </row>
    <row r="32" spans="1:74" s="3" customFormat="1" ht="53.1" customHeight="1">
      <c r="A32" s="17">
        <f t="shared" si="3"/>
        <v>1</v>
      </c>
      <c r="B32" s="17">
        <f t="shared" si="4"/>
        <v>25</v>
      </c>
      <c r="C32" s="88" t="str">
        <f>LEFT(ADDRESS(1,COLUMN(AJ9),4),LEN(ADDRESS(1,COLUMN(AJ9),4))-1)</f>
        <v>AJ</v>
      </c>
      <c r="D32" s="89" cm="1">
        <f t="array" aca="1" ref="D32" ca="1">IF(INDIRECT(VLOOKUP(B32,B$8:C$38,2,FALSE)&amp;(10*A32-1))="","",INDIRECT(VLOOKUP(B32,B$8:C$38,2,FALSE)&amp;(10*A32-1)))</f>
        <v>45955</v>
      </c>
      <c r="E32" s="17" t="str">
        <f t="shared" ca="1" si="0"/>
        <v>土</v>
      </c>
      <c r="F32" s="17" t="str" cm="1">
        <f t="array" aca="1" ref="F32" ca="1">IF(E32="","",IF(INDIRECT(VLOOKUP(B32,B$8:C$38,2,FALSE)&amp;(10*A32+3))="","",INDIRECT(VLOOKUP(B32,B$8:C$38,2,FALSE)&amp;(10*A32+3))))</f>
        <v>○</v>
      </c>
      <c r="G32" s="17" t="str" cm="1">
        <f t="array" aca="1" ref="G32" ca="1">IF(E32="","",IF(INDIRECT(VLOOKUP(B32,B$8:C$38,2,FALSE)&amp;(10*A32+5))="","",INDIRECT(VLOOKUP(B32,B$8:C$38,2,FALSE)&amp;(10*A32+5))))</f>
        <v>○</v>
      </c>
      <c r="H32" s="17" t="str" cm="1">
        <f t="array" aca="1" ref="H32" ca="1">IF(G32="","",IF(G32="●","振替後",IF(G32="▲","振替前",IF(G32="○","休日",IF(G32="外","非対象期間",IF(INDIRECT(VLOOKUP(B32,B$8:C$38,2,FALSE)&amp;(10*A32+5))="","",INDIRECT(VLOOKUP(B32,B$8:C$38,2,FALSE)&amp;(10*A32+5))))))))</f>
        <v>休日</v>
      </c>
      <c r="J32" s="68"/>
      <c r="K32" s="221"/>
      <c r="L32" s="218"/>
      <c r="M32" s="218"/>
      <c r="N32" s="218"/>
      <c r="O32" s="218"/>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218"/>
      <c r="AQ32" s="108" t="str">
        <f>IF($BR30=7,DBCS(1&amp;"日～"&amp;7&amp;"日"),DBCS("前"&amp;DAY(EOMONTH($L28-1,0))-6+$BR30&amp;"日～"&amp;$BR30&amp;"日"))</f>
        <v>１日～７日</v>
      </c>
      <c r="AR32" s="109" t="str">
        <f>DBCS($BR30+1&amp;"日～"&amp;$BR30+7&amp;"日")</f>
        <v>８日～１４日</v>
      </c>
      <c r="AS32" s="109" t="str">
        <f>DBCS($BR30+8&amp;"日～"&amp;$BR30+14&amp;"日")</f>
        <v>１５日～２１日</v>
      </c>
      <c r="AT32" s="109" t="str">
        <f>DBCS($BR30+15&amp;"日～"&amp;$BR30+21&amp;"日")</f>
        <v>２２日～２８日</v>
      </c>
      <c r="AU32" s="110" t="str">
        <f>IF(AND(BR30=7,BR33=0),"-",IF($BR35=3,"-",DBCS($BR30+22&amp;"日～"&amp;$BR30+28&amp;"日")))</f>
        <v>-</v>
      </c>
      <c r="AV32" s="229"/>
      <c r="AW32" s="230"/>
      <c r="AX32" s="231"/>
      <c r="AY32" s="234"/>
      <c r="AZ32" s="237"/>
      <c r="BA32" s="41">
        <f>COUNTIF(L33:AP34,"外")</f>
        <v>3</v>
      </c>
      <c r="BB32" s="42">
        <f ca="1">COUNTIF(OFFSET(L33,0,MAX(5-WEEKDAY(L28,3),0),1,MIN(7-WEEKDAY(L28,3),2)),"外")+COUNTIF(OFFSET(L33,0,MAX(5-WEEKDAY(L28,3),0)+7,1,2),"外")+COUNTIF(OFFSET(L33,0,MAX(5-WEEKDAY(L28,3),0)+14,1,2),"外")+COUNTIF(OFFSET(L33,0,MAX(5-WEEKDAY(L28,3),0)+21,1,2),"外")+IF(BR32-BR30&lt;27,0,COUNTIF(OFFSET(L33,0,BR30+26,1,MIN(7-BR33,2)),"外"))</f>
        <v>0</v>
      </c>
      <c r="BC32" s="238"/>
      <c r="BD32" s="209"/>
      <c r="BE32" s="222"/>
      <c r="BF32" s="209"/>
      <c r="BG32" s="222"/>
      <c r="BH32" s="222"/>
      <c r="BI32" s="222"/>
      <c r="BJ32" s="222"/>
      <c r="BK32" s="222"/>
      <c r="BL32" s="173"/>
      <c r="BM32" s="227"/>
      <c r="BN32" s="227"/>
      <c r="BO32" s="173"/>
      <c r="BP32" s="173"/>
      <c r="BQ32" s="35" t="s">
        <v>98</v>
      </c>
      <c r="BR32" s="31">
        <f>DAY(EOMONTH(L28,0))</f>
        <v>31</v>
      </c>
      <c r="BS32" s="173"/>
      <c r="BT32" s="173"/>
      <c r="BU32" s="29"/>
      <c r="BV32" s="30"/>
    </row>
    <row r="33" spans="1:74" s="4" customFormat="1" ht="29.1" customHeight="1">
      <c r="A33" s="17">
        <f t="shared" si="3"/>
        <v>1</v>
      </c>
      <c r="B33" s="17">
        <f t="shared" si="4"/>
        <v>26</v>
      </c>
      <c r="C33" s="4" t="str">
        <f>LEFT(ADDRESS(1,COLUMN(AK9),4),LEN(ADDRESS(1,COLUMN(AK9),4))-1)</f>
        <v>AK</v>
      </c>
      <c r="D33" s="89" cm="1">
        <f t="array" aca="1" ref="D33" ca="1">IF(INDIRECT(VLOOKUP(B33,B$8:C$38,2,FALSE)&amp;(10*A33-1))="","",INDIRECT(VLOOKUP(B33,B$8:C$38,2,FALSE)&amp;(10*A33-1)))</f>
        <v>45956</v>
      </c>
      <c r="E33" s="17" t="str">
        <f t="shared" ca="1" si="0"/>
        <v>日</v>
      </c>
      <c r="F33" s="17" t="str" cm="1">
        <f t="array" aca="1" ref="F33" ca="1">IF(E33="","",IF(INDIRECT(VLOOKUP(B33,B$8:C$38,2,FALSE)&amp;(10*A33+3))="","",INDIRECT(VLOOKUP(B33,B$8:C$38,2,FALSE)&amp;(10*A33+3))))</f>
        <v>○</v>
      </c>
      <c r="G33" s="17" t="str" cm="1">
        <f t="array" aca="1" ref="G33" ca="1">IF(E33="","",IF(INDIRECT(VLOOKUP(B33,B$8:C$38,2,FALSE)&amp;(10*A33+5))="","",INDIRECT(VLOOKUP(B33,B$8:C$38,2,FALSE)&amp;(10*A33+5))))</f>
        <v>○</v>
      </c>
      <c r="H33" s="17" t="str" cm="1">
        <f t="array" aca="1" ref="H33" ca="1">IF(G33="","",IF(G33="●","振替後",IF(G33="▲","振替前",IF(G33="○","休日",IF(G33="外","非対象期間",IF(INDIRECT(VLOOKUP(B33,B$8:C$38,2,FALSE)&amp;(10*A33+5))="","",INDIRECT(VLOOKUP(B33,B$8:C$38,2,FALSE)&amp;(10*A33+5))))))))</f>
        <v>休日</v>
      </c>
      <c r="J33" s="69"/>
      <c r="K33" s="212" t="s">
        <v>88</v>
      </c>
      <c r="L33" s="194"/>
      <c r="M33" s="194"/>
      <c r="N33" s="194"/>
      <c r="O33" s="194"/>
      <c r="P33" s="194"/>
      <c r="Q33" s="194" t="s">
        <v>48</v>
      </c>
      <c r="R33" s="194" t="s">
        <v>48</v>
      </c>
      <c r="S33" s="194"/>
      <c r="T33" s="194"/>
      <c r="U33" s="194"/>
      <c r="V33" s="194"/>
      <c r="W33" s="194"/>
      <c r="X33" s="194" t="s">
        <v>48</v>
      </c>
      <c r="Y33" s="194" t="s">
        <v>48</v>
      </c>
      <c r="Z33" s="194" t="s">
        <v>48</v>
      </c>
      <c r="AA33" s="194"/>
      <c r="AB33" s="194"/>
      <c r="AC33" s="194"/>
      <c r="AD33" s="194"/>
      <c r="AE33" s="194" t="s">
        <v>116</v>
      </c>
      <c r="AF33" s="194"/>
      <c r="AG33" s="194"/>
      <c r="AH33" s="194"/>
      <c r="AI33" s="194" t="s">
        <v>116</v>
      </c>
      <c r="AJ33" s="194"/>
      <c r="AK33" s="194"/>
      <c r="AL33" s="194"/>
      <c r="AM33" s="194" t="s">
        <v>116</v>
      </c>
      <c r="AN33" s="194" t="s">
        <v>94</v>
      </c>
      <c r="AO33" s="194" t="s">
        <v>94</v>
      </c>
      <c r="AP33" s="196" t="s">
        <v>94</v>
      </c>
      <c r="AQ33" s="111">
        <f ca="1">IF(BR30=7,COUNTIF(OFFSET($L33,0,0,1,$BR30),"○")+COUNTIF(OFFSET($L33,0,$BR30,1,7),"●"),COUNTIF(OFFSET($L33,0,0,1,$BR30),"○")+COUNTIF(OFFSET($L33,-10,DAY(EOMONTH(L28-1,0))-7+BR30,1,7-$BR30),"○")+COUNTIF(OFFSET(L33,0,BR30,1,7),"●"))</f>
        <v>2</v>
      </c>
      <c r="AR33" s="112">
        <f ca="1">COUNTIF(OFFSET($L33,0,$BR30,1,7),"○")+COUNTIF(OFFSET($L33,0,$BR30+7,1,7),"●")</f>
        <v>2</v>
      </c>
      <c r="AS33" s="112">
        <f ca="1">COUNTIF(OFFSET($L33,0,$BR30+7,1,7),"○")+COUNTIF(OFFSET($L33,0,$BR30+14,1,7),"●")</f>
        <v>2</v>
      </c>
      <c r="AT33" s="112">
        <f ca="1">IF(BR35=3,COUNTIF(OFFSET($L33,0,$BR30+14,1,7),"○")+IFERROR(COUNTIF(OFFSET(L33,0,BR30+22,1,BR33),"●"),0)+COUNTIF(OFFSET(L33,10,0,1,7-BR33),"●"),COUNTIF(OFFSET($L33,0,$BR30+14,1,7),"○")+COUNTIF(OFFSET($L33,0,$BR30+21,1,7),"●"))</f>
        <v>2</v>
      </c>
      <c r="AU33" s="113" t="str">
        <f ca="1">IF((BR35+SIGN(BR30))&lt;5,"-",IF(BR33=0,COUNTIF(OFFSET(L33,0,BR30+21,1,7),"○")+COUNTIF(OFFSET(L33,10,0,1,7-BR33),"●"),COUNTIF(OFFSET(L33,0,BR30+21,1,7),"○")+COUNTIF(OFFSET(L33,0,BR30+28,1,BR33),"●")+COUNTIF(OFFSET(L33,10,1,7-BR33,),"●")))</f>
        <v>-</v>
      </c>
      <c r="AV33" s="198">
        <f>BH30</f>
        <v>8</v>
      </c>
      <c r="AW33" s="200">
        <f>IF(BD30=0,"対象外",AV33/BD30)</f>
        <v>0.2857142857142857</v>
      </c>
      <c r="AX33" s="202" t="str">
        <f>IF(BD30=0,"対象外",IF(AV33/BD30&gt;=0.285,"達成",IF(AV33&gt;=BO33,"達成※","未")))</f>
        <v>達成</v>
      </c>
      <c r="AY33" s="204">
        <f>BI30</f>
        <v>20</v>
      </c>
      <c r="AZ33" s="206">
        <f>IFERROR(AY33/BE30,"")</f>
        <v>0.2857142857142857</v>
      </c>
      <c r="BA33" s="41" t="s">
        <v>86</v>
      </c>
      <c r="BB33" s="42" t="s">
        <v>86</v>
      </c>
      <c r="BC33" s="238"/>
      <c r="BD33" s="209"/>
      <c r="BE33" s="222"/>
      <c r="BF33" s="209"/>
      <c r="BG33" s="222"/>
      <c r="BH33" s="222"/>
      <c r="BI33" s="222"/>
      <c r="BJ33" s="222"/>
      <c r="BK33" s="222"/>
      <c r="BL33" s="173"/>
      <c r="BM33" s="227"/>
      <c r="BN33" s="227"/>
      <c r="BO33" s="173" t="str">
        <f ca="1">IF(OR(BM31/BD30&lt;0.285,BM31=0),BM31,"-")</f>
        <v>-</v>
      </c>
      <c r="BP33" s="226" t="str">
        <f ca="1">IF(OR(BN31/BF30&lt;0.285,BN31=0),BN31,"-")</f>
        <v>-</v>
      </c>
      <c r="BQ33" s="36" t="s">
        <v>99</v>
      </c>
      <c r="BR33" s="33">
        <f>MOD(BR32-BR30,7)</f>
        <v>3</v>
      </c>
      <c r="BS33" s="173"/>
      <c r="BT33" s="173"/>
    </row>
    <row r="34" spans="1:74" s="4" customFormat="1" ht="29.1" customHeight="1">
      <c r="A34" s="17">
        <f t="shared" si="3"/>
        <v>1</v>
      </c>
      <c r="B34" s="17">
        <f t="shared" si="4"/>
        <v>27</v>
      </c>
      <c r="C34" s="4" t="str">
        <f>LEFT(ADDRESS(1,COLUMN(AL9),4),LEN(ADDRESS(1,COLUMN(AL9),4))-1)</f>
        <v>AL</v>
      </c>
      <c r="D34" s="89" cm="1">
        <f t="array" aca="1" ref="D34" ca="1">IF(INDIRECT(VLOOKUP(B34,B$8:C$38,2,FALSE)&amp;(10*A34-1))="","",INDIRECT(VLOOKUP(B34,B$8:C$38,2,FALSE)&amp;(10*A34-1)))</f>
        <v>45957</v>
      </c>
      <c r="E34" s="17" t="str">
        <f t="shared" ca="1" si="0"/>
        <v>月</v>
      </c>
      <c r="F34" s="17" t="str" cm="1">
        <f t="array" aca="1" ref="F34" ca="1">IF(E34="","",IF(INDIRECT(VLOOKUP(B34,B$8:C$38,2,FALSE)&amp;(10*A34+3))="","",INDIRECT(VLOOKUP(B34,B$8:C$38,2,FALSE)&amp;(10*A34+3))))</f>
        <v/>
      </c>
      <c r="G34" s="17" t="str" cm="1">
        <f t="array" aca="1" ref="G34" ca="1">IF(E34="","",IF(INDIRECT(VLOOKUP(B34,B$8:C$38,2,FALSE)&amp;(10*A34+5))="","",INDIRECT(VLOOKUP(B34,B$8:C$38,2,FALSE)&amp;(10*A34+5))))</f>
        <v/>
      </c>
      <c r="H34" s="17" t="str" cm="1">
        <f t="array" aca="1" ref="H34" ca="1">IF(G34="","",IF(G34="●","振替後",IF(G34="▲","振替前",IF(G34="○","休日",IF(G34="外","非対象期間",IF(INDIRECT(VLOOKUP(B34,B$8:C$38,2,FALSE)&amp;(10*A34+5))="","",INDIRECT(VLOOKUP(B34,B$8:C$38,2,FALSE)&amp;(10*A34+5))))))))</f>
        <v/>
      </c>
      <c r="J34" s="69"/>
      <c r="K34" s="24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6"/>
      <c r="AQ34" s="114" t="str">
        <f ca="1">IF(BR30=1,
IF((2-COUNTIF(OFFSET(L33,0,0,1,1),"外")-COUNTIF(OFFSET(L33,-10,BR22-1),"外"))&lt;=AQ33,"達成","未"),
IF((2-COUNTIF(OFFSET(L33,0,MAX(5-WEEKDAY(L28,3),0),1,2),"外"))&lt;=AQ33,"達成","未"))</f>
        <v>達成</v>
      </c>
      <c r="AR34" s="112" t="str">
        <f ca="1">IF((2-COUNTIF(OFFSET($L33,0,$BR30+5,1,2),"外"))&lt;=AR33,"達成","未")</f>
        <v>達成</v>
      </c>
      <c r="AS34" s="112" t="str">
        <f ca="1">IF((2-COUNTIF(OFFSET($L33,0,$BR30+12,1,2),"外"))&lt;=AS33,"達成","未")</f>
        <v>達成</v>
      </c>
      <c r="AT34" s="112" t="str">
        <f ca="1">IF((2-COUNTIF(OFFSET($L33,0,$BR30+19,1,2),"外"))&lt;=AT33,"達成","未")</f>
        <v>達成</v>
      </c>
      <c r="AU34" s="113" t="str">
        <f ca="1">IF((BR35+SIGN(BR30))&lt;5,"-",IF((2-COUNTIF(OFFSET($L33,0,$BR30+26,1,2),"外"))&lt;=AU33,"達成","未"))</f>
        <v>-</v>
      </c>
      <c r="AV34" s="214"/>
      <c r="AW34" s="215"/>
      <c r="AX34" s="216"/>
      <c r="AY34" s="217"/>
      <c r="AZ34" s="239"/>
      <c r="BA34" s="240">
        <f>COUNTIF(L35:AP36,"外")</f>
        <v>3</v>
      </c>
      <c r="BB34" s="242">
        <f ca="1">COUNTIF(OFFSET(L35,0,MAX(5-WEEKDAY(L28,3),0),1,MIN(7-WEEKDAY(L28,3),2)),"外")+COUNTIF(OFFSET(L35,0,MAX(5-WEEKDAY(L28,3),0)+7,1,2),"外")+COUNTIF(OFFSET(L35,0,MAX(5-WEEKDAY(L28,3),0)+14,1,2),"外")+COUNTIF(OFFSET(L35,0,MAX(5-WEEKDAY(L28,3),0)+21,1,2),"外")+IF(BR32-BR30&lt;27,0,COUNTIF(OFFSET(L35,0,BR30+26,1,MIN(7-BR33,2)),"外"))</f>
        <v>0</v>
      </c>
      <c r="BC34" s="238"/>
      <c r="BD34" s="209"/>
      <c r="BE34" s="222"/>
      <c r="BF34" s="209"/>
      <c r="BG34" s="222"/>
      <c r="BH34" s="222"/>
      <c r="BI34" s="222"/>
      <c r="BJ34" s="222"/>
      <c r="BK34" s="222"/>
      <c r="BL34" s="173"/>
      <c r="BM34" s="227"/>
      <c r="BN34" s="227"/>
      <c r="BO34" s="173"/>
      <c r="BP34" s="227"/>
      <c r="BQ34" s="142" t="s">
        <v>101</v>
      </c>
      <c r="BR34" s="33">
        <f>SIGN(BR30)+SIGN(BR33)+BR35</f>
        <v>5</v>
      </c>
      <c r="BS34" s="173"/>
      <c r="BT34" s="173"/>
    </row>
    <row r="35" spans="1:74" s="4" customFormat="1" ht="29.1" customHeight="1">
      <c r="A35" s="17">
        <f t="shared" si="3"/>
        <v>1</v>
      </c>
      <c r="B35" s="17">
        <f t="shared" si="4"/>
        <v>28</v>
      </c>
      <c r="C35" s="4" t="str">
        <f>LEFT(ADDRESS(1,COLUMN(AM9),4),LEN(ADDRESS(1,COLUMN(AM9),4))-1)</f>
        <v>AM</v>
      </c>
      <c r="D35" s="89" cm="1">
        <f t="array" aca="1" ref="D35" ca="1">IF(INDIRECT(VLOOKUP(B35,B$8:C$38,2,FALSE)&amp;(10*A35-1))="","",INDIRECT(VLOOKUP(B35,B$8:C$38,2,FALSE)&amp;(10*A35-1)))</f>
        <v>45958</v>
      </c>
      <c r="E35" s="17" t="str">
        <f t="shared" ca="1" si="0"/>
        <v>火</v>
      </c>
      <c r="F35" s="17" t="str" cm="1">
        <f t="array" aca="1" ref="F35" ca="1">IF(E35="","",IF(INDIRECT(VLOOKUP(B35,B$8:C$38,2,FALSE)&amp;(10*A35+3))="","",INDIRECT(VLOOKUP(B35,B$8:C$38,2,FALSE)&amp;(10*A35+3))))</f>
        <v/>
      </c>
      <c r="G35" s="17" t="str" cm="1">
        <f t="array" aca="1" ref="G35" ca="1">IF(E35="","",IF(INDIRECT(VLOOKUP(B35,B$8:C$38,2,FALSE)&amp;(10*A35+5))="","",INDIRECT(VLOOKUP(B35,B$8:C$38,2,FALSE)&amp;(10*A35+5))))</f>
        <v/>
      </c>
      <c r="H35" s="17" t="str" cm="1">
        <f t="array" aca="1" ref="H35" ca="1">IF(G35="","",IF(G35="●","振替後",IF(G35="▲","振替前",IF(G35="○","休日",IF(G35="外","非対象期間",IF(INDIRECT(VLOOKUP(B35,B$8:C$38,2,FALSE)&amp;(10*A35+5))="","",INDIRECT(VLOOKUP(B35,B$8:C$38,2,FALSE)&amp;(10*A35+5))))))))</f>
        <v/>
      </c>
      <c r="J35" s="69"/>
      <c r="K35" s="212" t="s">
        <v>84</v>
      </c>
      <c r="L35" s="194"/>
      <c r="M35" s="194"/>
      <c r="N35" s="194"/>
      <c r="O35" s="194"/>
      <c r="P35" s="194"/>
      <c r="Q35" s="194" t="s">
        <v>134</v>
      </c>
      <c r="R35" s="194" t="s">
        <v>116</v>
      </c>
      <c r="S35" s="194" t="s">
        <v>135</v>
      </c>
      <c r="T35" s="194"/>
      <c r="U35" s="194"/>
      <c r="V35" s="194"/>
      <c r="W35" s="194"/>
      <c r="X35" s="194" t="s">
        <v>116</v>
      </c>
      <c r="Y35" s="194" t="s">
        <v>116</v>
      </c>
      <c r="Z35" s="194"/>
      <c r="AA35" s="194"/>
      <c r="AB35" s="194" t="s">
        <v>116</v>
      </c>
      <c r="AC35" s="194"/>
      <c r="AD35" s="194"/>
      <c r="AE35" s="194"/>
      <c r="AF35" s="194" t="s">
        <v>116</v>
      </c>
      <c r="AG35" s="194"/>
      <c r="AH35" s="194"/>
      <c r="AI35" s="194" t="s">
        <v>116</v>
      </c>
      <c r="AJ35" s="194"/>
      <c r="AK35" s="194"/>
      <c r="AL35" s="194"/>
      <c r="AM35" s="194" t="s">
        <v>116</v>
      </c>
      <c r="AN35" s="194" t="s">
        <v>94</v>
      </c>
      <c r="AO35" s="194" t="s">
        <v>94</v>
      </c>
      <c r="AP35" s="196" t="s">
        <v>94</v>
      </c>
      <c r="AQ35" s="118">
        <f ca="1">IF(BR30=7,COUNTIF(OFFSET($L35,0,0,1,$BR30),"○")+COUNTIF(OFFSET($L35,0,$BR30,1,7),"●"),COUNTIF(OFFSET($L35,0,0,1,$BR30),"○")+COUNTIF(OFFSET($L35,-10,DAY(EOMONTH(L28-1,0))-7+BR30,1,7-$BR30),"○")+COUNTIF(OFFSET(L35,0,BR30,1,7),"●"))</f>
        <v>2</v>
      </c>
      <c r="AR35" s="119">
        <f ca="1">COUNTIF(OFFSET($L35,0,$BR30,1,7),"○")+COUNTIF(OFFSET($L35,0,$BR30+7,1,7),"●")</f>
        <v>2</v>
      </c>
      <c r="AS35" s="119">
        <f ca="1">COUNTIF(OFFSET($L35,0,$BR30+7,1,7),"○")+COUNTIF(OFFSET($L35,0,$BR30+14,1,7),"●")</f>
        <v>2</v>
      </c>
      <c r="AT35" s="119">
        <f ca="1">IF(BR35=3,COUNTIF(OFFSET($L35,0,$BR30+14,1,7),"○")+IFERROR(COUNTIF(OFFSET(L35,0,BR30+22,1,BR33),"●"),0)+COUNTIF(OFFSET(L35,10,0,1,7-BR33),"●"),COUNTIF(OFFSET($L35,0,$BR30+14,1,7),"○")+COUNTIF(OFFSET($L35,0,$BR30+21,1,7),"●"))</f>
        <v>2</v>
      </c>
      <c r="AU35" s="120" t="str">
        <f ca="1">IF((BR35+SIGN(BR30))&lt;5,"-",IF(BR33=0,COUNTIF(OFFSET(L35,0,BR30+21,1,7),"○")+COUNTIF(OFFSET(L35,10,0,1,7-BR33),"●"),COUNTIF(OFFSET(L35,0,BR30+21,1,7),"○")+COUNTIF(OFFSET(L35,0,BR30+28,1,BR33),"●")+COUNTIF(OFFSET(L35,10,1,7-BR33,),"●")))</f>
        <v>-</v>
      </c>
      <c r="AV35" s="198">
        <f>BJ30</f>
        <v>8</v>
      </c>
      <c r="AW35" s="200">
        <f>IF(BD30=0,"対象外",AV35/BD30)</f>
        <v>0.2857142857142857</v>
      </c>
      <c r="AX35" s="202" t="str">
        <f>IF(BD30=0,"対象外",IF(AV35/BD30&gt;=0.285,"達成",IF(AV35&gt;=BP33,"達成※","未")))</f>
        <v>達成</v>
      </c>
      <c r="AY35" s="204">
        <f>BK30</f>
        <v>20</v>
      </c>
      <c r="AZ35" s="206">
        <f>IFERROR(AY35/BG30,"")</f>
        <v>0.2857142857142857</v>
      </c>
      <c r="BA35" s="241"/>
      <c r="BB35" s="243"/>
      <c r="BC35" s="238"/>
      <c r="BD35" s="210"/>
      <c r="BE35" s="222"/>
      <c r="BF35" s="210"/>
      <c r="BG35" s="222"/>
      <c r="BH35" s="222"/>
      <c r="BI35" s="222"/>
      <c r="BJ35" s="222"/>
      <c r="BK35" s="222"/>
      <c r="BL35" s="173"/>
      <c r="BM35" s="228"/>
      <c r="BN35" s="228"/>
      <c r="BO35" s="173"/>
      <c r="BP35" s="228"/>
      <c r="BQ35" s="37" t="s">
        <v>100</v>
      </c>
      <c r="BR35" s="104">
        <f>ROUNDDOWN((BR32-BR30)/7,0)</f>
        <v>3</v>
      </c>
      <c r="BS35" s="173"/>
      <c r="BT35" s="173"/>
    </row>
    <row r="36" spans="1:74" s="4" customFormat="1" ht="29.1" customHeight="1" thickBot="1">
      <c r="A36" s="17">
        <f t="shared" si="3"/>
        <v>1</v>
      </c>
      <c r="B36" s="17">
        <f t="shared" si="4"/>
        <v>29</v>
      </c>
      <c r="C36" s="4" t="str">
        <f>LEFT(ADDRESS(1,COLUMN(AN9),4),LEN(ADDRESS(1,COLUMN(AN9),4))-1)</f>
        <v>AN</v>
      </c>
      <c r="D36" s="89" cm="1">
        <f t="array" aca="1" ref="D36" ca="1">IF(INDIRECT(VLOOKUP(B36,B$8:C$38,2,FALSE)&amp;(10*A36-1))="","",INDIRECT(VLOOKUP(B36,B$8:C$38,2,FALSE)&amp;(10*A36-1)))</f>
        <v>45959</v>
      </c>
      <c r="E36" s="17" t="str">
        <f t="shared" ca="1" si="0"/>
        <v>水</v>
      </c>
      <c r="F36" s="17" t="str" cm="1">
        <f t="array" aca="1" ref="F36" ca="1">IF(E36="","",IF(INDIRECT(VLOOKUP(B36,B$8:C$38,2,FALSE)&amp;(10*A36+3))="","",INDIRECT(VLOOKUP(B36,B$8:C$38,2,FALSE)&amp;(10*A36+3))))</f>
        <v/>
      </c>
      <c r="G36" s="17" t="str" cm="1">
        <f t="array" aca="1" ref="G36" ca="1">IF(E36="","",IF(INDIRECT(VLOOKUP(B36,B$8:C$38,2,FALSE)&amp;(10*A36+5))="","",INDIRECT(VLOOKUP(B36,B$8:C$38,2,FALSE)&amp;(10*A36+5))))</f>
        <v/>
      </c>
      <c r="H36" s="17" t="str" cm="1">
        <f t="array" aca="1" ref="H36" ca="1">IF(G36="","",IF(G36="●","振替後",IF(G36="▲","振替前",IF(G36="○","休日",IF(G36="外","非対象期間",IF(INDIRECT(VLOOKUP(B36,B$8:C$38,2,FALSE)&amp;(10*A36+5))="","",INDIRECT(VLOOKUP(B36,B$8:C$38,2,FALSE)&amp;(10*A36+5))))))))</f>
        <v/>
      </c>
      <c r="J36" s="69"/>
      <c r="K36" s="213"/>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7"/>
      <c r="AQ36" s="123" t="str">
        <f ca="1">IF(BR30=1,
IF((2-COUNTIF(OFFSET(L35,0,0,1,1),"外")-COUNTIF(OFFSET(L35,-10,BR22-1),"外"))&lt;=AQ35,"達成","未"),
IF((2-COUNTIF(OFFSET(L35,0,MAX(5-WEEKDAY(L28,3),0),1,2),"外"))&lt;=AQ35,"達成","未"))</f>
        <v>達成</v>
      </c>
      <c r="AR36" s="124" t="str">
        <f ca="1">IF((2-COUNTIF(OFFSET($L35,0,$BR30+5,1,2),"外"))&lt;=AR35,"達成","未")</f>
        <v>達成</v>
      </c>
      <c r="AS36" s="124" t="str">
        <f ca="1">IF((2-COUNTIF(OFFSET($L35,0,$BR30+12,1,2),"外"))&lt;=AS35,"達成","未")</f>
        <v>達成</v>
      </c>
      <c r="AT36" s="124" t="str">
        <f ca="1">IF((2-COUNTIF(OFFSET($L35,0,$BR30+19,1,2),"外"))&lt;=AT35,"達成","未")</f>
        <v>達成</v>
      </c>
      <c r="AU36" s="125" t="str">
        <f ca="1">IF((BR35+SIGN(BR30))&lt;5,"-",IF((2-COUNTIF(OFFSET($L35,0,$BR30+26,1,2),"外"))&lt;=AU35,"達成","未"))</f>
        <v>-</v>
      </c>
      <c r="AV36" s="199"/>
      <c r="AW36" s="201"/>
      <c r="AX36" s="203"/>
      <c r="AY36" s="205"/>
      <c r="AZ36" s="207"/>
      <c r="BA36" s="38"/>
      <c r="BB36" s="38"/>
      <c r="BC36" s="138"/>
      <c r="BD36" s="138"/>
      <c r="BE36" s="138"/>
      <c r="BF36" s="138"/>
      <c r="BG36" s="138"/>
      <c r="BH36" s="138"/>
      <c r="BI36" s="138"/>
      <c r="BJ36" s="138"/>
      <c r="BK36" s="138"/>
      <c r="BL36" s="46"/>
      <c r="BM36" s="46"/>
      <c r="BN36" s="46"/>
      <c r="BO36" s="46"/>
      <c r="BP36" s="46"/>
      <c r="BQ36" s="46"/>
      <c r="BR36" s="34"/>
      <c r="BS36" s="46"/>
      <c r="BT36" s="2"/>
    </row>
    <row r="37" spans="1:74" ht="14.25" thickBot="1">
      <c r="A37" s="17">
        <f t="shared" si="3"/>
        <v>1</v>
      </c>
      <c r="B37" s="17">
        <f t="shared" si="4"/>
        <v>30</v>
      </c>
      <c r="C37" s="17" t="str">
        <f>LEFT(ADDRESS(1,COLUMN(AO9),4),LEN(ADDRESS(1,COLUMN(AO9),4))-1)</f>
        <v>AO</v>
      </c>
      <c r="D37" s="89" cm="1">
        <f t="array" aca="1" ref="D37" ca="1">IF(INDIRECT(VLOOKUP(B37,B$8:C$38,2,FALSE)&amp;(10*A37-1))="","",INDIRECT(VLOOKUP(B37,B$8:C$38,2,FALSE)&amp;(10*A37-1)))</f>
        <v>45960</v>
      </c>
      <c r="E37" s="17" t="str">
        <f t="shared" ca="1" si="0"/>
        <v>木</v>
      </c>
      <c r="F37" s="17" t="str" cm="1">
        <f t="array" aca="1" ref="F37" ca="1">IF(E37="","",IF(INDIRECT(VLOOKUP(B37,B$8:C$38,2,FALSE)&amp;(10*A37+3))="","",INDIRECT(VLOOKUP(B37,B$8:C$38,2,FALSE)&amp;(10*A37+3))))</f>
        <v/>
      </c>
      <c r="G37" s="17" t="str" cm="1">
        <f t="array" aca="1" ref="G37" ca="1">IF(E37="","",IF(INDIRECT(VLOOKUP(B37,B$8:C$38,2,FALSE)&amp;(10*A37+5))="","",INDIRECT(VLOOKUP(B37,B$8:C$38,2,FALSE)&amp;(10*A37+5))))</f>
        <v/>
      </c>
      <c r="H37" s="17" t="str" cm="1">
        <f t="array" aca="1" ref="H37" ca="1">IF(G37="","",IF(G37="●","振替後",IF(G37="▲","振替前",IF(G37="○","休日",IF(G37="外","非対象期間",IF(INDIRECT(VLOOKUP(B37,B$8:C$38,2,FALSE)&amp;(10*A37+5))="","",INDIRECT(VLOOKUP(B37,B$8:C$38,2,FALSE)&amp;(10*A37+5))))))))</f>
        <v/>
      </c>
      <c r="J37" s="52"/>
      <c r="K37" s="53"/>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BF37" s="7" t="str">
        <f>IF(BR40=7,"OK","out")</f>
        <v>out</v>
      </c>
      <c r="BI37" s="7"/>
      <c r="BJ37" s="7"/>
      <c r="BK37" s="7"/>
      <c r="BL37" s="2"/>
    </row>
    <row r="38" spans="1:74" ht="13.5" customHeight="1">
      <c r="A38" s="17">
        <f t="shared" si="3"/>
        <v>1</v>
      </c>
      <c r="B38" s="17">
        <f t="shared" si="4"/>
        <v>31</v>
      </c>
      <c r="C38" s="17" t="str">
        <f>LEFT(ADDRESS(1,COLUMN(AP9),4),LEN(ADDRESS(1,COLUMN(AP9),4))-1)</f>
        <v>AP</v>
      </c>
      <c r="D38" s="89" cm="1">
        <f t="array" aca="1" ref="D38" ca="1">IF(INDIRECT(VLOOKUP(B38,B$8:C$38,2,FALSE)&amp;(10*A38-1))="","",INDIRECT(VLOOKUP(B38,B$8:C$38,2,FALSE)&amp;(10*A38-1)))</f>
        <v>45961</v>
      </c>
      <c r="E38" s="17" t="str">
        <f t="shared" ca="1" si="0"/>
        <v>金</v>
      </c>
      <c r="F38" s="17" t="str" cm="1">
        <f t="array" aca="1" ref="F38" ca="1">IF(E38="","",IF(INDIRECT(VLOOKUP(B38,B$8:C$38,2,FALSE)&amp;(10*A38+3))="","",INDIRECT(VLOOKUP(B38,B$8:C$38,2,FALSE)&amp;(10*A38+3))))</f>
        <v/>
      </c>
      <c r="G38" s="17" t="str" cm="1">
        <f t="array" aca="1" ref="G38" ca="1">IF(E38="","",IF(INDIRECT(VLOOKUP(B38,B$8:C$38,2,FALSE)&amp;(10*A38+5))="","",INDIRECT(VLOOKUP(B38,B$8:C$38,2,FALSE)&amp;(10*A38+5))))</f>
        <v/>
      </c>
      <c r="H38" s="17" t="str" cm="1">
        <f t="array" aca="1" ref="H38" ca="1">IF(G38="","",IF(G38="●","振替後",IF(G38="▲","振替前",IF(G38="○","休日",IF(G38="外","非対象期間",IF(INDIRECT(VLOOKUP(B38,B$8:C$38,2,FALSE)&amp;(10*A38+5))="","",INDIRECT(VLOOKUP(B38,B$8:C$38,2,FALSE)&amp;(10*A38+5))))))))</f>
        <v/>
      </c>
      <c r="J38" s="52"/>
      <c r="K38" s="66" t="s">
        <v>0</v>
      </c>
      <c r="L38" s="258">
        <f>DATE(YEAR(L28),MONTH(L28)+1,DAY(L28))</f>
        <v>46023</v>
      </c>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9"/>
      <c r="AQ38" s="270" t="s">
        <v>136</v>
      </c>
      <c r="AR38" s="271"/>
      <c r="AS38" s="271"/>
      <c r="AT38" s="271"/>
      <c r="AU38" s="272"/>
      <c r="AV38" s="260" t="s">
        <v>50</v>
      </c>
      <c r="AW38" s="261"/>
      <c r="AX38" s="262"/>
      <c r="AY38" s="266" t="s">
        <v>11</v>
      </c>
      <c r="AZ38" s="267"/>
      <c r="BA38" s="250" t="s">
        <v>102</v>
      </c>
      <c r="BB38" s="253" t="s">
        <v>103</v>
      </c>
      <c r="BC38" s="256" t="s">
        <v>15</v>
      </c>
      <c r="BD38" s="208" t="s">
        <v>104</v>
      </c>
      <c r="BE38" s="247" t="s">
        <v>105</v>
      </c>
      <c r="BF38" s="208" t="s">
        <v>107</v>
      </c>
      <c r="BG38" s="247" t="s">
        <v>106</v>
      </c>
      <c r="BH38" s="208" t="s">
        <v>80</v>
      </c>
      <c r="BI38" s="208" t="s">
        <v>81</v>
      </c>
      <c r="BJ38" s="139" t="s">
        <v>82</v>
      </c>
      <c r="BK38" s="139" t="s">
        <v>83</v>
      </c>
      <c r="BL38" s="222" t="s">
        <v>52</v>
      </c>
      <c r="BM38" s="247" t="s">
        <v>108</v>
      </c>
      <c r="BN38" s="247" t="s">
        <v>109</v>
      </c>
      <c r="BO38" s="222" t="s">
        <v>110</v>
      </c>
      <c r="BP38" s="222" t="s">
        <v>111</v>
      </c>
      <c r="BQ38" s="143"/>
      <c r="BR38" s="245" t="s">
        <v>92</v>
      </c>
      <c r="BS38" s="222" t="s">
        <v>61</v>
      </c>
      <c r="BT38" s="173" t="s">
        <v>142</v>
      </c>
    </row>
    <row r="39" spans="1:74" ht="12.95" customHeight="1">
      <c r="A39" s="17">
        <f t="shared" si="3"/>
        <v>2</v>
      </c>
      <c r="B39" s="17">
        <f t="shared" si="4"/>
        <v>1</v>
      </c>
      <c r="D39" s="89" cm="1">
        <f t="array" aca="1" ref="D39" ca="1">IF(INDIRECT(VLOOKUP(B39,B$8:C$38,2,FALSE)&amp;(10*A39-1))="","",INDIRECT(VLOOKUP(B39,B$8:C$38,2,FALSE)&amp;(10*A39-1)))</f>
        <v>45962</v>
      </c>
      <c r="E39" s="17" t="str">
        <f t="shared" ca="1" si="0"/>
        <v>土</v>
      </c>
      <c r="F39" s="17" t="str" cm="1">
        <f t="array" aca="1" ref="F39" ca="1">IF(E39="","",IF(INDIRECT(VLOOKUP(B39,B$8:C$38,2,FALSE)&amp;(10*A39+3))="","",INDIRECT(VLOOKUP(B39,B$8:C$38,2,FALSE)&amp;(10*A39+3))))</f>
        <v>○</v>
      </c>
      <c r="G39" s="17" t="str" cm="1">
        <f t="array" aca="1" ref="G39" ca="1">IF(E39="","",IF(INDIRECT(VLOOKUP(B39,B$8:C$38,2,FALSE)&amp;(10*A39+5))="","",INDIRECT(VLOOKUP(B39,B$8:C$38,2,FALSE)&amp;(10*A39+5))))</f>
        <v>▲</v>
      </c>
      <c r="H39" s="17" t="str" cm="1">
        <f t="array" aca="1" ref="H39" ca="1">IF(G39="","",IF(G39="●","振替後",IF(G39="▲","振替前",IF(G39="○","休日",IF(G39="外","非対象期間",IF(INDIRECT(VLOOKUP(B39,B$8:C$38,2,FALSE)&amp;(10*A39+5))="","",INDIRECT(VLOOKUP(B39,B$8:C$38,2,FALSE)&amp;(10*A39+5))))))))</f>
        <v>振替前</v>
      </c>
      <c r="J39" s="52"/>
      <c r="K39" s="67" t="s">
        <v>1</v>
      </c>
      <c r="L39" s="126">
        <f>DATE(YEAR(L38),MONTH(L38),DAY(L38))</f>
        <v>46023</v>
      </c>
      <c r="M39" s="126">
        <f>IF(MONTH(DATE(YEAR(L39),MONTH(L39),DAY(L39)+1))=MONTH($L38),DATE(YEAR(L39),MONTH(L39),DAY(L39)+1),"")</f>
        <v>46024</v>
      </c>
      <c r="N39" s="126">
        <f t="shared" ref="N39:AP39" si="10">IF(MONTH(DATE(YEAR(M39),MONTH(M39),DAY(M39)+1))=MONTH($L38),DATE(YEAR(M39),MONTH(M39),DAY(M39)+1),"")</f>
        <v>46025</v>
      </c>
      <c r="O39" s="126">
        <f t="shared" si="10"/>
        <v>46026</v>
      </c>
      <c r="P39" s="126">
        <f t="shared" si="10"/>
        <v>46027</v>
      </c>
      <c r="Q39" s="126">
        <f t="shared" si="10"/>
        <v>46028</v>
      </c>
      <c r="R39" s="126">
        <f t="shared" si="10"/>
        <v>46029</v>
      </c>
      <c r="S39" s="126">
        <f t="shared" si="10"/>
        <v>46030</v>
      </c>
      <c r="T39" s="126">
        <f t="shared" si="10"/>
        <v>46031</v>
      </c>
      <c r="U39" s="126">
        <f t="shared" si="10"/>
        <v>46032</v>
      </c>
      <c r="V39" s="126">
        <f t="shared" si="10"/>
        <v>46033</v>
      </c>
      <c r="W39" s="126">
        <f t="shared" si="10"/>
        <v>46034</v>
      </c>
      <c r="X39" s="126">
        <f t="shared" si="10"/>
        <v>46035</v>
      </c>
      <c r="Y39" s="126">
        <f t="shared" si="10"/>
        <v>46036</v>
      </c>
      <c r="Z39" s="126">
        <f t="shared" si="10"/>
        <v>46037</v>
      </c>
      <c r="AA39" s="126">
        <f t="shared" si="10"/>
        <v>46038</v>
      </c>
      <c r="AB39" s="126">
        <f t="shared" si="10"/>
        <v>46039</v>
      </c>
      <c r="AC39" s="126">
        <f t="shared" si="10"/>
        <v>46040</v>
      </c>
      <c r="AD39" s="126">
        <f t="shared" si="10"/>
        <v>46041</v>
      </c>
      <c r="AE39" s="126">
        <f t="shared" si="10"/>
        <v>46042</v>
      </c>
      <c r="AF39" s="126">
        <f t="shared" si="10"/>
        <v>46043</v>
      </c>
      <c r="AG39" s="126">
        <f t="shared" si="10"/>
        <v>46044</v>
      </c>
      <c r="AH39" s="126">
        <f t="shared" si="10"/>
        <v>46045</v>
      </c>
      <c r="AI39" s="126">
        <f t="shared" si="10"/>
        <v>46046</v>
      </c>
      <c r="AJ39" s="126">
        <f t="shared" si="10"/>
        <v>46047</v>
      </c>
      <c r="AK39" s="126">
        <f t="shared" si="10"/>
        <v>46048</v>
      </c>
      <c r="AL39" s="126">
        <f t="shared" si="10"/>
        <v>46049</v>
      </c>
      <c r="AM39" s="126">
        <f t="shared" si="10"/>
        <v>46050</v>
      </c>
      <c r="AN39" s="126">
        <f t="shared" si="10"/>
        <v>46051</v>
      </c>
      <c r="AO39" s="126">
        <f t="shared" si="10"/>
        <v>46052</v>
      </c>
      <c r="AP39" s="127">
        <f t="shared" si="10"/>
        <v>46053</v>
      </c>
      <c r="AQ39" s="273"/>
      <c r="AR39" s="274"/>
      <c r="AS39" s="274"/>
      <c r="AT39" s="274"/>
      <c r="AU39" s="275"/>
      <c r="AV39" s="263"/>
      <c r="AW39" s="264"/>
      <c r="AX39" s="265"/>
      <c r="AY39" s="268"/>
      <c r="AZ39" s="269"/>
      <c r="BA39" s="251"/>
      <c r="BB39" s="254"/>
      <c r="BC39" s="257"/>
      <c r="BD39" s="210"/>
      <c r="BE39" s="248"/>
      <c r="BF39" s="210"/>
      <c r="BG39" s="248"/>
      <c r="BH39" s="210"/>
      <c r="BI39" s="210"/>
      <c r="BJ39" s="140" t="s">
        <v>78</v>
      </c>
      <c r="BK39" s="140" t="s">
        <v>79</v>
      </c>
      <c r="BL39" s="222"/>
      <c r="BM39" s="249"/>
      <c r="BN39" s="249"/>
      <c r="BO39" s="173"/>
      <c r="BP39" s="173"/>
      <c r="BQ39" s="144"/>
      <c r="BR39" s="246"/>
      <c r="BS39" s="222"/>
      <c r="BT39" s="173"/>
    </row>
    <row r="40" spans="1:74" ht="13.5" customHeight="1">
      <c r="A40" s="17">
        <f t="shared" si="3"/>
        <v>2</v>
      </c>
      <c r="B40" s="17">
        <f t="shared" si="4"/>
        <v>2</v>
      </c>
      <c r="D40" s="89" cm="1">
        <f t="array" aca="1" ref="D40" ca="1">IF(INDIRECT(VLOOKUP(B40,B$8:C$38,2,FALSE)&amp;(10*A40-1))="","",INDIRECT(VLOOKUP(B40,B$8:C$38,2,FALSE)&amp;(10*A40-1)))</f>
        <v>45963</v>
      </c>
      <c r="E40" s="17" t="str">
        <f t="shared" ca="1" si="0"/>
        <v>日</v>
      </c>
      <c r="F40" s="17" t="str" cm="1">
        <f t="array" aca="1" ref="F40" ca="1">IF(E40="","",IF(INDIRECT(VLOOKUP(B40,B$8:C$38,2,FALSE)&amp;(10*A40+3))="","",INDIRECT(VLOOKUP(B40,B$8:C$38,2,FALSE)&amp;(10*A40+3))))</f>
        <v>○</v>
      </c>
      <c r="G40" s="17" t="str" cm="1">
        <f t="array" aca="1" ref="G40" ca="1">IF(E40="","",IF(INDIRECT(VLOOKUP(B40,B$8:C$38,2,FALSE)&amp;(10*A40+5))="","",INDIRECT(VLOOKUP(B40,B$8:C$38,2,FALSE)&amp;(10*A40+5))))</f>
        <v>○</v>
      </c>
      <c r="H40" s="17" t="str" cm="1">
        <f t="array" aca="1" ref="H40" ca="1">IF(G40="","",IF(G40="●","振替後",IF(G40="▲","振替前",IF(G40="○","休日",IF(G40="外","非対象期間",IF(INDIRECT(VLOOKUP(B40,B$8:C$38,2,FALSE)&amp;(10*A40+5))="","",INDIRECT(VLOOKUP(B40,B$8:C$38,2,FALSE)&amp;(10*A40+5))))))))</f>
        <v>休日</v>
      </c>
      <c r="J40" s="52"/>
      <c r="K40" s="67" t="s">
        <v>2</v>
      </c>
      <c r="L40" s="145" t="str">
        <f t="shared" ref="L40:AP40" si="11">TEXT(L39,"aaa")</f>
        <v>木</v>
      </c>
      <c r="M40" s="145" t="str">
        <f t="shared" si="11"/>
        <v>金</v>
      </c>
      <c r="N40" s="145" t="str">
        <f t="shared" si="11"/>
        <v>土</v>
      </c>
      <c r="O40" s="145" t="str">
        <f t="shared" si="11"/>
        <v>日</v>
      </c>
      <c r="P40" s="145" t="str">
        <f t="shared" si="11"/>
        <v>月</v>
      </c>
      <c r="Q40" s="145" t="str">
        <f t="shared" si="11"/>
        <v>火</v>
      </c>
      <c r="R40" s="145" t="str">
        <f t="shared" si="11"/>
        <v>水</v>
      </c>
      <c r="S40" s="145" t="str">
        <f t="shared" si="11"/>
        <v>木</v>
      </c>
      <c r="T40" s="145" t="str">
        <f t="shared" si="11"/>
        <v>金</v>
      </c>
      <c r="U40" s="145" t="str">
        <f t="shared" si="11"/>
        <v>土</v>
      </c>
      <c r="V40" s="145" t="str">
        <f t="shared" si="11"/>
        <v>日</v>
      </c>
      <c r="W40" s="145" t="str">
        <f t="shared" si="11"/>
        <v>月</v>
      </c>
      <c r="X40" s="145" t="str">
        <f t="shared" si="11"/>
        <v>火</v>
      </c>
      <c r="Y40" s="145" t="str">
        <f t="shared" si="11"/>
        <v>水</v>
      </c>
      <c r="Z40" s="145" t="str">
        <f t="shared" si="11"/>
        <v>木</v>
      </c>
      <c r="AA40" s="145" t="str">
        <f t="shared" si="11"/>
        <v>金</v>
      </c>
      <c r="AB40" s="145" t="str">
        <f t="shared" si="11"/>
        <v>土</v>
      </c>
      <c r="AC40" s="145" t="str">
        <f t="shared" si="11"/>
        <v>日</v>
      </c>
      <c r="AD40" s="145" t="str">
        <f t="shared" si="11"/>
        <v>月</v>
      </c>
      <c r="AE40" s="145" t="str">
        <f t="shared" si="11"/>
        <v>火</v>
      </c>
      <c r="AF40" s="145" t="str">
        <f t="shared" si="11"/>
        <v>水</v>
      </c>
      <c r="AG40" s="145" t="str">
        <f t="shared" si="11"/>
        <v>木</v>
      </c>
      <c r="AH40" s="145" t="str">
        <f t="shared" si="11"/>
        <v>金</v>
      </c>
      <c r="AI40" s="145" t="str">
        <f t="shared" si="11"/>
        <v>土</v>
      </c>
      <c r="AJ40" s="145" t="str">
        <f t="shared" si="11"/>
        <v>日</v>
      </c>
      <c r="AK40" s="145" t="str">
        <f t="shared" si="11"/>
        <v>月</v>
      </c>
      <c r="AL40" s="145" t="str">
        <f t="shared" si="11"/>
        <v>火</v>
      </c>
      <c r="AM40" s="145" t="str">
        <f t="shared" si="11"/>
        <v>水</v>
      </c>
      <c r="AN40" s="145" t="str">
        <f t="shared" si="11"/>
        <v>木</v>
      </c>
      <c r="AO40" s="145" t="str">
        <f t="shared" si="11"/>
        <v>金</v>
      </c>
      <c r="AP40" s="146" t="str">
        <f t="shared" si="11"/>
        <v>土</v>
      </c>
      <c r="AQ40" s="287" t="s">
        <v>137</v>
      </c>
      <c r="AR40" s="289" t="s">
        <v>138</v>
      </c>
      <c r="AS40" s="289" t="s">
        <v>139</v>
      </c>
      <c r="AT40" s="289" t="s">
        <v>140</v>
      </c>
      <c r="AU40" s="304" t="s">
        <v>141</v>
      </c>
      <c r="AV40" s="229" t="s">
        <v>44</v>
      </c>
      <c r="AW40" s="230" t="s">
        <v>12</v>
      </c>
      <c r="AX40" s="231" t="s">
        <v>51</v>
      </c>
      <c r="AY40" s="232" t="s">
        <v>44</v>
      </c>
      <c r="AZ40" s="235" t="s">
        <v>13</v>
      </c>
      <c r="BA40" s="252"/>
      <c r="BB40" s="255"/>
      <c r="BC40" s="238">
        <f>COUNT(L39:AP39)</f>
        <v>31</v>
      </c>
      <c r="BD40" s="208">
        <f>BC40-BA42</f>
        <v>13</v>
      </c>
      <c r="BE40" s="222">
        <f>SUM(BD$8:BD43)</f>
        <v>83</v>
      </c>
      <c r="BF40" s="208">
        <f>BC40-BA44</f>
        <v>13</v>
      </c>
      <c r="BG40" s="222">
        <f>SUM(BF$8:BF43)</f>
        <v>83</v>
      </c>
      <c r="BH40" s="222">
        <f>COUNTIF(L43:AP43,"○")+COUNTIF(L43:AP43,"●")</f>
        <v>3</v>
      </c>
      <c r="BI40" s="222">
        <f>SUM(BH$9:BH44)</f>
        <v>23</v>
      </c>
      <c r="BJ40" s="222">
        <f>COUNTIF(L45:AP45,"○")+COUNTIF(L45:AP45,"●")</f>
        <v>3</v>
      </c>
      <c r="BK40" s="222">
        <f>SUM(BJ$10:BJ45)</f>
        <v>23</v>
      </c>
      <c r="BL40" s="173">
        <f>COUNTIF(L40:AP40,"土")+COUNTIF(L40:AP40,"日")</f>
        <v>9</v>
      </c>
      <c r="BM40" s="248"/>
      <c r="BN40" s="248"/>
      <c r="BO40" s="173" t="str">
        <f ca="1">IF(OR(BM41/BD40&lt;0.285,BM41=0),"特例","特例なし")</f>
        <v>特例</v>
      </c>
      <c r="BP40" s="173" t="str">
        <f ca="1">IF(OR(BN41/BF40&lt;0.285,BN41=0),"特例","特例なし")</f>
        <v>特例</v>
      </c>
      <c r="BQ40" s="223" t="s">
        <v>97</v>
      </c>
      <c r="BR40" s="225">
        <f>ABS(IF(WEEKDAY(L38,3)=0,7,WEEKDAY(L38,3)-7))</f>
        <v>4</v>
      </c>
      <c r="BS40" s="173">
        <f ca="1">IF($AX$340="計画",IF(BD40=0,1,IF(AX43="達成",1,IF(AX43="達成※",1,0))),IF(BF40=0,1,IF(AX45="達成",1,IF(AX45="達成※",1,0))))</f>
        <v>1</v>
      </c>
      <c r="BT40" s="173">
        <f ca="1">IF($AX$340="計画",IF(COUNTIF(AQ44:AU44,"未")=0,1,0),IF(COUNTIF(AQ46:AU46,"未")=0,1,0))</f>
        <v>1</v>
      </c>
    </row>
    <row r="41" spans="1:74" ht="33.950000000000003" customHeight="1">
      <c r="A41" s="17">
        <f t="shared" si="3"/>
        <v>2</v>
      </c>
      <c r="B41" s="17">
        <f t="shared" si="4"/>
        <v>3</v>
      </c>
      <c r="D41" s="89" cm="1">
        <f t="array" aca="1" ref="D41" ca="1">IF(INDIRECT(VLOOKUP(B41,B$8:C$38,2,FALSE)&amp;(10*A41-1))="","",INDIRECT(VLOOKUP(B41,B$8:C$38,2,FALSE)&amp;(10*A41-1)))</f>
        <v>45964</v>
      </c>
      <c r="E41" s="17" t="str">
        <f t="shared" ca="1" si="0"/>
        <v>月</v>
      </c>
      <c r="F41" s="17" t="str" cm="1">
        <f t="array" aca="1" ref="F41" ca="1">IF(E41="","",IF(INDIRECT(VLOOKUP(B41,B$8:C$38,2,FALSE)&amp;(10*A41+3))="","",INDIRECT(VLOOKUP(B41,B$8:C$38,2,FALSE)&amp;(10*A41+3))))</f>
        <v>○</v>
      </c>
      <c r="G41" s="17" t="str" cm="1">
        <f t="array" aca="1" ref="G41" ca="1">IF(E41="","",IF(INDIRECT(VLOOKUP(B41,B$8:C$38,2,FALSE)&amp;(10*A41+5))="","",INDIRECT(VLOOKUP(B41,B$8:C$38,2,FALSE)&amp;(10*A41+5))))</f>
        <v>○</v>
      </c>
      <c r="H41" s="17" t="str" cm="1">
        <f t="array" aca="1" ref="H41" ca="1">IF(G41="","",IF(G41="●","振替後",IF(G41="▲","振替前",IF(G41="○","休日",IF(G41="外","非対象期間",IF(INDIRECT(VLOOKUP(B41,B$8:C$38,2,FALSE)&amp;(10*A41+5))="","",INDIRECT(VLOOKUP(B41,B$8:C$38,2,FALSE)&amp;(10*A41+5))))))))</f>
        <v>休日</v>
      </c>
      <c r="J41" s="52"/>
      <c r="K41" s="220" t="s">
        <v>3</v>
      </c>
      <c r="L41" s="283" t="str">
        <f>IFERROR(VLOOKUP(L39,祝日一覧!A:C,3,FALSE),"")</f>
        <v>元日</v>
      </c>
      <c r="M41" s="283" t="str">
        <f>IFERROR(VLOOKUP(M39,祝日一覧!A:C,3,FALSE),"")</f>
        <v>年末年始休暇</v>
      </c>
      <c r="N41" s="283" t="str">
        <f>IFERROR(VLOOKUP(N39,祝日一覧!A:C,3,FALSE),"")</f>
        <v>年末年始休暇</v>
      </c>
      <c r="O41" s="283" t="str">
        <f>IFERROR(VLOOKUP(O39,祝日一覧!A:C,3,FALSE),"")</f>
        <v/>
      </c>
      <c r="P41" s="283" t="str">
        <f>IFERROR(VLOOKUP(P39,祝日一覧!$A:$C,3,FALSE),"")</f>
        <v/>
      </c>
      <c r="Q41" s="283" t="str">
        <f>IFERROR(VLOOKUP(Q39,祝日一覧!$A:$C,3,FALSE),"")</f>
        <v/>
      </c>
      <c r="R41" s="283" t="str">
        <f>IFERROR(VLOOKUP(R39,祝日一覧!$A:$C,3,FALSE),"")</f>
        <v/>
      </c>
      <c r="S41" s="283" t="str">
        <f>IFERROR(VLOOKUP(S39,祝日一覧!$A:$C,3,FALSE),"")</f>
        <v/>
      </c>
      <c r="T41" s="283" t="str">
        <f>IFERROR(VLOOKUP(T39,祝日一覧!$A:$C,3,FALSE),"")</f>
        <v/>
      </c>
      <c r="U41" s="283" t="str">
        <f>IFERROR(VLOOKUP(U39,祝日一覧!$A:$C,3,FALSE),"")</f>
        <v/>
      </c>
      <c r="V41" s="283" t="str">
        <f>IFERROR(VLOOKUP(V39,祝日一覧!$A:$C,3,FALSE),"")</f>
        <v/>
      </c>
      <c r="W41" s="283" t="str">
        <f>IFERROR(VLOOKUP(W39,祝日一覧!$A:$C,3,FALSE),"")</f>
        <v>成人の日</v>
      </c>
      <c r="X41" s="283" t="str">
        <f>IFERROR(VLOOKUP(X39,祝日一覧!$A:$C,3,FALSE),"")</f>
        <v/>
      </c>
      <c r="Y41" s="283" t="str">
        <f>IFERROR(VLOOKUP(Y39,祝日一覧!$A:$C,3,FALSE),"")</f>
        <v/>
      </c>
      <c r="Z41" s="283" t="str">
        <f>IFERROR(VLOOKUP(Z39,祝日一覧!$A:$C,3,FALSE),"")</f>
        <v/>
      </c>
      <c r="AA41" s="283" t="str">
        <f>IFERROR(VLOOKUP(AA39,祝日一覧!$A:$C,3,FALSE),"")</f>
        <v/>
      </c>
      <c r="AB41" s="283" t="str">
        <f>IFERROR(VLOOKUP(AB39,祝日一覧!$A:$C,3,FALSE),"")</f>
        <v/>
      </c>
      <c r="AC41" s="283" t="str">
        <f>IFERROR(VLOOKUP(AC39,祝日一覧!$A:$C,3,FALSE),"")</f>
        <v/>
      </c>
      <c r="AD41" s="283" t="str">
        <f>IFERROR(VLOOKUP(AD39,祝日一覧!$A:$C,3,FALSE),"")</f>
        <v/>
      </c>
      <c r="AE41" s="283" t="str">
        <f>IFERROR(VLOOKUP(AE39,祝日一覧!$A:$C,3,FALSE),"")</f>
        <v/>
      </c>
      <c r="AF41" s="283" t="str">
        <f>IFERROR(VLOOKUP(AF39,祝日一覧!$A:$C,3,FALSE),"")</f>
        <v/>
      </c>
      <c r="AG41" s="283" t="str">
        <f>IFERROR(VLOOKUP(AG39,祝日一覧!$A:$C,3,FALSE),"")</f>
        <v/>
      </c>
      <c r="AH41" s="283" t="str">
        <f>IFERROR(VLOOKUP(AH39,祝日一覧!$A:$C,3,FALSE),"")</f>
        <v/>
      </c>
      <c r="AI41" s="283" t="str">
        <f>IFERROR(VLOOKUP(AI39,祝日一覧!$A:$C,3,FALSE),"")</f>
        <v/>
      </c>
      <c r="AJ41" s="283" t="str">
        <f>IFERROR(VLOOKUP(AJ39,祝日一覧!$A:$C,3,FALSE),"")</f>
        <v/>
      </c>
      <c r="AK41" s="283" t="str">
        <f>IFERROR(VLOOKUP(AK39,祝日一覧!$A:$C,3,FALSE),"")</f>
        <v/>
      </c>
      <c r="AL41" s="283" t="str">
        <f>IFERROR(VLOOKUP(AL39,祝日一覧!$A:$C,3,FALSE),"")</f>
        <v/>
      </c>
      <c r="AM41" s="283" t="str">
        <f>IFERROR(VLOOKUP(AM39,祝日一覧!$A:$C,3,FALSE),"")</f>
        <v/>
      </c>
      <c r="AN41" s="283" t="str">
        <f>IFERROR(VLOOKUP(AN39,祝日一覧!$A:$C,3,FALSE),"")</f>
        <v/>
      </c>
      <c r="AO41" s="283" t="str">
        <f>IFERROR(VLOOKUP(AO39,祝日一覧!$A:$C,3,FALSE),"")</f>
        <v/>
      </c>
      <c r="AP41" s="285" t="str">
        <f>IFERROR(VLOOKUP(AP39,祝日一覧!A:C,3,FALSE),"")</f>
        <v/>
      </c>
      <c r="AQ41" s="288"/>
      <c r="AR41" s="290"/>
      <c r="AS41" s="290"/>
      <c r="AT41" s="290"/>
      <c r="AU41" s="305"/>
      <c r="AV41" s="229"/>
      <c r="AW41" s="230"/>
      <c r="AX41" s="231"/>
      <c r="AY41" s="233"/>
      <c r="AZ41" s="236"/>
      <c r="BA41" s="41" t="s">
        <v>85</v>
      </c>
      <c r="BB41" s="42" t="s">
        <v>85</v>
      </c>
      <c r="BC41" s="238"/>
      <c r="BD41" s="209"/>
      <c r="BE41" s="222"/>
      <c r="BF41" s="209"/>
      <c r="BG41" s="222"/>
      <c r="BH41" s="222"/>
      <c r="BI41" s="222"/>
      <c r="BJ41" s="222"/>
      <c r="BK41" s="222"/>
      <c r="BL41" s="173"/>
      <c r="BM41" s="226">
        <f ca="1">BL40-BB42</f>
        <v>3</v>
      </c>
      <c r="BN41" s="226">
        <f ca="1">BL40-BB44</f>
        <v>3</v>
      </c>
      <c r="BO41" s="173"/>
      <c r="BP41" s="173"/>
      <c r="BQ41" s="224"/>
      <c r="BR41" s="225">
        <f>WEEKDAY(L37,3)</f>
        <v>5</v>
      </c>
      <c r="BS41" s="173"/>
      <c r="BT41" s="173"/>
      <c r="BU41" s="24"/>
    </row>
    <row r="42" spans="1:74" s="3" customFormat="1" ht="53.1" customHeight="1">
      <c r="A42" s="17">
        <f t="shared" si="3"/>
        <v>2</v>
      </c>
      <c r="B42" s="17">
        <f t="shared" si="4"/>
        <v>4</v>
      </c>
      <c r="C42" s="88"/>
      <c r="D42" s="89" cm="1">
        <f t="array" aca="1" ref="D42" ca="1">IF(INDIRECT(VLOOKUP(B42,B$8:C$38,2,FALSE)&amp;(10*A42-1))="","",INDIRECT(VLOOKUP(B42,B$8:C$38,2,FALSE)&amp;(10*A42-1)))</f>
        <v>45965</v>
      </c>
      <c r="E42" s="17" t="str">
        <f t="shared" ca="1" si="0"/>
        <v>火</v>
      </c>
      <c r="F42" s="17" t="str" cm="1">
        <f t="array" aca="1" ref="F42" ca="1">IF(E42="","",IF(INDIRECT(VLOOKUP(B42,B$8:C$38,2,FALSE)&amp;(10*A42+3))="","",INDIRECT(VLOOKUP(B42,B$8:C$38,2,FALSE)&amp;(10*A42+3))))</f>
        <v/>
      </c>
      <c r="G42" s="17" t="str" cm="1">
        <f t="array" aca="1" ref="G42" ca="1">IF(E42="","",IF(INDIRECT(VLOOKUP(B42,B$8:C$38,2,FALSE)&amp;(10*A42+5))="","",INDIRECT(VLOOKUP(B42,B$8:C$38,2,FALSE)&amp;(10*A42+5))))</f>
        <v/>
      </c>
      <c r="H42" s="17" t="str" cm="1">
        <f t="array" aca="1" ref="H42" ca="1">IF(G42="","",IF(G42="●","振替後",IF(G42="▲","振替前",IF(G42="○","休日",IF(G42="外","非対象期間",IF(INDIRECT(VLOOKUP(B42,B$8:C$38,2,FALSE)&amp;(10*A42+5))="","",INDIRECT(VLOOKUP(B42,B$8:C$38,2,FALSE)&amp;(10*A42+5))))))))</f>
        <v/>
      </c>
      <c r="J42" s="68"/>
      <c r="K42" s="221"/>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6"/>
      <c r="AQ42" s="108" t="str">
        <f>IF($BR40=7,DBCS(1&amp;"日～"&amp;7&amp;"日"),DBCS("前"&amp;DAY(EOMONTH($L38-1,0))-6+$BR40&amp;"日～"&amp;$BR40&amp;"日"))</f>
        <v>前２９日～４日</v>
      </c>
      <c r="AR42" s="109" t="str">
        <f>DBCS($BR40+1&amp;"日～"&amp;$BR40+7&amp;"日")</f>
        <v>５日～１１日</v>
      </c>
      <c r="AS42" s="109" t="str">
        <f>DBCS($BR40+8&amp;"日～"&amp;$BR40+14&amp;"日")</f>
        <v>１２日～１８日</v>
      </c>
      <c r="AT42" s="109" t="str">
        <f>DBCS($BR40+15&amp;"日～"&amp;$BR40+21&amp;"日")</f>
        <v>１９日～２５日</v>
      </c>
      <c r="AU42" s="110" t="str">
        <f>IF(AND(BR40=7,BR43=0),"-",IF($BR45=3,"-",DBCS($BR40+22&amp;"日～"&amp;$BR40+28&amp;"日")))</f>
        <v>-</v>
      </c>
      <c r="AV42" s="229"/>
      <c r="AW42" s="230"/>
      <c r="AX42" s="231"/>
      <c r="AY42" s="234"/>
      <c r="AZ42" s="237"/>
      <c r="BA42" s="41">
        <f>COUNTIF(L43:AP44,"外")</f>
        <v>18</v>
      </c>
      <c r="BB42" s="42">
        <f ca="1">COUNTIF(OFFSET(L43,0,MAX(5-WEEKDAY(L38,3),0),1,MIN(7-WEEKDAY(L38,3),2)),"外")+COUNTIF(OFFSET(L43,0,MAX(5-WEEKDAY(L38,3),0)+7,1,2),"外")+COUNTIF(OFFSET(L43,0,MAX(5-WEEKDAY(L38,3),0)+14,1,2),"外")+COUNTIF(OFFSET(L43,0,MAX(5-WEEKDAY(L38,3),0)+21,1,2),"外")+IF(BR42-BR40&lt;27,0,COUNTIF(OFFSET(L43,0,BR40+26,1,MIN(7-BR43,2)),"外"))</f>
        <v>6</v>
      </c>
      <c r="BC42" s="238"/>
      <c r="BD42" s="209"/>
      <c r="BE42" s="222"/>
      <c r="BF42" s="209"/>
      <c r="BG42" s="222"/>
      <c r="BH42" s="222"/>
      <c r="BI42" s="222"/>
      <c r="BJ42" s="222"/>
      <c r="BK42" s="222"/>
      <c r="BL42" s="173"/>
      <c r="BM42" s="227"/>
      <c r="BN42" s="227"/>
      <c r="BO42" s="173"/>
      <c r="BP42" s="173"/>
      <c r="BQ42" s="35" t="s">
        <v>98</v>
      </c>
      <c r="BR42" s="31">
        <f>DAY(EOMONTH(L38,0))</f>
        <v>31</v>
      </c>
      <c r="BS42" s="173"/>
      <c r="BT42" s="173"/>
      <c r="BU42" s="29"/>
      <c r="BV42" s="30"/>
    </row>
    <row r="43" spans="1:74" s="4" customFormat="1" ht="29.1" customHeight="1">
      <c r="A43" s="17">
        <f t="shared" si="3"/>
        <v>2</v>
      </c>
      <c r="B43" s="17">
        <f t="shared" si="4"/>
        <v>5</v>
      </c>
      <c r="D43" s="89" cm="1">
        <f t="array" aca="1" ref="D43" ca="1">IF(INDIRECT(VLOOKUP(B43,B$8:C$38,2,FALSE)&amp;(10*A43-1))="","",INDIRECT(VLOOKUP(B43,B$8:C$38,2,FALSE)&amp;(10*A43-1)))</f>
        <v>45966</v>
      </c>
      <c r="E43" s="17" t="str">
        <f t="shared" ca="1" si="0"/>
        <v>水</v>
      </c>
      <c r="F43" s="17" t="str" cm="1">
        <f t="array" aca="1" ref="F43" ca="1">IF(E43="","",IF(INDIRECT(VLOOKUP(B43,B$8:C$38,2,FALSE)&amp;(10*A43+3))="","",INDIRECT(VLOOKUP(B43,B$8:C$38,2,FALSE)&amp;(10*A43+3))))</f>
        <v/>
      </c>
      <c r="G43" s="17" t="str" cm="1">
        <f t="array" aca="1" ref="G43" ca="1">IF(E43="","",IF(INDIRECT(VLOOKUP(B43,B$8:C$38,2,FALSE)&amp;(10*A43+5))="","",INDIRECT(VLOOKUP(B43,B$8:C$38,2,FALSE)&amp;(10*A43+5))))</f>
        <v/>
      </c>
      <c r="H43" s="17" t="str" cm="1">
        <f t="array" aca="1" ref="H43" ca="1">IF(G43="","",IF(G43="●","振替後",IF(G43="▲","振替前",IF(G43="○","休日",IF(G43="外","非対象期間",IF(INDIRECT(VLOOKUP(B43,B$8:C$38,2,FALSE)&amp;(10*A43+5))="","",INDIRECT(VLOOKUP(B43,B$8:C$38,2,FALSE)&amp;(10*A43+5))))))))</f>
        <v/>
      </c>
      <c r="J43" s="69"/>
      <c r="K43" s="212" t="s">
        <v>88</v>
      </c>
      <c r="L43" s="194" t="s">
        <v>94</v>
      </c>
      <c r="M43" s="194" t="s">
        <v>94</v>
      </c>
      <c r="N43" s="280" t="s">
        <v>94</v>
      </c>
      <c r="O43" s="194" t="s">
        <v>94</v>
      </c>
      <c r="P43" s="194"/>
      <c r="Q43" s="194"/>
      <c r="R43" s="194"/>
      <c r="S43" s="194"/>
      <c r="T43" s="194"/>
      <c r="U43" s="194" t="s">
        <v>48</v>
      </c>
      <c r="V43" s="194" t="s">
        <v>48</v>
      </c>
      <c r="W43" s="194" t="s">
        <v>94</v>
      </c>
      <c r="X43" s="194" t="s">
        <v>94</v>
      </c>
      <c r="Y43" s="194" t="s">
        <v>94</v>
      </c>
      <c r="Z43" s="194" t="s">
        <v>94</v>
      </c>
      <c r="AA43" s="194" t="s">
        <v>94</v>
      </c>
      <c r="AB43" s="194" t="s">
        <v>94</v>
      </c>
      <c r="AC43" s="194" t="s">
        <v>94</v>
      </c>
      <c r="AD43" s="194" t="s">
        <v>94</v>
      </c>
      <c r="AE43" s="194" t="s">
        <v>94</v>
      </c>
      <c r="AF43" s="194" t="s">
        <v>94</v>
      </c>
      <c r="AG43" s="194" t="s">
        <v>94</v>
      </c>
      <c r="AH43" s="194" t="s">
        <v>94</v>
      </c>
      <c r="AI43" s="194" t="s">
        <v>94</v>
      </c>
      <c r="AJ43" s="194" t="s">
        <v>94</v>
      </c>
      <c r="AK43" s="194"/>
      <c r="AL43" s="194"/>
      <c r="AM43" s="194"/>
      <c r="AN43" s="194"/>
      <c r="AO43" s="194"/>
      <c r="AP43" s="196" t="s">
        <v>116</v>
      </c>
      <c r="AQ43" s="111">
        <f ca="1">IF(BR40=7,COUNTIF(OFFSET($L43,0,0,1,$BR40),"○")+COUNTIF(OFFSET($L43,0,$BR40,1,7),"●"),COUNTIF(OFFSET($L43,0,0,1,$BR40),"○")+COUNTIF(OFFSET($L43,-10,DAY(EOMONTH(L38-1,0))-7+BR40,1,7-$BR40),"○")+COUNTIF(OFFSET(L43,0,BR40,1,7),"●"))</f>
        <v>0</v>
      </c>
      <c r="AR43" s="112">
        <f ca="1">COUNTIF(OFFSET($L43,0,$BR40,1,7),"○")+COUNTIF(OFFSET($L43,0,$BR40+7,1,7),"●")</f>
        <v>2</v>
      </c>
      <c r="AS43" s="112">
        <f ca="1">COUNTIF(OFFSET($L43,0,$BR40+7,1,7),"○")+COUNTIF(OFFSET($L43,0,$BR40+14,1,7),"●")</f>
        <v>0</v>
      </c>
      <c r="AT43" s="112">
        <f ca="1">IF(BR45=3,COUNTIF(OFFSET($L43,0,$BR40+14,1,7),"○")+IFERROR(COUNTIF(OFFSET(L43,0,BR40+22,1,BR43),"●"),0)+COUNTIF(OFFSET(L43,10,0,1,7-BR43),"●"),COUNTIF(OFFSET($L43,0,$BR40+14,1,7),"○")+COUNTIF(OFFSET($L43,0,$BR40+21,1,7),"●"))</f>
        <v>0</v>
      </c>
      <c r="AU43" s="113" t="str">
        <f ca="1">IF((BR45+SIGN(BR40))&lt;5,"-",IF(BR43=0,COUNTIF(OFFSET(L43,0,BR40+21,1,7),"○")+COUNTIF(OFFSET(L43,10,0,1,7-BR43),"●"),COUNTIF(OFFSET(L43,0,BR40+21,1,7),"○")+COUNTIF(OFFSET(L43,0,BR40+28,1,BR43),"●")+COUNTIF(OFFSET(L43,10,1,7-BR43,),"●")))</f>
        <v>-</v>
      </c>
      <c r="AV43" s="198">
        <f>BH40</f>
        <v>3</v>
      </c>
      <c r="AW43" s="200">
        <f>IF(BD40=0,"対象外",AV43/BD40)</f>
        <v>0.23076923076923078</v>
      </c>
      <c r="AX43" s="202" t="str">
        <f ca="1">IF(BD40=0,"対象外",IF(AV43/BD40&gt;=0.285,"達成",IF(AV43&gt;=BO43,"達成※","未")))</f>
        <v>達成※</v>
      </c>
      <c r="AY43" s="204">
        <f>BI40</f>
        <v>23</v>
      </c>
      <c r="AZ43" s="206">
        <f>IFERROR(AY43/BE40,"")</f>
        <v>0.27710843373493976</v>
      </c>
      <c r="BA43" s="41" t="s">
        <v>86</v>
      </c>
      <c r="BB43" s="42" t="s">
        <v>86</v>
      </c>
      <c r="BC43" s="238"/>
      <c r="BD43" s="209"/>
      <c r="BE43" s="222"/>
      <c r="BF43" s="209"/>
      <c r="BG43" s="222"/>
      <c r="BH43" s="222"/>
      <c r="BI43" s="222"/>
      <c r="BJ43" s="222"/>
      <c r="BK43" s="222"/>
      <c r="BL43" s="173"/>
      <c r="BM43" s="227"/>
      <c r="BN43" s="227"/>
      <c r="BO43" s="173">
        <f ca="1">IF(OR(BM41/BD40&lt;0.285,BM41=0),BM41,"-")</f>
        <v>3</v>
      </c>
      <c r="BP43" s="226">
        <f ca="1">IF(OR(BN41/BF40&lt;0.285,BN41=0),BN41,"-")</f>
        <v>3</v>
      </c>
      <c r="BQ43" s="36" t="s">
        <v>99</v>
      </c>
      <c r="BR43" s="33">
        <f>MOD(BR42-BR40,7)</f>
        <v>6</v>
      </c>
      <c r="BS43" s="173"/>
      <c r="BT43" s="173"/>
    </row>
    <row r="44" spans="1:74" s="4" customFormat="1" ht="29.1" customHeight="1">
      <c r="A44" s="17">
        <f t="shared" si="3"/>
        <v>2</v>
      </c>
      <c r="B44" s="17">
        <f t="shared" si="4"/>
        <v>6</v>
      </c>
      <c r="D44" s="89" cm="1">
        <f t="array" aca="1" ref="D44" ca="1">IF(INDIRECT(VLOOKUP(B44,B$8:C$38,2,FALSE)&amp;(10*A44-1))="","",INDIRECT(VLOOKUP(B44,B$8:C$38,2,FALSE)&amp;(10*A44-1)))</f>
        <v>45967</v>
      </c>
      <c r="E44" s="17" t="str">
        <f t="shared" ca="1" si="0"/>
        <v>木</v>
      </c>
      <c r="F44" s="17" t="str" cm="1">
        <f t="array" aca="1" ref="F44" ca="1">IF(E44="","",IF(INDIRECT(VLOOKUP(B44,B$8:C$38,2,FALSE)&amp;(10*A44+3))="","",INDIRECT(VLOOKUP(B44,B$8:C$38,2,FALSE)&amp;(10*A44+3))))</f>
        <v/>
      </c>
      <c r="G44" s="17" t="str" cm="1">
        <f t="array" aca="1" ref="G44" ca="1">IF(E44="","",IF(INDIRECT(VLOOKUP(B44,B$8:C$38,2,FALSE)&amp;(10*A44+5))="","",INDIRECT(VLOOKUP(B44,B$8:C$38,2,FALSE)&amp;(10*A44+5))))</f>
        <v/>
      </c>
      <c r="H44" s="17" t="str" cm="1">
        <f t="array" aca="1" ref="H44" ca="1">IF(G44="","",IF(G44="●","振替後",IF(G44="▲","振替前",IF(G44="○","休日",IF(G44="外","非対象期間",IF(INDIRECT(VLOOKUP(B44,B$8:C$38,2,FALSE)&amp;(10*A44+5))="","",INDIRECT(VLOOKUP(B44,B$8:C$38,2,FALSE)&amp;(10*A44+5))))))))</f>
        <v/>
      </c>
      <c r="J44" s="69"/>
      <c r="K44" s="244"/>
      <c r="L44" s="194"/>
      <c r="M44" s="194"/>
      <c r="N44" s="282"/>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6"/>
      <c r="AQ44" s="114" t="str">
        <f ca="1">IF(BR40=1,
IF((2-COUNTIF(OFFSET(L43,0,0,1,1),"外")-COUNTIF(OFFSET(L43,-10,BR32-1),"外"))&lt;=AQ43,"達成","未"),
IF((2-COUNTIF(OFFSET(L43,0,MAX(5-WEEKDAY(L38,3),0),1,2),"外"))&lt;=AQ43,"達成","未"))</f>
        <v>達成</v>
      </c>
      <c r="AR44" s="112" t="str">
        <f ca="1">IF((2-COUNTIF(OFFSET($L43,0,$BR40+5,1,2),"外"))&lt;=AR43,"達成","未")</f>
        <v>達成</v>
      </c>
      <c r="AS44" s="112" t="str">
        <f ca="1">IF((2-COUNTIF(OFFSET($L43,0,$BR40+12,1,2),"外"))&lt;=AS43,"達成","未")</f>
        <v>達成</v>
      </c>
      <c r="AT44" s="112" t="str">
        <f ca="1">IF((2-COUNTIF(OFFSET($L43,0,$BR40+19,1,2),"外"))&lt;=AT43,"達成","未")</f>
        <v>達成</v>
      </c>
      <c r="AU44" s="113" t="str">
        <f ca="1">IF((BR45+SIGN(BR40))&lt;5,"-",IF((2-COUNTIF(OFFSET($L43,0,$BR40+26,1,2),"外"))&lt;=AU43,"達成","未"))</f>
        <v>-</v>
      </c>
      <c r="AV44" s="214"/>
      <c r="AW44" s="215"/>
      <c r="AX44" s="216"/>
      <c r="AY44" s="217"/>
      <c r="AZ44" s="239"/>
      <c r="BA44" s="240">
        <f>COUNTIF(L45:AP46,"外")</f>
        <v>18</v>
      </c>
      <c r="BB44" s="242">
        <f ca="1">COUNTIF(OFFSET(L45,0,MAX(5-WEEKDAY(L38,3),0),1,MIN(7-WEEKDAY(L38,3),2)),"外")+COUNTIF(OFFSET(L45,0,MAX(5-WEEKDAY(L38,3),0)+7,1,2),"外")+COUNTIF(OFFSET(L45,0,MAX(5-WEEKDAY(L38,3),0)+14,1,2),"外")+COUNTIF(OFFSET(L45,0,MAX(5-WEEKDAY(L38,3),0)+21,1,2),"外")+IF(BR42-BR40&lt;27,0,COUNTIF(OFFSET(L45,0,BR40+26,1,MIN(7-BR43,2)),"外"))</f>
        <v>6</v>
      </c>
      <c r="BC44" s="238"/>
      <c r="BD44" s="209"/>
      <c r="BE44" s="222"/>
      <c r="BF44" s="209"/>
      <c r="BG44" s="222"/>
      <c r="BH44" s="222"/>
      <c r="BI44" s="222"/>
      <c r="BJ44" s="222"/>
      <c r="BK44" s="222"/>
      <c r="BL44" s="173"/>
      <c r="BM44" s="227"/>
      <c r="BN44" s="227"/>
      <c r="BO44" s="173"/>
      <c r="BP44" s="227"/>
      <c r="BQ44" s="142" t="s">
        <v>101</v>
      </c>
      <c r="BR44" s="33">
        <f>SIGN(BR40)+SIGN(BR43)+BR45</f>
        <v>5</v>
      </c>
      <c r="BS44" s="173"/>
      <c r="BT44" s="173"/>
    </row>
    <row r="45" spans="1:74" s="4" customFormat="1" ht="29.1" customHeight="1">
      <c r="A45" s="17">
        <f t="shared" si="3"/>
        <v>2</v>
      </c>
      <c r="B45" s="17">
        <f t="shared" si="4"/>
        <v>7</v>
      </c>
      <c r="D45" s="89" cm="1">
        <f t="array" aca="1" ref="D45" ca="1">IF(INDIRECT(VLOOKUP(B45,B$8:C$38,2,FALSE)&amp;(10*A45-1))="","",INDIRECT(VLOOKUP(B45,B$8:C$38,2,FALSE)&amp;(10*A45-1)))</f>
        <v>45968</v>
      </c>
      <c r="E45" s="17" t="str">
        <f t="shared" ca="1" si="0"/>
        <v>金</v>
      </c>
      <c r="F45" s="17" t="str" cm="1">
        <f t="array" aca="1" ref="F45" ca="1">IF(E45="","",IF(INDIRECT(VLOOKUP(B45,B$8:C$38,2,FALSE)&amp;(10*A45+3))="","",INDIRECT(VLOOKUP(B45,B$8:C$38,2,FALSE)&amp;(10*A45+3))))</f>
        <v/>
      </c>
      <c r="G45" s="17" t="str" cm="1">
        <f t="array" aca="1" ref="G45" ca="1">IF(E45="","",IF(INDIRECT(VLOOKUP(B45,B$8:C$38,2,FALSE)&amp;(10*A45+5))="","",INDIRECT(VLOOKUP(B45,B$8:C$38,2,FALSE)&amp;(10*A45+5))))</f>
        <v/>
      </c>
      <c r="H45" s="17" t="str" cm="1">
        <f t="array" aca="1" ref="H45" ca="1">IF(G45="","",IF(G45="●","振替後",IF(G45="▲","振替前",IF(G45="○","休日",IF(G45="外","非対象期間",IF(INDIRECT(VLOOKUP(B45,B$8:C$38,2,FALSE)&amp;(10*A45+5))="","",INDIRECT(VLOOKUP(B45,B$8:C$38,2,FALSE)&amp;(10*A45+5))))))))</f>
        <v/>
      </c>
      <c r="J45" s="69"/>
      <c r="K45" s="212" t="s">
        <v>84</v>
      </c>
      <c r="L45" s="194" t="s">
        <v>94</v>
      </c>
      <c r="M45" s="194" t="s">
        <v>94</v>
      </c>
      <c r="N45" s="194" t="s">
        <v>94</v>
      </c>
      <c r="O45" s="194" t="s">
        <v>94</v>
      </c>
      <c r="P45" s="194"/>
      <c r="Q45" s="194"/>
      <c r="R45" s="194"/>
      <c r="S45" s="194"/>
      <c r="T45" s="194"/>
      <c r="U45" s="194" t="s">
        <v>48</v>
      </c>
      <c r="V45" s="194" t="s">
        <v>48</v>
      </c>
      <c r="W45" s="194" t="s">
        <v>94</v>
      </c>
      <c r="X45" s="194" t="s">
        <v>94</v>
      </c>
      <c r="Y45" s="194" t="s">
        <v>94</v>
      </c>
      <c r="Z45" s="194" t="s">
        <v>94</v>
      </c>
      <c r="AA45" s="194" t="s">
        <v>94</v>
      </c>
      <c r="AB45" s="194" t="s">
        <v>94</v>
      </c>
      <c r="AC45" s="194" t="s">
        <v>94</v>
      </c>
      <c r="AD45" s="194" t="s">
        <v>94</v>
      </c>
      <c r="AE45" s="194" t="s">
        <v>94</v>
      </c>
      <c r="AF45" s="194" t="s">
        <v>94</v>
      </c>
      <c r="AG45" s="194" t="s">
        <v>94</v>
      </c>
      <c r="AH45" s="194" t="s">
        <v>94</v>
      </c>
      <c r="AI45" s="194" t="s">
        <v>94</v>
      </c>
      <c r="AJ45" s="194" t="s">
        <v>94</v>
      </c>
      <c r="AK45" s="194"/>
      <c r="AL45" s="194"/>
      <c r="AM45" s="194"/>
      <c r="AN45" s="194"/>
      <c r="AO45" s="194"/>
      <c r="AP45" s="196" t="s">
        <v>116</v>
      </c>
      <c r="AQ45" s="118">
        <f ca="1">IF(BR40=7,COUNTIF(OFFSET($L45,0,0,1,$BR40),"○")+COUNTIF(OFFSET($L45,0,$BR40,1,7),"●"),COUNTIF(OFFSET($L45,0,0,1,$BR40),"○")+COUNTIF(OFFSET($L45,-10,DAY(EOMONTH(L38-1,0))-7+BR40,1,7-$BR40),"○")+COUNTIF(OFFSET(L45,0,BR40,1,7),"●"))</f>
        <v>0</v>
      </c>
      <c r="AR45" s="119">
        <f ca="1">COUNTIF(OFFSET($L45,0,$BR40,1,7),"○")+COUNTIF(OFFSET($L45,0,$BR40+7,1,7),"●")</f>
        <v>2</v>
      </c>
      <c r="AS45" s="119">
        <f ca="1">COUNTIF(OFFSET($L45,0,$BR40+7,1,7),"○")+COUNTIF(OFFSET($L45,0,$BR40+14,1,7),"●")</f>
        <v>0</v>
      </c>
      <c r="AT45" s="119">
        <f ca="1">IF(BR45=3,COUNTIF(OFFSET($L45,0,$BR40+14,1,7),"○")+IFERROR(COUNTIF(OFFSET(L45,0,BR40+22,1,BR43),"●"),0)+COUNTIF(OFFSET(L45,10,0,1,7-BR43),"●"),COUNTIF(OFFSET($L45,0,$BR40+14,1,7),"○")+COUNTIF(OFFSET($L45,0,$BR40+21,1,7),"●"))</f>
        <v>0</v>
      </c>
      <c r="AU45" s="120" t="str">
        <f ca="1">IF((BR45+SIGN(BR40))&lt;5,"-",IF(BR43=0,COUNTIF(OFFSET(L45,0,BR40+21,1,7),"○")+COUNTIF(OFFSET(L45,10,0,1,7-BR43),"●"),COUNTIF(OFFSET(L45,0,BR40+21,1,7),"○")+COUNTIF(OFFSET(L45,0,BR40+28,1,BR43),"●")+COUNTIF(OFFSET(L45,10,1,7-BR43,),"●")))</f>
        <v>-</v>
      </c>
      <c r="AV45" s="198">
        <f>BJ40</f>
        <v>3</v>
      </c>
      <c r="AW45" s="200">
        <f>IF(BD40=0,"対象外",AV45/BD40)</f>
        <v>0.23076923076923078</v>
      </c>
      <c r="AX45" s="202" t="str">
        <f ca="1">IF(BD40=0,"対象外",IF(AV45/BD40&gt;=0.285,"達成",IF(AV45&gt;=BP43,"達成※","未")))</f>
        <v>達成※</v>
      </c>
      <c r="AY45" s="204">
        <f>BK40</f>
        <v>23</v>
      </c>
      <c r="AZ45" s="206">
        <f>IFERROR(AY45/BG40,"")</f>
        <v>0.27710843373493976</v>
      </c>
      <c r="BA45" s="241"/>
      <c r="BB45" s="243"/>
      <c r="BC45" s="238"/>
      <c r="BD45" s="210"/>
      <c r="BE45" s="222"/>
      <c r="BF45" s="210"/>
      <c r="BG45" s="222"/>
      <c r="BH45" s="222"/>
      <c r="BI45" s="222"/>
      <c r="BJ45" s="222"/>
      <c r="BK45" s="222"/>
      <c r="BL45" s="173"/>
      <c r="BM45" s="228"/>
      <c r="BN45" s="228"/>
      <c r="BO45" s="173"/>
      <c r="BP45" s="228"/>
      <c r="BQ45" s="37" t="s">
        <v>100</v>
      </c>
      <c r="BR45" s="104">
        <f>ROUNDDOWN((BR42-BR40)/7,0)</f>
        <v>3</v>
      </c>
      <c r="BS45" s="173"/>
      <c r="BT45" s="173"/>
    </row>
    <row r="46" spans="1:74" s="4" customFormat="1" ht="29.1" customHeight="1" thickBot="1">
      <c r="A46" s="17">
        <f t="shared" si="3"/>
        <v>2</v>
      </c>
      <c r="B46" s="17">
        <f t="shared" si="4"/>
        <v>8</v>
      </c>
      <c r="D46" s="89" cm="1">
        <f t="array" aca="1" ref="D46" ca="1">IF(INDIRECT(VLOOKUP(B46,B$8:C$38,2,FALSE)&amp;(10*A46-1))="","",INDIRECT(VLOOKUP(B46,B$8:C$38,2,FALSE)&amp;(10*A46-1)))</f>
        <v>45969</v>
      </c>
      <c r="E46" s="17" t="str">
        <f t="shared" ca="1" si="0"/>
        <v>土</v>
      </c>
      <c r="F46" s="17" t="str" cm="1">
        <f t="array" aca="1" ref="F46" ca="1">IF(E46="","",IF(INDIRECT(VLOOKUP(B46,B$8:C$38,2,FALSE)&amp;(10*A46+3))="","",INDIRECT(VLOOKUP(B46,B$8:C$38,2,FALSE)&amp;(10*A46+3))))</f>
        <v/>
      </c>
      <c r="G46" s="17" t="str" cm="1">
        <f t="array" aca="1" ref="G46" ca="1">IF(E46="","",IF(INDIRECT(VLOOKUP(B46,B$8:C$38,2,FALSE)&amp;(10*A46+5))="","",INDIRECT(VLOOKUP(B46,B$8:C$38,2,FALSE)&amp;(10*A46+5))))</f>
        <v/>
      </c>
      <c r="H46" s="17" t="str" cm="1">
        <f t="array" aca="1" ref="H46" ca="1">IF(G46="","",IF(G46="●","振替後",IF(G46="▲","振替前",IF(G46="○","休日",IF(G46="外","非対象期間",IF(INDIRECT(VLOOKUP(B46,B$8:C$38,2,FALSE)&amp;(10*A46+5))="","",INDIRECT(VLOOKUP(B46,B$8:C$38,2,FALSE)&amp;(10*A46+5))))))))</f>
        <v/>
      </c>
      <c r="J46" s="69"/>
      <c r="K46" s="213"/>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7"/>
      <c r="AQ46" s="123" t="str">
        <f ca="1">IF(BR40=1,
IF((2-COUNTIF(OFFSET(L45,0,0,1,1),"外")-COUNTIF(OFFSET(L45,-10,BR32-1),"外"))&lt;=AQ45,"達成","未"),
IF((2-COUNTIF(OFFSET(L45,0,MAX(5-WEEKDAY(L38,3),0),1,2),"外"))&lt;=AQ45,"達成","未"))</f>
        <v>達成</v>
      </c>
      <c r="AR46" s="124" t="str">
        <f ca="1">IF((2-COUNTIF(OFFSET($L45,0,$BR40+5,1,2),"外"))&lt;=AR45,"達成","未")</f>
        <v>達成</v>
      </c>
      <c r="AS46" s="124" t="str">
        <f ca="1">IF((2-COUNTIF(OFFSET($L45,0,$BR40+12,1,2),"外"))&lt;=AS45,"達成","未")</f>
        <v>達成</v>
      </c>
      <c r="AT46" s="124" t="str">
        <f ca="1">IF((2-COUNTIF(OFFSET($L45,0,$BR40+19,1,2),"外"))&lt;=AT45,"達成","未")</f>
        <v>達成</v>
      </c>
      <c r="AU46" s="125" t="str">
        <f ca="1">IF((BR45+SIGN(BR40))&lt;5,"-",IF((2-COUNTIF(OFFSET($L45,0,$BR40+26,1,2),"外"))&lt;=AU45,"達成","未"))</f>
        <v>-</v>
      </c>
      <c r="AV46" s="199"/>
      <c r="AW46" s="201"/>
      <c r="AX46" s="203"/>
      <c r="AY46" s="205"/>
      <c r="AZ46" s="207"/>
      <c r="BA46" s="38"/>
      <c r="BB46" s="38"/>
      <c r="BC46" s="138"/>
      <c r="BD46" s="138"/>
      <c r="BE46" s="138"/>
      <c r="BF46" s="138"/>
      <c r="BG46" s="138"/>
      <c r="BH46" s="138"/>
      <c r="BI46" s="138"/>
      <c r="BJ46" s="138"/>
      <c r="BK46" s="138"/>
      <c r="BL46" s="46"/>
      <c r="BM46" s="46"/>
      <c r="BN46" s="46"/>
      <c r="BO46" s="46"/>
      <c r="BP46" s="46"/>
      <c r="BQ46" s="46"/>
      <c r="BR46" s="34"/>
      <c r="BS46" s="46"/>
      <c r="BT46" s="2"/>
    </row>
    <row r="47" spans="1:74" ht="14.25" thickBot="1">
      <c r="A47" s="17">
        <f t="shared" si="3"/>
        <v>2</v>
      </c>
      <c r="B47" s="17">
        <f t="shared" si="4"/>
        <v>9</v>
      </c>
      <c r="D47" s="89" cm="1">
        <f t="array" aca="1" ref="D47" ca="1">IF(INDIRECT(VLOOKUP(B47,B$8:C$38,2,FALSE)&amp;(10*A47-1))="","",INDIRECT(VLOOKUP(B47,B$8:C$38,2,FALSE)&amp;(10*A47-1)))</f>
        <v>45970</v>
      </c>
      <c r="E47" s="17" t="str">
        <f t="shared" ca="1" si="0"/>
        <v>日</v>
      </c>
      <c r="F47" s="17" t="str" cm="1">
        <f t="array" aca="1" ref="F47" ca="1">IF(E47="","",IF(INDIRECT(VLOOKUP(B47,B$8:C$38,2,FALSE)&amp;(10*A47+3))="","",INDIRECT(VLOOKUP(B47,B$8:C$38,2,FALSE)&amp;(10*A47+3))))</f>
        <v>○</v>
      </c>
      <c r="G47" s="17" t="str" cm="1">
        <f t="array" aca="1" ref="G47" ca="1">IF(E47="","",IF(INDIRECT(VLOOKUP(B47,B$8:C$38,2,FALSE)&amp;(10*A47+5))="","",INDIRECT(VLOOKUP(B47,B$8:C$38,2,FALSE)&amp;(10*A47+5))))</f>
        <v>○</v>
      </c>
      <c r="H47" s="17" t="str" cm="1">
        <f t="array" aca="1" ref="H47" ca="1">IF(G47="","",IF(G47="●","振替後",IF(G47="▲","振替前",IF(G47="○","休日",IF(G47="外","非対象期間",IF(INDIRECT(VLOOKUP(B47,B$8:C$38,2,FALSE)&amp;(10*A47+5))="","",INDIRECT(VLOOKUP(B47,B$8:C$38,2,FALSE)&amp;(10*A47+5))))))))</f>
        <v>休日</v>
      </c>
      <c r="J47" s="52"/>
      <c r="K47" s="53"/>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BI47" s="7"/>
      <c r="BJ47" s="7"/>
      <c r="BK47" s="7"/>
      <c r="BL47" s="2"/>
    </row>
    <row r="48" spans="1:74" ht="13.5" customHeight="1">
      <c r="A48" s="17">
        <f t="shared" si="3"/>
        <v>2</v>
      </c>
      <c r="B48" s="17">
        <f t="shared" si="4"/>
        <v>10</v>
      </c>
      <c r="D48" s="89" cm="1">
        <f t="array" aca="1" ref="D48" ca="1">IF(INDIRECT(VLOOKUP(B48,B$8:C$38,2,FALSE)&amp;(10*A48-1))="","",INDIRECT(VLOOKUP(B48,B$8:C$38,2,FALSE)&amp;(10*A48-1)))</f>
        <v>45971</v>
      </c>
      <c r="E48" s="17" t="str">
        <f t="shared" ca="1" si="0"/>
        <v>月</v>
      </c>
      <c r="F48" s="17" t="str" cm="1">
        <f t="array" aca="1" ref="F48" ca="1">IF(E48="","",IF(INDIRECT(VLOOKUP(B48,B$8:C$38,2,FALSE)&amp;(10*A48+3))="","",INDIRECT(VLOOKUP(B48,B$8:C$38,2,FALSE)&amp;(10*A48+3))))</f>
        <v/>
      </c>
      <c r="G48" s="17" t="str" cm="1">
        <f t="array" aca="1" ref="G48" ca="1">IF(E48="","",IF(INDIRECT(VLOOKUP(B48,B$8:C$38,2,FALSE)&amp;(10*A48+5))="","",INDIRECT(VLOOKUP(B48,B$8:C$38,2,FALSE)&amp;(10*A48+5))))</f>
        <v/>
      </c>
      <c r="H48" s="17" t="str" cm="1">
        <f t="array" aca="1" ref="H48" ca="1">IF(G48="","",IF(G48="●","振替後",IF(G48="▲","振替前",IF(G48="○","休日",IF(G48="外","非対象期間",IF(INDIRECT(VLOOKUP(B48,B$8:C$38,2,FALSE)&amp;(10*A48+5))="","",INDIRECT(VLOOKUP(B48,B$8:C$38,2,FALSE)&amp;(10*A48+5))))))))</f>
        <v/>
      </c>
      <c r="J48" s="52"/>
      <c r="K48" s="66" t="s">
        <v>0</v>
      </c>
      <c r="L48" s="258">
        <f>DATE(YEAR(L38),MONTH(L38)+1,DAY(L38))</f>
        <v>46054</v>
      </c>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9"/>
      <c r="AQ48" s="270" t="s">
        <v>136</v>
      </c>
      <c r="AR48" s="271"/>
      <c r="AS48" s="271"/>
      <c r="AT48" s="271"/>
      <c r="AU48" s="272"/>
      <c r="AV48" s="260" t="s">
        <v>50</v>
      </c>
      <c r="AW48" s="261"/>
      <c r="AX48" s="262"/>
      <c r="AY48" s="266" t="s">
        <v>11</v>
      </c>
      <c r="AZ48" s="267"/>
      <c r="BA48" s="250" t="s">
        <v>102</v>
      </c>
      <c r="BB48" s="253" t="s">
        <v>103</v>
      </c>
      <c r="BC48" s="256" t="s">
        <v>15</v>
      </c>
      <c r="BD48" s="208" t="s">
        <v>104</v>
      </c>
      <c r="BE48" s="247" t="s">
        <v>105</v>
      </c>
      <c r="BF48" s="208" t="s">
        <v>107</v>
      </c>
      <c r="BG48" s="247" t="s">
        <v>106</v>
      </c>
      <c r="BH48" s="208" t="s">
        <v>80</v>
      </c>
      <c r="BI48" s="208" t="s">
        <v>81</v>
      </c>
      <c r="BJ48" s="139" t="s">
        <v>82</v>
      </c>
      <c r="BK48" s="139" t="s">
        <v>83</v>
      </c>
      <c r="BL48" s="222" t="s">
        <v>52</v>
      </c>
      <c r="BM48" s="247" t="s">
        <v>108</v>
      </c>
      <c r="BN48" s="247" t="s">
        <v>109</v>
      </c>
      <c r="BO48" s="222" t="s">
        <v>110</v>
      </c>
      <c r="BP48" s="222" t="s">
        <v>111</v>
      </c>
      <c r="BQ48" s="143"/>
      <c r="BR48" s="245" t="s">
        <v>92</v>
      </c>
      <c r="BS48" s="222" t="s">
        <v>61</v>
      </c>
      <c r="BT48" s="173" t="s">
        <v>142</v>
      </c>
    </row>
    <row r="49" spans="1:74" ht="12.95" customHeight="1">
      <c r="A49" s="17">
        <f t="shared" si="3"/>
        <v>2</v>
      </c>
      <c r="B49" s="17">
        <f t="shared" si="4"/>
        <v>11</v>
      </c>
      <c r="D49" s="89" cm="1">
        <f t="array" aca="1" ref="D49" ca="1">IF(INDIRECT(VLOOKUP(B49,B$8:C$38,2,FALSE)&amp;(10*A49-1))="","",INDIRECT(VLOOKUP(B49,B$8:C$38,2,FALSE)&amp;(10*A49-1)))</f>
        <v>45972</v>
      </c>
      <c r="E49" s="17" t="str">
        <f t="shared" ca="1" si="0"/>
        <v>火</v>
      </c>
      <c r="F49" s="17" t="str" cm="1">
        <f t="array" aca="1" ref="F49" ca="1">IF(E49="","",IF(INDIRECT(VLOOKUP(B49,B$8:C$38,2,FALSE)&amp;(10*A49+3))="","",INDIRECT(VLOOKUP(B49,B$8:C$38,2,FALSE)&amp;(10*A49+3))))</f>
        <v/>
      </c>
      <c r="G49" s="17" t="str" cm="1">
        <f t="array" aca="1" ref="G49" ca="1">IF(E49="","",IF(INDIRECT(VLOOKUP(B49,B$8:C$38,2,FALSE)&amp;(10*A49+5))="","",INDIRECT(VLOOKUP(B49,B$8:C$38,2,FALSE)&amp;(10*A49+5))))</f>
        <v/>
      </c>
      <c r="H49" s="17" t="str" cm="1">
        <f t="array" aca="1" ref="H49" ca="1">IF(G49="","",IF(G49="●","振替後",IF(G49="▲","振替前",IF(G49="○","休日",IF(G49="外","非対象期間",IF(INDIRECT(VLOOKUP(B49,B$8:C$38,2,FALSE)&amp;(10*A49+5))="","",INDIRECT(VLOOKUP(B49,B$8:C$38,2,FALSE)&amp;(10*A49+5))))))))</f>
        <v/>
      </c>
      <c r="J49" s="52"/>
      <c r="K49" s="67" t="s">
        <v>1</v>
      </c>
      <c r="L49" s="126">
        <f>DATE(YEAR(L48),MONTH(L48),DAY(L48))</f>
        <v>46054</v>
      </c>
      <c r="M49" s="126">
        <f>IF(MONTH(DATE(YEAR(L49),MONTH(L49),DAY(L49)+1))=MONTH($L48),DATE(YEAR(L49),MONTH(L49),DAY(L49)+1),"")</f>
        <v>46055</v>
      </c>
      <c r="N49" s="126">
        <f t="shared" ref="N49:AO49" si="12">IF(MONTH(DATE(YEAR(M49),MONTH(M49),DAY(M49)+1))=MONTH($L48),DATE(YEAR(M49),MONTH(M49),DAY(M49)+1),"")</f>
        <v>46056</v>
      </c>
      <c r="O49" s="126">
        <f t="shared" si="12"/>
        <v>46057</v>
      </c>
      <c r="P49" s="126">
        <f t="shared" si="12"/>
        <v>46058</v>
      </c>
      <c r="Q49" s="126">
        <f t="shared" si="12"/>
        <v>46059</v>
      </c>
      <c r="R49" s="126">
        <f t="shared" si="12"/>
        <v>46060</v>
      </c>
      <c r="S49" s="126">
        <f>IF(MONTH(DATE(YEAR(R49),MONTH(R49),DAY(R49)+1))=MONTH($L48),DATE(YEAR(R49),MONTH(R49),DAY(R49)+1),"")</f>
        <v>46061</v>
      </c>
      <c r="T49" s="126">
        <f t="shared" si="12"/>
        <v>46062</v>
      </c>
      <c r="U49" s="126">
        <f t="shared" si="12"/>
        <v>46063</v>
      </c>
      <c r="V49" s="126">
        <f t="shared" si="12"/>
        <v>46064</v>
      </c>
      <c r="W49" s="126">
        <f t="shared" si="12"/>
        <v>46065</v>
      </c>
      <c r="X49" s="126">
        <f t="shared" si="12"/>
        <v>46066</v>
      </c>
      <c r="Y49" s="126">
        <f t="shared" si="12"/>
        <v>46067</v>
      </c>
      <c r="Z49" s="126">
        <f t="shared" si="12"/>
        <v>46068</v>
      </c>
      <c r="AA49" s="126">
        <f t="shared" si="12"/>
        <v>46069</v>
      </c>
      <c r="AB49" s="126">
        <f t="shared" si="12"/>
        <v>46070</v>
      </c>
      <c r="AC49" s="126">
        <f t="shared" si="12"/>
        <v>46071</v>
      </c>
      <c r="AD49" s="126">
        <f t="shared" si="12"/>
        <v>46072</v>
      </c>
      <c r="AE49" s="126">
        <f t="shared" si="12"/>
        <v>46073</v>
      </c>
      <c r="AF49" s="126">
        <f t="shared" si="12"/>
        <v>46074</v>
      </c>
      <c r="AG49" s="126">
        <f t="shared" si="12"/>
        <v>46075</v>
      </c>
      <c r="AH49" s="126">
        <f t="shared" si="12"/>
        <v>46076</v>
      </c>
      <c r="AI49" s="126">
        <f t="shared" si="12"/>
        <v>46077</v>
      </c>
      <c r="AJ49" s="126">
        <f t="shared" si="12"/>
        <v>46078</v>
      </c>
      <c r="AK49" s="126">
        <f t="shared" si="12"/>
        <v>46079</v>
      </c>
      <c r="AL49" s="126">
        <f t="shared" si="12"/>
        <v>46080</v>
      </c>
      <c r="AM49" s="126">
        <f t="shared" si="12"/>
        <v>46081</v>
      </c>
      <c r="AN49" s="126" t="str">
        <f t="shared" si="12"/>
        <v/>
      </c>
      <c r="AO49" s="126" t="e">
        <f t="shared" si="12"/>
        <v>#VALUE!</v>
      </c>
      <c r="AP49" s="127" t="e">
        <f>IF(MONTH(DATE(YEAR(AO49),MONTH(AO49),DAY(AO49)+1))=MONTH($L48),DATE(YEAR(AO49),MONTH(AO49),DAY(AO49)+1),"")</f>
        <v>#VALUE!</v>
      </c>
      <c r="AQ49" s="273"/>
      <c r="AR49" s="274"/>
      <c r="AS49" s="274"/>
      <c r="AT49" s="274"/>
      <c r="AU49" s="275"/>
      <c r="AV49" s="263"/>
      <c r="AW49" s="264"/>
      <c r="AX49" s="265"/>
      <c r="AY49" s="268"/>
      <c r="AZ49" s="269"/>
      <c r="BA49" s="251"/>
      <c r="BB49" s="254"/>
      <c r="BC49" s="257"/>
      <c r="BD49" s="210"/>
      <c r="BE49" s="248"/>
      <c r="BF49" s="210"/>
      <c r="BG49" s="248"/>
      <c r="BH49" s="210"/>
      <c r="BI49" s="210"/>
      <c r="BJ49" s="140" t="s">
        <v>78</v>
      </c>
      <c r="BK49" s="140" t="s">
        <v>79</v>
      </c>
      <c r="BL49" s="222"/>
      <c r="BM49" s="249"/>
      <c r="BN49" s="249"/>
      <c r="BO49" s="173"/>
      <c r="BP49" s="173"/>
      <c r="BQ49" s="144"/>
      <c r="BR49" s="246"/>
      <c r="BS49" s="222"/>
      <c r="BT49" s="173"/>
    </row>
    <row r="50" spans="1:74" ht="13.5" customHeight="1">
      <c r="A50" s="17">
        <f t="shared" si="3"/>
        <v>2</v>
      </c>
      <c r="B50" s="17">
        <f t="shared" si="4"/>
        <v>12</v>
      </c>
      <c r="D50" s="89" cm="1">
        <f t="array" aca="1" ref="D50" ca="1">IF(INDIRECT(VLOOKUP(B50,B$8:C$38,2,FALSE)&amp;(10*A50-1))="","",INDIRECT(VLOOKUP(B50,B$8:C$38,2,FALSE)&amp;(10*A50-1)))</f>
        <v>45973</v>
      </c>
      <c r="E50" s="17" t="str">
        <f t="shared" ca="1" si="0"/>
        <v>水</v>
      </c>
      <c r="F50" s="17" t="str" cm="1">
        <f t="array" aca="1" ref="F50" ca="1">IF(E50="","",IF(INDIRECT(VLOOKUP(B50,B$8:C$38,2,FALSE)&amp;(10*A50+3))="","",INDIRECT(VLOOKUP(B50,B$8:C$38,2,FALSE)&amp;(10*A50+3))))</f>
        <v/>
      </c>
      <c r="G50" s="17" t="str" cm="1">
        <f t="array" aca="1" ref="G50" ca="1">IF(E50="","",IF(INDIRECT(VLOOKUP(B50,B$8:C$38,2,FALSE)&amp;(10*A50+5))="","",INDIRECT(VLOOKUP(B50,B$8:C$38,2,FALSE)&amp;(10*A50+5))))</f>
        <v/>
      </c>
      <c r="H50" s="17" t="str" cm="1">
        <f t="array" aca="1" ref="H50" ca="1">IF(G50="","",IF(G50="●","振替後",IF(G50="▲","振替前",IF(G50="○","休日",IF(G50="外","非対象期間",IF(INDIRECT(VLOOKUP(B50,B$8:C$38,2,FALSE)&amp;(10*A50+5))="","",INDIRECT(VLOOKUP(B50,B$8:C$38,2,FALSE)&amp;(10*A50+5))))))))</f>
        <v/>
      </c>
      <c r="J50" s="52"/>
      <c r="K50" s="67" t="s">
        <v>2</v>
      </c>
      <c r="L50" s="145" t="str">
        <f t="shared" ref="L50:AP50" si="13">TEXT(L49,"aaa")</f>
        <v>日</v>
      </c>
      <c r="M50" s="145" t="str">
        <f t="shared" si="13"/>
        <v>月</v>
      </c>
      <c r="N50" s="145" t="str">
        <f t="shared" si="13"/>
        <v>火</v>
      </c>
      <c r="O50" s="145" t="str">
        <f t="shared" si="13"/>
        <v>水</v>
      </c>
      <c r="P50" s="145" t="str">
        <f t="shared" si="13"/>
        <v>木</v>
      </c>
      <c r="Q50" s="145" t="str">
        <f t="shared" si="13"/>
        <v>金</v>
      </c>
      <c r="R50" s="145" t="str">
        <f t="shared" si="13"/>
        <v>土</v>
      </c>
      <c r="S50" s="145" t="str">
        <f t="shared" si="13"/>
        <v>日</v>
      </c>
      <c r="T50" s="145" t="str">
        <f t="shared" si="13"/>
        <v>月</v>
      </c>
      <c r="U50" s="145" t="str">
        <f t="shared" si="13"/>
        <v>火</v>
      </c>
      <c r="V50" s="145" t="str">
        <f t="shared" si="13"/>
        <v>水</v>
      </c>
      <c r="W50" s="145" t="str">
        <f t="shared" si="13"/>
        <v>木</v>
      </c>
      <c r="X50" s="145" t="str">
        <f t="shared" si="13"/>
        <v>金</v>
      </c>
      <c r="Y50" s="145" t="str">
        <f t="shared" si="13"/>
        <v>土</v>
      </c>
      <c r="Z50" s="145" t="str">
        <f t="shared" si="13"/>
        <v>日</v>
      </c>
      <c r="AA50" s="145" t="str">
        <f t="shared" si="13"/>
        <v>月</v>
      </c>
      <c r="AB50" s="145" t="str">
        <f t="shared" si="13"/>
        <v>火</v>
      </c>
      <c r="AC50" s="145" t="str">
        <f t="shared" si="13"/>
        <v>水</v>
      </c>
      <c r="AD50" s="145" t="str">
        <f t="shared" si="13"/>
        <v>木</v>
      </c>
      <c r="AE50" s="145" t="str">
        <f t="shared" si="13"/>
        <v>金</v>
      </c>
      <c r="AF50" s="145" t="str">
        <f t="shared" si="13"/>
        <v>土</v>
      </c>
      <c r="AG50" s="145" t="str">
        <f t="shared" si="13"/>
        <v>日</v>
      </c>
      <c r="AH50" s="145" t="str">
        <f t="shared" si="13"/>
        <v>月</v>
      </c>
      <c r="AI50" s="145" t="str">
        <f t="shared" si="13"/>
        <v>火</v>
      </c>
      <c r="AJ50" s="145" t="str">
        <f t="shared" si="13"/>
        <v>水</v>
      </c>
      <c r="AK50" s="145" t="str">
        <f t="shared" si="13"/>
        <v>木</v>
      </c>
      <c r="AL50" s="145" t="str">
        <f t="shared" si="13"/>
        <v>金</v>
      </c>
      <c r="AM50" s="145" t="str">
        <f t="shared" si="13"/>
        <v>土</v>
      </c>
      <c r="AN50" s="145" t="str">
        <f t="shared" si="13"/>
        <v/>
      </c>
      <c r="AO50" s="145" t="e">
        <f t="shared" si="13"/>
        <v>#VALUE!</v>
      </c>
      <c r="AP50" s="146" t="e">
        <f t="shared" si="13"/>
        <v>#VALUE!</v>
      </c>
      <c r="AQ50" s="287" t="s">
        <v>137</v>
      </c>
      <c r="AR50" s="289" t="s">
        <v>138</v>
      </c>
      <c r="AS50" s="289" t="s">
        <v>139</v>
      </c>
      <c r="AT50" s="289" t="s">
        <v>140</v>
      </c>
      <c r="AU50" s="304" t="s">
        <v>141</v>
      </c>
      <c r="AV50" s="229" t="s">
        <v>44</v>
      </c>
      <c r="AW50" s="230" t="s">
        <v>12</v>
      </c>
      <c r="AX50" s="231" t="s">
        <v>51</v>
      </c>
      <c r="AY50" s="232" t="s">
        <v>44</v>
      </c>
      <c r="AZ50" s="235" t="s">
        <v>13</v>
      </c>
      <c r="BA50" s="252"/>
      <c r="BB50" s="255"/>
      <c r="BC50" s="238">
        <f>COUNT(L49:AP49)</f>
        <v>28</v>
      </c>
      <c r="BD50" s="208">
        <f>BC50-BA52</f>
        <v>28</v>
      </c>
      <c r="BE50" s="222">
        <f>SUM(BD$8:BD53)</f>
        <v>111</v>
      </c>
      <c r="BF50" s="208">
        <f>BC50-BA54</f>
        <v>28</v>
      </c>
      <c r="BG50" s="222">
        <f>SUM(BF$8:BF53)</f>
        <v>111</v>
      </c>
      <c r="BH50" s="222">
        <f>COUNTIF(L53:AP53,"○")+COUNTIF(L53:AP53,"●")</f>
        <v>8</v>
      </c>
      <c r="BI50" s="222">
        <f>SUM(BH$9:BH54)</f>
        <v>31</v>
      </c>
      <c r="BJ50" s="222">
        <f>COUNTIF(L55:AP55,"○")+COUNTIF(L55:AP55,"●")</f>
        <v>8</v>
      </c>
      <c r="BK50" s="222">
        <f>SUM(BJ$10:BJ55)</f>
        <v>31</v>
      </c>
      <c r="BL50" s="173">
        <f>COUNTIF(L50:AP50,"土")+COUNTIF(L50:AP50,"日")</f>
        <v>8</v>
      </c>
      <c r="BM50" s="248"/>
      <c r="BN50" s="248"/>
      <c r="BO50" s="173" t="str">
        <f ca="1">IF(OR(BM51/BD50&lt;0.285,BM51=0),"特例","特例なし")</f>
        <v>特例なし</v>
      </c>
      <c r="BP50" s="173" t="str">
        <f ca="1">IF(OR(BN51/BF50&lt;0.285,BN51=0),"特例","特例なし")</f>
        <v>特例なし</v>
      </c>
      <c r="BQ50" s="223" t="s">
        <v>97</v>
      </c>
      <c r="BR50" s="225">
        <f>ABS(IF(WEEKDAY(L48,3)=0,7,WEEKDAY(L48,3)-7))</f>
        <v>1</v>
      </c>
      <c r="BS50" s="173">
        <f>IF($AX$340="計画",IF(BD50=0,1,IF(AX53="達成",1,IF(AX53="達成※",1,0))),IF(BF50=0,1,IF(AX55="達成",1,IF(AX55="達成※",1,0))))</f>
        <v>1</v>
      </c>
      <c r="BT50" s="173">
        <f ca="1">IF($AX$340="計画",IF(COUNTIF(AQ54:AU54,"未")=0,1,0),IF(COUNTIF(AQ56:AU56,"未")=0,1,0))</f>
        <v>1</v>
      </c>
    </row>
    <row r="51" spans="1:74" ht="33.950000000000003" customHeight="1">
      <c r="A51" s="17">
        <f t="shared" si="3"/>
        <v>2</v>
      </c>
      <c r="B51" s="17">
        <f t="shared" si="4"/>
        <v>13</v>
      </c>
      <c r="D51" s="89" cm="1">
        <f t="array" aca="1" ref="D51" ca="1">IF(INDIRECT(VLOOKUP(B51,B$8:C$38,2,FALSE)&amp;(10*A51-1))="","",INDIRECT(VLOOKUP(B51,B$8:C$38,2,FALSE)&amp;(10*A51-1)))</f>
        <v>45974</v>
      </c>
      <c r="E51" s="17" t="str">
        <f t="shared" ca="1" si="0"/>
        <v>木</v>
      </c>
      <c r="F51" s="17" t="str" cm="1">
        <f t="array" aca="1" ref="F51" ca="1">IF(E51="","",IF(INDIRECT(VLOOKUP(B51,B$8:C$38,2,FALSE)&amp;(10*A51+3))="","",INDIRECT(VLOOKUP(B51,B$8:C$38,2,FALSE)&amp;(10*A51+3))))</f>
        <v/>
      </c>
      <c r="G51" s="17" t="str" cm="1">
        <f t="array" aca="1" ref="G51" ca="1">IF(E51="","",IF(INDIRECT(VLOOKUP(B51,B$8:C$38,2,FALSE)&amp;(10*A51+5))="","",INDIRECT(VLOOKUP(B51,B$8:C$38,2,FALSE)&amp;(10*A51+5))))</f>
        <v/>
      </c>
      <c r="H51" s="17" t="str" cm="1">
        <f t="array" aca="1" ref="H51" ca="1">IF(G51="","",IF(G51="●","振替後",IF(G51="▲","振替前",IF(G51="○","休日",IF(G51="外","非対象期間",IF(INDIRECT(VLOOKUP(B51,B$8:C$38,2,FALSE)&amp;(10*A51+5))="","",INDIRECT(VLOOKUP(B51,B$8:C$38,2,FALSE)&amp;(10*A51+5))))))))</f>
        <v/>
      </c>
      <c r="J51" s="52"/>
      <c r="K51" s="220" t="s">
        <v>3</v>
      </c>
      <c r="L51" s="283" t="str">
        <f>IFERROR(VLOOKUP(L49,祝日一覧!A:C,3,FALSE),"")</f>
        <v/>
      </c>
      <c r="M51" s="283" t="str">
        <f>IFERROR(VLOOKUP(M49,祝日一覧!A:C,3,FALSE),"")</f>
        <v/>
      </c>
      <c r="N51" s="283" t="str">
        <f>IFERROR(VLOOKUP(N49,祝日一覧!A:C,3,FALSE),"")</f>
        <v/>
      </c>
      <c r="O51" s="283" t="str">
        <f>IFERROR(VLOOKUP(O49,祝日一覧!A:C,3,FALSE),"")</f>
        <v/>
      </c>
      <c r="P51" s="283" t="str">
        <f>IFERROR(VLOOKUP(P49,祝日一覧!A:C,3,FALSE),"")</f>
        <v/>
      </c>
      <c r="Q51" s="283" t="str">
        <f>IFERROR(VLOOKUP(Q49,祝日一覧!A:C,3,FALSE),"")</f>
        <v/>
      </c>
      <c r="R51" s="283" t="str">
        <f>IFERROR(VLOOKUP(R49,祝日一覧!A:C,3,FALSE),"")</f>
        <v/>
      </c>
      <c r="S51" s="283" t="str">
        <f>IFERROR(VLOOKUP(S49,祝日一覧!A:C,3,FALSE),"")</f>
        <v/>
      </c>
      <c r="T51" s="283" t="str">
        <f>IFERROR(VLOOKUP(T49,祝日一覧!A:C,3,FALSE),"")</f>
        <v/>
      </c>
      <c r="U51" s="283" t="str">
        <f>IFERROR(VLOOKUP(U49,祝日一覧!A:C,3,FALSE),"")</f>
        <v/>
      </c>
      <c r="V51" s="283" t="str">
        <f>IFERROR(VLOOKUP(V49,祝日一覧!A:C,3,FALSE),"")</f>
        <v>建国記念の日</v>
      </c>
      <c r="W51" s="283" t="str">
        <f>IFERROR(VLOOKUP(W49,祝日一覧!A:C,3,FALSE),"")</f>
        <v/>
      </c>
      <c r="X51" s="283" t="str">
        <f>IFERROR(VLOOKUP(X49,祝日一覧!A:C,3,FALSE),"")</f>
        <v/>
      </c>
      <c r="Y51" s="283" t="str">
        <f>IFERROR(VLOOKUP(Y49,祝日一覧!A:C,3,FALSE),"")</f>
        <v/>
      </c>
      <c r="Z51" s="283" t="str">
        <f>IFERROR(VLOOKUP(Z49,祝日一覧!A:C,3,FALSE),"")</f>
        <v/>
      </c>
      <c r="AA51" s="283" t="str">
        <f>IFERROR(VLOOKUP(AA49,祝日一覧!A:C,3,FALSE),"")</f>
        <v/>
      </c>
      <c r="AB51" s="283" t="str">
        <f>IFERROR(VLOOKUP(AB49,祝日一覧!A:C,3,FALSE),"")</f>
        <v/>
      </c>
      <c r="AC51" s="283" t="str">
        <f>IFERROR(VLOOKUP(AC49,祝日一覧!A:C,3,FALSE),"")</f>
        <v/>
      </c>
      <c r="AD51" s="283" t="str">
        <f>IFERROR(VLOOKUP(AD49,祝日一覧!A:C,3,FALSE),"")</f>
        <v/>
      </c>
      <c r="AE51" s="283" t="str">
        <f>IFERROR(VLOOKUP(AE49,祝日一覧!A:C,3,FALSE),"")</f>
        <v/>
      </c>
      <c r="AF51" s="283" t="str">
        <f>IFERROR(VLOOKUP(AF49,祝日一覧!A:C,3,FALSE),"")</f>
        <v/>
      </c>
      <c r="AG51" s="283" t="str">
        <f>IFERROR(VLOOKUP(AG49,祝日一覧!A:C,3,FALSE),"")</f>
        <v/>
      </c>
      <c r="AH51" s="283" t="str">
        <f>IFERROR(VLOOKUP(AH49,祝日一覧!A:C,3,FALSE),"")</f>
        <v>天皇誕生日</v>
      </c>
      <c r="AI51" s="283" t="str">
        <f>IFERROR(VLOOKUP(AI49,祝日一覧!A:C,3,FALSE),"")</f>
        <v/>
      </c>
      <c r="AJ51" s="283" t="str">
        <f>IFERROR(VLOOKUP(AJ49,祝日一覧!A:C,3,FALSE),"")</f>
        <v/>
      </c>
      <c r="AK51" s="283" t="str">
        <f>IFERROR(VLOOKUP(AK49,祝日一覧!A:C,3,FALSE),"")</f>
        <v/>
      </c>
      <c r="AL51" s="283" t="str">
        <f>IFERROR(VLOOKUP(AL49,祝日一覧!A:C,3,FALSE),"")</f>
        <v/>
      </c>
      <c r="AM51" s="283" t="str">
        <f>IFERROR(VLOOKUP(AM49,祝日一覧!A:C,3,FALSE),"")</f>
        <v/>
      </c>
      <c r="AN51" s="283" t="str">
        <f>IFERROR(VLOOKUP(AN49,祝日一覧!A:C,3,FALSE),"")</f>
        <v/>
      </c>
      <c r="AO51" s="283" t="str">
        <f>IFERROR(VLOOKUP(AO49,祝日一覧!A:C,3,FALSE),"")</f>
        <v/>
      </c>
      <c r="AP51" s="285" t="str">
        <f>IFERROR(VLOOKUP(AP49,祝日一覧!A:C,3,FALSE),"")</f>
        <v/>
      </c>
      <c r="AQ51" s="288"/>
      <c r="AR51" s="290"/>
      <c r="AS51" s="290"/>
      <c r="AT51" s="290"/>
      <c r="AU51" s="305"/>
      <c r="AV51" s="229"/>
      <c r="AW51" s="230"/>
      <c r="AX51" s="231"/>
      <c r="AY51" s="233"/>
      <c r="AZ51" s="236"/>
      <c r="BA51" s="41" t="s">
        <v>85</v>
      </c>
      <c r="BB51" s="42" t="s">
        <v>85</v>
      </c>
      <c r="BC51" s="238"/>
      <c r="BD51" s="209"/>
      <c r="BE51" s="222"/>
      <c r="BF51" s="209"/>
      <c r="BG51" s="222"/>
      <c r="BH51" s="222"/>
      <c r="BI51" s="222"/>
      <c r="BJ51" s="222"/>
      <c r="BK51" s="222"/>
      <c r="BL51" s="173"/>
      <c r="BM51" s="226">
        <f ca="1">BL50-BB52</f>
        <v>8</v>
      </c>
      <c r="BN51" s="226">
        <f ca="1">BL50-BB54</f>
        <v>8</v>
      </c>
      <c r="BO51" s="173"/>
      <c r="BP51" s="173"/>
      <c r="BQ51" s="224"/>
      <c r="BR51" s="225">
        <f>WEEKDAY(L47,3)</f>
        <v>5</v>
      </c>
      <c r="BS51" s="173"/>
      <c r="BT51" s="173"/>
      <c r="BU51" s="24"/>
    </row>
    <row r="52" spans="1:74" s="3" customFormat="1" ht="53.1" customHeight="1">
      <c r="A52" s="17">
        <f t="shared" si="3"/>
        <v>2</v>
      </c>
      <c r="B52" s="17">
        <f t="shared" si="4"/>
        <v>14</v>
      </c>
      <c r="C52" s="88"/>
      <c r="D52" s="89" cm="1">
        <f t="array" aca="1" ref="D52" ca="1">IF(INDIRECT(VLOOKUP(B52,B$8:C$38,2,FALSE)&amp;(10*A52-1))="","",INDIRECT(VLOOKUP(B52,B$8:C$38,2,FALSE)&amp;(10*A52-1)))</f>
        <v>45975</v>
      </c>
      <c r="E52" s="17" t="str">
        <f t="shared" ca="1" si="0"/>
        <v>金</v>
      </c>
      <c r="F52" s="17" t="str" cm="1">
        <f t="array" aca="1" ref="F52" ca="1">IF(E52="","",IF(INDIRECT(VLOOKUP(B52,B$8:C$38,2,FALSE)&amp;(10*A52+3))="","",INDIRECT(VLOOKUP(B52,B$8:C$38,2,FALSE)&amp;(10*A52+3))))</f>
        <v/>
      </c>
      <c r="G52" s="17" t="str" cm="1">
        <f t="array" aca="1" ref="G52" ca="1">IF(E52="","",IF(INDIRECT(VLOOKUP(B52,B$8:C$38,2,FALSE)&amp;(10*A52+5))="","",INDIRECT(VLOOKUP(B52,B$8:C$38,2,FALSE)&amp;(10*A52+5))))</f>
        <v/>
      </c>
      <c r="H52" s="17" t="str" cm="1">
        <f t="array" aca="1" ref="H52" ca="1">IF(G52="","",IF(G52="●","振替後",IF(G52="▲","振替前",IF(G52="○","休日",IF(G52="外","非対象期間",IF(INDIRECT(VLOOKUP(B52,B$8:C$38,2,FALSE)&amp;(10*A52+5))="","",INDIRECT(VLOOKUP(B52,B$8:C$38,2,FALSE)&amp;(10*A52+5))))))))</f>
        <v/>
      </c>
      <c r="J52" s="68"/>
      <c r="K52" s="221"/>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6"/>
      <c r="AQ52" s="108" t="str">
        <f>IF($BR50=7,DBCS(1&amp;"日～"&amp;7&amp;"日"),DBCS("前"&amp;DAY(EOMONTH($L48-1,0))-6+$BR50&amp;"日～"&amp;$BR50&amp;"日"))</f>
        <v>前２６日～１日</v>
      </c>
      <c r="AR52" s="109" t="str">
        <f>DBCS($BR50+1&amp;"日～"&amp;$BR50+7&amp;"日")</f>
        <v>２日～８日</v>
      </c>
      <c r="AS52" s="109" t="str">
        <f>DBCS($BR50+8&amp;"日～"&amp;$BR50+14&amp;"日")</f>
        <v>９日～１５日</v>
      </c>
      <c r="AT52" s="109" t="str">
        <f>DBCS($BR50+15&amp;"日～"&amp;$BR50+21&amp;"日")</f>
        <v>１６日～２２日</v>
      </c>
      <c r="AU52" s="110" t="str">
        <f>IF(AND(BR50=7,BR53=0),"-",IF($BR55=3,"-",DBCS($BR50+22&amp;"日～"&amp;$BR50+28&amp;"日")))</f>
        <v>-</v>
      </c>
      <c r="AV52" s="229"/>
      <c r="AW52" s="230"/>
      <c r="AX52" s="231"/>
      <c r="AY52" s="234"/>
      <c r="AZ52" s="237"/>
      <c r="BA52" s="41">
        <f>COUNTIF(L53:AP54,"外")</f>
        <v>0</v>
      </c>
      <c r="BB52" s="42">
        <f ca="1">COUNTIF(OFFSET(L53,0,MAX(5-WEEKDAY(L48,3),0),1,MIN(7-WEEKDAY(L48,3),2)),"外")+COUNTIF(OFFSET(L53,0,MAX(5-WEEKDAY(L48,3),0)+7,1,2),"外")+COUNTIF(OFFSET(L53,0,MAX(5-WEEKDAY(L48,3),0)+14,1,2),"外")+COUNTIF(OFFSET(L53,0,MAX(5-WEEKDAY(L48,3),0)+21,1,2),"外")+IF(BR52-BR50&lt;27,0,COUNTIF(OFFSET(L53,0,BR50+26,1,MIN(7-BR53,2)),"外"))</f>
        <v>0</v>
      </c>
      <c r="BC52" s="238"/>
      <c r="BD52" s="209"/>
      <c r="BE52" s="222"/>
      <c r="BF52" s="209"/>
      <c r="BG52" s="222"/>
      <c r="BH52" s="222"/>
      <c r="BI52" s="222"/>
      <c r="BJ52" s="222"/>
      <c r="BK52" s="222"/>
      <c r="BL52" s="173"/>
      <c r="BM52" s="227"/>
      <c r="BN52" s="227"/>
      <c r="BO52" s="173"/>
      <c r="BP52" s="173"/>
      <c r="BQ52" s="35" t="s">
        <v>98</v>
      </c>
      <c r="BR52" s="31">
        <f>DAY(EOMONTH(L48,0))</f>
        <v>28</v>
      </c>
      <c r="BS52" s="173"/>
      <c r="BT52" s="173"/>
      <c r="BU52" s="29"/>
      <c r="BV52" s="30"/>
    </row>
    <row r="53" spans="1:74" s="4" customFormat="1" ht="29.1" customHeight="1">
      <c r="A53" s="17">
        <f t="shared" si="3"/>
        <v>2</v>
      </c>
      <c r="B53" s="17">
        <f t="shared" si="4"/>
        <v>15</v>
      </c>
      <c r="D53" s="89" cm="1">
        <f t="array" aca="1" ref="D53" ca="1">IF(INDIRECT(VLOOKUP(B53,B$8:C$38,2,FALSE)&amp;(10*A53-1))="","",INDIRECT(VLOOKUP(B53,B$8:C$38,2,FALSE)&amp;(10*A53-1)))</f>
        <v>45976</v>
      </c>
      <c r="E53" s="17" t="str">
        <f t="shared" ca="1" si="0"/>
        <v>土</v>
      </c>
      <c r="F53" s="17" t="str" cm="1">
        <f t="array" aca="1" ref="F53" ca="1">IF(E53="","",IF(INDIRECT(VLOOKUP(B53,B$8:C$38,2,FALSE)&amp;(10*A53+3))="","",INDIRECT(VLOOKUP(B53,B$8:C$38,2,FALSE)&amp;(10*A53+3))))</f>
        <v>○</v>
      </c>
      <c r="G53" s="17" t="str" cm="1">
        <f t="array" aca="1" ref="G53" ca="1">IF(E53="","",IF(INDIRECT(VLOOKUP(B53,B$8:C$38,2,FALSE)&amp;(10*A53+5))="","",INDIRECT(VLOOKUP(B53,B$8:C$38,2,FALSE)&amp;(10*A53+5))))</f>
        <v>○</v>
      </c>
      <c r="H53" s="17" t="str" cm="1">
        <f t="array" aca="1" ref="H53" ca="1">IF(G53="","",IF(G53="●","振替後",IF(G53="▲","振替前",IF(G53="○","休日",IF(G53="外","非対象期間",IF(INDIRECT(VLOOKUP(B53,B$8:C$38,2,FALSE)&amp;(10*A53+5))="","",INDIRECT(VLOOKUP(B53,B$8:C$38,2,FALSE)&amp;(10*A53+5))))))))</f>
        <v>休日</v>
      </c>
      <c r="J53" s="69"/>
      <c r="K53" s="212" t="s">
        <v>88</v>
      </c>
      <c r="L53" s="194" t="s">
        <v>48</v>
      </c>
      <c r="M53" s="194"/>
      <c r="N53" s="194"/>
      <c r="O53" s="194"/>
      <c r="P53" s="194"/>
      <c r="Q53" s="194"/>
      <c r="R53" s="194" t="s">
        <v>116</v>
      </c>
      <c r="S53" s="194" t="s">
        <v>116</v>
      </c>
      <c r="T53" s="194"/>
      <c r="U53" s="280"/>
      <c r="V53" s="280" t="s">
        <v>48</v>
      </c>
      <c r="W53" s="194"/>
      <c r="X53" s="194"/>
      <c r="Y53" s="194"/>
      <c r="Z53" s="194" t="s">
        <v>48</v>
      </c>
      <c r="AA53" s="194"/>
      <c r="AB53" s="194"/>
      <c r="AC53" s="194"/>
      <c r="AD53" s="194"/>
      <c r="AE53" s="194"/>
      <c r="AF53" s="194" t="s">
        <v>116</v>
      </c>
      <c r="AG53" s="194" t="s">
        <v>116</v>
      </c>
      <c r="AH53" s="194"/>
      <c r="AI53" s="194"/>
      <c r="AJ53" s="194"/>
      <c r="AK53" s="194"/>
      <c r="AL53" s="194"/>
      <c r="AM53" s="194" t="s">
        <v>116</v>
      </c>
      <c r="AN53" s="194"/>
      <c r="AO53" s="194"/>
      <c r="AP53" s="196"/>
      <c r="AQ53" s="111">
        <f ca="1">IF(BR50=7,COUNTIF(OFFSET($L53,0,0,1,$BR50),"○")+COUNTIF(OFFSET($L53,0,$BR50,1,7),"●"),COUNTIF(OFFSET($L53,0,0,1,$BR50),"○")+COUNTIF(OFFSET($L53,-10,DAY(EOMONTH(L48-1,0))-7+BR50,1,7-$BR50),"○")+COUNTIF(OFFSET(L53,0,BR50,1,7),"●"))</f>
        <v>2</v>
      </c>
      <c r="AR53" s="112">
        <f ca="1">COUNTIF(OFFSET($L53,0,$BR50,1,7),"○")+COUNTIF(OFFSET($L53,0,$BR50+7,1,7),"●")</f>
        <v>2</v>
      </c>
      <c r="AS53" s="112">
        <f ca="1">COUNTIF(OFFSET($L53,0,$BR50+7,1,7),"○")+COUNTIF(OFFSET($L53,0,$BR50+14,1,7),"●")</f>
        <v>2</v>
      </c>
      <c r="AT53" s="112">
        <f ca="1">IF(BR55=3,COUNTIF(OFFSET($L53,0,$BR50+14,1,7),"○")+IFERROR(COUNTIF(OFFSET(L53,0,BR50+22,1,BR53),"●"),0)+COUNTIF(OFFSET(L53,10,0,1,7-BR53),"●"),COUNTIF(OFFSET($L53,0,$BR50+14,1,7),"○")+COUNTIF(OFFSET($L53,0,$BR50+21,1,7),"●"))</f>
        <v>2</v>
      </c>
      <c r="AU53" s="113" t="str">
        <f ca="1">IF((BR55+SIGN(BR50))&lt;5,"-",IF(BR53=0,COUNTIF(OFFSET(L53,0,BR50+21,1,7),"○")+COUNTIF(OFFSET(L53,10,0,1,7-BR53),"●"),COUNTIF(OFFSET(L53,0,BR50+21,1,7),"○")+COUNTIF(OFFSET(L53,0,BR50+28,1,BR53),"●")+COUNTIF(OFFSET(L53,10,1,7-BR53,),"●")))</f>
        <v>-</v>
      </c>
      <c r="AV53" s="198">
        <f>BH50</f>
        <v>8</v>
      </c>
      <c r="AW53" s="200">
        <f>IF(BD50=0,"対象外",AV53/BD50)</f>
        <v>0.2857142857142857</v>
      </c>
      <c r="AX53" s="202" t="str">
        <f>IF(BD50=0,"対象外",IF(AV53/BD50&gt;=0.285,"達成",IF(AV53&gt;=BO53,"達成※","未")))</f>
        <v>達成</v>
      </c>
      <c r="AY53" s="204">
        <f>BI50</f>
        <v>31</v>
      </c>
      <c r="AZ53" s="206">
        <f>IFERROR(AY53/BE50,"")</f>
        <v>0.27927927927927926</v>
      </c>
      <c r="BA53" s="41" t="s">
        <v>86</v>
      </c>
      <c r="BB53" s="42" t="s">
        <v>86</v>
      </c>
      <c r="BC53" s="238"/>
      <c r="BD53" s="209"/>
      <c r="BE53" s="222"/>
      <c r="BF53" s="209"/>
      <c r="BG53" s="222"/>
      <c r="BH53" s="222"/>
      <c r="BI53" s="222"/>
      <c r="BJ53" s="222"/>
      <c r="BK53" s="222"/>
      <c r="BL53" s="173"/>
      <c r="BM53" s="227"/>
      <c r="BN53" s="227"/>
      <c r="BO53" s="173" t="str">
        <f ca="1">IF(OR(BM51/BD50&lt;0.285,BM51=0),BM51,"-")</f>
        <v>-</v>
      </c>
      <c r="BP53" s="226" t="str">
        <f ca="1">IF(OR(BN51/BF50&lt;0.285,BN51=0),BN51,"-")</f>
        <v>-</v>
      </c>
      <c r="BQ53" s="36" t="s">
        <v>99</v>
      </c>
      <c r="BR53" s="33">
        <f>MOD(BR52-BR50,7)</f>
        <v>6</v>
      </c>
      <c r="BS53" s="173"/>
      <c r="BT53" s="173"/>
    </row>
    <row r="54" spans="1:74" s="4" customFormat="1" ht="29.1" customHeight="1">
      <c r="A54" s="17">
        <f t="shared" si="3"/>
        <v>2</v>
      </c>
      <c r="B54" s="17">
        <f t="shared" si="4"/>
        <v>16</v>
      </c>
      <c r="D54" s="89" cm="1">
        <f t="array" aca="1" ref="D54" ca="1">IF(INDIRECT(VLOOKUP(B54,B$8:C$38,2,FALSE)&amp;(10*A54-1))="","",INDIRECT(VLOOKUP(B54,B$8:C$38,2,FALSE)&amp;(10*A54-1)))</f>
        <v>45977</v>
      </c>
      <c r="E54" s="17" t="str">
        <f t="shared" ca="1" si="0"/>
        <v>日</v>
      </c>
      <c r="F54" s="17" t="str" cm="1">
        <f t="array" aca="1" ref="F54" ca="1">IF(E54="","",IF(INDIRECT(VLOOKUP(B54,B$8:C$38,2,FALSE)&amp;(10*A54+3))="","",INDIRECT(VLOOKUP(B54,B$8:C$38,2,FALSE)&amp;(10*A54+3))))</f>
        <v>○</v>
      </c>
      <c r="G54" s="17" t="str" cm="1">
        <f t="array" aca="1" ref="G54" ca="1">IF(E54="","",IF(INDIRECT(VLOOKUP(B54,B$8:C$38,2,FALSE)&amp;(10*A54+5))="","",INDIRECT(VLOOKUP(B54,B$8:C$38,2,FALSE)&amp;(10*A54+5))))</f>
        <v>○</v>
      </c>
      <c r="H54" s="17" t="str" cm="1">
        <f t="array" aca="1" ref="H54" ca="1">IF(G54="","",IF(G54="●","振替後",IF(G54="▲","振替前",IF(G54="○","休日",IF(G54="外","非対象期間",IF(INDIRECT(VLOOKUP(B54,B$8:C$38,2,FALSE)&amp;(10*A54+5))="","",INDIRECT(VLOOKUP(B54,B$8:C$38,2,FALSE)&amp;(10*A54+5))))))))</f>
        <v>休日</v>
      </c>
      <c r="J54" s="69"/>
      <c r="K54" s="244"/>
      <c r="L54" s="194"/>
      <c r="M54" s="194"/>
      <c r="N54" s="194"/>
      <c r="O54" s="194"/>
      <c r="P54" s="194"/>
      <c r="Q54" s="194"/>
      <c r="R54" s="194"/>
      <c r="S54" s="194"/>
      <c r="T54" s="194"/>
      <c r="U54" s="282"/>
      <c r="V54" s="282"/>
      <c r="W54" s="194"/>
      <c r="X54" s="194"/>
      <c r="Y54" s="194"/>
      <c r="Z54" s="194"/>
      <c r="AA54" s="194"/>
      <c r="AB54" s="194"/>
      <c r="AC54" s="194"/>
      <c r="AD54" s="194"/>
      <c r="AE54" s="194"/>
      <c r="AF54" s="194"/>
      <c r="AG54" s="194"/>
      <c r="AH54" s="194"/>
      <c r="AI54" s="194"/>
      <c r="AJ54" s="194"/>
      <c r="AK54" s="194"/>
      <c r="AL54" s="194"/>
      <c r="AM54" s="194"/>
      <c r="AN54" s="194"/>
      <c r="AO54" s="194"/>
      <c r="AP54" s="196"/>
      <c r="AQ54" s="114" t="str">
        <f ca="1">IF(BR50=1,
IF((2-COUNTIF(OFFSET(L53,0,0,1,1),"外")-COUNTIF(OFFSET(L53,-10,BR42-1),"外"))&lt;=AQ53,"達成","未"),
IF((2-COUNTIF(OFFSET(L53,0,MAX(5-WEEKDAY(L48,3),0),1,2),"外"))&lt;=AQ53,"達成","未"))</f>
        <v>達成</v>
      </c>
      <c r="AR54" s="112" t="str">
        <f ca="1">IF((2-COUNTIF(OFFSET($L53,0,$BR50+5,1,2),"外"))&lt;=AR53,"達成","未")</f>
        <v>達成</v>
      </c>
      <c r="AS54" s="112" t="str">
        <f ca="1">IF((2-COUNTIF(OFFSET($L53,0,$BR50+12,1,2),"外"))&lt;=AS53,"達成","未")</f>
        <v>達成</v>
      </c>
      <c r="AT54" s="112" t="str">
        <f ca="1">IF((2-COUNTIF(OFFSET($L53,0,$BR50+19,1,2),"外"))&lt;=AT53,"達成","未")</f>
        <v>達成</v>
      </c>
      <c r="AU54" s="113" t="str">
        <f ca="1">IF((BR55+SIGN(BR50))&lt;5,"-",IF((2-COUNTIF(OFFSET($L53,0,$BR50+26,1,2),"外"))&lt;=AU53,"達成","未"))</f>
        <v>-</v>
      </c>
      <c r="AV54" s="214"/>
      <c r="AW54" s="215"/>
      <c r="AX54" s="216"/>
      <c r="AY54" s="217"/>
      <c r="AZ54" s="239"/>
      <c r="BA54" s="240">
        <f>COUNTIF(L55:AP56,"外")</f>
        <v>0</v>
      </c>
      <c r="BB54" s="242">
        <f ca="1">COUNTIF(OFFSET(L55,0,MAX(5-WEEKDAY(L48,3),0),1,MIN(7-WEEKDAY(L48,3),2)),"外")+COUNTIF(OFFSET(L55,0,MAX(5-WEEKDAY(L48,3),0)+7,1,2),"外")+COUNTIF(OFFSET(L55,0,MAX(5-WEEKDAY(L48,3),0)+14,1,2),"外")+COUNTIF(OFFSET(L55,0,MAX(5-WEEKDAY(L48,3),0)+21,1,2),"外")+IF(BR52-BR50&lt;27,0,COUNTIF(OFFSET(L55,0,BR50+26,1,MIN(7-BR53,2)),"外"))</f>
        <v>0</v>
      </c>
      <c r="BC54" s="238"/>
      <c r="BD54" s="209"/>
      <c r="BE54" s="222"/>
      <c r="BF54" s="209"/>
      <c r="BG54" s="222"/>
      <c r="BH54" s="222"/>
      <c r="BI54" s="222"/>
      <c r="BJ54" s="222"/>
      <c r="BK54" s="222"/>
      <c r="BL54" s="173"/>
      <c r="BM54" s="227"/>
      <c r="BN54" s="227"/>
      <c r="BO54" s="173"/>
      <c r="BP54" s="227"/>
      <c r="BQ54" s="142" t="s">
        <v>101</v>
      </c>
      <c r="BR54" s="33">
        <f>SIGN(BR50)+SIGN(BR53)+BR55</f>
        <v>5</v>
      </c>
      <c r="BS54" s="173"/>
      <c r="BT54" s="173"/>
    </row>
    <row r="55" spans="1:74" s="4" customFormat="1" ht="29.1" customHeight="1">
      <c r="A55" s="17">
        <f t="shared" si="3"/>
        <v>2</v>
      </c>
      <c r="B55" s="17">
        <f t="shared" si="4"/>
        <v>17</v>
      </c>
      <c r="D55" s="89" cm="1">
        <f t="array" aca="1" ref="D55" ca="1">IF(INDIRECT(VLOOKUP(B55,B$8:C$38,2,FALSE)&amp;(10*A55-1))="","",INDIRECT(VLOOKUP(B55,B$8:C$38,2,FALSE)&amp;(10*A55-1)))</f>
        <v>45978</v>
      </c>
      <c r="E55" s="17" t="str">
        <f t="shared" ca="1" si="0"/>
        <v>月</v>
      </c>
      <c r="F55" s="17" t="str" cm="1">
        <f t="array" aca="1" ref="F55" ca="1">IF(E55="","",IF(INDIRECT(VLOOKUP(B55,B$8:C$38,2,FALSE)&amp;(10*A55+3))="","",INDIRECT(VLOOKUP(B55,B$8:C$38,2,FALSE)&amp;(10*A55+3))))</f>
        <v/>
      </c>
      <c r="G55" s="17" t="str" cm="1">
        <f t="array" aca="1" ref="G55" ca="1">IF(E55="","",IF(INDIRECT(VLOOKUP(B55,B$8:C$38,2,FALSE)&amp;(10*A55+5))="","",INDIRECT(VLOOKUP(B55,B$8:C$38,2,FALSE)&amp;(10*A55+5))))</f>
        <v/>
      </c>
      <c r="H55" s="17" t="str" cm="1">
        <f t="array" aca="1" ref="H55" ca="1">IF(G55="","",IF(G55="●","振替後",IF(G55="▲","振替前",IF(G55="○","休日",IF(G55="外","非対象期間",IF(INDIRECT(VLOOKUP(B55,B$8:C$38,2,FALSE)&amp;(10*A55+5))="","",INDIRECT(VLOOKUP(B55,B$8:C$38,2,FALSE)&amp;(10*A55+5))))))))</f>
        <v/>
      </c>
      <c r="J55" s="69"/>
      <c r="K55" s="212" t="s">
        <v>84</v>
      </c>
      <c r="L55" s="194" t="s">
        <v>116</v>
      </c>
      <c r="M55" s="194"/>
      <c r="N55" s="194"/>
      <c r="O55" s="194"/>
      <c r="P55" s="194"/>
      <c r="Q55" s="194"/>
      <c r="R55" s="194" t="s">
        <v>116</v>
      </c>
      <c r="S55" s="194" t="s">
        <v>116</v>
      </c>
      <c r="T55" s="194"/>
      <c r="U55" s="194"/>
      <c r="V55" s="194" t="s">
        <v>116</v>
      </c>
      <c r="W55" s="194"/>
      <c r="X55" s="194"/>
      <c r="Y55" s="194"/>
      <c r="Z55" s="194" t="s">
        <v>116</v>
      </c>
      <c r="AA55" s="194"/>
      <c r="AB55" s="194"/>
      <c r="AC55" s="194"/>
      <c r="AD55" s="194"/>
      <c r="AE55" s="194"/>
      <c r="AF55" s="194" t="s">
        <v>116</v>
      </c>
      <c r="AG55" s="194" t="s">
        <v>116</v>
      </c>
      <c r="AH55" s="194"/>
      <c r="AI55" s="194"/>
      <c r="AJ55" s="194"/>
      <c r="AK55" s="194"/>
      <c r="AL55" s="194"/>
      <c r="AM55" s="194" t="s">
        <v>116</v>
      </c>
      <c r="AN55" s="194"/>
      <c r="AO55" s="194"/>
      <c r="AP55" s="196"/>
      <c r="AQ55" s="118">
        <f ca="1">IF(BR50=7,COUNTIF(OFFSET($L55,0,0,1,$BR50),"○")+COUNTIF(OFFSET($L55,0,$BR50,1,7),"●"),COUNTIF(OFFSET($L55,0,0,1,$BR50),"○")+COUNTIF(OFFSET($L55,-10,DAY(EOMONTH(L48-1,0))-7+BR50,1,7-$BR50),"○")+COUNTIF(OFFSET(L55,0,BR50,1,7),"●"))</f>
        <v>2</v>
      </c>
      <c r="AR55" s="119">
        <f ca="1">COUNTIF(OFFSET($L55,0,$BR50,1,7),"○")+COUNTIF(OFFSET($L55,0,$BR50+7,1,7),"●")</f>
        <v>2</v>
      </c>
      <c r="AS55" s="119">
        <f ca="1">COUNTIF(OFFSET($L55,0,$BR50+7,1,7),"○")+COUNTIF(OFFSET($L55,0,$BR50+14,1,7),"●")</f>
        <v>2</v>
      </c>
      <c r="AT55" s="119">
        <f ca="1">IF(BR55=3,COUNTIF(OFFSET($L55,0,$BR50+14,1,7),"○")+IFERROR(COUNTIF(OFFSET(L55,0,BR50+22,1,BR53),"●"),0)+COUNTIF(OFFSET(L55,10,0,1,7-BR53),"●"),COUNTIF(OFFSET($L55,0,$BR50+14,1,7),"○")+COUNTIF(OFFSET($L55,0,$BR50+21,1,7),"●"))</f>
        <v>2</v>
      </c>
      <c r="AU55" s="120" t="str">
        <f ca="1">IF((BR55+SIGN(BR50))&lt;5,"-",IF(BR53=0,COUNTIF(OFFSET(L55,0,BR50+21,1,7),"○")+COUNTIF(OFFSET(L55,10,0,1,7-BR53),"●"),COUNTIF(OFFSET(L55,0,BR50+21,1,7),"○")+COUNTIF(OFFSET(L55,0,BR50+28,1,BR53),"●")+COUNTIF(OFFSET(L55,10,1,7-BR53,),"●")))</f>
        <v>-</v>
      </c>
      <c r="AV55" s="198">
        <f>BJ50</f>
        <v>8</v>
      </c>
      <c r="AW55" s="200">
        <f>IF(BD50=0,"対象外",AV55/BD50)</f>
        <v>0.2857142857142857</v>
      </c>
      <c r="AX55" s="202" t="str">
        <f>IF(BD50=0,"対象外",IF(AV55/BD50&gt;=0.285,"達成",IF(AV55&gt;=BP53,"達成※","未")))</f>
        <v>達成</v>
      </c>
      <c r="AY55" s="204">
        <f>BK50</f>
        <v>31</v>
      </c>
      <c r="AZ55" s="206">
        <f>IFERROR(AY55/BG50,"")</f>
        <v>0.27927927927927926</v>
      </c>
      <c r="BA55" s="241"/>
      <c r="BB55" s="243"/>
      <c r="BC55" s="238"/>
      <c r="BD55" s="210"/>
      <c r="BE55" s="222"/>
      <c r="BF55" s="210"/>
      <c r="BG55" s="222"/>
      <c r="BH55" s="222"/>
      <c r="BI55" s="222"/>
      <c r="BJ55" s="222"/>
      <c r="BK55" s="222"/>
      <c r="BL55" s="173"/>
      <c r="BM55" s="228"/>
      <c r="BN55" s="228"/>
      <c r="BO55" s="173"/>
      <c r="BP55" s="228"/>
      <c r="BQ55" s="37" t="s">
        <v>100</v>
      </c>
      <c r="BR55" s="104">
        <f>ROUNDDOWN((BR52-BR50)/7,0)</f>
        <v>3</v>
      </c>
      <c r="BS55" s="173"/>
      <c r="BT55" s="173"/>
    </row>
    <row r="56" spans="1:74" s="4" customFormat="1" ht="29.1" customHeight="1" thickBot="1">
      <c r="A56" s="17">
        <f t="shared" si="3"/>
        <v>2</v>
      </c>
      <c r="B56" s="17">
        <f t="shared" si="4"/>
        <v>18</v>
      </c>
      <c r="D56" s="89" cm="1">
        <f t="array" aca="1" ref="D56" ca="1">IF(INDIRECT(VLOOKUP(B56,B$8:C$38,2,FALSE)&amp;(10*A56-1))="","",INDIRECT(VLOOKUP(B56,B$8:C$38,2,FALSE)&amp;(10*A56-1)))</f>
        <v>45979</v>
      </c>
      <c r="E56" s="17" t="str">
        <f t="shared" ca="1" si="0"/>
        <v>火</v>
      </c>
      <c r="F56" s="17" t="str" cm="1">
        <f t="array" aca="1" ref="F56" ca="1">IF(E56="","",IF(INDIRECT(VLOOKUP(B56,B$8:C$38,2,FALSE)&amp;(10*A56+3))="","",INDIRECT(VLOOKUP(B56,B$8:C$38,2,FALSE)&amp;(10*A56+3))))</f>
        <v>○</v>
      </c>
      <c r="G56" s="17" t="str" cm="1">
        <f t="array" aca="1" ref="G56" ca="1">IF(E56="","",IF(INDIRECT(VLOOKUP(B56,B$8:C$38,2,FALSE)&amp;(10*A56+5))="","",INDIRECT(VLOOKUP(B56,B$8:C$38,2,FALSE)&amp;(10*A56+5))))</f>
        <v/>
      </c>
      <c r="H56" s="17" t="str" cm="1">
        <f t="array" aca="1" ref="H56" ca="1">IF(G56="","",IF(G56="●","振替後",IF(G56="▲","振替前",IF(G56="○","休日",IF(G56="外","非対象期間",IF(INDIRECT(VLOOKUP(B56,B$8:C$38,2,FALSE)&amp;(10*A56+5))="","",INDIRECT(VLOOKUP(B56,B$8:C$38,2,FALSE)&amp;(10*A56+5))))))))</f>
        <v/>
      </c>
      <c r="J56" s="69"/>
      <c r="K56" s="213"/>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7"/>
      <c r="AQ56" s="123" t="str">
        <f ca="1">IF(BR50=1,
IF((2-COUNTIF(OFFSET(L55,0,0,1,1),"外")-COUNTIF(OFFSET(L55,-10,BR42-1),"外"))&lt;=AQ55,"達成","未"),
IF((2-COUNTIF(OFFSET(L55,0,MAX(5-WEEKDAY(L48,3),0),1,2),"外"))&lt;=AQ55,"達成","未"))</f>
        <v>達成</v>
      </c>
      <c r="AR56" s="124" t="str">
        <f ca="1">IF((2-COUNTIF(OFFSET($L55,0,$BR50+5,1,2),"外"))&lt;=AR55,"達成","未")</f>
        <v>達成</v>
      </c>
      <c r="AS56" s="124" t="str">
        <f ca="1">IF((2-COUNTIF(OFFSET($L55,0,$BR50+12,1,2),"外"))&lt;=AS55,"達成","未")</f>
        <v>達成</v>
      </c>
      <c r="AT56" s="124" t="str">
        <f ca="1">IF((2-COUNTIF(OFFSET($L55,0,$BR50+19,1,2),"外"))&lt;=AT55,"達成","未")</f>
        <v>達成</v>
      </c>
      <c r="AU56" s="125" t="str">
        <f ca="1">IF((BR55+SIGN(BR50))&lt;5,"-",IF((2-COUNTIF(OFFSET($L55,0,$BR50+26,1,2),"外"))&lt;=AU55,"達成","未"))</f>
        <v>-</v>
      </c>
      <c r="AV56" s="199"/>
      <c r="AW56" s="201"/>
      <c r="AX56" s="203"/>
      <c r="AY56" s="205"/>
      <c r="AZ56" s="207"/>
      <c r="BA56" s="38"/>
      <c r="BB56" s="38"/>
      <c r="BC56" s="138"/>
      <c r="BD56" s="138"/>
      <c r="BE56" s="138"/>
      <c r="BF56" s="138"/>
      <c r="BG56" s="138"/>
      <c r="BH56" s="138"/>
      <c r="BI56" s="138"/>
      <c r="BJ56" s="138"/>
      <c r="BK56" s="138"/>
      <c r="BL56" s="46"/>
      <c r="BM56" s="46"/>
      <c r="BN56" s="46"/>
      <c r="BO56" s="46"/>
      <c r="BP56" s="46"/>
      <c r="BQ56" s="46"/>
      <c r="BR56" s="34"/>
      <c r="BS56" s="46"/>
      <c r="BT56" s="2"/>
    </row>
    <row r="57" spans="1:74" ht="14.25" thickBot="1">
      <c r="A57" s="17">
        <f t="shared" si="3"/>
        <v>2</v>
      </c>
      <c r="B57" s="17">
        <f t="shared" si="4"/>
        <v>19</v>
      </c>
      <c r="D57" s="89" cm="1">
        <f t="array" aca="1" ref="D57" ca="1">IF(INDIRECT(VLOOKUP(B57,B$8:C$38,2,FALSE)&amp;(10*A57-1))="","",INDIRECT(VLOOKUP(B57,B$8:C$38,2,FALSE)&amp;(10*A57-1)))</f>
        <v>45980</v>
      </c>
      <c r="E57" s="17" t="str">
        <f t="shared" ca="1" si="0"/>
        <v>水</v>
      </c>
      <c r="F57" s="17" t="str" cm="1">
        <f t="array" aca="1" ref="F57" ca="1">IF(E57="","",IF(INDIRECT(VLOOKUP(B57,B$8:C$38,2,FALSE)&amp;(10*A57+3))="","",INDIRECT(VLOOKUP(B57,B$8:C$38,2,FALSE)&amp;(10*A57+3))))</f>
        <v/>
      </c>
      <c r="G57" s="17" t="str" cm="1">
        <f t="array" aca="1" ref="G57" ca="1">IF(E57="","",IF(INDIRECT(VLOOKUP(B57,B$8:C$38,2,FALSE)&amp;(10*A57+5))="","",INDIRECT(VLOOKUP(B57,B$8:C$38,2,FALSE)&amp;(10*A57+5))))</f>
        <v>○</v>
      </c>
      <c r="H57" s="17" t="str" cm="1">
        <f t="array" aca="1" ref="H57" ca="1">IF(G57="","",IF(G57="●","振替後",IF(G57="▲","振替前",IF(G57="○","休日",IF(G57="外","非対象期間",IF(INDIRECT(VLOOKUP(B57,B$8:C$38,2,FALSE)&amp;(10*A57+5))="","",INDIRECT(VLOOKUP(B57,B$8:C$38,2,FALSE)&amp;(10*A57+5))))))))</f>
        <v>休日</v>
      </c>
      <c r="J57" s="52"/>
      <c r="K57" s="53"/>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BI57" s="7"/>
      <c r="BJ57" s="7"/>
      <c r="BK57" s="7"/>
      <c r="BL57" s="2"/>
    </row>
    <row r="58" spans="1:74" ht="13.5" customHeight="1">
      <c r="A58" s="17">
        <f t="shared" si="3"/>
        <v>2</v>
      </c>
      <c r="B58" s="17">
        <f t="shared" si="4"/>
        <v>20</v>
      </c>
      <c r="D58" s="89" cm="1">
        <f t="array" aca="1" ref="D58" ca="1">IF(INDIRECT(VLOOKUP(B58,B$8:C$38,2,FALSE)&amp;(10*A58-1))="","",INDIRECT(VLOOKUP(B58,B$8:C$38,2,FALSE)&amp;(10*A58-1)))</f>
        <v>45981</v>
      </c>
      <c r="E58" s="17" t="str">
        <f t="shared" ca="1" si="0"/>
        <v>木</v>
      </c>
      <c r="F58" s="17" t="str" cm="1">
        <f t="array" aca="1" ref="F58" ca="1">IF(E58="","",IF(INDIRECT(VLOOKUP(B58,B$8:C$38,2,FALSE)&amp;(10*A58+3))="","",INDIRECT(VLOOKUP(B58,B$8:C$38,2,FALSE)&amp;(10*A58+3))))</f>
        <v/>
      </c>
      <c r="G58" s="17" t="str" cm="1">
        <f t="array" aca="1" ref="G58" ca="1">IF(E58="","",IF(INDIRECT(VLOOKUP(B58,B$8:C$38,2,FALSE)&amp;(10*A58+5))="","",INDIRECT(VLOOKUP(B58,B$8:C$38,2,FALSE)&amp;(10*A58+5))))</f>
        <v/>
      </c>
      <c r="H58" s="17" t="str" cm="1">
        <f t="array" aca="1" ref="H58" ca="1">IF(G58="","",IF(G58="●","振替後",IF(G58="▲","振替前",IF(G58="○","休日",IF(G58="外","非対象期間",IF(INDIRECT(VLOOKUP(B58,B$8:C$38,2,FALSE)&amp;(10*A58+5))="","",INDIRECT(VLOOKUP(B58,B$8:C$38,2,FALSE)&amp;(10*A58+5))))))))</f>
        <v/>
      </c>
      <c r="J58" s="52"/>
      <c r="K58" s="66" t="s">
        <v>0</v>
      </c>
      <c r="L58" s="258">
        <f>DATE(YEAR(L48),MONTH(L48)+1,DAY(L48))</f>
        <v>46082</v>
      </c>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9"/>
      <c r="AQ58" s="270" t="s">
        <v>136</v>
      </c>
      <c r="AR58" s="271"/>
      <c r="AS58" s="271"/>
      <c r="AT58" s="271"/>
      <c r="AU58" s="272"/>
      <c r="AV58" s="260" t="s">
        <v>50</v>
      </c>
      <c r="AW58" s="261"/>
      <c r="AX58" s="262"/>
      <c r="AY58" s="266" t="s">
        <v>11</v>
      </c>
      <c r="AZ58" s="267"/>
      <c r="BA58" s="250" t="s">
        <v>102</v>
      </c>
      <c r="BB58" s="253" t="s">
        <v>103</v>
      </c>
      <c r="BC58" s="256" t="s">
        <v>15</v>
      </c>
      <c r="BD58" s="208" t="s">
        <v>104</v>
      </c>
      <c r="BE58" s="247" t="s">
        <v>105</v>
      </c>
      <c r="BF58" s="208" t="s">
        <v>107</v>
      </c>
      <c r="BG58" s="247" t="s">
        <v>106</v>
      </c>
      <c r="BH58" s="208" t="s">
        <v>80</v>
      </c>
      <c r="BI58" s="208" t="s">
        <v>81</v>
      </c>
      <c r="BJ58" s="139" t="s">
        <v>82</v>
      </c>
      <c r="BK58" s="139" t="s">
        <v>83</v>
      </c>
      <c r="BL58" s="222" t="s">
        <v>52</v>
      </c>
      <c r="BM58" s="247" t="s">
        <v>108</v>
      </c>
      <c r="BN58" s="247" t="s">
        <v>109</v>
      </c>
      <c r="BO58" s="222" t="s">
        <v>110</v>
      </c>
      <c r="BP58" s="222" t="s">
        <v>111</v>
      </c>
      <c r="BQ58" s="143"/>
      <c r="BR58" s="245" t="s">
        <v>92</v>
      </c>
      <c r="BS58" s="222" t="s">
        <v>61</v>
      </c>
      <c r="BT58" s="173" t="s">
        <v>142</v>
      </c>
    </row>
    <row r="59" spans="1:74" ht="12.95" customHeight="1">
      <c r="A59" s="17">
        <f t="shared" si="3"/>
        <v>2</v>
      </c>
      <c r="B59" s="17">
        <f t="shared" si="4"/>
        <v>21</v>
      </c>
      <c r="D59" s="89" cm="1">
        <f t="array" aca="1" ref="D59" ca="1">IF(INDIRECT(VLOOKUP(B59,B$8:C$38,2,FALSE)&amp;(10*A59-1))="","",INDIRECT(VLOOKUP(B59,B$8:C$38,2,FALSE)&amp;(10*A59-1)))</f>
        <v>45982</v>
      </c>
      <c r="E59" s="17" t="str">
        <f t="shared" ca="1" si="0"/>
        <v>金</v>
      </c>
      <c r="F59" s="17" t="str" cm="1">
        <f t="array" aca="1" ref="F59" ca="1">IF(E59="","",IF(INDIRECT(VLOOKUP(B59,B$8:C$38,2,FALSE)&amp;(10*A59+3))="","",INDIRECT(VLOOKUP(B59,B$8:C$38,2,FALSE)&amp;(10*A59+3))))</f>
        <v/>
      </c>
      <c r="G59" s="17" t="str" cm="1">
        <f t="array" aca="1" ref="G59" ca="1">IF(E59="","",IF(INDIRECT(VLOOKUP(B59,B$8:C$38,2,FALSE)&amp;(10*A59+5))="","",INDIRECT(VLOOKUP(B59,B$8:C$38,2,FALSE)&amp;(10*A59+5))))</f>
        <v/>
      </c>
      <c r="H59" s="17" t="str" cm="1">
        <f t="array" aca="1" ref="H59" ca="1">IF(G59="","",IF(G59="●","振替後",IF(G59="▲","振替前",IF(G59="○","休日",IF(G59="外","非対象期間",IF(INDIRECT(VLOOKUP(B59,B$8:C$38,2,FALSE)&amp;(10*A59+5))="","",INDIRECT(VLOOKUP(B59,B$8:C$38,2,FALSE)&amp;(10*A59+5))))))))</f>
        <v/>
      </c>
      <c r="J59" s="52"/>
      <c r="K59" s="67" t="s">
        <v>1</v>
      </c>
      <c r="L59" s="126">
        <f>DATE(YEAR(L58),MONTH(L58),DAY(L58))</f>
        <v>46082</v>
      </c>
      <c r="M59" s="126">
        <f>IF(MONTH(DATE(YEAR(L59),MONTH(L59),DAY(L59)+1))=MONTH($L58),DATE(YEAR(L59),MONTH(L59),DAY(L59)+1),"")</f>
        <v>46083</v>
      </c>
      <c r="N59" s="126">
        <f t="shared" ref="N59:AP59" si="14">IF(MONTH(DATE(YEAR(M59),MONTH(M59),DAY(M59)+1))=MONTH($L58),DATE(YEAR(M59),MONTH(M59),DAY(M59)+1),"")</f>
        <v>46084</v>
      </c>
      <c r="O59" s="126">
        <f t="shared" si="14"/>
        <v>46085</v>
      </c>
      <c r="P59" s="126">
        <f t="shared" si="14"/>
        <v>46086</v>
      </c>
      <c r="Q59" s="126">
        <f t="shared" si="14"/>
        <v>46087</v>
      </c>
      <c r="R59" s="126">
        <f t="shared" si="14"/>
        <v>46088</v>
      </c>
      <c r="S59" s="126">
        <f t="shared" si="14"/>
        <v>46089</v>
      </c>
      <c r="T59" s="126">
        <f t="shared" si="14"/>
        <v>46090</v>
      </c>
      <c r="U59" s="126">
        <f t="shared" si="14"/>
        <v>46091</v>
      </c>
      <c r="V59" s="126">
        <f t="shared" si="14"/>
        <v>46092</v>
      </c>
      <c r="W59" s="126">
        <f t="shared" si="14"/>
        <v>46093</v>
      </c>
      <c r="X59" s="126">
        <f t="shared" si="14"/>
        <v>46094</v>
      </c>
      <c r="Y59" s="126">
        <f t="shared" si="14"/>
        <v>46095</v>
      </c>
      <c r="Z59" s="126">
        <f t="shared" si="14"/>
        <v>46096</v>
      </c>
      <c r="AA59" s="126">
        <f t="shared" si="14"/>
        <v>46097</v>
      </c>
      <c r="AB59" s="126">
        <f t="shared" si="14"/>
        <v>46098</v>
      </c>
      <c r="AC59" s="126">
        <f t="shared" si="14"/>
        <v>46099</v>
      </c>
      <c r="AD59" s="126">
        <f t="shared" si="14"/>
        <v>46100</v>
      </c>
      <c r="AE59" s="126">
        <f t="shared" si="14"/>
        <v>46101</v>
      </c>
      <c r="AF59" s="126">
        <f t="shared" si="14"/>
        <v>46102</v>
      </c>
      <c r="AG59" s="126">
        <f t="shared" si="14"/>
        <v>46103</v>
      </c>
      <c r="AH59" s="126">
        <f t="shared" si="14"/>
        <v>46104</v>
      </c>
      <c r="AI59" s="126">
        <f t="shared" si="14"/>
        <v>46105</v>
      </c>
      <c r="AJ59" s="126">
        <f t="shared" si="14"/>
        <v>46106</v>
      </c>
      <c r="AK59" s="126">
        <f t="shared" si="14"/>
        <v>46107</v>
      </c>
      <c r="AL59" s="126">
        <f t="shared" si="14"/>
        <v>46108</v>
      </c>
      <c r="AM59" s="126">
        <f t="shared" si="14"/>
        <v>46109</v>
      </c>
      <c r="AN59" s="126">
        <f t="shared" si="14"/>
        <v>46110</v>
      </c>
      <c r="AO59" s="126">
        <f t="shared" si="14"/>
        <v>46111</v>
      </c>
      <c r="AP59" s="127">
        <f t="shared" si="14"/>
        <v>46112</v>
      </c>
      <c r="AQ59" s="273"/>
      <c r="AR59" s="274"/>
      <c r="AS59" s="274"/>
      <c r="AT59" s="274"/>
      <c r="AU59" s="275"/>
      <c r="AV59" s="263"/>
      <c r="AW59" s="264"/>
      <c r="AX59" s="265"/>
      <c r="AY59" s="268"/>
      <c r="AZ59" s="269"/>
      <c r="BA59" s="251"/>
      <c r="BB59" s="254"/>
      <c r="BC59" s="257"/>
      <c r="BD59" s="210"/>
      <c r="BE59" s="248"/>
      <c r="BF59" s="210"/>
      <c r="BG59" s="248"/>
      <c r="BH59" s="210"/>
      <c r="BI59" s="210"/>
      <c r="BJ59" s="140" t="s">
        <v>78</v>
      </c>
      <c r="BK59" s="140" t="s">
        <v>79</v>
      </c>
      <c r="BL59" s="222"/>
      <c r="BM59" s="249"/>
      <c r="BN59" s="249"/>
      <c r="BO59" s="173"/>
      <c r="BP59" s="173"/>
      <c r="BQ59" s="144"/>
      <c r="BR59" s="246"/>
      <c r="BS59" s="222"/>
      <c r="BT59" s="173"/>
    </row>
    <row r="60" spans="1:74" ht="13.5" customHeight="1">
      <c r="A60" s="17">
        <f t="shared" si="3"/>
        <v>2</v>
      </c>
      <c r="B60" s="17">
        <f t="shared" si="4"/>
        <v>22</v>
      </c>
      <c r="D60" s="89" cm="1">
        <f t="array" aca="1" ref="D60" ca="1">IF(INDIRECT(VLOOKUP(B60,B$8:C$38,2,FALSE)&amp;(10*A60-1))="","",INDIRECT(VLOOKUP(B60,B$8:C$38,2,FALSE)&amp;(10*A60-1)))</f>
        <v>45983</v>
      </c>
      <c r="E60" s="17" t="str">
        <f t="shared" ca="1" si="0"/>
        <v>土</v>
      </c>
      <c r="F60" s="17" t="str" cm="1">
        <f t="array" aca="1" ref="F60" ca="1">IF(E60="","",IF(INDIRECT(VLOOKUP(B60,B$8:C$38,2,FALSE)&amp;(10*A60+3))="","",INDIRECT(VLOOKUP(B60,B$8:C$38,2,FALSE)&amp;(10*A60+3))))</f>
        <v/>
      </c>
      <c r="G60" s="17" t="str" cm="1">
        <f t="array" aca="1" ref="G60" ca="1">IF(E60="","",IF(INDIRECT(VLOOKUP(B60,B$8:C$38,2,FALSE)&amp;(10*A60+5))="","",INDIRECT(VLOOKUP(B60,B$8:C$38,2,FALSE)&amp;(10*A60+5))))</f>
        <v/>
      </c>
      <c r="H60" s="17" t="str" cm="1">
        <f t="array" aca="1" ref="H60" ca="1">IF(G60="","",IF(G60="●","振替後",IF(G60="▲","振替前",IF(G60="○","休日",IF(G60="外","非対象期間",IF(INDIRECT(VLOOKUP(B60,B$8:C$38,2,FALSE)&amp;(10*A60+5))="","",INDIRECT(VLOOKUP(B60,B$8:C$38,2,FALSE)&amp;(10*A60+5))))))))</f>
        <v/>
      </c>
      <c r="J60" s="52"/>
      <c r="K60" s="67" t="s">
        <v>2</v>
      </c>
      <c r="L60" s="145" t="str">
        <f t="shared" ref="L60:AP60" si="15">TEXT(L59,"aaa")</f>
        <v>日</v>
      </c>
      <c r="M60" s="145" t="str">
        <f t="shared" si="15"/>
        <v>月</v>
      </c>
      <c r="N60" s="145" t="str">
        <f t="shared" si="15"/>
        <v>火</v>
      </c>
      <c r="O60" s="145" t="str">
        <f t="shared" si="15"/>
        <v>水</v>
      </c>
      <c r="P60" s="145" t="str">
        <f t="shared" si="15"/>
        <v>木</v>
      </c>
      <c r="Q60" s="145" t="str">
        <f t="shared" si="15"/>
        <v>金</v>
      </c>
      <c r="R60" s="145" t="str">
        <f t="shared" si="15"/>
        <v>土</v>
      </c>
      <c r="S60" s="145" t="str">
        <f t="shared" si="15"/>
        <v>日</v>
      </c>
      <c r="T60" s="145" t="str">
        <f t="shared" si="15"/>
        <v>月</v>
      </c>
      <c r="U60" s="145" t="str">
        <f t="shared" si="15"/>
        <v>火</v>
      </c>
      <c r="V60" s="145" t="str">
        <f t="shared" si="15"/>
        <v>水</v>
      </c>
      <c r="W60" s="145" t="str">
        <f t="shared" si="15"/>
        <v>木</v>
      </c>
      <c r="X60" s="145" t="str">
        <f t="shared" si="15"/>
        <v>金</v>
      </c>
      <c r="Y60" s="145" t="str">
        <f t="shared" si="15"/>
        <v>土</v>
      </c>
      <c r="Z60" s="145" t="str">
        <f t="shared" si="15"/>
        <v>日</v>
      </c>
      <c r="AA60" s="145" t="str">
        <f t="shared" si="15"/>
        <v>月</v>
      </c>
      <c r="AB60" s="145" t="str">
        <f t="shared" si="15"/>
        <v>火</v>
      </c>
      <c r="AC60" s="145" t="str">
        <f t="shared" si="15"/>
        <v>水</v>
      </c>
      <c r="AD60" s="145" t="str">
        <f t="shared" si="15"/>
        <v>木</v>
      </c>
      <c r="AE60" s="145" t="str">
        <f t="shared" si="15"/>
        <v>金</v>
      </c>
      <c r="AF60" s="145" t="str">
        <f t="shared" si="15"/>
        <v>土</v>
      </c>
      <c r="AG60" s="145" t="str">
        <f t="shared" si="15"/>
        <v>日</v>
      </c>
      <c r="AH60" s="145" t="str">
        <f t="shared" si="15"/>
        <v>月</v>
      </c>
      <c r="AI60" s="145" t="str">
        <f t="shared" si="15"/>
        <v>火</v>
      </c>
      <c r="AJ60" s="145" t="str">
        <f t="shared" si="15"/>
        <v>水</v>
      </c>
      <c r="AK60" s="145" t="str">
        <f t="shared" si="15"/>
        <v>木</v>
      </c>
      <c r="AL60" s="145" t="str">
        <f t="shared" si="15"/>
        <v>金</v>
      </c>
      <c r="AM60" s="145" t="str">
        <f t="shared" si="15"/>
        <v>土</v>
      </c>
      <c r="AN60" s="145" t="str">
        <f t="shared" si="15"/>
        <v>日</v>
      </c>
      <c r="AO60" s="145" t="str">
        <f t="shared" si="15"/>
        <v>月</v>
      </c>
      <c r="AP60" s="146" t="str">
        <f t="shared" si="15"/>
        <v>火</v>
      </c>
      <c r="AQ60" s="287" t="s">
        <v>137</v>
      </c>
      <c r="AR60" s="289" t="s">
        <v>138</v>
      </c>
      <c r="AS60" s="289" t="s">
        <v>139</v>
      </c>
      <c r="AT60" s="289" t="s">
        <v>140</v>
      </c>
      <c r="AU60" s="304" t="s">
        <v>141</v>
      </c>
      <c r="AV60" s="229" t="s">
        <v>44</v>
      </c>
      <c r="AW60" s="230" t="s">
        <v>12</v>
      </c>
      <c r="AX60" s="231" t="s">
        <v>51</v>
      </c>
      <c r="AY60" s="232" t="s">
        <v>44</v>
      </c>
      <c r="AZ60" s="235" t="s">
        <v>13</v>
      </c>
      <c r="BA60" s="252"/>
      <c r="BB60" s="255"/>
      <c r="BC60" s="238">
        <f>COUNT(L59:AP59)</f>
        <v>31</v>
      </c>
      <c r="BD60" s="208">
        <f>BC60-BA62</f>
        <v>1</v>
      </c>
      <c r="BE60" s="222">
        <f>SUM(BD$8:BD63)</f>
        <v>112</v>
      </c>
      <c r="BF60" s="208">
        <f>BC60-BA64</f>
        <v>1</v>
      </c>
      <c r="BG60" s="222">
        <f>SUM(BF$8:BF63)</f>
        <v>112</v>
      </c>
      <c r="BH60" s="222">
        <f>COUNTIF(L63:AP63,"○")+COUNTIF(L63:AP63,"●")</f>
        <v>1</v>
      </c>
      <c r="BI60" s="222">
        <f>SUM(BH$9:BH64)</f>
        <v>32</v>
      </c>
      <c r="BJ60" s="222">
        <f>COUNTIF(L65:AP65,"○")+COUNTIF(L65:AP65,"●")</f>
        <v>1</v>
      </c>
      <c r="BK60" s="222">
        <f>SUM(BJ$10:BJ65)</f>
        <v>32</v>
      </c>
      <c r="BL60" s="173">
        <f>COUNTIF(L60:AP60,"土")+COUNTIF(L60:AP60,"日")</f>
        <v>9</v>
      </c>
      <c r="BM60" s="248"/>
      <c r="BN60" s="248"/>
      <c r="BO60" s="173" t="str">
        <f ca="1">IF(OR(BM61/BD60&lt;0.285,BM61=0),"特例","特例なし")</f>
        <v>特例なし</v>
      </c>
      <c r="BP60" s="173" t="str">
        <f ca="1">IF(OR(BN61/BF60&lt;0.285,BN61=0),"特例","特例なし")</f>
        <v>特例なし</v>
      </c>
      <c r="BQ60" s="223" t="s">
        <v>97</v>
      </c>
      <c r="BR60" s="225">
        <f>ABS(IF(WEEKDAY(L58,3)=0,7,WEEKDAY(L58,3)-7))</f>
        <v>1</v>
      </c>
      <c r="BS60" s="173">
        <f>IF($AX$340="計画",IF(BD60=0,1,IF(AX63="達成",1,IF(AX63="達成※",1,0))),IF(BF60=0,1,IF(AX65="達成",1,IF(AX65="達成※",1,0))))</f>
        <v>1</v>
      </c>
      <c r="BT60" s="173">
        <f ca="1">IF($AX$340="計画",IF(COUNTIF(AQ64:AU64,"未")=0,1,0),IF(COUNTIF(AQ66:AU66,"未")=0,1,0))</f>
        <v>1</v>
      </c>
    </row>
    <row r="61" spans="1:74" ht="33.950000000000003" customHeight="1">
      <c r="A61" s="17">
        <f t="shared" si="3"/>
        <v>2</v>
      </c>
      <c r="B61" s="17">
        <f t="shared" si="4"/>
        <v>23</v>
      </c>
      <c r="D61" s="89" cm="1">
        <f t="array" aca="1" ref="D61" ca="1">IF(INDIRECT(VLOOKUP(B61,B$8:C$38,2,FALSE)&amp;(10*A61-1))="","",INDIRECT(VLOOKUP(B61,B$8:C$38,2,FALSE)&amp;(10*A61-1)))</f>
        <v>45984</v>
      </c>
      <c r="E61" s="17" t="str">
        <f t="shared" ca="1" si="0"/>
        <v>日</v>
      </c>
      <c r="F61" s="17" t="str" cm="1">
        <f t="array" aca="1" ref="F61" ca="1">IF(E61="","",IF(INDIRECT(VLOOKUP(B61,B$8:C$38,2,FALSE)&amp;(10*A61+3))="","",INDIRECT(VLOOKUP(B61,B$8:C$38,2,FALSE)&amp;(10*A61+3))))</f>
        <v>○</v>
      </c>
      <c r="G61" s="17" t="str" cm="1">
        <f t="array" aca="1" ref="G61" ca="1">IF(E61="","",IF(INDIRECT(VLOOKUP(B61,B$8:C$38,2,FALSE)&amp;(10*A61+5))="","",INDIRECT(VLOOKUP(B61,B$8:C$38,2,FALSE)&amp;(10*A61+5))))</f>
        <v>○</v>
      </c>
      <c r="H61" s="17" t="str" cm="1">
        <f t="array" aca="1" ref="H61" ca="1">IF(G61="","",IF(G61="●","振替後",IF(G61="▲","振替前",IF(G61="○","休日",IF(G61="外","非対象期間",IF(INDIRECT(VLOOKUP(B61,B$8:C$38,2,FALSE)&amp;(10*A61+5))="","",INDIRECT(VLOOKUP(B61,B$8:C$38,2,FALSE)&amp;(10*A61+5))))))))</f>
        <v>休日</v>
      </c>
      <c r="J61" s="52"/>
      <c r="K61" s="220" t="s">
        <v>3</v>
      </c>
      <c r="L61" s="218" t="str">
        <f>IFERROR(VLOOKUP(L59,祝日一覧!$A:$C,3,FALSE),"")</f>
        <v/>
      </c>
      <c r="M61" s="218" t="str">
        <f>IFERROR(VLOOKUP(M59,祝日一覧!$A:$C,3,FALSE),"")</f>
        <v/>
      </c>
      <c r="N61" s="218" t="str">
        <f>IFERROR(VLOOKUP(N59,祝日一覧!$A:$C,3,FALSE),"")</f>
        <v/>
      </c>
      <c r="O61" s="218" t="str">
        <f>IFERROR(VLOOKUP(O59,祝日一覧!$A:$C,3,FALSE),"")</f>
        <v/>
      </c>
      <c r="P61" s="218" t="str">
        <f>IFERROR(VLOOKUP(P59,祝日一覧!$A:$C,3,FALSE),"")</f>
        <v/>
      </c>
      <c r="Q61" s="218" t="str">
        <f>IFERROR(VLOOKUP(Q59,祝日一覧!$A:$C,3,FALSE),"")</f>
        <v/>
      </c>
      <c r="R61" s="218" t="str">
        <f>IFERROR(VLOOKUP(R59,祝日一覧!$A:$C,3,FALSE),"")</f>
        <v/>
      </c>
      <c r="S61" s="218" t="str">
        <f>IFERROR(VLOOKUP(S59,祝日一覧!$A:$C,3,FALSE),"")</f>
        <v/>
      </c>
      <c r="T61" s="218" t="str">
        <f>IFERROR(VLOOKUP(T59,祝日一覧!$A:$C,3,FALSE),"")</f>
        <v/>
      </c>
      <c r="U61" s="218" t="str">
        <f>IFERROR(VLOOKUP(U59,祝日一覧!$A:$C,3,FALSE),"")</f>
        <v/>
      </c>
      <c r="V61" s="218" t="str">
        <f>IFERROR(VLOOKUP(V59,祝日一覧!$A:$C,3,FALSE),"")</f>
        <v/>
      </c>
      <c r="W61" s="218" t="str">
        <f>IFERROR(VLOOKUP(W59,祝日一覧!$A:$C,3,FALSE),"")</f>
        <v/>
      </c>
      <c r="X61" s="218" t="str">
        <f>IFERROR(VLOOKUP(X59,祝日一覧!$A:$C,3,FALSE),"")</f>
        <v/>
      </c>
      <c r="Y61" s="218" t="str">
        <f>IFERROR(VLOOKUP(Y59,祝日一覧!$A:$C,3,FALSE),"")</f>
        <v/>
      </c>
      <c r="Z61" s="218" t="str">
        <f>IFERROR(VLOOKUP(Z59,祝日一覧!$A:$C,3,FALSE),"")</f>
        <v/>
      </c>
      <c r="AA61" s="218" t="str">
        <f>IFERROR(VLOOKUP(AA59,祝日一覧!$A:$C,3,FALSE),"")</f>
        <v/>
      </c>
      <c r="AB61" s="218" t="str">
        <f>IFERROR(VLOOKUP(AB59,祝日一覧!$A:$C,3,FALSE),"")</f>
        <v/>
      </c>
      <c r="AC61" s="218" t="str">
        <f>IFERROR(VLOOKUP(AC59,祝日一覧!$A:$C,3,FALSE),"")</f>
        <v/>
      </c>
      <c r="AD61" s="218" t="str">
        <f>IFERROR(VLOOKUP(AD59,祝日一覧!$A:$C,3,FALSE),"")</f>
        <v/>
      </c>
      <c r="AE61" s="218" t="str">
        <f>IFERROR(VLOOKUP(AE59,祝日一覧!$A:$C,3,FALSE),"")</f>
        <v>春分の日</v>
      </c>
      <c r="AF61" s="218" t="str">
        <f>IFERROR(VLOOKUP(AF59,祝日一覧!$A:$C,3,FALSE),"")</f>
        <v/>
      </c>
      <c r="AG61" s="218" t="str">
        <f>IFERROR(VLOOKUP(AG59,祝日一覧!$A:$C,3,FALSE),"")</f>
        <v/>
      </c>
      <c r="AH61" s="218" t="str">
        <f>IFERROR(VLOOKUP(AH59,祝日一覧!$A:$C,3,FALSE),"")</f>
        <v/>
      </c>
      <c r="AI61" s="218" t="str">
        <f>IFERROR(VLOOKUP(AI59,祝日一覧!$A:$C,3,FALSE),"")</f>
        <v/>
      </c>
      <c r="AJ61" s="218" t="str">
        <f>IFERROR(VLOOKUP(AJ59,祝日一覧!$A:$C,3,FALSE),"")</f>
        <v/>
      </c>
      <c r="AK61" s="218" t="str">
        <f>IFERROR(VLOOKUP(AK59,祝日一覧!$A:$C,3,FALSE),"")</f>
        <v/>
      </c>
      <c r="AL61" s="218" t="str">
        <f>IFERROR(VLOOKUP(AL59,祝日一覧!$A:$C,3,FALSE),"")</f>
        <v/>
      </c>
      <c r="AM61" s="218" t="str">
        <f>IFERROR(VLOOKUP(AM59,祝日一覧!$A:$C,3,FALSE),"")</f>
        <v/>
      </c>
      <c r="AN61" s="218" t="str">
        <f>IFERROR(VLOOKUP(AN59,祝日一覧!$A:$C,3,FALSE),"")</f>
        <v/>
      </c>
      <c r="AO61" s="218" t="str">
        <f>IFERROR(VLOOKUP(AO59,祝日一覧!$A:$C,3,FALSE),"")</f>
        <v/>
      </c>
      <c r="AP61" s="219" t="str">
        <f>IFERROR(VLOOKUP(AP59,祝日一覧!$A:$C,3,FALSE),"")</f>
        <v/>
      </c>
      <c r="AQ61" s="288"/>
      <c r="AR61" s="290"/>
      <c r="AS61" s="290"/>
      <c r="AT61" s="290"/>
      <c r="AU61" s="305"/>
      <c r="AV61" s="229"/>
      <c r="AW61" s="230"/>
      <c r="AX61" s="231"/>
      <c r="AY61" s="233"/>
      <c r="AZ61" s="236"/>
      <c r="BA61" s="41" t="s">
        <v>85</v>
      </c>
      <c r="BB61" s="42" t="s">
        <v>85</v>
      </c>
      <c r="BC61" s="238"/>
      <c r="BD61" s="209"/>
      <c r="BE61" s="222"/>
      <c r="BF61" s="209"/>
      <c r="BG61" s="222"/>
      <c r="BH61" s="222"/>
      <c r="BI61" s="222"/>
      <c r="BJ61" s="222"/>
      <c r="BK61" s="222"/>
      <c r="BL61" s="173"/>
      <c r="BM61" s="226">
        <f ca="1">BL60-BB62</f>
        <v>1</v>
      </c>
      <c r="BN61" s="226">
        <f ca="1">BL60-BB64</f>
        <v>1</v>
      </c>
      <c r="BO61" s="173"/>
      <c r="BP61" s="173"/>
      <c r="BQ61" s="224"/>
      <c r="BR61" s="225">
        <f>WEEKDAY(L57,3)</f>
        <v>5</v>
      </c>
      <c r="BS61" s="173"/>
      <c r="BT61" s="173"/>
      <c r="BU61" s="24"/>
    </row>
    <row r="62" spans="1:74" s="3" customFormat="1" ht="53.1" customHeight="1">
      <c r="A62" s="17">
        <f t="shared" si="3"/>
        <v>2</v>
      </c>
      <c r="B62" s="17">
        <f t="shared" si="4"/>
        <v>24</v>
      </c>
      <c r="C62" s="88"/>
      <c r="D62" s="89" cm="1">
        <f t="array" aca="1" ref="D62" ca="1">IF(INDIRECT(VLOOKUP(B62,B$8:C$38,2,FALSE)&amp;(10*A62-1))="","",INDIRECT(VLOOKUP(B62,B$8:C$38,2,FALSE)&amp;(10*A62-1)))</f>
        <v>45985</v>
      </c>
      <c r="E62" s="17" t="str">
        <f t="shared" ca="1" si="0"/>
        <v>月</v>
      </c>
      <c r="F62" s="17" t="str" cm="1">
        <f t="array" aca="1" ref="F62" ca="1">IF(E62="","",IF(INDIRECT(VLOOKUP(B62,B$8:C$38,2,FALSE)&amp;(10*A62+3))="","",INDIRECT(VLOOKUP(B62,B$8:C$38,2,FALSE)&amp;(10*A62+3))))</f>
        <v/>
      </c>
      <c r="G62" s="17" t="str" cm="1">
        <f t="array" aca="1" ref="G62" ca="1">IF(E62="","",IF(INDIRECT(VLOOKUP(B62,B$8:C$38,2,FALSE)&amp;(10*A62+5))="","",INDIRECT(VLOOKUP(B62,B$8:C$38,2,FALSE)&amp;(10*A62+5))))</f>
        <v/>
      </c>
      <c r="H62" s="17" t="str" cm="1">
        <f t="array" aca="1" ref="H62" ca="1">IF(G62="","",IF(G62="●","振替後",IF(G62="▲","振替前",IF(G62="○","休日",IF(G62="外","非対象期間",IF(INDIRECT(VLOOKUP(B62,B$8:C$38,2,FALSE)&amp;(10*A62+5))="","",INDIRECT(VLOOKUP(B62,B$8:C$38,2,FALSE)&amp;(10*A62+5))))))))</f>
        <v/>
      </c>
      <c r="J62" s="68"/>
      <c r="K62" s="221"/>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9"/>
      <c r="AQ62" s="108" t="str">
        <f>IF($BR60=7,DBCS(1&amp;"日～"&amp;7&amp;"日"),DBCS("前"&amp;DAY(EOMONTH($L58-1,0))-6+$BR60&amp;"日～"&amp;$BR60&amp;"日"))</f>
        <v>前２３日～１日</v>
      </c>
      <c r="AR62" s="109" t="str">
        <f>DBCS($BR60+1&amp;"日～"&amp;$BR60+7&amp;"日")</f>
        <v>２日～８日</v>
      </c>
      <c r="AS62" s="109" t="str">
        <f>DBCS($BR60+8&amp;"日～"&amp;$BR60+14&amp;"日")</f>
        <v>９日～１５日</v>
      </c>
      <c r="AT62" s="109" t="str">
        <f>DBCS($BR60+15&amp;"日～"&amp;$BR60+21&amp;"日")</f>
        <v>１６日～２２日</v>
      </c>
      <c r="AU62" s="110" t="str">
        <f>IF(AND(BR60=7,BR63=0),"-",IF($BR65=3,"-",DBCS($BR60+22&amp;"日～"&amp;$BR60+28&amp;"日")))</f>
        <v>２３日～２９日</v>
      </c>
      <c r="AV62" s="229"/>
      <c r="AW62" s="230"/>
      <c r="AX62" s="231"/>
      <c r="AY62" s="234"/>
      <c r="AZ62" s="237"/>
      <c r="BA62" s="41">
        <f>COUNTIF(L63:AP64,"外")</f>
        <v>30</v>
      </c>
      <c r="BB62" s="42">
        <f ca="1">COUNTIF(OFFSET(L63,0,MAX(5-WEEKDAY(L58,3),0),1,MIN(7-WEEKDAY(L58,3),2)),"外")+COUNTIF(OFFSET(L63,0,MAX(5-WEEKDAY(L58,3),0)+7,1,2),"外")+COUNTIF(OFFSET(L63,0,MAX(5-WEEKDAY(L58,3),0)+14,1,2),"外")+COUNTIF(OFFSET(L63,0,MAX(5-WEEKDAY(L58,3),0)+21,1,2),"外")+IF(BR62-BR60&lt;27,0,COUNTIF(OFFSET(L63,0,BR60+26,1,MIN(7-BR63,2)),"外"))</f>
        <v>8</v>
      </c>
      <c r="BC62" s="238"/>
      <c r="BD62" s="209"/>
      <c r="BE62" s="222"/>
      <c r="BF62" s="209"/>
      <c r="BG62" s="222"/>
      <c r="BH62" s="222"/>
      <c r="BI62" s="222"/>
      <c r="BJ62" s="222"/>
      <c r="BK62" s="222"/>
      <c r="BL62" s="173"/>
      <c r="BM62" s="227"/>
      <c r="BN62" s="227"/>
      <c r="BO62" s="173"/>
      <c r="BP62" s="173"/>
      <c r="BQ62" s="35" t="s">
        <v>98</v>
      </c>
      <c r="BR62" s="31">
        <f>DAY(EOMONTH(L58,0))</f>
        <v>31</v>
      </c>
      <c r="BS62" s="173"/>
      <c r="BT62" s="173"/>
      <c r="BU62" s="29"/>
      <c r="BV62" s="30"/>
    </row>
    <row r="63" spans="1:74" s="4" customFormat="1" ht="29.1" customHeight="1">
      <c r="A63" s="17">
        <f t="shared" si="3"/>
        <v>2</v>
      </c>
      <c r="B63" s="17">
        <f t="shared" si="4"/>
        <v>25</v>
      </c>
      <c r="D63" s="89" cm="1">
        <f t="array" aca="1" ref="D63" ca="1">IF(INDIRECT(VLOOKUP(B63,B$8:C$38,2,FALSE)&amp;(10*A63-1))="","",INDIRECT(VLOOKUP(B63,B$8:C$38,2,FALSE)&amp;(10*A63-1)))</f>
        <v>45986</v>
      </c>
      <c r="E63" s="17" t="str">
        <f t="shared" ca="1" si="0"/>
        <v>火</v>
      </c>
      <c r="F63" s="17" t="str" cm="1">
        <f t="array" aca="1" ref="F63" ca="1">IF(E63="","",IF(INDIRECT(VLOOKUP(B63,B$8:C$38,2,FALSE)&amp;(10*A63+3))="","",INDIRECT(VLOOKUP(B63,B$8:C$38,2,FALSE)&amp;(10*A63+3))))</f>
        <v/>
      </c>
      <c r="G63" s="17" t="str" cm="1">
        <f t="array" aca="1" ref="G63" ca="1">IF(E63="","",IF(INDIRECT(VLOOKUP(B63,B$8:C$38,2,FALSE)&amp;(10*A63+5))="","",INDIRECT(VLOOKUP(B63,B$8:C$38,2,FALSE)&amp;(10*A63+5))))</f>
        <v/>
      </c>
      <c r="H63" s="17" t="str" cm="1">
        <f t="array" aca="1" ref="H63" ca="1">IF(G63="","",IF(G63="●","振替後",IF(G63="▲","振替前",IF(G63="○","休日",IF(G63="外","非対象期間",IF(INDIRECT(VLOOKUP(B63,B$8:C$38,2,FALSE)&amp;(10*A63+5))="","",INDIRECT(VLOOKUP(B63,B$8:C$38,2,FALSE)&amp;(10*A63+5))))))))</f>
        <v/>
      </c>
      <c r="J63" s="69"/>
      <c r="K63" s="212" t="s">
        <v>88</v>
      </c>
      <c r="L63" s="280" t="s">
        <v>48</v>
      </c>
      <c r="M63" s="194" t="s">
        <v>94</v>
      </c>
      <c r="N63" s="194" t="s">
        <v>94</v>
      </c>
      <c r="O63" s="194" t="s">
        <v>94</v>
      </c>
      <c r="P63" s="194" t="s">
        <v>94</v>
      </c>
      <c r="Q63" s="194" t="s">
        <v>94</v>
      </c>
      <c r="R63" s="194" t="s">
        <v>94</v>
      </c>
      <c r="S63" s="194" t="s">
        <v>94</v>
      </c>
      <c r="T63" s="194" t="s">
        <v>94</v>
      </c>
      <c r="U63" s="194" t="s">
        <v>94</v>
      </c>
      <c r="V63" s="194" t="s">
        <v>94</v>
      </c>
      <c r="W63" s="194" t="s">
        <v>94</v>
      </c>
      <c r="X63" s="194" t="s">
        <v>94</v>
      </c>
      <c r="Y63" s="194" t="s">
        <v>94</v>
      </c>
      <c r="Z63" s="194" t="s">
        <v>94</v>
      </c>
      <c r="AA63" s="194" t="s">
        <v>94</v>
      </c>
      <c r="AB63" s="194" t="s">
        <v>94</v>
      </c>
      <c r="AC63" s="194" t="s">
        <v>94</v>
      </c>
      <c r="AD63" s="194" t="s">
        <v>94</v>
      </c>
      <c r="AE63" s="194" t="s">
        <v>94</v>
      </c>
      <c r="AF63" s="194" t="s">
        <v>94</v>
      </c>
      <c r="AG63" s="194" t="s">
        <v>94</v>
      </c>
      <c r="AH63" s="194" t="s">
        <v>94</v>
      </c>
      <c r="AI63" s="194" t="s">
        <v>94</v>
      </c>
      <c r="AJ63" s="194" t="s">
        <v>94</v>
      </c>
      <c r="AK63" s="194" t="s">
        <v>94</v>
      </c>
      <c r="AL63" s="194" t="s">
        <v>94</v>
      </c>
      <c r="AM63" s="194" t="s">
        <v>94</v>
      </c>
      <c r="AN63" s="194" t="s">
        <v>94</v>
      </c>
      <c r="AO63" s="194" t="s">
        <v>94</v>
      </c>
      <c r="AP63" s="196" t="s">
        <v>94</v>
      </c>
      <c r="AQ63" s="111">
        <f ca="1">IF(BR60=7,COUNTIF(OFFSET($L63,0,0,1,$BR60),"○")+COUNTIF(OFFSET($L63,0,$BR60,1,7),"●"),COUNTIF(OFFSET($L63,0,0,1,$BR60),"○")+COUNTIF(OFFSET($L63,-10,DAY(EOMONTH(L58-1,0))-7+BR60,1,7-$BR60),"○")+COUNTIF(OFFSET(L63,0,BR60,1,7),"●"))</f>
        <v>2</v>
      </c>
      <c r="AR63" s="112">
        <f ca="1">COUNTIF(OFFSET($L63,0,$BR60,1,7),"○")+COUNTIF(OFFSET($L63,0,$BR60+7,1,7),"●")</f>
        <v>0</v>
      </c>
      <c r="AS63" s="112">
        <f ca="1">COUNTIF(OFFSET($L63,0,$BR60+7,1,7),"○")+COUNTIF(OFFSET($L63,0,$BR60+14,1,7),"●")</f>
        <v>0</v>
      </c>
      <c r="AT63" s="112">
        <f ca="1">IF(BR65=3,COUNTIF(OFFSET($L63,0,$BR60+14,1,7),"○")+IFERROR(COUNTIF(OFFSET(L63,0,BR60+22,1,BR63),"●"),0)+COUNTIF(OFFSET(L63,10,0,1,7-BR63),"●"),COUNTIF(OFFSET($L63,0,$BR60+14,1,7),"○")+COUNTIF(OFFSET($L63,0,$BR60+21,1,7),"●"))</f>
        <v>0</v>
      </c>
      <c r="AU63" s="113">
        <f ca="1">IF((BR65+SIGN(BR60))&lt;5,"-",IF(BR63=0,COUNTIF(OFFSET(L63,0,BR60+21,1,7),"○")+COUNTIF(OFFSET(L63,10,0,1,7-BR63),"●"),COUNTIF(OFFSET(L63,0,BR60+21,1,7),"○")+COUNTIF(OFFSET(L63,0,BR60+28,1,BR63),"●")+COUNTIF(OFFSET(L63,10,1,7-BR63,),"●")))</f>
        <v>0</v>
      </c>
      <c r="AV63" s="198">
        <f>BH60</f>
        <v>1</v>
      </c>
      <c r="AW63" s="200">
        <f>IF(BD60=0,"対象外",AV63/BD60)</f>
        <v>1</v>
      </c>
      <c r="AX63" s="202" t="str">
        <f>IF(BD60=0,"対象外",IF(AV63/BD60&gt;=0.285,"達成",IF(AV63&gt;=BO63,"達成※","未")))</f>
        <v>達成</v>
      </c>
      <c r="AY63" s="204">
        <f>BI60</f>
        <v>32</v>
      </c>
      <c r="AZ63" s="206">
        <f>IFERROR(AY63/BE60,"")</f>
        <v>0.2857142857142857</v>
      </c>
      <c r="BA63" s="41" t="s">
        <v>86</v>
      </c>
      <c r="BB63" s="42" t="s">
        <v>86</v>
      </c>
      <c r="BC63" s="238"/>
      <c r="BD63" s="209"/>
      <c r="BE63" s="222"/>
      <c r="BF63" s="209"/>
      <c r="BG63" s="222"/>
      <c r="BH63" s="222"/>
      <c r="BI63" s="222"/>
      <c r="BJ63" s="222"/>
      <c r="BK63" s="222"/>
      <c r="BL63" s="173"/>
      <c r="BM63" s="227"/>
      <c r="BN63" s="227"/>
      <c r="BO63" s="173" t="str">
        <f ca="1">IF(OR(BM61/BD60&lt;0.285,BM61=0),BM61,"-")</f>
        <v>-</v>
      </c>
      <c r="BP63" s="226" t="str">
        <f ca="1">IF(OR(BN61/BF60&lt;0.285,BN61=0),BN61,"-")</f>
        <v>-</v>
      </c>
      <c r="BQ63" s="36" t="s">
        <v>99</v>
      </c>
      <c r="BR63" s="33">
        <f>MOD(BR62-BR60,7)</f>
        <v>2</v>
      </c>
      <c r="BS63" s="173"/>
      <c r="BT63" s="173"/>
    </row>
    <row r="64" spans="1:74" s="4" customFormat="1" ht="29.1" customHeight="1">
      <c r="A64" s="17">
        <f t="shared" si="3"/>
        <v>2</v>
      </c>
      <c r="B64" s="17">
        <f t="shared" si="4"/>
        <v>26</v>
      </c>
      <c r="D64" s="89" cm="1">
        <f t="array" aca="1" ref="D64" ca="1">IF(INDIRECT(VLOOKUP(B64,B$8:C$38,2,FALSE)&amp;(10*A64-1))="","",INDIRECT(VLOOKUP(B64,B$8:C$38,2,FALSE)&amp;(10*A64-1)))</f>
        <v>45987</v>
      </c>
      <c r="E64" s="17" t="str">
        <f t="shared" ca="1" si="0"/>
        <v>水</v>
      </c>
      <c r="F64" s="17" t="str" cm="1">
        <f t="array" aca="1" ref="F64" ca="1">IF(E64="","",IF(INDIRECT(VLOOKUP(B64,B$8:C$38,2,FALSE)&amp;(10*A64+3))="","",INDIRECT(VLOOKUP(B64,B$8:C$38,2,FALSE)&amp;(10*A64+3))))</f>
        <v/>
      </c>
      <c r="G64" s="17" t="str" cm="1">
        <f t="array" aca="1" ref="G64" ca="1">IF(E64="","",IF(INDIRECT(VLOOKUP(B64,B$8:C$38,2,FALSE)&amp;(10*A64+5))="","",INDIRECT(VLOOKUP(B64,B$8:C$38,2,FALSE)&amp;(10*A64+5))))</f>
        <v>●</v>
      </c>
      <c r="H64" s="17" t="str" cm="1">
        <f t="array" aca="1" ref="H64" ca="1">IF(G64="","",IF(G64="●","振替後",IF(G64="▲","振替前",IF(G64="○","休日",IF(G64="外","非対象期間",IF(INDIRECT(VLOOKUP(B64,B$8:C$38,2,FALSE)&amp;(10*A64+5))="","",INDIRECT(VLOOKUP(B64,B$8:C$38,2,FALSE)&amp;(10*A64+5))))))))</f>
        <v>振替後</v>
      </c>
      <c r="J64" s="69"/>
      <c r="K64" s="244"/>
      <c r="L64" s="282"/>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6"/>
      <c r="AQ64" s="114" t="str">
        <f ca="1">IF(BR60=1,
IF((2-COUNTIF(OFFSET(L63,0,0,1,1),"外")-COUNTIF(OFFSET(L63,-10,BR52-1),"外"))&lt;=AQ63,"達成","未"),
IF((2-COUNTIF(OFFSET(L63,0,MAX(5-WEEKDAY(L58,3),0),1,2),"外"))&lt;=AQ63,"達成","未"))</f>
        <v>達成</v>
      </c>
      <c r="AR64" s="112" t="str">
        <f ca="1">IF((2-COUNTIF(OFFSET($L63,0,$BR60+5,1,2),"外"))&lt;=AR63,"達成","未")</f>
        <v>達成</v>
      </c>
      <c r="AS64" s="112" t="str">
        <f ca="1">IF((2-COUNTIF(OFFSET($L63,0,$BR60+12,1,2),"外"))&lt;=AS63,"達成","未")</f>
        <v>達成</v>
      </c>
      <c r="AT64" s="112" t="str">
        <f ca="1">IF((2-COUNTIF(OFFSET($L63,0,$BR60+19,1,2),"外"))&lt;=AT63,"達成","未")</f>
        <v>達成</v>
      </c>
      <c r="AU64" s="113" t="str">
        <f ca="1">IF((BR65+SIGN(BR60))&lt;5,"-",IF((2-COUNTIF(OFFSET($L63,0,$BR60+26,1,2),"外"))&lt;=AU63,"達成","未"))</f>
        <v>達成</v>
      </c>
      <c r="AV64" s="214"/>
      <c r="AW64" s="215"/>
      <c r="AX64" s="216"/>
      <c r="AY64" s="217"/>
      <c r="AZ64" s="239"/>
      <c r="BA64" s="240">
        <f>COUNTIF(L65:AP66,"外")</f>
        <v>30</v>
      </c>
      <c r="BB64" s="242">
        <f ca="1">COUNTIF(OFFSET(L65,0,MAX(5-WEEKDAY(L58,3),0),1,MIN(7-WEEKDAY(L58,3),2)),"外")+COUNTIF(OFFSET(L65,0,MAX(5-WEEKDAY(L58,3),0)+7,1,2),"外")+COUNTIF(OFFSET(L65,0,MAX(5-WEEKDAY(L58,3),0)+14,1,2),"外")+COUNTIF(OFFSET(L65,0,MAX(5-WEEKDAY(L58,3),0)+21,1,2),"外")+IF(BR62-BR60&lt;27,0,COUNTIF(OFFSET(L65,0,BR60+26,1,MIN(7-BR63,2)),"外"))</f>
        <v>8</v>
      </c>
      <c r="BC64" s="238"/>
      <c r="BD64" s="209"/>
      <c r="BE64" s="222"/>
      <c r="BF64" s="209"/>
      <c r="BG64" s="222"/>
      <c r="BH64" s="222"/>
      <c r="BI64" s="222"/>
      <c r="BJ64" s="222"/>
      <c r="BK64" s="222"/>
      <c r="BL64" s="173"/>
      <c r="BM64" s="227"/>
      <c r="BN64" s="227"/>
      <c r="BO64" s="173"/>
      <c r="BP64" s="227"/>
      <c r="BQ64" s="142" t="s">
        <v>101</v>
      </c>
      <c r="BR64" s="33">
        <f>SIGN(BR60)+SIGN(BR63)+BR65</f>
        <v>6</v>
      </c>
      <c r="BS64" s="173"/>
      <c r="BT64" s="173"/>
    </row>
    <row r="65" spans="1:74" s="4" customFormat="1" ht="29.1" customHeight="1">
      <c r="A65" s="17">
        <f t="shared" si="3"/>
        <v>2</v>
      </c>
      <c r="B65" s="17">
        <f t="shared" si="4"/>
        <v>27</v>
      </c>
      <c r="D65" s="89" cm="1">
        <f t="array" aca="1" ref="D65" ca="1">IF(INDIRECT(VLOOKUP(B65,B$8:C$38,2,FALSE)&amp;(10*A65-1))="","",INDIRECT(VLOOKUP(B65,B$8:C$38,2,FALSE)&amp;(10*A65-1)))</f>
        <v>45988</v>
      </c>
      <c r="E65" s="17" t="str">
        <f t="shared" ca="1" si="0"/>
        <v>木</v>
      </c>
      <c r="F65" s="17" t="str" cm="1">
        <f t="array" aca="1" ref="F65" ca="1">IF(E65="","",IF(INDIRECT(VLOOKUP(B65,B$8:C$38,2,FALSE)&amp;(10*A65+3))="","",INDIRECT(VLOOKUP(B65,B$8:C$38,2,FALSE)&amp;(10*A65+3))))</f>
        <v/>
      </c>
      <c r="G65" s="17" t="str" cm="1">
        <f t="array" aca="1" ref="G65" ca="1">IF(E65="","",IF(INDIRECT(VLOOKUP(B65,B$8:C$38,2,FALSE)&amp;(10*A65+5))="","",INDIRECT(VLOOKUP(B65,B$8:C$38,2,FALSE)&amp;(10*A65+5))))</f>
        <v/>
      </c>
      <c r="H65" s="17" t="str" cm="1">
        <f t="array" aca="1" ref="H65" ca="1">IF(G65="","",IF(G65="●","振替後",IF(G65="▲","振替前",IF(G65="○","休日",IF(G65="外","非対象期間",IF(INDIRECT(VLOOKUP(B65,B$8:C$38,2,FALSE)&amp;(10*A65+5))="","",INDIRECT(VLOOKUP(B65,B$8:C$38,2,FALSE)&amp;(10*A65+5))))))))</f>
        <v/>
      </c>
      <c r="J65" s="69"/>
      <c r="K65" s="212" t="s">
        <v>84</v>
      </c>
      <c r="L65" s="194" t="s">
        <v>48</v>
      </c>
      <c r="M65" s="194" t="s">
        <v>94</v>
      </c>
      <c r="N65" s="194" t="s">
        <v>94</v>
      </c>
      <c r="O65" s="194" t="s">
        <v>94</v>
      </c>
      <c r="P65" s="194" t="s">
        <v>94</v>
      </c>
      <c r="Q65" s="194" t="s">
        <v>94</v>
      </c>
      <c r="R65" s="194" t="s">
        <v>94</v>
      </c>
      <c r="S65" s="194" t="s">
        <v>94</v>
      </c>
      <c r="T65" s="194" t="s">
        <v>94</v>
      </c>
      <c r="U65" s="194" t="s">
        <v>94</v>
      </c>
      <c r="V65" s="194" t="s">
        <v>94</v>
      </c>
      <c r="W65" s="194" t="s">
        <v>94</v>
      </c>
      <c r="X65" s="194" t="s">
        <v>94</v>
      </c>
      <c r="Y65" s="194" t="s">
        <v>94</v>
      </c>
      <c r="Z65" s="194" t="s">
        <v>94</v>
      </c>
      <c r="AA65" s="194" t="s">
        <v>94</v>
      </c>
      <c r="AB65" s="194" t="s">
        <v>94</v>
      </c>
      <c r="AC65" s="194" t="s">
        <v>94</v>
      </c>
      <c r="AD65" s="194" t="s">
        <v>94</v>
      </c>
      <c r="AE65" s="194" t="s">
        <v>94</v>
      </c>
      <c r="AF65" s="194" t="s">
        <v>94</v>
      </c>
      <c r="AG65" s="194" t="s">
        <v>94</v>
      </c>
      <c r="AH65" s="194" t="s">
        <v>94</v>
      </c>
      <c r="AI65" s="194" t="s">
        <v>94</v>
      </c>
      <c r="AJ65" s="194" t="s">
        <v>94</v>
      </c>
      <c r="AK65" s="194" t="s">
        <v>94</v>
      </c>
      <c r="AL65" s="194" t="s">
        <v>94</v>
      </c>
      <c r="AM65" s="194" t="s">
        <v>94</v>
      </c>
      <c r="AN65" s="194" t="s">
        <v>94</v>
      </c>
      <c r="AO65" s="194" t="s">
        <v>94</v>
      </c>
      <c r="AP65" s="196" t="s">
        <v>94</v>
      </c>
      <c r="AQ65" s="118">
        <f ca="1">IF(BR60=7,COUNTIF(OFFSET($L65,0,0,1,$BR60),"○")+COUNTIF(OFFSET($L65,0,$BR60,1,7),"●"),COUNTIF(OFFSET($L65,0,0,1,$BR60),"○")+COUNTIF(OFFSET($L65,-10,DAY(EOMONTH(L58-1,0))-7+BR60,1,7-$BR60),"○")+COUNTIF(OFFSET(L65,0,BR60,1,7),"●"))</f>
        <v>2</v>
      </c>
      <c r="AR65" s="119">
        <f ca="1">COUNTIF(OFFSET($L65,0,$BR60,1,7),"○")+COUNTIF(OFFSET($L65,0,$BR60+7,1,7),"●")</f>
        <v>0</v>
      </c>
      <c r="AS65" s="119">
        <f ca="1">COUNTIF(OFFSET($L65,0,$BR60+7,1,7),"○")+COUNTIF(OFFSET($L65,0,$BR60+14,1,7),"●")</f>
        <v>0</v>
      </c>
      <c r="AT65" s="119">
        <f ca="1">IF(BR65=3,COUNTIF(OFFSET($L65,0,$BR60+14,1,7),"○")+IFERROR(COUNTIF(OFFSET(L65,0,BR60+22,1,BR63),"●"),0)+COUNTIF(OFFSET(L65,10,0,1,7-BR63),"●"),COUNTIF(OFFSET($L65,0,$BR60+14,1,7),"○")+COUNTIF(OFFSET($L65,0,$BR60+21,1,7),"●"))</f>
        <v>0</v>
      </c>
      <c r="AU65" s="120">
        <f ca="1">IF((BR65+SIGN(BR60))&lt;5,"-",IF(BR63=0,COUNTIF(OFFSET(L65,0,BR60+21,1,7),"○")+COUNTIF(OFFSET(L65,10,0,1,7-BR63),"●"),COUNTIF(OFFSET(L65,0,BR60+21,1,7),"○")+COUNTIF(OFFSET(L65,0,BR60+28,1,BR63),"●")+COUNTIF(OFFSET(L65,10,1,7-BR63,),"●")))</f>
        <v>0</v>
      </c>
      <c r="AV65" s="198">
        <f>BJ60</f>
        <v>1</v>
      </c>
      <c r="AW65" s="200">
        <f>IF(BD60=0,"対象外",AV65/BD60)</f>
        <v>1</v>
      </c>
      <c r="AX65" s="202" t="str">
        <f>IF(BD60=0,"対象外",IF(AV65/BD60&gt;=0.285,"達成",IF(AV65&gt;=BP63,"達成※","未")))</f>
        <v>達成</v>
      </c>
      <c r="AY65" s="204">
        <f>BK60</f>
        <v>32</v>
      </c>
      <c r="AZ65" s="206">
        <f>IFERROR(AY65/BG60,"")</f>
        <v>0.2857142857142857</v>
      </c>
      <c r="BA65" s="241"/>
      <c r="BB65" s="243"/>
      <c r="BC65" s="238"/>
      <c r="BD65" s="210"/>
      <c r="BE65" s="222"/>
      <c r="BF65" s="210"/>
      <c r="BG65" s="222"/>
      <c r="BH65" s="222"/>
      <c r="BI65" s="222"/>
      <c r="BJ65" s="222"/>
      <c r="BK65" s="222"/>
      <c r="BL65" s="173"/>
      <c r="BM65" s="228"/>
      <c r="BN65" s="228"/>
      <c r="BO65" s="173"/>
      <c r="BP65" s="228"/>
      <c r="BQ65" s="37" t="s">
        <v>100</v>
      </c>
      <c r="BR65" s="104">
        <f>ROUNDDOWN((BR62-BR60)/7,0)</f>
        <v>4</v>
      </c>
      <c r="BS65" s="173"/>
      <c r="BT65" s="173"/>
    </row>
    <row r="66" spans="1:74" s="4" customFormat="1" ht="29.1" customHeight="1" thickBot="1">
      <c r="A66" s="17">
        <f t="shared" si="3"/>
        <v>2</v>
      </c>
      <c r="B66" s="17">
        <f t="shared" si="4"/>
        <v>28</v>
      </c>
      <c r="D66" s="89" cm="1">
        <f t="array" aca="1" ref="D66" ca="1">IF(INDIRECT(VLOOKUP(B66,B$8:C$38,2,FALSE)&amp;(10*A66-1))="","",INDIRECT(VLOOKUP(B66,B$8:C$38,2,FALSE)&amp;(10*A66-1)))</f>
        <v>45989</v>
      </c>
      <c r="E66" s="17" t="str">
        <f t="shared" ca="1" si="0"/>
        <v>金</v>
      </c>
      <c r="F66" s="17" t="str" cm="1">
        <f t="array" aca="1" ref="F66" ca="1">IF(E66="","",IF(INDIRECT(VLOOKUP(B66,B$8:C$38,2,FALSE)&amp;(10*A66+3))="","",INDIRECT(VLOOKUP(B66,B$8:C$38,2,FALSE)&amp;(10*A66+3))))</f>
        <v/>
      </c>
      <c r="G66" s="17" t="str" cm="1">
        <f t="array" aca="1" ref="G66" ca="1">IF(E66="","",IF(INDIRECT(VLOOKUP(B66,B$8:C$38,2,FALSE)&amp;(10*A66+5))="","",INDIRECT(VLOOKUP(B66,B$8:C$38,2,FALSE)&amp;(10*A66+5))))</f>
        <v/>
      </c>
      <c r="H66" s="17" t="str" cm="1">
        <f t="array" aca="1" ref="H66" ca="1">IF(G66="","",IF(G66="●","振替後",IF(G66="▲","振替前",IF(G66="○","休日",IF(G66="外","非対象期間",IF(INDIRECT(VLOOKUP(B66,B$8:C$38,2,FALSE)&amp;(10*A66+5))="","",INDIRECT(VLOOKUP(B66,B$8:C$38,2,FALSE)&amp;(10*A66+5))))))))</f>
        <v/>
      </c>
      <c r="J66" s="69"/>
      <c r="K66" s="213"/>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7"/>
      <c r="AQ66" s="123" t="str">
        <f ca="1">IF(BR60=1,
IF((2-COUNTIF(OFFSET(L65,0,0,1,1),"外")-COUNTIF(OFFSET(L65,-10,BR52-1),"外"))&lt;=AQ65,"達成","未"),
IF((2-COUNTIF(OFFSET(L65,0,MAX(5-WEEKDAY(L58,3),0),1,2),"外"))&lt;=AQ65,"達成","未"))</f>
        <v>達成</v>
      </c>
      <c r="AR66" s="124" t="str">
        <f ca="1">IF((2-COUNTIF(OFFSET($L65,0,$BR60+5,1,2),"外"))&lt;=AR65,"達成","未")</f>
        <v>達成</v>
      </c>
      <c r="AS66" s="124" t="str">
        <f ca="1">IF((2-COUNTIF(OFFSET($L65,0,$BR60+12,1,2),"外"))&lt;=AS65,"達成","未")</f>
        <v>達成</v>
      </c>
      <c r="AT66" s="124" t="str">
        <f ca="1">IF((2-COUNTIF(OFFSET($L65,0,$BR60+19,1,2),"外"))&lt;=AT65,"達成","未")</f>
        <v>達成</v>
      </c>
      <c r="AU66" s="125" t="str">
        <f ca="1">IF((BR65+SIGN(BR60))&lt;5,"-",IF((2-COUNTIF(OFFSET($L65,0,$BR60+26,1,2),"外"))&lt;=AU65,"達成","未"))</f>
        <v>達成</v>
      </c>
      <c r="AV66" s="199"/>
      <c r="AW66" s="201"/>
      <c r="AX66" s="203"/>
      <c r="AY66" s="205"/>
      <c r="AZ66" s="207"/>
      <c r="BA66" s="38"/>
      <c r="BB66" s="38"/>
      <c r="BC66" s="138"/>
      <c r="BD66" s="138"/>
      <c r="BE66" s="138"/>
      <c r="BF66" s="138"/>
      <c r="BG66" s="138"/>
      <c r="BH66" s="138"/>
      <c r="BI66" s="138"/>
      <c r="BJ66" s="138"/>
      <c r="BK66" s="138"/>
      <c r="BL66" s="46"/>
      <c r="BM66" s="46"/>
      <c r="BN66" s="46"/>
      <c r="BO66" s="46"/>
      <c r="BP66" s="46"/>
      <c r="BQ66" s="46"/>
      <c r="BR66" s="34"/>
      <c r="BS66" s="46"/>
      <c r="BT66" s="2"/>
    </row>
    <row r="67" spans="1:74" ht="14.25" thickBot="1">
      <c r="A67" s="17">
        <f t="shared" si="3"/>
        <v>2</v>
      </c>
      <c r="B67" s="17">
        <f t="shared" si="4"/>
        <v>29</v>
      </c>
      <c r="D67" s="89" cm="1">
        <f t="array" aca="1" ref="D67" ca="1">IF(INDIRECT(VLOOKUP(B67,B$8:C$38,2,FALSE)&amp;(10*A67-1))="","",INDIRECT(VLOOKUP(B67,B$8:C$38,2,FALSE)&amp;(10*A67-1)))</f>
        <v>45990</v>
      </c>
      <c r="E67" s="17" t="str">
        <f t="shared" ca="1" si="0"/>
        <v>土</v>
      </c>
      <c r="F67" s="17" t="str" cm="1">
        <f t="array" aca="1" ref="F67" ca="1">IF(E67="","",IF(INDIRECT(VLOOKUP(B67,B$8:C$38,2,FALSE)&amp;(10*A67+3))="","",INDIRECT(VLOOKUP(B67,B$8:C$38,2,FALSE)&amp;(10*A67+3))))</f>
        <v>○</v>
      </c>
      <c r="G67" s="17" t="str" cm="1">
        <f t="array" aca="1" ref="G67" ca="1">IF(E67="","",IF(INDIRECT(VLOOKUP(B67,B$8:C$38,2,FALSE)&amp;(10*A67+5))="","",INDIRECT(VLOOKUP(B67,B$8:C$38,2,FALSE)&amp;(10*A67+5))))</f>
        <v>○</v>
      </c>
      <c r="H67" s="17" t="str" cm="1">
        <f t="array" aca="1" ref="H67" ca="1">IF(G67="","",IF(G67="●","振替後",IF(G67="▲","振替前",IF(G67="○","休日",IF(G67="外","非対象期間",IF(INDIRECT(VLOOKUP(B67,B$8:C$38,2,FALSE)&amp;(10*A67+5))="","",INDIRECT(VLOOKUP(B67,B$8:C$38,2,FALSE)&amp;(10*A67+5))))))))</f>
        <v>休日</v>
      </c>
      <c r="J67" s="52"/>
      <c r="K67" s="53"/>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BI67" s="7"/>
      <c r="BJ67" s="7"/>
      <c r="BK67" s="7"/>
      <c r="BL67" s="2"/>
    </row>
    <row r="68" spans="1:74" ht="13.5" customHeight="1">
      <c r="A68" s="17">
        <f t="shared" si="3"/>
        <v>2</v>
      </c>
      <c r="B68" s="17">
        <f t="shared" si="4"/>
        <v>30</v>
      </c>
      <c r="D68" s="89" cm="1">
        <f t="array" aca="1" ref="D68" ca="1">IF(INDIRECT(VLOOKUP(B68,B$8:C$38,2,FALSE)&amp;(10*A68-1))="","",INDIRECT(VLOOKUP(B68,B$8:C$38,2,FALSE)&amp;(10*A68-1)))</f>
        <v>45991</v>
      </c>
      <c r="E68" s="17" t="str">
        <f t="shared" ca="1" si="0"/>
        <v>日</v>
      </c>
      <c r="F68" s="17" t="str" cm="1">
        <f t="array" aca="1" ref="F68" ca="1">IF(E68="","",IF(INDIRECT(VLOOKUP(B68,B$8:C$38,2,FALSE)&amp;(10*A68+3))="","",INDIRECT(VLOOKUP(B68,B$8:C$38,2,FALSE)&amp;(10*A68+3))))</f>
        <v>○</v>
      </c>
      <c r="G68" s="17" t="str" cm="1">
        <f t="array" aca="1" ref="G68" ca="1">IF(E68="","",IF(INDIRECT(VLOOKUP(B68,B$8:C$38,2,FALSE)&amp;(10*A68+5))="","",INDIRECT(VLOOKUP(B68,B$8:C$38,2,FALSE)&amp;(10*A68+5))))</f>
        <v>○</v>
      </c>
      <c r="H68" s="17" t="str" cm="1">
        <f t="array" aca="1" ref="H68" ca="1">IF(G68="","",IF(G68="●","振替後",IF(G68="▲","振替前",IF(G68="○","休日",IF(G68="外","非対象期間",IF(INDIRECT(VLOOKUP(B68,B$8:C$38,2,FALSE)&amp;(10*A68+5))="","",INDIRECT(VLOOKUP(B68,B$8:C$38,2,FALSE)&amp;(10*A68+5))))))))</f>
        <v>休日</v>
      </c>
      <c r="J68" s="52"/>
      <c r="K68" s="66" t="s">
        <v>0</v>
      </c>
      <c r="L68" s="258">
        <f>DATE(YEAR(L58),MONTH(L58)+1,DAY(L58))</f>
        <v>46113</v>
      </c>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9"/>
      <c r="AQ68" s="270" t="s">
        <v>136</v>
      </c>
      <c r="AR68" s="271"/>
      <c r="AS68" s="271"/>
      <c r="AT68" s="271"/>
      <c r="AU68" s="272"/>
      <c r="AV68" s="260" t="s">
        <v>50</v>
      </c>
      <c r="AW68" s="261"/>
      <c r="AX68" s="262"/>
      <c r="AY68" s="266" t="s">
        <v>11</v>
      </c>
      <c r="AZ68" s="267"/>
      <c r="BA68" s="250" t="s">
        <v>102</v>
      </c>
      <c r="BB68" s="253" t="s">
        <v>103</v>
      </c>
      <c r="BC68" s="256" t="s">
        <v>15</v>
      </c>
      <c r="BD68" s="208" t="s">
        <v>104</v>
      </c>
      <c r="BE68" s="247" t="s">
        <v>105</v>
      </c>
      <c r="BF68" s="208" t="s">
        <v>107</v>
      </c>
      <c r="BG68" s="247" t="s">
        <v>106</v>
      </c>
      <c r="BH68" s="208" t="s">
        <v>80</v>
      </c>
      <c r="BI68" s="208" t="s">
        <v>81</v>
      </c>
      <c r="BJ68" s="139" t="s">
        <v>82</v>
      </c>
      <c r="BK68" s="139" t="s">
        <v>83</v>
      </c>
      <c r="BL68" s="222" t="s">
        <v>52</v>
      </c>
      <c r="BM68" s="247" t="s">
        <v>108</v>
      </c>
      <c r="BN68" s="247" t="s">
        <v>109</v>
      </c>
      <c r="BO68" s="222" t="s">
        <v>110</v>
      </c>
      <c r="BP68" s="222" t="s">
        <v>111</v>
      </c>
      <c r="BQ68" s="143"/>
      <c r="BR68" s="245" t="s">
        <v>92</v>
      </c>
      <c r="BS68" s="222" t="s">
        <v>61</v>
      </c>
      <c r="BT68" s="173" t="s">
        <v>142</v>
      </c>
    </row>
    <row r="69" spans="1:74" ht="12.95" customHeight="1">
      <c r="A69" s="17">
        <f t="shared" si="3"/>
        <v>2</v>
      </c>
      <c r="B69" s="17">
        <f t="shared" si="4"/>
        <v>31</v>
      </c>
      <c r="D69" s="89" t="str" cm="1">
        <f t="array" aca="1" ref="D69" ca="1">IF(INDIRECT(VLOOKUP(B69,B$8:C$38,2,FALSE)&amp;(10*A69-1))="","",INDIRECT(VLOOKUP(B69,B$8:C$38,2,FALSE)&amp;(10*A69-1)))</f>
        <v/>
      </c>
      <c r="E69" s="17" t="str">
        <f t="shared" ca="1" si="0"/>
        <v/>
      </c>
      <c r="F69" s="17" t="str" cm="1">
        <f t="array" aca="1" ref="F69" ca="1">IF(E69="","",IF(INDIRECT(VLOOKUP(B69,B$8:C$38,2,FALSE)&amp;(10*A69+3))="","",INDIRECT(VLOOKUP(B69,B$8:C$38,2,FALSE)&amp;(10*A69+3))))</f>
        <v/>
      </c>
      <c r="G69" s="17" t="str" cm="1">
        <f t="array" aca="1" ref="G69" ca="1">IF(E69="","",IF(INDIRECT(VLOOKUP(B69,B$8:C$38,2,FALSE)&amp;(10*A69+5))="","",INDIRECT(VLOOKUP(B69,B$8:C$38,2,FALSE)&amp;(10*A69+5))))</f>
        <v/>
      </c>
      <c r="H69" s="17" t="str" cm="1">
        <f t="array" aca="1" ref="H69" ca="1">IF(G69="","",IF(G69="●","振替後",IF(G69="▲","振替前",IF(G69="○","休日",IF(G69="外","非対象期間",IF(INDIRECT(VLOOKUP(B69,B$8:C$38,2,FALSE)&amp;(10*A69+5))="","",INDIRECT(VLOOKUP(B69,B$8:C$38,2,FALSE)&amp;(10*A69+5))))))))</f>
        <v/>
      </c>
      <c r="J69" s="52"/>
      <c r="K69" s="67" t="s">
        <v>1</v>
      </c>
      <c r="L69" s="126">
        <f>DATE(YEAR(L68),MONTH(L68),DAY(L68))</f>
        <v>46113</v>
      </c>
      <c r="M69" s="126">
        <f>IF(MONTH(DATE(YEAR(L69),MONTH(L69),DAY(L69)+1))=MONTH($L68),DATE(YEAR(L69),MONTH(L69),DAY(L69)+1),"")</f>
        <v>46114</v>
      </c>
      <c r="N69" s="126">
        <f t="shared" ref="N69:AP69" si="16">IF(MONTH(DATE(YEAR(M69),MONTH(M69),DAY(M69)+1))=MONTH($L68),DATE(YEAR(M69),MONTH(M69),DAY(M69)+1),"")</f>
        <v>46115</v>
      </c>
      <c r="O69" s="126">
        <f t="shared" si="16"/>
        <v>46116</v>
      </c>
      <c r="P69" s="126">
        <f t="shared" si="16"/>
        <v>46117</v>
      </c>
      <c r="Q69" s="126">
        <f t="shared" si="16"/>
        <v>46118</v>
      </c>
      <c r="R69" s="126">
        <f t="shared" si="16"/>
        <v>46119</v>
      </c>
      <c r="S69" s="126">
        <f t="shared" si="16"/>
        <v>46120</v>
      </c>
      <c r="T69" s="126">
        <f t="shared" si="16"/>
        <v>46121</v>
      </c>
      <c r="U69" s="126">
        <f t="shared" si="16"/>
        <v>46122</v>
      </c>
      <c r="V69" s="126">
        <f t="shared" si="16"/>
        <v>46123</v>
      </c>
      <c r="W69" s="126">
        <f t="shared" si="16"/>
        <v>46124</v>
      </c>
      <c r="X69" s="126">
        <f t="shared" si="16"/>
        <v>46125</v>
      </c>
      <c r="Y69" s="126">
        <f t="shared" si="16"/>
        <v>46126</v>
      </c>
      <c r="Z69" s="126">
        <f t="shared" si="16"/>
        <v>46127</v>
      </c>
      <c r="AA69" s="126">
        <f t="shared" si="16"/>
        <v>46128</v>
      </c>
      <c r="AB69" s="126">
        <f t="shared" si="16"/>
        <v>46129</v>
      </c>
      <c r="AC69" s="126">
        <f t="shared" si="16"/>
        <v>46130</v>
      </c>
      <c r="AD69" s="126">
        <f t="shared" si="16"/>
        <v>46131</v>
      </c>
      <c r="AE69" s="126">
        <f t="shared" si="16"/>
        <v>46132</v>
      </c>
      <c r="AF69" s="126">
        <f t="shared" si="16"/>
        <v>46133</v>
      </c>
      <c r="AG69" s="126">
        <f t="shared" si="16"/>
        <v>46134</v>
      </c>
      <c r="AH69" s="126">
        <f t="shared" si="16"/>
        <v>46135</v>
      </c>
      <c r="AI69" s="126">
        <f t="shared" si="16"/>
        <v>46136</v>
      </c>
      <c r="AJ69" s="126">
        <f t="shared" si="16"/>
        <v>46137</v>
      </c>
      <c r="AK69" s="126">
        <f t="shared" si="16"/>
        <v>46138</v>
      </c>
      <c r="AL69" s="126">
        <f t="shared" si="16"/>
        <v>46139</v>
      </c>
      <c r="AM69" s="126">
        <f t="shared" si="16"/>
        <v>46140</v>
      </c>
      <c r="AN69" s="126">
        <f t="shared" si="16"/>
        <v>46141</v>
      </c>
      <c r="AO69" s="126">
        <f t="shared" si="16"/>
        <v>46142</v>
      </c>
      <c r="AP69" s="127" t="str">
        <f t="shared" si="16"/>
        <v/>
      </c>
      <c r="AQ69" s="273"/>
      <c r="AR69" s="274"/>
      <c r="AS69" s="274"/>
      <c r="AT69" s="274"/>
      <c r="AU69" s="275"/>
      <c r="AV69" s="263"/>
      <c r="AW69" s="264"/>
      <c r="AX69" s="265"/>
      <c r="AY69" s="268"/>
      <c r="AZ69" s="269"/>
      <c r="BA69" s="251"/>
      <c r="BB69" s="254"/>
      <c r="BC69" s="257"/>
      <c r="BD69" s="210"/>
      <c r="BE69" s="248"/>
      <c r="BF69" s="210"/>
      <c r="BG69" s="248"/>
      <c r="BH69" s="210"/>
      <c r="BI69" s="210"/>
      <c r="BJ69" s="140" t="s">
        <v>78</v>
      </c>
      <c r="BK69" s="140" t="s">
        <v>79</v>
      </c>
      <c r="BL69" s="222"/>
      <c r="BM69" s="249"/>
      <c r="BN69" s="249"/>
      <c r="BO69" s="173"/>
      <c r="BP69" s="173"/>
      <c r="BQ69" s="144"/>
      <c r="BR69" s="246"/>
      <c r="BS69" s="222"/>
      <c r="BT69" s="173"/>
    </row>
    <row r="70" spans="1:74" ht="13.5" customHeight="1">
      <c r="A70" s="17">
        <f t="shared" si="3"/>
        <v>3</v>
      </c>
      <c r="B70" s="17">
        <f t="shared" si="4"/>
        <v>1</v>
      </c>
      <c r="D70" s="89" cm="1">
        <f t="array" aca="1" ref="D70" ca="1">IF(INDIRECT(VLOOKUP(B70,B$8:C$38,2,FALSE)&amp;(10*A70-1))="","",INDIRECT(VLOOKUP(B70,B$8:C$38,2,FALSE)&amp;(10*A70-1)))</f>
        <v>45992</v>
      </c>
      <c r="E70" s="17" t="str">
        <f t="shared" ca="1" si="0"/>
        <v>月</v>
      </c>
      <c r="F70" s="17" t="str" cm="1">
        <f t="array" aca="1" ref="F70" ca="1">IF(E70="","",IF(INDIRECT(VLOOKUP(B70,B$8:C$38,2,FALSE)&amp;(10*A70+3))="","",INDIRECT(VLOOKUP(B70,B$8:C$38,2,FALSE)&amp;(10*A70+3))))</f>
        <v/>
      </c>
      <c r="G70" s="17" t="str" cm="1">
        <f t="array" aca="1" ref="G70" ca="1">IF(E70="","",IF(INDIRECT(VLOOKUP(B70,B$8:C$38,2,FALSE)&amp;(10*A70+5))="","",INDIRECT(VLOOKUP(B70,B$8:C$38,2,FALSE)&amp;(10*A70+5))))</f>
        <v/>
      </c>
      <c r="H70" s="17" t="str" cm="1">
        <f t="array" aca="1" ref="H70" ca="1">IF(G70="","",IF(G70="●","振替後",IF(G70="▲","振替前",IF(G70="○","休日",IF(G70="外","非対象期間",IF(INDIRECT(VLOOKUP(B70,B$8:C$38,2,FALSE)&amp;(10*A70+5))="","",INDIRECT(VLOOKUP(B70,B$8:C$38,2,FALSE)&amp;(10*A70+5))))))))</f>
        <v/>
      </c>
      <c r="J70" s="52"/>
      <c r="K70" s="67" t="s">
        <v>2</v>
      </c>
      <c r="L70" s="145" t="str">
        <f t="shared" ref="L70:AP70" si="17">TEXT(L69,"aaa")</f>
        <v>水</v>
      </c>
      <c r="M70" s="145" t="str">
        <f t="shared" si="17"/>
        <v>木</v>
      </c>
      <c r="N70" s="145" t="str">
        <f t="shared" si="17"/>
        <v>金</v>
      </c>
      <c r="O70" s="145" t="str">
        <f t="shared" si="17"/>
        <v>土</v>
      </c>
      <c r="P70" s="145" t="str">
        <f t="shared" si="17"/>
        <v>日</v>
      </c>
      <c r="Q70" s="145" t="str">
        <f t="shared" si="17"/>
        <v>月</v>
      </c>
      <c r="R70" s="145" t="str">
        <f t="shared" si="17"/>
        <v>火</v>
      </c>
      <c r="S70" s="145" t="str">
        <f t="shared" si="17"/>
        <v>水</v>
      </c>
      <c r="T70" s="145" t="str">
        <f t="shared" si="17"/>
        <v>木</v>
      </c>
      <c r="U70" s="145" t="str">
        <f t="shared" si="17"/>
        <v>金</v>
      </c>
      <c r="V70" s="145" t="str">
        <f t="shared" si="17"/>
        <v>土</v>
      </c>
      <c r="W70" s="145" t="str">
        <f t="shared" si="17"/>
        <v>日</v>
      </c>
      <c r="X70" s="145" t="str">
        <f t="shared" si="17"/>
        <v>月</v>
      </c>
      <c r="Y70" s="145" t="str">
        <f t="shared" si="17"/>
        <v>火</v>
      </c>
      <c r="Z70" s="145" t="str">
        <f t="shared" si="17"/>
        <v>水</v>
      </c>
      <c r="AA70" s="145" t="str">
        <f t="shared" si="17"/>
        <v>木</v>
      </c>
      <c r="AB70" s="145" t="str">
        <f t="shared" si="17"/>
        <v>金</v>
      </c>
      <c r="AC70" s="145" t="str">
        <f t="shared" si="17"/>
        <v>土</v>
      </c>
      <c r="AD70" s="145" t="str">
        <f t="shared" si="17"/>
        <v>日</v>
      </c>
      <c r="AE70" s="145" t="str">
        <f t="shared" si="17"/>
        <v>月</v>
      </c>
      <c r="AF70" s="145" t="str">
        <f t="shared" si="17"/>
        <v>火</v>
      </c>
      <c r="AG70" s="145" t="str">
        <f t="shared" si="17"/>
        <v>水</v>
      </c>
      <c r="AH70" s="145" t="str">
        <f t="shared" si="17"/>
        <v>木</v>
      </c>
      <c r="AI70" s="145" t="str">
        <f t="shared" si="17"/>
        <v>金</v>
      </c>
      <c r="AJ70" s="145" t="str">
        <f t="shared" si="17"/>
        <v>土</v>
      </c>
      <c r="AK70" s="145" t="str">
        <f t="shared" si="17"/>
        <v>日</v>
      </c>
      <c r="AL70" s="145" t="str">
        <f t="shared" si="17"/>
        <v>月</v>
      </c>
      <c r="AM70" s="145" t="str">
        <f t="shared" si="17"/>
        <v>火</v>
      </c>
      <c r="AN70" s="145" t="str">
        <f t="shared" si="17"/>
        <v>水</v>
      </c>
      <c r="AO70" s="145" t="str">
        <f t="shared" si="17"/>
        <v>木</v>
      </c>
      <c r="AP70" s="146" t="str">
        <f t="shared" si="17"/>
        <v/>
      </c>
      <c r="AQ70" s="287" t="s">
        <v>137</v>
      </c>
      <c r="AR70" s="289" t="s">
        <v>138</v>
      </c>
      <c r="AS70" s="289" t="s">
        <v>139</v>
      </c>
      <c r="AT70" s="289" t="s">
        <v>140</v>
      </c>
      <c r="AU70" s="304" t="s">
        <v>141</v>
      </c>
      <c r="AV70" s="229" t="s">
        <v>44</v>
      </c>
      <c r="AW70" s="230" t="s">
        <v>12</v>
      </c>
      <c r="AX70" s="231" t="s">
        <v>51</v>
      </c>
      <c r="AY70" s="232" t="s">
        <v>44</v>
      </c>
      <c r="AZ70" s="235" t="s">
        <v>13</v>
      </c>
      <c r="BA70" s="252"/>
      <c r="BB70" s="255"/>
      <c r="BC70" s="238">
        <f>COUNT(L69:AP69)</f>
        <v>30</v>
      </c>
      <c r="BD70" s="208">
        <f>BC70-BA72</f>
        <v>30</v>
      </c>
      <c r="BE70" s="222">
        <f>SUM(BD$8:BD73)</f>
        <v>142</v>
      </c>
      <c r="BF70" s="208">
        <f>BC70-BA74</f>
        <v>30</v>
      </c>
      <c r="BG70" s="222">
        <f>SUM(BF$8:BF73)</f>
        <v>142</v>
      </c>
      <c r="BH70" s="222">
        <f>COUNTIF(L73:AP73,"○")+COUNTIF(L73:AP73,"●")</f>
        <v>0</v>
      </c>
      <c r="BI70" s="222">
        <f>SUM(BH$9:BH74)</f>
        <v>32</v>
      </c>
      <c r="BJ70" s="222">
        <f>COUNTIF(L75:AP75,"○")+COUNTIF(L75:AP75,"●")</f>
        <v>0</v>
      </c>
      <c r="BK70" s="222">
        <f>SUM(BJ$10:BJ75)</f>
        <v>32</v>
      </c>
      <c r="BL70" s="173">
        <f>COUNTIF(L70:AP70,"土")+COUNTIF(L70:AP70,"日")</f>
        <v>8</v>
      </c>
      <c r="BM70" s="248"/>
      <c r="BN70" s="248"/>
      <c r="BO70" s="173" t="str">
        <f ca="1">IF(OR(BM71/BD70&lt;0.285,BM71=0),"特例","特例なし")</f>
        <v>特例</v>
      </c>
      <c r="BP70" s="173" t="str">
        <f ca="1">IF(OR(BN71/BF70&lt;0.285,BN71=0),"特例","特例なし")</f>
        <v>特例</v>
      </c>
      <c r="BQ70" s="223" t="s">
        <v>97</v>
      </c>
      <c r="BR70" s="225">
        <f>ABS(IF(WEEKDAY(L68,3)=0,7,WEEKDAY(L68,3)-7))</f>
        <v>5</v>
      </c>
      <c r="BS70" s="173">
        <f ca="1">IF($AX$340="計画",IF(BD70=0,1,IF(AX73="達成",1,IF(AX73="達成※",1,0))),IF(BF70=0,1,IF(AX75="達成",1,IF(AX75="達成※",1,0))))</f>
        <v>0</v>
      </c>
      <c r="BT70" s="173">
        <f ca="1">IF($AX$340="計画",IF(COUNTIF(AQ74:AU74,"未")=0,1,0),IF(COUNTIF(AQ76:AU76,"未")=0,1,0))</f>
        <v>0</v>
      </c>
    </row>
    <row r="71" spans="1:74" ht="33.950000000000003" customHeight="1">
      <c r="A71" s="17">
        <f t="shared" si="3"/>
        <v>3</v>
      </c>
      <c r="B71" s="17">
        <f t="shared" si="4"/>
        <v>2</v>
      </c>
      <c r="D71" s="89" cm="1">
        <f t="array" aca="1" ref="D71" ca="1">IF(INDIRECT(VLOOKUP(B71,B$8:C$38,2,FALSE)&amp;(10*A71-1))="","",INDIRECT(VLOOKUP(B71,B$8:C$38,2,FALSE)&amp;(10*A71-1)))</f>
        <v>45993</v>
      </c>
      <c r="E71" s="17" t="str">
        <f t="shared" ca="1" si="0"/>
        <v>火</v>
      </c>
      <c r="F71" s="17" t="str" cm="1">
        <f t="array" aca="1" ref="F71" ca="1">IF(E71="","",IF(INDIRECT(VLOOKUP(B71,B$8:C$38,2,FALSE)&amp;(10*A71+3))="","",INDIRECT(VLOOKUP(B71,B$8:C$38,2,FALSE)&amp;(10*A71+3))))</f>
        <v/>
      </c>
      <c r="G71" s="17" t="str" cm="1">
        <f t="array" aca="1" ref="G71" ca="1">IF(E71="","",IF(INDIRECT(VLOOKUP(B71,B$8:C$38,2,FALSE)&amp;(10*A71+5))="","",INDIRECT(VLOOKUP(B71,B$8:C$38,2,FALSE)&amp;(10*A71+5))))</f>
        <v/>
      </c>
      <c r="H71" s="17" t="str" cm="1">
        <f t="array" aca="1" ref="H71" ca="1">IF(G71="","",IF(G71="●","振替後",IF(G71="▲","振替前",IF(G71="○","休日",IF(G71="外","非対象期間",IF(INDIRECT(VLOOKUP(B71,B$8:C$38,2,FALSE)&amp;(10*A71+5))="","",INDIRECT(VLOOKUP(B71,B$8:C$38,2,FALSE)&amp;(10*A71+5))))))))</f>
        <v/>
      </c>
      <c r="J71" s="52"/>
      <c r="K71" s="220" t="s">
        <v>3</v>
      </c>
      <c r="L71" s="218" t="str">
        <f>IFERROR(VLOOKUP(L69,祝日一覧!$A:$C,3,FALSE),"")</f>
        <v/>
      </c>
      <c r="M71" s="218" t="str">
        <f>IFERROR(VLOOKUP(M69,祝日一覧!$A:$C,3,FALSE),"")</f>
        <v/>
      </c>
      <c r="N71" s="218" t="str">
        <f>IFERROR(VLOOKUP(N69,祝日一覧!$A:$C,3,FALSE),"")</f>
        <v/>
      </c>
      <c r="O71" s="218" t="str">
        <f>IFERROR(VLOOKUP(O69,祝日一覧!$A:$C,3,FALSE),"")</f>
        <v/>
      </c>
      <c r="P71" s="218" t="str">
        <f>IFERROR(VLOOKUP(P69,祝日一覧!$A:$C,3,FALSE),"")</f>
        <v/>
      </c>
      <c r="Q71" s="218" t="str">
        <f>IFERROR(VLOOKUP(Q69,祝日一覧!$A:$C,3,FALSE),"")</f>
        <v/>
      </c>
      <c r="R71" s="218" t="str">
        <f>IFERROR(VLOOKUP(R69,祝日一覧!$A:$C,3,FALSE),"")</f>
        <v/>
      </c>
      <c r="S71" s="218" t="str">
        <f>IFERROR(VLOOKUP(S69,祝日一覧!$A:$C,3,FALSE),"")</f>
        <v/>
      </c>
      <c r="T71" s="218" t="str">
        <f>IFERROR(VLOOKUP(T69,祝日一覧!$A:$C,3,FALSE),"")</f>
        <v/>
      </c>
      <c r="U71" s="218" t="str">
        <f>IFERROR(VLOOKUP(U69,祝日一覧!$A:$C,3,FALSE),"")</f>
        <v/>
      </c>
      <c r="V71" s="218" t="str">
        <f>IFERROR(VLOOKUP(V69,祝日一覧!$A:$C,3,FALSE),"")</f>
        <v/>
      </c>
      <c r="W71" s="218" t="str">
        <f>IFERROR(VLOOKUP(W69,祝日一覧!$A:$C,3,FALSE),"")</f>
        <v/>
      </c>
      <c r="X71" s="218" t="str">
        <f>IFERROR(VLOOKUP(X69,祝日一覧!$A:$C,3,FALSE),"")</f>
        <v/>
      </c>
      <c r="Y71" s="218" t="str">
        <f>IFERROR(VLOOKUP(Y69,祝日一覧!$A:$C,3,FALSE),"")</f>
        <v/>
      </c>
      <c r="Z71" s="218" t="str">
        <f>IFERROR(VLOOKUP(Z69,祝日一覧!$A:$C,3,FALSE),"")</f>
        <v/>
      </c>
      <c r="AA71" s="218" t="str">
        <f>IFERROR(VLOOKUP(AA69,祝日一覧!$A:$C,3,FALSE),"")</f>
        <v/>
      </c>
      <c r="AB71" s="218" t="str">
        <f>IFERROR(VLOOKUP(AB69,祝日一覧!$A:$C,3,FALSE),"")</f>
        <v/>
      </c>
      <c r="AC71" s="218" t="str">
        <f>IFERROR(VLOOKUP(AC69,祝日一覧!$A:$C,3,FALSE),"")</f>
        <v/>
      </c>
      <c r="AD71" s="218" t="str">
        <f>IFERROR(VLOOKUP(AD69,祝日一覧!$A:$C,3,FALSE),"")</f>
        <v/>
      </c>
      <c r="AE71" s="218" t="str">
        <f>IFERROR(VLOOKUP(AE69,祝日一覧!$A:$C,3,FALSE),"")</f>
        <v/>
      </c>
      <c r="AF71" s="218" t="str">
        <f>IFERROR(VLOOKUP(AF69,祝日一覧!$A:$C,3,FALSE),"")</f>
        <v/>
      </c>
      <c r="AG71" s="218" t="str">
        <f>IFERROR(VLOOKUP(AG69,祝日一覧!$A:$C,3,FALSE),"")</f>
        <v/>
      </c>
      <c r="AH71" s="218" t="str">
        <f>IFERROR(VLOOKUP(AH69,祝日一覧!$A:$C,3,FALSE),"")</f>
        <v/>
      </c>
      <c r="AI71" s="218" t="str">
        <f>IFERROR(VLOOKUP(AI69,祝日一覧!$A:$C,3,FALSE),"")</f>
        <v/>
      </c>
      <c r="AJ71" s="218" t="str">
        <f>IFERROR(VLOOKUP(AJ69,祝日一覧!$A:$C,3,FALSE),"")</f>
        <v/>
      </c>
      <c r="AK71" s="218" t="str">
        <f>IFERROR(VLOOKUP(AK69,祝日一覧!$A:$C,3,FALSE),"")</f>
        <v/>
      </c>
      <c r="AL71" s="218" t="str">
        <f>IFERROR(VLOOKUP(AL69,祝日一覧!$A:$C,3,FALSE),"")</f>
        <v/>
      </c>
      <c r="AM71" s="218" t="str">
        <f>IFERROR(VLOOKUP(AM69,祝日一覧!$A:$C,3,FALSE),"")</f>
        <v/>
      </c>
      <c r="AN71" s="218" t="str">
        <f>IFERROR(VLOOKUP(AN69,祝日一覧!$A:$C,3,FALSE),"")</f>
        <v>昭和の日</v>
      </c>
      <c r="AO71" s="218" t="str">
        <f>IFERROR(VLOOKUP(AO69,祝日一覧!$A:$C,3,FALSE),"")</f>
        <v/>
      </c>
      <c r="AP71" s="219" t="str">
        <f>IFERROR(VLOOKUP(AP69,祝日一覧!$A:$C,3,FALSE),"")</f>
        <v/>
      </c>
      <c r="AQ71" s="288"/>
      <c r="AR71" s="290"/>
      <c r="AS71" s="290"/>
      <c r="AT71" s="290"/>
      <c r="AU71" s="305"/>
      <c r="AV71" s="229"/>
      <c r="AW71" s="230"/>
      <c r="AX71" s="231"/>
      <c r="AY71" s="233"/>
      <c r="AZ71" s="236"/>
      <c r="BA71" s="41" t="s">
        <v>85</v>
      </c>
      <c r="BB71" s="42" t="s">
        <v>85</v>
      </c>
      <c r="BC71" s="238"/>
      <c r="BD71" s="209"/>
      <c r="BE71" s="222"/>
      <c r="BF71" s="209"/>
      <c r="BG71" s="222"/>
      <c r="BH71" s="222"/>
      <c r="BI71" s="222"/>
      <c r="BJ71" s="222"/>
      <c r="BK71" s="222"/>
      <c r="BL71" s="173"/>
      <c r="BM71" s="226">
        <f ca="1">BL70-BB72</f>
        <v>8</v>
      </c>
      <c r="BN71" s="226">
        <f ca="1">BL70-BB74</f>
        <v>8</v>
      </c>
      <c r="BO71" s="173"/>
      <c r="BP71" s="173"/>
      <c r="BQ71" s="224"/>
      <c r="BR71" s="225">
        <f>WEEKDAY(L67,3)</f>
        <v>5</v>
      </c>
      <c r="BS71" s="173"/>
      <c r="BT71" s="173"/>
      <c r="BU71" s="24"/>
    </row>
    <row r="72" spans="1:74" s="3" customFormat="1" ht="53.1" customHeight="1">
      <c r="A72" s="17">
        <f t="shared" si="3"/>
        <v>3</v>
      </c>
      <c r="B72" s="17">
        <f t="shared" si="4"/>
        <v>3</v>
      </c>
      <c r="C72" s="88"/>
      <c r="D72" s="89" cm="1">
        <f t="array" aca="1" ref="D72" ca="1">IF(INDIRECT(VLOOKUP(B72,B$8:C$38,2,FALSE)&amp;(10*A72-1))="","",INDIRECT(VLOOKUP(B72,B$8:C$38,2,FALSE)&amp;(10*A72-1)))</f>
        <v>45994</v>
      </c>
      <c r="E72" s="17" t="str">
        <f t="shared" ca="1" si="0"/>
        <v>水</v>
      </c>
      <c r="F72" s="17" t="str" cm="1">
        <f t="array" aca="1" ref="F72" ca="1">IF(E72="","",IF(INDIRECT(VLOOKUP(B72,B$8:C$38,2,FALSE)&amp;(10*A72+3))="","",INDIRECT(VLOOKUP(B72,B$8:C$38,2,FALSE)&amp;(10*A72+3))))</f>
        <v/>
      </c>
      <c r="G72" s="17" t="str" cm="1">
        <f t="array" aca="1" ref="G72" ca="1">IF(E72="","",IF(INDIRECT(VLOOKUP(B72,B$8:C$38,2,FALSE)&amp;(10*A72+5))="","",INDIRECT(VLOOKUP(B72,B$8:C$38,2,FALSE)&amp;(10*A72+5))))</f>
        <v/>
      </c>
      <c r="H72" s="17" t="str" cm="1">
        <f t="array" aca="1" ref="H72" ca="1">IF(G72="","",IF(G72="●","振替後",IF(G72="▲","振替前",IF(G72="○","休日",IF(G72="外","非対象期間",IF(INDIRECT(VLOOKUP(B72,B$8:C$38,2,FALSE)&amp;(10*A72+5))="","",INDIRECT(VLOOKUP(B72,B$8:C$38,2,FALSE)&amp;(10*A72+5))))))))</f>
        <v/>
      </c>
      <c r="J72" s="68"/>
      <c r="K72" s="221"/>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9"/>
      <c r="AQ72" s="108" t="str">
        <f>IF($BR70=7,DBCS(1&amp;"日～"&amp;7&amp;"日"),DBCS("前"&amp;DAY(EOMONTH($L68-1,0))-6+$BR70&amp;"日～"&amp;$BR70&amp;"日"))</f>
        <v>前３０日～５日</v>
      </c>
      <c r="AR72" s="109" t="str">
        <f>DBCS($BR70+1&amp;"日～"&amp;$BR70+7&amp;"日")</f>
        <v>６日～１２日</v>
      </c>
      <c r="AS72" s="109" t="str">
        <f>DBCS($BR70+8&amp;"日～"&amp;$BR70+14&amp;"日")</f>
        <v>１３日～１９日</v>
      </c>
      <c r="AT72" s="109" t="str">
        <f>DBCS($BR70+15&amp;"日～"&amp;$BR70+21&amp;"日")</f>
        <v>２０日～２６日</v>
      </c>
      <c r="AU72" s="110" t="str">
        <f>IF(AND(BR70=7,BR73=0),"-",IF($BR75=3,"-",DBCS($BR70+22&amp;"日～"&amp;$BR70+28&amp;"日")))</f>
        <v>-</v>
      </c>
      <c r="AV72" s="229"/>
      <c r="AW72" s="230"/>
      <c r="AX72" s="231"/>
      <c r="AY72" s="234"/>
      <c r="AZ72" s="237"/>
      <c r="BA72" s="41">
        <f>COUNTIF(L73:AP74,"外")</f>
        <v>0</v>
      </c>
      <c r="BB72" s="42">
        <f ca="1">COUNTIF(OFFSET(L73,0,MAX(5-WEEKDAY(L68,3),0),1,MIN(7-WEEKDAY(L68,3),2)),"外")+COUNTIF(OFFSET(L73,0,MAX(5-WEEKDAY(L68,3),0)+7,1,2),"外")+COUNTIF(OFFSET(L73,0,MAX(5-WEEKDAY(L68,3),0)+14,1,2),"外")+COUNTIF(OFFSET(L73,0,MAX(5-WEEKDAY(L68,3),0)+21,1,2),"外")+IF(BR72-BR70&lt;27,0,COUNTIF(OFFSET(L73,0,BR70+26,1,MIN(7-BR73,2)),"外"))</f>
        <v>0</v>
      </c>
      <c r="BC72" s="238"/>
      <c r="BD72" s="209"/>
      <c r="BE72" s="222"/>
      <c r="BF72" s="209"/>
      <c r="BG72" s="222"/>
      <c r="BH72" s="222"/>
      <c r="BI72" s="222"/>
      <c r="BJ72" s="222"/>
      <c r="BK72" s="222"/>
      <c r="BL72" s="173"/>
      <c r="BM72" s="227"/>
      <c r="BN72" s="227"/>
      <c r="BO72" s="173"/>
      <c r="BP72" s="173"/>
      <c r="BQ72" s="35" t="s">
        <v>98</v>
      </c>
      <c r="BR72" s="31">
        <f>DAY(EOMONTH(L68,0))</f>
        <v>30</v>
      </c>
      <c r="BS72" s="173"/>
      <c r="BT72" s="173"/>
      <c r="BU72" s="29"/>
      <c r="BV72" s="30"/>
    </row>
    <row r="73" spans="1:74" s="4" customFormat="1" ht="29.1" customHeight="1">
      <c r="A73" s="17">
        <f t="shared" si="3"/>
        <v>3</v>
      </c>
      <c r="B73" s="17">
        <f t="shared" si="4"/>
        <v>4</v>
      </c>
      <c r="D73" s="89" cm="1">
        <f t="array" aca="1" ref="D73" ca="1">IF(INDIRECT(VLOOKUP(B73,B$8:C$38,2,FALSE)&amp;(10*A73-1))="","",INDIRECT(VLOOKUP(B73,B$8:C$38,2,FALSE)&amp;(10*A73-1)))</f>
        <v>45995</v>
      </c>
      <c r="E73" s="17" t="str">
        <f t="shared" ref="E73:E136" ca="1" si="18">TEXT(D73,"aaa")</f>
        <v>木</v>
      </c>
      <c r="F73" s="17" t="str" cm="1">
        <f t="array" aca="1" ref="F73" ca="1">IF(E73="","",IF(INDIRECT(VLOOKUP(B73,B$8:C$38,2,FALSE)&amp;(10*A73+3))="","",INDIRECT(VLOOKUP(B73,B$8:C$38,2,FALSE)&amp;(10*A73+3))))</f>
        <v/>
      </c>
      <c r="G73" s="17" t="str" cm="1">
        <f t="array" aca="1" ref="G73" ca="1">IF(E73="","",IF(INDIRECT(VLOOKUP(B73,B$8:C$38,2,FALSE)&amp;(10*A73+5))="","",INDIRECT(VLOOKUP(B73,B$8:C$38,2,FALSE)&amp;(10*A73+5))))</f>
        <v/>
      </c>
      <c r="H73" s="17" t="str" cm="1">
        <f t="array" aca="1" ref="H73" ca="1">IF(G73="","",IF(G73="●","振替後",IF(G73="▲","振替前",IF(G73="○","休日",IF(G73="外","非対象期間",IF(INDIRECT(VLOOKUP(B73,B$8:C$38,2,FALSE)&amp;(10*A73+5))="","",INDIRECT(VLOOKUP(B73,B$8:C$38,2,FALSE)&amp;(10*A73+5))))))))</f>
        <v/>
      </c>
      <c r="J73" s="69"/>
      <c r="K73" s="212" t="s">
        <v>88</v>
      </c>
      <c r="L73" s="194"/>
      <c r="M73" s="194"/>
      <c r="N73" s="194"/>
      <c r="O73" s="194"/>
      <c r="P73" s="194"/>
      <c r="Q73" s="194"/>
      <c r="R73" s="194"/>
      <c r="S73" s="194"/>
      <c r="T73" s="194"/>
      <c r="U73" s="194"/>
      <c r="V73" s="194"/>
      <c r="W73" s="194"/>
      <c r="X73" s="194"/>
      <c r="Y73" s="194"/>
      <c r="Z73" s="194"/>
      <c r="AA73" s="194"/>
      <c r="AB73" s="194"/>
      <c r="AC73" s="194"/>
      <c r="AD73" s="194"/>
      <c r="AE73" s="194"/>
      <c r="AF73" s="194"/>
      <c r="AG73" s="194"/>
      <c r="AH73" s="194"/>
      <c r="AI73" s="194"/>
      <c r="AJ73" s="194"/>
      <c r="AK73" s="194"/>
      <c r="AL73" s="194"/>
      <c r="AM73" s="194"/>
      <c r="AN73" s="194"/>
      <c r="AO73" s="194"/>
      <c r="AP73" s="196"/>
      <c r="AQ73" s="111">
        <f ca="1">IF(BR70=7,COUNTIF(OFFSET($L73,0,0,1,$BR70),"○")+COUNTIF(OFFSET($L73,0,$BR70,1,7),"●"),COUNTIF(OFFSET($L73,0,0,1,$BR70),"○")+COUNTIF(OFFSET($L73,-10,DAY(EOMONTH(L68-1,0))-7+BR70,1,7-$BR70),"○")+COUNTIF(OFFSET(L73,0,BR70,1,7),"●"))</f>
        <v>0</v>
      </c>
      <c r="AR73" s="112">
        <f ca="1">COUNTIF(OFFSET($L73,0,$BR70,1,7),"○")+COUNTIF(OFFSET($L73,0,$BR70+7,1,7),"●")</f>
        <v>0</v>
      </c>
      <c r="AS73" s="112">
        <f ca="1">COUNTIF(OFFSET($L73,0,$BR70+7,1,7),"○")+COUNTIF(OFFSET($L73,0,$BR70+14,1,7),"●")</f>
        <v>0</v>
      </c>
      <c r="AT73" s="112">
        <f ca="1">IF(BR75=3,COUNTIF(OFFSET($L73,0,$BR70+14,1,7),"○")+IFERROR(COUNTIF(OFFSET(L73,0,BR70+22,1,BR73),"●"),0)+COUNTIF(OFFSET(L73,10,0,1,7-BR73),"●"),COUNTIF(OFFSET($L73,0,$BR70+14,1,7),"○")+COUNTIF(OFFSET($L73,0,$BR70+21,1,7),"●"))</f>
        <v>0</v>
      </c>
      <c r="AU73" s="113" t="str">
        <f ca="1">IF((BR75+SIGN(BR70))&lt;5,"-",IF(BR73=0,COUNTIF(OFFSET(L73,0,BR70+21,1,7),"○")+COUNTIF(OFFSET(L73,10,0,1,7-BR73),"●"),COUNTIF(OFFSET(L73,0,BR70+21,1,7),"○")+COUNTIF(OFFSET(L73,0,BR70+28,1,BR73),"●")+COUNTIF(OFFSET(L73,10,1,7-BR73,),"●")))</f>
        <v>-</v>
      </c>
      <c r="AV73" s="198">
        <f>BH70</f>
        <v>0</v>
      </c>
      <c r="AW73" s="200">
        <f>IF(BD70=0,"対象外",AV73/BD70)</f>
        <v>0</v>
      </c>
      <c r="AX73" s="202" t="str">
        <f ca="1">IF(BD70=0,"対象外",IF(AV73/BD70&gt;=0.285,"達成",IF(AV73&gt;=BO73,"達成※","未")))</f>
        <v>未</v>
      </c>
      <c r="AY73" s="204">
        <f>BI70</f>
        <v>32</v>
      </c>
      <c r="AZ73" s="206">
        <f>IFERROR(AY73/BE70,"")</f>
        <v>0.22535211267605634</v>
      </c>
      <c r="BA73" s="41" t="s">
        <v>86</v>
      </c>
      <c r="BB73" s="42" t="s">
        <v>86</v>
      </c>
      <c r="BC73" s="238"/>
      <c r="BD73" s="209"/>
      <c r="BE73" s="222"/>
      <c r="BF73" s="209"/>
      <c r="BG73" s="222"/>
      <c r="BH73" s="222"/>
      <c r="BI73" s="222"/>
      <c r="BJ73" s="222"/>
      <c r="BK73" s="222"/>
      <c r="BL73" s="173"/>
      <c r="BM73" s="227"/>
      <c r="BN73" s="227"/>
      <c r="BO73" s="173">
        <f ca="1">IF(OR(BM71/BD70&lt;0.285,BM71=0),BM71,"-")</f>
        <v>8</v>
      </c>
      <c r="BP73" s="226">
        <f ca="1">IF(OR(BN71/BF70&lt;0.285,BN71=0),BN71,"-")</f>
        <v>8</v>
      </c>
      <c r="BQ73" s="36" t="s">
        <v>99</v>
      </c>
      <c r="BR73" s="33">
        <f>MOD(BR72-BR70,7)</f>
        <v>4</v>
      </c>
      <c r="BS73" s="173"/>
      <c r="BT73" s="173"/>
    </row>
    <row r="74" spans="1:74" s="4" customFormat="1" ht="29.1" customHeight="1">
      <c r="A74" s="17">
        <f t="shared" ref="A74:A137" si="19">IF(B74=1,A73+1,A73)</f>
        <v>3</v>
      </c>
      <c r="B74" s="17">
        <f t="shared" ref="B74:B137" si="20">IF(B73=31,1,B73+1)</f>
        <v>5</v>
      </c>
      <c r="D74" s="89" cm="1">
        <f t="array" aca="1" ref="D74" ca="1">IF(INDIRECT(VLOOKUP(B74,B$8:C$38,2,FALSE)&amp;(10*A74-1))="","",INDIRECT(VLOOKUP(B74,B$8:C$38,2,FALSE)&amp;(10*A74-1)))</f>
        <v>45996</v>
      </c>
      <c r="E74" s="17" t="str">
        <f t="shared" ca="1" si="18"/>
        <v>金</v>
      </c>
      <c r="F74" s="17" t="str" cm="1">
        <f t="array" aca="1" ref="F74" ca="1">IF(E74="","",IF(INDIRECT(VLOOKUP(B74,B$8:C$38,2,FALSE)&amp;(10*A74+3))="","",INDIRECT(VLOOKUP(B74,B$8:C$38,2,FALSE)&amp;(10*A74+3))))</f>
        <v/>
      </c>
      <c r="G74" s="17" t="str" cm="1">
        <f t="array" aca="1" ref="G74" ca="1">IF(E74="","",IF(INDIRECT(VLOOKUP(B74,B$8:C$38,2,FALSE)&amp;(10*A74+5))="","",INDIRECT(VLOOKUP(B74,B$8:C$38,2,FALSE)&amp;(10*A74+5))))</f>
        <v/>
      </c>
      <c r="H74" s="17" t="str" cm="1">
        <f t="array" aca="1" ref="H74" ca="1">IF(G74="","",IF(G74="●","振替後",IF(G74="▲","振替前",IF(G74="○","休日",IF(G74="外","非対象期間",IF(INDIRECT(VLOOKUP(B74,B$8:C$38,2,FALSE)&amp;(10*A74+5))="","",INDIRECT(VLOOKUP(B74,B$8:C$38,2,FALSE)&amp;(10*A74+5))))))))</f>
        <v/>
      </c>
      <c r="J74" s="69"/>
      <c r="K74" s="24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194"/>
      <c r="AM74" s="194"/>
      <c r="AN74" s="194"/>
      <c r="AO74" s="194"/>
      <c r="AP74" s="196"/>
      <c r="AQ74" s="114" t="str">
        <f ca="1">IF(BR70=1,
IF((2-COUNTIF(OFFSET(L73,0,0,1,1),"外")-COUNTIF(OFFSET(L73,-10,BR62-1),"外"))&lt;=AQ73,"達成","未"),
IF((2-COUNTIF(OFFSET(L73,0,MAX(5-WEEKDAY(L68,3),0),1,2),"外"))&lt;=AQ73,"達成","未"))</f>
        <v>未</v>
      </c>
      <c r="AR74" s="112" t="str">
        <f ca="1">IF((2-COUNTIF(OFFSET($L73,0,$BR70+5,1,2),"外"))&lt;=AR73,"達成","未")</f>
        <v>未</v>
      </c>
      <c r="AS74" s="112" t="str">
        <f ca="1">IF((2-COUNTIF(OFFSET($L73,0,$BR70+12,1,2),"外"))&lt;=AS73,"達成","未")</f>
        <v>未</v>
      </c>
      <c r="AT74" s="112" t="str">
        <f ca="1">IF((2-COUNTIF(OFFSET($L73,0,$BR70+19,1,2),"外"))&lt;=AT73,"達成","未")</f>
        <v>未</v>
      </c>
      <c r="AU74" s="113" t="str">
        <f ca="1">IF((BR75+SIGN(BR70))&lt;5,"-",IF((2-COUNTIF(OFFSET($L73,0,$BR70+26,1,2),"外"))&lt;=AU73,"達成","未"))</f>
        <v>-</v>
      </c>
      <c r="AV74" s="214"/>
      <c r="AW74" s="215"/>
      <c r="AX74" s="216"/>
      <c r="AY74" s="217"/>
      <c r="AZ74" s="239"/>
      <c r="BA74" s="240">
        <f>COUNTIF(L75:AP76,"外")</f>
        <v>0</v>
      </c>
      <c r="BB74" s="242">
        <f ca="1">COUNTIF(OFFSET(L75,0,MAX(5-WEEKDAY(L68,3),0),1,MIN(7-WEEKDAY(L68,3),2)),"外")+COUNTIF(OFFSET(L75,0,MAX(5-WEEKDAY(L68,3),0)+7,1,2),"外")+COUNTIF(OFFSET(L75,0,MAX(5-WEEKDAY(L68,3),0)+14,1,2),"外")+COUNTIF(OFFSET(L75,0,MAX(5-WEEKDAY(L68,3),0)+21,1,2),"外")+IF(BR72-BR70&lt;27,0,COUNTIF(OFFSET(L75,0,BR70+26,1,MIN(7-BR73,2)),"外"))</f>
        <v>0</v>
      </c>
      <c r="BC74" s="238"/>
      <c r="BD74" s="209"/>
      <c r="BE74" s="222"/>
      <c r="BF74" s="209"/>
      <c r="BG74" s="222"/>
      <c r="BH74" s="222"/>
      <c r="BI74" s="222"/>
      <c r="BJ74" s="222"/>
      <c r="BK74" s="222"/>
      <c r="BL74" s="173"/>
      <c r="BM74" s="227"/>
      <c r="BN74" s="227"/>
      <c r="BO74" s="173"/>
      <c r="BP74" s="227"/>
      <c r="BQ74" s="142" t="s">
        <v>101</v>
      </c>
      <c r="BR74" s="33">
        <f>SIGN(BR70)+SIGN(BR73)+BR75</f>
        <v>5</v>
      </c>
      <c r="BS74" s="173"/>
      <c r="BT74" s="173"/>
    </row>
    <row r="75" spans="1:74" s="4" customFormat="1" ht="29.1" customHeight="1">
      <c r="A75" s="17">
        <f t="shared" si="19"/>
        <v>3</v>
      </c>
      <c r="B75" s="17">
        <f t="shared" si="20"/>
        <v>6</v>
      </c>
      <c r="D75" s="89" cm="1">
        <f t="array" aca="1" ref="D75" ca="1">IF(INDIRECT(VLOOKUP(B75,B$8:C$38,2,FALSE)&amp;(10*A75-1))="","",INDIRECT(VLOOKUP(B75,B$8:C$38,2,FALSE)&amp;(10*A75-1)))</f>
        <v>45997</v>
      </c>
      <c r="E75" s="17" t="str">
        <f t="shared" ca="1" si="18"/>
        <v>土</v>
      </c>
      <c r="F75" s="17" t="str" cm="1">
        <f t="array" aca="1" ref="F75" ca="1">IF(E75="","",IF(INDIRECT(VLOOKUP(B75,B$8:C$38,2,FALSE)&amp;(10*A75+3))="","",INDIRECT(VLOOKUP(B75,B$8:C$38,2,FALSE)&amp;(10*A75+3))))</f>
        <v>○</v>
      </c>
      <c r="G75" s="17" t="str" cm="1">
        <f t="array" aca="1" ref="G75" ca="1">IF(E75="","",IF(INDIRECT(VLOOKUP(B75,B$8:C$38,2,FALSE)&amp;(10*A75+5))="","",INDIRECT(VLOOKUP(B75,B$8:C$38,2,FALSE)&amp;(10*A75+5))))</f>
        <v>▲</v>
      </c>
      <c r="H75" s="17" t="str" cm="1">
        <f t="array" aca="1" ref="H75" ca="1">IF(G75="","",IF(G75="●","振替後",IF(G75="▲","振替前",IF(G75="○","休日",IF(G75="外","非対象期間",IF(INDIRECT(VLOOKUP(B75,B$8:C$38,2,FALSE)&amp;(10*A75+5))="","",INDIRECT(VLOOKUP(B75,B$8:C$38,2,FALSE)&amp;(10*A75+5))))))))</f>
        <v>振替前</v>
      </c>
      <c r="J75" s="69"/>
      <c r="K75" s="212" t="s">
        <v>84</v>
      </c>
      <c r="L75" s="194"/>
      <c r="M75" s="194"/>
      <c r="N75" s="194"/>
      <c r="O75" s="194"/>
      <c r="P75" s="194"/>
      <c r="Q75" s="194"/>
      <c r="R75" s="194"/>
      <c r="S75" s="194"/>
      <c r="T75" s="194"/>
      <c r="U75" s="194"/>
      <c r="V75" s="194"/>
      <c r="W75" s="194"/>
      <c r="X75" s="194"/>
      <c r="Y75" s="194"/>
      <c r="Z75" s="194"/>
      <c r="AA75" s="194"/>
      <c r="AB75" s="194"/>
      <c r="AC75" s="194"/>
      <c r="AD75" s="194"/>
      <c r="AE75" s="194"/>
      <c r="AF75" s="194"/>
      <c r="AG75" s="194"/>
      <c r="AH75" s="194"/>
      <c r="AI75" s="194"/>
      <c r="AJ75" s="194"/>
      <c r="AK75" s="194"/>
      <c r="AL75" s="194"/>
      <c r="AM75" s="194"/>
      <c r="AN75" s="194"/>
      <c r="AO75" s="194"/>
      <c r="AP75" s="196"/>
      <c r="AQ75" s="118">
        <f ca="1">IF(BR70=7,COUNTIF(OFFSET($L75,0,0,1,$BR70),"○")+COUNTIF(OFFSET($L75,0,$BR70,1,7),"●"),COUNTIF(OFFSET($L75,0,0,1,$BR70),"○")+COUNTIF(OFFSET($L75,-10,DAY(EOMONTH(L68-1,0))-7+BR70,1,7-$BR70),"○")+COUNTIF(OFFSET(L75,0,BR70,1,7),"●"))</f>
        <v>0</v>
      </c>
      <c r="AR75" s="119">
        <f ca="1">COUNTIF(OFFSET($L75,0,$BR70,1,7),"○")+COUNTIF(OFFSET($L75,0,$BR70+7,1,7),"●")</f>
        <v>0</v>
      </c>
      <c r="AS75" s="119">
        <f ca="1">COUNTIF(OFFSET($L75,0,$BR70+7,1,7),"○")+COUNTIF(OFFSET($L75,0,$BR70+14,1,7),"●")</f>
        <v>0</v>
      </c>
      <c r="AT75" s="119">
        <f ca="1">IF(BR75=3,COUNTIF(OFFSET($L75,0,$BR70+14,1,7),"○")+IFERROR(COUNTIF(OFFSET(L75,0,BR70+22,1,BR73),"●"),0)+COUNTIF(OFFSET(L75,10,0,1,7-BR73),"●"),COUNTIF(OFFSET($L75,0,$BR70+14,1,7),"○")+COUNTIF(OFFSET($L75,0,$BR70+21,1,7),"●"))</f>
        <v>0</v>
      </c>
      <c r="AU75" s="120" t="str">
        <f ca="1">IF((BR75+SIGN(BR70))&lt;5,"-",IF(BR73=0,COUNTIF(OFFSET(L75,0,BR70+21,1,7),"○")+COUNTIF(OFFSET(L75,10,0,1,7-BR73),"●"),COUNTIF(OFFSET(L75,0,BR70+21,1,7),"○")+COUNTIF(OFFSET(L75,0,BR70+28,1,BR73),"●")+COUNTIF(OFFSET(L75,10,1,7-BR73,),"●")))</f>
        <v>-</v>
      </c>
      <c r="AV75" s="198">
        <f>BJ70</f>
        <v>0</v>
      </c>
      <c r="AW75" s="200">
        <f>IF(BD70=0,"対象外",AV75/BD70)</f>
        <v>0</v>
      </c>
      <c r="AX75" s="202" t="str">
        <f ca="1">IF(BD70=0,"対象外",IF(AV75/BD70&gt;=0.285,"達成",IF(AV75&gt;=BP73,"達成※","未")))</f>
        <v>未</v>
      </c>
      <c r="AY75" s="204">
        <f>BK70</f>
        <v>32</v>
      </c>
      <c r="AZ75" s="206">
        <f>IFERROR(AY75/BG70,"")</f>
        <v>0.22535211267605634</v>
      </c>
      <c r="BA75" s="241"/>
      <c r="BB75" s="243"/>
      <c r="BC75" s="238"/>
      <c r="BD75" s="210"/>
      <c r="BE75" s="222"/>
      <c r="BF75" s="210"/>
      <c r="BG75" s="222"/>
      <c r="BH75" s="222"/>
      <c r="BI75" s="222"/>
      <c r="BJ75" s="222"/>
      <c r="BK75" s="222"/>
      <c r="BL75" s="173"/>
      <c r="BM75" s="228"/>
      <c r="BN75" s="228"/>
      <c r="BO75" s="173"/>
      <c r="BP75" s="228"/>
      <c r="BQ75" s="37" t="s">
        <v>100</v>
      </c>
      <c r="BR75" s="104">
        <f>ROUNDDOWN((BR72-BR70)/7,0)</f>
        <v>3</v>
      </c>
      <c r="BS75" s="173"/>
      <c r="BT75" s="173"/>
    </row>
    <row r="76" spans="1:74" s="4" customFormat="1" ht="29.1" customHeight="1" thickBot="1">
      <c r="A76" s="17">
        <f t="shared" si="19"/>
        <v>3</v>
      </c>
      <c r="B76" s="17">
        <f t="shared" si="20"/>
        <v>7</v>
      </c>
      <c r="D76" s="89" cm="1">
        <f t="array" aca="1" ref="D76" ca="1">IF(INDIRECT(VLOOKUP(B76,B$8:C$38,2,FALSE)&amp;(10*A76-1))="","",INDIRECT(VLOOKUP(B76,B$8:C$38,2,FALSE)&amp;(10*A76-1)))</f>
        <v>45998</v>
      </c>
      <c r="E76" s="17" t="str">
        <f t="shared" ca="1" si="18"/>
        <v>日</v>
      </c>
      <c r="F76" s="17" t="str" cm="1">
        <f t="array" aca="1" ref="F76" ca="1">IF(E76="","",IF(INDIRECT(VLOOKUP(B76,B$8:C$38,2,FALSE)&amp;(10*A76+3))="","",INDIRECT(VLOOKUP(B76,B$8:C$38,2,FALSE)&amp;(10*A76+3))))</f>
        <v>○</v>
      </c>
      <c r="G76" s="17" t="str" cm="1">
        <f t="array" aca="1" ref="G76" ca="1">IF(E76="","",IF(INDIRECT(VLOOKUP(B76,B$8:C$38,2,FALSE)&amp;(10*A76+5))="","",INDIRECT(VLOOKUP(B76,B$8:C$38,2,FALSE)&amp;(10*A76+5))))</f>
        <v>○</v>
      </c>
      <c r="H76" s="17" t="str" cm="1">
        <f t="array" aca="1" ref="H76" ca="1">IF(G76="","",IF(G76="●","振替後",IF(G76="▲","振替前",IF(G76="○","休日",IF(G76="外","非対象期間",IF(INDIRECT(VLOOKUP(B76,B$8:C$38,2,FALSE)&amp;(10*A76+5))="","",INDIRECT(VLOOKUP(B76,B$8:C$38,2,FALSE)&amp;(10*A76+5))))))))</f>
        <v>休日</v>
      </c>
      <c r="J76" s="69"/>
      <c r="K76" s="213"/>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7"/>
      <c r="AQ76" s="123" t="str">
        <f ca="1">IF(BR70=1,
IF((2-COUNTIF(OFFSET(L75,0,0,1,1),"外")-COUNTIF(OFFSET(L75,-10,BR62-1),"外"))&lt;=AQ75,"達成","未"),
IF((2-COUNTIF(OFFSET(L75,0,MAX(5-WEEKDAY(L68,3),0),1,2),"外"))&lt;=AQ75,"達成","未"))</f>
        <v>未</v>
      </c>
      <c r="AR76" s="124" t="str">
        <f ca="1">IF((2-COUNTIF(OFFSET($L75,0,$BR70+5,1,2),"外"))&lt;=AR75,"達成","未")</f>
        <v>未</v>
      </c>
      <c r="AS76" s="124" t="str">
        <f ca="1">IF((2-COUNTIF(OFFSET($L75,0,$BR70+12,1,2),"外"))&lt;=AS75,"達成","未")</f>
        <v>未</v>
      </c>
      <c r="AT76" s="124" t="str">
        <f ca="1">IF((2-COUNTIF(OFFSET($L75,0,$BR70+19,1,2),"外"))&lt;=AT75,"達成","未")</f>
        <v>未</v>
      </c>
      <c r="AU76" s="125" t="str">
        <f ca="1">IF((BR75+SIGN(BR70))&lt;5,"-",IF((2-COUNTIF(OFFSET($L75,0,$BR70+26,1,2),"外"))&lt;=AU75,"達成","未"))</f>
        <v>-</v>
      </c>
      <c r="AV76" s="199"/>
      <c r="AW76" s="201"/>
      <c r="AX76" s="203"/>
      <c r="AY76" s="205"/>
      <c r="AZ76" s="207"/>
      <c r="BA76" s="38"/>
      <c r="BB76" s="38"/>
      <c r="BC76" s="138"/>
      <c r="BD76" s="138"/>
      <c r="BE76" s="138"/>
      <c r="BF76" s="138"/>
      <c r="BG76" s="138"/>
      <c r="BH76" s="138"/>
      <c r="BI76" s="138"/>
      <c r="BJ76" s="138"/>
      <c r="BK76" s="138"/>
      <c r="BL76" s="46"/>
      <c r="BM76" s="46"/>
      <c r="BN76" s="46"/>
      <c r="BO76" s="46"/>
      <c r="BP76" s="46"/>
      <c r="BQ76" s="46"/>
      <c r="BR76" s="34"/>
      <c r="BS76" s="46"/>
      <c r="BT76" s="2"/>
    </row>
    <row r="77" spans="1:74" ht="14.25" thickBot="1">
      <c r="A77" s="17">
        <f t="shared" si="19"/>
        <v>3</v>
      </c>
      <c r="B77" s="17">
        <f t="shared" si="20"/>
        <v>8</v>
      </c>
      <c r="D77" s="89" cm="1">
        <f t="array" aca="1" ref="D77" ca="1">IF(INDIRECT(VLOOKUP(B77,B$8:C$38,2,FALSE)&amp;(10*A77-1))="","",INDIRECT(VLOOKUP(B77,B$8:C$38,2,FALSE)&amp;(10*A77-1)))</f>
        <v>45999</v>
      </c>
      <c r="E77" s="17" t="str">
        <f t="shared" ca="1" si="18"/>
        <v>月</v>
      </c>
      <c r="F77" s="17" t="str" cm="1">
        <f t="array" aca="1" ref="F77" ca="1">IF(E77="","",IF(INDIRECT(VLOOKUP(B77,B$8:C$38,2,FALSE)&amp;(10*A77+3))="","",INDIRECT(VLOOKUP(B77,B$8:C$38,2,FALSE)&amp;(10*A77+3))))</f>
        <v/>
      </c>
      <c r="G77" s="17" t="str" cm="1">
        <f t="array" aca="1" ref="G77" ca="1">IF(E77="","",IF(INDIRECT(VLOOKUP(B77,B$8:C$38,2,FALSE)&amp;(10*A77+5))="","",INDIRECT(VLOOKUP(B77,B$8:C$38,2,FALSE)&amp;(10*A77+5))))</f>
        <v>●</v>
      </c>
      <c r="H77" s="17" t="str" cm="1">
        <f t="array" aca="1" ref="H77" ca="1">IF(G77="","",IF(G77="●","振替後",IF(G77="▲","振替前",IF(G77="○","休日",IF(G77="外","非対象期間",IF(INDIRECT(VLOOKUP(B77,B$8:C$38,2,FALSE)&amp;(10*A77+5))="","",INDIRECT(VLOOKUP(B77,B$8:C$38,2,FALSE)&amp;(10*A77+5))))))))</f>
        <v>振替後</v>
      </c>
      <c r="J77" s="52"/>
      <c r="K77" s="53"/>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BI77" s="7"/>
      <c r="BJ77" s="7"/>
      <c r="BK77" s="7"/>
      <c r="BL77" s="2"/>
    </row>
    <row r="78" spans="1:74" ht="13.5" customHeight="1">
      <c r="A78" s="17">
        <f t="shared" si="19"/>
        <v>3</v>
      </c>
      <c r="B78" s="17">
        <f t="shared" si="20"/>
        <v>9</v>
      </c>
      <c r="D78" s="89" cm="1">
        <f t="array" aca="1" ref="D78" ca="1">IF(INDIRECT(VLOOKUP(B78,B$8:C$38,2,FALSE)&amp;(10*A78-1))="","",INDIRECT(VLOOKUP(B78,B$8:C$38,2,FALSE)&amp;(10*A78-1)))</f>
        <v>46000</v>
      </c>
      <c r="E78" s="17" t="str">
        <f t="shared" ca="1" si="18"/>
        <v>火</v>
      </c>
      <c r="F78" s="17" t="str" cm="1">
        <f t="array" aca="1" ref="F78" ca="1">IF(E78="","",IF(INDIRECT(VLOOKUP(B78,B$8:C$38,2,FALSE)&amp;(10*A78+3))="","",INDIRECT(VLOOKUP(B78,B$8:C$38,2,FALSE)&amp;(10*A78+3))))</f>
        <v/>
      </c>
      <c r="G78" s="17" t="str" cm="1">
        <f t="array" aca="1" ref="G78" ca="1">IF(E78="","",IF(INDIRECT(VLOOKUP(B78,B$8:C$38,2,FALSE)&amp;(10*A78+5))="","",INDIRECT(VLOOKUP(B78,B$8:C$38,2,FALSE)&amp;(10*A78+5))))</f>
        <v/>
      </c>
      <c r="H78" s="17" t="str" cm="1">
        <f t="array" aca="1" ref="H78" ca="1">IF(G78="","",IF(G78="●","振替後",IF(G78="▲","振替前",IF(G78="○","休日",IF(G78="外","非対象期間",IF(INDIRECT(VLOOKUP(B78,B$8:C$38,2,FALSE)&amp;(10*A78+5))="","",INDIRECT(VLOOKUP(B78,B$8:C$38,2,FALSE)&amp;(10*A78+5))))))))</f>
        <v/>
      </c>
      <c r="J78" s="52"/>
      <c r="K78" s="66" t="s">
        <v>0</v>
      </c>
      <c r="L78" s="258">
        <f>DATE(YEAR(L68),MONTH(L68)+1,DAY(L68))</f>
        <v>46143</v>
      </c>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79"/>
      <c r="AQ78" s="270" t="s">
        <v>136</v>
      </c>
      <c r="AR78" s="271"/>
      <c r="AS78" s="271"/>
      <c r="AT78" s="271"/>
      <c r="AU78" s="272"/>
      <c r="AV78" s="260" t="s">
        <v>50</v>
      </c>
      <c r="AW78" s="261"/>
      <c r="AX78" s="262"/>
      <c r="AY78" s="266" t="s">
        <v>11</v>
      </c>
      <c r="AZ78" s="267"/>
      <c r="BA78" s="250" t="s">
        <v>102</v>
      </c>
      <c r="BB78" s="253" t="s">
        <v>103</v>
      </c>
      <c r="BC78" s="256" t="s">
        <v>15</v>
      </c>
      <c r="BD78" s="208" t="s">
        <v>104</v>
      </c>
      <c r="BE78" s="247" t="s">
        <v>105</v>
      </c>
      <c r="BF78" s="208" t="s">
        <v>107</v>
      </c>
      <c r="BG78" s="247" t="s">
        <v>106</v>
      </c>
      <c r="BH78" s="208" t="s">
        <v>80</v>
      </c>
      <c r="BI78" s="208" t="s">
        <v>81</v>
      </c>
      <c r="BJ78" s="139" t="s">
        <v>82</v>
      </c>
      <c r="BK78" s="139" t="s">
        <v>83</v>
      </c>
      <c r="BL78" s="222" t="s">
        <v>52</v>
      </c>
      <c r="BM78" s="247" t="s">
        <v>108</v>
      </c>
      <c r="BN78" s="247" t="s">
        <v>109</v>
      </c>
      <c r="BO78" s="222" t="s">
        <v>110</v>
      </c>
      <c r="BP78" s="222" t="s">
        <v>111</v>
      </c>
      <c r="BQ78" s="143"/>
      <c r="BR78" s="245" t="s">
        <v>92</v>
      </c>
      <c r="BS78" s="222" t="s">
        <v>61</v>
      </c>
      <c r="BT78" s="173" t="s">
        <v>142</v>
      </c>
    </row>
    <row r="79" spans="1:74" ht="12.95" customHeight="1">
      <c r="A79" s="17">
        <f t="shared" si="19"/>
        <v>3</v>
      </c>
      <c r="B79" s="17">
        <f t="shared" si="20"/>
        <v>10</v>
      </c>
      <c r="D79" s="89" cm="1">
        <f t="array" aca="1" ref="D79" ca="1">IF(INDIRECT(VLOOKUP(B79,B$8:C$38,2,FALSE)&amp;(10*A79-1))="","",INDIRECT(VLOOKUP(B79,B$8:C$38,2,FALSE)&amp;(10*A79-1)))</f>
        <v>46001</v>
      </c>
      <c r="E79" s="17" t="str">
        <f t="shared" ca="1" si="18"/>
        <v>水</v>
      </c>
      <c r="F79" s="17" t="str" cm="1">
        <f t="array" aca="1" ref="F79" ca="1">IF(E79="","",IF(INDIRECT(VLOOKUP(B79,B$8:C$38,2,FALSE)&amp;(10*A79+3))="","",INDIRECT(VLOOKUP(B79,B$8:C$38,2,FALSE)&amp;(10*A79+3))))</f>
        <v/>
      </c>
      <c r="G79" s="17" t="str" cm="1">
        <f t="array" aca="1" ref="G79" ca="1">IF(E79="","",IF(INDIRECT(VLOOKUP(B79,B$8:C$38,2,FALSE)&amp;(10*A79+5))="","",INDIRECT(VLOOKUP(B79,B$8:C$38,2,FALSE)&amp;(10*A79+5))))</f>
        <v/>
      </c>
      <c r="H79" s="17" t="str" cm="1">
        <f t="array" aca="1" ref="H79" ca="1">IF(G79="","",IF(G79="●","振替後",IF(G79="▲","振替前",IF(G79="○","休日",IF(G79="外","非対象期間",IF(INDIRECT(VLOOKUP(B79,B$8:C$38,2,FALSE)&amp;(10*A79+5))="","",INDIRECT(VLOOKUP(B79,B$8:C$38,2,FALSE)&amp;(10*A79+5))))))))</f>
        <v/>
      </c>
      <c r="J79" s="52"/>
      <c r="K79" s="67" t="s">
        <v>1</v>
      </c>
      <c r="L79" s="126">
        <f>DATE(YEAR(L78),MONTH(L78),DAY(L78))</f>
        <v>46143</v>
      </c>
      <c r="M79" s="126">
        <f>IF(MONTH(DATE(YEAR(L79),MONTH(L79),DAY(L79)+1))=MONTH($L78),DATE(YEAR(L79),MONTH(L79),DAY(L79)+1),"")</f>
        <v>46144</v>
      </c>
      <c r="N79" s="126">
        <f t="shared" ref="N79:AP79" si="21">IF(MONTH(DATE(YEAR(M79),MONTH(M79),DAY(M79)+1))=MONTH($L78),DATE(YEAR(M79),MONTH(M79),DAY(M79)+1),"")</f>
        <v>46145</v>
      </c>
      <c r="O79" s="126">
        <f t="shared" si="21"/>
        <v>46146</v>
      </c>
      <c r="P79" s="126">
        <f t="shared" si="21"/>
        <v>46147</v>
      </c>
      <c r="Q79" s="126">
        <f t="shared" si="21"/>
        <v>46148</v>
      </c>
      <c r="R79" s="126">
        <f t="shared" si="21"/>
        <v>46149</v>
      </c>
      <c r="S79" s="126">
        <f t="shared" si="21"/>
        <v>46150</v>
      </c>
      <c r="T79" s="126">
        <f t="shared" si="21"/>
        <v>46151</v>
      </c>
      <c r="U79" s="126">
        <f t="shared" si="21"/>
        <v>46152</v>
      </c>
      <c r="V79" s="126">
        <f t="shared" si="21"/>
        <v>46153</v>
      </c>
      <c r="W79" s="126">
        <f t="shared" si="21"/>
        <v>46154</v>
      </c>
      <c r="X79" s="126">
        <f t="shared" si="21"/>
        <v>46155</v>
      </c>
      <c r="Y79" s="126">
        <f t="shared" si="21"/>
        <v>46156</v>
      </c>
      <c r="Z79" s="126">
        <f t="shared" si="21"/>
        <v>46157</v>
      </c>
      <c r="AA79" s="126">
        <f t="shared" si="21"/>
        <v>46158</v>
      </c>
      <c r="AB79" s="126">
        <f t="shared" si="21"/>
        <v>46159</v>
      </c>
      <c r="AC79" s="126">
        <f t="shared" si="21"/>
        <v>46160</v>
      </c>
      <c r="AD79" s="126">
        <f t="shared" si="21"/>
        <v>46161</v>
      </c>
      <c r="AE79" s="126">
        <f t="shared" si="21"/>
        <v>46162</v>
      </c>
      <c r="AF79" s="126">
        <f t="shared" si="21"/>
        <v>46163</v>
      </c>
      <c r="AG79" s="126">
        <f t="shared" si="21"/>
        <v>46164</v>
      </c>
      <c r="AH79" s="126">
        <f t="shared" si="21"/>
        <v>46165</v>
      </c>
      <c r="AI79" s="126">
        <f t="shared" si="21"/>
        <v>46166</v>
      </c>
      <c r="AJ79" s="126">
        <f t="shared" si="21"/>
        <v>46167</v>
      </c>
      <c r="AK79" s="126">
        <f t="shared" si="21"/>
        <v>46168</v>
      </c>
      <c r="AL79" s="126">
        <f t="shared" si="21"/>
        <v>46169</v>
      </c>
      <c r="AM79" s="126">
        <f t="shared" si="21"/>
        <v>46170</v>
      </c>
      <c r="AN79" s="126">
        <f t="shared" si="21"/>
        <v>46171</v>
      </c>
      <c r="AO79" s="126">
        <f t="shared" si="21"/>
        <v>46172</v>
      </c>
      <c r="AP79" s="131">
        <f t="shared" si="21"/>
        <v>46173</v>
      </c>
      <c r="AQ79" s="273"/>
      <c r="AR79" s="274"/>
      <c r="AS79" s="274"/>
      <c r="AT79" s="274"/>
      <c r="AU79" s="275"/>
      <c r="AV79" s="263"/>
      <c r="AW79" s="264"/>
      <c r="AX79" s="265"/>
      <c r="AY79" s="268"/>
      <c r="AZ79" s="269"/>
      <c r="BA79" s="251"/>
      <c r="BB79" s="254"/>
      <c r="BC79" s="257"/>
      <c r="BD79" s="210"/>
      <c r="BE79" s="248"/>
      <c r="BF79" s="210"/>
      <c r="BG79" s="248"/>
      <c r="BH79" s="210"/>
      <c r="BI79" s="210"/>
      <c r="BJ79" s="140" t="s">
        <v>78</v>
      </c>
      <c r="BK79" s="140" t="s">
        <v>79</v>
      </c>
      <c r="BL79" s="222"/>
      <c r="BM79" s="249"/>
      <c r="BN79" s="249"/>
      <c r="BO79" s="173"/>
      <c r="BP79" s="173"/>
      <c r="BQ79" s="144"/>
      <c r="BR79" s="246"/>
      <c r="BS79" s="222"/>
      <c r="BT79" s="173"/>
    </row>
    <row r="80" spans="1:74" ht="13.5" customHeight="1">
      <c r="A80" s="17">
        <f t="shared" si="19"/>
        <v>3</v>
      </c>
      <c r="B80" s="17">
        <f t="shared" si="20"/>
        <v>11</v>
      </c>
      <c r="D80" s="89" cm="1">
        <f t="array" aca="1" ref="D80" ca="1">IF(INDIRECT(VLOOKUP(B80,B$8:C$38,2,FALSE)&amp;(10*A80-1))="","",INDIRECT(VLOOKUP(B80,B$8:C$38,2,FALSE)&amp;(10*A80-1)))</f>
        <v>46002</v>
      </c>
      <c r="E80" s="17" t="str">
        <f t="shared" ca="1" si="18"/>
        <v>木</v>
      </c>
      <c r="F80" s="17" t="str" cm="1">
        <f t="array" aca="1" ref="F80" ca="1">IF(E80="","",IF(INDIRECT(VLOOKUP(B80,B$8:C$38,2,FALSE)&amp;(10*A80+3))="","",INDIRECT(VLOOKUP(B80,B$8:C$38,2,FALSE)&amp;(10*A80+3))))</f>
        <v/>
      </c>
      <c r="G80" s="17" t="str" cm="1">
        <f t="array" aca="1" ref="G80" ca="1">IF(E80="","",IF(INDIRECT(VLOOKUP(B80,B$8:C$38,2,FALSE)&amp;(10*A80+5))="","",INDIRECT(VLOOKUP(B80,B$8:C$38,2,FALSE)&amp;(10*A80+5))))</f>
        <v/>
      </c>
      <c r="H80" s="17" t="str" cm="1">
        <f t="array" aca="1" ref="H80" ca="1">IF(G80="","",IF(G80="●","振替後",IF(G80="▲","振替前",IF(G80="○","休日",IF(G80="外","非対象期間",IF(INDIRECT(VLOOKUP(B80,B$8:C$38,2,FALSE)&amp;(10*A80+5))="","",INDIRECT(VLOOKUP(B80,B$8:C$38,2,FALSE)&amp;(10*A80+5))))))))</f>
        <v/>
      </c>
      <c r="J80" s="52"/>
      <c r="K80" s="67" t="s">
        <v>2</v>
      </c>
      <c r="L80" s="145" t="str">
        <f t="shared" ref="L80:AP80" si="22">TEXT(L79,"aaa")</f>
        <v>金</v>
      </c>
      <c r="M80" s="145" t="str">
        <f t="shared" si="22"/>
        <v>土</v>
      </c>
      <c r="N80" s="145" t="str">
        <f t="shared" si="22"/>
        <v>日</v>
      </c>
      <c r="O80" s="145" t="str">
        <f t="shared" si="22"/>
        <v>月</v>
      </c>
      <c r="P80" s="145" t="str">
        <f t="shared" si="22"/>
        <v>火</v>
      </c>
      <c r="Q80" s="145" t="str">
        <f t="shared" si="22"/>
        <v>水</v>
      </c>
      <c r="R80" s="145" t="str">
        <f t="shared" si="22"/>
        <v>木</v>
      </c>
      <c r="S80" s="145" t="str">
        <f t="shared" si="22"/>
        <v>金</v>
      </c>
      <c r="T80" s="145" t="str">
        <f t="shared" si="22"/>
        <v>土</v>
      </c>
      <c r="U80" s="145" t="str">
        <f t="shared" si="22"/>
        <v>日</v>
      </c>
      <c r="V80" s="145" t="str">
        <f t="shared" si="22"/>
        <v>月</v>
      </c>
      <c r="W80" s="145" t="str">
        <f t="shared" si="22"/>
        <v>火</v>
      </c>
      <c r="X80" s="145" t="str">
        <f t="shared" si="22"/>
        <v>水</v>
      </c>
      <c r="Y80" s="145" t="str">
        <f t="shared" si="22"/>
        <v>木</v>
      </c>
      <c r="Z80" s="145" t="str">
        <f t="shared" si="22"/>
        <v>金</v>
      </c>
      <c r="AA80" s="145" t="str">
        <f t="shared" si="22"/>
        <v>土</v>
      </c>
      <c r="AB80" s="145" t="str">
        <f t="shared" si="22"/>
        <v>日</v>
      </c>
      <c r="AC80" s="145" t="str">
        <f t="shared" si="22"/>
        <v>月</v>
      </c>
      <c r="AD80" s="145" t="str">
        <f t="shared" si="22"/>
        <v>火</v>
      </c>
      <c r="AE80" s="145" t="str">
        <f t="shared" si="22"/>
        <v>水</v>
      </c>
      <c r="AF80" s="145" t="str">
        <f t="shared" si="22"/>
        <v>木</v>
      </c>
      <c r="AG80" s="145" t="str">
        <f t="shared" si="22"/>
        <v>金</v>
      </c>
      <c r="AH80" s="145" t="str">
        <f t="shared" si="22"/>
        <v>土</v>
      </c>
      <c r="AI80" s="145" t="str">
        <f t="shared" si="22"/>
        <v>日</v>
      </c>
      <c r="AJ80" s="145" t="str">
        <f t="shared" si="22"/>
        <v>月</v>
      </c>
      <c r="AK80" s="145" t="str">
        <f t="shared" si="22"/>
        <v>火</v>
      </c>
      <c r="AL80" s="145" t="str">
        <f t="shared" si="22"/>
        <v>水</v>
      </c>
      <c r="AM80" s="145" t="str">
        <f t="shared" si="22"/>
        <v>木</v>
      </c>
      <c r="AN80" s="145" t="str">
        <f t="shared" si="22"/>
        <v>金</v>
      </c>
      <c r="AO80" s="145" t="str">
        <f t="shared" si="22"/>
        <v>土</v>
      </c>
      <c r="AP80" s="147" t="str">
        <f t="shared" si="22"/>
        <v>日</v>
      </c>
      <c r="AQ80" s="287" t="s">
        <v>137</v>
      </c>
      <c r="AR80" s="289" t="s">
        <v>138</v>
      </c>
      <c r="AS80" s="289" t="s">
        <v>139</v>
      </c>
      <c r="AT80" s="289" t="s">
        <v>140</v>
      </c>
      <c r="AU80" s="304" t="s">
        <v>141</v>
      </c>
      <c r="AV80" s="229" t="s">
        <v>44</v>
      </c>
      <c r="AW80" s="230" t="s">
        <v>12</v>
      </c>
      <c r="AX80" s="231" t="s">
        <v>51</v>
      </c>
      <c r="AY80" s="232" t="s">
        <v>44</v>
      </c>
      <c r="AZ80" s="235" t="s">
        <v>13</v>
      </c>
      <c r="BA80" s="252"/>
      <c r="BB80" s="255"/>
      <c r="BC80" s="238">
        <f>COUNT(L79:AP79)</f>
        <v>31</v>
      </c>
      <c r="BD80" s="208">
        <f>BC80-BA82</f>
        <v>31</v>
      </c>
      <c r="BE80" s="222">
        <f>SUM(BD$8:BD83)</f>
        <v>173</v>
      </c>
      <c r="BF80" s="208">
        <f>BC80-BA84</f>
        <v>31</v>
      </c>
      <c r="BG80" s="222">
        <f>SUM(BF$8:BF83)</f>
        <v>173</v>
      </c>
      <c r="BH80" s="222">
        <f>COUNTIF(L83:AP83,"○")+COUNTIF(L83:AP83,"●")</f>
        <v>0</v>
      </c>
      <c r="BI80" s="222">
        <f>SUM(BH$9:BH84)</f>
        <v>32</v>
      </c>
      <c r="BJ80" s="222">
        <f>COUNTIF(L85:AP85,"○")+COUNTIF(L85:AP85,"●")</f>
        <v>0</v>
      </c>
      <c r="BK80" s="222">
        <f>SUM(BJ$10:BJ85)</f>
        <v>32</v>
      </c>
      <c r="BL80" s="173">
        <f>COUNTIF(L80:AP80,"土")+COUNTIF(L80:AP80,"日")</f>
        <v>10</v>
      </c>
      <c r="BM80" s="248"/>
      <c r="BN80" s="248"/>
      <c r="BO80" s="173" t="str">
        <f ca="1">IF(OR(BM81/BD80&lt;0.285,BM81=0),"特例","特例なし")</f>
        <v>特例なし</v>
      </c>
      <c r="BP80" s="173" t="str">
        <f ca="1">IF(OR(BN81/BF80&lt;0.285,BN81=0),"特例","特例なし")</f>
        <v>特例なし</v>
      </c>
      <c r="BQ80" s="223" t="s">
        <v>97</v>
      </c>
      <c r="BR80" s="225">
        <f>ABS(IF(WEEKDAY(L78,3)=0,7,WEEKDAY(L78,3)-7))</f>
        <v>3</v>
      </c>
      <c r="BS80" s="173">
        <f ca="1">IF($AX$340="計画",IF(BD80=0,1,IF(AX83="達成",1,IF(AX83="達成※",1,0))),IF(BF80=0,1,IF(AX85="達成",1,IF(AX85="達成※",1,0))))</f>
        <v>0</v>
      </c>
      <c r="BT80" s="173">
        <f ca="1">IF($AX$340="計画",IF(COUNTIF(AQ84:AU84,"未")=0,1,0),IF(COUNTIF(AQ86:AU86,"未")=0,1,0))</f>
        <v>0</v>
      </c>
    </row>
    <row r="81" spans="1:74" ht="33.950000000000003" customHeight="1">
      <c r="A81" s="17">
        <f t="shared" si="19"/>
        <v>3</v>
      </c>
      <c r="B81" s="17">
        <f t="shared" si="20"/>
        <v>12</v>
      </c>
      <c r="D81" s="89" cm="1">
        <f t="array" aca="1" ref="D81" ca="1">IF(INDIRECT(VLOOKUP(B81,B$8:C$38,2,FALSE)&amp;(10*A81-1))="","",INDIRECT(VLOOKUP(B81,B$8:C$38,2,FALSE)&amp;(10*A81-1)))</f>
        <v>46003</v>
      </c>
      <c r="E81" s="17" t="str">
        <f t="shared" ca="1" si="18"/>
        <v>金</v>
      </c>
      <c r="F81" s="17" t="str" cm="1">
        <f t="array" aca="1" ref="F81" ca="1">IF(E81="","",IF(INDIRECT(VLOOKUP(B81,B$8:C$38,2,FALSE)&amp;(10*A81+3))="","",INDIRECT(VLOOKUP(B81,B$8:C$38,2,FALSE)&amp;(10*A81+3))))</f>
        <v/>
      </c>
      <c r="G81" s="17" t="str" cm="1">
        <f t="array" aca="1" ref="G81" ca="1">IF(E81="","",IF(INDIRECT(VLOOKUP(B81,B$8:C$38,2,FALSE)&amp;(10*A81+5))="","",INDIRECT(VLOOKUP(B81,B$8:C$38,2,FALSE)&amp;(10*A81+5))))</f>
        <v/>
      </c>
      <c r="H81" s="17" t="str" cm="1">
        <f t="array" aca="1" ref="H81" ca="1">IF(G81="","",IF(G81="●","振替後",IF(G81="▲","振替前",IF(G81="○","休日",IF(G81="外","非対象期間",IF(INDIRECT(VLOOKUP(B81,B$8:C$38,2,FALSE)&amp;(10*A81+5))="","",INDIRECT(VLOOKUP(B81,B$8:C$38,2,FALSE)&amp;(10*A81+5))))))))</f>
        <v/>
      </c>
      <c r="J81" s="52"/>
      <c r="K81" s="220" t="s">
        <v>3</v>
      </c>
      <c r="L81" s="218" t="str">
        <f>IFERROR(VLOOKUP(L79,祝日一覧!$A:$C,3,FALSE),"")</f>
        <v/>
      </c>
      <c r="M81" s="218" t="str">
        <f>IFERROR(VLOOKUP(M79,祝日一覧!$A:$C,3,FALSE),"")</f>
        <v/>
      </c>
      <c r="N81" s="218" t="str">
        <f>IFERROR(VLOOKUP(N79,祝日一覧!$A:$C,3,FALSE),"")</f>
        <v>憲法記念日</v>
      </c>
      <c r="O81" s="218" t="str">
        <f>IFERROR(VLOOKUP(O79,祝日一覧!$A:$C,3,FALSE),"")</f>
        <v>みどりの日</v>
      </c>
      <c r="P81" s="218" t="str">
        <f>IFERROR(VLOOKUP(P79,祝日一覧!$A:$C,3,FALSE),"")</f>
        <v>こどもの日</v>
      </c>
      <c r="Q81" s="218" t="str">
        <f>IFERROR(VLOOKUP(Q79,祝日一覧!$A:$C,3,FALSE),"")</f>
        <v>振替休日</v>
      </c>
      <c r="R81" s="218" t="str">
        <f>IFERROR(VLOOKUP(R79,祝日一覧!$A:$C,3,FALSE),"")</f>
        <v/>
      </c>
      <c r="S81" s="218" t="str">
        <f>IFERROR(VLOOKUP(S79,祝日一覧!$A:$C,3,FALSE),"")</f>
        <v/>
      </c>
      <c r="T81" s="218" t="str">
        <f>IFERROR(VLOOKUP(T79,祝日一覧!$A:$C,3,FALSE),"")</f>
        <v/>
      </c>
      <c r="U81" s="218" t="str">
        <f>IFERROR(VLOOKUP(U79,祝日一覧!$A:$C,3,FALSE),"")</f>
        <v/>
      </c>
      <c r="V81" s="218" t="str">
        <f>IFERROR(VLOOKUP(V79,祝日一覧!$A:$C,3,FALSE),"")</f>
        <v/>
      </c>
      <c r="W81" s="218" t="str">
        <f>IFERROR(VLOOKUP(W79,祝日一覧!$A:$C,3,FALSE),"")</f>
        <v/>
      </c>
      <c r="X81" s="218" t="str">
        <f>IFERROR(VLOOKUP(X79,祝日一覧!$A:$C,3,FALSE),"")</f>
        <v/>
      </c>
      <c r="Y81" s="218" t="str">
        <f>IFERROR(VLOOKUP(Y79,祝日一覧!$A:$C,3,FALSE),"")</f>
        <v/>
      </c>
      <c r="Z81" s="218" t="str">
        <f>IFERROR(VLOOKUP(Z79,祝日一覧!$A:$C,3,FALSE),"")</f>
        <v/>
      </c>
      <c r="AA81" s="218" t="str">
        <f>IFERROR(VLOOKUP(AA79,祝日一覧!$A:$C,3,FALSE),"")</f>
        <v/>
      </c>
      <c r="AB81" s="218" t="str">
        <f>IFERROR(VLOOKUP(AB79,祝日一覧!$A:$C,3,FALSE),"")</f>
        <v/>
      </c>
      <c r="AC81" s="218" t="str">
        <f>IFERROR(VLOOKUP(AC79,祝日一覧!$A:$C,3,FALSE),"")</f>
        <v/>
      </c>
      <c r="AD81" s="218" t="str">
        <f>IFERROR(VLOOKUP(AD79,祝日一覧!$A:$C,3,FALSE),"")</f>
        <v/>
      </c>
      <c r="AE81" s="218" t="str">
        <f>IFERROR(VLOOKUP(AE79,祝日一覧!$A:$C,3,FALSE),"")</f>
        <v/>
      </c>
      <c r="AF81" s="218" t="str">
        <f>IFERROR(VLOOKUP(AF79,祝日一覧!$A:$C,3,FALSE),"")</f>
        <v/>
      </c>
      <c r="AG81" s="218" t="str">
        <f>IFERROR(VLOOKUP(AG79,祝日一覧!$A:$C,3,FALSE),"")</f>
        <v/>
      </c>
      <c r="AH81" s="218" t="str">
        <f>IFERROR(VLOOKUP(AH79,祝日一覧!$A:$C,3,FALSE),"")</f>
        <v/>
      </c>
      <c r="AI81" s="218" t="str">
        <f>IFERROR(VLOOKUP(AI79,祝日一覧!$A:$C,3,FALSE),"")</f>
        <v/>
      </c>
      <c r="AJ81" s="218" t="str">
        <f>IFERROR(VLOOKUP(AJ79,祝日一覧!$A:$C,3,FALSE),"")</f>
        <v/>
      </c>
      <c r="AK81" s="218" t="str">
        <f>IFERROR(VLOOKUP(AK79,祝日一覧!$A:$C,3,FALSE),"")</f>
        <v/>
      </c>
      <c r="AL81" s="218" t="str">
        <f>IFERROR(VLOOKUP(AL79,祝日一覧!$A:$C,3,FALSE),"")</f>
        <v/>
      </c>
      <c r="AM81" s="218" t="str">
        <f>IFERROR(VLOOKUP(AM79,祝日一覧!$A:$C,3,FALSE),"")</f>
        <v/>
      </c>
      <c r="AN81" s="218" t="str">
        <f>IFERROR(VLOOKUP(AN79,祝日一覧!$A:$C,3,FALSE),"")</f>
        <v/>
      </c>
      <c r="AO81" s="218" t="str">
        <f>IFERROR(VLOOKUP(AO79,祝日一覧!$A:$C,3,FALSE),"")</f>
        <v/>
      </c>
      <c r="AP81" s="278" t="str">
        <f>IFERROR(VLOOKUP(AP79,祝日一覧!$A:$C,3,FALSE),"")</f>
        <v/>
      </c>
      <c r="AQ81" s="288"/>
      <c r="AR81" s="290"/>
      <c r="AS81" s="290"/>
      <c r="AT81" s="290"/>
      <c r="AU81" s="305"/>
      <c r="AV81" s="229"/>
      <c r="AW81" s="230"/>
      <c r="AX81" s="231"/>
      <c r="AY81" s="233"/>
      <c r="AZ81" s="236"/>
      <c r="BA81" s="41" t="s">
        <v>85</v>
      </c>
      <c r="BB81" s="42" t="s">
        <v>85</v>
      </c>
      <c r="BC81" s="238"/>
      <c r="BD81" s="209"/>
      <c r="BE81" s="222"/>
      <c r="BF81" s="209"/>
      <c r="BG81" s="222"/>
      <c r="BH81" s="222"/>
      <c r="BI81" s="222"/>
      <c r="BJ81" s="222"/>
      <c r="BK81" s="222"/>
      <c r="BL81" s="173"/>
      <c r="BM81" s="226">
        <f ca="1">BL80-BB82</f>
        <v>10</v>
      </c>
      <c r="BN81" s="226">
        <f ca="1">BL80-BB84</f>
        <v>10</v>
      </c>
      <c r="BO81" s="173"/>
      <c r="BP81" s="173"/>
      <c r="BQ81" s="224"/>
      <c r="BR81" s="225">
        <f>WEEKDAY(L77,3)</f>
        <v>5</v>
      </c>
      <c r="BS81" s="173"/>
      <c r="BT81" s="173"/>
      <c r="BU81" s="24"/>
    </row>
    <row r="82" spans="1:74" s="3" customFormat="1" ht="53.1" customHeight="1">
      <c r="A82" s="17">
        <f t="shared" si="19"/>
        <v>3</v>
      </c>
      <c r="B82" s="17">
        <f t="shared" si="20"/>
        <v>13</v>
      </c>
      <c r="C82" s="88"/>
      <c r="D82" s="89" cm="1">
        <f t="array" aca="1" ref="D82" ca="1">IF(INDIRECT(VLOOKUP(B82,B$8:C$38,2,FALSE)&amp;(10*A82-1))="","",INDIRECT(VLOOKUP(B82,B$8:C$38,2,FALSE)&amp;(10*A82-1)))</f>
        <v>46004</v>
      </c>
      <c r="E82" s="17" t="str">
        <f t="shared" ca="1" si="18"/>
        <v>土</v>
      </c>
      <c r="F82" s="17" t="str" cm="1">
        <f t="array" aca="1" ref="F82" ca="1">IF(E82="","",IF(INDIRECT(VLOOKUP(B82,B$8:C$38,2,FALSE)&amp;(10*A82+3))="","",INDIRECT(VLOOKUP(B82,B$8:C$38,2,FALSE)&amp;(10*A82+3))))</f>
        <v>○</v>
      </c>
      <c r="G82" s="17" t="str" cm="1">
        <f t="array" aca="1" ref="G82" ca="1">IF(E82="","",IF(INDIRECT(VLOOKUP(B82,B$8:C$38,2,FALSE)&amp;(10*A82+5))="","",INDIRECT(VLOOKUP(B82,B$8:C$38,2,FALSE)&amp;(10*A82+5))))</f>
        <v>○</v>
      </c>
      <c r="H82" s="17" t="str" cm="1">
        <f t="array" aca="1" ref="H82" ca="1">IF(G82="","",IF(G82="●","振替後",IF(G82="▲","振替前",IF(G82="○","休日",IF(G82="外","非対象期間",IF(INDIRECT(VLOOKUP(B82,B$8:C$38,2,FALSE)&amp;(10*A82+5))="","",INDIRECT(VLOOKUP(B82,B$8:C$38,2,FALSE)&amp;(10*A82+5))))))))</f>
        <v>休日</v>
      </c>
      <c r="J82" s="68"/>
      <c r="K82" s="221"/>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78"/>
      <c r="AQ82" s="108" t="str">
        <f>IF($BR80=7,DBCS(1&amp;"日～"&amp;7&amp;"日"),DBCS("前"&amp;DAY(EOMONTH($L78-1,0))-6+$BR80&amp;"日～"&amp;$BR80&amp;"日"))</f>
        <v>前２７日～３日</v>
      </c>
      <c r="AR82" s="109" t="str">
        <f>DBCS($BR80+1&amp;"日～"&amp;$BR80+7&amp;"日")</f>
        <v>４日～１０日</v>
      </c>
      <c r="AS82" s="109" t="str">
        <f>DBCS($BR80+8&amp;"日～"&amp;$BR80+14&amp;"日")</f>
        <v>１１日～１７日</v>
      </c>
      <c r="AT82" s="109" t="str">
        <f>DBCS($BR80+15&amp;"日～"&amp;$BR80+21&amp;"日")</f>
        <v>１８日～２４日</v>
      </c>
      <c r="AU82" s="110" t="str">
        <f>IF(AND(BR80=7,BR83=0),"-",IF($BR85=3,"-",DBCS($BR80+22&amp;"日～"&amp;$BR80+28&amp;"日")))</f>
        <v>２５日～３１日</v>
      </c>
      <c r="AV82" s="229"/>
      <c r="AW82" s="230"/>
      <c r="AX82" s="231"/>
      <c r="AY82" s="234"/>
      <c r="AZ82" s="237"/>
      <c r="BA82" s="41">
        <f>COUNTIF(L83:AP84,"外")</f>
        <v>0</v>
      </c>
      <c r="BB82" s="42">
        <f ca="1">COUNTIF(OFFSET(L83,0,MAX(5-WEEKDAY(L78,3),0),1,MIN(7-WEEKDAY(L78,3),2)),"外")+COUNTIF(OFFSET(L83,0,MAX(5-WEEKDAY(L78,3),0)+7,1,2),"外")+COUNTIF(OFFSET(L83,0,MAX(5-WEEKDAY(L78,3),0)+14,1,2),"外")+COUNTIF(OFFSET(L83,0,MAX(5-WEEKDAY(L78,3),0)+21,1,2),"外")+IF(BR82-BR80&lt;27,0,COUNTIF(OFFSET(L83,0,BR80+26,1,MIN(7-BR83,2)),"外"))</f>
        <v>0</v>
      </c>
      <c r="BC82" s="238"/>
      <c r="BD82" s="209"/>
      <c r="BE82" s="222"/>
      <c r="BF82" s="209"/>
      <c r="BG82" s="222"/>
      <c r="BH82" s="222"/>
      <c r="BI82" s="222"/>
      <c r="BJ82" s="222"/>
      <c r="BK82" s="222"/>
      <c r="BL82" s="173"/>
      <c r="BM82" s="227"/>
      <c r="BN82" s="227"/>
      <c r="BO82" s="173"/>
      <c r="BP82" s="173"/>
      <c r="BQ82" s="35" t="s">
        <v>98</v>
      </c>
      <c r="BR82" s="31">
        <f>DAY(EOMONTH(L78,0))</f>
        <v>31</v>
      </c>
      <c r="BS82" s="173"/>
      <c r="BT82" s="173"/>
      <c r="BU82" s="29"/>
      <c r="BV82" s="30"/>
    </row>
    <row r="83" spans="1:74" s="4" customFormat="1" ht="29.1" customHeight="1">
      <c r="A83" s="17">
        <f t="shared" si="19"/>
        <v>3</v>
      </c>
      <c r="B83" s="17">
        <f t="shared" si="20"/>
        <v>14</v>
      </c>
      <c r="D83" s="89" cm="1">
        <f t="array" aca="1" ref="D83" ca="1">IF(INDIRECT(VLOOKUP(B83,B$8:C$38,2,FALSE)&amp;(10*A83-1))="","",INDIRECT(VLOOKUP(B83,B$8:C$38,2,FALSE)&amp;(10*A83-1)))</f>
        <v>46005</v>
      </c>
      <c r="E83" s="17" t="str">
        <f t="shared" ca="1" si="18"/>
        <v>日</v>
      </c>
      <c r="F83" s="17" t="str" cm="1">
        <f t="array" aca="1" ref="F83" ca="1">IF(E83="","",IF(INDIRECT(VLOOKUP(B83,B$8:C$38,2,FALSE)&amp;(10*A83+3))="","",INDIRECT(VLOOKUP(B83,B$8:C$38,2,FALSE)&amp;(10*A83+3))))</f>
        <v>○</v>
      </c>
      <c r="G83" s="17" t="str" cm="1">
        <f t="array" aca="1" ref="G83" ca="1">IF(E83="","",IF(INDIRECT(VLOOKUP(B83,B$8:C$38,2,FALSE)&amp;(10*A83+5))="","",INDIRECT(VLOOKUP(B83,B$8:C$38,2,FALSE)&amp;(10*A83+5))))</f>
        <v>○</v>
      </c>
      <c r="H83" s="17" t="str" cm="1">
        <f t="array" aca="1" ref="H83" ca="1">IF(G83="","",IF(G83="●","振替後",IF(G83="▲","振替前",IF(G83="○","休日",IF(G83="外","非対象期間",IF(INDIRECT(VLOOKUP(B83,B$8:C$38,2,FALSE)&amp;(10*A83+5))="","",INDIRECT(VLOOKUP(B83,B$8:C$38,2,FALSE)&amp;(10*A83+5))))))))</f>
        <v>休日</v>
      </c>
      <c r="J83" s="69"/>
      <c r="K83" s="212" t="s">
        <v>88</v>
      </c>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4"/>
      <c r="AM83" s="194"/>
      <c r="AN83" s="194"/>
      <c r="AO83" s="194"/>
      <c r="AP83" s="276"/>
      <c r="AQ83" s="111">
        <f ca="1">IF(BR80=7,COUNTIF(OFFSET($L83,0,0,1,$BR80),"○")+COUNTIF(OFFSET($L83,0,$BR80,1,7),"●"),COUNTIF(OFFSET($L83,0,0,1,$BR80),"○")+COUNTIF(OFFSET($L83,-10,DAY(EOMONTH(L78-1,0))-7+BR80,1,7-$BR80),"○")+COUNTIF(OFFSET(L83,0,BR80,1,7),"●"))</f>
        <v>0</v>
      </c>
      <c r="AR83" s="112">
        <f ca="1">COUNTIF(OFFSET($L83,0,$BR80,1,7),"○")+COUNTIF(OFFSET($L83,0,$BR80+7,1,7),"●")</f>
        <v>0</v>
      </c>
      <c r="AS83" s="112">
        <f ca="1">COUNTIF(OFFSET($L83,0,$BR80+7,1,7),"○")+COUNTIF(OFFSET($L83,0,$BR80+14,1,7),"●")</f>
        <v>0</v>
      </c>
      <c r="AT83" s="112">
        <f ca="1">IF(BR85=3,COUNTIF(OFFSET($L83,0,$BR80+14,1,7),"○")+IFERROR(COUNTIF(OFFSET(L83,0,BR80+22,1,BR83),"●"),0)+COUNTIF(OFFSET(L83,10,0,1,7-BR83),"●"),COUNTIF(OFFSET($L83,0,$BR80+14,1,7),"○")+COUNTIF(OFFSET($L83,0,$BR80+21,1,7),"●"))</f>
        <v>0</v>
      </c>
      <c r="AU83" s="113">
        <f ca="1">IF((BR85+SIGN(BR80))&lt;5,"-",IF(BR83=0,COUNTIF(OFFSET(L83,0,BR80+21,1,7),"○")+COUNTIF(OFFSET(L83,10,0,1,7-BR83),"●"),COUNTIF(OFFSET(L83,0,BR80+21,1,7),"○")+COUNTIF(OFFSET(L83,0,BR80+28,1,BR83),"●")+COUNTIF(OFFSET(L83,10,1,7-BR83,),"●")))</f>
        <v>0</v>
      </c>
      <c r="AV83" s="198">
        <f>BH80</f>
        <v>0</v>
      </c>
      <c r="AW83" s="200">
        <f>IF(BD80=0,"対象外",AV83/BD80)</f>
        <v>0</v>
      </c>
      <c r="AX83" s="202" t="str">
        <f ca="1">IF(BD80=0,"対象外",IF(AV83/BD80&gt;=0.285,"達成",IF(AV83&gt;=BO83,"達成※","未")))</f>
        <v>未</v>
      </c>
      <c r="AY83" s="204">
        <f>BI80</f>
        <v>32</v>
      </c>
      <c r="AZ83" s="206">
        <f>IFERROR(AY83/BE80,"")</f>
        <v>0.18497109826589594</v>
      </c>
      <c r="BA83" s="41" t="s">
        <v>86</v>
      </c>
      <c r="BB83" s="42" t="s">
        <v>86</v>
      </c>
      <c r="BC83" s="238"/>
      <c r="BD83" s="209"/>
      <c r="BE83" s="222"/>
      <c r="BF83" s="209"/>
      <c r="BG83" s="222"/>
      <c r="BH83" s="222"/>
      <c r="BI83" s="222"/>
      <c r="BJ83" s="222"/>
      <c r="BK83" s="222"/>
      <c r="BL83" s="173"/>
      <c r="BM83" s="227"/>
      <c r="BN83" s="227"/>
      <c r="BO83" s="173" t="str">
        <f ca="1">IF(OR(BM81/BD80&lt;0.285,BM81=0),BM81,"-")</f>
        <v>-</v>
      </c>
      <c r="BP83" s="226" t="str">
        <f ca="1">IF(OR(BN81/BF80&lt;0.285,BN81=0),BN81,"-")</f>
        <v>-</v>
      </c>
      <c r="BQ83" s="36" t="s">
        <v>99</v>
      </c>
      <c r="BR83" s="33">
        <f>MOD(BR82-BR80,7)</f>
        <v>0</v>
      </c>
      <c r="BS83" s="173"/>
      <c r="BT83" s="173"/>
    </row>
    <row r="84" spans="1:74" s="4" customFormat="1" ht="29.1" customHeight="1">
      <c r="A84" s="17">
        <f t="shared" si="19"/>
        <v>3</v>
      </c>
      <c r="B84" s="17">
        <f t="shared" si="20"/>
        <v>15</v>
      </c>
      <c r="D84" s="89" cm="1">
        <f t="array" aca="1" ref="D84" ca="1">IF(INDIRECT(VLOOKUP(B84,B$8:C$38,2,FALSE)&amp;(10*A84-1))="","",INDIRECT(VLOOKUP(B84,B$8:C$38,2,FALSE)&amp;(10*A84-1)))</f>
        <v>46006</v>
      </c>
      <c r="E84" s="17" t="str">
        <f t="shared" ca="1" si="18"/>
        <v>月</v>
      </c>
      <c r="F84" s="17" t="str" cm="1">
        <f t="array" aca="1" ref="F84" ca="1">IF(E84="","",IF(INDIRECT(VLOOKUP(B84,B$8:C$38,2,FALSE)&amp;(10*A84+3))="","",INDIRECT(VLOOKUP(B84,B$8:C$38,2,FALSE)&amp;(10*A84+3))))</f>
        <v>○</v>
      </c>
      <c r="G84" s="17" t="str" cm="1">
        <f t="array" aca="1" ref="G84" ca="1">IF(E84="","",IF(INDIRECT(VLOOKUP(B84,B$8:C$38,2,FALSE)&amp;(10*A84+5))="","",INDIRECT(VLOOKUP(B84,B$8:C$38,2,FALSE)&amp;(10*A84+5))))</f>
        <v/>
      </c>
      <c r="H84" s="17" t="str" cm="1">
        <f t="array" aca="1" ref="H84" ca="1">IF(G84="","",IF(G84="●","振替後",IF(G84="▲","振替前",IF(G84="○","休日",IF(G84="外","非対象期間",IF(INDIRECT(VLOOKUP(B84,B$8:C$38,2,FALSE)&amp;(10*A84+5))="","",INDIRECT(VLOOKUP(B84,B$8:C$38,2,FALSE)&amp;(10*A84+5))))))))</f>
        <v/>
      </c>
      <c r="J84" s="69"/>
      <c r="K84" s="244"/>
      <c r="L84" s="194"/>
      <c r="M84" s="194"/>
      <c r="N84" s="194"/>
      <c r="O84" s="194"/>
      <c r="P84" s="194"/>
      <c r="Q84" s="194"/>
      <c r="R84" s="194"/>
      <c r="S84" s="194"/>
      <c r="T84" s="194"/>
      <c r="U84" s="194"/>
      <c r="V84" s="194"/>
      <c r="W84" s="194"/>
      <c r="X84" s="194"/>
      <c r="Y84" s="194"/>
      <c r="Z84" s="194"/>
      <c r="AA84" s="194"/>
      <c r="AB84" s="194"/>
      <c r="AC84" s="194"/>
      <c r="AD84" s="194"/>
      <c r="AE84" s="194"/>
      <c r="AF84" s="194"/>
      <c r="AG84" s="194"/>
      <c r="AH84" s="194"/>
      <c r="AI84" s="194"/>
      <c r="AJ84" s="194"/>
      <c r="AK84" s="194"/>
      <c r="AL84" s="194"/>
      <c r="AM84" s="194"/>
      <c r="AN84" s="194"/>
      <c r="AO84" s="194"/>
      <c r="AP84" s="276"/>
      <c r="AQ84" s="114" t="str">
        <f ca="1">IF(BR80=1,
IF((2-COUNTIF(OFFSET(L83,0,0,1,1),"外")-COUNTIF(OFFSET(L83,-10,BR72-1),"外"))&lt;=AQ83,"達成","未"),
IF((2-COUNTIF(OFFSET(L83,0,MAX(5-WEEKDAY(L78,3),0),1,2),"外"))&lt;=AQ83,"達成","未"))</f>
        <v>未</v>
      </c>
      <c r="AR84" s="112" t="str">
        <f ca="1">IF((2-COUNTIF(OFFSET($L83,0,$BR80+5,1,2),"外"))&lt;=AR83,"達成","未")</f>
        <v>未</v>
      </c>
      <c r="AS84" s="112" t="str">
        <f ca="1">IF((2-COUNTIF(OFFSET($L83,0,$BR80+12,1,2),"外"))&lt;=AS83,"達成","未")</f>
        <v>未</v>
      </c>
      <c r="AT84" s="112" t="str">
        <f ca="1">IF((2-COUNTIF(OFFSET($L83,0,$BR80+19,1,2),"外"))&lt;=AT83,"達成","未")</f>
        <v>未</v>
      </c>
      <c r="AU84" s="113" t="str">
        <f ca="1">IF((BR85+SIGN(BR80))&lt;5,"-",IF((2-COUNTIF(OFFSET($L83,0,$BR80+26,1,2),"外"))&lt;=AU83,"達成","未"))</f>
        <v>未</v>
      </c>
      <c r="AV84" s="214"/>
      <c r="AW84" s="215"/>
      <c r="AX84" s="216"/>
      <c r="AY84" s="217"/>
      <c r="AZ84" s="239"/>
      <c r="BA84" s="240">
        <f>COUNTIF(L85:AP86,"外")</f>
        <v>0</v>
      </c>
      <c r="BB84" s="242">
        <f ca="1">COUNTIF(OFFSET(L85,0,MAX(5-WEEKDAY(L78,3),0),1,MIN(7-WEEKDAY(L78,3),2)),"外")+COUNTIF(OFFSET(L85,0,MAX(5-WEEKDAY(L78,3),0)+7,1,2),"外")+COUNTIF(OFFSET(L85,0,MAX(5-WEEKDAY(L78,3),0)+14,1,2),"外")+COUNTIF(OFFSET(L85,0,MAX(5-WEEKDAY(L78,3),0)+21,1,2),"外")+IF(BR82-BR80&lt;27,0,COUNTIF(OFFSET(L85,0,BR80+26,1,MIN(7-BR83,2)),"外"))</f>
        <v>0</v>
      </c>
      <c r="BC84" s="238"/>
      <c r="BD84" s="209"/>
      <c r="BE84" s="222"/>
      <c r="BF84" s="209"/>
      <c r="BG84" s="222"/>
      <c r="BH84" s="222"/>
      <c r="BI84" s="222"/>
      <c r="BJ84" s="222"/>
      <c r="BK84" s="222"/>
      <c r="BL84" s="173"/>
      <c r="BM84" s="227"/>
      <c r="BN84" s="227"/>
      <c r="BO84" s="173"/>
      <c r="BP84" s="227"/>
      <c r="BQ84" s="142" t="s">
        <v>101</v>
      </c>
      <c r="BR84" s="33">
        <f>SIGN(BR80)+SIGN(BR83)+BR85</f>
        <v>5</v>
      </c>
      <c r="BS84" s="173"/>
      <c r="BT84" s="173"/>
    </row>
    <row r="85" spans="1:74" s="4" customFormat="1" ht="29.1" customHeight="1">
      <c r="A85" s="17">
        <f t="shared" si="19"/>
        <v>3</v>
      </c>
      <c r="B85" s="17">
        <f t="shared" si="20"/>
        <v>16</v>
      </c>
      <c r="D85" s="89" cm="1">
        <f t="array" aca="1" ref="D85" ca="1">IF(INDIRECT(VLOOKUP(B85,B$8:C$38,2,FALSE)&amp;(10*A85-1))="","",INDIRECT(VLOOKUP(B85,B$8:C$38,2,FALSE)&amp;(10*A85-1)))</f>
        <v>46007</v>
      </c>
      <c r="E85" s="17" t="str">
        <f t="shared" ca="1" si="18"/>
        <v>火</v>
      </c>
      <c r="F85" s="17" t="str" cm="1">
        <f t="array" aca="1" ref="F85" ca="1">IF(E85="","",IF(INDIRECT(VLOOKUP(B85,B$8:C$38,2,FALSE)&amp;(10*A85+3))="","",INDIRECT(VLOOKUP(B85,B$8:C$38,2,FALSE)&amp;(10*A85+3))))</f>
        <v/>
      </c>
      <c r="G85" s="17" t="str" cm="1">
        <f t="array" aca="1" ref="G85" ca="1">IF(E85="","",IF(INDIRECT(VLOOKUP(B85,B$8:C$38,2,FALSE)&amp;(10*A85+5))="","",INDIRECT(VLOOKUP(B85,B$8:C$38,2,FALSE)&amp;(10*A85+5))))</f>
        <v/>
      </c>
      <c r="H85" s="17" t="str" cm="1">
        <f t="array" aca="1" ref="H85" ca="1">IF(G85="","",IF(G85="●","振替後",IF(G85="▲","振替前",IF(G85="○","休日",IF(G85="外","非対象期間",IF(INDIRECT(VLOOKUP(B85,B$8:C$38,2,FALSE)&amp;(10*A85+5))="","",INDIRECT(VLOOKUP(B85,B$8:C$38,2,FALSE)&amp;(10*A85+5))))))))</f>
        <v/>
      </c>
      <c r="J85" s="69"/>
      <c r="K85" s="212" t="s">
        <v>84</v>
      </c>
      <c r="L85" s="194"/>
      <c r="M85" s="194"/>
      <c r="N85" s="194"/>
      <c r="O85" s="194"/>
      <c r="P85" s="194"/>
      <c r="Q85" s="194"/>
      <c r="R85" s="194"/>
      <c r="S85" s="194"/>
      <c r="T85" s="194"/>
      <c r="U85" s="194"/>
      <c r="V85" s="194"/>
      <c r="W85" s="194"/>
      <c r="X85" s="194"/>
      <c r="Y85" s="194"/>
      <c r="Z85" s="194"/>
      <c r="AA85" s="194"/>
      <c r="AB85" s="194"/>
      <c r="AC85" s="194"/>
      <c r="AD85" s="194"/>
      <c r="AE85" s="194"/>
      <c r="AF85" s="194"/>
      <c r="AG85" s="194"/>
      <c r="AH85" s="194"/>
      <c r="AI85" s="194"/>
      <c r="AJ85" s="194"/>
      <c r="AK85" s="194"/>
      <c r="AL85" s="194"/>
      <c r="AM85" s="194"/>
      <c r="AN85" s="194"/>
      <c r="AO85" s="194"/>
      <c r="AP85" s="276"/>
      <c r="AQ85" s="118">
        <f ca="1">IF(BR80=7,COUNTIF(OFFSET($L85,0,0,1,$BR80),"○")+COUNTIF(OFFSET($L85,0,$BR80,1,7),"●"),COUNTIF(OFFSET($L85,0,0,1,$BR80),"○")+COUNTIF(OFFSET($L85,-10,DAY(EOMONTH(L78-1,0))-7+BR80,1,7-$BR80),"○")+COUNTIF(OFFSET(L85,0,BR80,1,7),"●"))</f>
        <v>0</v>
      </c>
      <c r="AR85" s="119">
        <f ca="1">COUNTIF(OFFSET($L85,0,$BR80,1,7),"○")+COUNTIF(OFFSET($L85,0,$BR80+7,1,7),"●")</f>
        <v>0</v>
      </c>
      <c r="AS85" s="119">
        <f ca="1">COUNTIF(OFFSET($L85,0,$BR80+7,1,7),"○")+COUNTIF(OFFSET($L85,0,$BR80+14,1,7),"●")</f>
        <v>0</v>
      </c>
      <c r="AT85" s="119">
        <f ca="1">IF(BR85=3,COUNTIF(OFFSET($L85,0,$BR80+14,1,7),"○")+IFERROR(COUNTIF(OFFSET(L85,0,BR80+22,1,BR83),"●"),0)+COUNTIF(OFFSET(L85,10,0,1,7-BR83),"●"),COUNTIF(OFFSET($L85,0,$BR80+14,1,7),"○")+COUNTIF(OFFSET($L85,0,$BR80+21,1,7),"●"))</f>
        <v>0</v>
      </c>
      <c r="AU85" s="120">
        <f ca="1">IF((BR85+SIGN(BR80))&lt;5,"-",IF(BR83=0,COUNTIF(OFFSET(L85,0,BR80+21,1,7),"○")+COUNTIF(OFFSET(L85,10,0,1,7-BR83),"●"),COUNTIF(OFFSET(L85,0,BR80+21,1,7),"○")+COUNTIF(OFFSET(L85,0,BR80+28,1,BR83),"●")+COUNTIF(OFFSET(L85,10,1,7-BR83,),"●")))</f>
        <v>0</v>
      </c>
      <c r="AV85" s="198">
        <f>BJ80</f>
        <v>0</v>
      </c>
      <c r="AW85" s="200">
        <f>IF(BD80=0,"対象外",AV85/BD80)</f>
        <v>0</v>
      </c>
      <c r="AX85" s="202" t="str">
        <f ca="1">IF(BD80=0,"対象外",IF(AV85/BD80&gt;=0.285,"達成",IF(AV85&gt;=BP83,"達成※","未")))</f>
        <v>未</v>
      </c>
      <c r="AY85" s="204">
        <f>BK80</f>
        <v>32</v>
      </c>
      <c r="AZ85" s="206">
        <f>IFERROR(AY85/BG80,"")</f>
        <v>0.18497109826589594</v>
      </c>
      <c r="BA85" s="241"/>
      <c r="BB85" s="243"/>
      <c r="BC85" s="238"/>
      <c r="BD85" s="210"/>
      <c r="BE85" s="222"/>
      <c r="BF85" s="210"/>
      <c r="BG85" s="222"/>
      <c r="BH85" s="222"/>
      <c r="BI85" s="222"/>
      <c r="BJ85" s="222"/>
      <c r="BK85" s="222"/>
      <c r="BL85" s="173"/>
      <c r="BM85" s="228"/>
      <c r="BN85" s="228"/>
      <c r="BO85" s="173"/>
      <c r="BP85" s="228"/>
      <c r="BQ85" s="37" t="s">
        <v>100</v>
      </c>
      <c r="BR85" s="104">
        <f>ROUNDDOWN((BR82-BR80)/7,0)</f>
        <v>4</v>
      </c>
      <c r="BS85" s="173"/>
      <c r="BT85" s="173"/>
    </row>
    <row r="86" spans="1:74" s="4" customFormat="1" ht="29.1" customHeight="1" thickBot="1">
      <c r="A86" s="17">
        <f t="shared" si="19"/>
        <v>3</v>
      </c>
      <c r="B86" s="17">
        <f t="shared" si="20"/>
        <v>17</v>
      </c>
      <c r="D86" s="89" cm="1">
        <f t="array" aca="1" ref="D86" ca="1">IF(INDIRECT(VLOOKUP(B86,B$8:C$38,2,FALSE)&amp;(10*A86-1))="","",INDIRECT(VLOOKUP(B86,B$8:C$38,2,FALSE)&amp;(10*A86-1)))</f>
        <v>46008</v>
      </c>
      <c r="E86" s="17" t="str">
        <f t="shared" ca="1" si="18"/>
        <v>水</v>
      </c>
      <c r="F86" s="17" t="str" cm="1">
        <f t="array" aca="1" ref="F86" ca="1">IF(E86="","",IF(INDIRECT(VLOOKUP(B86,B$8:C$38,2,FALSE)&amp;(10*A86+3))="","",INDIRECT(VLOOKUP(B86,B$8:C$38,2,FALSE)&amp;(10*A86+3))))</f>
        <v/>
      </c>
      <c r="G86" s="17" t="str" cm="1">
        <f t="array" aca="1" ref="G86" ca="1">IF(E86="","",IF(INDIRECT(VLOOKUP(B86,B$8:C$38,2,FALSE)&amp;(10*A86+5))="","",INDIRECT(VLOOKUP(B86,B$8:C$38,2,FALSE)&amp;(10*A86+5))))</f>
        <v>○</v>
      </c>
      <c r="H86" s="17" t="str" cm="1">
        <f t="array" aca="1" ref="H86" ca="1">IF(G86="","",IF(G86="●","振替後",IF(G86="▲","振替前",IF(G86="○","休日",IF(G86="外","非対象期間",IF(INDIRECT(VLOOKUP(B86,B$8:C$38,2,FALSE)&amp;(10*A86+5))="","",INDIRECT(VLOOKUP(B86,B$8:C$38,2,FALSE)&amp;(10*A86+5))))))))</f>
        <v>休日</v>
      </c>
      <c r="J86" s="69"/>
      <c r="K86" s="213"/>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195"/>
      <c r="AN86" s="195"/>
      <c r="AO86" s="195"/>
      <c r="AP86" s="277"/>
      <c r="AQ86" s="123" t="str">
        <f ca="1">IF(BR80=1,
IF((2-COUNTIF(OFFSET(L85,0,0,1,1),"外")-COUNTIF(OFFSET(L85,-10,BR72-1),"外"))&lt;=AQ85,"達成","未"),
IF((2-COUNTIF(OFFSET(L85,0,MAX(5-WEEKDAY(L78,3),0),1,2),"外"))&lt;=AQ85,"達成","未"))</f>
        <v>未</v>
      </c>
      <c r="AR86" s="124" t="str">
        <f ca="1">IF((2-COUNTIF(OFFSET($L85,0,$BR80+5,1,2),"外"))&lt;=AR85,"達成","未")</f>
        <v>未</v>
      </c>
      <c r="AS86" s="124" t="str">
        <f ca="1">IF((2-COUNTIF(OFFSET($L85,0,$BR80+12,1,2),"外"))&lt;=AS85,"達成","未")</f>
        <v>未</v>
      </c>
      <c r="AT86" s="124" t="str">
        <f ca="1">IF((2-COUNTIF(OFFSET($L85,0,$BR80+19,1,2),"外"))&lt;=AT85,"達成","未")</f>
        <v>未</v>
      </c>
      <c r="AU86" s="125" t="str">
        <f ca="1">IF((BR85+SIGN(BR80))&lt;5,"-",IF((2-COUNTIF(OFFSET($L85,0,$BR80+26,1,2),"外"))&lt;=AU85,"達成","未"))</f>
        <v>未</v>
      </c>
      <c r="AV86" s="199"/>
      <c r="AW86" s="201"/>
      <c r="AX86" s="203"/>
      <c r="AY86" s="205"/>
      <c r="AZ86" s="207"/>
      <c r="BA86" s="38"/>
      <c r="BB86" s="38"/>
      <c r="BC86" s="138"/>
      <c r="BD86" s="138"/>
      <c r="BE86" s="138"/>
      <c r="BF86" s="138"/>
      <c r="BG86" s="138"/>
      <c r="BH86" s="138"/>
      <c r="BI86" s="138"/>
      <c r="BJ86" s="138"/>
      <c r="BK86" s="138"/>
      <c r="BL86" s="46"/>
      <c r="BM86" s="46"/>
      <c r="BN86" s="46"/>
      <c r="BO86" s="46"/>
      <c r="BP86" s="46"/>
      <c r="BQ86" s="46"/>
      <c r="BR86" s="34"/>
      <c r="BS86" s="46"/>
      <c r="BT86" s="2"/>
    </row>
    <row r="87" spans="1:74" ht="14.25" thickBot="1">
      <c r="A87" s="17">
        <f t="shared" si="19"/>
        <v>3</v>
      </c>
      <c r="B87" s="17">
        <f t="shared" si="20"/>
        <v>18</v>
      </c>
      <c r="D87" s="89" cm="1">
        <f t="array" aca="1" ref="D87" ca="1">IF(INDIRECT(VLOOKUP(B87,B$8:C$38,2,FALSE)&amp;(10*A87-1))="","",INDIRECT(VLOOKUP(B87,B$8:C$38,2,FALSE)&amp;(10*A87-1)))</f>
        <v>46009</v>
      </c>
      <c r="E87" s="17" t="str">
        <f t="shared" ca="1" si="18"/>
        <v>木</v>
      </c>
      <c r="F87" s="17" t="str" cm="1">
        <f t="array" aca="1" ref="F87" ca="1">IF(E87="","",IF(INDIRECT(VLOOKUP(B87,B$8:C$38,2,FALSE)&amp;(10*A87+3))="","",INDIRECT(VLOOKUP(B87,B$8:C$38,2,FALSE)&amp;(10*A87+3))))</f>
        <v/>
      </c>
      <c r="G87" s="17" t="str" cm="1">
        <f t="array" aca="1" ref="G87" ca="1">IF(E87="","",IF(INDIRECT(VLOOKUP(B87,B$8:C$38,2,FALSE)&amp;(10*A87+5))="","",INDIRECT(VLOOKUP(B87,B$8:C$38,2,FALSE)&amp;(10*A87+5))))</f>
        <v/>
      </c>
      <c r="H87" s="17" t="str" cm="1">
        <f t="array" aca="1" ref="H87" ca="1">IF(G87="","",IF(G87="●","振替後",IF(G87="▲","振替前",IF(G87="○","休日",IF(G87="外","非対象期間",IF(INDIRECT(VLOOKUP(B87,B$8:C$38,2,FALSE)&amp;(10*A87+5))="","",INDIRECT(VLOOKUP(B87,B$8:C$38,2,FALSE)&amp;(10*A87+5))))))))</f>
        <v/>
      </c>
      <c r="J87" s="52"/>
      <c r="K87" s="53"/>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BI87" s="7"/>
      <c r="BJ87" s="7"/>
      <c r="BK87" s="7"/>
      <c r="BL87" s="2"/>
    </row>
    <row r="88" spans="1:74" ht="13.5" customHeight="1">
      <c r="A88" s="17">
        <f t="shared" si="19"/>
        <v>3</v>
      </c>
      <c r="B88" s="17">
        <f t="shared" si="20"/>
        <v>19</v>
      </c>
      <c r="D88" s="89" cm="1">
        <f t="array" aca="1" ref="D88" ca="1">IF(INDIRECT(VLOOKUP(B88,B$8:C$38,2,FALSE)&amp;(10*A88-1))="","",INDIRECT(VLOOKUP(B88,B$8:C$38,2,FALSE)&amp;(10*A88-1)))</f>
        <v>46010</v>
      </c>
      <c r="E88" s="17" t="str">
        <f t="shared" ca="1" si="18"/>
        <v>金</v>
      </c>
      <c r="F88" s="17" t="str" cm="1">
        <f t="array" aca="1" ref="F88" ca="1">IF(E88="","",IF(INDIRECT(VLOOKUP(B88,B$8:C$38,2,FALSE)&amp;(10*A88+3))="","",INDIRECT(VLOOKUP(B88,B$8:C$38,2,FALSE)&amp;(10*A88+3))))</f>
        <v/>
      </c>
      <c r="G88" s="17" t="str" cm="1">
        <f t="array" aca="1" ref="G88" ca="1">IF(E88="","",IF(INDIRECT(VLOOKUP(B88,B$8:C$38,2,FALSE)&amp;(10*A88+5))="","",INDIRECT(VLOOKUP(B88,B$8:C$38,2,FALSE)&amp;(10*A88+5))))</f>
        <v/>
      </c>
      <c r="H88" s="17" t="str" cm="1">
        <f t="array" aca="1" ref="H88" ca="1">IF(G88="","",IF(G88="●","振替後",IF(G88="▲","振替前",IF(G88="○","休日",IF(G88="外","非対象期間",IF(INDIRECT(VLOOKUP(B88,B$8:C$38,2,FALSE)&amp;(10*A88+5))="","",INDIRECT(VLOOKUP(B88,B$8:C$38,2,FALSE)&amp;(10*A88+5))))))))</f>
        <v/>
      </c>
      <c r="J88" s="52"/>
      <c r="K88" s="66" t="s">
        <v>0</v>
      </c>
      <c r="L88" s="258">
        <f>DATE(YEAR(L78),MONTH(L78)+1,DAY(L78))</f>
        <v>46174</v>
      </c>
      <c r="M88" s="258"/>
      <c r="N88" s="258"/>
      <c r="O88" s="258"/>
      <c r="P88" s="258"/>
      <c r="Q88" s="258"/>
      <c r="R88" s="258"/>
      <c r="S88" s="258"/>
      <c r="T88" s="258"/>
      <c r="U88" s="258"/>
      <c r="V88" s="258"/>
      <c r="W88" s="258"/>
      <c r="X88" s="258"/>
      <c r="Y88" s="258"/>
      <c r="Z88" s="258"/>
      <c r="AA88" s="258"/>
      <c r="AB88" s="258"/>
      <c r="AC88" s="258"/>
      <c r="AD88" s="258"/>
      <c r="AE88" s="258"/>
      <c r="AF88" s="258"/>
      <c r="AG88" s="258"/>
      <c r="AH88" s="258"/>
      <c r="AI88" s="258"/>
      <c r="AJ88" s="258"/>
      <c r="AK88" s="258"/>
      <c r="AL88" s="258"/>
      <c r="AM88" s="258"/>
      <c r="AN88" s="258"/>
      <c r="AO88" s="258"/>
      <c r="AP88" s="279"/>
      <c r="AQ88" s="270" t="s">
        <v>136</v>
      </c>
      <c r="AR88" s="271"/>
      <c r="AS88" s="271"/>
      <c r="AT88" s="271"/>
      <c r="AU88" s="272"/>
      <c r="AV88" s="260" t="s">
        <v>50</v>
      </c>
      <c r="AW88" s="261"/>
      <c r="AX88" s="262"/>
      <c r="AY88" s="266" t="s">
        <v>11</v>
      </c>
      <c r="AZ88" s="267"/>
      <c r="BA88" s="250" t="s">
        <v>102</v>
      </c>
      <c r="BB88" s="253" t="s">
        <v>103</v>
      </c>
      <c r="BC88" s="256" t="s">
        <v>15</v>
      </c>
      <c r="BD88" s="208" t="s">
        <v>104</v>
      </c>
      <c r="BE88" s="247" t="s">
        <v>105</v>
      </c>
      <c r="BF88" s="208" t="s">
        <v>107</v>
      </c>
      <c r="BG88" s="247" t="s">
        <v>106</v>
      </c>
      <c r="BH88" s="208" t="s">
        <v>80</v>
      </c>
      <c r="BI88" s="208" t="s">
        <v>81</v>
      </c>
      <c r="BJ88" s="139" t="s">
        <v>82</v>
      </c>
      <c r="BK88" s="139" t="s">
        <v>83</v>
      </c>
      <c r="BL88" s="222" t="s">
        <v>52</v>
      </c>
      <c r="BM88" s="247" t="s">
        <v>108</v>
      </c>
      <c r="BN88" s="247" t="s">
        <v>109</v>
      </c>
      <c r="BO88" s="222" t="s">
        <v>110</v>
      </c>
      <c r="BP88" s="222" t="s">
        <v>111</v>
      </c>
      <c r="BQ88" s="143"/>
      <c r="BR88" s="245" t="s">
        <v>92</v>
      </c>
      <c r="BS88" s="222" t="s">
        <v>61</v>
      </c>
      <c r="BT88" s="173" t="s">
        <v>142</v>
      </c>
    </row>
    <row r="89" spans="1:74" ht="12.95" customHeight="1">
      <c r="A89" s="17">
        <f t="shared" si="19"/>
        <v>3</v>
      </c>
      <c r="B89" s="17">
        <f t="shared" si="20"/>
        <v>20</v>
      </c>
      <c r="D89" s="89" cm="1">
        <f t="array" aca="1" ref="D89" ca="1">IF(INDIRECT(VLOOKUP(B89,B$8:C$38,2,FALSE)&amp;(10*A89-1))="","",INDIRECT(VLOOKUP(B89,B$8:C$38,2,FALSE)&amp;(10*A89-1)))</f>
        <v>46011</v>
      </c>
      <c r="E89" s="17" t="str">
        <f t="shared" ca="1" si="18"/>
        <v>土</v>
      </c>
      <c r="F89" s="17" t="str" cm="1">
        <f t="array" aca="1" ref="F89" ca="1">IF(E89="","",IF(INDIRECT(VLOOKUP(B89,B$8:C$38,2,FALSE)&amp;(10*A89+3))="","",INDIRECT(VLOOKUP(B89,B$8:C$38,2,FALSE)&amp;(10*A89+3))))</f>
        <v>○</v>
      </c>
      <c r="G89" s="17" t="str" cm="1">
        <f t="array" aca="1" ref="G89" ca="1">IF(E89="","",IF(INDIRECT(VLOOKUP(B89,B$8:C$38,2,FALSE)&amp;(10*A89+5))="","",INDIRECT(VLOOKUP(B89,B$8:C$38,2,FALSE)&amp;(10*A89+5))))</f>
        <v/>
      </c>
      <c r="H89" s="17" t="str" cm="1">
        <f t="array" aca="1" ref="H89" ca="1">IF(G89="","",IF(G89="●","振替後",IF(G89="▲","振替前",IF(G89="○","休日",IF(G89="外","非対象期間",IF(INDIRECT(VLOOKUP(B89,B$8:C$38,2,FALSE)&amp;(10*A89+5))="","",INDIRECT(VLOOKUP(B89,B$8:C$38,2,FALSE)&amp;(10*A89+5))))))))</f>
        <v/>
      </c>
      <c r="J89" s="52"/>
      <c r="K89" s="67" t="s">
        <v>1</v>
      </c>
      <c r="L89" s="126">
        <f>DATE(YEAR(L88),MONTH(L88),DAY(L88))</f>
        <v>46174</v>
      </c>
      <c r="M89" s="126">
        <f>IF(MONTH(DATE(YEAR(L89),MONTH(L89),DAY(L89)+1))=MONTH($L88),DATE(YEAR(L89),MONTH(L89),DAY(L89)+1),"")</f>
        <v>46175</v>
      </c>
      <c r="N89" s="126">
        <f t="shared" ref="N89:AP89" si="23">IF(MONTH(DATE(YEAR(M89),MONTH(M89),DAY(M89)+1))=MONTH($L88),DATE(YEAR(M89),MONTH(M89),DAY(M89)+1),"")</f>
        <v>46176</v>
      </c>
      <c r="O89" s="126">
        <f t="shared" si="23"/>
        <v>46177</v>
      </c>
      <c r="P89" s="126">
        <f t="shared" si="23"/>
        <v>46178</v>
      </c>
      <c r="Q89" s="126">
        <f t="shared" si="23"/>
        <v>46179</v>
      </c>
      <c r="R89" s="126">
        <f t="shared" si="23"/>
        <v>46180</v>
      </c>
      <c r="S89" s="126">
        <f t="shared" si="23"/>
        <v>46181</v>
      </c>
      <c r="T89" s="126">
        <f t="shared" si="23"/>
        <v>46182</v>
      </c>
      <c r="U89" s="126">
        <f t="shared" si="23"/>
        <v>46183</v>
      </c>
      <c r="V89" s="126">
        <f t="shared" si="23"/>
        <v>46184</v>
      </c>
      <c r="W89" s="126">
        <f t="shared" si="23"/>
        <v>46185</v>
      </c>
      <c r="X89" s="126">
        <f t="shared" si="23"/>
        <v>46186</v>
      </c>
      <c r="Y89" s="126">
        <f t="shared" si="23"/>
        <v>46187</v>
      </c>
      <c r="Z89" s="126">
        <f t="shared" si="23"/>
        <v>46188</v>
      </c>
      <c r="AA89" s="126">
        <f t="shared" si="23"/>
        <v>46189</v>
      </c>
      <c r="AB89" s="126">
        <f t="shared" si="23"/>
        <v>46190</v>
      </c>
      <c r="AC89" s="126">
        <f t="shared" si="23"/>
        <v>46191</v>
      </c>
      <c r="AD89" s="126">
        <f t="shared" si="23"/>
        <v>46192</v>
      </c>
      <c r="AE89" s="126">
        <f t="shared" si="23"/>
        <v>46193</v>
      </c>
      <c r="AF89" s="126">
        <f t="shared" si="23"/>
        <v>46194</v>
      </c>
      <c r="AG89" s="126">
        <f t="shared" si="23"/>
        <v>46195</v>
      </c>
      <c r="AH89" s="126">
        <f t="shared" si="23"/>
        <v>46196</v>
      </c>
      <c r="AI89" s="126">
        <f t="shared" si="23"/>
        <v>46197</v>
      </c>
      <c r="AJ89" s="126">
        <f t="shared" si="23"/>
        <v>46198</v>
      </c>
      <c r="AK89" s="126">
        <f t="shared" si="23"/>
        <v>46199</v>
      </c>
      <c r="AL89" s="126">
        <f t="shared" si="23"/>
        <v>46200</v>
      </c>
      <c r="AM89" s="126">
        <f t="shared" si="23"/>
        <v>46201</v>
      </c>
      <c r="AN89" s="126">
        <f t="shared" si="23"/>
        <v>46202</v>
      </c>
      <c r="AO89" s="134">
        <f t="shared" si="23"/>
        <v>46203</v>
      </c>
      <c r="AP89" s="135" t="str">
        <f t="shared" si="23"/>
        <v/>
      </c>
      <c r="AQ89" s="273"/>
      <c r="AR89" s="274"/>
      <c r="AS89" s="274"/>
      <c r="AT89" s="274"/>
      <c r="AU89" s="275"/>
      <c r="AV89" s="263"/>
      <c r="AW89" s="264"/>
      <c r="AX89" s="265"/>
      <c r="AY89" s="268"/>
      <c r="AZ89" s="269"/>
      <c r="BA89" s="251"/>
      <c r="BB89" s="254"/>
      <c r="BC89" s="257"/>
      <c r="BD89" s="210"/>
      <c r="BE89" s="248"/>
      <c r="BF89" s="210"/>
      <c r="BG89" s="248"/>
      <c r="BH89" s="210"/>
      <c r="BI89" s="210"/>
      <c r="BJ89" s="140" t="s">
        <v>78</v>
      </c>
      <c r="BK89" s="140" t="s">
        <v>79</v>
      </c>
      <c r="BL89" s="222"/>
      <c r="BM89" s="249"/>
      <c r="BN89" s="249"/>
      <c r="BO89" s="173"/>
      <c r="BP89" s="173"/>
      <c r="BQ89" s="144"/>
      <c r="BR89" s="246"/>
      <c r="BS89" s="222"/>
      <c r="BT89" s="173"/>
    </row>
    <row r="90" spans="1:74" ht="13.5" customHeight="1">
      <c r="A90" s="17">
        <f t="shared" si="19"/>
        <v>3</v>
      </c>
      <c r="B90" s="17">
        <f t="shared" si="20"/>
        <v>21</v>
      </c>
      <c r="D90" s="89" cm="1">
        <f t="array" aca="1" ref="D90" ca="1">IF(INDIRECT(VLOOKUP(B90,B$8:C$38,2,FALSE)&amp;(10*A90-1))="","",INDIRECT(VLOOKUP(B90,B$8:C$38,2,FALSE)&amp;(10*A90-1)))</f>
        <v>46012</v>
      </c>
      <c r="E90" s="17" t="str">
        <f t="shared" ca="1" si="18"/>
        <v>日</v>
      </c>
      <c r="F90" s="17" t="str" cm="1">
        <f t="array" aca="1" ref="F90" ca="1">IF(E90="","",IF(INDIRECT(VLOOKUP(B90,B$8:C$38,2,FALSE)&amp;(10*A90+3))="","",INDIRECT(VLOOKUP(B90,B$8:C$38,2,FALSE)&amp;(10*A90+3))))</f>
        <v/>
      </c>
      <c r="G90" s="17" t="str" cm="1">
        <f t="array" aca="1" ref="G90" ca="1">IF(E90="","",IF(INDIRECT(VLOOKUP(B90,B$8:C$38,2,FALSE)&amp;(10*A90+5))="","",INDIRECT(VLOOKUP(B90,B$8:C$38,2,FALSE)&amp;(10*A90+5))))</f>
        <v>○</v>
      </c>
      <c r="H90" s="17" t="str" cm="1">
        <f t="array" aca="1" ref="H90" ca="1">IF(G90="","",IF(G90="●","振替後",IF(G90="▲","振替前",IF(G90="○","休日",IF(G90="外","非対象期間",IF(INDIRECT(VLOOKUP(B90,B$8:C$38,2,FALSE)&amp;(10*A90+5))="","",INDIRECT(VLOOKUP(B90,B$8:C$38,2,FALSE)&amp;(10*A90+5))))))))</f>
        <v>休日</v>
      </c>
      <c r="J90" s="52"/>
      <c r="K90" s="67" t="s">
        <v>2</v>
      </c>
      <c r="L90" s="145" t="str">
        <f t="shared" ref="L90:AP90" si="24">TEXT(L89,"aaa")</f>
        <v>月</v>
      </c>
      <c r="M90" s="145" t="str">
        <f t="shared" si="24"/>
        <v>火</v>
      </c>
      <c r="N90" s="145" t="str">
        <f t="shared" si="24"/>
        <v>水</v>
      </c>
      <c r="O90" s="145" t="str">
        <f t="shared" si="24"/>
        <v>木</v>
      </c>
      <c r="P90" s="145" t="str">
        <f t="shared" si="24"/>
        <v>金</v>
      </c>
      <c r="Q90" s="145" t="str">
        <f t="shared" si="24"/>
        <v>土</v>
      </c>
      <c r="R90" s="145" t="str">
        <f t="shared" si="24"/>
        <v>日</v>
      </c>
      <c r="S90" s="145" t="str">
        <f t="shared" si="24"/>
        <v>月</v>
      </c>
      <c r="T90" s="145" t="str">
        <f t="shared" si="24"/>
        <v>火</v>
      </c>
      <c r="U90" s="145" t="str">
        <f t="shared" si="24"/>
        <v>水</v>
      </c>
      <c r="V90" s="145" t="str">
        <f t="shared" si="24"/>
        <v>木</v>
      </c>
      <c r="W90" s="145" t="str">
        <f t="shared" si="24"/>
        <v>金</v>
      </c>
      <c r="X90" s="145" t="str">
        <f t="shared" si="24"/>
        <v>土</v>
      </c>
      <c r="Y90" s="145" t="str">
        <f t="shared" si="24"/>
        <v>日</v>
      </c>
      <c r="Z90" s="145" t="str">
        <f t="shared" si="24"/>
        <v>月</v>
      </c>
      <c r="AA90" s="145" t="str">
        <f t="shared" si="24"/>
        <v>火</v>
      </c>
      <c r="AB90" s="145" t="str">
        <f t="shared" si="24"/>
        <v>水</v>
      </c>
      <c r="AC90" s="145" t="str">
        <f t="shared" si="24"/>
        <v>木</v>
      </c>
      <c r="AD90" s="145" t="str">
        <f t="shared" si="24"/>
        <v>金</v>
      </c>
      <c r="AE90" s="145" t="str">
        <f t="shared" si="24"/>
        <v>土</v>
      </c>
      <c r="AF90" s="145" t="str">
        <f t="shared" si="24"/>
        <v>日</v>
      </c>
      <c r="AG90" s="145" t="str">
        <f t="shared" si="24"/>
        <v>月</v>
      </c>
      <c r="AH90" s="145" t="str">
        <f t="shared" si="24"/>
        <v>火</v>
      </c>
      <c r="AI90" s="145" t="str">
        <f t="shared" si="24"/>
        <v>水</v>
      </c>
      <c r="AJ90" s="145" t="str">
        <f t="shared" si="24"/>
        <v>木</v>
      </c>
      <c r="AK90" s="145" t="str">
        <f t="shared" si="24"/>
        <v>金</v>
      </c>
      <c r="AL90" s="145" t="str">
        <f t="shared" si="24"/>
        <v>土</v>
      </c>
      <c r="AM90" s="145" t="str">
        <f t="shared" si="24"/>
        <v>日</v>
      </c>
      <c r="AN90" s="145" t="str">
        <f t="shared" si="24"/>
        <v>月</v>
      </c>
      <c r="AO90" s="136" t="str">
        <f t="shared" si="24"/>
        <v>火</v>
      </c>
      <c r="AP90" s="137" t="str">
        <f t="shared" si="24"/>
        <v/>
      </c>
      <c r="AQ90" s="287" t="s">
        <v>137</v>
      </c>
      <c r="AR90" s="289" t="s">
        <v>138</v>
      </c>
      <c r="AS90" s="289" t="s">
        <v>139</v>
      </c>
      <c r="AT90" s="289" t="s">
        <v>140</v>
      </c>
      <c r="AU90" s="304" t="s">
        <v>141</v>
      </c>
      <c r="AV90" s="229" t="s">
        <v>44</v>
      </c>
      <c r="AW90" s="230" t="s">
        <v>12</v>
      </c>
      <c r="AX90" s="231" t="s">
        <v>51</v>
      </c>
      <c r="AY90" s="232" t="s">
        <v>44</v>
      </c>
      <c r="AZ90" s="235" t="s">
        <v>13</v>
      </c>
      <c r="BA90" s="252"/>
      <c r="BB90" s="255"/>
      <c r="BC90" s="238">
        <f>COUNT(L89:AP89)</f>
        <v>30</v>
      </c>
      <c r="BD90" s="208">
        <f>BC90-BA92</f>
        <v>30</v>
      </c>
      <c r="BE90" s="222">
        <f>SUM(BD$8:BD93)</f>
        <v>203</v>
      </c>
      <c r="BF90" s="208">
        <f>BC90-BA94</f>
        <v>30</v>
      </c>
      <c r="BG90" s="222">
        <f>SUM(BF$8:BF93)</f>
        <v>203</v>
      </c>
      <c r="BH90" s="222">
        <f>COUNTIF(L93:AP93,"○")+COUNTIF(L93:AP93,"●")</f>
        <v>0</v>
      </c>
      <c r="BI90" s="222">
        <f>SUM(BH$9:BH94)</f>
        <v>32</v>
      </c>
      <c r="BJ90" s="222">
        <f>COUNTIF(L95:AP95,"○")+COUNTIF(L95:AP95,"●")</f>
        <v>0</v>
      </c>
      <c r="BK90" s="222">
        <f>SUM(BJ$10:BJ95)</f>
        <v>32</v>
      </c>
      <c r="BL90" s="173">
        <f>COUNTIF(L90:AP90,"土")+COUNTIF(L90:AP90,"日")</f>
        <v>8</v>
      </c>
      <c r="BM90" s="248"/>
      <c r="BN90" s="248"/>
      <c r="BO90" s="173" t="str">
        <f ca="1">IF(OR(BM91/BD90&lt;0.285,BM91=0),"特例","特例なし")</f>
        <v>特例</v>
      </c>
      <c r="BP90" s="173" t="str">
        <f ca="1">IF(OR(BN91/BF90&lt;0.285,BN91=0),"特例","特例なし")</f>
        <v>特例</v>
      </c>
      <c r="BQ90" s="223" t="s">
        <v>97</v>
      </c>
      <c r="BR90" s="225">
        <f>ABS(IF(WEEKDAY(L88,3)=0,7,WEEKDAY(L88,3)-7))</f>
        <v>7</v>
      </c>
      <c r="BS90" s="173">
        <f ca="1">IF($AX$340="計画",IF(BD90=0,1,IF(AX93="達成",1,IF(AX93="達成※",1,0))),IF(BF90=0,1,IF(AX95="達成",1,IF(AX95="達成※",1,0))))</f>
        <v>0</v>
      </c>
      <c r="BT90" s="173">
        <f ca="1">IF($AX$340="計画",IF(COUNTIF(AQ94:AU94,"未")=0,1,0),IF(COUNTIF(AQ96:AU96,"未")=0,1,0))</f>
        <v>0</v>
      </c>
    </row>
    <row r="91" spans="1:74" ht="33.950000000000003" customHeight="1">
      <c r="A91" s="17">
        <f t="shared" si="19"/>
        <v>3</v>
      </c>
      <c r="B91" s="17">
        <f t="shared" si="20"/>
        <v>22</v>
      </c>
      <c r="D91" s="89" cm="1">
        <f t="array" aca="1" ref="D91" ca="1">IF(INDIRECT(VLOOKUP(B91,B$8:C$38,2,FALSE)&amp;(10*A91-1))="","",INDIRECT(VLOOKUP(B91,B$8:C$38,2,FALSE)&amp;(10*A91-1)))</f>
        <v>46013</v>
      </c>
      <c r="E91" s="17" t="str">
        <f t="shared" ca="1" si="18"/>
        <v>月</v>
      </c>
      <c r="F91" s="17" t="str" cm="1">
        <f t="array" aca="1" ref="F91" ca="1">IF(E91="","",IF(INDIRECT(VLOOKUP(B91,B$8:C$38,2,FALSE)&amp;(10*A91+3))="","",INDIRECT(VLOOKUP(B91,B$8:C$38,2,FALSE)&amp;(10*A91+3))))</f>
        <v/>
      </c>
      <c r="G91" s="17" t="str" cm="1">
        <f t="array" aca="1" ref="G91" ca="1">IF(E91="","",IF(INDIRECT(VLOOKUP(B91,B$8:C$38,2,FALSE)&amp;(10*A91+5))="","",INDIRECT(VLOOKUP(B91,B$8:C$38,2,FALSE)&amp;(10*A91+5))))</f>
        <v/>
      </c>
      <c r="H91" s="17" t="str" cm="1">
        <f t="array" aca="1" ref="H91" ca="1">IF(G91="","",IF(G91="●","振替後",IF(G91="▲","振替前",IF(G91="○","休日",IF(G91="外","非対象期間",IF(INDIRECT(VLOOKUP(B91,B$8:C$38,2,FALSE)&amp;(10*A91+5))="","",INDIRECT(VLOOKUP(B91,B$8:C$38,2,FALSE)&amp;(10*A91+5))))))))</f>
        <v/>
      </c>
      <c r="J91" s="52"/>
      <c r="K91" s="220" t="s">
        <v>3</v>
      </c>
      <c r="L91" s="218" t="str">
        <f>IFERROR(VLOOKUP(L89,祝日一覧!$A:$C,3,FALSE),"")</f>
        <v/>
      </c>
      <c r="M91" s="218" t="str">
        <f>IFERROR(VLOOKUP(M89,祝日一覧!$A:$C,3,FALSE),"")</f>
        <v/>
      </c>
      <c r="N91" s="218" t="str">
        <f>IFERROR(VLOOKUP(N89,祝日一覧!$A:$C,3,FALSE),"")</f>
        <v/>
      </c>
      <c r="O91" s="218" t="str">
        <f>IFERROR(VLOOKUP(O89,祝日一覧!$A:$C,3,FALSE),"")</f>
        <v/>
      </c>
      <c r="P91" s="218" t="str">
        <f>IFERROR(VLOOKUP(P89,祝日一覧!$A:$C,3,FALSE),"")</f>
        <v/>
      </c>
      <c r="Q91" s="218" t="str">
        <f>IFERROR(VLOOKUP(Q89,祝日一覧!$A:$C,3,FALSE),"")</f>
        <v/>
      </c>
      <c r="R91" s="218" t="str">
        <f>IFERROR(VLOOKUP(R89,祝日一覧!$A:$C,3,FALSE),"")</f>
        <v/>
      </c>
      <c r="S91" s="218" t="str">
        <f>IFERROR(VLOOKUP(S89,祝日一覧!$A:$C,3,FALSE),"")</f>
        <v/>
      </c>
      <c r="T91" s="218" t="str">
        <f>IFERROR(VLOOKUP(T89,祝日一覧!$A:$C,3,FALSE),"")</f>
        <v/>
      </c>
      <c r="U91" s="218" t="str">
        <f>IFERROR(VLOOKUP(U89,祝日一覧!$A:$C,3,FALSE),"")</f>
        <v/>
      </c>
      <c r="V91" s="218" t="str">
        <f>IFERROR(VLOOKUP(V89,祝日一覧!$A:$C,3,FALSE),"")</f>
        <v/>
      </c>
      <c r="W91" s="218" t="str">
        <f>IFERROR(VLOOKUP(W89,祝日一覧!$A:$C,3,FALSE),"")</f>
        <v/>
      </c>
      <c r="X91" s="218" t="str">
        <f>IFERROR(VLOOKUP(X89,祝日一覧!$A:$C,3,FALSE),"")</f>
        <v/>
      </c>
      <c r="Y91" s="218" t="str">
        <f>IFERROR(VLOOKUP(Y89,祝日一覧!$A:$C,3,FALSE),"")</f>
        <v/>
      </c>
      <c r="Z91" s="218" t="str">
        <f>IFERROR(VLOOKUP(Z89,祝日一覧!$A:$C,3,FALSE),"")</f>
        <v/>
      </c>
      <c r="AA91" s="218" t="str">
        <f>IFERROR(VLOOKUP(AA89,祝日一覧!$A:$C,3,FALSE),"")</f>
        <v/>
      </c>
      <c r="AB91" s="218" t="str">
        <f>IFERROR(VLOOKUP(AB89,祝日一覧!$A:$C,3,FALSE),"")</f>
        <v/>
      </c>
      <c r="AC91" s="218" t="str">
        <f>IFERROR(VLOOKUP(AC89,祝日一覧!$A:$C,3,FALSE),"")</f>
        <v/>
      </c>
      <c r="AD91" s="218" t="str">
        <f>IFERROR(VLOOKUP(AD89,祝日一覧!$A:$C,3,FALSE),"")</f>
        <v/>
      </c>
      <c r="AE91" s="218" t="str">
        <f>IFERROR(VLOOKUP(AE89,祝日一覧!$A:$C,3,FALSE),"")</f>
        <v/>
      </c>
      <c r="AF91" s="218" t="str">
        <f>IFERROR(VLOOKUP(AF89,祝日一覧!$A:$C,3,FALSE),"")</f>
        <v/>
      </c>
      <c r="AG91" s="218" t="str">
        <f>IFERROR(VLOOKUP(AG89,祝日一覧!$A:$C,3,FALSE),"")</f>
        <v/>
      </c>
      <c r="AH91" s="218" t="str">
        <f>IFERROR(VLOOKUP(AH89,祝日一覧!$A:$C,3,FALSE),"")</f>
        <v/>
      </c>
      <c r="AI91" s="218" t="str">
        <f>IFERROR(VLOOKUP(AI89,祝日一覧!$A:$C,3,FALSE),"")</f>
        <v/>
      </c>
      <c r="AJ91" s="218" t="str">
        <f>IFERROR(VLOOKUP(AJ89,祝日一覧!$A:$C,3,FALSE),"")</f>
        <v/>
      </c>
      <c r="AK91" s="218" t="str">
        <f>IFERROR(VLOOKUP(AK89,祝日一覧!$A:$C,3,FALSE),"")</f>
        <v/>
      </c>
      <c r="AL91" s="218" t="str">
        <f>IFERROR(VLOOKUP(AL89,祝日一覧!$A:$C,3,FALSE),"")</f>
        <v/>
      </c>
      <c r="AM91" s="218" t="str">
        <f>IFERROR(VLOOKUP(AM89,祝日一覧!$A:$C,3,FALSE),"")</f>
        <v/>
      </c>
      <c r="AN91" s="218" t="str">
        <f>IFERROR(VLOOKUP(AN89,祝日一覧!$A:$C,3,FALSE),"")</f>
        <v/>
      </c>
      <c r="AO91" s="218" t="str">
        <f>IFERROR(VLOOKUP(AO89,祝日一覧!$A:$C,3,FALSE),"")</f>
        <v/>
      </c>
      <c r="AP91" s="278" t="str">
        <f>IFERROR(VLOOKUP(AP89,祝日一覧!$A:$C,3,FALSE),"")</f>
        <v/>
      </c>
      <c r="AQ91" s="288"/>
      <c r="AR91" s="290"/>
      <c r="AS91" s="290"/>
      <c r="AT91" s="290"/>
      <c r="AU91" s="305"/>
      <c r="AV91" s="229"/>
      <c r="AW91" s="230"/>
      <c r="AX91" s="231"/>
      <c r="AY91" s="233"/>
      <c r="AZ91" s="236"/>
      <c r="BA91" s="41" t="s">
        <v>85</v>
      </c>
      <c r="BB91" s="42" t="s">
        <v>85</v>
      </c>
      <c r="BC91" s="238"/>
      <c r="BD91" s="209"/>
      <c r="BE91" s="222"/>
      <c r="BF91" s="209"/>
      <c r="BG91" s="222"/>
      <c r="BH91" s="222"/>
      <c r="BI91" s="222"/>
      <c r="BJ91" s="222"/>
      <c r="BK91" s="222"/>
      <c r="BL91" s="173"/>
      <c r="BM91" s="226">
        <f ca="1">BL90-BB92</f>
        <v>8</v>
      </c>
      <c r="BN91" s="226">
        <f ca="1">BL90-BB94</f>
        <v>8</v>
      </c>
      <c r="BO91" s="173"/>
      <c r="BP91" s="173"/>
      <c r="BQ91" s="224"/>
      <c r="BR91" s="225">
        <f>WEEKDAY(L87,3)</f>
        <v>5</v>
      </c>
      <c r="BS91" s="173"/>
      <c r="BT91" s="173"/>
      <c r="BU91" s="24"/>
    </row>
    <row r="92" spans="1:74" s="3" customFormat="1" ht="53.1" customHeight="1">
      <c r="A92" s="17">
        <f t="shared" si="19"/>
        <v>3</v>
      </c>
      <c r="B92" s="17">
        <f t="shared" si="20"/>
        <v>23</v>
      </c>
      <c r="C92" s="88"/>
      <c r="D92" s="89" cm="1">
        <f t="array" aca="1" ref="D92" ca="1">IF(INDIRECT(VLOOKUP(B92,B$8:C$38,2,FALSE)&amp;(10*A92-1))="","",INDIRECT(VLOOKUP(B92,B$8:C$38,2,FALSE)&amp;(10*A92-1)))</f>
        <v>46014</v>
      </c>
      <c r="E92" s="17" t="str">
        <f t="shared" ca="1" si="18"/>
        <v>火</v>
      </c>
      <c r="F92" s="17" t="str" cm="1">
        <f t="array" aca="1" ref="F92" ca="1">IF(E92="","",IF(INDIRECT(VLOOKUP(B92,B$8:C$38,2,FALSE)&amp;(10*A92+3))="","",INDIRECT(VLOOKUP(B92,B$8:C$38,2,FALSE)&amp;(10*A92+3))))</f>
        <v/>
      </c>
      <c r="G92" s="17" t="str" cm="1">
        <f t="array" aca="1" ref="G92" ca="1">IF(E92="","",IF(INDIRECT(VLOOKUP(B92,B$8:C$38,2,FALSE)&amp;(10*A92+5))="","",INDIRECT(VLOOKUP(B92,B$8:C$38,2,FALSE)&amp;(10*A92+5))))</f>
        <v/>
      </c>
      <c r="H92" s="17" t="str" cm="1">
        <f t="array" aca="1" ref="H92" ca="1">IF(G92="","",IF(G92="●","振替後",IF(G92="▲","振替前",IF(G92="○","休日",IF(G92="外","非対象期間",IF(INDIRECT(VLOOKUP(B92,B$8:C$38,2,FALSE)&amp;(10*A92+5))="","",INDIRECT(VLOOKUP(B92,B$8:C$38,2,FALSE)&amp;(10*A92+5))))))))</f>
        <v/>
      </c>
      <c r="J92" s="68"/>
      <c r="K92" s="221"/>
      <c r="L92" s="218"/>
      <c r="M92" s="218"/>
      <c r="N92" s="218"/>
      <c r="O92" s="218"/>
      <c r="P92" s="218"/>
      <c r="Q92" s="218"/>
      <c r="R92" s="218"/>
      <c r="S92" s="218"/>
      <c r="T92" s="218"/>
      <c r="U92" s="218"/>
      <c r="V92" s="218"/>
      <c r="W92" s="218"/>
      <c r="X92" s="218"/>
      <c r="Y92" s="218"/>
      <c r="Z92" s="218"/>
      <c r="AA92" s="218"/>
      <c r="AB92" s="218"/>
      <c r="AC92" s="218"/>
      <c r="AD92" s="218"/>
      <c r="AE92" s="218"/>
      <c r="AF92" s="218"/>
      <c r="AG92" s="218"/>
      <c r="AH92" s="218"/>
      <c r="AI92" s="218"/>
      <c r="AJ92" s="218"/>
      <c r="AK92" s="218"/>
      <c r="AL92" s="218"/>
      <c r="AM92" s="218"/>
      <c r="AN92" s="218"/>
      <c r="AO92" s="218"/>
      <c r="AP92" s="278"/>
      <c r="AQ92" s="108" t="str">
        <f>IF($BR90=7,DBCS(1&amp;"日～"&amp;7&amp;"日"),DBCS("前"&amp;DAY(EOMONTH($L88-1,0))-6+$BR90&amp;"日～"&amp;$BR90&amp;"日"))</f>
        <v>１日～７日</v>
      </c>
      <c r="AR92" s="109" t="str">
        <f>DBCS($BR90+1&amp;"日～"&amp;$BR90+7&amp;"日")</f>
        <v>８日～１４日</v>
      </c>
      <c r="AS92" s="109" t="str">
        <f>DBCS($BR90+8&amp;"日～"&amp;$BR90+14&amp;"日")</f>
        <v>１５日～２１日</v>
      </c>
      <c r="AT92" s="109" t="str">
        <f>DBCS($BR90+15&amp;"日～"&amp;$BR90+21&amp;"日")</f>
        <v>２２日～２８日</v>
      </c>
      <c r="AU92" s="110" t="str">
        <f>IF(AND(BR90=7,BR93=0),"-",IF($BR95=3,"-",DBCS($BR90+22&amp;"日～"&amp;$BR90+28&amp;"日")))</f>
        <v>-</v>
      </c>
      <c r="AV92" s="229"/>
      <c r="AW92" s="230"/>
      <c r="AX92" s="231"/>
      <c r="AY92" s="234"/>
      <c r="AZ92" s="237"/>
      <c r="BA92" s="41">
        <f>COUNTIF(L93:AP94,"外")</f>
        <v>0</v>
      </c>
      <c r="BB92" s="42">
        <f ca="1">COUNTIF(OFFSET(L93,0,MAX(5-WEEKDAY(L88,3),0),1,MIN(7-WEEKDAY(L88,3),2)),"外")+COUNTIF(OFFSET(L93,0,MAX(5-WEEKDAY(L88,3),0)+7,1,2),"外")+COUNTIF(OFFSET(L93,0,MAX(5-WEEKDAY(L88,3),0)+14,1,2),"外")+COUNTIF(OFFSET(L93,0,MAX(5-WEEKDAY(L88,3),0)+21,1,2),"外")+IF(BR92-BR90&lt;27,0,COUNTIF(OFFSET(L93,0,BR90+26,1,MIN(7-BR93,2)),"外"))</f>
        <v>0</v>
      </c>
      <c r="BC92" s="238"/>
      <c r="BD92" s="209"/>
      <c r="BE92" s="222"/>
      <c r="BF92" s="209"/>
      <c r="BG92" s="222"/>
      <c r="BH92" s="222"/>
      <c r="BI92" s="222"/>
      <c r="BJ92" s="222"/>
      <c r="BK92" s="222"/>
      <c r="BL92" s="173"/>
      <c r="BM92" s="227"/>
      <c r="BN92" s="227"/>
      <c r="BO92" s="173"/>
      <c r="BP92" s="173"/>
      <c r="BQ92" s="35" t="s">
        <v>98</v>
      </c>
      <c r="BR92" s="31">
        <f>DAY(EOMONTH(L88,0))</f>
        <v>30</v>
      </c>
      <c r="BS92" s="173"/>
      <c r="BT92" s="173"/>
      <c r="BU92" s="29"/>
      <c r="BV92" s="30"/>
    </row>
    <row r="93" spans="1:74" s="4" customFormat="1" ht="29.1" customHeight="1">
      <c r="A93" s="17">
        <f t="shared" si="19"/>
        <v>3</v>
      </c>
      <c r="B93" s="17">
        <f t="shared" si="20"/>
        <v>24</v>
      </c>
      <c r="D93" s="89" cm="1">
        <f t="array" aca="1" ref="D93" ca="1">IF(INDIRECT(VLOOKUP(B93,B$8:C$38,2,FALSE)&amp;(10*A93-1))="","",INDIRECT(VLOOKUP(B93,B$8:C$38,2,FALSE)&amp;(10*A93-1)))</f>
        <v>46015</v>
      </c>
      <c r="E93" s="17" t="str">
        <f t="shared" ca="1" si="18"/>
        <v>水</v>
      </c>
      <c r="F93" s="17" t="str" cm="1">
        <f t="array" aca="1" ref="F93" ca="1">IF(E93="","",IF(INDIRECT(VLOOKUP(B93,B$8:C$38,2,FALSE)&amp;(10*A93+3))="","",INDIRECT(VLOOKUP(B93,B$8:C$38,2,FALSE)&amp;(10*A93+3))))</f>
        <v>○</v>
      </c>
      <c r="G93" s="17" t="str" cm="1">
        <f t="array" aca="1" ref="G93" ca="1">IF(E93="","",IF(INDIRECT(VLOOKUP(B93,B$8:C$38,2,FALSE)&amp;(10*A93+5))="","",INDIRECT(VLOOKUP(B93,B$8:C$38,2,FALSE)&amp;(10*A93+5))))</f>
        <v>○</v>
      </c>
      <c r="H93" s="17" t="str" cm="1">
        <f t="array" aca="1" ref="H93" ca="1">IF(G93="","",IF(G93="●","振替後",IF(G93="▲","振替前",IF(G93="○","休日",IF(G93="外","非対象期間",IF(INDIRECT(VLOOKUP(B93,B$8:C$38,2,FALSE)&amp;(10*A93+5))="","",INDIRECT(VLOOKUP(B93,B$8:C$38,2,FALSE)&amp;(10*A93+5))))))))</f>
        <v>休日</v>
      </c>
      <c r="J93" s="69"/>
      <c r="K93" s="212" t="s">
        <v>88</v>
      </c>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276"/>
      <c r="AQ93" s="111">
        <f ca="1">IF(BR90=7,COUNTIF(OFFSET($L93,0,0,1,$BR90),"○")+COUNTIF(OFFSET($L93,0,$BR90,1,7),"●"),COUNTIF(OFFSET($L93,0,0,1,$BR90),"○")+COUNTIF(OFFSET($L93,-10,DAY(EOMONTH(L88-1,0))-7+BR90,1,7-$BR90),"○")+COUNTIF(OFFSET(L93,0,BR90,1,7),"●"))</f>
        <v>0</v>
      </c>
      <c r="AR93" s="112">
        <f ca="1">COUNTIF(OFFSET($L93,0,$BR90,1,7),"○")+COUNTIF(OFFSET($L93,0,$BR90+7,1,7),"●")</f>
        <v>0</v>
      </c>
      <c r="AS93" s="112">
        <f ca="1">COUNTIF(OFFSET($L93,0,$BR90+7,1,7),"○")+COUNTIF(OFFSET($L93,0,$BR90+14,1,7),"●")</f>
        <v>0</v>
      </c>
      <c r="AT93" s="112">
        <f ca="1">IF(BR95=3,COUNTIF(OFFSET($L93,0,$BR90+14,1,7),"○")+IFERROR(COUNTIF(OFFSET(L93,0,BR90+22,1,BR93),"●"),0)+COUNTIF(OFFSET(L93,10,0,1,7-BR93),"●"),COUNTIF(OFFSET($L93,0,$BR90+14,1,7),"○")+COUNTIF(OFFSET($L93,0,$BR90+21,1,7),"●"))</f>
        <v>0</v>
      </c>
      <c r="AU93" s="113" t="str">
        <f ca="1">IF((BR95+SIGN(BR90))&lt;5,"-",IF(BR93=0,COUNTIF(OFFSET(L93,0,BR90+21,1,7),"○")+COUNTIF(OFFSET(L93,10,0,1,7-BR93),"●"),COUNTIF(OFFSET(L93,0,BR90+21,1,7),"○")+COUNTIF(OFFSET(L93,0,BR90+28,1,BR93),"●")+COUNTIF(OFFSET(L93,10,1,7-BR93,),"●")))</f>
        <v>-</v>
      </c>
      <c r="AV93" s="198">
        <f>BH90</f>
        <v>0</v>
      </c>
      <c r="AW93" s="200">
        <f>IF(BD90=0,"対象外",AV93/BD90)</f>
        <v>0</v>
      </c>
      <c r="AX93" s="202" t="str">
        <f ca="1">IF(BD90=0,"対象外",IF(AV93/BD90&gt;=0.285,"達成",IF(AV93&gt;=BO93,"達成※","未")))</f>
        <v>未</v>
      </c>
      <c r="AY93" s="204">
        <f>BI90</f>
        <v>32</v>
      </c>
      <c r="AZ93" s="206">
        <f>IFERROR(AY93/BE90,"")</f>
        <v>0.15763546798029557</v>
      </c>
      <c r="BA93" s="41" t="s">
        <v>86</v>
      </c>
      <c r="BB93" s="42" t="s">
        <v>86</v>
      </c>
      <c r="BC93" s="238"/>
      <c r="BD93" s="209"/>
      <c r="BE93" s="222"/>
      <c r="BF93" s="209"/>
      <c r="BG93" s="222"/>
      <c r="BH93" s="222"/>
      <c r="BI93" s="222"/>
      <c r="BJ93" s="222"/>
      <c r="BK93" s="222"/>
      <c r="BL93" s="173"/>
      <c r="BM93" s="227"/>
      <c r="BN93" s="227"/>
      <c r="BO93" s="173">
        <f ca="1">IF(OR(BM91/BD90&lt;0.285,BM91=0),BM91,"-")</f>
        <v>8</v>
      </c>
      <c r="BP93" s="226">
        <f ca="1">IF(OR(BN91/BF90&lt;0.285,BN91=0),BN91,"-")</f>
        <v>8</v>
      </c>
      <c r="BQ93" s="36" t="s">
        <v>99</v>
      </c>
      <c r="BR93" s="33">
        <f>MOD(BR92-BR90,7)</f>
        <v>2</v>
      </c>
      <c r="BS93" s="173"/>
      <c r="BT93" s="173"/>
    </row>
    <row r="94" spans="1:74" s="4" customFormat="1" ht="29.1" customHeight="1">
      <c r="A94" s="17">
        <f t="shared" si="19"/>
        <v>3</v>
      </c>
      <c r="B94" s="17">
        <f t="shared" si="20"/>
        <v>25</v>
      </c>
      <c r="D94" s="89" cm="1">
        <f t="array" aca="1" ref="D94" ca="1">IF(INDIRECT(VLOOKUP(B94,B$8:C$38,2,FALSE)&amp;(10*A94-1))="","",INDIRECT(VLOOKUP(B94,B$8:C$38,2,FALSE)&amp;(10*A94-1)))</f>
        <v>46016</v>
      </c>
      <c r="E94" s="17" t="str">
        <f t="shared" ca="1" si="18"/>
        <v>木</v>
      </c>
      <c r="F94" s="17" t="str" cm="1">
        <f t="array" aca="1" ref="F94" ca="1">IF(E94="","",IF(INDIRECT(VLOOKUP(B94,B$8:C$38,2,FALSE)&amp;(10*A94+3))="","",INDIRECT(VLOOKUP(B94,B$8:C$38,2,FALSE)&amp;(10*A94+3))))</f>
        <v/>
      </c>
      <c r="G94" s="17" t="str" cm="1">
        <f t="array" aca="1" ref="G94" ca="1">IF(E94="","",IF(INDIRECT(VLOOKUP(B94,B$8:C$38,2,FALSE)&amp;(10*A94+5))="","",INDIRECT(VLOOKUP(B94,B$8:C$38,2,FALSE)&amp;(10*A94+5))))</f>
        <v/>
      </c>
      <c r="H94" s="17" t="str" cm="1">
        <f t="array" aca="1" ref="H94" ca="1">IF(G94="","",IF(G94="●","振替後",IF(G94="▲","振替前",IF(G94="○","休日",IF(G94="外","非対象期間",IF(INDIRECT(VLOOKUP(B94,B$8:C$38,2,FALSE)&amp;(10*A94+5))="","",INDIRECT(VLOOKUP(B94,B$8:C$38,2,FALSE)&amp;(10*A94+5))))))))</f>
        <v/>
      </c>
      <c r="J94" s="69"/>
      <c r="K94" s="244"/>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276"/>
      <c r="AQ94" s="114" t="str">
        <f ca="1">IF(BR90=1,
IF((2-COUNTIF(OFFSET(L93,0,0,1,1),"外")-COUNTIF(OFFSET(L93,-10,BR82-1),"外"))&lt;=AQ93,"達成","未"),
IF((2-COUNTIF(OFFSET(L93,0,MAX(5-WEEKDAY(L88,3),0),1,2),"外"))&lt;=AQ93,"達成","未"))</f>
        <v>未</v>
      </c>
      <c r="AR94" s="112" t="str">
        <f ca="1">IF((2-COUNTIF(OFFSET($L93,0,$BR90+5,1,2),"外"))&lt;=AR93,"達成","未")</f>
        <v>未</v>
      </c>
      <c r="AS94" s="112" t="str">
        <f ca="1">IF((2-COUNTIF(OFFSET($L93,0,$BR90+12,1,2),"外"))&lt;=AS93,"達成","未")</f>
        <v>未</v>
      </c>
      <c r="AT94" s="112" t="str">
        <f ca="1">IF((2-COUNTIF(OFFSET($L93,0,$BR90+19,1,2),"外"))&lt;=AT93,"達成","未")</f>
        <v>未</v>
      </c>
      <c r="AU94" s="113" t="str">
        <f ca="1">IF((BR95+SIGN(BR90))&lt;5,"-",IF((2-COUNTIF(OFFSET($L93,0,$BR90+26,1,2),"外"))&lt;=AU93,"達成","未"))</f>
        <v>-</v>
      </c>
      <c r="AV94" s="214"/>
      <c r="AW94" s="215"/>
      <c r="AX94" s="216"/>
      <c r="AY94" s="217"/>
      <c r="AZ94" s="239"/>
      <c r="BA94" s="240">
        <f>COUNTIF(L95:AP96,"外")</f>
        <v>0</v>
      </c>
      <c r="BB94" s="242">
        <f ca="1">COUNTIF(OFFSET(L95,0,MAX(5-WEEKDAY(L88,3),0),1,MIN(7-WEEKDAY(L88,3),2)),"外")+COUNTIF(OFFSET(L95,0,MAX(5-WEEKDAY(L88,3),0)+7,1,2),"外")+COUNTIF(OFFSET(L95,0,MAX(5-WEEKDAY(L88,3),0)+14,1,2),"外")+COUNTIF(OFFSET(L95,0,MAX(5-WEEKDAY(L88,3),0)+21,1,2),"外")+IF(BR92-BR90&lt;27,0,COUNTIF(OFFSET(L95,0,BR90+26,1,MIN(7-BR93,2)),"外"))</f>
        <v>0</v>
      </c>
      <c r="BC94" s="238"/>
      <c r="BD94" s="209"/>
      <c r="BE94" s="222"/>
      <c r="BF94" s="209"/>
      <c r="BG94" s="222"/>
      <c r="BH94" s="222"/>
      <c r="BI94" s="222"/>
      <c r="BJ94" s="222"/>
      <c r="BK94" s="222"/>
      <c r="BL94" s="173"/>
      <c r="BM94" s="227"/>
      <c r="BN94" s="227"/>
      <c r="BO94" s="173"/>
      <c r="BP94" s="227"/>
      <c r="BQ94" s="142" t="s">
        <v>101</v>
      </c>
      <c r="BR94" s="33">
        <f>SIGN(BR90)+SIGN(BR93)+BR95</f>
        <v>5</v>
      </c>
      <c r="BS94" s="173"/>
      <c r="BT94" s="173"/>
    </row>
    <row r="95" spans="1:74" s="4" customFormat="1" ht="29.1" customHeight="1">
      <c r="A95" s="17">
        <f t="shared" si="19"/>
        <v>3</v>
      </c>
      <c r="B95" s="17">
        <f t="shared" si="20"/>
        <v>26</v>
      </c>
      <c r="D95" s="89" cm="1">
        <f t="array" aca="1" ref="D95" ca="1">IF(INDIRECT(VLOOKUP(B95,B$8:C$38,2,FALSE)&amp;(10*A95-1))="","",INDIRECT(VLOOKUP(B95,B$8:C$38,2,FALSE)&amp;(10*A95-1)))</f>
        <v>46017</v>
      </c>
      <c r="E95" s="17" t="str">
        <f t="shared" ca="1" si="18"/>
        <v>金</v>
      </c>
      <c r="F95" s="17" t="str" cm="1">
        <f t="array" aca="1" ref="F95" ca="1">IF(E95="","",IF(INDIRECT(VLOOKUP(B95,B$8:C$38,2,FALSE)&amp;(10*A95+3))="","",INDIRECT(VLOOKUP(B95,B$8:C$38,2,FALSE)&amp;(10*A95+3))))</f>
        <v/>
      </c>
      <c r="G95" s="17" t="str" cm="1">
        <f t="array" aca="1" ref="G95" ca="1">IF(E95="","",IF(INDIRECT(VLOOKUP(B95,B$8:C$38,2,FALSE)&amp;(10*A95+5))="","",INDIRECT(VLOOKUP(B95,B$8:C$38,2,FALSE)&amp;(10*A95+5))))</f>
        <v/>
      </c>
      <c r="H95" s="17" t="str" cm="1">
        <f t="array" aca="1" ref="H95" ca="1">IF(G95="","",IF(G95="●","振替後",IF(G95="▲","振替前",IF(G95="○","休日",IF(G95="外","非対象期間",IF(INDIRECT(VLOOKUP(B95,B$8:C$38,2,FALSE)&amp;(10*A95+5))="","",INDIRECT(VLOOKUP(B95,B$8:C$38,2,FALSE)&amp;(10*A95+5))))))))</f>
        <v/>
      </c>
      <c r="J95" s="69"/>
      <c r="K95" s="212" t="s">
        <v>84</v>
      </c>
      <c r="L95" s="194"/>
      <c r="M95" s="194"/>
      <c r="N95" s="194"/>
      <c r="O95" s="194"/>
      <c r="P95" s="194"/>
      <c r="Q95" s="194"/>
      <c r="R95" s="194"/>
      <c r="S95" s="194"/>
      <c r="T95" s="194"/>
      <c r="U95" s="194"/>
      <c r="V95" s="194"/>
      <c r="W95" s="194"/>
      <c r="X95" s="194"/>
      <c r="Y95" s="194"/>
      <c r="Z95" s="194"/>
      <c r="AA95" s="194"/>
      <c r="AB95" s="194"/>
      <c r="AC95" s="194"/>
      <c r="AD95" s="194"/>
      <c r="AE95" s="194"/>
      <c r="AF95" s="194"/>
      <c r="AG95" s="194"/>
      <c r="AH95" s="194"/>
      <c r="AI95" s="194"/>
      <c r="AJ95" s="194"/>
      <c r="AK95" s="194"/>
      <c r="AL95" s="194"/>
      <c r="AM95" s="194"/>
      <c r="AN95" s="194"/>
      <c r="AO95" s="194"/>
      <c r="AP95" s="276"/>
      <c r="AQ95" s="118">
        <f ca="1">IF(BR90=7,COUNTIF(OFFSET($L95,0,0,1,$BR90),"○")+COUNTIF(OFFSET($L95,0,$BR90,1,7),"●"),COUNTIF(OFFSET($L95,0,0,1,$BR90),"○")+COUNTIF(OFFSET($L95,-10,DAY(EOMONTH(L88-1,0))-7+BR90,1,7-$BR90),"○")+COUNTIF(OFFSET(L95,0,BR90,1,7),"●"))</f>
        <v>0</v>
      </c>
      <c r="AR95" s="119">
        <f ca="1">COUNTIF(OFFSET($L95,0,$BR90,1,7),"○")+COUNTIF(OFFSET($L95,0,$BR90+7,1,7),"●")</f>
        <v>0</v>
      </c>
      <c r="AS95" s="119">
        <f ca="1">COUNTIF(OFFSET($L95,0,$BR90+7,1,7),"○")+COUNTIF(OFFSET($L95,0,$BR90+14,1,7),"●")</f>
        <v>0</v>
      </c>
      <c r="AT95" s="119">
        <f ca="1">IF(BR95=3,COUNTIF(OFFSET($L95,0,$BR90+14,1,7),"○")+IFERROR(COUNTIF(OFFSET(L95,0,BR90+22,1,BR93),"●"),0)+COUNTIF(OFFSET(L95,10,0,1,7-BR93),"●"),COUNTIF(OFFSET($L95,0,$BR90+14,1,7),"○")+COUNTIF(OFFSET($L95,0,$BR90+21,1,7),"●"))</f>
        <v>0</v>
      </c>
      <c r="AU95" s="120" t="str">
        <f ca="1">IF((BR95+SIGN(BR90))&lt;5,"-",IF(BR93=0,COUNTIF(OFFSET(L95,0,BR90+21,1,7),"○")+COUNTIF(OFFSET(L95,10,0,1,7-BR93),"●"),COUNTIF(OFFSET(L95,0,BR90+21,1,7),"○")+COUNTIF(OFFSET(L95,0,BR90+28,1,BR93),"●")+COUNTIF(OFFSET(L95,10,1,7-BR93,),"●")))</f>
        <v>-</v>
      </c>
      <c r="AV95" s="198">
        <f>BJ90</f>
        <v>0</v>
      </c>
      <c r="AW95" s="200">
        <f>IF(BD90=0,"対象外",AV95/BD90)</f>
        <v>0</v>
      </c>
      <c r="AX95" s="202" t="str">
        <f ca="1">IF(BD90=0,"対象外",IF(AV95/BD90&gt;=0.285,"達成",IF(AV95&gt;=BP93,"達成※","未")))</f>
        <v>未</v>
      </c>
      <c r="AY95" s="204">
        <f>BK90</f>
        <v>32</v>
      </c>
      <c r="AZ95" s="206">
        <f>IFERROR(AY95/BG90,"")</f>
        <v>0.15763546798029557</v>
      </c>
      <c r="BA95" s="241"/>
      <c r="BB95" s="243"/>
      <c r="BC95" s="238"/>
      <c r="BD95" s="210"/>
      <c r="BE95" s="222"/>
      <c r="BF95" s="210"/>
      <c r="BG95" s="222"/>
      <c r="BH95" s="222"/>
      <c r="BI95" s="222"/>
      <c r="BJ95" s="222"/>
      <c r="BK95" s="222"/>
      <c r="BL95" s="173"/>
      <c r="BM95" s="228"/>
      <c r="BN95" s="228"/>
      <c r="BO95" s="173"/>
      <c r="BP95" s="228"/>
      <c r="BQ95" s="37" t="s">
        <v>100</v>
      </c>
      <c r="BR95" s="104">
        <f>ROUNDDOWN((BR92-BR90)/7,0)</f>
        <v>3</v>
      </c>
      <c r="BS95" s="173"/>
      <c r="BT95" s="173"/>
    </row>
    <row r="96" spans="1:74" s="4" customFormat="1" ht="29.1" customHeight="1" thickBot="1">
      <c r="A96" s="17">
        <f t="shared" si="19"/>
        <v>3</v>
      </c>
      <c r="B96" s="17">
        <f t="shared" si="20"/>
        <v>27</v>
      </c>
      <c r="D96" s="89" cm="1">
        <f t="array" aca="1" ref="D96" ca="1">IF(INDIRECT(VLOOKUP(B96,B$8:C$38,2,FALSE)&amp;(10*A96-1))="","",INDIRECT(VLOOKUP(B96,B$8:C$38,2,FALSE)&amp;(10*A96-1)))</f>
        <v>46018</v>
      </c>
      <c r="E96" s="17" t="str">
        <f t="shared" ca="1" si="18"/>
        <v>土</v>
      </c>
      <c r="F96" s="17" t="str" cm="1">
        <f t="array" aca="1" ref="F96" ca="1">IF(E96="","",IF(INDIRECT(VLOOKUP(B96,B$8:C$38,2,FALSE)&amp;(10*A96+3))="","",INDIRECT(VLOOKUP(B96,B$8:C$38,2,FALSE)&amp;(10*A96+3))))</f>
        <v/>
      </c>
      <c r="G96" s="17" t="str" cm="1">
        <f t="array" aca="1" ref="G96" ca="1">IF(E96="","",IF(INDIRECT(VLOOKUP(B96,B$8:C$38,2,FALSE)&amp;(10*A96+5))="","",INDIRECT(VLOOKUP(B96,B$8:C$38,2,FALSE)&amp;(10*A96+5))))</f>
        <v/>
      </c>
      <c r="H96" s="17" t="str" cm="1">
        <f t="array" aca="1" ref="H96" ca="1">IF(G96="","",IF(G96="●","振替後",IF(G96="▲","振替前",IF(G96="○","休日",IF(G96="外","非対象期間",IF(INDIRECT(VLOOKUP(B96,B$8:C$38,2,FALSE)&amp;(10*A96+5))="","",INDIRECT(VLOOKUP(B96,B$8:C$38,2,FALSE)&amp;(10*A96+5))))))))</f>
        <v/>
      </c>
      <c r="J96" s="69"/>
      <c r="K96" s="213"/>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5"/>
      <c r="AN96" s="195"/>
      <c r="AO96" s="195"/>
      <c r="AP96" s="277"/>
      <c r="AQ96" s="123" t="str">
        <f ca="1">IF(BR90=1,
IF((2-COUNTIF(OFFSET(L95,0,0,1,1),"外")-COUNTIF(OFFSET(L95,-10,BR82-1),"外"))&lt;=AQ95,"達成","未"),
IF((2-COUNTIF(OFFSET(L95,0,MAX(5-WEEKDAY(L88,3),0),1,2),"外"))&lt;=AQ95,"達成","未"))</f>
        <v>未</v>
      </c>
      <c r="AR96" s="124" t="str">
        <f ca="1">IF((2-COUNTIF(OFFSET($L95,0,$BR90+5,1,2),"外"))&lt;=AR95,"達成","未")</f>
        <v>未</v>
      </c>
      <c r="AS96" s="124" t="str">
        <f ca="1">IF((2-COUNTIF(OFFSET($L95,0,$BR90+12,1,2),"外"))&lt;=AS95,"達成","未")</f>
        <v>未</v>
      </c>
      <c r="AT96" s="124" t="str">
        <f ca="1">IF((2-COUNTIF(OFFSET($L95,0,$BR90+19,1,2),"外"))&lt;=AT95,"達成","未")</f>
        <v>未</v>
      </c>
      <c r="AU96" s="125" t="str">
        <f ca="1">IF((BR95+SIGN(BR90))&lt;5,"-",IF((2-COUNTIF(OFFSET($L95,0,$BR90+26,1,2),"外"))&lt;=AU95,"達成","未"))</f>
        <v>-</v>
      </c>
      <c r="AV96" s="199"/>
      <c r="AW96" s="201"/>
      <c r="AX96" s="203"/>
      <c r="AY96" s="205"/>
      <c r="AZ96" s="207"/>
      <c r="BA96" s="38"/>
      <c r="BB96" s="38"/>
      <c r="BC96" s="138"/>
      <c r="BD96" s="138"/>
      <c r="BE96" s="138"/>
      <c r="BF96" s="138"/>
      <c r="BG96" s="138"/>
      <c r="BH96" s="138"/>
      <c r="BI96" s="138"/>
      <c r="BJ96" s="138"/>
      <c r="BK96" s="138"/>
      <c r="BL96" s="46"/>
      <c r="BM96" s="46"/>
      <c r="BN96" s="46"/>
      <c r="BO96" s="46"/>
      <c r="BP96" s="46"/>
      <c r="BQ96" s="46"/>
      <c r="BR96" s="34"/>
      <c r="BS96" s="46"/>
      <c r="BT96" s="2"/>
    </row>
    <row r="97" spans="1:74" ht="14.25" thickBot="1">
      <c r="A97" s="17">
        <f t="shared" si="19"/>
        <v>3</v>
      </c>
      <c r="B97" s="17">
        <f t="shared" si="20"/>
        <v>28</v>
      </c>
      <c r="D97" s="89" cm="1">
        <f t="array" aca="1" ref="D97" ca="1">IF(INDIRECT(VLOOKUP(B97,B$8:C$38,2,FALSE)&amp;(10*A97-1))="","",INDIRECT(VLOOKUP(B97,B$8:C$38,2,FALSE)&amp;(10*A97-1)))</f>
        <v>46019</v>
      </c>
      <c r="E97" s="17" t="str">
        <f t="shared" ca="1" si="18"/>
        <v>日</v>
      </c>
      <c r="F97" s="17" t="str" cm="1">
        <f t="array" aca="1" ref="F97" ca="1">IF(E97="","",IF(INDIRECT(VLOOKUP(B97,B$8:C$38,2,FALSE)&amp;(10*A97+3))="","",INDIRECT(VLOOKUP(B97,B$8:C$38,2,FALSE)&amp;(10*A97+3))))</f>
        <v>○</v>
      </c>
      <c r="G97" s="17" t="str" cm="1">
        <f t="array" aca="1" ref="G97" ca="1">IF(E97="","",IF(INDIRECT(VLOOKUP(B97,B$8:C$38,2,FALSE)&amp;(10*A97+5))="","",INDIRECT(VLOOKUP(B97,B$8:C$38,2,FALSE)&amp;(10*A97+5))))</f>
        <v>○</v>
      </c>
      <c r="H97" s="17" t="str" cm="1">
        <f t="array" aca="1" ref="H97" ca="1">IF(G97="","",IF(G97="●","振替後",IF(G97="▲","振替前",IF(G97="○","休日",IF(G97="外","非対象期間",IF(INDIRECT(VLOOKUP(B97,B$8:C$38,2,FALSE)&amp;(10*A97+5))="","",INDIRECT(VLOOKUP(B97,B$8:C$38,2,FALSE)&amp;(10*A97+5))))))))</f>
        <v>休日</v>
      </c>
      <c r="J97" s="52"/>
      <c r="K97" s="53"/>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BI97" s="7"/>
      <c r="BJ97" s="7"/>
      <c r="BK97" s="7"/>
      <c r="BL97" s="2"/>
    </row>
    <row r="98" spans="1:74" ht="13.5" customHeight="1">
      <c r="A98" s="17">
        <f t="shared" si="19"/>
        <v>3</v>
      </c>
      <c r="B98" s="17">
        <f t="shared" si="20"/>
        <v>29</v>
      </c>
      <c r="D98" s="89" cm="1">
        <f t="array" aca="1" ref="D98" ca="1">IF(INDIRECT(VLOOKUP(B98,B$8:C$38,2,FALSE)&amp;(10*A98-1))="","",INDIRECT(VLOOKUP(B98,B$8:C$38,2,FALSE)&amp;(10*A98-1)))</f>
        <v>46020</v>
      </c>
      <c r="E98" s="17" t="str">
        <f t="shared" ca="1" si="18"/>
        <v>月</v>
      </c>
      <c r="F98" s="17" t="str" cm="1">
        <f t="array" aca="1" ref="F98" ca="1">IF(E98="","",IF(INDIRECT(VLOOKUP(B98,B$8:C$38,2,FALSE)&amp;(10*A98+3))="","",INDIRECT(VLOOKUP(B98,B$8:C$38,2,FALSE)&amp;(10*A98+3))))</f>
        <v>外</v>
      </c>
      <c r="G98" s="17" t="str" cm="1">
        <f t="array" aca="1" ref="G98" ca="1">IF(E98="","",IF(INDIRECT(VLOOKUP(B98,B$8:C$38,2,FALSE)&amp;(10*A98+5))="","",INDIRECT(VLOOKUP(B98,B$8:C$38,2,FALSE)&amp;(10*A98+5))))</f>
        <v>外</v>
      </c>
      <c r="H98" s="17" t="str" cm="1">
        <f t="array" aca="1" ref="H98" ca="1">IF(G98="","",IF(G98="●","振替後",IF(G98="▲","振替前",IF(G98="○","休日",IF(G98="外","非対象期間",IF(INDIRECT(VLOOKUP(B98,B$8:C$38,2,FALSE)&amp;(10*A98+5))="","",INDIRECT(VLOOKUP(B98,B$8:C$38,2,FALSE)&amp;(10*A98+5))))))))</f>
        <v>非対象期間</v>
      </c>
      <c r="J98" s="52"/>
      <c r="K98" s="66" t="s">
        <v>0</v>
      </c>
      <c r="L98" s="258">
        <f>DATE(YEAR(L88),MONTH(L88)+1,DAY(L88))</f>
        <v>46204</v>
      </c>
      <c r="M98" s="258"/>
      <c r="N98" s="258"/>
      <c r="O98" s="258"/>
      <c r="P98" s="258"/>
      <c r="Q98" s="258"/>
      <c r="R98" s="258"/>
      <c r="S98" s="258"/>
      <c r="T98" s="258"/>
      <c r="U98" s="258"/>
      <c r="V98" s="258"/>
      <c r="W98" s="258"/>
      <c r="X98" s="258"/>
      <c r="Y98" s="258"/>
      <c r="Z98" s="258"/>
      <c r="AA98" s="258"/>
      <c r="AB98" s="258"/>
      <c r="AC98" s="258"/>
      <c r="AD98" s="258"/>
      <c r="AE98" s="258"/>
      <c r="AF98" s="258"/>
      <c r="AG98" s="258"/>
      <c r="AH98" s="258"/>
      <c r="AI98" s="258"/>
      <c r="AJ98" s="258"/>
      <c r="AK98" s="258"/>
      <c r="AL98" s="258"/>
      <c r="AM98" s="258"/>
      <c r="AN98" s="258"/>
      <c r="AO98" s="258"/>
      <c r="AP98" s="259"/>
      <c r="AQ98" s="270" t="s">
        <v>136</v>
      </c>
      <c r="AR98" s="271"/>
      <c r="AS98" s="271"/>
      <c r="AT98" s="271"/>
      <c r="AU98" s="272"/>
      <c r="AV98" s="260" t="s">
        <v>50</v>
      </c>
      <c r="AW98" s="261"/>
      <c r="AX98" s="262"/>
      <c r="AY98" s="266" t="s">
        <v>11</v>
      </c>
      <c r="AZ98" s="267"/>
      <c r="BA98" s="250" t="s">
        <v>102</v>
      </c>
      <c r="BB98" s="253" t="s">
        <v>103</v>
      </c>
      <c r="BC98" s="256" t="s">
        <v>15</v>
      </c>
      <c r="BD98" s="208" t="s">
        <v>104</v>
      </c>
      <c r="BE98" s="247" t="s">
        <v>105</v>
      </c>
      <c r="BF98" s="208" t="s">
        <v>107</v>
      </c>
      <c r="BG98" s="247" t="s">
        <v>106</v>
      </c>
      <c r="BH98" s="208" t="s">
        <v>80</v>
      </c>
      <c r="BI98" s="208" t="s">
        <v>81</v>
      </c>
      <c r="BJ98" s="139" t="s">
        <v>82</v>
      </c>
      <c r="BK98" s="139" t="s">
        <v>83</v>
      </c>
      <c r="BL98" s="222" t="s">
        <v>52</v>
      </c>
      <c r="BM98" s="247" t="s">
        <v>108</v>
      </c>
      <c r="BN98" s="247" t="s">
        <v>109</v>
      </c>
      <c r="BO98" s="222" t="s">
        <v>110</v>
      </c>
      <c r="BP98" s="222" t="s">
        <v>111</v>
      </c>
      <c r="BQ98" s="143"/>
      <c r="BR98" s="245" t="s">
        <v>92</v>
      </c>
      <c r="BS98" s="222" t="s">
        <v>61</v>
      </c>
      <c r="BT98" s="173" t="s">
        <v>142</v>
      </c>
    </row>
    <row r="99" spans="1:74" ht="12.95" customHeight="1">
      <c r="A99" s="17">
        <f t="shared" si="19"/>
        <v>3</v>
      </c>
      <c r="B99" s="17">
        <f t="shared" si="20"/>
        <v>30</v>
      </c>
      <c r="D99" s="89" cm="1">
        <f t="array" aca="1" ref="D99" ca="1">IF(INDIRECT(VLOOKUP(B99,B$8:C$38,2,FALSE)&amp;(10*A99-1))="","",INDIRECT(VLOOKUP(B99,B$8:C$38,2,FALSE)&amp;(10*A99-1)))</f>
        <v>46021</v>
      </c>
      <c r="E99" s="17" t="str">
        <f t="shared" ca="1" si="18"/>
        <v>火</v>
      </c>
      <c r="F99" s="17" t="str" cm="1">
        <f t="array" aca="1" ref="F99" ca="1">IF(E99="","",IF(INDIRECT(VLOOKUP(B99,B$8:C$38,2,FALSE)&amp;(10*A99+3))="","",INDIRECT(VLOOKUP(B99,B$8:C$38,2,FALSE)&amp;(10*A99+3))))</f>
        <v>外</v>
      </c>
      <c r="G99" s="17" t="str" cm="1">
        <f t="array" aca="1" ref="G99" ca="1">IF(E99="","",IF(INDIRECT(VLOOKUP(B99,B$8:C$38,2,FALSE)&amp;(10*A99+5))="","",INDIRECT(VLOOKUP(B99,B$8:C$38,2,FALSE)&amp;(10*A99+5))))</f>
        <v>外</v>
      </c>
      <c r="H99" s="17" t="str" cm="1">
        <f t="array" aca="1" ref="H99" ca="1">IF(G99="","",IF(G99="●","振替後",IF(G99="▲","振替前",IF(G99="○","休日",IF(G99="外","非対象期間",IF(INDIRECT(VLOOKUP(B99,B$8:C$38,2,FALSE)&amp;(10*A99+5))="","",INDIRECT(VLOOKUP(B99,B$8:C$38,2,FALSE)&amp;(10*A99+5))))))))</f>
        <v>非対象期間</v>
      </c>
      <c r="J99" s="52"/>
      <c r="K99" s="67" t="s">
        <v>1</v>
      </c>
      <c r="L99" s="126">
        <f>DATE(YEAR(L98),MONTH(L98),DAY(L98))</f>
        <v>46204</v>
      </c>
      <c r="M99" s="126">
        <f>IF(MONTH(DATE(YEAR(L99),MONTH(L99),DAY(L99)+1))=MONTH($L98),DATE(YEAR(L99),MONTH(L99),DAY(L99)+1),"")</f>
        <v>46205</v>
      </c>
      <c r="N99" s="126">
        <f t="shared" ref="N99:AP99" si="25">IF(MONTH(DATE(YEAR(M99),MONTH(M99),DAY(M99)+1))=MONTH($L98),DATE(YEAR(M99),MONTH(M99),DAY(M99)+1),"")</f>
        <v>46206</v>
      </c>
      <c r="O99" s="126">
        <f t="shared" si="25"/>
        <v>46207</v>
      </c>
      <c r="P99" s="126">
        <f t="shared" si="25"/>
        <v>46208</v>
      </c>
      <c r="Q99" s="126">
        <f t="shared" si="25"/>
        <v>46209</v>
      </c>
      <c r="R99" s="126">
        <f t="shared" si="25"/>
        <v>46210</v>
      </c>
      <c r="S99" s="126">
        <f t="shared" si="25"/>
        <v>46211</v>
      </c>
      <c r="T99" s="126">
        <f t="shared" si="25"/>
        <v>46212</v>
      </c>
      <c r="U99" s="126">
        <f t="shared" si="25"/>
        <v>46213</v>
      </c>
      <c r="V99" s="126">
        <f t="shared" si="25"/>
        <v>46214</v>
      </c>
      <c r="W99" s="126">
        <f t="shared" si="25"/>
        <v>46215</v>
      </c>
      <c r="X99" s="126">
        <f t="shared" si="25"/>
        <v>46216</v>
      </c>
      <c r="Y99" s="126">
        <f t="shared" si="25"/>
        <v>46217</v>
      </c>
      <c r="Z99" s="126">
        <f t="shared" si="25"/>
        <v>46218</v>
      </c>
      <c r="AA99" s="126">
        <f t="shared" si="25"/>
        <v>46219</v>
      </c>
      <c r="AB99" s="126">
        <f t="shared" si="25"/>
        <v>46220</v>
      </c>
      <c r="AC99" s="126">
        <f t="shared" si="25"/>
        <v>46221</v>
      </c>
      <c r="AD99" s="126">
        <f t="shared" si="25"/>
        <v>46222</v>
      </c>
      <c r="AE99" s="126">
        <f t="shared" si="25"/>
        <v>46223</v>
      </c>
      <c r="AF99" s="126">
        <f t="shared" si="25"/>
        <v>46224</v>
      </c>
      <c r="AG99" s="126">
        <f t="shared" si="25"/>
        <v>46225</v>
      </c>
      <c r="AH99" s="126">
        <f t="shared" si="25"/>
        <v>46226</v>
      </c>
      <c r="AI99" s="126">
        <f t="shared" si="25"/>
        <v>46227</v>
      </c>
      <c r="AJ99" s="126">
        <f t="shared" si="25"/>
        <v>46228</v>
      </c>
      <c r="AK99" s="126">
        <f t="shared" si="25"/>
        <v>46229</v>
      </c>
      <c r="AL99" s="126">
        <f t="shared" si="25"/>
        <v>46230</v>
      </c>
      <c r="AM99" s="126">
        <f t="shared" si="25"/>
        <v>46231</v>
      </c>
      <c r="AN99" s="126">
        <f t="shared" si="25"/>
        <v>46232</v>
      </c>
      <c r="AO99" s="126">
        <f t="shared" si="25"/>
        <v>46233</v>
      </c>
      <c r="AP99" s="127">
        <f t="shared" si="25"/>
        <v>46234</v>
      </c>
      <c r="AQ99" s="273"/>
      <c r="AR99" s="274"/>
      <c r="AS99" s="274"/>
      <c r="AT99" s="274"/>
      <c r="AU99" s="275"/>
      <c r="AV99" s="263"/>
      <c r="AW99" s="264"/>
      <c r="AX99" s="265"/>
      <c r="AY99" s="268"/>
      <c r="AZ99" s="269"/>
      <c r="BA99" s="251"/>
      <c r="BB99" s="254"/>
      <c r="BC99" s="257"/>
      <c r="BD99" s="210"/>
      <c r="BE99" s="248"/>
      <c r="BF99" s="210"/>
      <c r="BG99" s="248"/>
      <c r="BH99" s="210"/>
      <c r="BI99" s="210"/>
      <c r="BJ99" s="140" t="s">
        <v>78</v>
      </c>
      <c r="BK99" s="140" t="s">
        <v>79</v>
      </c>
      <c r="BL99" s="222"/>
      <c r="BM99" s="249"/>
      <c r="BN99" s="249"/>
      <c r="BO99" s="173"/>
      <c r="BP99" s="173"/>
      <c r="BQ99" s="144"/>
      <c r="BR99" s="246"/>
      <c r="BS99" s="222"/>
      <c r="BT99" s="173"/>
    </row>
    <row r="100" spans="1:74" ht="13.5" customHeight="1">
      <c r="A100" s="17">
        <f t="shared" si="19"/>
        <v>3</v>
      </c>
      <c r="B100" s="17">
        <f t="shared" si="20"/>
        <v>31</v>
      </c>
      <c r="D100" s="89" cm="1">
        <f t="array" aca="1" ref="D100" ca="1">IF(INDIRECT(VLOOKUP(B100,B$8:C$38,2,FALSE)&amp;(10*A100-1))="","",INDIRECT(VLOOKUP(B100,B$8:C$38,2,FALSE)&amp;(10*A100-1)))</f>
        <v>46022</v>
      </c>
      <c r="E100" s="17" t="str">
        <f t="shared" ca="1" si="18"/>
        <v>水</v>
      </c>
      <c r="F100" s="17" t="str" cm="1">
        <f t="array" aca="1" ref="F100" ca="1">IF(E100="","",IF(INDIRECT(VLOOKUP(B100,B$8:C$38,2,FALSE)&amp;(10*A100+3))="","",INDIRECT(VLOOKUP(B100,B$8:C$38,2,FALSE)&amp;(10*A100+3))))</f>
        <v>外</v>
      </c>
      <c r="G100" s="17" t="str" cm="1">
        <f t="array" aca="1" ref="G100" ca="1">IF(E100="","",IF(INDIRECT(VLOOKUP(B100,B$8:C$38,2,FALSE)&amp;(10*A100+5))="","",INDIRECT(VLOOKUP(B100,B$8:C$38,2,FALSE)&amp;(10*A100+5))))</f>
        <v>外</v>
      </c>
      <c r="H100" s="17" t="str" cm="1">
        <f t="array" aca="1" ref="H100" ca="1">IF(G100="","",IF(G100="●","振替後",IF(G100="▲","振替前",IF(G100="○","休日",IF(G100="外","非対象期間",IF(INDIRECT(VLOOKUP(B100,B$8:C$38,2,FALSE)&amp;(10*A100+5))="","",INDIRECT(VLOOKUP(B100,B$8:C$38,2,FALSE)&amp;(10*A100+5))))))))</f>
        <v>非対象期間</v>
      </c>
      <c r="J100" s="52"/>
      <c r="K100" s="67" t="s">
        <v>2</v>
      </c>
      <c r="L100" s="145" t="str">
        <f t="shared" ref="L100:AP100" si="26">TEXT(L99,"aaa")</f>
        <v>水</v>
      </c>
      <c r="M100" s="145" t="str">
        <f t="shared" si="26"/>
        <v>木</v>
      </c>
      <c r="N100" s="145" t="str">
        <f t="shared" si="26"/>
        <v>金</v>
      </c>
      <c r="O100" s="145" t="str">
        <f t="shared" si="26"/>
        <v>土</v>
      </c>
      <c r="P100" s="145" t="str">
        <f t="shared" si="26"/>
        <v>日</v>
      </c>
      <c r="Q100" s="145" t="str">
        <f t="shared" si="26"/>
        <v>月</v>
      </c>
      <c r="R100" s="145" t="str">
        <f t="shared" si="26"/>
        <v>火</v>
      </c>
      <c r="S100" s="145" t="str">
        <f t="shared" si="26"/>
        <v>水</v>
      </c>
      <c r="T100" s="145" t="str">
        <f t="shared" si="26"/>
        <v>木</v>
      </c>
      <c r="U100" s="145" t="str">
        <f t="shared" si="26"/>
        <v>金</v>
      </c>
      <c r="V100" s="145" t="str">
        <f t="shared" si="26"/>
        <v>土</v>
      </c>
      <c r="W100" s="145" t="str">
        <f t="shared" si="26"/>
        <v>日</v>
      </c>
      <c r="X100" s="145" t="str">
        <f t="shared" si="26"/>
        <v>月</v>
      </c>
      <c r="Y100" s="145" t="str">
        <f t="shared" si="26"/>
        <v>火</v>
      </c>
      <c r="Z100" s="145" t="str">
        <f t="shared" si="26"/>
        <v>水</v>
      </c>
      <c r="AA100" s="145" t="str">
        <f t="shared" si="26"/>
        <v>木</v>
      </c>
      <c r="AB100" s="145" t="str">
        <f t="shared" si="26"/>
        <v>金</v>
      </c>
      <c r="AC100" s="145" t="str">
        <f t="shared" si="26"/>
        <v>土</v>
      </c>
      <c r="AD100" s="145" t="str">
        <f t="shared" si="26"/>
        <v>日</v>
      </c>
      <c r="AE100" s="145" t="str">
        <f t="shared" si="26"/>
        <v>月</v>
      </c>
      <c r="AF100" s="145" t="str">
        <f t="shared" si="26"/>
        <v>火</v>
      </c>
      <c r="AG100" s="145" t="str">
        <f t="shared" si="26"/>
        <v>水</v>
      </c>
      <c r="AH100" s="145" t="str">
        <f t="shared" si="26"/>
        <v>木</v>
      </c>
      <c r="AI100" s="145" t="str">
        <f t="shared" si="26"/>
        <v>金</v>
      </c>
      <c r="AJ100" s="145" t="str">
        <f t="shared" si="26"/>
        <v>土</v>
      </c>
      <c r="AK100" s="145" t="str">
        <f t="shared" si="26"/>
        <v>日</v>
      </c>
      <c r="AL100" s="145" t="str">
        <f t="shared" si="26"/>
        <v>月</v>
      </c>
      <c r="AM100" s="145" t="str">
        <f t="shared" si="26"/>
        <v>火</v>
      </c>
      <c r="AN100" s="145" t="str">
        <f t="shared" si="26"/>
        <v>水</v>
      </c>
      <c r="AO100" s="145" t="str">
        <f t="shared" si="26"/>
        <v>木</v>
      </c>
      <c r="AP100" s="146" t="str">
        <f t="shared" si="26"/>
        <v>金</v>
      </c>
      <c r="AQ100" s="287" t="s">
        <v>137</v>
      </c>
      <c r="AR100" s="289" t="s">
        <v>138</v>
      </c>
      <c r="AS100" s="289" t="s">
        <v>139</v>
      </c>
      <c r="AT100" s="289" t="s">
        <v>140</v>
      </c>
      <c r="AU100" s="304" t="s">
        <v>141</v>
      </c>
      <c r="AV100" s="229" t="s">
        <v>44</v>
      </c>
      <c r="AW100" s="230" t="s">
        <v>12</v>
      </c>
      <c r="AX100" s="231" t="s">
        <v>51</v>
      </c>
      <c r="AY100" s="232" t="s">
        <v>44</v>
      </c>
      <c r="AZ100" s="235" t="s">
        <v>13</v>
      </c>
      <c r="BA100" s="252"/>
      <c r="BB100" s="255"/>
      <c r="BC100" s="238">
        <f>COUNT(L99:AP99)</f>
        <v>31</v>
      </c>
      <c r="BD100" s="208">
        <f>BC100-BA102</f>
        <v>31</v>
      </c>
      <c r="BE100" s="222">
        <f>SUM(BD$8:BD103)</f>
        <v>234</v>
      </c>
      <c r="BF100" s="208">
        <f>BC100-BA104</f>
        <v>31</v>
      </c>
      <c r="BG100" s="222">
        <f>SUM(BF$8:BF103)</f>
        <v>234</v>
      </c>
      <c r="BH100" s="222">
        <f>COUNTIF(L103:AP103,"○")+COUNTIF(L103:AP103,"●")</f>
        <v>0</v>
      </c>
      <c r="BI100" s="222">
        <f>SUM(BH$9:BH104)</f>
        <v>32</v>
      </c>
      <c r="BJ100" s="222">
        <f>COUNTIF(L105:AP105,"○")+COUNTIF(L105:AP105,"●")</f>
        <v>0</v>
      </c>
      <c r="BK100" s="222">
        <f>SUM(BJ$10:BJ105)</f>
        <v>32</v>
      </c>
      <c r="BL100" s="173">
        <f>COUNTIF(L100:AP100,"土")+COUNTIF(L100:AP100,"日")</f>
        <v>8</v>
      </c>
      <c r="BM100" s="248"/>
      <c r="BN100" s="248"/>
      <c r="BO100" s="173" t="str">
        <f ca="1">IF(OR(BM101/BD100&lt;0.285,BM101=0),"特例","特例なし")</f>
        <v>特例</v>
      </c>
      <c r="BP100" s="173" t="str">
        <f ca="1">IF(OR(BN101/BF100&lt;0.285,BN101=0),"特例","特例なし")</f>
        <v>特例</v>
      </c>
      <c r="BQ100" s="223" t="s">
        <v>97</v>
      </c>
      <c r="BR100" s="225">
        <f>ABS(IF(WEEKDAY(L98,3)=0,7,WEEKDAY(L98,3)-7))</f>
        <v>5</v>
      </c>
      <c r="BS100" s="173">
        <f ca="1">IF($AX$340="計画",IF(BD100=0,1,IF(AX103="達成",1,IF(AX103="達成※",1,0))),IF(BF100=0,1,IF(AX105="達成",1,IF(AX105="達成※",1,0))))</f>
        <v>0</v>
      </c>
      <c r="BT100" s="173">
        <f ca="1">IF($AX$340="計画",IF(COUNTIF(AQ104:AU104,"未")=0,1,0),IF(COUNTIF(AQ106:AU106,"未")=0,1,0))</f>
        <v>0</v>
      </c>
    </row>
    <row r="101" spans="1:74" ht="33.950000000000003" customHeight="1">
      <c r="A101" s="17">
        <f t="shared" si="19"/>
        <v>4</v>
      </c>
      <c r="B101" s="17">
        <f t="shared" si="20"/>
        <v>1</v>
      </c>
      <c r="D101" s="89" cm="1">
        <f t="array" aca="1" ref="D101" ca="1">IF(INDIRECT(VLOOKUP(B101,B$8:C$38,2,FALSE)&amp;(10*A101-1))="","",INDIRECT(VLOOKUP(B101,B$8:C$38,2,FALSE)&amp;(10*A101-1)))</f>
        <v>46023</v>
      </c>
      <c r="E101" s="17" t="str">
        <f t="shared" ca="1" si="18"/>
        <v>木</v>
      </c>
      <c r="F101" s="17" t="str" cm="1">
        <f t="array" aca="1" ref="F101" ca="1">IF(E101="","",IF(INDIRECT(VLOOKUP(B101,B$8:C$38,2,FALSE)&amp;(10*A101+3))="","",INDIRECT(VLOOKUP(B101,B$8:C$38,2,FALSE)&amp;(10*A101+3))))</f>
        <v>外</v>
      </c>
      <c r="G101" s="17" t="str" cm="1">
        <f t="array" aca="1" ref="G101" ca="1">IF(E101="","",IF(INDIRECT(VLOOKUP(B101,B$8:C$38,2,FALSE)&amp;(10*A101+5))="","",INDIRECT(VLOOKUP(B101,B$8:C$38,2,FALSE)&amp;(10*A101+5))))</f>
        <v>外</v>
      </c>
      <c r="H101" s="17" t="str" cm="1">
        <f t="array" aca="1" ref="H101" ca="1">IF(G101="","",IF(G101="●","振替後",IF(G101="▲","振替前",IF(G101="○","休日",IF(G101="外","非対象期間",IF(INDIRECT(VLOOKUP(B101,B$8:C$38,2,FALSE)&amp;(10*A101+5))="","",INDIRECT(VLOOKUP(B101,B$8:C$38,2,FALSE)&amp;(10*A101+5))))))))</f>
        <v>非対象期間</v>
      </c>
      <c r="J101" s="52"/>
      <c r="K101" s="220" t="s">
        <v>3</v>
      </c>
      <c r="L101" s="283" t="str">
        <f>IFERROR(VLOOKUP(L99,祝日一覧!$A:$C,3,FALSE),"")</f>
        <v/>
      </c>
      <c r="M101" s="283" t="str">
        <f>IFERROR(VLOOKUP(M99,祝日一覧!$A:$C,3,FALSE),"")</f>
        <v/>
      </c>
      <c r="N101" s="283" t="str">
        <f>IFERROR(VLOOKUP(N99,祝日一覧!$A:$C,3,FALSE),"")</f>
        <v/>
      </c>
      <c r="O101" s="283" t="str">
        <f>IFERROR(VLOOKUP(O99,祝日一覧!$A:$C,3,FALSE),"")</f>
        <v/>
      </c>
      <c r="P101" s="283" t="str">
        <f>IFERROR(VLOOKUP(P99,祝日一覧!$A:$C,3,FALSE),"")</f>
        <v/>
      </c>
      <c r="Q101" s="283" t="str">
        <f>IFERROR(VLOOKUP(Q99,祝日一覧!$A:$C,3,FALSE),"")</f>
        <v/>
      </c>
      <c r="R101" s="283" t="str">
        <f>IFERROR(VLOOKUP(R99,祝日一覧!$A:$C,3,FALSE),"")</f>
        <v/>
      </c>
      <c r="S101" s="283" t="str">
        <f>IFERROR(VLOOKUP(S99,祝日一覧!$A:$C,3,FALSE),"")</f>
        <v/>
      </c>
      <c r="T101" s="283" t="str">
        <f>IFERROR(VLOOKUP(T99,祝日一覧!$A:$C,3,FALSE),"")</f>
        <v/>
      </c>
      <c r="U101" s="283" t="str">
        <f>IFERROR(VLOOKUP(U99,祝日一覧!$A:$C,3,FALSE),"")</f>
        <v/>
      </c>
      <c r="V101" s="283" t="str">
        <f>IFERROR(VLOOKUP(V99,祝日一覧!$A:$C,3,FALSE),"")</f>
        <v/>
      </c>
      <c r="W101" s="283" t="str">
        <f>IFERROR(VLOOKUP(W99,祝日一覧!$A:$C,3,FALSE),"")</f>
        <v/>
      </c>
      <c r="X101" s="283" t="str">
        <f>IFERROR(VLOOKUP(X99,祝日一覧!$A:$C,3,FALSE),"")</f>
        <v/>
      </c>
      <c r="Y101" s="283" t="str">
        <f>IFERROR(VLOOKUP(Y99,祝日一覧!$A:$C,3,FALSE),"")</f>
        <v/>
      </c>
      <c r="Z101" s="283" t="str">
        <f>IFERROR(VLOOKUP(Z99,祝日一覧!$A:$C,3,FALSE),"")</f>
        <v/>
      </c>
      <c r="AA101" s="283" t="str">
        <f>IFERROR(VLOOKUP(AA99,祝日一覧!$A:$C,3,FALSE),"")</f>
        <v/>
      </c>
      <c r="AB101" s="283" t="str">
        <f>IFERROR(VLOOKUP(AB99,祝日一覧!$A:$C,3,FALSE),"")</f>
        <v/>
      </c>
      <c r="AC101" s="283" t="str">
        <f>IFERROR(VLOOKUP(AC99,祝日一覧!$A:$C,3,FALSE),"")</f>
        <v/>
      </c>
      <c r="AD101" s="283" t="str">
        <f>IFERROR(VLOOKUP(AD99,祝日一覧!$A:$C,3,FALSE),"")</f>
        <v/>
      </c>
      <c r="AE101" s="283" t="str">
        <f>IFERROR(VLOOKUP(AE99,祝日一覧!$A:$C,3,FALSE),"")</f>
        <v>海の日</v>
      </c>
      <c r="AF101" s="283" t="str">
        <f>IFERROR(VLOOKUP(AF99,祝日一覧!$A:$C,3,FALSE),"")</f>
        <v/>
      </c>
      <c r="AG101" s="283" t="str">
        <f>IFERROR(VLOOKUP(AG99,祝日一覧!$A:$C,3,FALSE),"")</f>
        <v/>
      </c>
      <c r="AH101" s="283" t="str">
        <f>IFERROR(VLOOKUP(AH99,祝日一覧!$A:$C,3,FALSE),"")</f>
        <v/>
      </c>
      <c r="AI101" s="283" t="str">
        <f>IFERROR(VLOOKUP(AI99,祝日一覧!$A:$C,3,FALSE),"")</f>
        <v/>
      </c>
      <c r="AJ101" s="283" t="str">
        <f>IFERROR(VLOOKUP(AJ99,祝日一覧!$A:$C,3,FALSE),"")</f>
        <v/>
      </c>
      <c r="AK101" s="283" t="str">
        <f>IFERROR(VLOOKUP(AK99,祝日一覧!$A:$C,3,FALSE),"")</f>
        <v/>
      </c>
      <c r="AL101" s="283" t="str">
        <f>IFERROR(VLOOKUP(AL99,祝日一覧!$A:$C,3,FALSE),"")</f>
        <v/>
      </c>
      <c r="AM101" s="283" t="str">
        <f>IFERROR(VLOOKUP(AM99,祝日一覧!$A:$C,3,FALSE),"")</f>
        <v/>
      </c>
      <c r="AN101" s="283" t="str">
        <f>IFERROR(VLOOKUP(AN99,祝日一覧!$A:$C,3,FALSE),"")</f>
        <v/>
      </c>
      <c r="AO101" s="283" t="str">
        <f>IFERROR(VLOOKUP(AO99,祝日一覧!$A:$C,3,FALSE),"")</f>
        <v/>
      </c>
      <c r="AP101" s="283" t="str">
        <f>IFERROR(VLOOKUP(AP99,祝日一覧!$A:$C,3,FALSE),"")</f>
        <v/>
      </c>
      <c r="AQ101" s="288"/>
      <c r="AR101" s="290"/>
      <c r="AS101" s="290"/>
      <c r="AT101" s="290"/>
      <c r="AU101" s="305"/>
      <c r="AV101" s="229"/>
      <c r="AW101" s="230"/>
      <c r="AX101" s="231"/>
      <c r="AY101" s="233"/>
      <c r="AZ101" s="236"/>
      <c r="BA101" s="41" t="s">
        <v>85</v>
      </c>
      <c r="BB101" s="42" t="s">
        <v>85</v>
      </c>
      <c r="BC101" s="238"/>
      <c r="BD101" s="209"/>
      <c r="BE101" s="222"/>
      <c r="BF101" s="209"/>
      <c r="BG101" s="222"/>
      <c r="BH101" s="222"/>
      <c r="BI101" s="222"/>
      <c r="BJ101" s="222"/>
      <c r="BK101" s="222"/>
      <c r="BL101" s="173"/>
      <c r="BM101" s="226">
        <f ca="1">BL100-BB102</f>
        <v>8</v>
      </c>
      <c r="BN101" s="226">
        <f ca="1">BL100-BB104</f>
        <v>8</v>
      </c>
      <c r="BO101" s="173"/>
      <c r="BP101" s="173"/>
      <c r="BQ101" s="224"/>
      <c r="BR101" s="225">
        <f>WEEKDAY(L97,3)</f>
        <v>5</v>
      </c>
      <c r="BS101" s="173"/>
      <c r="BT101" s="173"/>
      <c r="BU101" s="24"/>
    </row>
    <row r="102" spans="1:74" s="3" customFormat="1" ht="53.1" customHeight="1">
      <c r="A102" s="17">
        <f t="shared" si="19"/>
        <v>4</v>
      </c>
      <c r="B102" s="17">
        <f t="shared" si="20"/>
        <v>2</v>
      </c>
      <c r="C102" s="88"/>
      <c r="D102" s="89" cm="1">
        <f t="array" aca="1" ref="D102" ca="1">IF(INDIRECT(VLOOKUP(B102,B$8:C$38,2,FALSE)&amp;(10*A102-1))="","",INDIRECT(VLOOKUP(B102,B$8:C$38,2,FALSE)&amp;(10*A102-1)))</f>
        <v>46024</v>
      </c>
      <c r="E102" s="17" t="str">
        <f t="shared" ca="1" si="18"/>
        <v>金</v>
      </c>
      <c r="F102" s="17" t="str" cm="1">
        <f t="array" aca="1" ref="F102" ca="1">IF(E102="","",IF(INDIRECT(VLOOKUP(B102,B$8:C$38,2,FALSE)&amp;(10*A102+3))="","",INDIRECT(VLOOKUP(B102,B$8:C$38,2,FALSE)&amp;(10*A102+3))))</f>
        <v>外</v>
      </c>
      <c r="G102" s="17" t="str" cm="1">
        <f t="array" aca="1" ref="G102" ca="1">IF(E102="","",IF(INDIRECT(VLOOKUP(B102,B$8:C$38,2,FALSE)&amp;(10*A102+5))="","",INDIRECT(VLOOKUP(B102,B$8:C$38,2,FALSE)&amp;(10*A102+5))))</f>
        <v>外</v>
      </c>
      <c r="H102" s="17" t="str" cm="1">
        <f t="array" aca="1" ref="H102" ca="1">IF(G102="","",IF(G102="●","振替後",IF(G102="▲","振替前",IF(G102="○","休日",IF(G102="外","非対象期間",IF(INDIRECT(VLOOKUP(B102,B$8:C$38,2,FALSE)&amp;(10*A102+5))="","",INDIRECT(VLOOKUP(B102,B$8:C$38,2,FALSE)&amp;(10*A102+5))))))))</f>
        <v>非対象期間</v>
      </c>
      <c r="J102" s="68"/>
      <c r="K102" s="221"/>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108" t="str">
        <f>IF($BR100=7,DBCS(1&amp;"日～"&amp;7&amp;"日"),DBCS("前"&amp;DAY(EOMONTH($L98-1,0))-6+$BR100&amp;"日～"&amp;$BR100&amp;"日"))</f>
        <v>前２９日～５日</v>
      </c>
      <c r="AR102" s="109" t="str">
        <f>DBCS($BR100+1&amp;"日～"&amp;$BR100+7&amp;"日")</f>
        <v>６日～１２日</v>
      </c>
      <c r="AS102" s="109" t="str">
        <f>DBCS($BR100+8&amp;"日～"&amp;$BR100+14&amp;"日")</f>
        <v>１３日～１９日</v>
      </c>
      <c r="AT102" s="109" t="str">
        <f>DBCS($BR100+15&amp;"日～"&amp;$BR100+21&amp;"日")</f>
        <v>２０日～２６日</v>
      </c>
      <c r="AU102" s="110" t="str">
        <f>IF(AND(BR100=7,BR103=0),"-",IF($BR105=3,"-",DBCS($BR100+22&amp;"日～"&amp;$BR100+28&amp;"日")))</f>
        <v>-</v>
      </c>
      <c r="AV102" s="229"/>
      <c r="AW102" s="230"/>
      <c r="AX102" s="231"/>
      <c r="AY102" s="234"/>
      <c r="AZ102" s="237"/>
      <c r="BA102" s="41">
        <f>COUNTIF(L103:AP104,"外")</f>
        <v>0</v>
      </c>
      <c r="BB102" s="42">
        <f ca="1">COUNTIF(OFFSET(L103,0,MAX(5-WEEKDAY(L98,3),0),1,MIN(7-WEEKDAY(L98,3),2)),"外")+COUNTIF(OFFSET(L103,0,MAX(5-WEEKDAY(L98,3),0)+7,1,2),"外")+COUNTIF(OFFSET(L103,0,MAX(5-WEEKDAY(L98,3),0)+14,1,2),"外")+COUNTIF(OFFSET(L103,0,MAX(5-WEEKDAY(L98,3),0)+21,1,2),"外")+IF(BR102-BR100&lt;27,0,COUNTIF(OFFSET(L103,0,BR100+26,1,MIN(7-BR103,2)),"外"))</f>
        <v>0</v>
      </c>
      <c r="BC102" s="238"/>
      <c r="BD102" s="209"/>
      <c r="BE102" s="222"/>
      <c r="BF102" s="209"/>
      <c r="BG102" s="222"/>
      <c r="BH102" s="222"/>
      <c r="BI102" s="222"/>
      <c r="BJ102" s="222"/>
      <c r="BK102" s="222"/>
      <c r="BL102" s="173"/>
      <c r="BM102" s="227"/>
      <c r="BN102" s="227"/>
      <c r="BO102" s="173"/>
      <c r="BP102" s="173"/>
      <c r="BQ102" s="35" t="s">
        <v>98</v>
      </c>
      <c r="BR102" s="31">
        <f>DAY(EOMONTH(L98,0))</f>
        <v>31</v>
      </c>
      <c r="BS102" s="173"/>
      <c r="BT102" s="173"/>
      <c r="BU102" s="29"/>
      <c r="BV102" s="30"/>
    </row>
    <row r="103" spans="1:74" s="4" customFormat="1" ht="29.1" customHeight="1">
      <c r="A103" s="17">
        <f t="shared" si="19"/>
        <v>4</v>
      </c>
      <c r="B103" s="17">
        <f t="shared" si="20"/>
        <v>3</v>
      </c>
      <c r="D103" s="89" cm="1">
        <f t="array" aca="1" ref="D103" ca="1">IF(INDIRECT(VLOOKUP(B103,B$8:C$38,2,FALSE)&amp;(10*A103-1))="","",INDIRECT(VLOOKUP(B103,B$8:C$38,2,FALSE)&amp;(10*A103-1)))</f>
        <v>46025</v>
      </c>
      <c r="E103" s="17" t="str">
        <f t="shared" ca="1" si="18"/>
        <v>土</v>
      </c>
      <c r="F103" s="17" t="str" cm="1">
        <f t="array" aca="1" ref="F103" ca="1">IF(E103="","",IF(INDIRECT(VLOOKUP(B103,B$8:C$38,2,FALSE)&amp;(10*A103+3))="","",INDIRECT(VLOOKUP(B103,B$8:C$38,2,FALSE)&amp;(10*A103+3))))</f>
        <v>外</v>
      </c>
      <c r="G103" s="17" t="str" cm="1">
        <f t="array" aca="1" ref="G103" ca="1">IF(E103="","",IF(INDIRECT(VLOOKUP(B103,B$8:C$38,2,FALSE)&amp;(10*A103+5))="","",INDIRECT(VLOOKUP(B103,B$8:C$38,2,FALSE)&amp;(10*A103+5))))</f>
        <v>外</v>
      </c>
      <c r="H103" s="17" t="str" cm="1">
        <f t="array" aca="1" ref="H103" ca="1">IF(G103="","",IF(G103="●","振替後",IF(G103="▲","振替前",IF(G103="○","休日",IF(G103="外","非対象期間",IF(INDIRECT(VLOOKUP(B103,B$8:C$38,2,FALSE)&amp;(10*A103+5))="","",INDIRECT(VLOOKUP(B103,B$8:C$38,2,FALSE)&amp;(10*A103+5))))))))</f>
        <v>非対象期間</v>
      </c>
      <c r="J103" s="69"/>
      <c r="K103" s="212" t="s">
        <v>88</v>
      </c>
      <c r="L103" s="280"/>
      <c r="M103" s="280"/>
      <c r="N103" s="280"/>
      <c r="O103" s="280"/>
      <c r="P103" s="280"/>
      <c r="Q103" s="280"/>
      <c r="R103" s="280"/>
      <c r="S103" s="280"/>
      <c r="T103" s="280"/>
      <c r="U103" s="280"/>
      <c r="V103" s="280"/>
      <c r="W103" s="280"/>
      <c r="X103" s="280"/>
      <c r="Y103" s="280"/>
      <c r="Z103" s="280"/>
      <c r="AA103" s="280"/>
      <c r="AB103" s="280"/>
      <c r="AC103" s="280"/>
      <c r="AD103" s="280"/>
      <c r="AE103" s="280"/>
      <c r="AF103" s="280"/>
      <c r="AG103" s="280"/>
      <c r="AH103" s="280"/>
      <c r="AI103" s="280"/>
      <c r="AJ103" s="280"/>
      <c r="AK103" s="280"/>
      <c r="AL103" s="280"/>
      <c r="AM103" s="280"/>
      <c r="AN103" s="280"/>
      <c r="AO103" s="280"/>
      <c r="AP103" s="280"/>
      <c r="AQ103" s="111">
        <f ca="1">IF(BR100=7,COUNTIF(OFFSET($L103,0,0,1,$BR100),"○")+COUNTIF(OFFSET($L103,0,$BR100,1,7),"●"),COUNTIF(OFFSET($L103,0,0,1,$BR100),"○")+COUNTIF(OFFSET($L103,-10,DAY(EOMONTH(L98-1,0))-7+BR100,1,7-$BR100),"○")+COUNTIF(OFFSET(L103,0,BR100,1,7),"●"))</f>
        <v>0</v>
      </c>
      <c r="AR103" s="112">
        <f ca="1">COUNTIF(OFFSET($L103,0,$BR100,1,7),"○")+COUNTIF(OFFSET($L103,0,$BR100+7,1,7),"●")</f>
        <v>0</v>
      </c>
      <c r="AS103" s="112">
        <f ca="1">COUNTIF(OFFSET($L103,0,$BR100+7,1,7),"○")+COUNTIF(OFFSET($L103,0,$BR100+14,1,7),"●")</f>
        <v>0</v>
      </c>
      <c r="AT103" s="112">
        <f ca="1">IF(BR105=3,COUNTIF(OFFSET($L103,0,$BR100+14,1,7),"○")+IFERROR(COUNTIF(OFFSET(L103,0,BR100+22,1,BR103),"●"),0)+COUNTIF(OFFSET(L103,10,0,1,7-BR103),"●"),COUNTIF(OFFSET($L103,0,$BR100+14,1,7),"○")+COUNTIF(OFFSET($L103,0,$BR100+21,1,7),"●"))</f>
        <v>0</v>
      </c>
      <c r="AU103" s="113" t="str">
        <f ca="1">IF((BR105+SIGN(BR100))&lt;5,"-",IF(BR103=0,COUNTIF(OFFSET(L103,0,BR100+21,1,7),"○")+COUNTIF(OFFSET(L103,10,0,1,7-BR103),"●"),COUNTIF(OFFSET(L103,0,BR100+21,1,7),"○")+COUNTIF(OFFSET(L103,0,BR100+28,1,BR103),"●")+COUNTIF(OFFSET(L103,10,1,7-BR103,),"●")))</f>
        <v>-</v>
      </c>
      <c r="AV103" s="198">
        <f>BH100</f>
        <v>0</v>
      </c>
      <c r="AW103" s="200">
        <f>IF(BD100=0,"対象外",AV103/BD100)</f>
        <v>0</v>
      </c>
      <c r="AX103" s="202" t="str">
        <f ca="1">IF(BD100=0,"対象外",IF(AV103/BD100&gt;=0.285,"達成",IF(AV103&gt;=BO103,"達成※","未")))</f>
        <v>未</v>
      </c>
      <c r="AY103" s="204">
        <f>BI100</f>
        <v>32</v>
      </c>
      <c r="AZ103" s="206">
        <f>IFERROR(AY103/BE100,"")</f>
        <v>0.13675213675213677</v>
      </c>
      <c r="BA103" s="41" t="s">
        <v>86</v>
      </c>
      <c r="BB103" s="42" t="s">
        <v>86</v>
      </c>
      <c r="BC103" s="238"/>
      <c r="BD103" s="209"/>
      <c r="BE103" s="222"/>
      <c r="BF103" s="209"/>
      <c r="BG103" s="222"/>
      <c r="BH103" s="222"/>
      <c r="BI103" s="222"/>
      <c r="BJ103" s="222"/>
      <c r="BK103" s="222"/>
      <c r="BL103" s="173"/>
      <c r="BM103" s="227"/>
      <c r="BN103" s="227"/>
      <c r="BO103" s="173">
        <f ca="1">IF(OR(BM101/BD100&lt;0.285,BM101=0),BM101,"-")</f>
        <v>8</v>
      </c>
      <c r="BP103" s="226">
        <f ca="1">IF(OR(BN101/BF100&lt;0.285,BN101=0),BN101,"-")</f>
        <v>8</v>
      </c>
      <c r="BQ103" s="36" t="s">
        <v>99</v>
      </c>
      <c r="BR103" s="33">
        <f>MOD(BR102-BR100,7)</f>
        <v>5</v>
      </c>
      <c r="BS103" s="173"/>
      <c r="BT103" s="173"/>
    </row>
    <row r="104" spans="1:74" s="4" customFormat="1" ht="29.1" customHeight="1">
      <c r="A104" s="17">
        <f t="shared" si="19"/>
        <v>4</v>
      </c>
      <c r="B104" s="17">
        <f t="shared" si="20"/>
        <v>4</v>
      </c>
      <c r="D104" s="89" cm="1">
        <f t="array" aca="1" ref="D104" ca="1">IF(INDIRECT(VLOOKUP(B104,B$8:C$38,2,FALSE)&amp;(10*A104-1))="","",INDIRECT(VLOOKUP(B104,B$8:C$38,2,FALSE)&amp;(10*A104-1)))</f>
        <v>46026</v>
      </c>
      <c r="E104" s="17" t="str">
        <f t="shared" ca="1" si="18"/>
        <v>日</v>
      </c>
      <c r="F104" s="17" t="str" cm="1">
        <f t="array" aca="1" ref="F104" ca="1">IF(E104="","",IF(INDIRECT(VLOOKUP(B104,B$8:C$38,2,FALSE)&amp;(10*A104+3))="","",INDIRECT(VLOOKUP(B104,B$8:C$38,2,FALSE)&amp;(10*A104+3))))</f>
        <v>外</v>
      </c>
      <c r="G104" s="17" t="str" cm="1">
        <f t="array" aca="1" ref="G104" ca="1">IF(E104="","",IF(INDIRECT(VLOOKUP(B104,B$8:C$38,2,FALSE)&amp;(10*A104+5))="","",INDIRECT(VLOOKUP(B104,B$8:C$38,2,FALSE)&amp;(10*A104+5))))</f>
        <v>外</v>
      </c>
      <c r="H104" s="17" t="str" cm="1">
        <f t="array" aca="1" ref="H104" ca="1">IF(G104="","",IF(G104="●","振替後",IF(G104="▲","振替前",IF(G104="○","休日",IF(G104="外","非対象期間",IF(INDIRECT(VLOOKUP(B104,B$8:C$38,2,FALSE)&amp;(10*A104+5))="","",INDIRECT(VLOOKUP(B104,B$8:C$38,2,FALSE)&amp;(10*A104+5))))))))</f>
        <v>非対象期間</v>
      </c>
      <c r="J104" s="69"/>
      <c r="K104" s="244"/>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c r="AI104" s="282"/>
      <c r="AJ104" s="282"/>
      <c r="AK104" s="282"/>
      <c r="AL104" s="282"/>
      <c r="AM104" s="282"/>
      <c r="AN104" s="282"/>
      <c r="AO104" s="282"/>
      <c r="AP104" s="282"/>
      <c r="AQ104" s="114" t="str">
        <f ca="1">IF(BR100=1,
IF((2-COUNTIF(OFFSET(L103,0,0,1,1),"外")-COUNTIF(OFFSET(L103,-10,BR92-1),"外"))&lt;=AQ103,"達成","未"),
IF((2-COUNTIF(OFFSET(L103,0,MAX(5-WEEKDAY(L98,3),0),1,2),"外"))&lt;=AQ103,"達成","未"))</f>
        <v>未</v>
      </c>
      <c r="AR104" s="112" t="str">
        <f ca="1">IF((2-COUNTIF(OFFSET($L103,0,$BR100+5,1,2),"外"))&lt;=AR103,"達成","未")</f>
        <v>未</v>
      </c>
      <c r="AS104" s="112" t="str">
        <f ca="1">IF((2-COUNTIF(OFFSET($L103,0,$BR100+12,1,2),"外"))&lt;=AS103,"達成","未")</f>
        <v>未</v>
      </c>
      <c r="AT104" s="112" t="str">
        <f ca="1">IF((2-COUNTIF(OFFSET($L103,0,$BR100+19,1,2),"外"))&lt;=AT103,"達成","未")</f>
        <v>未</v>
      </c>
      <c r="AU104" s="113" t="str">
        <f ca="1">IF((BR105+SIGN(BR100))&lt;5,"-",IF((2-COUNTIF(OFFSET($L103,0,$BR100+26,1,2),"外"))&lt;=AU103,"達成","未"))</f>
        <v>-</v>
      </c>
      <c r="AV104" s="214"/>
      <c r="AW104" s="215"/>
      <c r="AX104" s="216"/>
      <c r="AY104" s="217"/>
      <c r="AZ104" s="239"/>
      <c r="BA104" s="240">
        <f>COUNTIF(L105:AP106,"外")</f>
        <v>0</v>
      </c>
      <c r="BB104" s="242">
        <f ca="1">COUNTIF(OFFSET(L105,0,MAX(5-WEEKDAY(L98,3),0),1,MIN(7-WEEKDAY(L98,3),2)),"外")+COUNTIF(OFFSET(L105,0,MAX(5-WEEKDAY(L98,3),0)+7,1,2),"外")+COUNTIF(OFFSET(L105,0,MAX(5-WEEKDAY(L98,3),0)+14,1,2),"外")+COUNTIF(OFFSET(L105,0,MAX(5-WEEKDAY(L98,3),0)+21,1,2),"外")+IF(BR102-BR100&lt;27,0,COUNTIF(OFFSET(L105,0,BR100+26,1,MIN(7-BR103,2)),"外"))</f>
        <v>0</v>
      </c>
      <c r="BC104" s="238"/>
      <c r="BD104" s="209"/>
      <c r="BE104" s="222"/>
      <c r="BF104" s="209"/>
      <c r="BG104" s="222"/>
      <c r="BH104" s="222"/>
      <c r="BI104" s="222"/>
      <c r="BJ104" s="222"/>
      <c r="BK104" s="222"/>
      <c r="BL104" s="173"/>
      <c r="BM104" s="227"/>
      <c r="BN104" s="227"/>
      <c r="BO104" s="173"/>
      <c r="BP104" s="227"/>
      <c r="BQ104" s="142" t="s">
        <v>101</v>
      </c>
      <c r="BR104" s="33">
        <f>SIGN(BR100)+SIGN(BR102)+BR105</f>
        <v>5</v>
      </c>
      <c r="BS104" s="173"/>
      <c r="BT104" s="173"/>
    </row>
    <row r="105" spans="1:74" s="4" customFormat="1" ht="29.1" customHeight="1">
      <c r="A105" s="17">
        <f t="shared" si="19"/>
        <v>4</v>
      </c>
      <c r="B105" s="17">
        <f t="shared" si="20"/>
        <v>5</v>
      </c>
      <c r="D105" s="89" cm="1">
        <f t="array" aca="1" ref="D105" ca="1">IF(INDIRECT(VLOOKUP(B105,B$8:C$38,2,FALSE)&amp;(10*A105-1))="","",INDIRECT(VLOOKUP(B105,B$8:C$38,2,FALSE)&amp;(10*A105-1)))</f>
        <v>46027</v>
      </c>
      <c r="E105" s="17" t="str">
        <f t="shared" ca="1" si="18"/>
        <v>月</v>
      </c>
      <c r="F105" s="17" t="str" cm="1">
        <f t="array" aca="1" ref="F105" ca="1">IF(E105="","",IF(INDIRECT(VLOOKUP(B105,B$8:C$38,2,FALSE)&amp;(10*A105+3))="","",INDIRECT(VLOOKUP(B105,B$8:C$38,2,FALSE)&amp;(10*A105+3))))</f>
        <v/>
      </c>
      <c r="G105" s="17" t="str" cm="1">
        <f t="array" aca="1" ref="G105" ca="1">IF(E105="","",IF(INDIRECT(VLOOKUP(B105,B$8:C$38,2,FALSE)&amp;(10*A105+5))="","",INDIRECT(VLOOKUP(B105,B$8:C$38,2,FALSE)&amp;(10*A105+5))))</f>
        <v/>
      </c>
      <c r="H105" s="17" t="str" cm="1">
        <f t="array" aca="1" ref="H105" ca="1">IF(G105="","",IF(G105="●","振替後",IF(G105="▲","振替前",IF(G105="○","休日",IF(G105="外","非対象期間",IF(INDIRECT(VLOOKUP(B105,B$8:C$38,2,FALSE)&amp;(10*A105+5))="","",INDIRECT(VLOOKUP(B105,B$8:C$38,2,FALSE)&amp;(10*A105+5))))))))</f>
        <v/>
      </c>
      <c r="J105" s="69"/>
      <c r="K105" s="212" t="s">
        <v>84</v>
      </c>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118">
        <f ca="1">IF(BR100=7,COUNTIF(OFFSET($L105,0,0,1,$BR100),"○")+COUNTIF(OFFSET($L105,0,$BR100,1,7),"●"),COUNTIF(OFFSET($L105,0,0,1,$BR100),"○")+COUNTIF(OFFSET($L105,-10,DAY(EOMONTH(L98-1,0))-7+BR100,1,7-$BR100),"○")+COUNTIF(OFFSET(L105,0,BR100,1,7),"●"))</f>
        <v>0</v>
      </c>
      <c r="AR105" s="119">
        <f ca="1">COUNTIF(OFFSET($L105,0,$BR100,1,7),"○")+COUNTIF(OFFSET($L105,0,$BR100+7,1,7),"●")</f>
        <v>0</v>
      </c>
      <c r="AS105" s="119">
        <f ca="1">COUNTIF(OFFSET($L105,0,$BR100+7,1,7),"○")+COUNTIF(OFFSET($L105,0,$BR100+14,1,7),"●")</f>
        <v>0</v>
      </c>
      <c r="AT105" s="119">
        <f ca="1">IF(BR105=3,COUNTIF(OFFSET($L105,0,$BR100+14,1,7),"○")+IFERROR(COUNTIF(OFFSET(L105,0,BR100+22,1,BR103),"●"),0)+COUNTIF(OFFSET(L105,10,0,1,7-BR103),"●"),COUNTIF(OFFSET($L105,0,$BR100+14,1,7),"○")+COUNTIF(OFFSET($L105,0,$BR100+21,1,7),"●"))</f>
        <v>0</v>
      </c>
      <c r="AU105" s="120" t="str">
        <f ca="1">IF((BR105+SIGN(BR100))&lt;5,"-",IF(BR103=0,COUNTIF(OFFSET(L105,0,BR100+21,1,7),"○")+COUNTIF(OFFSET(L105,10,0,1,7-BR103),"●"),COUNTIF(OFFSET(L105,0,BR100+21,1,7),"○")+COUNTIF(OFFSET(L105,0,BR100+28,1,BR103),"●")+COUNTIF(OFFSET(L105,10,1,7-BR103,),"●")))</f>
        <v>-</v>
      </c>
      <c r="AV105" s="198">
        <f>BJ100</f>
        <v>0</v>
      </c>
      <c r="AW105" s="200">
        <f>IF(BD100=0,"対象外",AV105/BD100)</f>
        <v>0</v>
      </c>
      <c r="AX105" s="202" t="str">
        <f ca="1">IF(BD100=0,"対象外",IF(AV105/BD100&gt;=0.285,"達成",IF(AV105&gt;=BP103,"達成※","未")))</f>
        <v>未</v>
      </c>
      <c r="AY105" s="204">
        <f>BK100</f>
        <v>32</v>
      </c>
      <c r="AZ105" s="206">
        <f>IFERROR(AY105/BG100,"")</f>
        <v>0.13675213675213677</v>
      </c>
      <c r="BA105" s="241"/>
      <c r="BB105" s="243"/>
      <c r="BC105" s="238"/>
      <c r="BD105" s="210"/>
      <c r="BE105" s="222"/>
      <c r="BF105" s="210"/>
      <c r="BG105" s="222"/>
      <c r="BH105" s="222"/>
      <c r="BI105" s="222"/>
      <c r="BJ105" s="222"/>
      <c r="BK105" s="222"/>
      <c r="BL105" s="173"/>
      <c r="BM105" s="228"/>
      <c r="BN105" s="228"/>
      <c r="BO105" s="173"/>
      <c r="BP105" s="228"/>
      <c r="BQ105" s="37" t="s">
        <v>100</v>
      </c>
      <c r="BR105" s="104">
        <f>ROUNDDOWN((BR102-BR100)/7,0)</f>
        <v>3</v>
      </c>
      <c r="BS105" s="173"/>
      <c r="BT105" s="173"/>
    </row>
    <row r="106" spans="1:74" s="4" customFormat="1" ht="29.1" customHeight="1" thickBot="1">
      <c r="A106" s="17">
        <f t="shared" si="19"/>
        <v>4</v>
      </c>
      <c r="B106" s="17">
        <f t="shared" si="20"/>
        <v>6</v>
      </c>
      <c r="D106" s="89" cm="1">
        <f t="array" aca="1" ref="D106" ca="1">IF(INDIRECT(VLOOKUP(B106,B$8:C$38,2,FALSE)&amp;(10*A106-1))="","",INDIRECT(VLOOKUP(B106,B$8:C$38,2,FALSE)&amp;(10*A106-1)))</f>
        <v>46028</v>
      </c>
      <c r="E106" s="17" t="str">
        <f t="shared" ca="1" si="18"/>
        <v>火</v>
      </c>
      <c r="F106" s="17" t="str" cm="1">
        <f t="array" aca="1" ref="F106" ca="1">IF(E106="","",IF(INDIRECT(VLOOKUP(B106,B$8:C$38,2,FALSE)&amp;(10*A106+3))="","",INDIRECT(VLOOKUP(B106,B$8:C$38,2,FALSE)&amp;(10*A106+3))))</f>
        <v/>
      </c>
      <c r="G106" s="17" t="str" cm="1">
        <f t="array" aca="1" ref="G106" ca="1">IF(E106="","",IF(INDIRECT(VLOOKUP(B106,B$8:C$38,2,FALSE)&amp;(10*A106+5))="","",INDIRECT(VLOOKUP(B106,B$8:C$38,2,FALSE)&amp;(10*A106+5))))</f>
        <v/>
      </c>
      <c r="H106" s="17" t="str" cm="1">
        <f t="array" aca="1" ref="H106" ca="1">IF(G106="","",IF(G106="●","振替後",IF(G106="▲","振替前",IF(G106="○","休日",IF(G106="外","非対象期間",IF(INDIRECT(VLOOKUP(B106,B$8:C$38,2,FALSE)&amp;(10*A106+5))="","",INDIRECT(VLOOKUP(B106,B$8:C$38,2,FALSE)&amp;(10*A106+5))))))))</f>
        <v/>
      </c>
      <c r="J106" s="69"/>
      <c r="K106" s="213"/>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1"/>
      <c r="AL106" s="281"/>
      <c r="AM106" s="281"/>
      <c r="AN106" s="281"/>
      <c r="AO106" s="281"/>
      <c r="AP106" s="281"/>
      <c r="AQ106" s="123" t="str">
        <f ca="1">IF(BR100=1,
IF((2-COUNTIF(OFFSET(L105,0,0,1,1),"外")-COUNTIF(OFFSET(L105,-10,BR92-1),"外"))&lt;=AQ105,"達成","未"),
IF((2-COUNTIF(OFFSET(L105,0,MAX(5-WEEKDAY(L98,3),0),1,2),"外"))&lt;=AQ105,"達成","未"))</f>
        <v>未</v>
      </c>
      <c r="AR106" s="124" t="str">
        <f ca="1">IF((2-COUNTIF(OFFSET($L105,0,$BR100+5,1,2),"外"))&lt;=AR105,"達成","未")</f>
        <v>未</v>
      </c>
      <c r="AS106" s="124" t="str">
        <f ca="1">IF((2-COUNTIF(OFFSET($L105,0,$BR100+12,1,2),"外"))&lt;=AS105,"達成","未")</f>
        <v>未</v>
      </c>
      <c r="AT106" s="124" t="str">
        <f ca="1">IF((2-COUNTIF(OFFSET($L105,0,$BR100+19,1,2),"外"))&lt;=AT105,"達成","未")</f>
        <v>未</v>
      </c>
      <c r="AU106" s="125" t="str">
        <f ca="1">IF((BR105+SIGN(BR100))&lt;5,"-",IF((2-COUNTIF(OFFSET($L105,0,$BR100+26,1,2),"外"))&lt;=AU105,"達成","未"))</f>
        <v>-</v>
      </c>
      <c r="AV106" s="199"/>
      <c r="AW106" s="201"/>
      <c r="AX106" s="203"/>
      <c r="AY106" s="205"/>
      <c r="AZ106" s="207"/>
      <c r="BA106" s="38"/>
      <c r="BB106" s="38"/>
      <c r="BC106" s="138"/>
      <c r="BD106" s="138"/>
      <c r="BE106" s="138"/>
      <c r="BF106" s="138"/>
      <c r="BG106" s="138"/>
      <c r="BH106" s="138"/>
      <c r="BI106" s="138"/>
      <c r="BJ106" s="138"/>
      <c r="BK106" s="138"/>
      <c r="BL106" s="46"/>
      <c r="BM106" s="46"/>
      <c r="BN106" s="46"/>
      <c r="BO106" s="46"/>
      <c r="BP106" s="46"/>
      <c r="BQ106" s="46"/>
      <c r="BR106" s="34"/>
      <c r="BS106" s="46"/>
      <c r="BT106" s="2"/>
    </row>
    <row r="107" spans="1:74" ht="14.25" thickBot="1">
      <c r="A107" s="17">
        <f t="shared" si="19"/>
        <v>4</v>
      </c>
      <c r="B107" s="17">
        <f t="shared" si="20"/>
        <v>7</v>
      </c>
      <c r="D107" s="89" cm="1">
        <f t="array" aca="1" ref="D107" ca="1">IF(INDIRECT(VLOOKUP(B107,B$8:C$38,2,FALSE)&amp;(10*A107-1))="","",INDIRECT(VLOOKUP(B107,B$8:C$38,2,FALSE)&amp;(10*A107-1)))</f>
        <v>46029</v>
      </c>
      <c r="E107" s="17" t="str">
        <f t="shared" ca="1" si="18"/>
        <v>水</v>
      </c>
      <c r="F107" s="17" t="str" cm="1">
        <f t="array" aca="1" ref="F107" ca="1">IF(E107="","",IF(INDIRECT(VLOOKUP(B107,B$8:C$38,2,FALSE)&amp;(10*A107+3))="","",INDIRECT(VLOOKUP(B107,B$8:C$38,2,FALSE)&amp;(10*A107+3))))</f>
        <v/>
      </c>
      <c r="G107" s="17" t="str" cm="1">
        <f t="array" aca="1" ref="G107" ca="1">IF(E107="","",IF(INDIRECT(VLOOKUP(B107,B$8:C$38,2,FALSE)&amp;(10*A107+5))="","",INDIRECT(VLOOKUP(B107,B$8:C$38,2,FALSE)&amp;(10*A107+5))))</f>
        <v/>
      </c>
      <c r="H107" s="17" t="str" cm="1">
        <f t="array" aca="1" ref="H107" ca="1">IF(G107="","",IF(G107="●","振替後",IF(G107="▲","振替前",IF(G107="○","休日",IF(G107="外","非対象期間",IF(INDIRECT(VLOOKUP(B107,B$8:C$38,2,FALSE)&amp;(10*A107+5))="","",INDIRECT(VLOOKUP(B107,B$8:C$38,2,FALSE)&amp;(10*A107+5))))))))</f>
        <v/>
      </c>
      <c r="J107" s="52"/>
      <c r="K107" s="53"/>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BI107" s="7"/>
      <c r="BJ107" s="7"/>
      <c r="BK107" s="7"/>
      <c r="BL107" s="2"/>
    </row>
    <row r="108" spans="1:74" ht="13.5" customHeight="1">
      <c r="A108" s="17">
        <f t="shared" si="19"/>
        <v>4</v>
      </c>
      <c r="B108" s="17">
        <f t="shared" si="20"/>
        <v>8</v>
      </c>
      <c r="D108" s="89" cm="1">
        <f t="array" aca="1" ref="D108" ca="1">IF(INDIRECT(VLOOKUP(B108,B$8:C$38,2,FALSE)&amp;(10*A108-1))="","",INDIRECT(VLOOKUP(B108,B$8:C$38,2,FALSE)&amp;(10*A108-1)))</f>
        <v>46030</v>
      </c>
      <c r="E108" s="17" t="str">
        <f t="shared" ca="1" si="18"/>
        <v>木</v>
      </c>
      <c r="F108" s="17" t="str" cm="1">
        <f t="array" aca="1" ref="F108" ca="1">IF(E108="","",IF(INDIRECT(VLOOKUP(B108,B$8:C$38,2,FALSE)&amp;(10*A108+3))="","",INDIRECT(VLOOKUP(B108,B$8:C$38,2,FALSE)&amp;(10*A108+3))))</f>
        <v/>
      </c>
      <c r="G108" s="17" t="str" cm="1">
        <f t="array" aca="1" ref="G108" ca="1">IF(E108="","",IF(INDIRECT(VLOOKUP(B108,B$8:C$38,2,FALSE)&amp;(10*A108+5))="","",INDIRECT(VLOOKUP(B108,B$8:C$38,2,FALSE)&amp;(10*A108+5))))</f>
        <v/>
      </c>
      <c r="H108" s="17" t="str" cm="1">
        <f t="array" aca="1" ref="H108" ca="1">IF(G108="","",IF(G108="●","振替後",IF(G108="▲","振替前",IF(G108="○","休日",IF(G108="外","非対象期間",IF(INDIRECT(VLOOKUP(B108,B$8:C$38,2,FALSE)&amp;(10*A108+5))="","",INDIRECT(VLOOKUP(B108,B$8:C$38,2,FALSE)&amp;(10*A108+5))))))))</f>
        <v/>
      </c>
      <c r="J108" s="52"/>
      <c r="K108" s="66" t="s">
        <v>0</v>
      </c>
      <c r="L108" s="258">
        <f>DATE(YEAR(L98),MONTH(L98)+1,DAY(L98))</f>
        <v>46235</v>
      </c>
      <c r="M108" s="258"/>
      <c r="N108" s="258"/>
      <c r="O108" s="258"/>
      <c r="P108" s="258"/>
      <c r="Q108" s="258"/>
      <c r="R108" s="258"/>
      <c r="S108" s="258"/>
      <c r="T108" s="258"/>
      <c r="U108" s="258"/>
      <c r="V108" s="258"/>
      <c r="W108" s="258"/>
      <c r="X108" s="258"/>
      <c r="Y108" s="258"/>
      <c r="Z108" s="258"/>
      <c r="AA108" s="258"/>
      <c r="AB108" s="258"/>
      <c r="AC108" s="258"/>
      <c r="AD108" s="258"/>
      <c r="AE108" s="258"/>
      <c r="AF108" s="258"/>
      <c r="AG108" s="258"/>
      <c r="AH108" s="258"/>
      <c r="AI108" s="258"/>
      <c r="AJ108" s="258"/>
      <c r="AK108" s="258"/>
      <c r="AL108" s="258"/>
      <c r="AM108" s="258"/>
      <c r="AN108" s="258"/>
      <c r="AO108" s="258"/>
      <c r="AP108" s="259"/>
      <c r="AQ108" s="270" t="s">
        <v>136</v>
      </c>
      <c r="AR108" s="271"/>
      <c r="AS108" s="271"/>
      <c r="AT108" s="271"/>
      <c r="AU108" s="272"/>
      <c r="AV108" s="260" t="s">
        <v>50</v>
      </c>
      <c r="AW108" s="261"/>
      <c r="AX108" s="262"/>
      <c r="AY108" s="266" t="s">
        <v>11</v>
      </c>
      <c r="AZ108" s="267"/>
      <c r="BA108" s="250" t="s">
        <v>102</v>
      </c>
      <c r="BB108" s="253" t="s">
        <v>103</v>
      </c>
      <c r="BC108" s="256" t="s">
        <v>15</v>
      </c>
      <c r="BD108" s="208" t="s">
        <v>104</v>
      </c>
      <c r="BE108" s="247" t="s">
        <v>105</v>
      </c>
      <c r="BF108" s="208" t="s">
        <v>107</v>
      </c>
      <c r="BG108" s="247" t="s">
        <v>106</v>
      </c>
      <c r="BH108" s="208" t="s">
        <v>80</v>
      </c>
      <c r="BI108" s="208" t="s">
        <v>81</v>
      </c>
      <c r="BJ108" s="139" t="s">
        <v>82</v>
      </c>
      <c r="BK108" s="139" t="s">
        <v>83</v>
      </c>
      <c r="BL108" s="222" t="s">
        <v>52</v>
      </c>
      <c r="BM108" s="247" t="s">
        <v>108</v>
      </c>
      <c r="BN108" s="247" t="s">
        <v>109</v>
      </c>
      <c r="BO108" s="222" t="s">
        <v>110</v>
      </c>
      <c r="BP108" s="222" t="s">
        <v>111</v>
      </c>
      <c r="BQ108" s="143"/>
      <c r="BR108" s="245" t="s">
        <v>92</v>
      </c>
      <c r="BS108" s="222" t="s">
        <v>61</v>
      </c>
      <c r="BT108" s="173" t="s">
        <v>142</v>
      </c>
    </row>
    <row r="109" spans="1:74" ht="12.95" customHeight="1">
      <c r="A109" s="17">
        <f t="shared" si="19"/>
        <v>4</v>
      </c>
      <c r="B109" s="17">
        <f t="shared" si="20"/>
        <v>9</v>
      </c>
      <c r="D109" s="89" cm="1">
        <f t="array" aca="1" ref="D109" ca="1">IF(INDIRECT(VLOOKUP(B109,B$8:C$38,2,FALSE)&amp;(10*A109-1))="","",INDIRECT(VLOOKUP(B109,B$8:C$38,2,FALSE)&amp;(10*A109-1)))</f>
        <v>46031</v>
      </c>
      <c r="E109" s="17" t="str">
        <f t="shared" ca="1" si="18"/>
        <v>金</v>
      </c>
      <c r="F109" s="17" t="str" cm="1">
        <f t="array" aca="1" ref="F109" ca="1">IF(E109="","",IF(INDIRECT(VLOOKUP(B109,B$8:C$38,2,FALSE)&amp;(10*A109+3))="","",INDIRECT(VLOOKUP(B109,B$8:C$38,2,FALSE)&amp;(10*A109+3))))</f>
        <v/>
      </c>
      <c r="G109" s="17" t="str" cm="1">
        <f t="array" aca="1" ref="G109" ca="1">IF(E109="","",IF(INDIRECT(VLOOKUP(B109,B$8:C$38,2,FALSE)&amp;(10*A109+5))="","",INDIRECT(VLOOKUP(B109,B$8:C$38,2,FALSE)&amp;(10*A109+5))))</f>
        <v/>
      </c>
      <c r="H109" s="17" t="str" cm="1">
        <f t="array" aca="1" ref="H109" ca="1">IF(G109="","",IF(G109="●","振替後",IF(G109="▲","振替前",IF(G109="○","休日",IF(G109="外","非対象期間",IF(INDIRECT(VLOOKUP(B109,B$8:C$38,2,FALSE)&amp;(10*A109+5))="","",INDIRECT(VLOOKUP(B109,B$8:C$38,2,FALSE)&amp;(10*A109+5))))))))</f>
        <v/>
      </c>
      <c r="J109" s="52"/>
      <c r="K109" s="67" t="s">
        <v>1</v>
      </c>
      <c r="L109" s="126">
        <f>DATE(YEAR(L108),MONTH(L108),DAY(L108))</f>
        <v>46235</v>
      </c>
      <c r="M109" s="126">
        <f>IF(MONTH(DATE(YEAR(L109),MONTH(L109),DAY(L109)+1))=MONTH($L108),DATE(YEAR(L109),MONTH(L109),DAY(L109)+1),"")</f>
        <v>46236</v>
      </c>
      <c r="N109" s="126">
        <f t="shared" ref="N109:AP109" si="27">IF(MONTH(DATE(YEAR(M109),MONTH(M109),DAY(M109)+1))=MONTH($L108),DATE(YEAR(M109),MONTH(M109),DAY(M109)+1),"")</f>
        <v>46237</v>
      </c>
      <c r="O109" s="126">
        <f t="shared" si="27"/>
        <v>46238</v>
      </c>
      <c r="P109" s="126">
        <f t="shared" si="27"/>
        <v>46239</v>
      </c>
      <c r="Q109" s="126">
        <f t="shared" si="27"/>
        <v>46240</v>
      </c>
      <c r="R109" s="126">
        <f t="shared" si="27"/>
        <v>46241</v>
      </c>
      <c r="S109" s="126">
        <f t="shared" si="27"/>
        <v>46242</v>
      </c>
      <c r="T109" s="126">
        <f t="shared" si="27"/>
        <v>46243</v>
      </c>
      <c r="U109" s="126">
        <f t="shared" si="27"/>
        <v>46244</v>
      </c>
      <c r="V109" s="126">
        <f t="shared" si="27"/>
        <v>46245</v>
      </c>
      <c r="W109" s="126">
        <f t="shared" si="27"/>
        <v>46246</v>
      </c>
      <c r="X109" s="126">
        <f t="shared" si="27"/>
        <v>46247</v>
      </c>
      <c r="Y109" s="126">
        <f t="shared" si="27"/>
        <v>46248</v>
      </c>
      <c r="Z109" s="126">
        <f t="shared" si="27"/>
        <v>46249</v>
      </c>
      <c r="AA109" s="126">
        <f t="shared" si="27"/>
        <v>46250</v>
      </c>
      <c r="AB109" s="126">
        <f t="shared" si="27"/>
        <v>46251</v>
      </c>
      <c r="AC109" s="126">
        <f t="shared" si="27"/>
        <v>46252</v>
      </c>
      <c r="AD109" s="126">
        <f t="shared" si="27"/>
        <v>46253</v>
      </c>
      <c r="AE109" s="126">
        <f t="shared" si="27"/>
        <v>46254</v>
      </c>
      <c r="AF109" s="126">
        <f t="shared" si="27"/>
        <v>46255</v>
      </c>
      <c r="AG109" s="126">
        <f t="shared" si="27"/>
        <v>46256</v>
      </c>
      <c r="AH109" s="126">
        <f t="shared" si="27"/>
        <v>46257</v>
      </c>
      <c r="AI109" s="126">
        <f t="shared" si="27"/>
        <v>46258</v>
      </c>
      <c r="AJ109" s="126">
        <f t="shared" si="27"/>
        <v>46259</v>
      </c>
      <c r="AK109" s="126">
        <f t="shared" si="27"/>
        <v>46260</v>
      </c>
      <c r="AL109" s="126">
        <f t="shared" si="27"/>
        <v>46261</v>
      </c>
      <c r="AM109" s="126">
        <f t="shared" si="27"/>
        <v>46262</v>
      </c>
      <c r="AN109" s="126">
        <f t="shared" si="27"/>
        <v>46263</v>
      </c>
      <c r="AO109" s="126">
        <f t="shared" si="27"/>
        <v>46264</v>
      </c>
      <c r="AP109" s="127">
        <f t="shared" si="27"/>
        <v>46265</v>
      </c>
      <c r="AQ109" s="273"/>
      <c r="AR109" s="274"/>
      <c r="AS109" s="274"/>
      <c r="AT109" s="274"/>
      <c r="AU109" s="275"/>
      <c r="AV109" s="263"/>
      <c r="AW109" s="264"/>
      <c r="AX109" s="265"/>
      <c r="AY109" s="268"/>
      <c r="AZ109" s="269"/>
      <c r="BA109" s="251"/>
      <c r="BB109" s="254"/>
      <c r="BC109" s="257"/>
      <c r="BD109" s="210"/>
      <c r="BE109" s="248"/>
      <c r="BF109" s="210"/>
      <c r="BG109" s="248"/>
      <c r="BH109" s="210"/>
      <c r="BI109" s="210"/>
      <c r="BJ109" s="140" t="s">
        <v>78</v>
      </c>
      <c r="BK109" s="140" t="s">
        <v>79</v>
      </c>
      <c r="BL109" s="222"/>
      <c r="BM109" s="249"/>
      <c r="BN109" s="249"/>
      <c r="BO109" s="173"/>
      <c r="BP109" s="173"/>
      <c r="BQ109" s="144"/>
      <c r="BR109" s="246"/>
      <c r="BS109" s="222"/>
      <c r="BT109" s="173"/>
    </row>
    <row r="110" spans="1:74" ht="13.5" customHeight="1">
      <c r="A110" s="17">
        <f t="shared" si="19"/>
        <v>4</v>
      </c>
      <c r="B110" s="17">
        <f t="shared" si="20"/>
        <v>10</v>
      </c>
      <c r="D110" s="89" cm="1">
        <f t="array" aca="1" ref="D110" ca="1">IF(INDIRECT(VLOOKUP(B110,B$8:C$38,2,FALSE)&amp;(10*A110-1))="","",INDIRECT(VLOOKUP(B110,B$8:C$38,2,FALSE)&amp;(10*A110-1)))</f>
        <v>46032</v>
      </c>
      <c r="E110" s="17" t="str">
        <f t="shared" ca="1" si="18"/>
        <v>土</v>
      </c>
      <c r="F110" s="17" t="str" cm="1">
        <f t="array" aca="1" ref="F110" ca="1">IF(E110="","",IF(INDIRECT(VLOOKUP(B110,B$8:C$38,2,FALSE)&amp;(10*A110+3))="","",INDIRECT(VLOOKUP(B110,B$8:C$38,2,FALSE)&amp;(10*A110+3))))</f>
        <v>○</v>
      </c>
      <c r="G110" s="17" t="str" cm="1">
        <f t="array" aca="1" ref="G110" ca="1">IF(E110="","",IF(INDIRECT(VLOOKUP(B110,B$8:C$38,2,FALSE)&amp;(10*A110+5))="","",INDIRECT(VLOOKUP(B110,B$8:C$38,2,FALSE)&amp;(10*A110+5))))</f>
        <v>○</v>
      </c>
      <c r="H110" s="17" t="str" cm="1">
        <f t="array" aca="1" ref="H110" ca="1">IF(G110="","",IF(G110="●","振替後",IF(G110="▲","振替前",IF(G110="○","休日",IF(G110="外","非対象期間",IF(INDIRECT(VLOOKUP(B110,B$8:C$38,2,FALSE)&amp;(10*A110+5))="","",INDIRECT(VLOOKUP(B110,B$8:C$38,2,FALSE)&amp;(10*A110+5))))))))</f>
        <v>休日</v>
      </c>
      <c r="J110" s="52"/>
      <c r="K110" s="67" t="s">
        <v>2</v>
      </c>
      <c r="L110" s="145" t="str">
        <f t="shared" ref="L110:AP110" si="28">TEXT(L109,"aaa")</f>
        <v>土</v>
      </c>
      <c r="M110" s="145" t="str">
        <f t="shared" si="28"/>
        <v>日</v>
      </c>
      <c r="N110" s="145" t="str">
        <f t="shared" si="28"/>
        <v>月</v>
      </c>
      <c r="O110" s="145" t="str">
        <f t="shared" si="28"/>
        <v>火</v>
      </c>
      <c r="P110" s="145" t="str">
        <f t="shared" si="28"/>
        <v>水</v>
      </c>
      <c r="Q110" s="145" t="str">
        <f t="shared" si="28"/>
        <v>木</v>
      </c>
      <c r="R110" s="145" t="str">
        <f t="shared" si="28"/>
        <v>金</v>
      </c>
      <c r="S110" s="145" t="str">
        <f t="shared" si="28"/>
        <v>土</v>
      </c>
      <c r="T110" s="145" t="str">
        <f t="shared" si="28"/>
        <v>日</v>
      </c>
      <c r="U110" s="145" t="str">
        <f t="shared" si="28"/>
        <v>月</v>
      </c>
      <c r="V110" s="145" t="str">
        <f t="shared" si="28"/>
        <v>火</v>
      </c>
      <c r="W110" s="145" t="str">
        <f t="shared" si="28"/>
        <v>水</v>
      </c>
      <c r="X110" s="145" t="str">
        <f t="shared" si="28"/>
        <v>木</v>
      </c>
      <c r="Y110" s="145" t="str">
        <f t="shared" si="28"/>
        <v>金</v>
      </c>
      <c r="Z110" s="145" t="str">
        <f t="shared" si="28"/>
        <v>土</v>
      </c>
      <c r="AA110" s="145" t="str">
        <f t="shared" si="28"/>
        <v>日</v>
      </c>
      <c r="AB110" s="145" t="str">
        <f t="shared" si="28"/>
        <v>月</v>
      </c>
      <c r="AC110" s="145" t="str">
        <f t="shared" si="28"/>
        <v>火</v>
      </c>
      <c r="AD110" s="145" t="str">
        <f t="shared" si="28"/>
        <v>水</v>
      </c>
      <c r="AE110" s="145" t="str">
        <f t="shared" si="28"/>
        <v>木</v>
      </c>
      <c r="AF110" s="145" t="str">
        <f t="shared" si="28"/>
        <v>金</v>
      </c>
      <c r="AG110" s="145" t="str">
        <f t="shared" si="28"/>
        <v>土</v>
      </c>
      <c r="AH110" s="145" t="str">
        <f t="shared" si="28"/>
        <v>日</v>
      </c>
      <c r="AI110" s="145" t="str">
        <f t="shared" si="28"/>
        <v>月</v>
      </c>
      <c r="AJ110" s="145" t="str">
        <f t="shared" si="28"/>
        <v>火</v>
      </c>
      <c r="AK110" s="145" t="str">
        <f t="shared" si="28"/>
        <v>水</v>
      </c>
      <c r="AL110" s="145" t="str">
        <f t="shared" si="28"/>
        <v>木</v>
      </c>
      <c r="AM110" s="145" t="str">
        <f t="shared" si="28"/>
        <v>金</v>
      </c>
      <c r="AN110" s="145" t="str">
        <f t="shared" si="28"/>
        <v>土</v>
      </c>
      <c r="AO110" s="145" t="str">
        <f t="shared" si="28"/>
        <v>日</v>
      </c>
      <c r="AP110" s="146" t="str">
        <f t="shared" si="28"/>
        <v>月</v>
      </c>
      <c r="AQ110" s="287" t="s">
        <v>137</v>
      </c>
      <c r="AR110" s="289" t="s">
        <v>138</v>
      </c>
      <c r="AS110" s="289" t="s">
        <v>139</v>
      </c>
      <c r="AT110" s="289" t="s">
        <v>140</v>
      </c>
      <c r="AU110" s="304" t="s">
        <v>141</v>
      </c>
      <c r="AV110" s="229" t="s">
        <v>44</v>
      </c>
      <c r="AW110" s="230" t="s">
        <v>12</v>
      </c>
      <c r="AX110" s="231" t="s">
        <v>51</v>
      </c>
      <c r="AY110" s="232" t="s">
        <v>44</v>
      </c>
      <c r="AZ110" s="235" t="s">
        <v>13</v>
      </c>
      <c r="BA110" s="252"/>
      <c r="BB110" s="255"/>
      <c r="BC110" s="238">
        <f>COUNT(L109:AP109)</f>
        <v>31</v>
      </c>
      <c r="BD110" s="208">
        <f>BC110-BA112</f>
        <v>31</v>
      </c>
      <c r="BE110" s="222">
        <f>SUM(BD$8:BD113)</f>
        <v>265</v>
      </c>
      <c r="BF110" s="208">
        <f>BC110-BA114</f>
        <v>31</v>
      </c>
      <c r="BG110" s="222">
        <f>SUM(BF$8:BF113)</f>
        <v>265</v>
      </c>
      <c r="BH110" s="222">
        <f>COUNTIF(L113:AP113,"○")+COUNTIF(L113:AP113,"●")</f>
        <v>0</v>
      </c>
      <c r="BI110" s="222">
        <f>SUM(BH$9:BH114)</f>
        <v>32</v>
      </c>
      <c r="BJ110" s="222">
        <f>COUNTIF(L115:AP115,"○")+COUNTIF(L115:AP115,"●")</f>
        <v>0</v>
      </c>
      <c r="BK110" s="222">
        <f>SUM(BJ$10:BJ115)</f>
        <v>32</v>
      </c>
      <c r="BL110" s="173">
        <f>COUNTIF(L110:AP110,"土")+COUNTIF(L110:AP110,"日")</f>
        <v>10</v>
      </c>
      <c r="BM110" s="248"/>
      <c r="BN110" s="248"/>
      <c r="BO110" s="173" t="str">
        <f ca="1">IF(OR(BM111/BD110&lt;0.285,BM111=0),"特例","特例なし")</f>
        <v>特例なし</v>
      </c>
      <c r="BP110" s="173" t="str">
        <f ca="1">IF(OR(BN111/BF110&lt;0.285,BN111=0),"特例","特例なし")</f>
        <v>特例なし</v>
      </c>
      <c r="BQ110" s="223" t="s">
        <v>97</v>
      </c>
      <c r="BR110" s="225">
        <f>ABS(IF(WEEKDAY(L108,3)=0,7,WEEKDAY(L108,3)-7))</f>
        <v>2</v>
      </c>
      <c r="BS110" s="173">
        <f ca="1">IF($AX$340="計画",IF(BD110=0,1,IF(AX113="達成",1,IF(AX113="達成※",1,0))),IF(BF110=0,1,IF(AX115="達成",1,IF(AX115="達成※",1,0))))</f>
        <v>0</v>
      </c>
      <c r="BT110" s="173">
        <f ca="1">IF($AX$340="計画",IF(COUNTIF(AQ114:AU114,"未")=0,1,0),IF(COUNTIF(AQ116:AU116,"未")=0,1,0))</f>
        <v>0</v>
      </c>
    </row>
    <row r="111" spans="1:74" ht="33.950000000000003" customHeight="1">
      <c r="A111" s="17">
        <f t="shared" si="19"/>
        <v>4</v>
      </c>
      <c r="B111" s="17">
        <f t="shared" si="20"/>
        <v>11</v>
      </c>
      <c r="D111" s="89" cm="1">
        <f t="array" aca="1" ref="D111" ca="1">IF(INDIRECT(VLOOKUP(B111,B$8:C$38,2,FALSE)&amp;(10*A111-1))="","",INDIRECT(VLOOKUP(B111,B$8:C$38,2,FALSE)&amp;(10*A111-1)))</f>
        <v>46033</v>
      </c>
      <c r="E111" s="17" t="str">
        <f t="shared" ca="1" si="18"/>
        <v>日</v>
      </c>
      <c r="F111" s="17" t="str" cm="1">
        <f t="array" aca="1" ref="F111" ca="1">IF(E111="","",IF(INDIRECT(VLOOKUP(B111,B$8:C$38,2,FALSE)&amp;(10*A111+3))="","",INDIRECT(VLOOKUP(B111,B$8:C$38,2,FALSE)&amp;(10*A111+3))))</f>
        <v>○</v>
      </c>
      <c r="G111" s="17" t="str" cm="1">
        <f t="array" aca="1" ref="G111" ca="1">IF(E111="","",IF(INDIRECT(VLOOKUP(B111,B$8:C$38,2,FALSE)&amp;(10*A111+5))="","",INDIRECT(VLOOKUP(B111,B$8:C$38,2,FALSE)&amp;(10*A111+5))))</f>
        <v>○</v>
      </c>
      <c r="H111" s="17" t="str" cm="1">
        <f t="array" aca="1" ref="H111" ca="1">IF(G111="","",IF(G111="●","振替後",IF(G111="▲","振替前",IF(G111="○","休日",IF(G111="外","非対象期間",IF(INDIRECT(VLOOKUP(B111,B$8:C$38,2,FALSE)&amp;(10*A111+5))="","",INDIRECT(VLOOKUP(B111,B$8:C$38,2,FALSE)&amp;(10*A111+5))))))))</f>
        <v>休日</v>
      </c>
      <c r="J111" s="52"/>
      <c r="K111" s="220" t="s">
        <v>3</v>
      </c>
      <c r="L111" s="218" t="str">
        <f>IFERROR(VLOOKUP(L109,祝日一覧!$A:$C,3,FALSE),"")</f>
        <v/>
      </c>
      <c r="M111" s="218" t="str">
        <f>IFERROR(VLOOKUP(M109,祝日一覧!$A:$C,3,FALSE),"")</f>
        <v/>
      </c>
      <c r="N111" s="218" t="str">
        <f>IFERROR(VLOOKUP(N109,祝日一覧!$A:$C,3,FALSE),"")</f>
        <v/>
      </c>
      <c r="O111" s="218" t="str">
        <f>IFERROR(VLOOKUP(O109,祝日一覧!$A:$C,3,FALSE),"")</f>
        <v/>
      </c>
      <c r="P111" s="218" t="str">
        <f>IFERROR(VLOOKUP(P109,祝日一覧!$A:$C,3,FALSE),"")</f>
        <v/>
      </c>
      <c r="Q111" s="218" t="str">
        <f>IFERROR(VLOOKUP(Q109,祝日一覧!$A:$C,3,FALSE),"")</f>
        <v/>
      </c>
      <c r="R111" s="218" t="str">
        <f>IFERROR(VLOOKUP(R109,祝日一覧!$A:$C,3,FALSE),"")</f>
        <v/>
      </c>
      <c r="S111" s="218" t="str">
        <f>IFERROR(VLOOKUP(S109,祝日一覧!$A:$C,3,FALSE),"")</f>
        <v/>
      </c>
      <c r="T111" s="218" t="str">
        <f>IFERROR(VLOOKUP(T109,祝日一覧!$A:$C,3,FALSE),"")</f>
        <v/>
      </c>
      <c r="U111" s="218" t="str">
        <f>IFERROR(VLOOKUP(U109,祝日一覧!$A:$C,3,FALSE),"")</f>
        <v/>
      </c>
      <c r="V111" s="218" t="str">
        <f>IFERROR(VLOOKUP(V109,祝日一覧!$A:$C,3,FALSE),"")</f>
        <v>山の日</v>
      </c>
      <c r="W111" s="218" t="str">
        <f>IFERROR(VLOOKUP(W109,祝日一覧!$A:$C,3,FALSE),"")</f>
        <v/>
      </c>
      <c r="X111" s="218" t="str">
        <f>IFERROR(VLOOKUP(X109,祝日一覧!$A:$C,3,FALSE),"")</f>
        <v/>
      </c>
      <c r="Y111" s="218" t="str">
        <f>IFERROR(VLOOKUP(Y109,祝日一覧!$A:$C,3,FALSE),"")</f>
        <v/>
      </c>
      <c r="Z111" s="218" t="str">
        <f>IFERROR(VLOOKUP(Z109,祝日一覧!$A:$C,3,FALSE),"")</f>
        <v/>
      </c>
      <c r="AA111" s="218" t="str">
        <f>IFERROR(VLOOKUP(AA109,祝日一覧!$A:$C,3,FALSE),"")</f>
        <v/>
      </c>
      <c r="AB111" s="218" t="str">
        <f>IFERROR(VLOOKUP(AB109,祝日一覧!$A:$C,3,FALSE),"")</f>
        <v/>
      </c>
      <c r="AC111" s="218" t="str">
        <f>IFERROR(VLOOKUP(AC109,祝日一覧!$A:$C,3,FALSE),"")</f>
        <v/>
      </c>
      <c r="AD111" s="218" t="str">
        <f>IFERROR(VLOOKUP(AD109,祝日一覧!$A:$C,3,FALSE),"")</f>
        <v/>
      </c>
      <c r="AE111" s="218" t="str">
        <f>IFERROR(VLOOKUP(AE109,祝日一覧!$A:$C,3,FALSE),"")</f>
        <v/>
      </c>
      <c r="AF111" s="218" t="str">
        <f>IFERROR(VLOOKUP(AF109,祝日一覧!$A:$C,3,FALSE),"")</f>
        <v/>
      </c>
      <c r="AG111" s="218" t="str">
        <f>IFERROR(VLOOKUP(AG109,祝日一覧!$A:$C,3,FALSE),"")</f>
        <v/>
      </c>
      <c r="AH111" s="218" t="str">
        <f>IFERROR(VLOOKUP(AH109,祝日一覧!$A:$C,3,FALSE),"")</f>
        <v/>
      </c>
      <c r="AI111" s="218" t="str">
        <f>IFERROR(VLOOKUP(AI109,祝日一覧!$A:$C,3,FALSE),"")</f>
        <v/>
      </c>
      <c r="AJ111" s="218" t="str">
        <f>IFERROR(VLOOKUP(AJ109,祝日一覧!$A:$C,3,FALSE),"")</f>
        <v/>
      </c>
      <c r="AK111" s="218" t="str">
        <f>IFERROR(VLOOKUP(AK109,祝日一覧!$A:$C,3,FALSE),"")</f>
        <v/>
      </c>
      <c r="AL111" s="218" t="str">
        <f>IFERROR(VLOOKUP(AL109,祝日一覧!$A:$C,3,FALSE),"")</f>
        <v/>
      </c>
      <c r="AM111" s="218" t="str">
        <f>IFERROR(VLOOKUP(AM109,祝日一覧!$A:$C,3,FALSE),"")</f>
        <v/>
      </c>
      <c r="AN111" s="218" t="str">
        <f>IFERROR(VLOOKUP(AN109,祝日一覧!$A:$C,3,FALSE),"")</f>
        <v/>
      </c>
      <c r="AO111" s="218" t="str">
        <f>IFERROR(VLOOKUP(AO109,祝日一覧!$A:$C,3,FALSE),"")</f>
        <v/>
      </c>
      <c r="AP111" s="219" t="str">
        <f>IFERROR(VLOOKUP(AP109,祝日一覧!$A:$C,3,FALSE),"")</f>
        <v/>
      </c>
      <c r="AQ111" s="288"/>
      <c r="AR111" s="290"/>
      <c r="AS111" s="290"/>
      <c r="AT111" s="290"/>
      <c r="AU111" s="305"/>
      <c r="AV111" s="229"/>
      <c r="AW111" s="230"/>
      <c r="AX111" s="231"/>
      <c r="AY111" s="233"/>
      <c r="AZ111" s="236"/>
      <c r="BA111" s="41" t="s">
        <v>85</v>
      </c>
      <c r="BB111" s="42" t="s">
        <v>85</v>
      </c>
      <c r="BC111" s="238"/>
      <c r="BD111" s="209"/>
      <c r="BE111" s="222"/>
      <c r="BF111" s="209"/>
      <c r="BG111" s="222"/>
      <c r="BH111" s="222"/>
      <c r="BI111" s="222"/>
      <c r="BJ111" s="222"/>
      <c r="BK111" s="222"/>
      <c r="BL111" s="173"/>
      <c r="BM111" s="226">
        <f ca="1">BL110-BB112</f>
        <v>10</v>
      </c>
      <c r="BN111" s="226">
        <f ca="1">BL110-BB114</f>
        <v>10</v>
      </c>
      <c r="BO111" s="173"/>
      <c r="BP111" s="173"/>
      <c r="BQ111" s="224"/>
      <c r="BR111" s="225">
        <f>WEEKDAY(L107,3)</f>
        <v>5</v>
      </c>
      <c r="BS111" s="173"/>
      <c r="BT111" s="173"/>
      <c r="BU111" s="24"/>
    </row>
    <row r="112" spans="1:74" s="3" customFormat="1" ht="53.1" customHeight="1">
      <c r="A112" s="17">
        <f t="shared" si="19"/>
        <v>4</v>
      </c>
      <c r="B112" s="17">
        <f t="shared" si="20"/>
        <v>12</v>
      </c>
      <c r="C112" s="88"/>
      <c r="D112" s="89" cm="1">
        <f t="array" aca="1" ref="D112" ca="1">IF(INDIRECT(VLOOKUP(B112,B$8:C$38,2,FALSE)&amp;(10*A112-1))="","",INDIRECT(VLOOKUP(B112,B$8:C$38,2,FALSE)&amp;(10*A112-1)))</f>
        <v>46034</v>
      </c>
      <c r="E112" s="17" t="str">
        <f t="shared" ca="1" si="18"/>
        <v>月</v>
      </c>
      <c r="F112" s="17" t="str" cm="1">
        <f t="array" aca="1" ref="F112" ca="1">IF(E112="","",IF(INDIRECT(VLOOKUP(B112,B$8:C$38,2,FALSE)&amp;(10*A112+3))="","",INDIRECT(VLOOKUP(B112,B$8:C$38,2,FALSE)&amp;(10*A112+3))))</f>
        <v>外</v>
      </c>
      <c r="G112" s="17" t="str" cm="1">
        <f t="array" aca="1" ref="G112" ca="1">IF(E112="","",IF(INDIRECT(VLOOKUP(B112,B$8:C$38,2,FALSE)&amp;(10*A112+5))="","",INDIRECT(VLOOKUP(B112,B$8:C$38,2,FALSE)&amp;(10*A112+5))))</f>
        <v>外</v>
      </c>
      <c r="H112" s="17" t="str" cm="1">
        <f t="array" aca="1" ref="H112" ca="1">IF(G112="","",IF(G112="●","振替後",IF(G112="▲","振替前",IF(G112="○","休日",IF(G112="外","非対象期間",IF(INDIRECT(VLOOKUP(B112,B$8:C$38,2,FALSE)&amp;(10*A112+5))="","",INDIRECT(VLOOKUP(B112,B$8:C$38,2,FALSE)&amp;(10*A112+5))))))))</f>
        <v>非対象期間</v>
      </c>
      <c r="J112" s="68"/>
      <c r="K112" s="221"/>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H112" s="218"/>
      <c r="AI112" s="218"/>
      <c r="AJ112" s="218"/>
      <c r="AK112" s="218"/>
      <c r="AL112" s="218"/>
      <c r="AM112" s="218"/>
      <c r="AN112" s="218"/>
      <c r="AO112" s="218"/>
      <c r="AP112" s="219"/>
      <c r="AQ112" s="108" t="str">
        <f>IF($BR110=7,DBCS(1&amp;"日～"&amp;7&amp;"日"),DBCS("前"&amp;DAY(EOMONTH($L108-1,0))-6+$BR110&amp;"日～"&amp;$BR110&amp;"日"))</f>
        <v>前２７日～２日</v>
      </c>
      <c r="AR112" s="109" t="str">
        <f>DBCS($BR110+1&amp;"日～"&amp;$BR110+7&amp;"日")</f>
        <v>３日～９日</v>
      </c>
      <c r="AS112" s="109" t="str">
        <f>DBCS($BR110+8&amp;"日～"&amp;$BR110+14&amp;"日")</f>
        <v>１０日～１６日</v>
      </c>
      <c r="AT112" s="109" t="str">
        <f>DBCS($BR110+15&amp;"日～"&amp;$BR110+21&amp;"日")</f>
        <v>１７日～２３日</v>
      </c>
      <c r="AU112" s="110" t="str">
        <f>IF(AND(BR110=7,BR113=0),"-",IF($BR115=3,"-",DBCS($BR110+22&amp;"日～"&amp;$BR110+28&amp;"日")))</f>
        <v>２４日～３０日</v>
      </c>
      <c r="AV112" s="229"/>
      <c r="AW112" s="230"/>
      <c r="AX112" s="231"/>
      <c r="AY112" s="234"/>
      <c r="AZ112" s="237"/>
      <c r="BA112" s="41">
        <f>COUNTIF(L113:AP114,"外")</f>
        <v>0</v>
      </c>
      <c r="BB112" s="42">
        <f ca="1">COUNTIF(OFFSET(L113,0,MAX(5-WEEKDAY(L108,3),0),1,MIN(7-WEEKDAY(L108,3),2)),"外")+COUNTIF(OFFSET(L113,0,MAX(5-WEEKDAY(L108,3),0)+7,1,2),"外")+COUNTIF(OFFSET(L113,0,MAX(5-WEEKDAY(L108,3),0)+14,1,2),"外")+COUNTIF(OFFSET(L113,0,MAX(5-WEEKDAY(L108,3),0)+21,1,2),"外")+IF(BR112-BR110&lt;27,0,COUNTIF(OFFSET(L113,0,BR110+26,1,MIN(7-BR113,2)),"外"))</f>
        <v>0</v>
      </c>
      <c r="BC112" s="238"/>
      <c r="BD112" s="209"/>
      <c r="BE112" s="222"/>
      <c r="BF112" s="209"/>
      <c r="BG112" s="222"/>
      <c r="BH112" s="222"/>
      <c r="BI112" s="222"/>
      <c r="BJ112" s="222"/>
      <c r="BK112" s="222"/>
      <c r="BL112" s="173"/>
      <c r="BM112" s="227"/>
      <c r="BN112" s="227"/>
      <c r="BO112" s="173"/>
      <c r="BP112" s="173"/>
      <c r="BQ112" s="35" t="s">
        <v>98</v>
      </c>
      <c r="BR112" s="31">
        <f>DAY(EOMONTH(L108,0))</f>
        <v>31</v>
      </c>
      <c r="BS112" s="173"/>
      <c r="BT112" s="173"/>
      <c r="BU112" s="29"/>
      <c r="BV112" s="30"/>
    </row>
    <row r="113" spans="1:74" s="4" customFormat="1" ht="29.1" customHeight="1">
      <c r="A113" s="17">
        <f t="shared" si="19"/>
        <v>4</v>
      </c>
      <c r="B113" s="17">
        <f t="shared" si="20"/>
        <v>13</v>
      </c>
      <c r="D113" s="89" cm="1">
        <f t="array" aca="1" ref="D113" ca="1">IF(INDIRECT(VLOOKUP(B113,B$8:C$38,2,FALSE)&amp;(10*A113-1))="","",INDIRECT(VLOOKUP(B113,B$8:C$38,2,FALSE)&amp;(10*A113-1)))</f>
        <v>46035</v>
      </c>
      <c r="E113" s="17" t="str">
        <f t="shared" ca="1" si="18"/>
        <v>火</v>
      </c>
      <c r="F113" s="17" t="str" cm="1">
        <f t="array" aca="1" ref="F113" ca="1">IF(E113="","",IF(INDIRECT(VLOOKUP(B113,B$8:C$38,2,FALSE)&amp;(10*A113+3))="","",INDIRECT(VLOOKUP(B113,B$8:C$38,2,FALSE)&amp;(10*A113+3))))</f>
        <v>外</v>
      </c>
      <c r="G113" s="17" t="str" cm="1">
        <f t="array" aca="1" ref="G113" ca="1">IF(E113="","",IF(INDIRECT(VLOOKUP(B113,B$8:C$38,2,FALSE)&amp;(10*A113+5))="","",INDIRECT(VLOOKUP(B113,B$8:C$38,2,FALSE)&amp;(10*A113+5))))</f>
        <v>外</v>
      </c>
      <c r="H113" s="17" t="str" cm="1">
        <f t="array" aca="1" ref="H113" ca="1">IF(G113="","",IF(G113="●","振替後",IF(G113="▲","振替前",IF(G113="○","休日",IF(G113="外","非対象期間",IF(INDIRECT(VLOOKUP(B113,B$8:C$38,2,FALSE)&amp;(10*A113+5))="","",INDIRECT(VLOOKUP(B113,B$8:C$38,2,FALSE)&amp;(10*A113+5))))))))</f>
        <v>非対象期間</v>
      </c>
      <c r="J113" s="69"/>
      <c r="K113" s="212" t="s">
        <v>88</v>
      </c>
      <c r="L113" s="194"/>
      <c r="M113" s="194"/>
      <c r="N113" s="194"/>
      <c r="O113" s="194"/>
      <c r="P113" s="194"/>
      <c r="Q113" s="194"/>
      <c r="R113" s="194"/>
      <c r="S113" s="194"/>
      <c r="T113" s="194"/>
      <c r="U113" s="194"/>
      <c r="V113" s="194"/>
      <c r="W113" s="194"/>
      <c r="X113" s="194"/>
      <c r="Y113" s="194"/>
      <c r="Z113" s="194"/>
      <c r="AA113" s="194"/>
      <c r="AB113" s="194"/>
      <c r="AC113" s="194"/>
      <c r="AD113" s="194"/>
      <c r="AE113" s="194"/>
      <c r="AF113" s="194"/>
      <c r="AG113" s="194"/>
      <c r="AH113" s="194"/>
      <c r="AI113" s="194"/>
      <c r="AJ113" s="194"/>
      <c r="AK113" s="194"/>
      <c r="AL113" s="194"/>
      <c r="AM113" s="194"/>
      <c r="AN113" s="194"/>
      <c r="AO113" s="194"/>
      <c r="AP113" s="196"/>
      <c r="AQ113" s="111">
        <f ca="1">IF(BR110=7,COUNTIF(OFFSET($L113,0,0,1,$BR110),"○")+COUNTIF(OFFSET($L113,0,$BR110,1,7),"●"),COUNTIF(OFFSET($L113,0,0,1,$BR110),"○")+COUNTIF(OFFSET($L113,-10,DAY(EOMONTH(L108-1,0))-7+BR110,1,7-$BR110),"○")+COUNTIF(OFFSET(L113,0,BR110,1,7),"●"))</f>
        <v>0</v>
      </c>
      <c r="AR113" s="112">
        <f ca="1">COUNTIF(OFFSET($L113,0,$BR110,1,7),"○")+COUNTIF(OFFSET($L113,0,$BR110+7,1,7),"●")</f>
        <v>0</v>
      </c>
      <c r="AS113" s="112">
        <f ca="1">COUNTIF(OFFSET($L113,0,$BR110+7,1,7),"○")+COUNTIF(OFFSET($L113,0,$BR110+14,1,7),"●")</f>
        <v>0</v>
      </c>
      <c r="AT113" s="112">
        <f ca="1">IF(BR115=3,COUNTIF(OFFSET($L113,0,$BR110+14,1,7),"○")+IFERROR(COUNTIF(OFFSET(L113,0,BR110+22,1,BR113),"●"),0)+COUNTIF(OFFSET(L113,10,0,1,7-BR113),"●"),COUNTIF(OFFSET($L113,0,$BR110+14,1,7),"○")+COUNTIF(OFFSET($L113,0,$BR110+21,1,7),"●"))</f>
        <v>0</v>
      </c>
      <c r="AU113" s="113">
        <f ca="1">IF((BR115+SIGN(BR110))&lt;5,"-",IF(BR113=0,COUNTIF(OFFSET(L113,0,BR110+21,1,7),"○")+COUNTIF(OFFSET(L113,10,0,1,7-BR113),"●"),COUNTIF(OFFSET(L113,0,BR110+21,1,7),"○")+COUNTIF(OFFSET(L113,0,BR110+28,1,BR113),"●")+COUNTIF(OFFSET(L113,10,1,7-BR113,),"●")))</f>
        <v>0</v>
      </c>
      <c r="AV113" s="198">
        <f>BH110</f>
        <v>0</v>
      </c>
      <c r="AW113" s="200">
        <f>IF(BD110=0,"対象外",AV113/BD110)</f>
        <v>0</v>
      </c>
      <c r="AX113" s="202" t="str">
        <f ca="1">IF(BD110=0,"対象外",IF(AV113/BD110&gt;=0.285,"達成",IF(AV113&gt;=BO113,"達成※","未")))</f>
        <v>未</v>
      </c>
      <c r="AY113" s="204">
        <f>BI110</f>
        <v>32</v>
      </c>
      <c r="AZ113" s="206">
        <f>IFERROR(AY113/BE110,"")</f>
        <v>0.12075471698113208</v>
      </c>
      <c r="BA113" s="41" t="s">
        <v>86</v>
      </c>
      <c r="BB113" s="42" t="s">
        <v>86</v>
      </c>
      <c r="BC113" s="238"/>
      <c r="BD113" s="209"/>
      <c r="BE113" s="222"/>
      <c r="BF113" s="209"/>
      <c r="BG113" s="222"/>
      <c r="BH113" s="222"/>
      <c r="BI113" s="222"/>
      <c r="BJ113" s="222"/>
      <c r="BK113" s="222"/>
      <c r="BL113" s="173"/>
      <c r="BM113" s="227"/>
      <c r="BN113" s="227"/>
      <c r="BO113" s="173" t="str">
        <f ca="1">IF(OR(BM111/BD110&lt;0.285,BM111=0),BM111,"-")</f>
        <v>-</v>
      </c>
      <c r="BP113" s="226" t="str">
        <f ca="1">IF(OR(BN111/BF110&lt;0.285,BN111=0),BN111,"-")</f>
        <v>-</v>
      </c>
      <c r="BQ113" s="36" t="s">
        <v>99</v>
      </c>
      <c r="BR113" s="33">
        <f>MOD(BR112-BR110,7)</f>
        <v>1</v>
      </c>
      <c r="BS113" s="173"/>
      <c r="BT113" s="173"/>
    </row>
    <row r="114" spans="1:74" s="4" customFormat="1" ht="29.1" customHeight="1">
      <c r="A114" s="17">
        <f t="shared" si="19"/>
        <v>4</v>
      </c>
      <c r="B114" s="17">
        <f t="shared" si="20"/>
        <v>14</v>
      </c>
      <c r="D114" s="89" cm="1">
        <f t="array" aca="1" ref="D114" ca="1">IF(INDIRECT(VLOOKUP(B114,B$8:C$38,2,FALSE)&amp;(10*A114-1))="","",INDIRECT(VLOOKUP(B114,B$8:C$38,2,FALSE)&amp;(10*A114-1)))</f>
        <v>46036</v>
      </c>
      <c r="E114" s="17" t="str">
        <f t="shared" ca="1" si="18"/>
        <v>水</v>
      </c>
      <c r="F114" s="17" t="str" cm="1">
        <f t="array" aca="1" ref="F114" ca="1">IF(E114="","",IF(INDIRECT(VLOOKUP(B114,B$8:C$38,2,FALSE)&amp;(10*A114+3))="","",INDIRECT(VLOOKUP(B114,B$8:C$38,2,FALSE)&amp;(10*A114+3))))</f>
        <v>外</v>
      </c>
      <c r="G114" s="17" t="str" cm="1">
        <f t="array" aca="1" ref="G114" ca="1">IF(E114="","",IF(INDIRECT(VLOOKUP(B114,B$8:C$38,2,FALSE)&amp;(10*A114+5))="","",INDIRECT(VLOOKUP(B114,B$8:C$38,2,FALSE)&amp;(10*A114+5))))</f>
        <v>外</v>
      </c>
      <c r="H114" s="17" t="str" cm="1">
        <f t="array" aca="1" ref="H114" ca="1">IF(G114="","",IF(G114="●","振替後",IF(G114="▲","振替前",IF(G114="○","休日",IF(G114="外","非対象期間",IF(INDIRECT(VLOOKUP(B114,B$8:C$38,2,FALSE)&amp;(10*A114+5))="","",INDIRECT(VLOOKUP(B114,B$8:C$38,2,FALSE)&amp;(10*A114+5))))))))</f>
        <v>非対象期間</v>
      </c>
      <c r="J114" s="69"/>
      <c r="K114" s="244"/>
      <c r="L114" s="194"/>
      <c r="M114" s="194"/>
      <c r="N114" s="194"/>
      <c r="O114" s="194"/>
      <c r="P114" s="194"/>
      <c r="Q114" s="194"/>
      <c r="R114" s="194"/>
      <c r="S114" s="194"/>
      <c r="T114" s="194"/>
      <c r="U114" s="194"/>
      <c r="V114" s="194"/>
      <c r="W114" s="194"/>
      <c r="X114" s="194"/>
      <c r="Y114" s="194"/>
      <c r="Z114" s="194"/>
      <c r="AA114" s="194"/>
      <c r="AB114" s="194"/>
      <c r="AC114" s="194"/>
      <c r="AD114" s="194"/>
      <c r="AE114" s="194"/>
      <c r="AF114" s="194"/>
      <c r="AG114" s="194"/>
      <c r="AH114" s="194"/>
      <c r="AI114" s="194"/>
      <c r="AJ114" s="194"/>
      <c r="AK114" s="194"/>
      <c r="AL114" s="194"/>
      <c r="AM114" s="194"/>
      <c r="AN114" s="194"/>
      <c r="AO114" s="194"/>
      <c r="AP114" s="196"/>
      <c r="AQ114" s="114" t="str">
        <f ca="1">IF(BR110=1,
IF((2-COUNTIF(OFFSET(L113,0,0,1,1),"外")-COUNTIF(OFFSET(L113,-10,BR102-1),"外"))&lt;=AQ113,"達成","未"),
IF((2-COUNTIF(OFFSET(L113,0,MAX(5-WEEKDAY(L108,3),0),1,2),"外"))&lt;=AQ113,"達成","未"))</f>
        <v>未</v>
      </c>
      <c r="AR114" s="112" t="str">
        <f ca="1">IF((2-COUNTIF(OFFSET($L113,0,$BR110+5,1,2),"外"))&lt;=AR113,"達成","未")</f>
        <v>未</v>
      </c>
      <c r="AS114" s="112" t="str">
        <f ca="1">IF((2-COUNTIF(OFFSET($L113,0,$BR110+12,1,2),"外"))&lt;=AS113,"達成","未")</f>
        <v>未</v>
      </c>
      <c r="AT114" s="112" t="str">
        <f ca="1">IF((2-COUNTIF(OFFSET($L113,0,$BR110+19,1,2),"外"))&lt;=AT113,"達成","未")</f>
        <v>未</v>
      </c>
      <c r="AU114" s="113" t="str">
        <f ca="1">IF((BR115+SIGN(BR110))&lt;5,"-",IF((2-COUNTIF(OFFSET($L113,0,$BR110+26,1,2),"外"))&lt;=AU113,"達成","未"))</f>
        <v>未</v>
      </c>
      <c r="AV114" s="214"/>
      <c r="AW114" s="215"/>
      <c r="AX114" s="216"/>
      <c r="AY114" s="217"/>
      <c r="AZ114" s="239"/>
      <c r="BA114" s="240">
        <f>COUNTIF(L115:AP116,"外")</f>
        <v>0</v>
      </c>
      <c r="BB114" s="242">
        <f ca="1">COUNTIF(OFFSET(L115,0,MAX(5-WEEKDAY(L108,3),0),1,MIN(7-WEEKDAY(L108,3),2)),"外")+COUNTIF(OFFSET(L115,0,MAX(5-WEEKDAY(L108,3),0)+7,1,2),"外")+COUNTIF(OFFSET(L115,0,MAX(5-WEEKDAY(L108,3),0)+14,1,2),"外")+COUNTIF(OFFSET(L115,0,MAX(5-WEEKDAY(L108,3),0)+21,1,2),"外")+IF(BR112-BR110&lt;27,0,COUNTIF(OFFSET(L115,0,BR110+26,1,MIN(7-BR113,2)),"外"))</f>
        <v>0</v>
      </c>
      <c r="BC114" s="238"/>
      <c r="BD114" s="209"/>
      <c r="BE114" s="222"/>
      <c r="BF114" s="209"/>
      <c r="BG114" s="222"/>
      <c r="BH114" s="222"/>
      <c r="BI114" s="222"/>
      <c r="BJ114" s="222"/>
      <c r="BK114" s="222"/>
      <c r="BL114" s="173"/>
      <c r="BM114" s="227"/>
      <c r="BN114" s="227"/>
      <c r="BO114" s="173"/>
      <c r="BP114" s="227"/>
      <c r="BQ114" s="142" t="s">
        <v>101</v>
      </c>
      <c r="BR114" s="33">
        <f>SIGN(BR110)+SIGN(BR113)+BR115</f>
        <v>6</v>
      </c>
      <c r="BS114" s="173"/>
      <c r="BT114" s="173"/>
    </row>
    <row r="115" spans="1:74" s="4" customFormat="1" ht="29.1" customHeight="1">
      <c r="A115" s="17">
        <f t="shared" si="19"/>
        <v>4</v>
      </c>
      <c r="B115" s="17">
        <f t="shared" si="20"/>
        <v>15</v>
      </c>
      <c r="D115" s="89" cm="1">
        <f t="array" aca="1" ref="D115" ca="1">IF(INDIRECT(VLOOKUP(B115,B$8:C$38,2,FALSE)&amp;(10*A115-1))="","",INDIRECT(VLOOKUP(B115,B$8:C$38,2,FALSE)&amp;(10*A115-1)))</f>
        <v>46037</v>
      </c>
      <c r="E115" s="17" t="str">
        <f t="shared" ca="1" si="18"/>
        <v>木</v>
      </c>
      <c r="F115" s="17" t="str" cm="1">
        <f t="array" aca="1" ref="F115" ca="1">IF(E115="","",IF(INDIRECT(VLOOKUP(B115,B$8:C$38,2,FALSE)&amp;(10*A115+3))="","",INDIRECT(VLOOKUP(B115,B$8:C$38,2,FALSE)&amp;(10*A115+3))))</f>
        <v>外</v>
      </c>
      <c r="G115" s="17" t="str" cm="1">
        <f t="array" aca="1" ref="G115" ca="1">IF(E115="","",IF(INDIRECT(VLOOKUP(B115,B$8:C$38,2,FALSE)&amp;(10*A115+5))="","",INDIRECT(VLOOKUP(B115,B$8:C$38,2,FALSE)&amp;(10*A115+5))))</f>
        <v>外</v>
      </c>
      <c r="H115" s="17" t="str" cm="1">
        <f t="array" aca="1" ref="H115" ca="1">IF(G115="","",IF(G115="●","振替後",IF(G115="▲","振替前",IF(G115="○","休日",IF(G115="外","非対象期間",IF(INDIRECT(VLOOKUP(B115,B$8:C$38,2,FALSE)&amp;(10*A115+5))="","",INDIRECT(VLOOKUP(B115,B$8:C$38,2,FALSE)&amp;(10*A115+5))))))))</f>
        <v>非対象期間</v>
      </c>
      <c r="J115" s="69"/>
      <c r="K115" s="212" t="s">
        <v>84</v>
      </c>
      <c r="L115" s="194"/>
      <c r="M115" s="194"/>
      <c r="N115" s="194"/>
      <c r="O115" s="194"/>
      <c r="P115" s="194"/>
      <c r="Q115" s="194"/>
      <c r="R115" s="194"/>
      <c r="S115" s="194"/>
      <c r="T115" s="194"/>
      <c r="U115" s="194"/>
      <c r="V115" s="194"/>
      <c r="W115" s="194"/>
      <c r="X115" s="194"/>
      <c r="Y115" s="194"/>
      <c r="Z115" s="194"/>
      <c r="AA115" s="194"/>
      <c r="AB115" s="194"/>
      <c r="AC115" s="194"/>
      <c r="AD115" s="194"/>
      <c r="AE115" s="194"/>
      <c r="AF115" s="194"/>
      <c r="AG115" s="194"/>
      <c r="AH115" s="194"/>
      <c r="AI115" s="194"/>
      <c r="AJ115" s="194"/>
      <c r="AK115" s="194"/>
      <c r="AL115" s="194"/>
      <c r="AM115" s="194"/>
      <c r="AN115" s="194"/>
      <c r="AO115" s="194"/>
      <c r="AP115" s="196"/>
      <c r="AQ115" s="118">
        <f ca="1">IF(BR110=7,COUNTIF(OFFSET($L115,0,0,1,$BR110),"○")+COUNTIF(OFFSET($L115,0,$BR110,1,7),"●"),COUNTIF(OFFSET($L115,0,0,1,$BR110),"○")+COUNTIF(OFFSET($L115,-10,DAY(EOMONTH(L108-1,0))-7+BR110,1,7-$BR110),"○")+COUNTIF(OFFSET(L115,0,BR110,1,7),"●"))</f>
        <v>0</v>
      </c>
      <c r="AR115" s="119">
        <f ca="1">COUNTIF(OFFSET($L115,0,$BR110,1,7),"○")+COUNTIF(OFFSET($L115,0,$BR110+7,1,7),"●")</f>
        <v>0</v>
      </c>
      <c r="AS115" s="119">
        <f ca="1">COUNTIF(OFFSET($L115,0,$BR110+7,1,7),"○")+COUNTIF(OFFSET($L115,0,$BR110+14,1,7),"●")</f>
        <v>0</v>
      </c>
      <c r="AT115" s="119">
        <f ca="1">IF(BR115=3,COUNTIF(OFFSET($L115,0,$BR110+14,1,7),"○")+IFERROR(COUNTIF(OFFSET(L115,0,BR110+22,1,BR113),"●"),0)+COUNTIF(OFFSET(L115,10,0,1,7-BR113),"●"),COUNTIF(OFFSET($L115,0,$BR110+14,1,7),"○")+COUNTIF(OFFSET($L115,0,$BR110+21,1,7),"●"))</f>
        <v>0</v>
      </c>
      <c r="AU115" s="120">
        <f ca="1">IF((BR115+SIGN(BR110))&lt;5,"-",IF(BR113=0,COUNTIF(OFFSET(L115,0,BR110+21,1,7),"○")+COUNTIF(OFFSET(L115,10,0,1,7-BR113),"●"),COUNTIF(OFFSET(L115,0,BR110+21,1,7),"○")+COUNTIF(OFFSET(L115,0,BR110+28,1,BR113),"●")+COUNTIF(OFFSET(L115,10,1,7-BR113,),"●")))</f>
        <v>0</v>
      </c>
      <c r="AV115" s="198">
        <f>BJ110</f>
        <v>0</v>
      </c>
      <c r="AW115" s="200">
        <f>IF(BD110=0,"対象外",AV115/BD110)</f>
        <v>0</v>
      </c>
      <c r="AX115" s="202" t="str">
        <f ca="1">IF(BD110=0,"対象外",IF(AV115/BD110&gt;=0.285,"達成",IF(AV115&gt;=BP113,"達成※","未")))</f>
        <v>未</v>
      </c>
      <c r="AY115" s="204">
        <f>BK110</f>
        <v>32</v>
      </c>
      <c r="AZ115" s="206">
        <f>IFERROR(AY115/BG110,"")</f>
        <v>0.12075471698113208</v>
      </c>
      <c r="BA115" s="241"/>
      <c r="BB115" s="243"/>
      <c r="BC115" s="238"/>
      <c r="BD115" s="210"/>
      <c r="BE115" s="222"/>
      <c r="BF115" s="210"/>
      <c r="BG115" s="222"/>
      <c r="BH115" s="222"/>
      <c r="BI115" s="222"/>
      <c r="BJ115" s="222"/>
      <c r="BK115" s="222"/>
      <c r="BL115" s="173"/>
      <c r="BM115" s="228"/>
      <c r="BN115" s="228"/>
      <c r="BO115" s="173"/>
      <c r="BP115" s="228"/>
      <c r="BQ115" s="37" t="s">
        <v>100</v>
      </c>
      <c r="BR115" s="104">
        <f>ROUNDDOWN((BR112-BR110)/7,0)</f>
        <v>4</v>
      </c>
      <c r="BS115" s="173"/>
      <c r="BT115" s="173"/>
    </row>
    <row r="116" spans="1:74" s="4" customFormat="1" ht="29.1" customHeight="1" thickBot="1">
      <c r="A116" s="17">
        <f t="shared" si="19"/>
        <v>4</v>
      </c>
      <c r="B116" s="17">
        <f t="shared" si="20"/>
        <v>16</v>
      </c>
      <c r="D116" s="89" cm="1">
        <f t="array" aca="1" ref="D116" ca="1">IF(INDIRECT(VLOOKUP(B116,B$8:C$38,2,FALSE)&amp;(10*A116-1))="","",INDIRECT(VLOOKUP(B116,B$8:C$38,2,FALSE)&amp;(10*A116-1)))</f>
        <v>46038</v>
      </c>
      <c r="E116" s="17" t="str">
        <f t="shared" ca="1" si="18"/>
        <v>金</v>
      </c>
      <c r="F116" s="17" t="str" cm="1">
        <f t="array" aca="1" ref="F116" ca="1">IF(E116="","",IF(INDIRECT(VLOOKUP(B116,B$8:C$38,2,FALSE)&amp;(10*A116+3))="","",INDIRECT(VLOOKUP(B116,B$8:C$38,2,FALSE)&amp;(10*A116+3))))</f>
        <v>外</v>
      </c>
      <c r="G116" s="17" t="str" cm="1">
        <f t="array" aca="1" ref="G116" ca="1">IF(E116="","",IF(INDIRECT(VLOOKUP(B116,B$8:C$38,2,FALSE)&amp;(10*A116+5))="","",INDIRECT(VLOOKUP(B116,B$8:C$38,2,FALSE)&amp;(10*A116+5))))</f>
        <v>外</v>
      </c>
      <c r="H116" s="17" t="str" cm="1">
        <f t="array" aca="1" ref="H116" ca="1">IF(G116="","",IF(G116="●","振替後",IF(G116="▲","振替前",IF(G116="○","休日",IF(G116="外","非対象期間",IF(INDIRECT(VLOOKUP(B116,B$8:C$38,2,FALSE)&amp;(10*A116+5))="","",INDIRECT(VLOOKUP(B116,B$8:C$38,2,FALSE)&amp;(10*A116+5))))))))</f>
        <v>非対象期間</v>
      </c>
      <c r="J116" s="69"/>
      <c r="K116" s="213"/>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5"/>
      <c r="AN116" s="195"/>
      <c r="AO116" s="195"/>
      <c r="AP116" s="197"/>
      <c r="AQ116" s="123" t="str">
        <f ca="1">IF(BR110=1,
IF((2-COUNTIF(OFFSET(L115,0,0,1,1),"外")-COUNTIF(OFFSET(L115,-10,BR102-1),"外"))&lt;=AQ115,"達成","未"),
IF((2-COUNTIF(OFFSET(L115,0,MAX(5-WEEKDAY(L108,3),0),1,2),"外"))&lt;=AQ115,"達成","未"))</f>
        <v>未</v>
      </c>
      <c r="AR116" s="124" t="str">
        <f ca="1">IF((2-COUNTIF(OFFSET($L115,0,$BR110+5,1,2),"外"))&lt;=AR115,"達成","未")</f>
        <v>未</v>
      </c>
      <c r="AS116" s="124" t="str">
        <f ca="1">IF((2-COUNTIF(OFFSET($L115,0,$BR110+12,1,2),"外"))&lt;=AS115,"達成","未")</f>
        <v>未</v>
      </c>
      <c r="AT116" s="124" t="str">
        <f ca="1">IF((2-COUNTIF(OFFSET($L115,0,$BR110+19,1,2),"外"))&lt;=AT115,"達成","未")</f>
        <v>未</v>
      </c>
      <c r="AU116" s="125" t="str">
        <f ca="1">IF((BR115+SIGN(BR110))&lt;5,"-",IF((2-COUNTIF(OFFSET($L115,0,$BR110+26,1,2),"外"))&lt;=AU115,"達成","未"))</f>
        <v>未</v>
      </c>
      <c r="AV116" s="199"/>
      <c r="AW116" s="201"/>
      <c r="AX116" s="203"/>
      <c r="AY116" s="205"/>
      <c r="AZ116" s="207"/>
      <c r="BA116" s="38"/>
      <c r="BB116" s="38"/>
      <c r="BC116" s="138"/>
      <c r="BD116" s="138"/>
      <c r="BE116" s="138"/>
      <c r="BF116" s="138"/>
      <c r="BG116" s="138"/>
      <c r="BH116" s="138"/>
      <c r="BI116" s="138"/>
      <c r="BJ116" s="138"/>
      <c r="BK116" s="138"/>
      <c r="BL116" s="46"/>
      <c r="BM116" s="46"/>
      <c r="BN116" s="46"/>
      <c r="BO116" s="46"/>
      <c r="BP116" s="46"/>
      <c r="BQ116" s="46"/>
      <c r="BR116" s="34"/>
      <c r="BS116" s="46"/>
      <c r="BT116" s="2"/>
    </row>
    <row r="117" spans="1:74" ht="14.25" thickBot="1">
      <c r="A117" s="17">
        <f t="shared" si="19"/>
        <v>4</v>
      </c>
      <c r="B117" s="17">
        <f t="shared" si="20"/>
        <v>17</v>
      </c>
      <c r="D117" s="89" cm="1">
        <f t="array" aca="1" ref="D117" ca="1">IF(INDIRECT(VLOOKUP(B117,B$8:C$38,2,FALSE)&amp;(10*A117-1))="","",INDIRECT(VLOOKUP(B117,B$8:C$38,2,FALSE)&amp;(10*A117-1)))</f>
        <v>46039</v>
      </c>
      <c r="E117" s="17" t="str">
        <f t="shared" ca="1" si="18"/>
        <v>土</v>
      </c>
      <c r="F117" s="17" t="str" cm="1">
        <f t="array" aca="1" ref="F117" ca="1">IF(E117="","",IF(INDIRECT(VLOOKUP(B117,B$8:C$38,2,FALSE)&amp;(10*A117+3))="","",INDIRECT(VLOOKUP(B117,B$8:C$38,2,FALSE)&amp;(10*A117+3))))</f>
        <v>外</v>
      </c>
      <c r="G117" s="17" t="str" cm="1">
        <f t="array" aca="1" ref="G117" ca="1">IF(E117="","",IF(INDIRECT(VLOOKUP(B117,B$8:C$38,2,FALSE)&amp;(10*A117+5))="","",INDIRECT(VLOOKUP(B117,B$8:C$38,2,FALSE)&amp;(10*A117+5))))</f>
        <v>外</v>
      </c>
      <c r="H117" s="17" t="str" cm="1">
        <f t="array" aca="1" ref="H117" ca="1">IF(G117="","",IF(G117="●","振替後",IF(G117="▲","振替前",IF(G117="○","休日",IF(G117="外","非対象期間",IF(INDIRECT(VLOOKUP(B117,B$8:C$38,2,FALSE)&amp;(10*A117+5))="","",INDIRECT(VLOOKUP(B117,B$8:C$38,2,FALSE)&amp;(10*A117+5))))))))</f>
        <v>非対象期間</v>
      </c>
      <c r="J117" s="52"/>
      <c r="K117" s="53"/>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BI117" s="7"/>
      <c r="BJ117" s="7"/>
      <c r="BK117" s="7"/>
      <c r="BL117" s="2"/>
    </row>
    <row r="118" spans="1:74" ht="13.5" customHeight="1">
      <c r="A118" s="17">
        <f t="shared" si="19"/>
        <v>4</v>
      </c>
      <c r="B118" s="17">
        <f t="shared" si="20"/>
        <v>18</v>
      </c>
      <c r="D118" s="89" cm="1">
        <f t="array" aca="1" ref="D118" ca="1">IF(INDIRECT(VLOOKUP(B118,B$8:C$38,2,FALSE)&amp;(10*A118-1))="","",INDIRECT(VLOOKUP(B118,B$8:C$38,2,FALSE)&amp;(10*A118-1)))</f>
        <v>46040</v>
      </c>
      <c r="E118" s="17" t="str">
        <f t="shared" ca="1" si="18"/>
        <v>日</v>
      </c>
      <c r="F118" s="17" t="str" cm="1">
        <f t="array" aca="1" ref="F118" ca="1">IF(E118="","",IF(INDIRECT(VLOOKUP(B118,B$8:C$38,2,FALSE)&amp;(10*A118+3))="","",INDIRECT(VLOOKUP(B118,B$8:C$38,2,FALSE)&amp;(10*A118+3))))</f>
        <v>外</v>
      </c>
      <c r="G118" s="17" t="str" cm="1">
        <f t="array" aca="1" ref="G118" ca="1">IF(E118="","",IF(INDIRECT(VLOOKUP(B118,B$8:C$38,2,FALSE)&amp;(10*A118+5))="","",INDIRECT(VLOOKUP(B118,B$8:C$38,2,FALSE)&amp;(10*A118+5))))</f>
        <v>外</v>
      </c>
      <c r="H118" s="17" t="str" cm="1">
        <f t="array" aca="1" ref="H118" ca="1">IF(G118="","",IF(G118="●","振替後",IF(G118="▲","振替前",IF(G118="○","休日",IF(G118="外","非対象期間",IF(INDIRECT(VLOOKUP(B118,B$8:C$38,2,FALSE)&amp;(10*A118+5))="","",INDIRECT(VLOOKUP(B118,B$8:C$38,2,FALSE)&amp;(10*A118+5))))))))</f>
        <v>非対象期間</v>
      </c>
      <c r="J118" s="52"/>
      <c r="K118" s="66" t="s">
        <v>0</v>
      </c>
      <c r="L118" s="258">
        <f>DATE(YEAR(L108),MONTH(L108)+1,DAY(L108))</f>
        <v>46266</v>
      </c>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8"/>
      <c r="AI118" s="258"/>
      <c r="AJ118" s="258"/>
      <c r="AK118" s="258"/>
      <c r="AL118" s="258"/>
      <c r="AM118" s="258"/>
      <c r="AN118" s="258"/>
      <c r="AO118" s="258"/>
      <c r="AP118" s="259"/>
      <c r="AQ118" s="270" t="s">
        <v>136</v>
      </c>
      <c r="AR118" s="271"/>
      <c r="AS118" s="271"/>
      <c r="AT118" s="271"/>
      <c r="AU118" s="272"/>
      <c r="AV118" s="260" t="s">
        <v>50</v>
      </c>
      <c r="AW118" s="261"/>
      <c r="AX118" s="262"/>
      <c r="AY118" s="266" t="s">
        <v>11</v>
      </c>
      <c r="AZ118" s="267"/>
      <c r="BA118" s="250" t="s">
        <v>102</v>
      </c>
      <c r="BB118" s="253" t="s">
        <v>103</v>
      </c>
      <c r="BC118" s="256" t="s">
        <v>15</v>
      </c>
      <c r="BD118" s="208" t="s">
        <v>104</v>
      </c>
      <c r="BE118" s="247" t="s">
        <v>105</v>
      </c>
      <c r="BF118" s="208" t="s">
        <v>107</v>
      </c>
      <c r="BG118" s="247" t="s">
        <v>106</v>
      </c>
      <c r="BH118" s="208" t="s">
        <v>80</v>
      </c>
      <c r="BI118" s="208" t="s">
        <v>81</v>
      </c>
      <c r="BJ118" s="139" t="s">
        <v>82</v>
      </c>
      <c r="BK118" s="139" t="s">
        <v>83</v>
      </c>
      <c r="BL118" s="222" t="s">
        <v>52</v>
      </c>
      <c r="BM118" s="247" t="s">
        <v>108</v>
      </c>
      <c r="BN118" s="247" t="s">
        <v>109</v>
      </c>
      <c r="BO118" s="222" t="s">
        <v>110</v>
      </c>
      <c r="BP118" s="222" t="s">
        <v>111</v>
      </c>
      <c r="BQ118" s="143"/>
      <c r="BR118" s="245" t="s">
        <v>92</v>
      </c>
      <c r="BS118" s="222" t="s">
        <v>61</v>
      </c>
      <c r="BT118" s="173" t="s">
        <v>142</v>
      </c>
    </row>
    <row r="119" spans="1:74" ht="12.95" customHeight="1">
      <c r="A119" s="17">
        <f t="shared" si="19"/>
        <v>4</v>
      </c>
      <c r="B119" s="17">
        <f t="shared" si="20"/>
        <v>19</v>
      </c>
      <c r="D119" s="89" cm="1">
        <f t="array" aca="1" ref="D119" ca="1">IF(INDIRECT(VLOOKUP(B119,B$8:C$38,2,FALSE)&amp;(10*A119-1))="","",INDIRECT(VLOOKUP(B119,B$8:C$38,2,FALSE)&amp;(10*A119-1)))</f>
        <v>46041</v>
      </c>
      <c r="E119" s="17" t="str">
        <f t="shared" ca="1" si="18"/>
        <v>月</v>
      </c>
      <c r="F119" s="17" t="str" cm="1">
        <f t="array" aca="1" ref="F119" ca="1">IF(E119="","",IF(INDIRECT(VLOOKUP(B119,B$8:C$38,2,FALSE)&amp;(10*A119+3))="","",INDIRECT(VLOOKUP(B119,B$8:C$38,2,FALSE)&amp;(10*A119+3))))</f>
        <v>外</v>
      </c>
      <c r="G119" s="17" t="str" cm="1">
        <f t="array" aca="1" ref="G119" ca="1">IF(E119="","",IF(INDIRECT(VLOOKUP(B119,B$8:C$38,2,FALSE)&amp;(10*A119+5))="","",INDIRECT(VLOOKUP(B119,B$8:C$38,2,FALSE)&amp;(10*A119+5))))</f>
        <v>外</v>
      </c>
      <c r="H119" s="17" t="str" cm="1">
        <f t="array" aca="1" ref="H119" ca="1">IF(G119="","",IF(G119="●","振替後",IF(G119="▲","振替前",IF(G119="○","休日",IF(G119="外","非対象期間",IF(INDIRECT(VLOOKUP(B119,B$8:C$38,2,FALSE)&amp;(10*A119+5))="","",INDIRECT(VLOOKUP(B119,B$8:C$38,2,FALSE)&amp;(10*A119+5))))))))</f>
        <v>非対象期間</v>
      </c>
      <c r="J119" s="52"/>
      <c r="K119" s="67" t="s">
        <v>1</v>
      </c>
      <c r="L119" s="126">
        <f>DATE(YEAR(L118),MONTH(L118),DAY(L118))</f>
        <v>46266</v>
      </c>
      <c r="M119" s="126">
        <f>IF(MONTH(DATE(YEAR(L119),MONTH(L119),DAY(L119)+1))=MONTH($L118),DATE(YEAR(L119),MONTH(L119),DAY(L119)+1),"")</f>
        <v>46267</v>
      </c>
      <c r="N119" s="126">
        <f t="shared" ref="N119:AP119" si="29">IF(MONTH(DATE(YEAR(M119),MONTH(M119),DAY(M119)+1))=MONTH($L118),DATE(YEAR(M119),MONTH(M119),DAY(M119)+1),"")</f>
        <v>46268</v>
      </c>
      <c r="O119" s="126">
        <f t="shared" si="29"/>
        <v>46269</v>
      </c>
      <c r="P119" s="126">
        <f t="shared" si="29"/>
        <v>46270</v>
      </c>
      <c r="Q119" s="126">
        <f t="shared" si="29"/>
        <v>46271</v>
      </c>
      <c r="R119" s="126">
        <f t="shared" si="29"/>
        <v>46272</v>
      </c>
      <c r="S119" s="126">
        <f t="shared" si="29"/>
        <v>46273</v>
      </c>
      <c r="T119" s="126">
        <f t="shared" si="29"/>
        <v>46274</v>
      </c>
      <c r="U119" s="126">
        <f t="shared" si="29"/>
        <v>46275</v>
      </c>
      <c r="V119" s="126">
        <f t="shared" si="29"/>
        <v>46276</v>
      </c>
      <c r="W119" s="126">
        <f t="shared" si="29"/>
        <v>46277</v>
      </c>
      <c r="X119" s="126">
        <f t="shared" si="29"/>
        <v>46278</v>
      </c>
      <c r="Y119" s="126">
        <f t="shared" si="29"/>
        <v>46279</v>
      </c>
      <c r="Z119" s="126">
        <f t="shared" si="29"/>
        <v>46280</v>
      </c>
      <c r="AA119" s="126">
        <f t="shared" si="29"/>
        <v>46281</v>
      </c>
      <c r="AB119" s="126">
        <f t="shared" si="29"/>
        <v>46282</v>
      </c>
      <c r="AC119" s="126">
        <f t="shared" si="29"/>
        <v>46283</v>
      </c>
      <c r="AD119" s="126">
        <f t="shared" si="29"/>
        <v>46284</v>
      </c>
      <c r="AE119" s="126">
        <f t="shared" si="29"/>
        <v>46285</v>
      </c>
      <c r="AF119" s="126">
        <f t="shared" si="29"/>
        <v>46286</v>
      </c>
      <c r="AG119" s="126">
        <f t="shared" si="29"/>
        <v>46287</v>
      </c>
      <c r="AH119" s="126">
        <f t="shared" si="29"/>
        <v>46288</v>
      </c>
      <c r="AI119" s="126">
        <f t="shared" si="29"/>
        <v>46289</v>
      </c>
      <c r="AJ119" s="126">
        <f t="shared" si="29"/>
        <v>46290</v>
      </c>
      <c r="AK119" s="126">
        <f t="shared" si="29"/>
        <v>46291</v>
      </c>
      <c r="AL119" s="126">
        <f t="shared" si="29"/>
        <v>46292</v>
      </c>
      <c r="AM119" s="126">
        <f t="shared" si="29"/>
        <v>46293</v>
      </c>
      <c r="AN119" s="126">
        <f t="shared" si="29"/>
        <v>46294</v>
      </c>
      <c r="AO119" s="126">
        <f t="shared" si="29"/>
        <v>46295</v>
      </c>
      <c r="AP119" s="127" t="str">
        <f t="shared" si="29"/>
        <v/>
      </c>
      <c r="AQ119" s="273"/>
      <c r="AR119" s="274"/>
      <c r="AS119" s="274"/>
      <c r="AT119" s="274"/>
      <c r="AU119" s="275"/>
      <c r="AV119" s="263"/>
      <c r="AW119" s="264"/>
      <c r="AX119" s="265"/>
      <c r="AY119" s="268"/>
      <c r="AZ119" s="269"/>
      <c r="BA119" s="251"/>
      <c r="BB119" s="254"/>
      <c r="BC119" s="257"/>
      <c r="BD119" s="210"/>
      <c r="BE119" s="248"/>
      <c r="BF119" s="210"/>
      <c r="BG119" s="248"/>
      <c r="BH119" s="210"/>
      <c r="BI119" s="210"/>
      <c r="BJ119" s="140" t="s">
        <v>78</v>
      </c>
      <c r="BK119" s="140" t="s">
        <v>79</v>
      </c>
      <c r="BL119" s="222"/>
      <c r="BM119" s="249"/>
      <c r="BN119" s="249"/>
      <c r="BO119" s="173"/>
      <c r="BP119" s="173"/>
      <c r="BQ119" s="144"/>
      <c r="BR119" s="246"/>
      <c r="BS119" s="222"/>
      <c r="BT119" s="173"/>
    </row>
    <row r="120" spans="1:74" ht="13.5" customHeight="1">
      <c r="A120" s="17">
        <f t="shared" si="19"/>
        <v>4</v>
      </c>
      <c r="B120" s="17">
        <f t="shared" si="20"/>
        <v>20</v>
      </c>
      <c r="D120" s="89" cm="1">
        <f t="array" aca="1" ref="D120" ca="1">IF(INDIRECT(VLOOKUP(B120,B$8:C$38,2,FALSE)&amp;(10*A120-1))="","",INDIRECT(VLOOKUP(B120,B$8:C$38,2,FALSE)&amp;(10*A120-1)))</f>
        <v>46042</v>
      </c>
      <c r="E120" s="17" t="str">
        <f t="shared" ca="1" si="18"/>
        <v>火</v>
      </c>
      <c r="F120" s="17" t="str" cm="1">
        <f t="array" aca="1" ref="F120" ca="1">IF(E120="","",IF(INDIRECT(VLOOKUP(B120,B$8:C$38,2,FALSE)&amp;(10*A120+3))="","",INDIRECT(VLOOKUP(B120,B$8:C$38,2,FALSE)&amp;(10*A120+3))))</f>
        <v>外</v>
      </c>
      <c r="G120" s="17" t="str" cm="1">
        <f t="array" aca="1" ref="G120" ca="1">IF(E120="","",IF(INDIRECT(VLOOKUP(B120,B$8:C$38,2,FALSE)&amp;(10*A120+5))="","",INDIRECT(VLOOKUP(B120,B$8:C$38,2,FALSE)&amp;(10*A120+5))))</f>
        <v>外</v>
      </c>
      <c r="H120" s="17" t="str" cm="1">
        <f t="array" aca="1" ref="H120" ca="1">IF(G120="","",IF(G120="●","振替後",IF(G120="▲","振替前",IF(G120="○","休日",IF(G120="外","非対象期間",IF(INDIRECT(VLOOKUP(B120,B$8:C$38,2,FALSE)&amp;(10*A120+5))="","",INDIRECT(VLOOKUP(B120,B$8:C$38,2,FALSE)&amp;(10*A120+5))))))))</f>
        <v>非対象期間</v>
      </c>
      <c r="J120" s="52"/>
      <c r="K120" s="67" t="s">
        <v>2</v>
      </c>
      <c r="L120" s="145" t="str">
        <f t="shared" ref="L120:AP120" si="30">TEXT(L119,"aaa")</f>
        <v>火</v>
      </c>
      <c r="M120" s="145" t="str">
        <f t="shared" si="30"/>
        <v>水</v>
      </c>
      <c r="N120" s="145" t="str">
        <f t="shared" si="30"/>
        <v>木</v>
      </c>
      <c r="O120" s="145" t="str">
        <f t="shared" si="30"/>
        <v>金</v>
      </c>
      <c r="P120" s="145" t="str">
        <f t="shared" si="30"/>
        <v>土</v>
      </c>
      <c r="Q120" s="145" t="str">
        <f t="shared" si="30"/>
        <v>日</v>
      </c>
      <c r="R120" s="145" t="str">
        <f t="shared" si="30"/>
        <v>月</v>
      </c>
      <c r="S120" s="145" t="str">
        <f t="shared" si="30"/>
        <v>火</v>
      </c>
      <c r="T120" s="145" t="str">
        <f t="shared" si="30"/>
        <v>水</v>
      </c>
      <c r="U120" s="145" t="str">
        <f t="shared" si="30"/>
        <v>木</v>
      </c>
      <c r="V120" s="145" t="str">
        <f t="shared" si="30"/>
        <v>金</v>
      </c>
      <c r="W120" s="145" t="str">
        <f t="shared" si="30"/>
        <v>土</v>
      </c>
      <c r="X120" s="145" t="str">
        <f t="shared" si="30"/>
        <v>日</v>
      </c>
      <c r="Y120" s="145" t="str">
        <f t="shared" si="30"/>
        <v>月</v>
      </c>
      <c r="Z120" s="145" t="str">
        <f t="shared" si="30"/>
        <v>火</v>
      </c>
      <c r="AA120" s="145" t="str">
        <f t="shared" si="30"/>
        <v>水</v>
      </c>
      <c r="AB120" s="145" t="str">
        <f t="shared" si="30"/>
        <v>木</v>
      </c>
      <c r="AC120" s="145" t="str">
        <f t="shared" si="30"/>
        <v>金</v>
      </c>
      <c r="AD120" s="145" t="str">
        <f t="shared" si="30"/>
        <v>土</v>
      </c>
      <c r="AE120" s="145" t="str">
        <f t="shared" si="30"/>
        <v>日</v>
      </c>
      <c r="AF120" s="145" t="str">
        <f t="shared" si="30"/>
        <v>月</v>
      </c>
      <c r="AG120" s="145" t="str">
        <f t="shared" si="30"/>
        <v>火</v>
      </c>
      <c r="AH120" s="145" t="str">
        <f t="shared" si="30"/>
        <v>水</v>
      </c>
      <c r="AI120" s="145" t="str">
        <f t="shared" si="30"/>
        <v>木</v>
      </c>
      <c r="AJ120" s="145" t="str">
        <f t="shared" si="30"/>
        <v>金</v>
      </c>
      <c r="AK120" s="145" t="str">
        <f t="shared" si="30"/>
        <v>土</v>
      </c>
      <c r="AL120" s="145" t="str">
        <f t="shared" si="30"/>
        <v>日</v>
      </c>
      <c r="AM120" s="145" t="str">
        <f t="shared" si="30"/>
        <v>月</v>
      </c>
      <c r="AN120" s="145" t="str">
        <f t="shared" si="30"/>
        <v>火</v>
      </c>
      <c r="AO120" s="145" t="str">
        <f t="shared" si="30"/>
        <v>水</v>
      </c>
      <c r="AP120" s="146" t="str">
        <f t="shared" si="30"/>
        <v/>
      </c>
      <c r="AQ120" s="287" t="s">
        <v>137</v>
      </c>
      <c r="AR120" s="289" t="s">
        <v>138</v>
      </c>
      <c r="AS120" s="289" t="s">
        <v>139</v>
      </c>
      <c r="AT120" s="289" t="s">
        <v>140</v>
      </c>
      <c r="AU120" s="304" t="s">
        <v>141</v>
      </c>
      <c r="AV120" s="229" t="s">
        <v>44</v>
      </c>
      <c r="AW120" s="230" t="s">
        <v>12</v>
      </c>
      <c r="AX120" s="231" t="s">
        <v>51</v>
      </c>
      <c r="AY120" s="232" t="s">
        <v>44</v>
      </c>
      <c r="AZ120" s="235" t="s">
        <v>13</v>
      </c>
      <c r="BA120" s="252"/>
      <c r="BB120" s="255"/>
      <c r="BC120" s="238">
        <f>COUNT(L119:AP119)</f>
        <v>30</v>
      </c>
      <c r="BD120" s="208">
        <f>BC120-BA122</f>
        <v>30</v>
      </c>
      <c r="BE120" s="222">
        <f>SUM(BD$8:BD123)</f>
        <v>295</v>
      </c>
      <c r="BF120" s="208">
        <f>BC120-BA124</f>
        <v>30</v>
      </c>
      <c r="BG120" s="222">
        <f>SUM(BF$8:BF123)</f>
        <v>295</v>
      </c>
      <c r="BH120" s="222">
        <f>COUNTIF(L123:AP123,"○")+COUNTIF(L123:AP123,"●")</f>
        <v>0</v>
      </c>
      <c r="BI120" s="222">
        <f>SUM(BH$9:BH124)</f>
        <v>32</v>
      </c>
      <c r="BJ120" s="222">
        <f>COUNTIF(L125:AP125,"○")+COUNTIF(L125:AP125,"●")</f>
        <v>0</v>
      </c>
      <c r="BK120" s="222">
        <f>SUM(BJ$10:BJ125)</f>
        <v>32</v>
      </c>
      <c r="BL120" s="173">
        <f>COUNTIF(L120:AP120,"土")+COUNTIF(L120:AP120,"日")</f>
        <v>8</v>
      </c>
      <c r="BM120" s="248"/>
      <c r="BN120" s="248"/>
      <c r="BO120" s="173" t="str">
        <f ca="1">IF(OR(BM121/BD120&lt;0.285,BM121=0),"特例","特例なし")</f>
        <v>特例</v>
      </c>
      <c r="BP120" s="173" t="str">
        <f ca="1">IF(OR(BN121/BF120&lt;0.285,BN121=0),"特例","特例なし")</f>
        <v>特例</v>
      </c>
      <c r="BQ120" s="223" t="s">
        <v>97</v>
      </c>
      <c r="BR120" s="225">
        <f>ABS(IF(WEEKDAY(L118,3)=0,7,WEEKDAY(L118,3)-7))</f>
        <v>6</v>
      </c>
      <c r="BS120" s="173">
        <f ca="1">IF($AX$340="計画",IF(BD120=0,1,IF(AX123="達成",1,IF(AX123="達成※",1,0))),IF(BF120=0,1,IF(AX125="達成",1,IF(AX125="達成※",1,0))))</f>
        <v>0</v>
      </c>
      <c r="BT120" s="173">
        <f ca="1">IF($AX$340="計画",IF(COUNTIF(AQ124:AU124,"未")=0,1,0),IF(COUNTIF(AQ126:AU126,"未")=0,1,0))</f>
        <v>0</v>
      </c>
    </row>
    <row r="121" spans="1:74" ht="33.950000000000003" customHeight="1">
      <c r="A121" s="17">
        <f t="shared" si="19"/>
        <v>4</v>
      </c>
      <c r="B121" s="17">
        <f t="shared" si="20"/>
        <v>21</v>
      </c>
      <c r="D121" s="89" cm="1">
        <f t="array" aca="1" ref="D121" ca="1">IF(INDIRECT(VLOOKUP(B121,B$8:C$38,2,FALSE)&amp;(10*A121-1))="","",INDIRECT(VLOOKUP(B121,B$8:C$38,2,FALSE)&amp;(10*A121-1)))</f>
        <v>46043</v>
      </c>
      <c r="E121" s="17" t="str">
        <f t="shared" ca="1" si="18"/>
        <v>水</v>
      </c>
      <c r="F121" s="17" t="str" cm="1">
        <f t="array" aca="1" ref="F121" ca="1">IF(E121="","",IF(INDIRECT(VLOOKUP(B121,B$8:C$38,2,FALSE)&amp;(10*A121+3))="","",INDIRECT(VLOOKUP(B121,B$8:C$38,2,FALSE)&amp;(10*A121+3))))</f>
        <v>外</v>
      </c>
      <c r="G121" s="17" t="str" cm="1">
        <f t="array" aca="1" ref="G121" ca="1">IF(E121="","",IF(INDIRECT(VLOOKUP(B121,B$8:C$38,2,FALSE)&amp;(10*A121+5))="","",INDIRECT(VLOOKUP(B121,B$8:C$38,2,FALSE)&amp;(10*A121+5))))</f>
        <v>外</v>
      </c>
      <c r="H121" s="17" t="str" cm="1">
        <f t="array" aca="1" ref="H121" ca="1">IF(G121="","",IF(G121="●","振替後",IF(G121="▲","振替前",IF(G121="○","休日",IF(G121="外","非対象期間",IF(INDIRECT(VLOOKUP(B121,B$8:C$38,2,FALSE)&amp;(10*A121+5))="","",INDIRECT(VLOOKUP(B121,B$8:C$38,2,FALSE)&amp;(10*A121+5))))))))</f>
        <v>非対象期間</v>
      </c>
      <c r="J121" s="52"/>
      <c r="K121" s="220" t="s">
        <v>3</v>
      </c>
      <c r="L121" s="218" t="str">
        <f>IFERROR(VLOOKUP(L119,祝日一覧!$A:$C,3,FALSE),"")</f>
        <v/>
      </c>
      <c r="M121" s="218" t="str">
        <f>IFERROR(VLOOKUP(M119,祝日一覧!$A:$C,3,FALSE),"")</f>
        <v/>
      </c>
      <c r="N121" s="218" t="str">
        <f>IFERROR(VLOOKUP(N119,祝日一覧!$A:$C,3,FALSE),"")</f>
        <v/>
      </c>
      <c r="O121" s="218" t="str">
        <f>IFERROR(VLOOKUP(O119,祝日一覧!$A:$C,3,FALSE),"")</f>
        <v/>
      </c>
      <c r="P121" s="218" t="str">
        <f>IFERROR(VLOOKUP(P119,祝日一覧!$A:$C,3,FALSE),"")</f>
        <v/>
      </c>
      <c r="Q121" s="218" t="str">
        <f>IFERROR(VLOOKUP(Q119,祝日一覧!$A:$C,3,FALSE),"")</f>
        <v/>
      </c>
      <c r="R121" s="218" t="str">
        <f>IFERROR(VLOOKUP(R119,祝日一覧!$A:$C,3,FALSE),"")</f>
        <v/>
      </c>
      <c r="S121" s="218" t="str">
        <f>IFERROR(VLOOKUP(S119,祝日一覧!$A:$C,3,FALSE),"")</f>
        <v/>
      </c>
      <c r="T121" s="218" t="str">
        <f>IFERROR(VLOOKUP(T119,祝日一覧!$A:$C,3,FALSE),"")</f>
        <v/>
      </c>
      <c r="U121" s="218" t="str">
        <f>IFERROR(VLOOKUP(U119,祝日一覧!$A:$C,3,FALSE),"")</f>
        <v/>
      </c>
      <c r="V121" s="218" t="str">
        <f>IFERROR(VLOOKUP(V119,祝日一覧!$A:$C,3,FALSE),"")</f>
        <v/>
      </c>
      <c r="W121" s="218" t="str">
        <f>IFERROR(VLOOKUP(W119,祝日一覧!$A:$C,3,FALSE),"")</f>
        <v/>
      </c>
      <c r="X121" s="218" t="str">
        <f>IFERROR(VLOOKUP(X119,祝日一覧!$A:$C,3,FALSE),"")</f>
        <v/>
      </c>
      <c r="Y121" s="218" t="str">
        <f>IFERROR(VLOOKUP(Y119,祝日一覧!$A:$C,3,FALSE),"")</f>
        <v/>
      </c>
      <c r="Z121" s="218" t="str">
        <f>IFERROR(VLOOKUP(Z119,祝日一覧!$A:$C,3,FALSE),"")</f>
        <v/>
      </c>
      <c r="AA121" s="218" t="str">
        <f>IFERROR(VLOOKUP(AA119,祝日一覧!$A:$C,3,FALSE),"")</f>
        <v/>
      </c>
      <c r="AB121" s="218" t="str">
        <f>IFERROR(VLOOKUP(AB119,祝日一覧!$A:$C,3,FALSE),"")</f>
        <v/>
      </c>
      <c r="AC121" s="218" t="str">
        <f>IFERROR(VLOOKUP(AC119,祝日一覧!$A:$C,3,FALSE),"")</f>
        <v/>
      </c>
      <c r="AD121" s="218" t="str">
        <f>IFERROR(VLOOKUP(AD119,祝日一覧!$A:$C,3,FALSE),"")</f>
        <v/>
      </c>
      <c r="AE121" s="218" t="str">
        <f>IFERROR(VLOOKUP(AE119,祝日一覧!$A:$C,3,FALSE),"")</f>
        <v/>
      </c>
      <c r="AF121" s="218" t="str">
        <f>IFERROR(VLOOKUP(AF119,祝日一覧!$A:$C,3,FALSE),"")</f>
        <v>敬老の日</v>
      </c>
      <c r="AG121" s="218" t="str">
        <f>IFERROR(VLOOKUP(AG119,祝日一覧!$A:$C,3,FALSE),"")</f>
        <v>国民の休日</v>
      </c>
      <c r="AH121" s="218" t="str">
        <f>IFERROR(VLOOKUP(AH119,祝日一覧!$A:$C,3,FALSE),"")</f>
        <v>秋分の日</v>
      </c>
      <c r="AI121" s="218" t="str">
        <f>IFERROR(VLOOKUP(AI119,祝日一覧!$A:$C,3,FALSE),"")</f>
        <v/>
      </c>
      <c r="AJ121" s="218" t="str">
        <f>IFERROR(VLOOKUP(AJ119,祝日一覧!$A:$C,3,FALSE),"")</f>
        <v/>
      </c>
      <c r="AK121" s="218" t="str">
        <f>IFERROR(VLOOKUP(AK119,祝日一覧!$A:$C,3,FALSE),"")</f>
        <v/>
      </c>
      <c r="AL121" s="218" t="str">
        <f>IFERROR(VLOOKUP(AL119,祝日一覧!$A:$C,3,FALSE),"")</f>
        <v/>
      </c>
      <c r="AM121" s="218" t="str">
        <f>IFERROR(VLOOKUP(AM119,祝日一覧!$A:$C,3,FALSE),"")</f>
        <v/>
      </c>
      <c r="AN121" s="218" t="str">
        <f>IFERROR(VLOOKUP(AN119,祝日一覧!$A:$C,3,FALSE),"")</f>
        <v/>
      </c>
      <c r="AO121" s="218" t="str">
        <f>IFERROR(VLOOKUP(AO119,祝日一覧!$A:$C,3,FALSE),"")</f>
        <v/>
      </c>
      <c r="AP121" s="219" t="str">
        <f>IFERROR(VLOOKUP(AP119,祝日一覧!$A:$C,3,FALSE),"")</f>
        <v/>
      </c>
      <c r="AQ121" s="288"/>
      <c r="AR121" s="290"/>
      <c r="AS121" s="290"/>
      <c r="AT121" s="290"/>
      <c r="AU121" s="305"/>
      <c r="AV121" s="229"/>
      <c r="AW121" s="230"/>
      <c r="AX121" s="231"/>
      <c r="AY121" s="233"/>
      <c r="AZ121" s="236"/>
      <c r="BA121" s="41" t="s">
        <v>85</v>
      </c>
      <c r="BB121" s="42" t="s">
        <v>85</v>
      </c>
      <c r="BC121" s="238"/>
      <c r="BD121" s="209"/>
      <c r="BE121" s="222"/>
      <c r="BF121" s="209"/>
      <c r="BG121" s="222"/>
      <c r="BH121" s="222"/>
      <c r="BI121" s="222"/>
      <c r="BJ121" s="222"/>
      <c r="BK121" s="222"/>
      <c r="BL121" s="173"/>
      <c r="BM121" s="226">
        <f ca="1">BL120-BB122</f>
        <v>8</v>
      </c>
      <c r="BN121" s="226">
        <f ca="1">BL120-BB124</f>
        <v>8</v>
      </c>
      <c r="BO121" s="173"/>
      <c r="BP121" s="173"/>
      <c r="BQ121" s="224"/>
      <c r="BR121" s="225">
        <f>WEEKDAY(L117,3)</f>
        <v>5</v>
      </c>
      <c r="BS121" s="173"/>
      <c r="BT121" s="173"/>
      <c r="BU121" s="24"/>
    </row>
    <row r="122" spans="1:74" s="3" customFormat="1" ht="53.1" customHeight="1">
      <c r="A122" s="17">
        <f t="shared" si="19"/>
        <v>4</v>
      </c>
      <c r="B122" s="17">
        <f t="shared" si="20"/>
        <v>22</v>
      </c>
      <c r="C122" s="88"/>
      <c r="D122" s="89" cm="1">
        <f t="array" aca="1" ref="D122" ca="1">IF(INDIRECT(VLOOKUP(B122,B$8:C$38,2,FALSE)&amp;(10*A122-1))="","",INDIRECT(VLOOKUP(B122,B$8:C$38,2,FALSE)&amp;(10*A122-1)))</f>
        <v>46044</v>
      </c>
      <c r="E122" s="17" t="str">
        <f t="shared" ca="1" si="18"/>
        <v>木</v>
      </c>
      <c r="F122" s="17" t="str" cm="1">
        <f t="array" aca="1" ref="F122" ca="1">IF(E122="","",IF(INDIRECT(VLOOKUP(B122,B$8:C$38,2,FALSE)&amp;(10*A122+3))="","",INDIRECT(VLOOKUP(B122,B$8:C$38,2,FALSE)&amp;(10*A122+3))))</f>
        <v>外</v>
      </c>
      <c r="G122" s="17" t="str" cm="1">
        <f t="array" aca="1" ref="G122" ca="1">IF(E122="","",IF(INDIRECT(VLOOKUP(B122,B$8:C$38,2,FALSE)&amp;(10*A122+5))="","",INDIRECT(VLOOKUP(B122,B$8:C$38,2,FALSE)&amp;(10*A122+5))))</f>
        <v>外</v>
      </c>
      <c r="H122" s="17" t="str" cm="1">
        <f t="array" aca="1" ref="H122" ca="1">IF(G122="","",IF(G122="●","振替後",IF(G122="▲","振替前",IF(G122="○","休日",IF(G122="外","非対象期間",IF(INDIRECT(VLOOKUP(B122,B$8:C$38,2,FALSE)&amp;(10*A122+5))="","",INDIRECT(VLOOKUP(B122,B$8:C$38,2,FALSE)&amp;(10*A122+5))))))))</f>
        <v>非対象期間</v>
      </c>
      <c r="J122" s="68"/>
      <c r="K122" s="221"/>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9"/>
      <c r="AQ122" s="108" t="str">
        <f>IF($BR120=7,DBCS(1&amp;"日～"&amp;7&amp;"日"),DBCS("前"&amp;DAY(EOMONTH($L118-1,0))-6+$BR120&amp;"日～"&amp;$BR120&amp;"日"))</f>
        <v>前３１日～６日</v>
      </c>
      <c r="AR122" s="109" t="str">
        <f>DBCS($BR120+1&amp;"日～"&amp;$BR120+7&amp;"日")</f>
        <v>７日～１３日</v>
      </c>
      <c r="AS122" s="109" t="str">
        <f>DBCS($BR120+8&amp;"日～"&amp;$BR120+14&amp;"日")</f>
        <v>１４日～２０日</v>
      </c>
      <c r="AT122" s="109" t="str">
        <f>DBCS($BR120+15&amp;"日～"&amp;$BR120+21&amp;"日")</f>
        <v>２１日～２７日</v>
      </c>
      <c r="AU122" s="110" t="str">
        <f>IF(AND(BR120=7,BR123=0),"-",IF($BR125=3,"-",DBCS($BR120+22&amp;"日～"&amp;$BR120+28&amp;"日")))</f>
        <v>-</v>
      </c>
      <c r="AV122" s="229"/>
      <c r="AW122" s="230"/>
      <c r="AX122" s="231"/>
      <c r="AY122" s="234"/>
      <c r="AZ122" s="237"/>
      <c r="BA122" s="41">
        <f>COUNTIF(L123:AP124,"外")</f>
        <v>0</v>
      </c>
      <c r="BB122" s="42">
        <f ca="1">COUNTIF(OFFSET(L123,0,MAX(5-WEEKDAY(L118,3),0),1,MIN(7-WEEKDAY(L118,3),2)),"外")+COUNTIF(OFFSET(L123,0,MAX(5-WEEKDAY(L118,3),0)+7,1,2),"外")+COUNTIF(OFFSET(L123,0,MAX(5-WEEKDAY(L118,3),0)+14,1,2),"外")+COUNTIF(OFFSET(L123,0,MAX(5-WEEKDAY(L118,3),0)+21,1,2),"外")+IF(BR122-BR120&lt;27,0,COUNTIF(OFFSET(L123,0,BR120+26,1,MIN(7-BR123,2)),"外"))</f>
        <v>0</v>
      </c>
      <c r="BC122" s="238"/>
      <c r="BD122" s="209"/>
      <c r="BE122" s="222"/>
      <c r="BF122" s="209"/>
      <c r="BG122" s="222"/>
      <c r="BH122" s="222"/>
      <c r="BI122" s="222"/>
      <c r="BJ122" s="222"/>
      <c r="BK122" s="222"/>
      <c r="BL122" s="173"/>
      <c r="BM122" s="227"/>
      <c r="BN122" s="227"/>
      <c r="BO122" s="173"/>
      <c r="BP122" s="173"/>
      <c r="BQ122" s="35" t="s">
        <v>98</v>
      </c>
      <c r="BR122" s="31">
        <f>DAY(EOMONTH(L118,0))</f>
        <v>30</v>
      </c>
      <c r="BS122" s="173"/>
      <c r="BT122" s="173"/>
      <c r="BU122" s="29"/>
      <c r="BV122" s="30"/>
    </row>
    <row r="123" spans="1:74" s="4" customFormat="1" ht="29.1" customHeight="1">
      <c r="A123" s="17">
        <f t="shared" si="19"/>
        <v>4</v>
      </c>
      <c r="B123" s="17">
        <f t="shared" si="20"/>
        <v>23</v>
      </c>
      <c r="D123" s="89" cm="1">
        <f t="array" aca="1" ref="D123" ca="1">IF(INDIRECT(VLOOKUP(B123,B$8:C$38,2,FALSE)&amp;(10*A123-1))="","",INDIRECT(VLOOKUP(B123,B$8:C$38,2,FALSE)&amp;(10*A123-1)))</f>
        <v>46045</v>
      </c>
      <c r="E123" s="17" t="str">
        <f t="shared" ca="1" si="18"/>
        <v>金</v>
      </c>
      <c r="F123" s="17" t="str" cm="1">
        <f t="array" aca="1" ref="F123" ca="1">IF(E123="","",IF(INDIRECT(VLOOKUP(B123,B$8:C$38,2,FALSE)&amp;(10*A123+3))="","",INDIRECT(VLOOKUP(B123,B$8:C$38,2,FALSE)&amp;(10*A123+3))))</f>
        <v>外</v>
      </c>
      <c r="G123" s="17" t="str" cm="1">
        <f t="array" aca="1" ref="G123" ca="1">IF(E123="","",IF(INDIRECT(VLOOKUP(B123,B$8:C$38,2,FALSE)&amp;(10*A123+5))="","",INDIRECT(VLOOKUP(B123,B$8:C$38,2,FALSE)&amp;(10*A123+5))))</f>
        <v>外</v>
      </c>
      <c r="H123" s="17" t="str" cm="1">
        <f t="array" aca="1" ref="H123" ca="1">IF(G123="","",IF(G123="●","振替後",IF(G123="▲","振替前",IF(G123="○","休日",IF(G123="外","非対象期間",IF(INDIRECT(VLOOKUP(B123,B$8:C$38,2,FALSE)&amp;(10*A123+5))="","",INDIRECT(VLOOKUP(B123,B$8:C$38,2,FALSE)&amp;(10*A123+5))))))))</f>
        <v>非対象期間</v>
      </c>
      <c r="J123" s="69"/>
      <c r="K123" s="212" t="s">
        <v>88</v>
      </c>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6"/>
      <c r="AQ123" s="111">
        <f ca="1">IF(BR120=7,COUNTIF(OFFSET($L123,0,0,1,$BR120),"○")+COUNTIF(OFFSET($L123,0,$BR120,1,7),"●"),COUNTIF(OFFSET($L123,0,0,1,$BR120),"○")+COUNTIF(OFFSET($L123,-10,DAY(EOMONTH(L118-1,0))-7+BR120,1,7-$BR120),"○")+COUNTIF(OFFSET(L123,0,BR120,1,7),"●"))</f>
        <v>0</v>
      </c>
      <c r="AR123" s="112">
        <f ca="1">COUNTIF(OFFSET($L123,0,$BR120,1,7),"○")+COUNTIF(OFFSET($L123,0,$BR120+7,1,7),"●")</f>
        <v>0</v>
      </c>
      <c r="AS123" s="112">
        <f ca="1">COUNTIF(OFFSET($L123,0,$BR120+7,1,7),"○")+COUNTIF(OFFSET($L123,0,$BR120+14,1,7),"●")</f>
        <v>0</v>
      </c>
      <c r="AT123" s="112">
        <f ca="1">IF(BR125=3,COUNTIF(OFFSET($L123,0,$BR120+14,1,7),"○")+IFERROR(COUNTIF(OFFSET(L123,0,BR120+22,1,BR123),"●"),0)+COUNTIF(OFFSET(L123,10,0,1,7-BR123),"●"),COUNTIF(OFFSET($L123,0,$BR120+14,1,7),"○")+COUNTIF(OFFSET($L123,0,$BR120+21,1,7),"●"))</f>
        <v>0</v>
      </c>
      <c r="AU123" s="113" t="str">
        <f ca="1">IF((BR125+SIGN(BR120))&lt;5,"-",IF(BR123=0,COUNTIF(OFFSET(L123,0,BR120+21,1,7),"○")+COUNTIF(OFFSET(L123,10,0,1,7-BR123),"●"),COUNTIF(OFFSET(L123,0,BR120+21,1,7),"○")+COUNTIF(OFFSET(L123,0,BR120+28,1,BR123),"●")+COUNTIF(OFFSET(L123,10,1,7-BR123,),"●")))</f>
        <v>-</v>
      </c>
      <c r="AV123" s="198">
        <f>BH120</f>
        <v>0</v>
      </c>
      <c r="AW123" s="200">
        <f>IF(BD120=0,"対象外",AV123/BD120)</f>
        <v>0</v>
      </c>
      <c r="AX123" s="202" t="str">
        <f ca="1">IF(BD120=0,"対象外",IF(AV123/BD120&gt;=0.285,"達成",IF(AV123&gt;=BO123,"達成※","未")))</f>
        <v>未</v>
      </c>
      <c r="AY123" s="204">
        <f>BI120</f>
        <v>32</v>
      </c>
      <c r="AZ123" s="206">
        <f>IFERROR(AY123/BE120,"")</f>
        <v>0.10847457627118644</v>
      </c>
      <c r="BA123" s="41" t="s">
        <v>86</v>
      </c>
      <c r="BB123" s="42" t="s">
        <v>86</v>
      </c>
      <c r="BC123" s="238"/>
      <c r="BD123" s="209"/>
      <c r="BE123" s="222"/>
      <c r="BF123" s="209"/>
      <c r="BG123" s="222"/>
      <c r="BH123" s="222"/>
      <c r="BI123" s="222"/>
      <c r="BJ123" s="222"/>
      <c r="BK123" s="222"/>
      <c r="BL123" s="173"/>
      <c r="BM123" s="227"/>
      <c r="BN123" s="227"/>
      <c r="BO123" s="173">
        <f ca="1">IF(OR(BM121/BD120&lt;0.285,BM121=0),BM121,"-")</f>
        <v>8</v>
      </c>
      <c r="BP123" s="226">
        <f ca="1">IF(OR(BN121/BF120&lt;0.285,BN121=0),BN121,"-")</f>
        <v>8</v>
      </c>
      <c r="BQ123" s="36" t="s">
        <v>99</v>
      </c>
      <c r="BR123" s="33">
        <f>MOD(BR122-BR120,7)</f>
        <v>3</v>
      </c>
      <c r="BS123" s="173"/>
      <c r="BT123" s="173"/>
    </row>
    <row r="124" spans="1:74" s="4" customFormat="1" ht="29.1" customHeight="1">
      <c r="A124" s="17">
        <f t="shared" si="19"/>
        <v>4</v>
      </c>
      <c r="B124" s="17">
        <f t="shared" si="20"/>
        <v>24</v>
      </c>
      <c r="D124" s="89" cm="1">
        <f t="array" aca="1" ref="D124" ca="1">IF(INDIRECT(VLOOKUP(B124,B$8:C$38,2,FALSE)&amp;(10*A124-1))="","",INDIRECT(VLOOKUP(B124,B$8:C$38,2,FALSE)&amp;(10*A124-1)))</f>
        <v>46046</v>
      </c>
      <c r="E124" s="17" t="str">
        <f t="shared" ca="1" si="18"/>
        <v>土</v>
      </c>
      <c r="F124" s="17" t="str" cm="1">
        <f t="array" aca="1" ref="F124" ca="1">IF(E124="","",IF(INDIRECT(VLOOKUP(B124,B$8:C$38,2,FALSE)&amp;(10*A124+3))="","",INDIRECT(VLOOKUP(B124,B$8:C$38,2,FALSE)&amp;(10*A124+3))))</f>
        <v>外</v>
      </c>
      <c r="G124" s="17" t="str" cm="1">
        <f t="array" aca="1" ref="G124" ca="1">IF(E124="","",IF(INDIRECT(VLOOKUP(B124,B$8:C$38,2,FALSE)&amp;(10*A124+5))="","",INDIRECT(VLOOKUP(B124,B$8:C$38,2,FALSE)&amp;(10*A124+5))))</f>
        <v>外</v>
      </c>
      <c r="H124" s="17" t="str" cm="1">
        <f t="array" aca="1" ref="H124" ca="1">IF(G124="","",IF(G124="●","振替後",IF(G124="▲","振替前",IF(G124="○","休日",IF(G124="外","非対象期間",IF(INDIRECT(VLOOKUP(B124,B$8:C$38,2,FALSE)&amp;(10*A124+5))="","",INDIRECT(VLOOKUP(B124,B$8:C$38,2,FALSE)&amp;(10*A124+5))))))))</f>
        <v>非対象期間</v>
      </c>
      <c r="J124" s="69"/>
      <c r="K124" s="24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6"/>
      <c r="AQ124" s="114" t="str">
        <f ca="1">IF(BR120=1,
IF((2-COUNTIF(OFFSET(L123,0,0,1,1),"外")-COUNTIF(OFFSET(L123,-10,BR112-1),"外"))&lt;=AQ123,"達成","未"),
IF((2-COUNTIF(OFFSET(L123,0,MAX(5-WEEKDAY(L118,3),0),1,2),"外"))&lt;=AQ123,"達成","未"))</f>
        <v>未</v>
      </c>
      <c r="AR124" s="112" t="str">
        <f ca="1">IF((2-COUNTIF(OFFSET($L123,0,$BR120+5,1,2),"外"))&lt;=AR123,"達成","未")</f>
        <v>未</v>
      </c>
      <c r="AS124" s="112" t="str">
        <f ca="1">IF((2-COUNTIF(OFFSET($L123,0,$BR120+12,1,2),"外"))&lt;=AS123,"達成","未")</f>
        <v>未</v>
      </c>
      <c r="AT124" s="112" t="str">
        <f ca="1">IF((2-COUNTIF(OFFSET($L123,0,$BR120+19,1,2),"外"))&lt;=AT123,"達成","未")</f>
        <v>未</v>
      </c>
      <c r="AU124" s="113" t="str">
        <f ca="1">IF((BR125+SIGN(BR120))&lt;5,"-",IF((2-COUNTIF(OFFSET($L123,0,$BR120+26,1,2),"外"))&lt;=AU123,"達成","未"))</f>
        <v>-</v>
      </c>
      <c r="AV124" s="214"/>
      <c r="AW124" s="215"/>
      <c r="AX124" s="216"/>
      <c r="AY124" s="217"/>
      <c r="AZ124" s="239"/>
      <c r="BA124" s="240">
        <f>COUNTIF(L125:AP126,"外")</f>
        <v>0</v>
      </c>
      <c r="BB124" s="242">
        <f ca="1">COUNTIF(OFFSET(L125,0,MAX(5-WEEKDAY(L118,3),0),1,MIN(7-WEEKDAY(L118,3),2)),"外")+COUNTIF(OFFSET(L125,0,MAX(5-WEEKDAY(L118,3),0)+7,1,2),"外")+COUNTIF(OFFSET(L125,0,MAX(5-WEEKDAY(L118,3),0)+14,1,2),"外")+COUNTIF(OFFSET(L125,0,MAX(5-WEEKDAY(L118,3),0)+21,1,2),"外")+IF(BR122-BR120&lt;27,0,COUNTIF(OFFSET(L125,0,BR120+26,1,MIN(7-BR123,2)),"外"))</f>
        <v>0</v>
      </c>
      <c r="BC124" s="238"/>
      <c r="BD124" s="209"/>
      <c r="BE124" s="222"/>
      <c r="BF124" s="209"/>
      <c r="BG124" s="222"/>
      <c r="BH124" s="222"/>
      <c r="BI124" s="222"/>
      <c r="BJ124" s="222"/>
      <c r="BK124" s="222"/>
      <c r="BL124" s="173"/>
      <c r="BM124" s="227"/>
      <c r="BN124" s="227"/>
      <c r="BO124" s="173"/>
      <c r="BP124" s="227"/>
      <c r="BQ124" s="142" t="s">
        <v>101</v>
      </c>
      <c r="BR124" s="33">
        <f>SIGN(BR120)+SIGN(BR123)+BR125</f>
        <v>5</v>
      </c>
      <c r="BS124" s="173"/>
      <c r="BT124" s="173"/>
    </row>
    <row r="125" spans="1:74" s="4" customFormat="1" ht="29.1" customHeight="1">
      <c r="A125" s="17">
        <f t="shared" si="19"/>
        <v>4</v>
      </c>
      <c r="B125" s="17">
        <f t="shared" si="20"/>
        <v>25</v>
      </c>
      <c r="D125" s="89" cm="1">
        <f t="array" aca="1" ref="D125" ca="1">IF(INDIRECT(VLOOKUP(B125,B$8:C$38,2,FALSE)&amp;(10*A125-1))="","",INDIRECT(VLOOKUP(B125,B$8:C$38,2,FALSE)&amp;(10*A125-1)))</f>
        <v>46047</v>
      </c>
      <c r="E125" s="17" t="str">
        <f t="shared" ca="1" si="18"/>
        <v>日</v>
      </c>
      <c r="F125" s="17" t="str" cm="1">
        <f t="array" aca="1" ref="F125" ca="1">IF(E125="","",IF(INDIRECT(VLOOKUP(B125,B$8:C$38,2,FALSE)&amp;(10*A125+3))="","",INDIRECT(VLOOKUP(B125,B$8:C$38,2,FALSE)&amp;(10*A125+3))))</f>
        <v>外</v>
      </c>
      <c r="G125" s="17" t="str" cm="1">
        <f t="array" aca="1" ref="G125" ca="1">IF(E125="","",IF(INDIRECT(VLOOKUP(B125,B$8:C$38,2,FALSE)&amp;(10*A125+5))="","",INDIRECT(VLOOKUP(B125,B$8:C$38,2,FALSE)&amp;(10*A125+5))))</f>
        <v>外</v>
      </c>
      <c r="H125" s="17" t="str" cm="1">
        <f t="array" aca="1" ref="H125" ca="1">IF(G125="","",IF(G125="●","振替後",IF(G125="▲","振替前",IF(G125="○","休日",IF(G125="外","非対象期間",IF(INDIRECT(VLOOKUP(B125,B$8:C$38,2,FALSE)&amp;(10*A125+5))="","",INDIRECT(VLOOKUP(B125,B$8:C$38,2,FALSE)&amp;(10*A125+5))))))))</f>
        <v>非対象期間</v>
      </c>
      <c r="J125" s="69"/>
      <c r="K125" s="212" t="s">
        <v>84</v>
      </c>
      <c r="L125" s="194"/>
      <c r="M125" s="194"/>
      <c r="N125" s="194"/>
      <c r="O125" s="194"/>
      <c r="P125" s="194"/>
      <c r="Q125" s="194"/>
      <c r="R125" s="194"/>
      <c r="S125" s="194"/>
      <c r="T125" s="194"/>
      <c r="U125" s="194"/>
      <c r="V125" s="194"/>
      <c r="W125" s="194"/>
      <c r="X125" s="194"/>
      <c r="Y125" s="194"/>
      <c r="Z125" s="194"/>
      <c r="AA125" s="194"/>
      <c r="AB125" s="194"/>
      <c r="AC125" s="194"/>
      <c r="AD125" s="194"/>
      <c r="AE125" s="194"/>
      <c r="AF125" s="194"/>
      <c r="AG125" s="194"/>
      <c r="AH125" s="194"/>
      <c r="AI125" s="194"/>
      <c r="AJ125" s="194"/>
      <c r="AK125" s="194"/>
      <c r="AL125" s="194"/>
      <c r="AM125" s="194"/>
      <c r="AN125" s="194"/>
      <c r="AO125" s="194"/>
      <c r="AP125" s="196"/>
      <c r="AQ125" s="118">
        <f ca="1">IF(BR120=7,COUNTIF(OFFSET($L125,0,0,1,$BR120),"○")+COUNTIF(OFFSET($L125,0,$BR120,1,7),"●"),COUNTIF(OFFSET($L125,0,0,1,$BR120),"○")+COUNTIF(OFFSET($L125,-10,DAY(EOMONTH(L118-1,0))-7+BR120,1,7-$BR120),"○")+COUNTIF(OFFSET(L125,0,BR120,1,7),"●"))</f>
        <v>0</v>
      </c>
      <c r="AR125" s="119">
        <f ca="1">COUNTIF(OFFSET($L125,0,$BR120,1,7),"○")+COUNTIF(OFFSET($L125,0,$BR120+7,1,7),"●")</f>
        <v>0</v>
      </c>
      <c r="AS125" s="119">
        <f ca="1">COUNTIF(OFFSET($L125,0,$BR120+7,1,7),"○")+COUNTIF(OFFSET($L125,0,$BR120+14,1,7),"●")</f>
        <v>0</v>
      </c>
      <c r="AT125" s="119">
        <f ca="1">IF(BR125=3,COUNTIF(OFFSET($L125,0,$BR120+14,1,7),"○")+IFERROR(COUNTIF(OFFSET(L125,0,BR120+22,1,BR123),"●"),0)+COUNTIF(OFFSET(L125,10,0,1,7-BR123),"●"),COUNTIF(OFFSET($L125,0,$BR120+14,1,7),"○")+COUNTIF(OFFSET($L125,0,$BR120+21,1,7),"●"))</f>
        <v>0</v>
      </c>
      <c r="AU125" s="120" t="str">
        <f ca="1">IF((BR125+SIGN(BR120))&lt;5,"-",IF(BR123=0,COUNTIF(OFFSET(L125,0,BR120+21,1,7),"○")+COUNTIF(OFFSET(L125,10,0,1,7-BR123),"●"),COUNTIF(OFFSET(L125,0,BR120+21,1,7),"○")+COUNTIF(OFFSET(L125,0,BR120+28,1,BR123),"●")+COUNTIF(OFFSET(L125,10,1,7-BR123,),"●")))</f>
        <v>-</v>
      </c>
      <c r="AV125" s="198">
        <f>BJ120</f>
        <v>0</v>
      </c>
      <c r="AW125" s="200">
        <f>IF(BD120=0,"対象外",AV125/BD120)</f>
        <v>0</v>
      </c>
      <c r="AX125" s="202" t="str">
        <f ca="1">IF(BD120=0,"対象外",IF(AV125/BD120&gt;=0.285,"達成",IF(AV125&gt;=BP123,"達成※","未")))</f>
        <v>未</v>
      </c>
      <c r="AY125" s="204">
        <f>BK120</f>
        <v>32</v>
      </c>
      <c r="AZ125" s="206">
        <f>IFERROR(AY125/BG120,"")</f>
        <v>0.10847457627118644</v>
      </c>
      <c r="BA125" s="241"/>
      <c r="BB125" s="243"/>
      <c r="BC125" s="238"/>
      <c r="BD125" s="210"/>
      <c r="BE125" s="222"/>
      <c r="BF125" s="210"/>
      <c r="BG125" s="222"/>
      <c r="BH125" s="222"/>
      <c r="BI125" s="222"/>
      <c r="BJ125" s="222"/>
      <c r="BK125" s="222"/>
      <c r="BL125" s="173"/>
      <c r="BM125" s="228"/>
      <c r="BN125" s="228"/>
      <c r="BO125" s="173"/>
      <c r="BP125" s="228"/>
      <c r="BQ125" s="37" t="s">
        <v>100</v>
      </c>
      <c r="BR125" s="104">
        <f>ROUNDDOWN((BR122-BR120)/7,0)</f>
        <v>3</v>
      </c>
      <c r="BS125" s="173"/>
      <c r="BT125" s="173"/>
    </row>
    <row r="126" spans="1:74" s="4" customFormat="1" ht="29.1" customHeight="1" thickBot="1">
      <c r="A126" s="17">
        <f t="shared" si="19"/>
        <v>4</v>
      </c>
      <c r="B126" s="17">
        <f t="shared" si="20"/>
        <v>26</v>
      </c>
      <c r="D126" s="89" cm="1">
        <f t="array" aca="1" ref="D126" ca="1">IF(INDIRECT(VLOOKUP(B126,B$8:C$38,2,FALSE)&amp;(10*A126-1))="","",INDIRECT(VLOOKUP(B126,B$8:C$38,2,FALSE)&amp;(10*A126-1)))</f>
        <v>46048</v>
      </c>
      <c r="E126" s="17" t="str">
        <f t="shared" ca="1" si="18"/>
        <v>月</v>
      </c>
      <c r="F126" s="17" t="str" cm="1">
        <f t="array" aca="1" ref="F126" ca="1">IF(E126="","",IF(INDIRECT(VLOOKUP(B126,B$8:C$38,2,FALSE)&amp;(10*A126+3))="","",INDIRECT(VLOOKUP(B126,B$8:C$38,2,FALSE)&amp;(10*A126+3))))</f>
        <v/>
      </c>
      <c r="G126" s="17" t="str" cm="1">
        <f t="array" aca="1" ref="G126" ca="1">IF(E126="","",IF(INDIRECT(VLOOKUP(B126,B$8:C$38,2,FALSE)&amp;(10*A126+5))="","",INDIRECT(VLOOKUP(B126,B$8:C$38,2,FALSE)&amp;(10*A126+5))))</f>
        <v/>
      </c>
      <c r="H126" s="17" t="str" cm="1">
        <f t="array" aca="1" ref="H126" ca="1">IF(G126="","",IF(G126="●","振替後",IF(G126="▲","振替前",IF(G126="○","休日",IF(G126="外","非対象期間",IF(INDIRECT(VLOOKUP(B126,B$8:C$38,2,FALSE)&amp;(10*A126+5))="","",INDIRECT(VLOOKUP(B126,B$8:C$38,2,FALSE)&amp;(10*A126+5))))))))</f>
        <v/>
      </c>
      <c r="J126" s="69"/>
      <c r="K126" s="213"/>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5"/>
      <c r="AN126" s="195"/>
      <c r="AO126" s="195"/>
      <c r="AP126" s="197"/>
      <c r="AQ126" s="123" t="str">
        <f ca="1">IF(BR120=1,
IF((2-COUNTIF(OFFSET(L125,0,0,1,1),"外")-COUNTIF(OFFSET(L125,-10,BR112-1),"外"))&lt;=AQ125,"達成","未"),
IF((2-COUNTIF(OFFSET(L125,0,MAX(5-WEEKDAY(L118,3),0),1,2),"外"))&lt;=AQ125,"達成","未"))</f>
        <v>未</v>
      </c>
      <c r="AR126" s="124" t="str">
        <f ca="1">IF((2-COUNTIF(OFFSET($L125,0,$BR120+5,1,2),"外"))&lt;=AR125,"達成","未")</f>
        <v>未</v>
      </c>
      <c r="AS126" s="124" t="str">
        <f ca="1">IF((2-COUNTIF(OFFSET($L125,0,$BR120+12,1,2),"外"))&lt;=AS125,"達成","未")</f>
        <v>未</v>
      </c>
      <c r="AT126" s="124" t="str">
        <f ca="1">IF((2-COUNTIF(OFFSET($L125,0,$BR120+19,1,2),"外"))&lt;=AT125,"達成","未")</f>
        <v>未</v>
      </c>
      <c r="AU126" s="125" t="str">
        <f ca="1">IF((BR125+SIGN(BR120))&lt;5,"-",IF((2-COUNTIF(OFFSET($L125,0,$BR120+26,1,2),"外"))&lt;=AU125,"達成","未"))</f>
        <v>-</v>
      </c>
      <c r="AV126" s="199"/>
      <c r="AW126" s="201"/>
      <c r="AX126" s="203"/>
      <c r="AY126" s="205"/>
      <c r="AZ126" s="207"/>
      <c r="BA126" s="38"/>
      <c r="BB126" s="38"/>
      <c r="BC126" s="138"/>
      <c r="BD126" s="138"/>
      <c r="BE126" s="138"/>
      <c r="BF126" s="138"/>
      <c r="BG126" s="138"/>
      <c r="BH126" s="138"/>
      <c r="BI126" s="138"/>
      <c r="BJ126" s="138"/>
      <c r="BK126" s="138"/>
      <c r="BL126" s="46"/>
      <c r="BM126" s="46"/>
      <c r="BN126" s="46"/>
      <c r="BO126" s="46"/>
      <c r="BP126" s="46"/>
      <c r="BQ126" s="46"/>
      <c r="BR126" s="34"/>
      <c r="BS126" s="46"/>
      <c r="BT126" s="2"/>
    </row>
    <row r="127" spans="1:74" ht="14.25" thickBot="1">
      <c r="A127" s="17">
        <f t="shared" si="19"/>
        <v>4</v>
      </c>
      <c r="B127" s="17">
        <f t="shared" si="20"/>
        <v>27</v>
      </c>
      <c r="D127" s="89" cm="1">
        <f t="array" aca="1" ref="D127" ca="1">IF(INDIRECT(VLOOKUP(B127,B$8:C$38,2,FALSE)&amp;(10*A127-1))="","",INDIRECT(VLOOKUP(B127,B$8:C$38,2,FALSE)&amp;(10*A127-1)))</f>
        <v>46049</v>
      </c>
      <c r="E127" s="17" t="str">
        <f t="shared" ca="1" si="18"/>
        <v>火</v>
      </c>
      <c r="F127" s="17" t="str" cm="1">
        <f t="array" aca="1" ref="F127" ca="1">IF(E127="","",IF(INDIRECT(VLOOKUP(B127,B$8:C$38,2,FALSE)&amp;(10*A127+3))="","",INDIRECT(VLOOKUP(B127,B$8:C$38,2,FALSE)&amp;(10*A127+3))))</f>
        <v/>
      </c>
      <c r="G127" s="17" t="str" cm="1">
        <f t="array" aca="1" ref="G127" ca="1">IF(E127="","",IF(INDIRECT(VLOOKUP(B127,B$8:C$38,2,FALSE)&amp;(10*A127+5))="","",INDIRECT(VLOOKUP(B127,B$8:C$38,2,FALSE)&amp;(10*A127+5))))</f>
        <v/>
      </c>
      <c r="H127" s="17" t="str" cm="1">
        <f t="array" aca="1" ref="H127" ca="1">IF(G127="","",IF(G127="●","振替後",IF(G127="▲","振替前",IF(G127="○","休日",IF(G127="外","非対象期間",IF(INDIRECT(VLOOKUP(B127,B$8:C$38,2,FALSE)&amp;(10*A127+5))="","",INDIRECT(VLOOKUP(B127,B$8:C$38,2,FALSE)&amp;(10*A127+5))))))))</f>
        <v/>
      </c>
      <c r="J127" s="52"/>
      <c r="K127" s="53"/>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BI127" s="7"/>
      <c r="BJ127" s="7"/>
      <c r="BK127" s="7"/>
      <c r="BL127" s="2"/>
    </row>
    <row r="128" spans="1:74" ht="13.5" customHeight="1">
      <c r="A128" s="17">
        <f t="shared" si="19"/>
        <v>4</v>
      </c>
      <c r="B128" s="17">
        <f t="shared" si="20"/>
        <v>28</v>
      </c>
      <c r="D128" s="89" cm="1">
        <f t="array" aca="1" ref="D128" ca="1">IF(INDIRECT(VLOOKUP(B128,B$8:C$38,2,FALSE)&amp;(10*A128-1))="","",INDIRECT(VLOOKUP(B128,B$8:C$38,2,FALSE)&amp;(10*A128-1)))</f>
        <v>46050</v>
      </c>
      <c r="E128" s="17" t="str">
        <f t="shared" ca="1" si="18"/>
        <v>水</v>
      </c>
      <c r="F128" s="17" t="str" cm="1">
        <f t="array" aca="1" ref="F128" ca="1">IF(E128="","",IF(INDIRECT(VLOOKUP(B128,B$8:C$38,2,FALSE)&amp;(10*A128+3))="","",INDIRECT(VLOOKUP(B128,B$8:C$38,2,FALSE)&amp;(10*A128+3))))</f>
        <v/>
      </c>
      <c r="G128" s="17" t="str" cm="1">
        <f t="array" aca="1" ref="G128" ca="1">IF(E128="","",IF(INDIRECT(VLOOKUP(B128,B$8:C$38,2,FALSE)&amp;(10*A128+5))="","",INDIRECT(VLOOKUP(B128,B$8:C$38,2,FALSE)&amp;(10*A128+5))))</f>
        <v/>
      </c>
      <c r="H128" s="17" t="str" cm="1">
        <f t="array" aca="1" ref="H128" ca="1">IF(G128="","",IF(G128="●","振替後",IF(G128="▲","振替前",IF(G128="○","休日",IF(G128="外","非対象期間",IF(INDIRECT(VLOOKUP(B128,B$8:C$38,2,FALSE)&amp;(10*A128+5))="","",INDIRECT(VLOOKUP(B128,B$8:C$38,2,FALSE)&amp;(10*A128+5))))))))</f>
        <v/>
      </c>
      <c r="J128" s="52"/>
      <c r="K128" s="66" t="s">
        <v>0</v>
      </c>
      <c r="L128" s="258">
        <f>DATE(YEAR(L118),MONTH(L118)+1,DAY(L118))</f>
        <v>46296</v>
      </c>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9"/>
      <c r="AQ128" s="270" t="s">
        <v>136</v>
      </c>
      <c r="AR128" s="271"/>
      <c r="AS128" s="271"/>
      <c r="AT128" s="271"/>
      <c r="AU128" s="272"/>
      <c r="AV128" s="260" t="s">
        <v>50</v>
      </c>
      <c r="AW128" s="261"/>
      <c r="AX128" s="262"/>
      <c r="AY128" s="266" t="s">
        <v>11</v>
      </c>
      <c r="AZ128" s="267"/>
      <c r="BA128" s="250" t="s">
        <v>102</v>
      </c>
      <c r="BB128" s="253" t="s">
        <v>103</v>
      </c>
      <c r="BC128" s="256" t="s">
        <v>15</v>
      </c>
      <c r="BD128" s="208" t="s">
        <v>104</v>
      </c>
      <c r="BE128" s="247" t="s">
        <v>105</v>
      </c>
      <c r="BF128" s="208" t="s">
        <v>107</v>
      </c>
      <c r="BG128" s="247" t="s">
        <v>106</v>
      </c>
      <c r="BH128" s="208" t="s">
        <v>80</v>
      </c>
      <c r="BI128" s="208" t="s">
        <v>81</v>
      </c>
      <c r="BJ128" s="139" t="s">
        <v>82</v>
      </c>
      <c r="BK128" s="139" t="s">
        <v>83</v>
      </c>
      <c r="BL128" s="222" t="s">
        <v>52</v>
      </c>
      <c r="BM128" s="247" t="s">
        <v>108</v>
      </c>
      <c r="BN128" s="247" t="s">
        <v>109</v>
      </c>
      <c r="BO128" s="222" t="s">
        <v>110</v>
      </c>
      <c r="BP128" s="222" t="s">
        <v>111</v>
      </c>
      <c r="BQ128" s="143"/>
      <c r="BR128" s="245" t="s">
        <v>92</v>
      </c>
      <c r="BS128" s="222" t="s">
        <v>61</v>
      </c>
      <c r="BT128" s="173" t="s">
        <v>142</v>
      </c>
    </row>
    <row r="129" spans="1:74" ht="12.95" customHeight="1">
      <c r="A129" s="17">
        <f t="shared" si="19"/>
        <v>4</v>
      </c>
      <c r="B129" s="17">
        <f t="shared" si="20"/>
        <v>29</v>
      </c>
      <c r="D129" s="89" cm="1">
        <f t="array" aca="1" ref="D129" ca="1">IF(INDIRECT(VLOOKUP(B129,B$8:C$38,2,FALSE)&amp;(10*A129-1))="","",INDIRECT(VLOOKUP(B129,B$8:C$38,2,FALSE)&amp;(10*A129-1)))</f>
        <v>46051</v>
      </c>
      <c r="E129" s="17" t="str">
        <f t="shared" ca="1" si="18"/>
        <v>木</v>
      </c>
      <c r="F129" s="17" t="str" cm="1">
        <f t="array" aca="1" ref="F129" ca="1">IF(E129="","",IF(INDIRECT(VLOOKUP(B129,B$8:C$38,2,FALSE)&amp;(10*A129+3))="","",INDIRECT(VLOOKUP(B129,B$8:C$38,2,FALSE)&amp;(10*A129+3))))</f>
        <v/>
      </c>
      <c r="G129" s="17" t="str" cm="1">
        <f t="array" aca="1" ref="G129" ca="1">IF(E129="","",IF(INDIRECT(VLOOKUP(B129,B$8:C$38,2,FALSE)&amp;(10*A129+5))="","",INDIRECT(VLOOKUP(B129,B$8:C$38,2,FALSE)&amp;(10*A129+5))))</f>
        <v/>
      </c>
      <c r="H129" s="17" t="str" cm="1">
        <f t="array" aca="1" ref="H129" ca="1">IF(G129="","",IF(G129="●","振替後",IF(G129="▲","振替前",IF(G129="○","休日",IF(G129="外","非対象期間",IF(INDIRECT(VLOOKUP(B129,B$8:C$38,2,FALSE)&amp;(10*A129+5))="","",INDIRECT(VLOOKUP(B129,B$8:C$38,2,FALSE)&amp;(10*A129+5))))))))</f>
        <v/>
      </c>
      <c r="J129" s="52"/>
      <c r="K129" s="67" t="s">
        <v>1</v>
      </c>
      <c r="L129" s="126">
        <f>DATE(YEAR(L128),MONTH(L128),DAY(L128))</f>
        <v>46296</v>
      </c>
      <c r="M129" s="126">
        <f>IF(MONTH(DATE(YEAR(L129),MONTH(L129),DAY(L129)+1))=MONTH($L128),DATE(YEAR(L129),MONTH(L129),DAY(L129)+1),"")</f>
        <v>46297</v>
      </c>
      <c r="N129" s="126">
        <f t="shared" ref="N129:AP129" si="31">IF(MONTH(DATE(YEAR(M129),MONTH(M129),DAY(M129)+1))=MONTH($L128),DATE(YEAR(M129),MONTH(M129),DAY(M129)+1),"")</f>
        <v>46298</v>
      </c>
      <c r="O129" s="126">
        <f t="shared" si="31"/>
        <v>46299</v>
      </c>
      <c r="P129" s="126">
        <f t="shared" si="31"/>
        <v>46300</v>
      </c>
      <c r="Q129" s="126">
        <f t="shared" si="31"/>
        <v>46301</v>
      </c>
      <c r="R129" s="126">
        <f t="shared" si="31"/>
        <v>46302</v>
      </c>
      <c r="S129" s="126">
        <f t="shared" si="31"/>
        <v>46303</v>
      </c>
      <c r="T129" s="126">
        <f t="shared" si="31"/>
        <v>46304</v>
      </c>
      <c r="U129" s="126">
        <f t="shared" si="31"/>
        <v>46305</v>
      </c>
      <c r="V129" s="126">
        <f t="shared" si="31"/>
        <v>46306</v>
      </c>
      <c r="W129" s="126">
        <f t="shared" si="31"/>
        <v>46307</v>
      </c>
      <c r="X129" s="126">
        <f t="shared" si="31"/>
        <v>46308</v>
      </c>
      <c r="Y129" s="126">
        <f t="shared" si="31"/>
        <v>46309</v>
      </c>
      <c r="Z129" s="126">
        <f t="shared" si="31"/>
        <v>46310</v>
      </c>
      <c r="AA129" s="126">
        <f t="shared" si="31"/>
        <v>46311</v>
      </c>
      <c r="AB129" s="126">
        <f t="shared" si="31"/>
        <v>46312</v>
      </c>
      <c r="AC129" s="126">
        <f t="shared" si="31"/>
        <v>46313</v>
      </c>
      <c r="AD129" s="126">
        <f t="shared" si="31"/>
        <v>46314</v>
      </c>
      <c r="AE129" s="126">
        <f t="shared" si="31"/>
        <v>46315</v>
      </c>
      <c r="AF129" s="126">
        <f t="shared" si="31"/>
        <v>46316</v>
      </c>
      <c r="AG129" s="126">
        <f t="shared" si="31"/>
        <v>46317</v>
      </c>
      <c r="AH129" s="126">
        <f t="shared" si="31"/>
        <v>46318</v>
      </c>
      <c r="AI129" s="126">
        <f t="shared" si="31"/>
        <v>46319</v>
      </c>
      <c r="AJ129" s="126">
        <f t="shared" si="31"/>
        <v>46320</v>
      </c>
      <c r="AK129" s="126">
        <f t="shared" si="31"/>
        <v>46321</v>
      </c>
      <c r="AL129" s="126">
        <f t="shared" si="31"/>
        <v>46322</v>
      </c>
      <c r="AM129" s="126">
        <f t="shared" si="31"/>
        <v>46323</v>
      </c>
      <c r="AN129" s="126">
        <f t="shared" si="31"/>
        <v>46324</v>
      </c>
      <c r="AO129" s="126">
        <f t="shared" si="31"/>
        <v>46325</v>
      </c>
      <c r="AP129" s="127">
        <f t="shared" si="31"/>
        <v>46326</v>
      </c>
      <c r="AQ129" s="273"/>
      <c r="AR129" s="274"/>
      <c r="AS129" s="274"/>
      <c r="AT129" s="274"/>
      <c r="AU129" s="275"/>
      <c r="AV129" s="263"/>
      <c r="AW129" s="264"/>
      <c r="AX129" s="265"/>
      <c r="AY129" s="268"/>
      <c r="AZ129" s="269"/>
      <c r="BA129" s="251"/>
      <c r="BB129" s="254"/>
      <c r="BC129" s="257"/>
      <c r="BD129" s="210"/>
      <c r="BE129" s="248"/>
      <c r="BF129" s="210"/>
      <c r="BG129" s="248"/>
      <c r="BH129" s="210"/>
      <c r="BI129" s="210"/>
      <c r="BJ129" s="140" t="s">
        <v>78</v>
      </c>
      <c r="BK129" s="140" t="s">
        <v>79</v>
      </c>
      <c r="BL129" s="222"/>
      <c r="BM129" s="249"/>
      <c r="BN129" s="249"/>
      <c r="BO129" s="173"/>
      <c r="BP129" s="173"/>
      <c r="BQ129" s="144"/>
      <c r="BR129" s="246"/>
      <c r="BS129" s="222"/>
      <c r="BT129" s="173"/>
    </row>
    <row r="130" spans="1:74" ht="13.5" customHeight="1">
      <c r="A130" s="17">
        <f t="shared" si="19"/>
        <v>4</v>
      </c>
      <c r="B130" s="17">
        <f t="shared" si="20"/>
        <v>30</v>
      </c>
      <c r="D130" s="89" cm="1">
        <f t="array" aca="1" ref="D130" ca="1">IF(INDIRECT(VLOOKUP(B130,B$8:C$38,2,FALSE)&amp;(10*A130-1))="","",INDIRECT(VLOOKUP(B130,B$8:C$38,2,FALSE)&amp;(10*A130-1)))</f>
        <v>46052</v>
      </c>
      <c r="E130" s="17" t="str">
        <f t="shared" ca="1" si="18"/>
        <v>金</v>
      </c>
      <c r="F130" s="17" t="str" cm="1">
        <f t="array" aca="1" ref="F130" ca="1">IF(E130="","",IF(INDIRECT(VLOOKUP(B130,B$8:C$38,2,FALSE)&amp;(10*A130+3))="","",INDIRECT(VLOOKUP(B130,B$8:C$38,2,FALSE)&amp;(10*A130+3))))</f>
        <v/>
      </c>
      <c r="G130" s="17" t="str" cm="1">
        <f t="array" aca="1" ref="G130" ca="1">IF(E130="","",IF(INDIRECT(VLOOKUP(B130,B$8:C$38,2,FALSE)&amp;(10*A130+5))="","",INDIRECT(VLOOKUP(B130,B$8:C$38,2,FALSE)&amp;(10*A130+5))))</f>
        <v/>
      </c>
      <c r="H130" s="17" t="str" cm="1">
        <f t="array" aca="1" ref="H130" ca="1">IF(G130="","",IF(G130="●","振替後",IF(G130="▲","振替前",IF(G130="○","休日",IF(G130="外","非対象期間",IF(INDIRECT(VLOOKUP(B130,B$8:C$38,2,FALSE)&amp;(10*A130+5))="","",INDIRECT(VLOOKUP(B130,B$8:C$38,2,FALSE)&amp;(10*A130+5))))))))</f>
        <v/>
      </c>
      <c r="J130" s="52"/>
      <c r="K130" s="67" t="s">
        <v>2</v>
      </c>
      <c r="L130" s="145" t="str">
        <f t="shared" ref="L130:AP130" si="32">TEXT(L129,"aaa")</f>
        <v>木</v>
      </c>
      <c r="M130" s="145" t="str">
        <f t="shared" si="32"/>
        <v>金</v>
      </c>
      <c r="N130" s="145" t="str">
        <f t="shared" si="32"/>
        <v>土</v>
      </c>
      <c r="O130" s="145" t="str">
        <f t="shared" si="32"/>
        <v>日</v>
      </c>
      <c r="P130" s="145" t="str">
        <f t="shared" si="32"/>
        <v>月</v>
      </c>
      <c r="Q130" s="145" t="str">
        <f t="shared" si="32"/>
        <v>火</v>
      </c>
      <c r="R130" s="145" t="str">
        <f t="shared" si="32"/>
        <v>水</v>
      </c>
      <c r="S130" s="145" t="str">
        <f t="shared" si="32"/>
        <v>木</v>
      </c>
      <c r="T130" s="145" t="str">
        <f t="shared" si="32"/>
        <v>金</v>
      </c>
      <c r="U130" s="145" t="str">
        <f t="shared" si="32"/>
        <v>土</v>
      </c>
      <c r="V130" s="145" t="str">
        <f t="shared" si="32"/>
        <v>日</v>
      </c>
      <c r="W130" s="145" t="str">
        <f t="shared" si="32"/>
        <v>月</v>
      </c>
      <c r="X130" s="145" t="str">
        <f t="shared" si="32"/>
        <v>火</v>
      </c>
      <c r="Y130" s="145" t="str">
        <f t="shared" si="32"/>
        <v>水</v>
      </c>
      <c r="Z130" s="145" t="str">
        <f t="shared" si="32"/>
        <v>木</v>
      </c>
      <c r="AA130" s="145" t="str">
        <f t="shared" si="32"/>
        <v>金</v>
      </c>
      <c r="AB130" s="145" t="str">
        <f t="shared" si="32"/>
        <v>土</v>
      </c>
      <c r="AC130" s="145" t="str">
        <f t="shared" si="32"/>
        <v>日</v>
      </c>
      <c r="AD130" s="145" t="str">
        <f t="shared" si="32"/>
        <v>月</v>
      </c>
      <c r="AE130" s="145" t="str">
        <f t="shared" si="32"/>
        <v>火</v>
      </c>
      <c r="AF130" s="145" t="str">
        <f t="shared" si="32"/>
        <v>水</v>
      </c>
      <c r="AG130" s="145" t="str">
        <f t="shared" si="32"/>
        <v>木</v>
      </c>
      <c r="AH130" s="145" t="str">
        <f t="shared" si="32"/>
        <v>金</v>
      </c>
      <c r="AI130" s="145" t="str">
        <f t="shared" si="32"/>
        <v>土</v>
      </c>
      <c r="AJ130" s="145" t="str">
        <f t="shared" si="32"/>
        <v>日</v>
      </c>
      <c r="AK130" s="145" t="str">
        <f t="shared" si="32"/>
        <v>月</v>
      </c>
      <c r="AL130" s="145" t="str">
        <f t="shared" si="32"/>
        <v>火</v>
      </c>
      <c r="AM130" s="145" t="str">
        <f t="shared" si="32"/>
        <v>水</v>
      </c>
      <c r="AN130" s="145" t="str">
        <f t="shared" si="32"/>
        <v>木</v>
      </c>
      <c r="AO130" s="145" t="str">
        <f t="shared" si="32"/>
        <v>金</v>
      </c>
      <c r="AP130" s="146" t="str">
        <f t="shared" si="32"/>
        <v>土</v>
      </c>
      <c r="AQ130" s="287" t="s">
        <v>137</v>
      </c>
      <c r="AR130" s="289" t="s">
        <v>138</v>
      </c>
      <c r="AS130" s="289" t="s">
        <v>139</v>
      </c>
      <c r="AT130" s="289" t="s">
        <v>140</v>
      </c>
      <c r="AU130" s="304" t="s">
        <v>141</v>
      </c>
      <c r="AV130" s="229" t="s">
        <v>44</v>
      </c>
      <c r="AW130" s="230" t="s">
        <v>12</v>
      </c>
      <c r="AX130" s="231" t="s">
        <v>51</v>
      </c>
      <c r="AY130" s="232" t="s">
        <v>44</v>
      </c>
      <c r="AZ130" s="235" t="s">
        <v>13</v>
      </c>
      <c r="BA130" s="252"/>
      <c r="BB130" s="255"/>
      <c r="BC130" s="238">
        <f>COUNT(L129:AP129)</f>
        <v>31</v>
      </c>
      <c r="BD130" s="208">
        <f>BC130-BA132</f>
        <v>31</v>
      </c>
      <c r="BE130" s="222">
        <f>SUM(BD$8:BD133)</f>
        <v>326</v>
      </c>
      <c r="BF130" s="208">
        <f>BC130-BA134</f>
        <v>31</v>
      </c>
      <c r="BG130" s="222">
        <f>SUM(BF$8:BF133)</f>
        <v>326</v>
      </c>
      <c r="BH130" s="222">
        <f>COUNTIF(L133:AP133,"○")+COUNTIF(L133:AP133,"●")</f>
        <v>0</v>
      </c>
      <c r="BI130" s="222">
        <f>SUM(BH$9:BH134)</f>
        <v>32</v>
      </c>
      <c r="BJ130" s="222">
        <f>COUNTIF(L135:AP135,"○")+COUNTIF(L135:AP135,"●")</f>
        <v>0</v>
      </c>
      <c r="BK130" s="222">
        <f>SUM(BJ$10:BJ135)</f>
        <v>32</v>
      </c>
      <c r="BL130" s="173">
        <f>COUNTIF(L130:AP130,"土")+COUNTIF(L130:AP130,"日")</f>
        <v>9</v>
      </c>
      <c r="BM130" s="248"/>
      <c r="BN130" s="248"/>
      <c r="BO130" s="173" t="str">
        <f ca="1">IF(OR(BM131/BD130&lt;0.285,BM131=0),"特例","特例なし")</f>
        <v>特例なし</v>
      </c>
      <c r="BP130" s="173" t="str">
        <f ca="1">IF(OR(BN131/BF130&lt;0.285,BN131=0),"特例","特例なし")</f>
        <v>特例なし</v>
      </c>
      <c r="BQ130" s="223" t="s">
        <v>97</v>
      </c>
      <c r="BR130" s="225">
        <f>ABS(IF(WEEKDAY(L128,3)=0,7,WEEKDAY(L128,3)-7))</f>
        <v>4</v>
      </c>
      <c r="BS130" s="173">
        <f ca="1">IF($AX$340="計画",IF(BD130=0,1,IF(AX133="達成",1,IF(AX133="達成※",1,0))),IF(BF130=0,1,IF(AX135="達成",1,IF(AX135="達成※",1,0))))</f>
        <v>0</v>
      </c>
      <c r="BT130" s="173">
        <f ca="1">IF($AX$340="計画",IF(COUNTIF(AQ134:AU134,"未")=0,1,0),IF(COUNTIF(AQ136:AU136,"未")=0,1,0))</f>
        <v>0</v>
      </c>
    </row>
    <row r="131" spans="1:74" ht="33.950000000000003" customHeight="1">
      <c r="A131" s="17">
        <f t="shared" si="19"/>
        <v>4</v>
      </c>
      <c r="B131" s="17">
        <f t="shared" si="20"/>
        <v>31</v>
      </c>
      <c r="D131" s="89" cm="1">
        <f t="array" aca="1" ref="D131" ca="1">IF(INDIRECT(VLOOKUP(B131,B$8:C$38,2,FALSE)&amp;(10*A131-1))="","",INDIRECT(VLOOKUP(B131,B$8:C$38,2,FALSE)&amp;(10*A131-1)))</f>
        <v>46053</v>
      </c>
      <c r="E131" s="17" t="str">
        <f t="shared" ca="1" si="18"/>
        <v>土</v>
      </c>
      <c r="F131" s="17" t="str" cm="1">
        <f t="array" aca="1" ref="F131" ca="1">IF(E131="","",IF(INDIRECT(VLOOKUP(B131,B$8:C$38,2,FALSE)&amp;(10*A131+3))="","",INDIRECT(VLOOKUP(B131,B$8:C$38,2,FALSE)&amp;(10*A131+3))))</f>
        <v>○</v>
      </c>
      <c r="G131" s="17" t="str" cm="1">
        <f t="array" aca="1" ref="G131" ca="1">IF(E131="","",IF(INDIRECT(VLOOKUP(B131,B$8:C$38,2,FALSE)&amp;(10*A131+5))="","",INDIRECT(VLOOKUP(B131,B$8:C$38,2,FALSE)&amp;(10*A131+5))))</f>
        <v>○</v>
      </c>
      <c r="H131" s="17" t="str" cm="1">
        <f t="array" aca="1" ref="H131" ca="1">IF(G131="","",IF(G131="●","振替後",IF(G131="▲","振替前",IF(G131="○","休日",IF(G131="外","非対象期間",IF(INDIRECT(VLOOKUP(B131,B$8:C$38,2,FALSE)&amp;(10*A131+5))="","",INDIRECT(VLOOKUP(B131,B$8:C$38,2,FALSE)&amp;(10*A131+5))))))))</f>
        <v>休日</v>
      </c>
      <c r="J131" s="52"/>
      <c r="K131" s="220" t="s">
        <v>3</v>
      </c>
      <c r="L131" s="218" t="str">
        <f>IFERROR(VLOOKUP(L129,祝日一覧!$A:$C,3,FALSE),"")</f>
        <v/>
      </c>
      <c r="M131" s="218" t="str">
        <f>IFERROR(VLOOKUP(M129,祝日一覧!$A:$C,3,FALSE),"")</f>
        <v/>
      </c>
      <c r="N131" s="218" t="str">
        <f>IFERROR(VLOOKUP(N129,祝日一覧!$A:$C,3,FALSE),"")</f>
        <v/>
      </c>
      <c r="O131" s="218" t="str">
        <f>IFERROR(VLOOKUP(O129,祝日一覧!$A:$C,3,FALSE),"")</f>
        <v/>
      </c>
      <c r="P131" s="218" t="str">
        <f>IFERROR(VLOOKUP(P129,祝日一覧!$A:$C,3,FALSE),"")</f>
        <v/>
      </c>
      <c r="Q131" s="218" t="str">
        <f>IFERROR(VLOOKUP(Q129,祝日一覧!$A:$C,3,FALSE),"")</f>
        <v/>
      </c>
      <c r="R131" s="218" t="str">
        <f>IFERROR(VLOOKUP(R129,祝日一覧!$A:$C,3,FALSE),"")</f>
        <v/>
      </c>
      <c r="S131" s="218" t="str">
        <f>IFERROR(VLOOKUP(S129,祝日一覧!$A:$C,3,FALSE),"")</f>
        <v/>
      </c>
      <c r="T131" s="218" t="str">
        <f>IFERROR(VLOOKUP(T129,祝日一覧!$A:$C,3,FALSE),"")</f>
        <v/>
      </c>
      <c r="U131" s="218" t="str">
        <f>IFERROR(VLOOKUP(U129,祝日一覧!$A:$C,3,FALSE),"")</f>
        <v/>
      </c>
      <c r="V131" s="218" t="str">
        <f>IFERROR(VLOOKUP(V129,祝日一覧!$A:$C,3,FALSE),"")</f>
        <v/>
      </c>
      <c r="W131" s="218" t="str">
        <f>IFERROR(VLOOKUP(W129,祝日一覧!$A:$C,3,FALSE),"")</f>
        <v>スポーツの日</v>
      </c>
      <c r="X131" s="218" t="str">
        <f>IFERROR(VLOOKUP(X129,祝日一覧!$A:$C,3,FALSE),"")</f>
        <v/>
      </c>
      <c r="Y131" s="218" t="str">
        <f>IFERROR(VLOOKUP(Y129,祝日一覧!$A:$C,3,FALSE),"")</f>
        <v/>
      </c>
      <c r="Z131" s="218" t="str">
        <f>IFERROR(VLOOKUP(Z129,祝日一覧!$A:$C,3,FALSE),"")</f>
        <v/>
      </c>
      <c r="AA131" s="218" t="str">
        <f>IFERROR(VLOOKUP(AA129,祝日一覧!$A:$C,3,FALSE),"")</f>
        <v/>
      </c>
      <c r="AB131" s="218" t="str">
        <f>IFERROR(VLOOKUP(AB129,祝日一覧!$A:$C,3,FALSE),"")</f>
        <v/>
      </c>
      <c r="AC131" s="218" t="str">
        <f>IFERROR(VLOOKUP(AC129,祝日一覧!$A:$C,3,FALSE),"")</f>
        <v/>
      </c>
      <c r="AD131" s="218" t="str">
        <f>IFERROR(VLOOKUP(AD129,祝日一覧!$A:$C,3,FALSE),"")</f>
        <v/>
      </c>
      <c r="AE131" s="218" t="str">
        <f>IFERROR(VLOOKUP(AE129,祝日一覧!$A:$C,3,FALSE),"")</f>
        <v/>
      </c>
      <c r="AF131" s="218" t="str">
        <f>IFERROR(VLOOKUP(AF129,祝日一覧!$A:$C,3,FALSE),"")</f>
        <v/>
      </c>
      <c r="AG131" s="218" t="str">
        <f>IFERROR(VLOOKUP(AG129,祝日一覧!$A:$C,3,FALSE),"")</f>
        <v/>
      </c>
      <c r="AH131" s="218" t="str">
        <f>IFERROR(VLOOKUP(AH129,祝日一覧!$A:$C,3,FALSE),"")</f>
        <v/>
      </c>
      <c r="AI131" s="218" t="str">
        <f>IFERROR(VLOOKUP(AI129,祝日一覧!$A:$C,3,FALSE),"")</f>
        <v/>
      </c>
      <c r="AJ131" s="218" t="str">
        <f>IFERROR(VLOOKUP(AJ129,祝日一覧!$A:$C,3,FALSE),"")</f>
        <v/>
      </c>
      <c r="AK131" s="218" t="str">
        <f>IFERROR(VLOOKUP(AK129,祝日一覧!$A:$C,3,FALSE),"")</f>
        <v/>
      </c>
      <c r="AL131" s="218" t="str">
        <f>IFERROR(VLOOKUP(AL129,祝日一覧!$A:$C,3,FALSE),"")</f>
        <v/>
      </c>
      <c r="AM131" s="218" t="str">
        <f>IFERROR(VLOOKUP(AM129,祝日一覧!$A:$C,3,FALSE),"")</f>
        <v/>
      </c>
      <c r="AN131" s="218" t="str">
        <f>IFERROR(VLOOKUP(AN129,祝日一覧!$A:$C,3,FALSE),"")</f>
        <v/>
      </c>
      <c r="AO131" s="218" t="str">
        <f>IFERROR(VLOOKUP(AO129,祝日一覧!$A:$C,3,FALSE),"")</f>
        <v/>
      </c>
      <c r="AP131" s="219" t="str">
        <f>IFERROR(VLOOKUP(AP129,祝日一覧!$A:$C,3,FALSE),"")</f>
        <v/>
      </c>
      <c r="AQ131" s="288"/>
      <c r="AR131" s="290"/>
      <c r="AS131" s="290"/>
      <c r="AT131" s="290"/>
      <c r="AU131" s="305"/>
      <c r="AV131" s="229"/>
      <c r="AW131" s="230"/>
      <c r="AX131" s="231"/>
      <c r="AY131" s="233"/>
      <c r="AZ131" s="236"/>
      <c r="BA131" s="41" t="s">
        <v>85</v>
      </c>
      <c r="BB131" s="42" t="s">
        <v>85</v>
      </c>
      <c r="BC131" s="238"/>
      <c r="BD131" s="209"/>
      <c r="BE131" s="222"/>
      <c r="BF131" s="209"/>
      <c r="BG131" s="222"/>
      <c r="BH131" s="222"/>
      <c r="BI131" s="222"/>
      <c r="BJ131" s="222"/>
      <c r="BK131" s="222"/>
      <c r="BL131" s="173"/>
      <c r="BM131" s="226">
        <f ca="1">BL130-BB132</f>
        <v>9</v>
      </c>
      <c r="BN131" s="226">
        <f ca="1">BL130-BB134</f>
        <v>9</v>
      </c>
      <c r="BO131" s="173"/>
      <c r="BP131" s="173"/>
      <c r="BQ131" s="224"/>
      <c r="BR131" s="225">
        <f>WEEKDAY(L127,3)</f>
        <v>5</v>
      </c>
      <c r="BS131" s="173"/>
      <c r="BT131" s="173"/>
      <c r="BU131" s="24"/>
    </row>
    <row r="132" spans="1:74" s="3" customFormat="1" ht="53.1" customHeight="1">
      <c r="A132" s="17">
        <f t="shared" si="19"/>
        <v>5</v>
      </c>
      <c r="B132" s="17">
        <f t="shared" si="20"/>
        <v>1</v>
      </c>
      <c r="C132" s="88"/>
      <c r="D132" s="89" cm="1">
        <f t="array" aca="1" ref="D132" ca="1">IF(INDIRECT(VLOOKUP(B132,B$8:C$38,2,FALSE)&amp;(10*A132-1))="","",INDIRECT(VLOOKUP(B132,B$8:C$38,2,FALSE)&amp;(10*A132-1)))</f>
        <v>46054</v>
      </c>
      <c r="E132" s="17" t="str">
        <f t="shared" ca="1" si="18"/>
        <v>日</v>
      </c>
      <c r="F132" s="17" t="str" cm="1">
        <f t="array" aca="1" ref="F132" ca="1">IF(E132="","",IF(INDIRECT(VLOOKUP(B132,B$8:C$38,2,FALSE)&amp;(10*A132+3))="","",INDIRECT(VLOOKUP(B132,B$8:C$38,2,FALSE)&amp;(10*A132+3))))</f>
        <v>○</v>
      </c>
      <c r="G132" s="17" t="str" cm="1">
        <f t="array" aca="1" ref="G132" ca="1">IF(E132="","",IF(INDIRECT(VLOOKUP(B132,B$8:C$38,2,FALSE)&amp;(10*A132+5))="","",INDIRECT(VLOOKUP(B132,B$8:C$38,2,FALSE)&amp;(10*A132+5))))</f>
        <v>○</v>
      </c>
      <c r="H132" s="17" t="str" cm="1">
        <f t="array" aca="1" ref="H132" ca="1">IF(G132="","",IF(G132="●","振替後",IF(G132="▲","振替前",IF(G132="○","休日",IF(G132="外","非対象期間",IF(INDIRECT(VLOOKUP(B132,B$8:C$38,2,FALSE)&amp;(10*A132+5))="","",INDIRECT(VLOOKUP(B132,B$8:C$38,2,FALSE)&amp;(10*A132+5))))))))</f>
        <v>休日</v>
      </c>
      <c r="J132" s="68"/>
      <c r="K132" s="221"/>
      <c r="L132" s="218"/>
      <c r="M132" s="218"/>
      <c r="N132" s="218"/>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9"/>
      <c r="AQ132" s="108" t="str">
        <f>IF($BR130=7,DBCS(1&amp;"日～"&amp;7&amp;"日"),DBCS("前"&amp;DAY(EOMONTH($L128-1,0))-6+$BR130&amp;"日～"&amp;$BR130&amp;"日"))</f>
        <v>前２８日～４日</v>
      </c>
      <c r="AR132" s="109" t="str">
        <f>DBCS($BR130+1&amp;"日～"&amp;$BR130+7&amp;"日")</f>
        <v>５日～１１日</v>
      </c>
      <c r="AS132" s="109" t="str">
        <f>DBCS($BR130+8&amp;"日～"&amp;$BR130+14&amp;"日")</f>
        <v>１２日～１８日</v>
      </c>
      <c r="AT132" s="109" t="str">
        <f>DBCS($BR130+15&amp;"日～"&amp;$BR130+21&amp;"日")</f>
        <v>１９日～２５日</v>
      </c>
      <c r="AU132" s="110" t="str">
        <f>IF(AND(BR130=7,BR133=0),"-",IF($BR135=3,"-",DBCS($BR130+22&amp;"日～"&amp;$BR130+28&amp;"日")))</f>
        <v>-</v>
      </c>
      <c r="AV132" s="229"/>
      <c r="AW132" s="230"/>
      <c r="AX132" s="231"/>
      <c r="AY132" s="234"/>
      <c r="AZ132" s="237"/>
      <c r="BA132" s="41">
        <f>COUNTIF(L133:AP134,"外")</f>
        <v>0</v>
      </c>
      <c r="BB132" s="42">
        <f ca="1">COUNTIF(OFFSET(L133,0,MAX(5-WEEKDAY(L128,3),0),1,MIN(7-WEEKDAY(L128,3),2)),"外")+COUNTIF(OFFSET(L133,0,MAX(5-WEEKDAY(L128,3),0)+7,1,2),"外")+COUNTIF(OFFSET(L133,0,MAX(5-WEEKDAY(L128,3),0)+14,1,2),"外")+COUNTIF(OFFSET(L133,0,MAX(5-WEEKDAY(L128,3),0)+21,1,2),"外")+IF(BR132-BR130&lt;27,0,COUNTIF(OFFSET(L133,0,BR130+26,1,MIN(7-BR133,2)),"外"))</f>
        <v>0</v>
      </c>
      <c r="BC132" s="238"/>
      <c r="BD132" s="209"/>
      <c r="BE132" s="222"/>
      <c r="BF132" s="209"/>
      <c r="BG132" s="222"/>
      <c r="BH132" s="222"/>
      <c r="BI132" s="222"/>
      <c r="BJ132" s="222"/>
      <c r="BK132" s="222"/>
      <c r="BL132" s="173"/>
      <c r="BM132" s="227"/>
      <c r="BN132" s="227"/>
      <c r="BO132" s="173"/>
      <c r="BP132" s="173"/>
      <c r="BQ132" s="35" t="s">
        <v>98</v>
      </c>
      <c r="BR132" s="31">
        <f>DAY(EOMONTH(L128,0))</f>
        <v>31</v>
      </c>
      <c r="BS132" s="173"/>
      <c r="BT132" s="173"/>
      <c r="BU132" s="29"/>
      <c r="BV132" s="30"/>
    </row>
    <row r="133" spans="1:74" s="4" customFormat="1" ht="29.1" customHeight="1">
      <c r="A133" s="17">
        <f t="shared" si="19"/>
        <v>5</v>
      </c>
      <c r="B133" s="17">
        <f t="shared" si="20"/>
        <v>2</v>
      </c>
      <c r="D133" s="89" cm="1">
        <f t="array" aca="1" ref="D133" ca="1">IF(INDIRECT(VLOOKUP(B133,B$8:C$38,2,FALSE)&amp;(10*A133-1))="","",INDIRECT(VLOOKUP(B133,B$8:C$38,2,FALSE)&amp;(10*A133-1)))</f>
        <v>46055</v>
      </c>
      <c r="E133" s="17" t="str">
        <f t="shared" ca="1" si="18"/>
        <v>月</v>
      </c>
      <c r="F133" s="17" t="str" cm="1">
        <f t="array" aca="1" ref="F133" ca="1">IF(E133="","",IF(INDIRECT(VLOOKUP(B133,B$8:C$38,2,FALSE)&amp;(10*A133+3))="","",INDIRECT(VLOOKUP(B133,B$8:C$38,2,FALSE)&amp;(10*A133+3))))</f>
        <v/>
      </c>
      <c r="G133" s="17" t="str" cm="1">
        <f t="array" aca="1" ref="G133" ca="1">IF(E133="","",IF(INDIRECT(VLOOKUP(B133,B$8:C$38,2,FALSE)&amp;(10*A133+5))="","",INDIRECT(VLOOKUP(B133,B$8:C$38,2,FALSE)&amp;(10*A133+5))))</f>
        <v/>
      </c>
      <c r="H133" s="17" t="str" cm="1">
        <f t="array" aca="1" ref="H133" ca="1">IF(G133="","",IF(G133="●","振替後",IF(G133="▲","振替前",IF(G133="○","休日",IF(G133="外","非対象期間",IF(INDIRECT(VLOOKUP(B133,B$8:C$38,2,FALSE)&amp;(10*A133+5))="","",INDIRECT(VLOOKUP(B133,B$8:C$38,2,FALSE)&amp;(10*A133+5))))))))</f>
        <v/>
      </c>
      <c r="J133" s="69"/>
      <c r="K133" s="212" t="s">
        <v>88</v>
      </c>
      <c r="L133" s="194"/>
      <c r="M133" s="194"/>
      <c r="N133" s="194"/>
      <c r="O133" s="194"/>
      <c r="P133" s="194"/>
      <c r="Q133" s="194"/>
      <c r="R133" s="194"/>
      <c r="S133" s="194"/>
      <c r="T133" s="194"/>
      <c r="U133" s="194"/>
      <c r="V133" s="194"/>
      <c r="W133" s="194"/>
      <c r="X133" s="194"/>
      <c r="Y133" s="194"/>
      <c r="Z133" s="194"/>
      <c r="AA133" s="194"/>
      <c r="AB133" s="194"/>
      <c r="AC133" s="194"/>
      <c r="AD133" s="194"/>
      <c r="AE133" s="194"/>
      <c r="AF133" s="194"/>
      <c r="AG133" s="194"/>
      <c r="AH133" s="194"/>
      <c r="AI133" s="194"/>
      <c r="AJ133" s="194"/>
      <c r="AK133" s="194"/>
      <c r="AL133" s="194"/>
      <c r="AM133" s="194"/>
      <c r="AN133" s="194"/>
      <c r="AO133" s="194"/>
      <c r="AP133" s="196"/>
      <c r="AQ133" s="111">
        <f ca="1">IF(BR130=7,COUNTIF(OFFSET($L133,0,0,1,$BR130),"○")+COUNTIF(OFFSET($L133,0,$BR130,1,7),"●"),COUNTIF(OFFSET($L133,0,0,1,$BR130),"○")+COUNTIF(OFFSET($L133,-10,DAY(EOMONTH(L128-1,0))-7+BR130,1,7-$BR130),"○")+COUNTIF(OFFSET(L133,0,BR130,1,7),"●"))</f>
        <v>0</v>
      </c>
      <c r="AR133" s="112">
        <f ca="1">COUNTIF(OFFSET($L133,0,$BR130,1,7),"○")+COUNTIF(OFFSET($L133,0,$BR130+7,1,7),"●")</f>
        <v>0</v>
      </c>
      <c r="AS133" s="112">
        <f ca="1">COUNTIF(OFFSET($L133,0,$BR130+7,1,7),"○")+COUNTIF(OFFSET($L133,0,$BR130+14,1,7),"●")</f>
        <v>0</v>
      </c>
      <c r="AT133" s="112">
        <f ca="1">IF(BR135=3,COUNTIF(OFFSET($L133,0,$BR130+14,1,7),"○")+IFERROR(COUNTIF(OFFSET(L133,0,BR130+22,1,BR133),"●"),0)+COUNTIF(OFFSET(L133,10,0,1,7-BR133),"●"),COUNTIF(OFFSET($L133,0,$BR130+14,1,7),"○")+COUNTIF(OFFSET($L133,0,$BR130+21,1,7),"●"))</f>
        <v>0</v>
      </c>
      <c r="AU133" s="113" t="str">
        <f ca="1">IF((BR135+SIGN(BR130))&lt;5,"-",IF(BR133=0,COUNTIF(OFFSET(L133,0,BR130+21,1,7),"○")+COUNTIF(OFFSET(L133,10,0,1,7-BR133),"●"),COUNTIF(OFFSET(L133,0,BR130+21,1,7),"○")+COUNTIF(OFFSET(L133,0,BR130+28,1,BR133),"●")+COUNTIF(OFFSET(L133,10,1,7-BR133,),"●")))</f>
        <v>-</v>
      </c>
      <c r="AV133" s="198">
        <f>BH130</f>
        <v>0</v>
      </c>
      <c r="AW133" s="200">
        <f>IF(BD130=0,"対象外",AV133/BD130)</f>
        <v>0</v>
      </c>
      <c r="AX133" s="202" t="str">
        <f ca="1">IF(BD130=0,"対象外",IF(AV133/BD130&gt;=0.285,"達成",IF(AV133&gt;=BO133,"達成※","未")))</f>
        <v>未</v>
      </c>
      <c r="AY133" s="204">
        <f>BI130</f>
        <v>32</v>
      </c>
      <c r="AZ133" s="206">
        <f>IFERROR(AY133/BE130,"")</f>
        <v>9.815950920245399E-2</v>
      </c>
      <c r="BA133" s="41" t="s">
        <v>86</v>
      </c>
      <c r="BB133" s="42" t="s">
        <v>86</v>
      </c>
      <c r="BC133" s="238"/>
      <c r="BD133" s="209"/>
      <c r="BE133" s="222"/>
      <c r="BF133" s="209"/>
      <c r="BG133" s="222"/>
      <c r="BH133" s="222"/>
      <c r="BI133" s="222"/>
      <c r="BJ133" s="222"/>
      <c r="BK133" s="222"/>
      <c r="BL133" s="173"/>
      <c r="BM133" s="227"/>
      <c r="BN133" s="227"/>
      <c r="BO133" s="173" t="str">
        <f ca="1">IF(OR(BM131/BD130&lt;0.285,BM131=0),BM131,"-")</f>
        <v>-</v>
      </c>
      <c r="BP133" s="226" t="str">
        <f ca="1">IF(OR(BN131/BF130&lt;0.285,BN131=0),BN131,"-")</f>
        <v>-</v>
      </c>
      <c r="BQ133" s="36" t="s">
        <v>99</v>
      </c>
      <c r="BR133" s="33">
        <f>MOD(BR132-BR130,7)</f>
        <v>6</v>
      </c>
      <c r="BS133" s="173"/>
      <c r="BT133" s="173"/>
    </row>
    <row r="134" spans="1:74" s="4" customFormat="1" ht="29.1" customHeight="1">
      <c r="A134" s="17">
        <f t="shared" si="19"/>
        <v>5</v>
      </c>
      <c r="B134" s="17">
        <f t="shared" si="20"/>
        <v>3</v>
      </c>
      <c r="D134" s="89" cm="1">
        <f t="array" aca="1" ref="D134" ca="1">IF(INDIRECT(VLOOKUP(B134,B$8:C$38,2,FALSE)&amp;(10*A134-1))="","",INDIRECT(VLOOKUP(B134,B$8:C$38,2,FALSE)&amp;(10*A134-1)))</f>
        <v>46056</v>
      </c>
      <c r="E134" s="17" t="str">
        <f t="shared" ca="1" si="18"/>
        <v>火</v>
      </c>
      <c r="F134" s="17" t="str" cm="1">
        <f t="array" aca="1" ref="F134" ca="1">IF(E134="","",IF(INDIRECT(VLOOKUP(B134,B$8:C$38,2,FALSE)&amp;(10*A134+3))="","",INDIRECT(VLOOKUP(B134,B$8:C$38,2,FALSE)&amp;(10*A134+3))))</f>
        <v/>
      </c>
      <c r="G134" s="17" t="str" cm="1">
        <f t="array" aca="1" ref="G134" ca="1">IF(E134="","",IF(INDIRECT(VLOOKUP(B134,B$8:C$38,2,FALSE)&amp;(10*A134+5))="","",INDIRECT(VLOOKUP(B134,B$8:C$38,2,FALSE)&amp;(10*A134+5))))</f>
        <v/>
      </c>
      <c r="H134" s="17" t="str" cm="1">
        <f t="array" aca="1" ref="H134" ca="1">IF(G134="","",IF(G134="●","振替後",IF(G134="▲","振替前",IF(G134="○","休日",IF(G134="外","非対象期間",IF(INDIRECT(VLOOKUP(B134,B$8:C$38,2,FALSE)&amp;(10*A134+5))="","",INDIRECT(VLOOKUP(B134,B$8:C$38,2,FALSE)&amp;(10*A134+5))))))))</f>
        <v/>
      </c>
      <c r="J134" s="69"/>
      <c r="K134" s="244"/>
      <c r="L134" s="194"/>
      <c r="M134" s="194"/>
      <c r="N134" s="194"/>
      <c r="O134" s="194"/>
      <c r="P134" s="194"/>
      <c r="Q134" s="194"/>
      <c r="R134" s="194"/>
      <c r="S134" s="194"/>
      <c r="T134" s="194"/>
      <c r="U134" s="194"/>
      <c r="V134" s="194"/>
      <c r="W134" s="194"/>
      <c r="X134" s="194"/>
      <c r="Y134" s="194"/>
      <c r="Z134" s="194"/>
      <c r="AA134" s="194"/>
      <c r="AB134" s="194"/>
      <c r="AC134" s="194"/>
      <c r="AD134" s="194"/>
      <c r="AE134" s="194"/>
      <c r="AF134" s="194"/>
      <c r="AG134" s="194"/>
      <c r="AH134" s="194"/>
      <c r="AI134" s="194"/>
      <c r="AJ134" s="194"/>
      <c r="AK134" s="194"/>
      <c r="AL134" s="194"/>
      <c r="AM134" s="194"/>
      <c r="AN134" s="194"/>
      <c r="AO134" s="194"/>
      <c r="AP134" s="196"/>
      <c r="AQ134" s="114" t="str">
        <f ca="1">IF(BR130=1,
IF((2-COUNTIF(OFFSET(L133,0,0,1,1),"外")-COUNTIF(OFFSET(L133,-10,BR122-1),"外"))&lt;=AQ133,"達成","未"),
IF((2-COUNTIF(OFFSET(L133,0,MAX(5-WEEKDAY(L128,3),0),1,2),"外"))&lt;=AQ133,"達成","未"))</f>
        <v>未</v>
      </c>
      <c r="AR134" s="112" t="str">
        <f ca="1">IF((2-COUNTIF(OFFSET($L133,0,$BR130+5,1,2),"外"))&lt;=AR133,"達成","未")</f>
        <v>未</v>
      </c>
      <c r="AS134" s="112" t="str">
        <f ca="1">IF((2-COUNTIF(OFFSET($L133,0,$BR130+12,1,2),"外"))&lt;=AS133,"達成","未")</f>
        <v>未</v>
      </c>
      <c r="AT134" s="112" t="str">
        <f ca="1">IF((2-COUNTIF(OFFSET($L133,0,$BR130+19,1,2),"外"))&lt;=AT133,"達成","未")</f>
        <v>未</v>
      </c>
      <c r="AU134" s="113" t="str">
        <f ca="1">IF((BR135+SIGN(BR130))&lt;5,"-",IF((2-COUNTIF(OFFSET($L133,0,$BR130+26,1,2),"外"))&lt;=AU133,"達成","未"))</f>
        <v>-</v>
      </c>
      <c r="AV134" s="214"/>
      <c r="AW134" s="215"/>
      <c r="AX134" s="216"/>
      <c r="AY134" s="217"/>
      <c r="AZ134" s="239"/>
      <c r="BA134" s="240">
        <f>COUNTIF(L135:AP136,"外")</f>
        <v>0</v>
      </c>
      <c r="BB134" s="242">
        <f ca="1">COUNTIF(OFFSET(L135,0,MAX(5-WEEKDAY(L128,3),0),1,MIN(7-WEEKDAY(L128,3),2)),"外")+COUNTIF(OFFSET(L135,0,MAX(5-WEEKDAY(L128,3),0)+7,1,2),"外")+COUNTIF(OFFSET(L135,0,MAX(5-WEEKDAY(L128,3),0)+14,1,2),"外")+COUNTIF(OFFSET(L135,0,MAX(5-WEEKDAY(L128,3),0)+21,1,2),"外")+IF(BR132-BR130&lt;27,0,COUNTIF(OFFSET(L135,0,BR130+26,1,MIN(7-BR133,2)),"外"))</f>
        <v>0</v>
      </c>
      <c r="BC134" s="238"/>
      <c r="BD134" s="209"/>
      <c r="BE134" s="222"/>
      <c r="BF134" s="209"/>
      <c r="BG134" s="222"/>
      <c r="BH134" s="222"/>
      <c r="BI134" s="222"/>
      <c r="BJ134" s="222"/>
      <c r="BK134" s="222"/>
      <c r="BL134" s="173"/>
      <c r="BM134" s="227"/>
      <c r="BN134" s="227"/>
      <c r="BO134" s="173"/>
      <c r="BP134" s="227"/>
      <c r="BQ134" s="142" t="s">
        <v>101</v>
      </c>
      <c r="BR134" s="33">
        <f>SIGN(BR130)+SIGN(BR133)+BR135</f>
        <v>5</v>
      </c>
      <c r="BS134" s="173"/>
      <c r="BT134" s="173"/>
    </row>
    <row r="135" spans="1:74" s="4" customFormat="1" ht="29.1" customHeight="1">
      <c r="A135" s="17">
        <f t="shared" si="19"/>
        <v>5</v>
      </c>
      <c r="B135" s="17">
        <f t="shared" si="20"/>
        <v>4</v>
      </c>
      <c r="D135" s="89" cm="1">
        <f t="array" aca="1" ref="D135" ca="1">IF(INDIRECT(VLOOKUP(B135,B$8:C$38,2,FALSE)&amp;(10*A135-1))="","",INDIRECT(VLOOKUP(B135,B$8:C$38,2,FALSE)&amp;(10*A135-1)))</f>
        <v>46057</v>
      </c>
      <c r="E135" s="17" t="str">
        <f t="shared" ca="1" si="18"/>
        <v>水</v>
      </c>
      <c r="F135" s="17" t="str" cm="1">
        <f t="array" aca="1" ref="F135" ca="1">IF(E135="","",IF(INDIRECT(VLOOKUP(B135,B$8:C$38,2,FALSE)&amp;(10*A135+3))="","",INDIRECT(VLOOKUP(B135,B$8:C$38,2,FALSE)&amp;(10*A135+3))))</f>
        <v/>
      </c>
      <c r="G135" s="17" t="str" cm="1">
        <f t="array" aca="1" ref="G135" ca="1">IF(E135="","",IF(INDIRECT(VLOOKUP(B135,B$8:C$38,2,FALSE)&amp;(10*A135+5))="","",INDIRECT(VLOOKUP(B135,B$8:C$38,2,FALSE)&amp;(10*A135+5))))</f>
        <v/>
      </c>
      <c r="H135" s="17" t="str" cm="1">
        <f t="array" aca="1" ref="H135" ca="1">IF(G135="","",IF(G135="●","振替後",IF(G135="▲","振替前",IF(G135="○","休日",IF(G135="外","非対象期間",IF(INDIRECT(VLOOKUP(B135,B$8:C$38,2,FALSE)&amp;(10*A135+5))="","",INDIRECT(VLOOKUP(B135,B$8:C$38,2,FALSE)&amp;(10*A135+5))))))))</f>
        <v/>
      </c>
      <c r="J135" s="69"/>
      <c r="K135" s="212" t="s">
        <v>84</v>
      </c>
      <c r="L135" s="194"/>
      <c r="M135" s="194"/>
      <c r="N135" s="194"/>
      <c r="O135" s="194"/>
      <c r="P135" s="194"/>
      <c r="Q135" s="194"/>
      <c r="R135" s="194"/>
      <c r="S135" s="194"/>
      <c r="T135" s="194"/>
      <c r="U135" s="194"/>
      <c r="V135" s="194"/>
      <c r="W135" s="194"/>
      <c r="X135" s="194"/>
      <c r="Y135" s="194"/>
      <c r="Z135" s="194"/>
      <c r="AA135" s="194"/>
      <c r="AB135" s="194"/>
      <c r="AC135" s="194"/>
      <c r="AD135" s="194"/>
      <c r="AE135" s="194"/>
      <c r="AF135" s="194"/>
      <c r="AG135" s="194"/>
      <c r="AH135" s="194"/>
      <c r="AI135" s="194"/>
      <c r="AJ135" s="194"/>
      <c r="AK135" s="194"/>
      <c r="AL135" s="194"/>
      <c r="AM135" s="194"/>
      <c r="AN135" s="194"/>
      <c r="AO135" s="194"/>
      <c r="AP135" s="196"/>
      <c r="AQ135" s="118">
        <f ca="1">IF(BR130=7,COUNTIF(OFFSET($L135,0,0,1,$BR130),"○")+COUNTIF(OFFSET($L135,0,$BR130,1,7),"●"),COUNTIF(OFFSET($L135,0,0,1,$BR130),"○")+COUNTIF(OFFSET($L135,-10,DAY(EOMONTH(L128-1,0))-7+BR130,1,7-$BR130),"○")+COUNTIF(OFFSET(L135,0,BR130,1,7),"●"))</f>
        <v>0</v>
      </c>
      <c r="AR135" s="119">
        <f ca="1">COUNTIF(OFFSET($L135,0,$BR130,1,7),"○")+COUNTIF(OFFSET($L135,0,$BR130+7,1,7),"●")</f>
        <v>0</v>
      </c>
      <c r="AS135" s="119">
        <f ca="1">COUNTIF(OFFSET($L135,0,$BR130+7,1,7),"○")+COUNTIF(OFFSET($L135,0,$BR130+14,1,7),"●")</f>
        <v>0</v>
      </c>
      <c r="AT135" s="119">
        <f ca="1">IF(BR135=3,COUNTIF(OFFSET($L135,0,$BR130+14,1,7),"○")+IFERROR(COUNTIF(OFFSET(L135,0,BR130+22,1,BR133),"●"),0)+COUNTIF(OFFSET(L135,10,0,1,7-BR133),"●"),COUNTIF(OFFSET($L135,0,$BR130+14,1,7),"○")+COUNTIF(OFFSET($L135,0,$BR130+21,1,7),"●"))</f>
        <v>0</v>
      </c>
      <c r="AU135" s="120" t="str">
        <f ca="1">IF((BR135+SIGN(BR130))&lt;5,"-",IF(BR133=0,COUNTIF(OFFSET(L135,0,BR130+21,1,7),"○")+COUNTIF(OFFSET(L135,10,0,1,7-BR133),"●"),COUNTIF(OFFSET(L135,0,BR130+21,1,7),"○")+COUNTIF(OFFSET(L135,0,BR130+28,1,BR133),"●")+COUNTIF(OFFSET(L135,10,1,7-BR133,),"●")))</f>
        <v>-</v>
      </c>
      <c r="AV135" s="198">
        <f>BJ130</f>
        <v>0</v>
      </c>
      <c r="AW135" s="200">
        <f>IF(BD130=0,"対象外",AV135/BD130)</f>
        <v>0</v>
      </c>
      <c r="AX135" s="202" t="str">
        <f ca="1">IF(BD130=0,"対象外",IF(AV135/BD130&gt;=0.285,"達成",IF(AV135&gt;=BP133,"達成※","未")))</f>
        <v>未</v>
      </c>
      <c r="AY135" s="204">
        <f>BK130</f>
        <v>32</v>
      </c>
      <c r="AZ135" s="206">
        <f>IFERROR(AY135/BG130,"")</f>
        <v>9.815950920245399E-2</v>
      </c>
      <c r="BA135" s="241"/>
      <c r="BB135" s="243"/>
      <c r="BC135" s="238"/>
      <c r="BD135" s="210"/>
      <c r="BE135" s="222"/>
      <c r="BF135" s="210"/>
      <c r="BG135" s="222"/>
      <c r="BH135" s="222"/>
      <c r="BI135" s="222"/>
      <c r="BJ135" s="222"/>
      <c r="BK135" s="222"/>
      <c r="BL135" s="173"/>
      <c r="BM135" s="228"/>
      <c r="BN135" s="228"/>
      <c r="BO135" s="173"/>
      <c r="BP135" s="228"/>
      <c r="BQ135" s="37" t="s">
        <v>100</v>
      </c>
      <c r="BR135" s="104">
        <f>ROUNDDOWN((BR132-BR130)/7,0)</f>
        <v>3</v>
      </c>
      <c r="BS135" s="173"/>
      <c r="BT135" s="173"/>
    </row>
    <row r="136" spans="1:74" s="4" customFormat="1" ht="29.1" customHeight="1" thickBot="1">
      <c r="A136" s="17">
        <f t="shared" si="19"/>
        <v>5</v>
      </c>
      <c r="B136" s="17">
        <f t="shared" si="20"/>
        <v>5</v>
      </c>
      <c r="D136" s="89" cm="1">
        <f t="array" aca="1" ref="D136" ca="1">IF(INDIRECT(VLOOKUP(B136,B$8:C$38,2,FALSE)&amp;(10*A136-1))="","",INDIRECT(VLOOKUP(B136,B$8:C$38,2,FALSE)&amp;(10*A136-1)))</f>
        <v>46058</v>
      </c>
      <c r="E136" s="17" t="str">
        <f t="shared" ca="1" si="18"/>
        <v>木</v>
      </c>
      <c r="F136" s="17" t="str" cm="1">
        <f t="array" aca="1" ref="F136" ca="1">IF(E136="","",IF(INDIRECT(VLOOKUP(B136,B$8:C$38,2,FALSE)&amp;(10*A136+3))="","",INDIRECT(VLOOKUP(B136,B$8:C$38,2,FALSE)&amp;(10*A136+3))))</f>
        <v/>
      </c>
      <c r="G136" s="17" t="str" cm="1">
        <f t="array" aca="1" ref="G136" ca="1">IF(E136="","",IF(INDIRECT(VLOOKUP(B136,B$8:C$38,2,FALSE)&amp;(10*A136+5))="","",INDIRECT(VLOOKUP(B136,B$8:C$38,2,FALSE)&amp;(10*A136+5))))</f>
        <v/>
      </c>
      <c r="H136" s="17" t="str" cm="1">
        <f t="array" aca="1" ref="H136" ca="1">IF(G136="","",IF(G136="●","振替後",IF(G136="▲","振替前",IF(G136="○","休日",IF(G136="外","非対象期間",IF(INDIRECT(VLOOKUP(B136,B$8:C$38,2,FALSE)&amp;(10*A136+5))="","",INDIRECT(VLOOKUP(B136,B$8:C$38,2,FALSE)&amp;(10*A136+5))))))))</f>
        <v/>
      </c>
      <c r="J136" s="69"/>
      <c r="K136" s="213"/>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5"/>
      <c r="AN136" s="195"/>
      <c r="AO136" s="195"/>
      <c r="AP136" s="197"/>
      <c r="AQ136" s="123" t="str">
        <f ca="1">IF(BR130=1,
IF((2-COUNTIF(OFFSET(L135,0,0,1,1),"外")-COUNTIF(OFFSET(L135,-10,BR122-1),"外"))&lt;=AQ135,"達成","未"),
IF((2-COUNTIF(OFFSET(L135,0,MAX(5-WEEKDAY(L128,3),0),1,2),"外"))&lt;=AQ135,"達成","未"))</f>
        <v>未</v>
      </c>
      <c r="AR136" s="124" t="str">
        <f ca="1">IF((2-COUNTIF(OFFSET($L135,0,$BR130+5,1,2),"外"))&lt;=AR135,"達成","未")</f>
        <v>未</v>
      </c>
      <c r="AS136" s="124" t="str">
        <f ca="1">IF((2-COUNTIF(OFFSET($L135,0,$BR130+12,1,2),"外"))&lt;=AS135,"達成","未")</f>
        <v>未</v>
      </c>
      <c r="AT136" s="124" t="str">
        <f ca="1">IF((2-COUNTIF(OFFSET($L135,0,$BR130+19,1,2),"外"))&lt;=AT135,"達成","未")</f>
        <v>未</v>
      </c>
      <c r="AU136" s="125" t="str">
        <f ca="1">IF((BR135+SIGN(BR130))&lt;5,"-",IF((2-COUNTIF(OFFSET($L135,0,$BR130+26,1,2),"外"))&lt;=AU135,"達成","未"))</f>
        <v>-</v>
      </c>
      <c r="AV136" s="199"/>
      <c r="AW136" s="201"/>
      <c r="AX136" s="203"/>
      <c r="AY136" s="205"/>
      <c r="AZ136" s="207"/>
      <c r="BA136" s="38"/>
      <c r="BB136" s="38"/>
      <c r="BC136" s="138"/>
      <c r="BD136" s="138"/>
      <c r="BE136" s="138"/>
      <c r="BF136" s="138"/>
      <c r="BG136" s="138"/>
      <c r="BH136" s="138"/>
      <c r="BI136" s="138"/>
      <c r="BJ136" s="138"/>
      <c r="BK136" s="138"/>
      <c r="BL136" s="46"/>
      <c r="BM136" s="46"/>
      <c r="BN136" s="46"/>
      <c r="BO136" s="46"/>
      <c r="BP136" s="46"/>
      <c r="BQ136" s="46"/>
      <c r="BR136" s="34"/>
      <c r="BS136" s="46"/>
      <c r="BT136" s="2"/>
    </row>
    <row r="137" spans="1:74" ht="14.25" thickBot="1">
      <c r="A137" s="17">
        <f t="shared" si="19"/>
        <v>5</v>
      </c>
      <c r="B137" s="17">
        <f t="shared" si="20"/>
        <v>6</v>
      </c>
      <c r="D137" s="89" cm="1">
        <f t="array" aca="1" ref="D137" ca="1">IF(INDIRECT(VLOOKUP(B137,B$8:C$38,2,FALSE)&amp;(10*A137-1))="","",INDIRECT(VLOOKUP(B137,B$8:C$38,2,FALSE)&amp;(10*A137-1)))</f>
        <v>46059</v>
      </c>
      <c r="E137" s="17" t="str">
        <f t="shared" ref="E137:E200" ca="1" si="33">TEXT(D137,"aaa")</f>
        <v>金</v>
      </c>
      <c r="F137" s="17" t="str" cm="1">
        <f t="array" aca="1" ref="F137" ca="1">IF(E137="","",IF(INDIRECT(VLOOKUP(B137,B$8:C$38,2,FALSE)&amp;(10*A137+3))="","",INDIRECT(VLOOKUP(B137,B$8:C$38,2,FALSE)&amp;(10*A137+3))))</f>
        <v/>
      </c>
      <c r="G137" s="17" t="str" cm="1">
        <f t="array" aca="1" ref="G137" ca="1">IF(E137="","",IF(INDIRECT(VLOOKUP(B137,B$8:C$38,2,FALSE)&amp;(10*A137+5))="","",INDIRECT(VLOOKUP(B137,B$8:C$38,2,FALSE)&amp;(10*A137+5))))</f>
        <v/>
      </c>
      <c r="H137" s="17" t="str" cm="1">
        <f t="array" aca="1" ref="H137" ca="1">IF(G137="","",IF(G137="●","振替後",IF(G137="▲","振替前",IF(G137="○","休日",IF(G137="外","非対象期間",IF(INDIRECT(VLOOKUP(B137,B$8:C$38,2,FALSE)&amp;(10*A137+5))="","",INDIRECT(VLOOKUP(B137,B$8:C$38,2,FALSE)&amp;(10*A137+5))))))))</f>
        <v/>
      </c>
      <c r="J137" s="52"/>
      <c r="K137" s="53"/>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BI137" s="7"/>
      <c r="BJ137" s="7"/>
      <c r="BK137" s="7"/>
      <c r="BL137" s="2"/>
    </row>
    <row r="138" spans="1:74" ht="13.5" customHeight="1">
      <c r="A138" s="17">
        <f t="shared" ref="A138:A201" si="34">IF(B138=1,A137+1,A137)</f>
        <v>5</v>
      </c>
      <c r="B138" s="17">
        <f t="shared" ref="B138:B201" si="35">IF(B137=31,1,B137+1)</f>
        <v>7</v>
      </c>
      <c r="D138" s="89" cm="1">
        <f t="array" aca="1" ref="D138" ca="1">IF(INDIRECT(VLOOKUP(B138,B$8:C$38,2,FALSE)&amp;(10*A138-1))="","",INDIRECT(VLOOKUP(B138,B$8:C$38,2,FALSE)&amp;(10*A138-1)))</f>
        <v>46060</v>
      </c>
      <c r="E138" s="17" t="str">
        <f t="shared" ca="1" si="33"/>
        <v>土</v>
      </c>
      <c r="F138" s="17" t="str" cm="1">
        <f t="array" aca="1" ref="F138" ca="1">IF(E138="","",IF(INDIRECT(VLOOKUP(B138,B$8:C$38,2,FALSE)&amp;(10*A138+3))="","",INDIRECT(VLOOKUP(B138,B$8:C$38,2,FALSE)&amp;(10*A138+3))))</f>
        <v>○</v>
      </c>
      <c r="G138" s="17" t="str" cm="1">
        <f t="array" aca="1" ref="G138" ca="1">IF(E138="","",IF(INDIRECT(VLOOKUP(B138,B$8:C$38,2,FALSE)&amp;(10*A138+5))="","",INDIRECT(VLOOKUP(B138,B$8:C$38,2,FALSE)&amp;(10*A138+5))))</f>
        <v>○</v>
      </c>
      <c r="H138" s="17" t="str" cm="1">
        <f t="array" aca="1" ref="H138" ca="1">IF(G138="","",IF(G138="●","振替後",IF(G138="▲","振替前",IF(G138="○","休日",IF(G138="外","非対象期間",IF(INDIRECT(VLOOKUP(B138,B$8:C$38,2,FALSE)&amp;(10*A138+5))="","",INDIRECT(VLOOKUP(B138,B$8:C$38,2,FALSE)&amp;(10*A138+5))))))))</f>
        <v>休日</v>
      </c>
      <c r="J138" s="52"/>
      <c r="K138" s="66" t="s">
        <v>0</v>
      </c>
      <c r="L138" s="258">
        <f>DATE(YEAR(L128),MONTH(L128)+1,DAY(L128))</f>
        <v>46327</v>
      </c>
      <c r="M138" s="258"/>
      <c r="N138" s="258"/>
      <c r="O138" s="258"/>
      <c r="P138" s="258"/>
      <c r="Q138" s="258"/>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8"/>
      <c r="AN138" s="258"/>
      <c r="AO138" s="258"/>
      <c r="AP138" s="259"/>
      <c r="AQ138" s="270" t="s">
        <v>136</v>
      </c>
      <c r="AR138" s="271"/>
      <c r="AS138" s="271"/>
      <c r="AT138" s="271"/>
      <c r="AU138" s="272"/>
      <c r="AV138" s="260" t="s">
        <v>50</v>
      </c>
      <c r="AW138" s="261"/>
      <c r="AX138" s="262"/>
      <c r="AY138" s="266" t="s">
        <v>11</v>
      </c>
      <c r="AZ138" s="267"/>
      <c r="BA138" s="250" t="s">
        <v>102</v>
      </c>
      <c r="BB138" s="253" t="s">
        <v>103</v>
      </c>
      <c r="BC138" s="256" t="s">
        <v>15</v>
      </c>
      <c r="BD138" s="208" t="s">
        <v>104</v>
      </c>
      <c r="BE138" s="247" t="s">
        <v>105</v>
      </c>
      <c r="BF138" s="208" t="s">
        <v>107</v>
      </c>
      <c r="BG138" s="247" t="s">
        <v>106</v>
      </c>
      <c r="BH138" s="208" t="s">
        <v>80</v>
      </c>
      <c r="BI138" s="208" t="s">
        <v>81</v>
      </c>
      <c r="BJ138" s="139" t="s">
        <v>82</v>
      </c>
      <c r="BK138" s="139" t="s">
        <v>83</v>
      </c>
      <c r="BL138" s="222" t="s">
        <v>52</v>
      </c>
      <c r="BM138" s="247" t="s">
        <v>108</v>
      </c>
      <c r="BN138" s="247" t="s">
        <v>109</v>
      </c>
      <c r="BO138" s="222" t="s">
        <v>110</v>
      </c>
      <c r="BP138" s="222" t="s">
        <v>111</v>
      </c>
      <c r="BQ138" s="143"/>
      <c r="BR138" s="245" t="s">
        <v>92</v>
      </c>
      <c r="BS138" s="222" t="s">
        <v>61</v>
      </c>
      <c r="BT138" s="173" t="s">
        <v>142</v>
      </c>
    </row>
    <row r="139" spans="1:74" ht="12.95" customHeight="1">
      <c r="A139" s="17">
        <f t="shared" si="34"/>
        <v>5</v>
      </c>
      <c r="B139" s="17">
        <f t="shared" si="35"/>
        <v>8</v>
      </c>
      <c r="D139" s="89" cm="1">
        <f t="array" aca="1" ref="D139" ca="1">IF(INDIRECT(VLOOKUP(B139,B$8:C$38,2,FALSE)&amp;(10*A139-1))="","",INDIRECT(VLOOKUP(B139,B$8:C$38,2,FALSE)&amp;(10*A139-1)))</f>
        <v>46061</v>
      </c>
      <c r="E139" s="17" t="str">
        <f t="shared" ca="1" si="33"/>
        <v>日</v>
      </c>
      <c r="F139" s="17" t="str" cm="1">
        <f t="array" aca="1" ref="F139" ca="1">IF(E139="","",IF(INDIRECT(VLOOKUP(B139,B$8:C$38,2,FALSE)&amp;(10*A139+3))="","",INDIRECT(VLOOKUP(B139,B$8:C$38,2,FALSE)&amp;(10*A139+3))))</f>
        <v>○</v>
      </c>
      <c r="G139" s="17" t="str" cm="1">
        <f t="array" aca="1" ref="G139" ca="1">IF(E139="","",IF(INDIRECT(VLOOKUP(B139,B$8:C$38,2,FALSE)&amp;(10*A139+5))="","",INDIRECT(VLOOKUP(B139,B$8:C$38,2,FALSE)&amp;(10*A139+5))))</f>
        <v>○</v>
      </c>
      <c r="H139" s="17" t="str" cm="1">
        <f t="array" aca="1" ref="H139" ca="1">IF(G139="","",IF(G139="●","振替後",IF(G139="▲","振替前",IF(G139="○","休日",IF(G139="外","非対象期間",IF(INDIRECT(VLOOKUP(B139,B$8:C$38,2,FALSE)&amp;(10*A139+5))="","",INDIRECT(VLOOKUP(B139,B$8:C$38,2,FALSE)&amp;(10*A139+5))))))))</f>
        <v>休日</v>
      </c>
      <c r="J139" s="52"/>
      <c r="K139" s="67" t="s">
        <v>1</v>
      </c>
      <c r="L139" s="126">
        <f>DATE(YEAR(L138),MONTH(L138),DAY(L138))</f>
        <v>46327</v>
      </c>
      <c r="M139" s="126">
        <f>IF(MONTH(DATE(YEAR(L139),MONTH(L139),DAY(L139)+1))=MONTH($L138),DATE(YEAR(L139),MONTH(L139),DAY(L139)+1),"")</f>
        <v>46328</v>
      </c>
      <c r="N139" s="126">
        <f t="shared" ref="N139:AP139" si="36">IF(MONTH(DATE(YEAR(M139),MONTH(M139),DAY(M139)+1))=MONTH($L138),DATE(YEAR(M139),MONTH(M139),DAY(M139)+1),"")</f>
        <v>46329</v>
      </c>
      <c r="O139" s="126">
        <f t="shared" si="36"/>
        <v>46330</v>
      </c>
      <c r="P139" s="126">
        <f t="shared" si="36"/>
        <v>46331</v>
      </c>
      <c r="Q139" s="126">
        <f t="shared" si="36"/>
        <v>46332</v>
      </c>
      <c r="R139" s="126">
        <f t="shared" si="36"/>
        <v>46333</v>
      </c>
      <c r="S139" s="126">
        <f t="shared" si="36"/>
        <v>46334</v>
      </c>
      <c r="T139" s="126">
        <f t="shared" si="36"/>
        <v>46335</v>
      </c>
      <c r="U139" s="126">
        <f t="shared" si="36"/>
        <v>46336</v>
      </c>
      <c r="V139" s="126">
        <f t="shared" si="36"/>
        <v>46337</v>
      </c>
      <c r="W139" s="126">
        <f t="shared" si="36"/>
        <v>46338</v>
      </c>
      <c r="X139" s="126">
        <f t="shared" si="36"/>
        <v>46339</v>
      </c>
      <c r="Y139" s="126">
        <f t="shared" si="36"/>
        <v>46340</v>
      </c>
      <c r="Z139" s="126">
        <f t="shared" si="36"/>
        <v>46341</v>
      </c>
      <c r="AA139" s="126">
        <f t="shared" si="36"/>
        <v>46342</v>
      </c>
      <c r="AB139" s="126">
        <f t="shared" si="36"/>
        <v>46343</v>
      </c>
      <c r="AC139" s="126">
        <f t="shared" si="36"/>
        <v>46344</v>
      </c>
      <c r="AD139" s="126">
        <f t="shared" si="36"/>
        <v>46345</v>
      </c>
      <c r="AE139" s="126">
        <f t="shared" si="36"/>
        <v>46346</v>
      </c>
      <c r="AF139" s="126">
        <f t="shared" si="36"/>
        <v>46347</v>
      </c>
      <c r="AG139" s="126">
        <f t="shared" si="36"/>
        <v>46348</v>
      </c>
      <c r="AH139" s="126">
        <f t="shared" si="36"/>
        <v>46349</v>
      </c>
      <c r="AI139" s="126">
        <f t="shared" si="36"/>
        <v>46350</v>
      </c>
      <c r="AJ139" s="126">
        <f t="shared" si="36"/>
        <v>46351</v>
      </c>
      <c r="AK139" s="126">
        <f t="shared" si="36"/>
        <v>46352</v>
      </c>
      <c r="AL139" s="126">
        <f t="shared" si="36"/>
        <v>46353</v>
      </c>
      <c r="AM139" s="126">
        <f t="shared" si="36"/>
        <v>46354</v>
      </c>
      <c r="AN139" s="126">
        <f t="shared" si="36"/>
        <v>46355</v>
      </c>
      <c r="AO139" s="126">
        <f t="shared" si="36"/>
        <v>46356</v>
      </c>
      <c r="AP139" s="127" t="str">
        <f t="shared" si="36"/>
        <v/>
      </c>
      <c r="AQ139" s="273"/>
      <c r="AR139" s="274"/>
      <c r="AS139" s="274"/>
      <c r="AT139" s="274"/>
      <c r="AU139" s="275"/>
      <c r="AV139" s="263"/>
      <c r="AW139" s="264"/>
      <c r="AX139" s="265"/>
      <c r="AY139" s="268"/>
      <c r="AZ139" s="269"/>
      <c r="BA139" s="251"/>
      <c r="BB139" s="254"/>
      <c r="BC139" s="257"/>
      <c r="BD139" s="210"/>
      <c r="BE139" s="248"/>
      <c r="BF139" s="210"/>
      <c r="BG139" s="248"/>
      <c r="BH139" s="210"/>
      <c r="BI139" s="210"/>
      <c r="BJ139" s="140" t="s">
        <v>78</v>
      </c>
      <c r="BK139" s="140" t="s">
        <v>79</v>
      </c>
      <c r="BL139" s="222"/>
      <c r="BM139" s="249"/>
      <c r="BN139" s="249"/>
      <c r="BO139" s="173"/>
      <c r="BP139" s="173"/>
      <c r="BQ139" s="144"/>
      <c r="BR139" s="246"/>
      <c r="BS139" s="222"/>
      <c r="BT139" s="173"/>
    </row>
    <row r="140" spans="1:74" ht="13.5" customHeight="1">
      <c r="A140" s="17">
        <f t="shared" si="34"/>
        <v>5</v>
      </c>
      <c r="B140" s="17">
        <f t="shared" si="35"/>
        <v>9</v>
      </c>
      <c r="D140" s="89" cm="1">
        <f t="array" aca="1" ref="D140" ca="1">IF(INDIRECT(VLOOKUP(B140,B$8:C$38,2,FALSE)&amp;(10*A140-1))="","",INDIRECT(VLOOKUP(B140,B$8:C$38,2,FALSE)&amp;(10*A140-1)))</f>
        <v>46062</v>
      </c>
      <c r="E140" s="17" t="str">
        <f t="shared" ca="1" si="33"/>
        <v>月</v>
      </c>
      <c r="F140" s="17" t="str" cm="1">
        <f t="array" aca="1" ref="F140" ca="1">IF(E140="","",IF(INDIRECT(VLOOKUP(B140,B$8:C$38,2,FALSE)&amp;(10*A140+3))="","",INDIRECT(VLOOKUP(B140,B$8:C$38,2,FALSE)&amp;(10*A140+3))))</f>
        <v/>
      </c>
      <c r="G140" s="17" t="str" cm="1">
        <f t="array" aca="1" ref="G140" ca="1">IF(E140="","",IF(INDIRECT(VLOOKUP(B140,B$8:C$38,2,FALSE)&amp;(10*A140+5))="","",INDIRECT(VLOOKUP(B140,B$8:C$38,2,FALSE)&amp;(10*A140+5))))</f>
        <v/>
      </c>
      <c r="H140" s="17" t="str" cm="1">
        <f t="array" aca="1" ref="H140" ca="1">IF(G140="","",IF(G140="●","振替後",IF(G140="▲","振替前",IF(G140="○","休日",IF(G140="外","非対象期間",IF(INDIRECT(VLOOKUP(B140,B$8:C$38,2,FALSE)&amp;(10*A140+5))="","",INDIRECT(VLOOKUP(B140,B$8:C$38,2,FALSE)&amp;(10*A140+5))))))))</f>
        <v/>
      </c>
      <c r="J140" s="52"/>
      <c r="K140" s="67" t="s">
        <v>2</v>
      </c>
      <c r="L140" s="145" t="str">
        <f t="shared" ref="L140:AP140" si="37">TEXT(L139,"aaa")</f>
        <v>日</v>
      </c>
      <c r="M140" s="145" t="str">
        <f t="shared" si="37"/>
        <v>月</v>
      </c>
      <c r="N140" s="145" t="str">
        <f t="shared" si="37"/>
        <v>火</v>
      </c>
      <c r="O140" s="145" t="str">
        <f t="shared" si="37"/>
        <v>水</v>
      </c>
      <c r="P140" s="145" t="str">
        <f t="shared" si="37"/>
        <v>木</v>
      </c>
      <c r="Q140" s="145" t="str">
        <f t="shared" si="37"/>
        <v>金</v>
      </c>
      <c r="R140" s="145" t="str">
        <f t="shared" si="37"/>
        <v>土</v>
      </c>
      <c r="S140" s="145" t="str">
        <f t="shared" si="37"/>
        <v>日</v>
      </c>
      <c r="T140" s="145" t="str">
        <f t="shared" si="37"/>
        <v>月</v>
      </c>
      <c r="U140" s="145" t="str">
        <f t="shared" si="37"/>
        <v>火</v>
      </c>
      <c r="V140" s="145" t="str">
        <f t="shared" si="37"/>
        <v>水</v>
      </c>
      <c r="W140" s="145" t="str">
        <f t="shared" si="37"/>
        <v>木</v>
      </c>
      <c r="X140" s="145" t="str">
        <f t="shared" si="37"/>
        <v>金</v>
      </c>
      <c r="Y140" s="145" t="str">
        <f t="shared" si="37"/>
        <v>土</v>
      </c>
      <c r="Z140" s="145" t="str">
        <f t="shared" si="37"/>
        <v>日</v>
      </c>
      <c r="AA140" s="145" t="str">
        <f t="shared" si="37"/>
        <v>月</v>
      </c>
      <c r="AB140" s="145" t="str">
        <f t="shared" si="37"/>
        <v>火</v>
      </c>
      <c r="AC140" s="145" t="str">
        <f>TEXT(AC139,"aaa")</f>
        <v>水</v>
      </c>
      <c r="AD140" s="145" t="str">
        <f t="shared" si="37"/>
        <v>木</v>
      </c>
      <c r="AE140" s="145" t="str">
        <f t="shared" si="37"/>
        <v>金</v>
      </c>
      <c r="AF140" s="145" t="str">
        <f t="shared" si="37"/>
        <v>土</v>
      </c>
      <c r="AG140" s="145" t="str">
        <f t="shared" si="37"/>
        <v>日</v>
      </c>
      <c r="AH140" s="145" t="str">
        <f t="shared" si="37"/>
        <v>月</v>
      </c>
      <c r="AI140" s="145" t="str">
        <f t="shared" si="37"/>
        <v>火</v>
      </c>
      <c r="AJ140" s="145" t="str">
        <f t="shared" si="37"/>
        <v>水</v>
      </c>
      <c r="AK140" s="145" t="str">
        <f t="shared" si="37"/>
        <v>木</v>
      </c>
      <c r="AL140" s="145" t="str">
        <f t="shared" si="37"/>
        <v>金</v>
      </c>
      <c r="AM140" s="145" t="str">
        <f t="shared" si="37"/>
        <v>土</v>
      </c>
      <c r="AN140" s="145" t="str">
        <f t="shared" si="37"/>
        <v>日</v>
      </c>
      <c r="AO140" s="145" t="str">
        <f t="shared" si="37"/>
        <v>月</v>
      </c>
      <c r="AP140" s="146" t="str">
        <f t="shared" si="37"/>
        <v/>
      </c>
      <c r="AQ140" s="287" t="s">
        <v>137</v>
      </c>
      <c r="AR140" s="289" t="s">
        <v>138</v>
      </c>
      <c r="AS140" s="289" t="s">
        <v>139</v>
      </c>
      <c r="AT140" s="289" t="s">
        <v>140</v>
      </c>
      <c r="AU140" s="304" t="s">
        <v>141</v>
      </c>
      <c r="AV140" s="229" t="s">
        <v>44</v>
      </c>
      <c r="AW140" s="230" t="s">
        <v>12</v>
      </c>
      <c r="AX140" s="231" t="s">
        <v>51</v>
      </c>
      <c r="AY140" s="232" t="s">
        <v>44</v>
      </c>
      <c r="AZ140" s="235" t="s">
        <v>13</v>
      </c>
      <c r="BA140" s="252"/>
      <c r="BB140" s="255"/>
      <c r="BC140" s="238">
        <f>COUNT(L139:AP139)</f>
        <v>30</v>
      </c>
      <c r="BD140" s="208">
        <f>BC140-BA142</f>
        <v>30</v>
      </c>
      <c r="BE140" s="222">
        <f>SUM(BD$8:BD143)</f>
        <v>356</v>
      </c>
      <c r="BF140" s="208">
        <f>BC140-BA144</f>
        <v>30</v>
      </c>
      <c r="BG140" s="222">
        <f>SUM(BF$8:BF143)</f>
        <v>356</v>
      </c>
      <c r="BH140" s="222">
        <f>COUNTIF(L143:AP143,"○")+COUNTIF(L143:AP143,"●")</f>
        <v>0</v>
      </c>
      <c r="BI140" s="222">
        <f>SUM(BH$9:BH144)</f>
        <v>32</v>
      </c>
      <c r="BJ140" s="222">
        <f>COUNTIF(L145:AP145,"○")+COUNTIF(L145:AP145,"●")</f>
        <v>0</v>
      </c>
      <c r="BK140" s="222">
        <f>SUM(BJ$10:BJ145)</f>
        <v>32</v>
      </c>
      <c r="BL140" s="173">
        <f>COUNTIF(L140:AP140,"土")+COUNTIF(L140:AP140,"日")</f>
        <v>9</v>
      </c>
      <c r="BM140" s="248"/>
      <c r="BN140" s="248"/>
      <c r="BO140" s="173" t="str">
        <f ca="1">IF(OR(BM141/BD140&lt;0.285,BM141=0),"特例","特例なし")</f>
        <v>特例なし</v>
      </c>
      <c r="BP140" s="173" t="str">
        <f ca="1">IF(OR(BN141/BF140&lt;0.285,BN141=0),"特例","特例なし")</f>
        <v>特例なし</v>
      </c>
      <c r="BQ140" s="223" t="s">
        <v>97</v>
      </c>
      <c r="BR140" s="225">
        <f>ABS(IF(WEEKDAY(L138,3)=0,7,WEEKDAY(L138,3)-7))</f>
        <v>1</v>
      </c>
      <c r="BS140" s="173">
        <f ca="1">IF($AX$340="計画",IF(BD140=0,1,IF(AX143="達成",1,IF(AX143="達成※",1,0))),IF(BF140=0,1,IF(AX145="達成",1,IF(AX145="達成※",1,0))))</f>
        <v>0</v>
      </c>
      <c r="BT140" s="173">
        <f ca="1">IF($AX$340="計画",IF(COUNTIF(AQ144:AU144,"未")=0,1,0),IF(COUNTIF(AQ146:AU146,"未")=0,1,0))</f>
        <v>0</v>
      </c>
    </row>
    <row r="141" spans="1:74" ht="33.950000000000003" customHeight="1">
      <c r="A141" s="17">
        <f t="shared" si="34"/>
        <v>5</v>
      </c>
      <c r="B141" s="17">
        <f t="shared" si="35"/>
        <v>10</v>
      </c>
      <c r="D141" s="89" cm="1">
        <f t="array" aca="1" ref="D141" ca="1">IF(INDIRECT(VLOOKUP(B141,B$8:C$38,2,FALSE)&amp;(10*A141-1))="","",INDIRECT(VLOOKUP(B141,B$8:C$38,2,FALSE)&amp;(10*A141-1)))</f>
        <v>46063</v>
      </c>
      <c r="E141" s="17" t="str">
        <f t="shared" ca="1" si="33"/>
        <v>火</v>
      </c>
      <c r="F141" s="17" t="str" cm="1">
        <f t="array" aca="1" ref="F141" ca="1">IF(E141="","",IF(INDIRECT(VLOOKUP(B141,B$8:C$38,2,FALSE)&amp;(10*A141+3))="","",INDIRECT(VLOOKUP(B141,B$8:C$38,2,FALSE)&amp;(10*A141+3))))</f>
        <v/>
      </c>
      <c r="G141" s="17" t="str" cm="1">
        <f t="array" aca="1" ref="G141" ca="1">IF(E141="","",IF(INDIRECT(VLOOKUP(B141,B$8:C$38,2,FALSE)&amp;(10*A141+5))="","",INDIRECT(VLOOKUP(B141,B$8:C$38,2,FALSE)&amp;(10*A141+5))))</f>
        <v/>
      </c>
      <c r="H141" s="17" t="str" cm="1">
        <f t="array" aca="1" ref="H141" ca="1">IF(G141="","",IF(G141="●","振替後",IF(G141="▲","振替前",IF(G141="○","休日",IF(G141="外","非対象期間",IF(INDIRECT(VLOOKUP(B141,B$8:C$38,2,FALSE)&amp;(10*A141+5))="","",INDIRECT(VLOOKUP(B141,B$8:C$38,2,FALSE)&amp;(10*A141+5))))))))</f>
        <v/>
      </c>
      <c r="J141" s="52"/>
      <c r="K141" s="220" t="s">
        <v>3</v>
      </c>
      <c r="L141" s="218" t="str">
        <f>IFERROR(VLOOKUP(L139,祝日一覧!$A:$C,3,FALSE),"")</f>
        <v/>
      </c>
      <c r="M141" s="218" t="str">
        <f>IFERROR(VLOOKUP(M139,祝日一覧!$A:$C,3,FALSE),"")</f>
        <v/>
      </c>
      <c r="N141" s="218" t="str">
        <f>IFERROR(VLOOKUP(N139,祝日一覧!$A:$C,3,FALSE),"")</f>
        <v>文化の日</v>
      </c>
      <c r="O141" s="218" t="str">
        <f>IFERROR(VLOOKUP(O139,祝日一覧!$A:$C,3,FALSE),"")</f>
        <v/>
      </c>
      <c r="P141" s="218" t="str">
        <f>IFERROR(VLOOKUP(P139,祝日一覧!$A:$C,3,FALSE),"")</f>
        <v/>
      </c>
      <c r="Q141" s="218" t="str">
        <f>IFERROR(VLOOKUP(Q139,祝日一覧!$A:$C,3,FALSE),"")</f>
        <v/>
      </c>
      <c r="R141" s="218" t="str">
        <f>IFERROR(VLOOKUP(R139,祝日一覧!$A:$C,3,FALSE),"")</f>
        <v/>
      </c>
      <c r="S141" s="218" t="str">
        <f>IFERROR(VLOOKUP(S139,祝日一覧!$A:$C,3,FALSE),"")</f>
        <v/>
      </c>
      <c r="T141" s="218" t="str">
        <f>IFERROR(VLOOKUP(T139,祝日一覧!$A:$C,3,FALSE),"")</f>
        <v/>
      </c>
      <c r="U141" s="218" t="str">
        <f>IFERROR(VLOOKUP(U139,祝日一覧!$A:$C,3,FALSE),"")</f>
        <v/>
      </c>
      <c r="V141" s="218" t="str">
        <f>IFERROR(VLOOKUP(V139,祝日一覧!$A:$C,3,FALSE),"")</f>
        <v/>
      </c>
      <c r="W141" s="218" t="str">
        <f>IFERROR(VLOOKUP(W139,祝日一覧!$A:$C,3,FALSE),"")</f>
        <v/>
      </c>
      <c r="X141" s="218" t="str">
        <f>IFERROR(VLOOKUP(X139,祝日一覧!$A:$C,3,FALSE),"")</f>
        <v/>
      </c>
      <c r="Y141" s="218" t="str">
        <f>IFERROR(VLOOKUP(Y139,祝日一覧!$A:$C,3,FALSE),"")</f>
        <v/>
      </c>
      <c r="Z141" s="218" t="str">
        <f>IFERROR(VLOOKUP(Z139,祝日一覧!$A:$C,3,FALSE),"")</f>
        <v/>
      </c>
      <c r="AA141" s="218" t="str">
        <f>IFERROR(VLOOKUP(AA139,祝日一覧!$A:$C,3,FALSE),"")</f>
        <v/>
      </c>
      <c r="AB141" s="218" t="str">
        <f>IFERROR(VLOOKUP(AB139,祝日一覧!$A:$C,3,FALSE),"")</f>
        <v/>
      </c>
      <c r="AC141" s="218" t="str">
        <f>IFERROR(VLOOKUP(AC139,祝日一覧!$A:$C,3,FALSE),"")</f>
        <v/>
      </c>
      <c r="AD141" s="218" t="str">
        <f>IFERROR(VLOOKUP(AD139,祝日一覧!$A:$C,3,FALSE),"")</f>
        <v/>
      </c>
      <c r="AE141" s="218" t="str">
        <f>IFERROR(VLOOKUP(AE139,祝日一覧!$A:$C,3,FALSE),"")</f>
        <v/>
      </c>
      <c r="AF141" s="218" t="str">
        <f>IFERROR(VLOOKUP(AF139,祝日一覧!$A:$C,3,FALSE),"")</f>
        <v/>
      </c>
      <c r="AG141" s="218" t="str">
        <f>IFERROR(VLOOKUP(AG139,祝日一覧!$A:$C,3,FALSE),"")</f>
        <v/>
      </c>
      <c r="AH141" s="218" t="str">
        <f>IFERROR(VLOOKUP(AH139,祝日一覧!$A:$C,3,FALSE),"")</f>
        <v>勤労感謝の日</v>
      </c>
      <c r="AI141" s="218" t="str">
        <f>IFERROR(VLOOKUP(AI139,祝日一覧!$A:$C,3,FALSE),"")</f>
        <v/>
      </c>
      <c r="AJ141" s="218" t="str">
        <f>IFERROR(VLOOKUP(AJ139,祝日一覧!$A:$C,3,FALSE),"")</f>
        <v/>
      </c>
      <c r="AK141" s="218" t="str">
        <f>IFERROR(VLOOKUP(AK139,祝日一覧!$A:$C,3,FALSE),"")</f>
        <v/>
      </c>
      <c r="AL141" s="218" t="str">
        <f>IFERROR(VLOOKUP(AL139,祝日一覧!$A:$C,3,FALSE),"")</f>
        <v/>
      </c>
      <c r="AM141" s="218" t="str">
        <f>IFERROR(VLOOKUP(AM139,祝日一覧!$A:$C,3,FALSE),"")</f>
        <v/>
      </c>
      <c r="AN141" s="218" t="str">
        <f>IFERROR(VLOOKUP(AN139,祝日一覧!$A:$C,3,FALSE),"")</f>
        <v/>
      </c>
      <c r="AO141" s="218" t="str">
        <f>IFERROR(VLOOKUP(AO139,祝日一覧!$A:$C,3,FALSE),"")</f>
        <v/>
      </c>
      <c r="AP141" s="219" t="str">
        <f>IFERROR(VLOOKUP(AP139,祝日一覧!$A:$C,3,FALSE),"")</f>
        <v/>
      </c>
      <c r="AQ141" s="288"/>
      <c r="AR141" s="290"/>
      <c r="AS141" s="290"/>
      <c r="AT141" s="290"/>
      <c r="AU141" s="305"/>
      <c r="AV141" s="229"/>
      <c r="AW141" s="230"/>
      <c r="AX141" s="231"/>
      <c r="AY141" s="233"/>
      <c r="AZ141" s="236"/>
      <c r="BA141" s="41" t="s">
        <v>85</v>
      </c>
      <c r="BB141" s="42" t="s">
        <v>85</v>
      </c>
      <c r="BC141" s="238"/>
      <c r="BD141" s="209"/>
      <c r="BE141" s="222"/>
      <c r="BF141" s="209"/>
      <c r="BG141" s="222"/>
      <c r="BH141" s="222"/>
      <c r="BI141" s="222"/>
      <c r="BJ141" s="222"/>
      <c r="BK141" s="222"/>
      <c r="BL141" s="173"/>
      <c r="BM141" s="226">
        <f ca="1">BL140-BB142</f>
        <v>9</v>
      </c>
      <c r="BN141" s="226">
        <f ca="1">BL140-BB144</f>
        <v>9</v>
      </c>
      <c r="BO141" s="173"/>
      <c r="BP141" s="173"/>
      <c r="BQ141" s="224"/>
      <c r="BR141" s="225">
        <f>WEEKDAY(L137,3)</f>
        <v>5</v>
      </c>
      <c r="BS141" s="173"/>
      <c r="BT141" s="173"/>
      <c r="BU141" s="24"/>
    </row>
    <row r="142" spans="1:74" s="3" customFormat="1" ht="53.1" customHeight="1">
      <c r="A142" s="17">
        <f t="shared" si="34"/>
        <v>5</v>
      </c>
      <c r="B142" s="17">
        <f t="shared" si="35"/>
        <v>11</v>
      </c>
      <c r="C142" s="88"/>
      <c r="D142" s="89" cm="1">
        <f t="array" aca="1" ref="D142" ca="1">IF(INDIRECT(VLOOKUP(B142,B$8:C$38,2,FALSE)&amp;(10*A142-1))="","",INDIRECT(VLOOKUP(B142,B$8:C$38,2,FALSE)&amp;(10*A142-1)))</f>
        <v>46064</v>
      </c>
      <c r="E142" s="17" t="str">
        <f t="shared" ca="1" si="33"/>
        <v>水</v>
      </c>
      <c r="F142" s="17" t="str" cm="1">
        <f t="array" aca="1" ref="F142" ca="1">IF(E142="","",IF(INDIRECT(VLOOKUP(B142,B$8:C$38,2,FALSE)&amp;(10*A142+3))="","",INDIRECT(VLOOKUP(B142,B$8:C$38,2,FALSE)&amp;(10*A142+3))))</f>
        <v>○</v>
      </c>
      <c r="G142" s="17" t="str" cm="1">
        <f t="array" aca="1" ref="G142" ca="1">IF(E142="","",IF(INDIRECT(VLOOKUP(B142,B$8:C$38,2,FALSE)&amp;(10*A142+5))="","",INDIRECT(VLOOKUP(B142,B$8:C$38,2,FALSE)&amp;(10*A142+5))))</f>
        <v>○</v>
      </c>
      <c r="H142" s="17" t="str" cm="1">
        <f t="array" aca="1" ref="H142" ca="1">IF(G142="","",IF(G142="●","振替後",IF(G142="▲","振替前",IF(G142="○","休日",IF(G142="外","非対象期間",IF(INDIRECT(VLOOKUP(B142,B$8:C$38,2,FALSE)&amp;(10*A142+5))="","",INDIRECT(VLOOKUP(B142,B$8:C$38,2,FALSE)&amp;(10*A142+5))))))))</f>
        <v>休日</v>
      </c>
      <c r="J142" s="68"/>
      <c r="K142" s="221"/>
      <c r="L142" s="218"/>
      <c r="M142" s="218"/>
      <c r="N142" s="218"/>
      <c r="O142" s="218"/>
      <c r="P142" s="218"/>
      <c r="Q142" s="218"/>
      <c r="R142" s="218"/>
      <c r="S142" s="218"/>
      <c r="T142" s="218"/>
      <c r="U142" s="218"/>
      <c r="V142" s="218"/>
      <c r="W142" s="218"/>
      <c r="X142" s="218"/>
      <c r="Y142" s="218"/>
      <c r="Z142" s="218"/>
      <c r="AA142" s="218"/>
      <c r="AB142" s="218"/>
      <c r="AC142" s="218"/>
      <c r="AD142" s="218"/>
      <c r="AE142" s="218"/>
      <c r="AF142" s="218"/>
      <c r="AG142" s="218"/>
      <c r="AH142" s="218"/>
      <c r="AI142" s="218"/>
      <c r="AJ142" s="218"/>
      <c r="AK142" s="218"/>
      <c r="AL142" s="218"/>
      <c r="AM142" s="218"/>
      <c r="AN142" s="218"/>
      <c r="AO142" s="218"/>
      <c r="AP142" s="219"/>
      <c r="AQ142" s="108" t="str">
        <f>IF($BR140=7,DBCS(1&amp;"日～"&amp;7&amp;"日"),DBCS("前"&amp;DAY(EOMONTH($L138-1,0))-6+$BR140&amp;"日～"&amp;$BR140&amp;"日"))</f>
        <v>前２６日～１日</v>
      </c>
      <c r="AR142" s="109" t="str">
        <f>DBCS($BR140+1&amp;"日～"&amp;$BR140+7&amp;"日")</f>
        <v>２日～８日</v>
      </c>
      <c r="AS142" s="109" t="str">
        <f>DBCS($BR140+8&amp;"日～"&amp;$BR140+14&amp;"日")</f>
        <v>９日～１５日</v>
      </c>
      <c r="AT142" s="109" t="str">
        <f>DBCS($BR140+15&amp;"日～"&amp;$BR140+21&amp;"日")</f>
        <v>１６日～２２日</v>
      </c>
      <c r="AU142" s="110" t="str">
        <f>IF(AND(BR140=7,BR143=0),"-",IF($BR145=3,"-",DBCS($BR140+22&amp;"日～"&amp;$BR140+28&amp;"日")))</f>
        <v>２３日～２９日</v>
      </c>
      <c r="AV142" s="229"/>
      <c r="AW142" s="230"/>
      <c r="AX142" s="231"/>
      <c r="AY142" s="234"/>
      <c r="AZ142" s="237"/>
      <c r="BA142" s="41">
        <f>COUNTIF(L143:AP144,"外")</f>
        <v>0</v>
      </c>
      <c r="BB142" s="42">
        <f ca="1">COUNTIF(OFFSET(L143,0,MAX(5-WEEKDAY(L138,3),0),1,MIN(7-WEEKDAY(L138,3),2)),"外")+COUNTIF(OFFSET(L143,0,MAX(5-WEEKDAY(L138,3),0)+7,1,2),"外")+COUNTIF(OFFSET(L143,0,MAX(5-WEEKDAY(L138,3),0)+14,1,2),"外")+COUNTIF(OFFSET(L143,0,MAX(5-WEEKDAY(L138,3),0)+21,1,2),"外")+IF(BR142-BR140&lt;27,0,COUNTIF(OFFSET(L143,0,BR140+26,1,MIN(7-BR143,2)),"外"))</f>
        <v>0</v>
      </c>
      <c r="BC142" s="238"/>
      <c r="BD142" s="209"/>
      <c r="BE142" s="222"/>
      <c r="BF142" s="209"/>
      <c r="BG142" s="222"/>
      <c r="BH142" s="222"/>
      <c r="BI142" s="222"/>
      <c r="BJ142" s="222"/>
      <c r="BK142" s="222"/>
      <c r="BL142" s="173"/>
      <c r="BM142" s="227"/>
      <c r="BN142" s="227"/>
      <c r="BO142" s="173"/>
      <c r="BP142" s="173"/>
      <c r="BQ142" s="35" t="s">
        <v>98</v>
      </c>
      <c r="BR142" s="31">
        <f>DAY(EOMONTH(L138,0))</f>
        <v>30</v>
      </c>
      <c r="BS142" s="173"/>
      <c r="BT142" s="173"/>
      <c r="BU142" s="29"/>
      <c r="BV142" s="30"/>
    </row>
    <row r="143" spans="1:74" s="4" customFormat="1" ht="29.1" customHeight="1">
      <c r="A143" s="17">
        <f t="shared" si="34"/>
        <v>5</v>
      </c>
      <c r="B143" s="17">
        <f t="shared" si="35"/>
        <v>12</v>
      </c>
      <c r="D143" s="89" cm="1">
        <f t="array" aca="1" ref="D143" ca="1">IF(INDIRECT(VLOOKUP(B143,B$8:C$38,2,FALSE)&amp;(10*A143-1))="","",INDIRECT(VLOOKUP(B143,B$8:C$38,2,FALSE)&amp;(10*A143-1)))</f>
        <v>46065</v>
      </c>
      <c r="E143" s="17" t="str">
        <f t="shared" ca="1" si="33"/>
        <v>木</v>
      </c>
      <c r="F143" s="17" t="str" cm="1">
        <f t="array" aca="1" ref="F143" ca="1">IF(E143="","",IF(INDIRECT(VLOOKUP(B143,B$8:C$38,2,FALSE)&amp;(10*A143+3))="","",INDIRECT(VLOOKUP(B143,B$8:C$38,2,FALSE)&amp;(10*A143+3))))</f>
        <v/>
      </c>
      <c r="G143" s="17" t="str" cm="1">
        <f t="array" aca="1" ref="G143" ca="1">IF(E143="","",IF(INDIRECT(VLOOKUP(B143,B$8:C$38,2,FALSE)&amp;(10*A143+5))="","",INDIRECT(VLOOKUP(B143,B$8:C$38,2,FALSE)&amp;(10*A143+5))))</f>
        <v/>
      </c>
      <c r="H143" s="17" t="str" cm="1">
        <f t="array" aca="1" ref="H143" ca="1">IF(G143="","",IF(G143="●","振替後",IF(G143="▲","振替前",IF(G143="○","休日",IF(G143="外","非対象期間",IF(INDIRECT(VLOOKUP(B143,B$8:C$38,2,FALSE)&amp;(10*A143+5))="","",INDIRECT(VLOOKUP(B143,B$8:C$38,2,FALSE)&amp;(10*A143+5))))))))</f>
        <v/>
      </c>
      <c r="J143" s="69"/>
      <c r="K143" s="212" t="s">
        <v>88</v>
      </c>
      <c r="L143" s="194"/>
      <c r="M143" s="194"/>
      <c r="N143" s="194"/>
      <c r="O143" s="194"/>
      <c r="P143" s="194"/>
      <c r="Q143" s="194"/>
      <c r="R143" s="194"/>
      <c r="S143" s="194"/>
      <c r="T143" s="194"/>
      <c r="U143" s="194"/>
      <c r="V143" s="194"/>
      <c r="W143" s="194"/>
      <c r="X143" s="194"/>
      <c r="Y143" s="194"/>
      <c r="Z143" s="194"/>
      <c r="AA143" s="194"/>
      <c r="AB143" s="194"/>
      <c r="AC143" s="194"/>
      <c r="AD143" s="194"/>
      <c r="AE143" s="194"/>
      <c r="AF143" s="194"/>
      <c r="AG143" s="194"/>
      <c r="AH143" s="194"/>
      <c r="AI143" s="194"/>
      <c r="AJ143" s="194"/>
      <c r="AK143" s="194"/>
      <c r="AL143" s="194"/>
      <c r="AM143" s="194"/>
      <c r="AN143" s="194"/>
      <c r="AO143" s="194"/>
      <c r="AP143" s="196"/>
      <c r="AQ143" s="111">
        <f ca="1">IF(BR140=7,COUNTIF(OFFSET($L143,0,0,1,$BR140),"○")+COUNTIF(OFFSET($L143,0,$BR140,1,7),"●"),COUNTIF(OFFSET($L143,0,0,1,$BR140),"○")+COUNTIF(OFFSET($L143,-10,DAY(EOMONTH(L138-1,0))-7+BR140,1,7-$BR140),"○")+COUNTIF(OFFSET(L143,0,BR140,1,7),"●"))</f>
        <v>0</v>
      </c>
      <c r="AR143" s="112">
        <f ca="1">COUNTIF(OFFSET($L143,0,$BR140,1,7),"○")+COUNTIF(OFFSET($L143,0,$BR140+7,1,7),"●")</f>
        <v>0</v>
      </c>
      <c r="AS143" s="112">
        <f ca="1">COUNTIF(OFFSET($L143,0,$BR140+7,1,7),"○")+COUNTIF(OFFSET($L143,0,$BR140+14,1,7),"●")</f>
        <v>0</v>
      </c>
      <c r="AT143" s="112">
        <f ca="1">IF(BR145=3,COUNTIF(OFFSET($L143,0,$BR140+14,1,7),"○")+IFERROR(COUNTIF(OFFSET(L143,0,BR140+22,1,BR143),"●"),0)+COUNTIF(OFFSET(L143,10,0,1,7-BR143),"●"),COUNTIF(OFFSET($L143,0,$BR140+14,1,7),"○")+COUNTIF(OFFSET($L143,0,$BR140+21,1,7),"●"))</f>
        <v>0</v>
      </c>
      <c r="AU143" s="113">
        <f ca="1">IF((BR145+SIGN(BR140))&lt;5,"-",IF(BR143=0,COUNTIF(OFFSET(L143,0,BR140+21,1,7),"○")+COUNTIF(OFFSET(L143,10,0,1,7-BR143),"●"),COUNTIF(OFFSET(L143,0,BR140+21,1,7),"○")+COUNTIF(OFFSET(L143,0,BR140+28,1,BR143),"●")+COUNTIF(OFFSET(L143,10,1,7-BR143,),"●")))</f>
        <v>0</v>
      </c>
      <c r="AV143" s="198">
        <f>BH140</f>
        <v>0</v>
      </c>
      <c r="AW143" s="200">
        <f>IF(BD140=0,"対象外",AV143/BD140)</f>
        <v>0</v>
      </c>
      <c r="AX143" s="202" t="str">
        <f ca="1">IF(BD140=0,"対象外",IF(AV143/BD140&gt;=0.285,"達成",IF(AV143&gt;=BO143,"達成※","未")))</f>
        <v>未</v>
      </c>
      <c r="AY143" s="204">
        <f>BI140</f>
        <v>32</v>
      </c>
      <c r="AZ143" s="206">
        <f>IFERROR(AY143/BE140,"")</f>
        <v>8.98876404494382E-2</v>
      </c>
      <c r="BA143" s="41" t="s">
        <v>86</v>
      </c>
      <c r="BB143" s="42" t="s">
        <v>86</v>
      </c>
      <c r="BC143" s="238"/>
      <c r="BD143" s="209"/>
      <c r="BE143" s="222"/>
      <c r="BF143" s="209"/>
      <c r="BG143" s="222"/>
      <c r="BH143" s="222"/>
      <c r="BI143" s="222"/>
      <c r="BJ143" s="222"/>
      <c r="BK143" s="222"/>
      <c r="BL143" s="173"/>
      <c r="BM143" s="227"/>
      <c r="BN143" s="227"/>
      <c r="BO143" s="173" t="str">
        <f ca="1">IF(OR(BM141/BD140&lt;0.285,BM141=0),BM141,"-")</f>
        <v>-</v>
      </c>
      <c r="BP143" s="226" t="str">
        <f ca="1">IF(OR(BN141/BF140&lt;0.285,BN141=0),BN141,"-")</f>
        <v>-</v>
      </c>
      <c r="BQ143" s="36" t="s">
        <v>99</v>
      </c>
      <c r="BR143" s="33">
        <f>MOD(BR142-BR140,7)</f>
        <v>1</v>
      </c>
      <c r="BS143" s="173"/>
      <c r="BT143" s="173"/>
    </row>
    <row r="144" spans="1:74" s="4" customFormat="1" ht="29.1" customHeight="1">
      <c r="A144" s="17">
        <f t="shared" si="34"/>
        <v>5</v>
      </c>
      <c r="B144" s="17">
        <f t="shared" si="35"/>
        <v>13</v>
      </c>
      <c r="D144" s="89" cm="1">
        <f t="array" aca="1" ref="D144" ca="1">IF(INDIRECT(VLOOKUP(B144,B$8:C$38,2,FALSE)&amp;(10*A144-1))="","",INDIRECT(VLOOKUP(B144,B$8:C$38,2,FALSE)&amp;(10*A144-1)))</f>
        <v>46066</v>
      </c>
      <c r="E144" s="17" t="str">
        <f t="shared" ca="1" si="33"/>
        <v>金</v>
      </c>
      <c r="F144" s="17" t="str" cm="1">
        <f t="array" aca="1" ref="F144" ca="1">IF(E144="","",IF(INDIRECT(VLOOKUP(B144,B$8:C$38,2,FALSE)&amp;(10*A144+3))="","",INDIRECT(VLOOKUP(B144,B$8:C$38,2,FALSE)&amp;(10*A144+3))))</f>
        <v/>
      </c>
      <c r="G144" s="17" t="str" cm="1">
        <f t="array" aca="1" ref="G144" ca="1">IF(E144="","",IF(INDIRECT(VLOOKUP(B144,B$8:C$38,2,FALSE)&amp;(10*A144+5))="","",INDIRECT(VLOOKUP(B144,B$8:C$38,2,FALSE)&amp;(10*A144+5))))</f>
        <v/>
      </c>
      <c r="H144" s="17" t="str" cm="1">
        <f t="array" aca="1" ref="H144" ca="1">IF(G144="","",IF(G144="●","振替後",IF(G144="▲","振替前",IF(G144="○","休日",IF(G144="外","非対象期間",IF(INDIRECT(VLOOKUP(B144,B$8:C$38,2,FALSE)&amp;(10*A144+5))="","",INDIRECT(VLOOKUP(B144,B$8:C$38,2,FALSE)&amp;(10*A144+5))))))))</f>
        <v/>
      </c>
      <c r="J144" s="69"/>
      <c r="K144" s="244"/>
      <c r="L144" s="194"/>
      <c r="M144" s="194"/>
      <c r="N144" s="194"/>
      <c r="O144" s="194"/>
      <c r="P144" s="194"/>
      <c r="Q144" s="194"/>
      <c r="R144" s="194"/>
      <c r="S144" s="194"/>
      <c r="T144" s="194"/>
      <c r="U144" s="194"/>
      <c r="V144" s="194"/>
      <c r="W144" s="194"/>
      <c r="X144" s="194"/>
      <c r="Y144" s="194"/>
      <c r="Z144" s="194"/>
      <c r="AA144" s="194"/>
      <c r="AB144" s="194"/>
      <c r="AC144" s="194"/>
      <c r="AD144" s="194"/>
      <c r="AE144" s="194"/>
      <c r="AF144" s="194"/>
      <c r="AG144" s="194"/>
      <c r="AH144" s="194"/>
      <c r="AI144" s="194"/>
      <c r="AJ144" s="194"/>
      <c r="AK144" s="194"/>
      <c r="AL144" s="194"/>
      <c r="AM144" s="194"/>
      <c r="AN144" s="194"/>
      <c r="AO144" s="194"/>
      <c r="AP144" s="196"/>
      <c r="AQ144" s="114" t="str">
        <f ca="1">IF(BR140=1,
IF((2-COUNTIF(OFFSET(L143,0,0,1,1),"外")-COUNTIF(OFFSET(L143,-10,BR132-1),"外"))&lt;=AQ143,"達成","未"),
IF((2-COUNTIF(OFFSET(L143,0,MAX(5-WEEKDAY(L138,3),0),1,2),"外"))&lt;=AQ143,"達成","未"))</f>
        <v>未</v>
      </c>
      <c r="AR144" s="112" t="str">
        <f ca="1">IF((2-COUNTIF(OFFSET($L143,0,$BR140+5,1,2),"外"))&lt;=AR143,"達成","未")</f>
        <v>未</v>
      </c>
      <c r="AS144" s="112" t="str">
        <f ca="1">IF((2-COUNTIF(OFFSET($L143,0,$BR140+12,1,2),"外"))&lt;=AS143,"達成","未")</f>
        <v>未</v>
      </c>
      <c r="AT144" s="112" t="str">
        <f ca="1">IF((2-COUNTIF(OFFSET($L143,0,$BR140+19,1,2),"外"))&lt;=AT143,"達成","未")</f>
        <v>未</v>
      </c>
      <c r="AU144" s="113" t="str">
        <f ca="1">IF((BR145+SIGN(BR140))&lt;5,"-",IF((2-COUNTIF(OFFSET($L143,0,$BR140+26,1,2),"外"))&lt;=AU143,"達成","未"))</f>
        <v>未</v>
      </c>
      <c r="AV144" s="214"/>
      <c r="AW144" s="215"/>
      <c r="AX144" s="216"/>
      <c r="AY144" s="217"/>
      <c r="AZ144" s="239"/>
      <c r="BA144" s="240">
        <f>COUNTIF(L145:AP146,"外")</f>
        <v>0</v>
      </c>
      <c r="BB144" s="242">
        <f ca="1">COUNTIF(OFFSET(L145,0,MAX(5-WEEKDAY(L138,3),0),1,MIN(7-WEEKDAY(L138,3),2)),"外")+COUNTIF(OFFSET(L145,0,MAX(5-WEEKDAY(L138,3),0)+7,1,2),"外")+COUNTIF(OFFSET(L145,0,MAX(5-WEEKDAY(L138,3),0)+14,1,2),"外")+COUNTIF(OFFSET(L145,0,MAX(5-WEEKDAY(L138,3),0)+21,1,2),"外")+IF(BR142-BR140&lt;27,0,COUNTIF(OFFSET(L145,0,BR140+26,1,MIN(7-BR143,2)),"外"))</f>
        <v>0</v>
      </c>
      <c r="BC144" s="238"/>
      <c r="BD144" s="209"/>
      <c r="BE144" s="222"/>
      <c r="BF144" s="209"/>
      <c r="BG144" s="222"/>
      <c r="BH144" s="222"/>
      <c r="BI144" s="222"/>
      <c r="BJ144" s="222"/>
      <c r="BK144" s="222"/>
      <c r="BL144" s="173"/>
      <c r="BM144" s="227"/>
      <c r="BN144" s="227"/>
      <c r="BO144" s="173"/>
      <c r="BP144" s="227"/>
      <c r="BQ144" s="142" t="s">
        <v>101</v>
      </c>
      <c r="BR144" s="33">
        <f>SIGN(BR140)+SIGN(BR143)+BR145</f>
        <v>6</v>
      </c>
      <c r="BS144" s="173"/>
      <c r="BT144" s="173"/>
    </row>
    <row r="145" spans="1:74" s="4" customFormat="1" ht="29.1" customHeight="1">
      <c r="A145" s="17">
        <f t="shared" si="34"/>
        <v>5</v>
      </c>
      <c r="B145" s="17">
        <f t="shared" si="35"/>
        <v>14</v>
      </c>
      <c r="D145" s="89" cm="1">
        <f t="array" aca="1" ref="D145" ca="1">IF(INDIRECT(VLOOKUP(B145,B$8:C$38,2,FALSE)&amp;(10*A145-1))="","",INDIRECT(VLOOKUP(B145,B$8:C$38,2,FALSE)&amp;(10*A145-1)))</f>
        <v>46067</v>
      </c>
      <c r="E145" s="17" t="str">
        <f t="shared" ca="1" si="33"/>
        <v>土</v>
      </c>
      <c r="F145" s="17" t="str" cm="1">
        <f t="array" aca="1" ref="F145" ca="1">IF(E145="","",IF(INDIRECT(VLOOKUP(B145,B$8:C$38,2,FALSE)&amp;(10*A145+3))="","",INDIRECT(VLOOKUP(B145,B$8:C$38,2,FALSE)&amp;(10*A145+3))))</f>
        <v/>
      </c>
      <c r="G145" s="17" t="str" cm="1">
        <f t="array" aca="1" ref="G145" ca="1">IF(E145="","",IF(INDIRECT(VLOOKUP(B145,B$8:C$38,2,FALSE)&amp;(10*A145+5))="","",INDIRECT(VLOOKUP(B145,B$8:C$38,2,FALSE)&amp;(10*A145+5))))</f>
        <v/>
      </c>
      <c r="H145" s="17" t="str" cm="1">
        <f t="array" aca="1" ref="H145" ca="1">IF(G145="","",IF(G145="●","振替後",IF(G145="▲","振替前",IF(G145="○","休日",IF(G145="外","非対象期間",IF(INDIRECT(VLOOKUP(B145,B$8:C$38,2,FALSE)&amp;(10*A145+5))="","",INDIRECT(VLOOKUP(B145,B$8:C$38,2,FALSE)&amp;(10*A145+5))))))))</f>
        <v/>
      </c>
      <c r="J145" s="69"/>
      <c r="K145" s="212" t="s">
        <v>84</v>
      </c>
      <c r="L145" s="194"/>
      <c r="M145" s="194"/>
      <c r="N145" s="194"/>
      <c r="O145" s="194"/>
      <c r="P145" s="194"/>
      <c r="Q145" s="194"/>
      <c r="R145" s="194"/>
      <c r="S145" s="194"/>
      <c r="T145" s="194"/>
      <c r="U145" s="194"/>
      <c r="V145" s="194"/>
      <c r="W145" s="194"/>
      <c r="X145" s="194"/>
      <c r="Y145" s="194"/>
      <c r="Z145" s="194"/>
      <c r="AA145" s="194"/>
      <c r="AB145" s="194"/>
      <c r="AC145" s="194"/>
      <c r="AD145" s="194"/>
      <c r="AE145" s="194"/>
      <c r="AF145" s="194"/>
      <c r="AG145" s="194"/>
      <c r="AH145" s="194"/>
      <c r="AI145" s="194"/>
      <c r="AJ145" s="194"/>
      <c r="AK145" s="194"/>
      <c r="AL145" s="194"/>
      <c r="AM145" s="194"/>
      <c r="AN145" s="194"/>
      <c r="AO145" s="194"/>
      <c r="AP145" s="196"/>
      <c r="AQ145" s="118">
        <f ca="1">IF(BR140=7,COUNTIF(OFFSET($L145,0,0,1,$BR140),"○")+COUNTIF(OFFSET($L145,0,$BR140,1,7),"●"),COUNTIF(OFFSET($L145,0,0,1,$BR140),"○")+COUNTIF(OFFSET($L145,-10,DAY(EOMONTH(L138-1,0))-7+BR140,1,7-$BR140),"○")+COUNTIF(OFFSET(L145,0,BR140,1,7),"●"))</f>
        <v>0</v>
      </c>
      <c r="AR145" s="119">
        <f ca="1">COUNTIF(OFFSET($L145,0,$BR140,1,7),"○")+COUNTIF(OFFSET($L145,0,$BR140+7,1,7),"●")</f>
        <v>0</v>
      </c>
      <c r="AS145" s="119">
        <f ca="1">COUNTIF(OFFSET($L145,0,$BR140+7,1,7),"○")+COUNTIF(OFFSET($L145,0,$BR140+14,1,7),"●")</f>
        <v>0</v>
      </c>
      <c r="AT145" s="119">
        <f ca="1">IF(BR145=3,COUNTIF(OFFSET($L145,0,$BR140+14,1,7),"○")+IFERROR(COUNTIF(OFFSET(L145,0,BR140+22,1,BR143),"●"),0)+COUNTIF(OFFSET(L145,10,0,1,7-BR143),"●"),COUNTIF(OFFSET($L145,0,$BR140+14,1,7),"○")+COUNTIF(OFFSET($L145,0,$BR140+21,1,7),"●"))</f>
        <v>0</v>
      </c>
      <c r="AU145" s="120">
        <f ca="1">IF((BR145+SIGN(BR140))&lt;5,"-",IF(BR143=0,COUNTIF(OFFSET(L145,0,BR140+21,1,7),"○")+COUNTIF(OFFSET(L145,10,0,1,7-BR143),"●"),COUNTIF(OFFSET(L145,0,BR140+21,1,7),"○")+COUNTIF(OFFSET(L145,0,BR140+28,1,BR143),"●")+COUNTIF(OFFSET(L145,10,1,7-BR143,),"●")))</f>
        <v>0</v>
      </c>
      <c r="AV145" s="198">
        <f>BJ140</f>
        <v>0</v>
      </c>
      <c r="AW145" s="200">
        <f>IF(BD140=0,"対象外",AV145/BD140)</f>
        <v>0</v>
      </c>
      <c r="AX145" s="202" t="str">
        <f ca="1">IF(BD140=0,"対象外",IF(AV145/BD140&gt;=0.285,"達成",IF(AV145&gt;=BP143,"達成※","未")))</f>
        <v>未</v>
      </c>
      <c r="AY145" s="204">
        <f>BK140</f>
        <v>32</v>
      </c>
      <c r="AZ145" s="206">
        <f>IFERROR(AY145/BG140,"")</f>
        <v>8.98876404494382E-2</v>
      </c>
      <c r="BA145" s="241"/>
      <c r="BB145" s="243"/>
      <c r="BC145" s="238"/>
      <c r="BD145" s="210"/>
      <c r="BE145" s="222"/>
      <c r="BF145" s="210"/>
      <c r="BG145" s="222"/>
      <c r="BH145" s="222"/>
      <c r="BI145" s="222"/>
      <c r="BJ145" s="222"/>
      <c r="BK145" s="222"/>
      <c r="BL145" s="173"/>
      <c r="BM145" s="228"/>
      <c r="BN145" s="228"/>
      <c r="BO145" s="173"/>
      <c r="BP145" s="228"/>
      <c r="BQ145" s="37" t="s">
        <v>100</v>
      </c>
      <c r="BR145" s="104">
        <f>ROUNDDOWN((BR142-BR140)/7,0)</f>
        <v>4</v>
      </c>
      <c r="BS145" s="173"/>
      <c r="BT145" s="173"/>
    </row>
    <row r="146" spans="1:74" s="4" customFormat="1" ht="29.1" customHeight="1" thickBot="1">
      <c r="A146" s="17">
        <f t="shared" si="34"/>
        <v>5</v>
      </c>
      <c r="B146" s="17">
        <f t="shared" si="35"/>
        <v>15</v>
      </c>
      <c r="D146" s="89" cm="1">
        <f t="array" aca="1" ref="D146" ca="1">IF(INDIRECT(VLOOKUP(B146,B$8:C$38,2,FALSE)&amp;(10*A146-1))="","",INDIRECT(VLOOKUP(B146,B$8:C$38,2,FALSE)&amp;(10*A146-1)))</f>
        <v>46068</v>
      </c>
      <c r="E146" s="17" t="str">
        <f t="shared" ca="1" si="33"/>
        <v>日</v>
      </c>
      <c r="F146" s="17" t="str" cm="1">
        <f t="array" aca="1" ref="F146" ca="1">IF(E146="","",IF(INDIRECT(VLOOKUP(B146,B$8:C$38,2,FALSE)&amp;(10*A146+3))="","",INDIRECT(VLOOKUP(B146,B$8:C$38,2,FALSE)&amp;(10*A146+3))))</f>
        <v>○</v>
      </c>
      <c r="G146" s="17" t="str" cm="1">
        <f t="array" aca="1" ref="G146" ca="1">IF(E146="","",IF(INDIRECT(VLOOKUP(B146,B$8:C$38,2,FALSE)&amp;(10*A146+5))="","",INDIRECT(VLOOKUP(B146,B$8:C$38,2,FALSE)&amp;(10*A146+5))))</f>
        <v>○</v>
      </c>
      <c r="H146" s="17" t="str" cm="1">
        <f t="array" aca="1" ref="H146" ca="1">IF(G146="","",IF(G146="●","振替後",IF(G146="▲","振替前",IF(G146="○","休日",IF(G146="外","非対象期間",IF(INDIRECT(VLOOKUP(B146,B$8:C$38,2,FALSE)&amp;(10*A146+5))="","",INDIRECT(VLOOKUP(B146,B$8:C$38,2,FALSE)&amp;(10*A146+5))))))))</f>
        <v>休日</v>
      </c>
      <c r="J146" s="69"/>
      <c r="K146" s="213"/>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5"/>
      <c r="AN146" s="195"/>
      <c r="AO146" s="195"/>
      <c r="AP146" s="197"/>
      <c r="AQ146" s="123" t="str">
        <f ca="1">IF(BR140=1,
IF((2-COUNTIF(OFFSET(L145,0,0,1,1),"外")-COUNTIF(OFFSET(L145,-10,BR132-1),"外"))&lt;=AQ145,"達成","未"),
IF((2-COUNTIF(OFFSET(L145,0,MAX(5-WEEKDAY(L138,3),0),1,2),"外"))&lt;=AQ145,"達成","未"))</f>
        <v>未</v>
      </c>
      <c r="AR146" s="124" t="str">
        <f ca="1">IF((2-COUNTIF(OFFSET($L145,0,$BR140+5,1,2),"外"))&lt;=AR145,"達成","未")</f>
        <v>未</v>
      </c>
      <c r="AS146" s="124" t="str">
        <f ca="1">IF((2-COUNTIF(OFFSET($L145,0,$BR140+12,1,2),"外"))&lt;=AS145,"達成","未")</f>
        <v>未</v>
      </c>
      <c r="AT146" s="124" t="str">
        <f ca="1">IF((2-COUNTIF(OFFSET($L145,0,$BR140+19,1,2),"外"))&lt;=AT145,"達成","未")</f>
        <v>未</v>
      </c>
      <c r="AU146" s="125" t="str">
        <f ca="1">IF((BR145+SIGN(BR140))&lt;5,"-",IF((2-COUNTIF(OFFSET($L145,0,$BR140+26,1,2),"外"))&lt;=AU145,"達成","未"))</f>
        <v>未</v>
      </c>
      <c r="AV146" s="199"/>
      <c r="AW146" s="201"/>
      <c r="AX146" s="203"/>
      <c r="AY146" s="205"/>
      <c r="AZ146" s="207"/>
      <c r="BA146" s="38"/>
      <c r="BB146" s="38"/>
      <c r="BC146" s="138"/>
      <c r="BD146" s="138"/>
      <c r="BE146" s="138"/>
      <c r="BF146" s="138"/>
      <c r="BG146" s="138"/>
      <c r="BH146" s="138"/>
      <c r="BI146" s="138"/>
      <c r="BJ146" s="138"/>
      <c r="BK146" s="138"/>
      <c r="BL146" s="46"/>
      <c r="BM146" s="46"/>
      <c r="BN146" s="46"/>
      <c r="BO146" s="46"/>
      <c r="BP146" s="46"/>
      <c r="BQ146" s="46"/>
      <c r="BR146" s="34"/>
      <c r="BS146" s="46"/>
      <c r="BT146" s="2"/>
    </row>
    <row r="147" spans="1:74" ht="14.25" thickBot="1">
      <c r="A147" s="17">
        <f t="shared" si="34"/>
        <v>5</v>
      </c>
      <c r="B147" s="17">
        <f t="shared" si="35"/>
        <v>16</v>
      </c>
      <c r="D147" s="89" cm="1">
        <f t="array" aca="1" ref="D147" ca="1">IF(INDIRECT(VLOOKUP(B147,B$8:C$38,2,FALSE)&amp;(10*A147-1))="","",INDIRECT(VLOOKUP(B147,B$8:C$38,2,FALSE)&amp;(10*A147-1)))</f>
        <v>46069</v>
      </c>
      <c r="E147" s="17" t="str">
        <f t="shared" ca="1" si="33"/>
        <v>月</v>
      </c>
      <c r="F147" s="17" t="str" cm="1">
        <f t="array" aca="1" ref="F147" ca="1">IF(E147="","",IF(INDIRECT(VLOOKUP(B147,B$8:C$38,2,FALSE)&amp;(10*A147+3))="","",INDIRECT(VLOOKUP(B147,B$8:C$38,2,FALSE)&amp;(10*A147+3))))</f>
        <v/>
      </c>
      <c r="G147" s="17" t="str" cm="1">
        <f t="array" aca="1" ref="G147" ca="1">IF(E147="","",IF(INDIRECT(VLOOKUP(B147,B$8:C$38,2,FALSE)&amp;(10*A147+5))="","",INDIRECT(VLOOKUP(B147,B$8:C$38,2,FALSE)&amp;(10*A147+5))))</f>
        <v/>
      </c>
      <c r="H147" s="17" t="str" cm="1">
        <f t="array" aca="1" ref="H147" ca="1">IF(G147="","",IF(G147="●","振替後",IF(G147="▲","振替前",IF(G147="○","休日",IF(G147="外","非対象期間",IF(INDIRECT(VLOOKUP(B147,B$8:C$38,2,FALSE)&amp;(10*A147+5))="","",INDIRECT(VLOOKUP(B147,B$8:C$38,2,FALSE)&amp;(10*A147+5))))))))</f>
        <v/>
      </c>
      <c r="J147" s="52"/>
      <c r="K147" s="53"/>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BI147" s="7"/>
      <c r="BJ147" s="7"/>
      <c r="BK147" s="7"/>
      <c r="BL147" s="2"/>
    </row>
    <row r="148" spans="1:74" ht="13.5" customHeight="1">
      <c r="A148" s="17">
        <f t="shared" si="34"/>
        <v>5</v>
      </c>
      <c r="B148" s="17">
        <f t="shared" si="35"/>
        <v>17</v>
      </c>
      <c r="D148" s="89" cm="1">
        <f t="array" aca="1" ref="D148" ca="1">IF(INDIRECT(VLOOKUP(B148,B$8:C$38,2,FALSE)&amp;(10*A148-1))="","",INDIRECT(VLOOKUP(B148,B$8:C$38,2,FALSE)&amp;(10*A148-1)))</f>
        <v>46070</v>
      </c>
      <c r="E148" s="17" t="str">
        <f t="shared" ca="1" si="33"/>
        <v>火</v>
      </c>
      <c r="F148" s="17" t="str" cm="1">
        <f t="array" aca="1" ref="F148" ca="1">IF(E148="","",IF(INDIRECT(VLOOKUP(B148,B$8:C$38,2,FALSE)&amp;(10*A148+3))="","",INDIRECT(VLOOKUP(B148,B$8:C$38,2,FALSE)&amp;(10*A148+3))))</f>
        <v/>
      </c>
      <c r="G148" s="17" t="str" cm="1">
        <f t="array" aca="1" ref="G148" ca="1">IF(E148="","",IF(INDIRECT(VLOOKUP(B148,B$8:C$38,2,FALSE)&amp;(10*A148+5))="","",INDIRECT(VLOOKUP(B148,B$8:C$38,2,FALSE)&amp;(10*A148+5))))</f>
        <v/>
      </c>
      <c r="H148" s="17" t="str" cm="1">
        <f t="array" aca="1" ref="H148" ca="1">IF(G148="","",IF(G148="●","振替後",IF(G148="▲","振替前",IF(G148="○","休日",IF(G148="外","非対象期間",IF(INDIRECT(VLOOKUP(B148,B$8:C$38,2,FALSE)&amp;(10*A148+5))="","",INDIRECT(VLOOKUP(B148,B$8:C$38,2,FALSE)&amp;(10*A148+5))))))))</f>
        <v/>
      </c>
      <c r="J148" s="52"/>
      <c r="K148" s="66" t="s">
        <v>0</v>
      </c>
      <c r="L148" s="258">
        <f>DATE(YEAR(L138),MONTH(L138)+1,DAY(L138))</f>
        <v>46357</v>
      </c>
      <c r="M148" s="258"/>
      <c r="N148" s="258"/>
      <c r="O148" s="258"/>
      <c r="P148" s="258"/>
      <c r="Q148" s="258"/>
      <c r="R148" s="258"/>
      <c r="S148" s="258"/>
      <c r="T148" s="258"/>
      <c r="U148" s="258"/>
      <c r="V148" s="258"/>
      <c r="W148" s="258"/>
      <c r="X148" s="258"/>
      <c r="Y148" s="258"/>
      <c r="Z148" s="258"/>
      <c r="AA148" s="258"/>
      <c r="AB148" s="258"/>
      <c r="AC148" s="258"/>
      <c r="AD148" s="258"/>
      <c r="AE148" s="258"/>
      <c r="AF148" s="258"/>
      <c r="AG148" s="258"/>
      <c r="AH148" s="258"/>
      <c r="AI148" s="258"/>
      <c r="AJ148" s="258"/>
      <c r="AK148" s="258"/>
      <c r="AL148" s="258"/>
      <c r="AM148" s="258"/>
      <c r="AN148" s="258"/>
      <c r="AO148" s="258"/>
      <c r="AP148" s="259"/>
      <c r="AQ148" s="270" t="s">
        <v>136</v>
      </c>
      <c r="AR148" s="271"/>
      <c r="AS148" s="271"/>
      <c r="AT148" s="271"/>
      <c r="AU148" s="272"/>
      <c r="AV148" s="260" t="s">
        <v>50</v>
      </c>
      <c r="AW148" s="261"/>
      <c r="AX148" s="262"/>
      <c r="AY148" s="266" t="s">
        <v>11</v>
      </c>
      <c r="AZ148" s="267"/>
      <c r="BA148" s="250" t="s">
        <v>102</v>
      </c>
      <c r="BB148" s="253" t="s">
        <v>103</v>
      </c>
      <c r="BC148" s="256" t="s">
        <v>15</v>
      </c>
      <c r="BD148" s="208" t="s">
        <v>104</v>
      </c>
      <c r="BE148" s="247" t="s">
        <v>105</v>
      </c>
      <c r="BF148" s="208" t="s">
        <v>107</v>
      </c>
      <c r="BG148" s="247" t="s">
        <v>106</v>
      </c>
      <c r="BH148" s="208" t="s">
        <v>80</v>
      </c>
      <c r="BI148" s="208" t="s">
        <v>81</v>
      </c>
      <c r="BJ148" s="139" t="s">
        <v>82</v>
      </c>
      <c r="BK148" s="139" t="s">
        <v>83</v>
      </c>
      <c r="BL148" s="222" t="s">
        <v>52</v>
      </c>
      <c r="BM148" s="247" t="s">
        <v>108</v>
      </c>
      <c r="BN148" s="247" t="s">
        <v>109</v>
      </c>
      <c r="BO148" s="222" t="s">
        <v>110</v>
      </c>
      <c r="BP148" s="222" t="s">
        <v>111</v>
      </c>
      <c r="BQ148" s="143"/>
      <c r="BR148" s="245" t="s">
        <v>92</v>
      </c>
      <c r="BS148" s="222" t="s">
        <v>61</v>
      </c>
      <c r="BT148" s="173" t="s">
        <v>142</v>
      </c>
    </row>
    <row r="149" spans="1:74" ht="12.95" customHeight="1">
      <c r="A149" s="17">
        <f t="shared" si="34"/>
        <v>5</v>
      </c>
      <c r="B149" s="17">
        <f t="shared" si="35"/>
        <v>18</v>
      </c>
      <c r="D149" s="89" cm="1">
        <f t="array" aca="1" ref="D149" ca="1">IF(INDIRECT(VLOOKUP(B149,B$8:C$38,2,FALSE)&amp;(10*A149-1))="","",INDIRECT(VLOOKUP(B149,B$8:C$38,2,FALSE)&amp;(10*A149-1)))</f>
        <v>46071</v>
      </c>
      <c r="E149" s="17" t="str">
        <f t="shared" ca="1" si="33"/>
        <v>水</v>
      </c>
      <c r="F149" s="17" t="str" cm="1">
        <f t="array" aca="1" ref="F149" ca="1">IF(E149="","",IF(INDIRECT(VLOOKUP(B149,B$8:C$38,2,FALSE)&amp;(10*A149+3))="","",INDIRECT(VLOOKUP(B149,B$8:C$38,2,FALSE)&amp;(10*A149+3))))</f>
        <v/>
      </c>
      <c r="G149" s="17" t="str" cm="1">
        <f t="array" aca="1" ref="G149" ca="1">IF(E149="","",IF(INDIRECT(VLOOKUP(B149,B$8:C$38,2,FALSE)&amp;(10*A149+5))="","",INDIRECT(VLOOKUP(B149,B$8:C$38,2,FALSE)&amp;(10*A149+5))))</f>
        <v/>
      </c>
      <c r="H149" s="17" t="str" cm="1">
        <f t="array" aca="1" ref="H149" ca="1">IF(G149="","",IF(G149="●","振替後",IF(G149="▲","振替前",IF(G149="○","休日",IF(G149="外","非対象期間",IF(INDIRECT(VLOOKUP(B149,B$8:C$38,2,FALSE)&amp;(10*A149+5))="","",INDIRECT(VLOOKUP(B149,B$8:C$38,2,FALSE)&amp;(10*A149+5))))))))</f>
        <v/>
      </c>
      <c r="J149" s="52"/>
      <c r="K149" s="67" t="s">
        <v>1</v>
      </c>
      <c r="L149" s="126">
        <f>DATE(YEAR(L148),MONTH(L148),DAY(L148))</f>
        <v>46357</v>
      </c>
      <c r="M149" s="126">
        <f>IF(MONTH(DATE(YEAR(L149),MONTH(L149),DAY(L149)+1))=MONTH($L148),DATE(YEAR(L149),MONTH(L149),DAY(L149)+1),"")</f>
        <v>46358</v>
      </c>
      <c r="N149" s="126">
        <f t="shared" ref="N149:AP149" si="38">IF(MONTH(DATE(YEAR(M149),MONTH(M149),DAY(M149)+1))=MONTH($L148),DATE(YEAR(M149),MONTH(M149),DAY(M149)+1),"")</f>
        <v>46359</v>
      </c>
      <c r="O149" s="126">
        <f t="shared" si="38"/>
        <v>46360</v>
      </c>
      <c r="P149" s="126">
        <f t="shared" si="38"/>
        <v>46361</v>
      </c>
      <c r="Q149" s="126">
        <f t="shared" si="38"/>
        <v>46362</v>
      </c>
      <c r="R149" s="126">
        <f t="shared" si="38"/>
        <v>46363</v>
      </c>
      <c r="S149" s="126">
        <f t="shared" si="38"/>
        <v>46364</v>
      </c>
      <c r="T149" s="126">
        <f t="shared" si="38"/>
        <v>46365</v>
      </c>
      <c r="U149" s="126">
        <f t="shared" si="38"/>
        <v>46366</v>
      </c>
      <c r="V149" s="126">
        <f t="shared" si="38"/>
        <v>46367</v>
      </c>
      <c r="W149" s="126">
        <f t="shared" si="38"/>
        <v>46368</v>
      </c>
      <c r="X149" s="126">
        <f t="shared" si="38"/>
        <v>46369</v>
      </c>
      <c r="Y149" s="126">
        <f t="shared" si="38"/>
        <v>46370</v>
      </c>
      <c r="Z149" s="126">
        <f t="shared" si="38"/>
        <v>46371</v>
      </c>
      <c r="AA149" s="126">
        <f t="shared" si="38"/>
        <v>46372</v>
      </c>
      <c r="AB149" s="126">
        <f t="shared" si="38"/>
        <v>46373</v>
      </c>
      <c r="AC149" s="126">
        <f t="shared" si="38"/>
        <v>46374</v>
      </c>
      <c r="AD149" s="126">
        <f t="shared" si="38"/>
        <v>46375</v>
      </c>
      <c r="AE149" s="126">
        <f t="shared" si="38"/>
        <v>46376</v>
      </c>
      <c r="AF149" s="126">
        <f t="shared" si="38"/>
        <v>46377</v>
      </c>
      <c r="AG149" s="126">
        <f t="shared" si="38"/>
        <v>46378</v>
      </c>
      <c r="AH149" s="126">
        <f t="shared" si="38"/>
        <v>46379</v>
      </c>
      <c r="AI149" s="126">
        <f t="shared" si="38"/>
        <v>46380</v>
      </c>
      <c r="AJ149" s="126">
        <f t="shared" si="38"/>
        <v>46381</v>
      </c>
      <c r="AK149" s="126">
        <f t="shared" si="38"/>
        <v>46382</v>
      </c>
      <c r="AL149" s="126">
        <f t="shared" si="38"/>
        <v>46383</v>
      </c>
      <c r="AM149" s="126">
        <f t="shared" si="38"/>
        <v>46384</v>
      </c>
      <c r="AN149" s="126">
        <f t="shared" si="38"/>
        <v>46385</v>
      </c>
      <c r="AO149" s="126">
        <f t="shared" si="38"/>
        <v>46386</v>
      </c>
      <c r="AP149" s="127">
        <f t="shared" si="38"/>
        <v>46387</v>
      </c>
      <c r="AQ149" s="273"/>
      <c r="AR149" s="274"/>
      <c r="AS149" s="274"/>
      <c r="AT149" s="274"/>
      <c r="AU149" s="275"/>
      <c r="AV149" s="263"/>
      <c r="AW149" s="264"/>
      <c r="AX149" s="265"/>
      <c r="AY149" s="268"/>
      <c r="AZ149" s="269"/>
      <c r="BA149" s="251"/>
      <c r="BB149" s="254"/>
      <c r="BC149" s="257"/>
      <c r="BD149" s="210"/>
      <c r="BE149" s="248"/>
      <c r="BF149" s="210"/>
      <c r="BG149" s="248"/>
      <c r="BH149" s="210"/>
      <c r="BI149" s="210"/>
      <c r="BJ149" s="140" t="s">
        <v>78</v>
      </c>
      <c r="BK149" s="140" t="s">
        <v>79</v>
      </c>
      <c r="BL149" s="222"/>
      <c r="BM149" s="249"/>
      <c r="BN149" s="249"/>
      <c r="BO149" s="173"/>
      <c r="BP149" s="173"/>
      <c r="BQ149" s="144"/>
      <c r="BR149" s="246"/>
      <c r="BS149" s="222"/>
      <c r="BT149" s="173"/>
    </row>
    <row r="150" spans="1:74" ht="13.5" customHeight="1">
      <c r="A150" s="17">
        <f t="shared" si="34"/>
        <v>5</v>
      </c>
      <c r="B150" s="17">
        <f t="shared" si="35"/>
        <v>19</v>
      </c>
      <c r="D150" s="89" cm="1">
        <f t="array" aca="1" ref="D150" ca="1">IF(INDIRECT(VLOOKUP(B150,B$8:C$38,2,FALSE)&amp;(10*A150-1))="","",INDIRECT(VLOOKUP(B150,B$8:C$38,2,FALSE)&amp;(10*A150-1)))</f>
        <v>46072</v>
      </c>
      <c r="E150" s="17" t="str">
        <f t="shared" ca="1" si="33"/>
        <v>木</v>
      </c>
      <c r="F150" s="17" t="str" cm="1">
        <f t="array" aca="1" ref="F150" ca="1">IF(E150="","",IF(INDIRECT(VLOOKUP(B150,B$8:C$38,2,FALSE)&amp;(10*A150+3))="","",INDIRECT(VLOOKUP(B150,B$8:C$38,2,FALSE)&amp;(10*A150+3))))</f>
        <v/>
      </c>
      <c r="G150" s="17" t="str" cm="1">
        <f t="array" aca="1" ref="G150" ca="1">IF(E150="","",IF(INDIRECT(VLOOKUP(B150,B$8:C$38,2,FALSE)&amp;(10*A150+5))="","",INDIRECT(VLOOKUP(B150,B$8:C$38,2,FALSE)&amp;(10*A150+5))))</f>
        <v/>
      </c>
      <c r="H150" s="17" t="str" cm="1">
        <f t="array" aca="1" ref="H150" ca="1">IF(G150="","",IF(G150="●","振替後",IF(G150="▲","振替前",IF(G150="○","休日",IF(G150="外","非対象期間",IF(INDIRECT(VLOOKUP(B150,B$8:C$38,2,FALSE)&amp;(10*A150+5))="","",INDIRECT(VLOOKUP(B150,B$8:C$38,2,FALSE)&amp;(10*A150+5))))))))</f>
        <v/>
      </c>
      <c r="J150" s="52"/>
      <c r="K150" s="67" t="s">
        <v>2</v>
      </c>
      <c r="L150" s="145" t="str">
        <f t="shared" ref="L150:AP150" si="39">TEXT(L149,"aaa")</f>
        <v>火</v>
      </c>
      <c r="M150" s="145" t="str">
        <f t="shared" si="39"/>
        <v>水</v>
      </c>
      <c r="N150" s="145" t="str">
        <f t="shared" si="39"/>
        <v>木</v>
      </c>
      <c r="O150" s="145" t="str">
        <f t="shared" si="39"/>
        <v>金</v>
      </c>
      <c r="P150" s="145" t="str">
        <f t="shared" si="39"/>
        <v>土</v>
      </c>
      <c r="Q150" s="145" t="str">
        <f t="shared" si="39"/>
        <v>日</v>
      </c>
      <c r="R150" s="145" t="str">
        <f t="shared" si="39"/>
        <v>月</v>
      </c>
      <c r="S150" s="145" t="str">
        <f t="shared" si="39"/>
        <v>火</v>
      </c>
      <c r="T150" s="145" t="str">
        <f t="shared" si="39"/>
        <v>水</v>
      </c>
      <c r="U150" s="145" t="str">
        <f t="shared" si="39"/>
        <v>木</v>
      </c>
      <c r="V150" s="145" t="str">
        <f t="shared" si="39"/>
        <v>金</v>
      </c>
      <c r="W150" s="145" t="str">
        <f t="shared" si="39"/>
        <v>土</v>
      </c>
      <c r="X150" s="145" t="str">
        <f t="shared" si="39"/>
        <v>日</v>
      </c>
      <c r="Y150" s="145" t="str">
        <f t="shared" si="39"/>
        <v>月</v>
      </c>
      <c r="Z150" s="145" t="str">
        <f t="shared" si="39"/>
        <v>火</v>
      </c>
      <c r="AA150" s="145" t="str">
        <f t="shared" si="39"/>
        <v>水</v>
      </c>
      <c r="AB150" s="145" t="str">
        <f t="shared" si="39"/>
        <v>木</v>
      </c>
      <c r="AC150" s="145" t="str">
        <f t="shared" si="39"/>
        <v>金</v>
      </c>
      <c r="AD150" s="145" t="str">
        <f t="shared" si="39"/>
        <v>土</v>
      </c>
      <c r="AE150" s="145" t="str">
        <f t="shared" si="39"/>
        <v>日</v>
      </c>
      <c r="AF150" s="145" t="str">
        <f t="shared" si="39"/>
        <v>月</v>
      </c>
      <c r="AG150" s="145" t="str">
        <f t="shared" si="39"/>
        <v>火</v>
      </c>
      <c r="AH150" s="145" t="str">
        <f t="shared" si="39"/>
        <v>水</v>
      </c>
      <c r="AI150" s="145" t="str">
        <f t="shared" si="39"/>
        <v>木</v>
      </c>
      <c r="AJ150" s="145" t="str">
        <f t="shared" si="39"/>
        <v>金</v>
      </c>
      <c r="AK150" s="145" t="str">
        <f t="shared" si="39"/>
        <v>土</v>
      </c>
      <c r="AL150" s="145" t="str">
        <f t="shared" si="39"/>
        <v>日</v>
      </c>
      <c r="AM150" s="145" t="str">
        <f t="shared" si="39"/>
        <v>月</v>
      </c>
      <c r="AN150" s="145" t="str">
        <f t="shared" si="39"/>
        <v>火</v>
      </c>
      <c r="AO150" s="145" t="str">
        <f t="shared" si="39"/>
        <v>水</v>
      </c>
      <c r="AP150" s="146" t="str">
        <f t="shared" si="39"/>
        <v>木</v>
      </c>
      <c r="AQ150" s="287" t="s">
        <v>137</v>
      </c>
      <c r="AR150" s="289" t="s">
        <v>138</v>
      </c>
      <c r="AS150" s="289" t="s">
        <v>139</v>
      </c>
      <c r="AT150" s="289" t="s">
        <v>140</v>
      </c>
      <c r="AU150" s="304" t="s">
        <v>141</v>
      </c>
      <c r="AV150" s="229" t="s">
        <v>44</v>
      </c>
      <c r="AW150" s="230" t="s">
        <v>12</v>
      </c>
      <c r="AX150" s="231" t="s">
        <v>51</v>
      </c>
      <c r="AY150" s="232" t="s">
        <v>44</v>
      </c>
      <c r="AZ150" s="235" t="s">
        <v>13</v>
      </c>
      <c r="BA150" s="252"/>
      <c r="BB150" s="255"/>
      <c r="BC150" s="238">
        <f>COUNT(L149:AP149)</f>
        <v>31</v>
      </c>
      <c r="BD150" s="208">
        <f>BC150-BA152</f>
        <v>31</v>
      </c>
      <c r="BE150" s="222">
        <f>SUM(BD$8:BD153)</f>
        <v>387</v>
      </c>
      <c r="BF150" s="208">
        <f>BC150-BA154</f>
        <v>31</v>
      </c>
      <c r="BG150" s="222">
        <f>SUM(BF$8:BF153)</f>
        <v>387</v>
      </c>
      <c r="BH150" s="222">
        <f>COUNTIF(L153:AP153,"○")+COUNTIF(L153:AP153,"●")</f>
        <v>0</v>
      </c>
      <c r="BI150" s="222">
        <f>SUM(BH$9:BH154)</f>
        <v>32</v>
      </c>
      <c r="BJ150" s="222">
        <f>COUNTIF(L155:AP155,"○")+COUNTIF(L155:AP155,"●")</f>
        <v>0</v>
      </c>
      <c r="BK150" s="222">
        <f>SUM(BJ$10:BJ155)</f>
        <v>32</v>
      </c>
      <c r="BL150" s="173">
        <f>COUNTIF(L150:AP150,"土")+COUNTIF(L150:AP150,"日")</f>
        <v>8</v>
      </c>
      <c r="BM150" s="248"/>
      <c r="BN150" s="248"/>
      <c r="BO150" s="173" t="str">
        <f ca="1">IF(OR(BM151/BD150&lt;0.285,BM151=0),"特例","特例なし")</f>
        <v>特例</v>
      </c>
      <c r="BP150" s="173" t="str">
        <f ca="1">IF(OR(BN151/BF150&lt;0.285,BN151=0),"特例","特例なし")</f>
        <v>特例</v>
      </c>
      <c r="BQ150" s="223" t="s">
        <v>97</v>
      </c>
      <c r="BR150" s="225">
        <f>ABS(IF(WEEKDAY(L148,3)=0,7,WEEKDAY(L148,3)-7))</f>
        <v>6</v>
      </c>
      <c r="BS150" s="173">
        <f ca="1">IF($AX$340="計画",IF(BD150=0,1,IF(AX153="達成",1,IF(AX153="達成※",1,0))),IF(BF150=0,1,IF(AX155="達成",1,IF(AX155="達成※",1,0))))</f>
        <v>0</v>
      </c>
      <c r="BT150" s="173">
        <f ca="1">IF($AX$340="計画",IF(COUNTIF(AQ154:AU154,"未")=0,1,0),IF(COUNTIF(AQ156:AU156,"未")=0,1,0))</f>
        <v>0</v>
      </c>
    </row>
    <row r="151" spans="1:74" ht="33.950000000000003" customHeight="1">
      <c r="A151" s="17">
        <f t="shared" si="34"/>
        <v>5</v>
      </c>
      <c r="B151" s="17">
        <f t="shared" si="35"/>
        <v>20</v>
      </c>
      <c r="D151" s="89" cm="1">
        <f t="array" aca="1" ref="D151" ca="1">IF(INDIRECT(VLOOKUP(B151,B$8:C$38,2,FALSE)&amp;(10*A151-1))="","",INDIRECT(VLOOKUP(B151,B$8:C$38,2,FALSE)&amp;(10*A151-1)))</f>
        <v>46073</v>
      </c>
      <c r="E151" s="17" t="str">
        <f t="shared" ca="1" si="33"/>
        <v>金</v>
      </c>
      <c r="F151" s="17" t="str" cm="1">
        <f t="array" aca="1" ref="F151" ca="1">IF(E151="","",IF(INDIRECT(VLOOKUP(B151,B$8:C$38,2,FALSE)&amp;(10*A151+3))="","",INDIRECT(VLOOKUP(B151,B$8:C$38,2,FALSE)&amp;(10*A151+3))))</f>
        <v/>
      </c>
      <c r="G151" s="17" t="str" cm="1">
        <f t="array" aca="1" ref="G151" ca="1">IF(E151="","",IF(INDIRECT(VLOOKUP(B151,B$8:C$38,2,FALSE)&amp;(10*A151+5))="","",INDIRECT(VLOOKUP(B151,B$8:C$38,2,FALSE)&amp;(10*A151+5))))</f>
        <v/>
      </c>
      <c r="H151" s="17" t="str" cm="1">
        <f t="array" aca="1" ref="H151" ca="1">IF(G151="","",IF(G151="●","振替後",IF(G151="▲","振替前",IF(G151="○","休日",IF(G151="外","非対象期間",IF(INDIRECT(VLOOKUP(B151,B$8:C$38,2,FALSE)&amp;(10*A151+5))="","",INDIRECT(VLOOKUP(B151,B$8:C$38,2,FALSE)&amp;(10*A151+5))))))))</f>
        <v/>
      </c>
      <c r="J151" s="52"/>
      <c r="K151" s="220" t="s">
        <v>3</v>
      </c>
      <c r="L151" s="218" t="str">
        <f>IFERROR(VLOOKUP(L149,祝日一覧!$A:$C,3,FALSE),"")</f>
        <v/>
      </c>
      <c r="M151" s="218" t="str">
        <f>IFERROR(VLOOKUP(M149,祝日一覧!$A:$C,3,FALSE),"")</f>
        <v/>
      </c>
      <c r="N151" s="218" t="str">
        <f>IFERROR(VLOOKUP(N149,祝日一覧!$A:$C,3,FALSE),"")</f>
        <v/>
      </c>
      <c r="O151" s="218" t="str">
        <f>IFERROR(VLOOKUP(O149,祝日一覧!$A:$C,3,FALSE),"")</f>
        <v/>
      </c>
      <c r="P151" s="218" t="str">
        <f>IFERROR(VLOOKUP(P149,祝日一覧!$A:$C,3,FALSE),"")</f>
        <v/>
      </c>
      <c r="Q151" s="218" t="str">
        <f>IFERROR(VLOOKUP(Q149,祝日一覧!$A:$C,3,FALSE),"")</f>
        <v/>
      </c>
      <c r="R151" s="218" t="str">
        <f>IFERROR(VLOOKUP(R149,祝日一覧!$A:$C,3,FALSE),"")</f>
        <v/>
      </c>
      <c r="S151" s="218" t="str">
        <f>IFERROR(VLOOKUP(S149,祝日一覧!$A:$C,3,FALSE),"")</f>
        <v/>
      </c>
      <c r="T151" s="218" t="str">
        <f>IFERROR(VLOOKUP(T149,祝日一覧!$A:$C,3,FALSE),"")</f>
        <v/>
      </c>
      <c r="U151" s="218" t="str">
        <f>IFERROR(VLOOKUP(U149,祝日一覧!$A:$C,3,FALSE),"")</f>
        <v/>
      </c>
      <c r="V151" s="218" t="str">
        <f>IFERROR(VLOOKUP(V149,祝日一覧!$A:$C,3,FALSE),"")</f>
        <v/>
      </c>
      <c r="W151" s="218" t="str">
        <f>IFERROR(VLOOKUP(W149,祝日一覧!$A:$C,3,FALSE),"")</f>
        <v/>
      </c>
      <c r="X151" s="218" t="str">
        <f>IFERROR(VLOOKUP(X149,祝日一覧!$A:$C,3,FALSE),"")</f>
        <v/>
      </c>
      <c r="Y151" s="218" t="str">
        <f>IFERROR(VLOOKUP(Y149,祝日一覧!$A:$C,3,FALSE),"")</f>
        <v/>
      </c>
      <c r="Z151" s="218" t="str">
        <f>IFERROR(VLOOKUP(Z149,祝日一覧!$A:$C,3,FALSE),"")</f>
        <v/>
      </c>
      <c r="AA151" s="218" t="str">
        <f>IFERROR(VLOOKUP(AA149,祝日一覧!$A:$C,3,FALSE),"")</f>
        <v/>
      </c>
      <c r="AB151" s="218" t="str">
        <f>IFERROR(VLOOKUP(AB149,祝日一覧!$A:$C,3,FALSE),"")</f>
        <v/>
      </c>
      <c r="AC151" s="218" t="str">
        <f>IFERROR(VLOOKUP(AC149,祝日一覧!$A:$C,3,FALSE),"")</f>
        <v/>
      </c>
      <c r="AD151" s="218" t="str">
        <f>IFERROR(VLOOKUP(AD149,祝日一覧!$A:$C,3,FALSE),"")</f>
        <v/>
      </c>
      <c r="AE151" s="218" t="str">
        <f>IFERROR(VLOOKUP(AE149,祝日一覧!$A:$C,3,FALSE),"")</f>
        <v/>
      </c>
      <c r="AF151" s="218" t="str">
        <f>IFERROR(VLOOKUP(AF149,祝日一覧!$A:$C,3,FALSE),"")</f>
        <v/>
      </c>
      <c r="AG151" s="218" t="str">
        <f>IFERROR(VLOOKUP(AG149,祝日一覧!$A:$C,3,FALSE),"")</f>
        <v/>
      </c>
      <c r="AH151" s="218" t="str">
        <f>IFERROR(VLOOKUP(AH149,祝日一覧!$A:$C,3,FALSE),"")</f>
        <v/>
      </c>
      <c r="AI151" s="218" t="str">
        <f>IFERROR(VLOOKUP(AI149,祝日一覧!$A:$C,3,FALSE),"")</f>
        <v/>
      </c>
      <c r="AJ151" s="218" t="str">
        <f>IFERROR(VLOOKUP(AJ149,祝日一覧!$A:$C,3,FALSE),"")</f>
        <v/>
      </c>
      <c r="AK151" s="218" t="str">
        <f>IFERROR(VLOOKUP(AK149,祝日一覧!$A:$C,3,FALSE),"")</f>
        <v/>
      </c>
      <c r="AL151" s="218" t="str">
        <f>IFERROR(VLOOKUP(AL149,祝日一覧!$A:$C,3,FALSE),"")</f>
        <v/>
      </c>
      <c r="AM151" s="218" t="str">
        <f>IFERROR(VLOOKUP(AM149,祝日一覧!$A:$C,3,FALSE),"")</f>
        <v/>
      </c>
      <c r="AN151" s="218" t="str">
        <f>IFERROR(VLOOKUP(AN149,祝日一覧!$A:$C,3,FALSE),"")</f>
        <v>年末年始休暇</v>
      </c>
      <c r="AO151" s="218" t="str">
        <f>IFERROR(VLOOKUP(AO149,祝日一覧!$A:$C,3,FALSE),"")</f>
        <v>年末年始休暇</v>
      </c>
      <c r="AP151" s="219" t="str">
        <f>IFERROR(VLOOKUP(AP149,祝日一覧!$A:$C,3,FALSE),"")</f>
        <v>年末年始休暇</v>
      </c>
      <c r="AQ151" s="288"/>
      <c r="AR151" s="290"/>
      <c r="AS151" s="290"/>
      <c r="AT151" s="290"/>
      <c r="AU151" s="305"/>
      <c r="AV151" s="229"/>
      <c r="AW151" s="230"/>
      <c r="AX151" s="231"/>
      <c r="AY151" s="233"/>
      <c r="AZ151" s="236"/>
      <c r="BA151" s="41" t="s">
        <v>85</v>
      </c>
      <c r="BB151" s="42" t="s">
        <v>85</v>
      </c>
      <c r="BC151" s="238"/>
      <c r="BD151" s="209"/>
      <c r="BE151" s="222"/>
      <c r="BF151" s="209"/>
      <c r="BG151" s="222"/>
      <c r="BH151" s="222"/>
      <c r="BI151" s="222"/>
      <c r="BJ151" s="222"/>
      <c r="BK151" s="222"/>
      <c r="BL151" s="173"/>
      <c r="BM151" s="226">
        <f ca="1">BL150-BB152</f>
        <v>8</v>
      </c>
      <c r="BN151" s="226">
        <f ca="1">BL150-BB154</f>
        <v>8</v>
      </c>
      <c r="BO151" s="173"/>
      <c r="BP151" s="173"/>
      <c r="BQ151" s="224"/>
      <c r="BR151" s="225">
        <f>WEEKDAY(L147,3)</f>
        <v>5</v>
      </c>
      <c r="BS151" s="173"/>
      <c r="BT151" s="173"/>
      <c r="BU151" s="24"/>
    </row>
    <row r="152" spans="1:74" s="3" customFormat="1" ht="53.1" customHeight="1">
      <c r="A152" s="17">
        <f t="shared" si="34"/>
        <v>5</v>
      </c>
      <c r="B152" s="17">
        <f t="shared" si="35"/>
        <v>21</v>
      </c>
      <c r="C152" s="88"/>
      <c r="D152" s="89" cm="1">
        <f t="array" aca="1" ref="D152" ca="1">IF(INDIRECT(VLOOKUP(B152,B$8:C$38,2,FALSE)&amp;(10*A152-1))="","",INDIRECT(VLOOKUP(B152,B$8:C$38,2,FALSE)&amp;(10*A152-1)))</f>
        <v>46074</v>
      </c>
      <c r="E152" s="17" t="str">
        <f t="shared" ca="1" si="33"/>
        <v>土</v>
      </c>
      <c r="F152" s="17" t="str" cm="1">
        <f t="array" aca="1" ref="F152" ca="1">IF(E152="","",IF(INDIRECT(VLOOKUP(B152,B$8:C$38,2,FALSE)&amp;(10*A152+3))="","",INDIRECT(VLOOKUP(B152,B$8:C$38,2,FALSE)&amp;(10*A152+3))))</f>
        <v>○</v>
      </c>
      <c r="G152" s="17" t="str" cm="1">
        <f t="array" aca="1" ref="G152" ca="1">IF(E152="","",IF(INDIRECT(VLOOKUP(B152,B$8:C$38,2,FALSE)&amp;(10*A152+5))="","",INDIRECT(VLOOKUP(B152,B$8:C$38,2,FALSE)&amp;(10*A152+5))))</f>
        <v>○</v>
      </c>
      <c r="H152" s="17" t="str" cm="1">
        <f t="array" aca="1" ref="H152" ca="1">IF(G152="","",IF(G152="●","振替後",IF(G152="▲","振替前",IF(G152="○","休日",IF(G152="外","非対象期間",IF(INDIRECT(VLOOKUP(B152,B$8:C$38,2,FALSE)&amp;(10*A152+5))="","",INDIRECT(VLOOKUP(B152,B$8:C$38,2,FALSE)&amp;(10*A152+5))))))))</f>
        <v>休日</v>
      </c>
      <c r="J152" s="68"/>
      <c r="K152" s="221"/>
      <c r="L152" s="218"/>
      <c r="M152" s="218"/>
      <c r="N152" s="218"/>
      <c r="O152" s="218"/>
      <c r="P152" s="218"/>
      <c r="Q152" s="218"/>
      <c r="R152" s="218"/>
      <c r="S152" s="218"/>
      <c r="T152" s="218"/>
      <c r="U152" s="218"/>
      <c r="V152" s="218"/>
      <c r="W152" s="218"/>
      <c r="X152" s="218"/>
      <c r="Y152" s="218"/>
      <c r="Z152" s="218"/>
      <c r="AA152" s="218"/>
      <c r="AB152" s="218"/>
      <c r="AC152" s="218"/>
      <c r="AD152" s="218"/>
      <c r="AE152" s="218"/>
      <c r="AF152" s="218"/>
      <c r="AG152" s="218"/>
      <c r="AH152" s="218"/>
      <c r="AI152" s="218"/>
      <c r="AJ152" s="218"/>
      <c r="AK152" s="218"/>
      <c r="AL152" s="218"/>
      <c r="AM152" s="218"/>
      <c r="AN152" s="218"/>
      <c r="AO152" s="218"/>
      <c r="AP152" s="219"/>
      <c r="AQ152" s="108" t="str">
        <f>IF($BR150=7,DBCS(1&amp;"日～"&amp;7&amp;"日"),DBCS("前"&amp;DAY(EOMONTH($L148-1,0))-6+$BR150&amp;"日～"&amp;$BR150&amp;"日"))</f>
        <v>前３０日～６日</v>
      </c>
      <c r="AR152" s="109" t="str">
        <f>DBCS($BR150+1&amp;"日～"&amp;$BR150+7&amp;"日")</f>
        <v>７日～１３日</v>
      </c>
      <c r="AS152" s="109" t="str">
        <f>DBCS($BR150+8&amp;"日～"&amp;$BR150+14&amp;"日")</f>
        <v>１４日～２０日</v>
      </c>
      <c r="AT152" s="109" t="str">
        <f>DBCS($BR150+15&amp;"日～"&amp;$BR150+21&amp;"日")</f>
        <v>２１日～２７日</v>
      </c>
      <c r="AU152" s="110" t="str">
        <f>IF(AND(BR150=7,BR153=0),"-",IF($BR155=3,"-",DBCS($BR150+22&amp;"日～"&amp;$BR150+28&amp;"日")))</f>
        <v>-</v>
      </c>
      <c r="AV152" s="229"/>
      <c r="AW152" s="230"/>
      <c r="AX152" s="231"/>
      <c r="AY152" s="234"/>
      <c r="AZ152" s="237"/>
      <c r="BA152" s="41">
        <f>COUNTIF(L153:AP154,"外")</f>
        <v>0</v>
      </c>
      <c r="BB152" s="42">
        <f ca="1">COUNTIF(OFFSET(L153,0,MAX(5-WEEKDAY(L148,3),0),1,MIN(7-WEEKDAY(L148,3),2)),"外")+COUNTIF(OFFSET(L153,0,MAX(5-WEEKDAY(L148,3),0)+7,1,2),"外")+COUNTIF(OFFSET(L153,0,MAX(5-WEEKDAY(L148,3),0)+14,1,2),"外")+COUNTIF(OFFSET(L153,0,MAX(5-WEEKDAY(L148,3),0)+21,1,2),"外")+IF(BR152-BR150&lt;27,0,COUNTIF(OFFSET(L153,0,BR150+26,1,MIN(7-BR153,2)),"外"))</f>
        <v>0</v>
      </c>
      <c r="BC152" s="238"/>
      <c r="BD152" s="209"/>
      <c r="BE152" s="222"/>
      <c r="BF152" s="209"/>
      <c r="BG152" s="222"/>
      <c r="BH152" s="222"/>
      <c r="BI152" s="222"/>
      <c r="BJ152" s="222"/>
      <c r="BK152" s="222"/>
      <c r="BL152" s="173"/>
      <c r="BM152" s="227"/>
      <c r="BN152" s="227"/>
      <c r="BO152" s="173"/>
      <c r="BP152" s="173"/>
      <c r="BQ152" s="35" t="s">
        <v>98</v>
      </c>
      <c r="BR152" s="31">
        <f>DAY(EOMONTH(L148,0))</f>
        <v>31</v>
      </c>
      <c r="BS152" s="173"/>
      <c r="BT152" s="173"/>
      <c r="BU152" s="29"/>
      <c r="BV152" s="30"/>
    </row>
    <row r="153" spans="1:74" s="4" customFormat="1" ht="29.1" customHeight="1">
      <c r="A153" s="17">
        <f t="shared" si="34"/>
        <v>5</v>
      </c>
      <c r="B153" s="17">
        <f t="shared" si="35"/>
        <v>22</v>
      </c>
      <c r="D153" s="89" cm="1">
        <f t="array" aca="1" ref="D153" ca="1">IF(INDIRECT(VLOOKUP(B153,B$8:C$38,2,FALSE)&amp;(10*A153-1))="","",INDIRECT(VLOOKUP(B153,B$8:C$38,2,FALSE)&amp;(10*A153-1)))</f>
        <v>46075</v>
      </c>
      <c r="E153" s="17" t="str">
        <f t="shared" ca="1" si="33"/>
        <v>日</v>
      </c>
      <c r="F153" s="17" t="str" cm="1">
        <f t="array" aca="1" ref="F153" ca="1">IF(E153="","",IF(INDIRECT(VLOOKUP(B153,B$8:C$38,2,FALSE)&amp;(10*A153+3))="","",INDIRECT(VLOOKUP(B153,B$8:C$38,2,FALSE)&amp;(10*A153+3))))</f>
        <v>○</v>
      </c>
      <c r="G153" s="17" t="str" cm="1">
        <f t="array" aca="1" ref="G153" ca="1">IF(E153="","",IF(INDIRECT(VLOOKUP(B153,B$8:C$38,2,FALSE)&amp;(10*A153+5))="","",INDIRECT(VLOOKUP(B153,B$8:C$38,2,FALSE)&amp;(10*A153+5))))</f>
        <v>○</v>
      </c>
      <c r="H153" s="17" t="str" cm="1">
        <f t="array" aca="1" ref="H153" ca="1">IF(G153="","",IF(G153="●","振替後",IF(G153="▲","振替前",IF(G153="○","休日",IF(G153="外","非対象期間",IF(INDIRECT(VLOOKUP(B153,B$8:C$38,2,FALSE)&amp;(10*A153+5))="","",INDIRECT(VLOOKUP(B153,B$8:C$38,2,FALSE)&amp;(10*A153+5))))))))</f>
        <v>休日</v>
      </c>
      <c r="J153" s="69"/>
      <c r="K153" s="212" t="s">
        <v>88</v>
      </c>
      <c r="L153" s="194"/>
      <c r="M153" s="194"/>
      <c r="N153" s="194"/>
      <c r="O153" s="194"/>
      <c r="P153" s="194"/>
      <c r="Q153" s="194"/>
      <c r="R153" s="194"/>
      <c r="S153" s="194"/>
      <c r="T153" s="194"/>
      <c r="U153" s="194"/>
      <c r="V153" s="194"/>
      <c r="W153" s="194"/>
      <c r="X153" s="194"/>
      <c r="Y153" s="194"/>
      <c r="Z153" s="194"/>
      <c r="AA153" s="194"/>
      <c r="AB153" s="194"/>
      <c r="AC153" s="194"/>
      <c r="AD153" s="194"/>
      <c r="AE153" s="194"/>
      <c r="AF153" s="194"/>
      <c r="AG153" s="194"/>
      <c r="AH153" s="194"/>
      <c r="AI153" s="194"/>
      <c r="AJ153" s="194"/>
      <c r="AK153" s="194"/>
      <c r="AL153" s="194"/>
      <c r="AM153" s="194"/>
      <c r="AN153" s="194"/>
      <c r="AO153" s="194"/>
      <c r="AP153" s="196"/>
      <c r="AQ153" s="111">
        <f ca="1">IF(BR150=7,COUNTIF(OFFSET($L153,0,0,1,$BR150),"○")+COUNTIF(OFFSET($L153,0,$BR150,1,7),"●"),COUNTIF(OFFSET($L153,0,0,1,$BR150),"○")+COUNTIF(OFFSET($L153,-10,DAY(EOMONTH(L148-1,0))-7+BR150,1,7-$BR150),"○")+COUNTIF(OFFSET(L153,0,BR150,1,7),"●"))</f>
        <v>0</v>
      </c>
      <c r="AR153" s="112">
        <f ca="1">COUNTIF(OFFSET($L153,0,$BR150,1,7),"○")+COUNTIF(OFFSET($L153,0,$BR150+7,1,7),"●")</f>
        <v>0</v>
      </c>
      <c r="AS153" s="112">
        <f ca="1">COUNTIF(OFFSET($L153,0,$BR150+7,1,7),"○")+COUNTIF(OFFSET($L153,0,$BR150+14,1,7),"●")</f>
        <v>0</v>
      </c>
      <c r="AT153" s="112">
        <f ca="1">IF(BR155=3,COUNTIF(OFFSET($L153,0,$BR150+14,1,7),"○")+IFERROR(COUNTIF(OFFSET(L153,0,BR150+22,1,BR153),"●"),0)+COUNTIF(OFFSET(L153,10,0,1,7-BR153),"●"),COUNTIF(OFFSET($L153,0,$BR150+14,1,7),"○")+COUNTIF(OFFSET($L153,0,$BR150+21,1,7),"●"))</f>
        <v>0</v>
      </c>
      <c r="AU153" s="113" t="str">
        <f ca="1">IF((BR155+SIGN(BR150))&lt;5,"-",IF(BR153=0,COUNTIF(OFFSET(L153,0,BR150+21,1,7),"○")+COUNTIF(OFFSET(L153,10,0,1,7-BR153),"●"),COUNTIF(OFFSET(L153,0,BR150+21,1,7),"○")+COUNTIF(OFFSET(L153,0,BR150+28,1,BR153),"●")+COUNTIF(OFFSET(L153,10,1,7-BR153,),"●")))</f>
        <v>-</v>
      </c>
      <c r="AV153" s="198">
        <f>BH150</f>
        <v>0</v>
      </c>
      <c r="AW153" s="200">
        <f>IF(BD150=0,"対象外",AV153/BD150)</f>
        <v>0</v>
      </c>
      <c r="AX153" s="202" t="str">
        <f ca="1">IF(BD150=0,"対象外",IF(AV153/BD150&gt;=0.285,"達成",IF(AV153&gt;=BO153,"達成※","未")))</f>
        <v>未</v>
      </c>
      <c r="AY153" s="204">
        <f>BI150</f>
        <v>32</v>
      </c>
      <c r="AZ153" s="206">
        <f>IFERROR(AY153/BE150,"")</f>
        <v>8.2687338501291993E-2</v>
      </c>
      <c r="BA153" s="41" t="s">
        <v>86</v>
      </c>
      <c r="BB153" s="42" t="s">
        <v>86</v>
      </c>
      <c r="BC153" s="238"/>
      <c r="BD153" s="209"/>
      <c r="BE153" s="222"/>
      <c r="BF153" s="209"/>
      <c r="BG153" s="222"/>
      <c r="BH153" s="222"/>
      <c r="BI153" s="222"/>
      <c r="BJ153" s="222"/>
      <c r="BK153" s="222"/>
      <c r="BL153" s="173"/>
      <c r="BM153" s="227"/>
      <c r="BN153" s="227"/>
      <c r="BO153" s="173">
        <f ca="1">IF(OR(BM151/BD150&lt;0.285,BM151=0),BM151,"-")</f>
        <v>8</v>
      </c>
      <c r="BP153" s="226">
        <f ca="1">IF(OR(BN151/BF150&lt;0.285,BN151=0),BN151,"-")</f>
        <v>8</v>
      </c>
      <c r="BQ153" s="36" t="s">
        <v>99</v>
      </c>
      <c r="BR153" s="33">
        <f>MOD(BR152-BR150,7)</f>
        <v>4</v>
      </c>
      <c r="BS153" s="173"/>
      <c r="BT153" s="173"/>
    </row>
    <row r="154" spans="1:74" s="4" customFormat="1" ht="29.1" customHeight="1">
      <c r="A154" s="17">
        <f t="shared" si="34"/>
        <v>5</v>
      </c>
      <c r="B154" s="17">
        <f t="shared" si="35"/>
        <v>23</v>
      </c>
      <c r="D154" s="89" cm="1">
        <f t="array" aca="1" ref="D154" ca="1">IF(INDIRECT(VLOOKUP(B154,B$8:C$38,2,FALSE)&amp;(10*A154-1))="","",INDIRECT(VLOOKUP(B154,B$8:C$38,2,FALSE)&amp;(10*A154-1)))</f>
        <v>46076</v>
      </c>
      <c r="E154" s="17" t="str">
        <f t="shared" ca="1" si="33"/>
        <v>月</v>
      </c>
      <c r="F154" s="17" t="str" cm="1">
        <f t="array" aca="1" ref="F154" ca="1">IF(E154="","",IF(INDIRECT(VLOOKUP(B154,B$8:C$38,2,FALSE)&amp;(10*A154+3))="","",INDIRECT(VLOOKUP(B154,B$8:C$38,2,FALSE)&amp;(10*A154+3))))</f>
        <v/>
      </c>
      <c r="G154" s="17" t="str" cm="1">
        <f t="array" aca="1" ref="G154" ca="1">IF(E154="","",IF(INDIRECT(VLOOKUP(B154,B$8:C$38,2,FALSE)&amp;(10*A154+5))="","",INDIRECT(VLOOKUP(B154,B$8:C$38,2,FALSE)&amp;(10*A154+5))))</f>
        <v/>
      </c>
      <c r="H154" s="17" t="str" cm="1">
        <f t="array" aca="1" ref="H154" ca="1">IF(G154="","",IF(G154="●","振替後",IF(G154="▲","振替前",IF(G154="○","休日",IF(G154="外","非対象期間",IF(INDIRECT(VLOOKUP(B154,B$8:C$38,2,FALSE)&amp;(10*A154+5))="","",INDIRECT(VLOOKUP(B154,B$8:C$38,2,FALSE)&amp;(10*A154+5))))))))</f>
        <v/>
      </c>
      <c r="J154" s="69"/>
      <c r="K154" s="244"/>
      <c r="L154" s="194"/>
      <c r="M154" s="194"/>
      <c r="N154" s="194"/>
      <c r="O154" s="194"/>
      <c r="P154" s="194"/>
      <c r="Q154" s="194"/>
      <c r="R154" s="194"/>
      <c r="S154" s="194"/>
      <c r="T154" s="194"/>
      <c r="U154" s="194"/>
      <c r="V154" s="194"/>
      <c r="W154" s="194"/>
      <c r="X154" s="194"/>
      <c r="Y154" s="194"/>
      <c r="Z154" s="194"/>
      <c r="AA154" s="194"/>
      <c r="AB154" s="194"/>
      <c r="AC154" s="194"/>
      <c r="AD154" s="194"/>
      <c r="AE154" s="194"/>
      <c r="AF154" s="194"/>
      <c r="AG154" s="194"/>
      <c r="AH154" s="194"/>
      <c r="AI154" s="194"/>
      <c r="AJ154" s="194"/>
      <c r="AK154" s="194"/>
      <c r="AL154" s="194"/>
      <c r="AM154" s="194"/>
      <c r="AN154" s="194"/>
      <c r="AO154" s="194"/>
      <c r="AP154" s="196"/>
      <c r="AQ154" s="114" t="str">
        <f ca="1">IF(BR150=1,
IF((2-COUNTIF(OFFSET(L153,0,0,1,1),"外")-COUNTIF(OFFSET(L153,-10,BR142-1),"外"))&lt;=AQ153,"達成","未"),
IF((2-COUNTIF(OFFSET(L153,0,MAX(5-WEEKDAY(L148,3),0),1,2),"外"))&lt;=AQ153,"達成","未"))</f>
        <v>未</v>
      </c>
      <c r="AR154" s="112" t="str">
        <f ca="1">IF((2-COUNTIF(OFFSET($L153,0,$BR150+5,1,2),"外"))&lt;=AR153,"達成","未")</f>
        <v>未</v>
      </c>
      <c r="AS154" s="112" t="str">
        <f ca="1">IF((2-COUNTIF(OFFSET($L153,0,$BR150+12,1,2),"外"))&lt;=AS153,"達成","未")</f>
        <v>未</v>
      </c>
      <c r="AT154" s="112" t="str">
        <f ca="1">IF((2-COUNTIF(OFFSET($L153,0,$BR150+19,1,2),"外"))&lt;=AT153,"達成","未")</f>
        <v>未</v>
      </c>
      <c r="AU154" s="113" t="str">
        <f ca="1">IF((BR155+SIGN(BR150))&lt;5,"-",IF((2-COUNTIF(OFFSET($L153,0,$BR150+26,1,2),"外"))&lt;=AU153,"達成","未"))</f>
        <v>-</v>
      </c>
      <c r="AV154" s="214"/>
      <c r="AW154" s="215"/>
      <c r="AX154" s="216"/>
      <c r="AY154" s="217"/>
      <c r="AZ154" s="239"/>
      <c r="BA154" s="240">
        <f>COUNTIF(L155:AP156,"外")</f>
        <v>0</v>
      </c>
      <c r="BB154" s="242">
        <f ca="1">COUNTIF(OFFSET(L155,0,MAX(5-WEEKDAY(L148,3),0),1,MIN(7-WEEKDAY(L148,3),2)),"外")+COUNTIF(OFFSET(L155,0,MAX(5-WEEKDAY(L148,3),0)+7,1,2),"外")+COUNTIF(OFFSET(L155,0,MAX(5-WEEKDAY(L148,3),0)+14,1,2),"外")+COUNTIF(OFFSET(L155,0,MAX(5-WEEKDAY(L148,3),0)+21,1,2),"外")+IF(BR152-BR150&lt;27,0,COUNTIF(OFFSET(L155,0,BR150+26,1,MIN(7-BR153,2)),"外"))</f>
        <v>0</v>
      </c>
      <c r="BC154" s="238"/>
      <c r="BD154" s="209"/>
      <c r="BE154" s="222"/>
      <c r="BF154" s="209"/>
      <c r="BG154" s="222"/>
      <c r="BH154" s="222"/>
      <c r="BI154" s="222"/>
      <c r="BJ154" s="222"/>
      <c r="BK154" s="222"/>
      <c r="BL154" s="173"/>
      <c r="BM154" s="227"/>
      <c r="BN154" s="227"/>
      <c r="BO154" s="173"/>
      <c r="BP154" s="227"/>
      <c r="BQ154" s="142" t="s">
        <v>101</v>
      </c>
      <c r="BR154" s="33">
        <f>SIGN(BR150)+SIGN(BR153)+BR155</f>
        <v>5</v>
      </c>
      <c r="BS154" s="173"/>
      <c r="BT154" s="173"/>
    </row>
    <row r="155" spans="1:74" s="4" customFormat="1" ht="29.1" customHeight="1">
      <c r="A155" s="17">
        <f t="shared" si="34"/>
        <v>5</v>
      </c>
      <c r="B155" s="17">
        <f t="shared" si="35"/>
        <v>24</v>
      </c>
      <c r="D155" s="89" cm="1">
        <f t="array" aca="1" ref="D155" ca="1">IF(INDIRECT(VLOOKUP(B155,B$8:C$38,2,FALSE)&amp;(10*A155-1))="","",INDIRECT(VLOOKUP(B155,B$8:C$38,2,FALSE)&amp;(10*A155-1)))</f>
        <v>46077</v>
      </c>
      <c r="E155" s="17" t="str">
        <f t="shared" ca="1" si="33"/>
        <v>火</v>
      </c>
      <c r="F155" s="17" t="str" cm="1">
        <f t="array" aca="1" ref="F155" ca="1">IF(E155="","",IF(INDIRECT(VLOOKUP(B155,B$8:C$38,2,FALSE)&amp;(10*A155+3))="","",INDIRECT(VLOOKUP(B155,B$8:C$38,2,FALSE)&amp;(10*A155+3))))</f>
        <v/>
      </c>
      <c r="G155" s="17" t="str" cm="1">
        <f t="array" aca="1" ref="G155" ca="1">IF(E155="","",IF(INDIRECT(VLOOKUP(B155,B$8:C$38,2,FALSE)&amp;(10*A155+5))="","",INDIRECT(VLOOKUP(B155,B$8:C$38,2,FALSE)&amp;(10*A155+5))))</f>
        <v/>
      </c>
      <c r="H155" s="17" t="str" cm="1">
        <f t="array" aca="1" ref="H155" ca="1">IF(G155="","",IF(G155="●","振替後",IF(G155="▲","振替前",IF(G155="○","休日",IF(G155="外","非対象期間",IF(INDIRECT(VLOOKUP(B155,B$8:C$38,2,FALSE)&amp;(10*A155+5))="","",INDIRECT(VLOOKUP(B155,B$8:C$38,2,FALSE)&amp;(10*A155+5))))))))</f>
        <v/>
      </c>
      <c r="J155" s="69"/>
      <c r="K155" s="212" t="s">
        <v>84</v>
      </c>
      <c r="L155" s="194"/>
      <c r="M155" s="194"/>
      <c r="N155" s="194"/>
      <c r="O155" s="194"/>
      <c r="P155" s="194"/>
      <c r="Q155" s="194"/>
      <c r="R155" s="194"/>
      <c r="S155" s="194"/>
      <c r="T155" s="194"/>
      <c r="U155" s="194"/>
      <c r="V155" s="194"/>
      <c r="W155" s="194"/>
      <c r="X155" s="194"/>
      <c r="Y155" s="194"/>
      <c r="Z155" s="194"/>
      <c r="AA155" s="194"/>
      <c r="AB155" s="194"/>
      <c r="AC155" s="194"/>
      <c r="AD155" s="194"/>
      <c r="AE155" s="194"/>
      <c r="AF155" s="194"/>
      <c r="AG155" s="194"/>
      <c r="AH155" s="194"/>
      <c r="AI155" s="194"/>
      <c r="AJ155" s="194"/>
      <c r="AK155" s="194"/>
      <c r="AL155" s="194"/>
      <c r="AM155" s="194"/>
      <c r="AN155" s="194"/>
      <c r="AO155" s="194"/>
      <c r="AP155" s="196"/>
      <c r="AQ155" s="118">
        <f ca="1">IF(BR150=7,COUNTIF(OFFSET($L155,0,0,1,$BR150),"○")+COUNTIF(OFFSET($L155,0,$BR150,1,7),"●"),COUNTIF(OFFSET($L155,0,0,1,$BR150),"○")+COUNTIF(OFFSET($L155,-10,DAY(EOMONTH(L148-1,0))-7+BR150,1,7-$BR150),"○")+COUNTIF(OFFSET(L155,0,BR150,1,7),"●"))</f>
        <v>0</v>
      </c>
      <c r="AR155" s="119">
        <f ca="1">COUNTIF(OFFSET($L155,0,$BR150,1,7),"○")+COUNTIF(OFFSET($L155,0,$BR150+7,1,7),"●")</f>
        <v>0</v>
      </c>
      <c r="AS155" s="119">
        <f ca="1">COUNTIF(OFFSET($L155,0,$BR150+7,1,7),"○")+COUNTIF(OFFSET($L155,0,$BR150+14,1,7),"●")</f>
        <v>0</v>
      </c>
      <c r="AT155" s="119">
        <f ca="1">IF(BR155=3,COUNTIF(OFFSET($L155,0,$BR150+14,1,7),"○")+IFERROR(COUNTIF(OFFSET(L155,0,BR150+22,1,BR153),"●"),0)+COUNTIF(OFFSET(L155,10,0,1,7-BR153),"●"),COUNTIF(OFFSET($L155,0,$BR150+14,1,7),"○")+COUNTIF(OFFSET($L155,0,$BR150+21,1,7),"●"))</f>
        <v>0</v>
      </c>
      <c r="AU155" s="120" t="str">
        <f ca="1">IF((BR155+SIGN(BR150))&lt;5,"-",IF(BR153=0,COUNTIF(OFFSET(L155,0,BR150+21,1,7),"○")+COUNTIF(OFFSET(L155,10,0,1,7-BR153),"●"),COUNTIF(OFFSET(L155,0,BR150+21,1,7),"○")+COUNTIF(OFFSET(L155,0,BR150+28,1,BR153),"●")+COUNTIF(OFFSET(L155,10,1,7-BR153,),"●")))</f>
        <v>-</v>
      </c>
      <c r="AV155" s="198">
        <f>BJ150</f>
        <v>0</v>
      </c>
      <c r="AW155" s="200">
        <f>IF(BD150=0,"対象外",AV155/BD150)</f>
        <v>0</v>
      </c>
      <c r="AX155" s="202" t="str">
        <f ca="1">IF(BD150=0,"対象外",IF(AV155/BD150&gt;=0.285,"達成",IF(AV155&gt;=BP153,"達成※","未")))</f>
        <v>未</v>
      </c>
      <c r="AY155" s="204">
        <f>BK150</f>
        <v>32</v>
      </c>
      <c r="AZ155" s="206">
        <f>IFERROR(AY155/BG150,"")</f>
        <v>8.2687338501291993E-2</v>
      </c>
      <c r="BA155" s="241"/>
      <c r="BB155" s="243"/>
      <c r="BC155" s="238"/>
      <c r="BD155" s="210"/>
      <c r="BE155" s="222"/>
      <c r="BF155" s="210"/>
      <c r="BG155" s="222"/>
      <c r="BH155" s="222"/>
      <c r="BI155" s="222"/>
      <c r="BJ155" s="222"/>
      <c r="BK155" s="222"/>
      <c r="BL155" s="173"/>
      <c r="BM155" s="228"/>
      <c r="BN155" s="228"/>
      <c r="BO155" s="173"/>
      <c r="BP155" s="228"/>
      <c r="BQ155" s="37" t="s">
        <v>100</v>
      </c>
      <c r="BR155" s="104">
        <f>ROUNDDOWN((BR152-BR150)/7,0)</f>
        <v>3</v>
      </c>
      <c r="BS155" s="173"/>
      <c r="BT155" s="173"/>
    </row>
    <row r="156" spans="1:74" s="4" customFormat="1" ht="29.1" customHeight="1" thickBot="1">
      <c r="A156" s="17">
        <f t="shared" si="34"/>
        <v>5</v>
      </c>
      <c r="B156" s="17">
        <f t="shared" si="35"/>
        <v>25</v>
      </c>
      <c r="D156" s="89" cm="1">
        <f t="array" aca="1" ref="D156" ca="1">IF(INDIRECT(VLOOKUP(B156,B$8:C$38,2,FALSE)&amp;(10*A156-1))="","",INDIRECT(VLOOKUP(B156,B$8:C$38,2,FALSE)&amp;(10*A156-1)))</f>
        <v>46078</v>
      </c>
      <c r="E156" s="17" t="str">
        <f t="shared" ca="1" si="33"/>
        <v>水</v>
      </c>
      <c r="F156" s="17" t="str" cm="1">
        <f t="array" aca="1" ref="F156" ca="1">IF(E156="","",IF(INDIRECT(VLOOKUP(B156,B$8:C$38,2,FALSE)&amp;(10*A156+3))="","",INDIRECT(VLOOKUP(B156,B$8:C$38,2,FALSE)&amp;(10*A156+3))))</f>
        <v/>
      </c>
      <c r="G156" s="17" t="str" cm="1">
        <f t="array" aca="1" ref="G156" ca="1">IF(E156="","",IF(INDIRECT(VLOOKUP(B156,B$8:C$38,2,FALSE)&amp;(10*A156+5))="","",INDIRECT(VLOOKUP(B156,B$8:C$38,2,FALSE)&amp;(10*A156+5))))</f>
        <v/>
      </c>
      <c r="H156" s="17" t="str" cm="1">
        <f t="array" aca="1" ref="H156" ca="1">IF(G156="","",IF(G156="●","振替後",IF(G156="▲","振替前",IF(G156="○","休日",IF(G156="外","非対象期間",IF(INDIRECT(VLOOKUP(B156,B$8:C$38,2,FALSE)&amp;(10*A156+5))="","",INDIRECT(VLOOKUP(B156,B$8:C$38,2,FALSE)&amp;(10*A156+5))))))))</f>
        <v/>
      </c>
      <c r="J156" s="69"/>
      <c r="K156" s="213"/>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5"/>
      <c r="AN156" s="195"/>
      <c r="AO156" s="195"/>
      <c r="AP156" s="197"/>
      <c r="AQ156" s="123" t="str">
        <f ca="1">IF(BR150=1,
IF((2-COUNTIF(OFFSET(L155,0,0,1,1),"外")-COUNTIF(OFFSET(L155,-10,BR142-1),"外"))&lt;=AQ155,"達成","未"),
IF((2-COUNTIF(OFFSET(L155,0,MAX(5-WEEKDAY(L148,3),0),1,2),"外"))&lt;=AQ155,"達成","未"))</f>
        <v>未</v>
      </c>
      <c r="AR156" s="124" t="str">
        <f ca="1">IF((2-COUNTIF(OFFSET($L155,0,$BR150+5,1,2),"外"))&lt;=AR155,"達成","未")</f>
        <v>未</v>
      </c>
      <c r="AS156" s="124" t="str">
        <f ca="1">IF((2-COUNTIF(OFFSET($L155,0,$BR150+12,1,2),"外"))&lt;=AS155,"達成","未")</f>
        <v>未</v>
      </c>
      <c r="AT156" s="124" t="str">
        <f ca="1">IF((2-COUNTIF(OFFSET($L155,0,$BR150+19,1,2),"外"))&lt;=AT155,"達成","未")</f>
        <v>未</v>
      </c>
      <c r="AU156" s="125" t="str">
        <f ca="1">IF((BR155+SIGN(BR150))&lt;5,"-",IF((2-COUNTIF(OFFSET($L155,0,$BR150+26,1,2),"外"))&lt;=AU155,"達成","未"))</f>
        <v>-</v>
      </c>
      <c r="AV156" s="199"/>
      <c r="AW156" s="201"/>
      <c r="AX156" s="203"/>
      <c r="AY156" s="205"/>
      <c r="AZ156" s="207"/>
      <c r="BA156" s="38"/>
      <c r="BB156" s="38"/>
      <c r="BC156" s="138"/>
      <c r="BD156" s="138"/>
      <c r="BE156" s="138"/>
      <c r="BF156" s="138"/>
      <c r="BG156" s="138"/>
      <c r="BH156" s="138"/>
      <c r="BI156" s="138"/>
      <c r="BJ156" s="138"/>
      <c r="BK156" s="138"/>
      <c r="BL156" s="46"/>
      <c r="BM156" s="46"/>
      <c r="BN156" s="46"/>
      <c r="BO156" s="46"/>
      <c r="BP156" s="46"/>
      <c r="BQ156" s="46"/>
      <c r="BR156" s="34"/>
      <c r="BS156" s="46"/>
      <c r="BT156" s="2"/>
    </row>
    <row r="157" spans="1:74" ht="14.25" thickBot="1">
      <c r="A157" s="17">
        <f t="shared" si="34"/>
        <v>5</v>
      </c>
      <c r="B157" s="17">
        <f t="shared" si="35"/>
        <v>26</v>
      </c>
      <c r="D157" s="89" cm="1">
        <f t="array" aca="1" ref="D157" ca="1">IF(INDIRECT(VLOOKUP(B157,B$8:C$38,2,FALSE)&amp;(10*A157-1))="","",INDIRECT(VLOOKUP(B157,B$8:C$38,2,FALSE)&amp;(10*A157-1)))</f>
        <v>46079</v>
      </c>
      <c r="E157" s="17" t="str">
        <f t="shared" ca="1" si="33"/>
        <v>木</v>
      </c>
      <c r="F157" s="17" t="str" cm="1">
        <f t="array" aca="1" ref="F157" ca="1">IF(E157="","",IF(INDIRECT(VLOOKUP(B157,B$8:C$38,2,FALSE)&amp;(10*A157+3))="","",INDIRECT(VLOOKUP(B157,B$8:C$38,2,FALSE)&amp;(10*A157+3))))</f>
        <v/>
      </c>
      <c r="G157" s="17" t="str" cm="1">
        <f t="array" aca="1" ref="G157" ca="1">IF(E157="","",IF(INDIRECT(VLOOKUP(B157,B$8:C$38,2,FALSE)&amp;(10*A157+5))="","",INDIRECT(VLOOKUP(B157,B$8:C$38,2,FALSE)&amp;(10*A157+5))))</f>
        <v/>
      </c>
      <c r="H157" s="17" t="str" cm="1">
        <f t="array" aca="1" ref="H157" ca="1">IF(G157="","",IF(G157="●","振替後",IF(G157="▲","振替前",IF(G157="○","休日",IF(G157="外","非対象期間",IF(INDIRECT(VLOOKUP(B157,B$8:C$38,2,FALSE)&amp;(10*A157+5))="","",INDIRECT(VLOOKUP(B157,B$8:C$38,2,FALSE)&amp;(10*A157+5))))))))</f>
        <v/>
      </c>
      <c r="J157" s="52"/>
      <c r="K157" s="53"/>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BI157" s="7"/>
      <c r="BJ157" s="7"/>
      <c r="BK157" s="7"/>
      <c r="BL157" s="2"/>
    </row>
    <row r="158" spans="1:74" ht="13.5" customHeight="1">
      <c r="A158" s="17">
        <f t="shared" si="34"/>
        <v>5</v>
      </c>
      <c r="B158" s="17">
        <f t="shared" si="35"/>
        <v>27</v>
      </c>
      <c r="D158" s="89" cm="1">
        <f t="array" aca="1" ref="D158" ca="1">IF(INDIRECT(VLOOKUP(B158,B$8:C$38,2,FALSE)&amp;(10*A158-1))="","",INDIRECT(VLOOKUP(B158,B$8:C$38,2,FALSE)&amp;(10*A158-1)))</f>
        <v>46080</v>
      </c>
      <c r="E158" s="17" t="str">
        <f t="shared" ca="1" si="33"/>
        <v>金</v>
      </c>
      <c r="F158" s="17" t="str" cm="1">
        <f t="array" aca="1" ref="F158" ca="1">IF(E158="","",IF(INDIRECT(VLOOKUP(B158,B$8:C$38,2,FALSE)&amp;(10*A158+3))="","",INDIRECT(VLOOKUP(B158,B$8:C$38,2,FALSE)&amp;(10*A158+3))))</f>
        <v/>
      </c>
      <c r="G158" s="17" t="str" cm="1">
        <f t="array" aca="1" ref="G158" ca="1">IF(E158="","",IF(INDIRECT(VLOOKUP(B158,B$8:C$38,2,FALSE)&amp;(10*A158+5))="","",INDIRECT(VLOOKUP(B158,B$8:C$38,2,FALSE)&amp;(10*A158+5))))</f>
        <v/>
      </c>
      <c r="H158" s="17" t="str" cm="1">
        <f t="array" aca="1" ref="H158" ca="1">IF(G158="","",IF(G158="●","振替後",IF(G158="▲","振替前",IF(G158="○","休日",IF(G158="外","非対象期間",IF(INDIRECT(VLOOKUP(B158,B$8:C$38,2,FALSE)&amp;(10*A158+5))="","",INDIRECT(VLOOKUP(B158,B$8:C$38,2,FALSE)&amp;(10*A158+5))))))))</f>
        <v/>
      </c>
      <c r="J158" s="52"/>
      <c r="K158" s="66" t="s">
        <v>0</v>
      </c>
      <c r="L158" s="258">
        <f>DATE(YEAR(L148),MONTH(L148)+1,DAY(L148))</f>
        <v>46388</v>
      </c>
      <c r="M158" s="258"/>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9"/>
      <c r="AQ158" s="270" t="s">
        <v>136</v>
      </c>
      <c r="AR158" s="271"/>
      <c r="AS158" s="271"/>
      <c r="AT158" s="271"/>
      <c r="AU158" s="272"/>
      <c r="AV158" s="260" t="s">
        <v>50</v>
      </c>
      <c r="AW158" s="261"/>
      <c r="AX158" s="262"/>
      <c r="AY158" s="266" t="s">
        <v>11</v>
      </c>
      <c r="AZ158" s="267"/>
      <c r="BA158" s="250" t="s">
        <v>102</v>
      </c>
      <c r="BB158" s="253" t="s">
        <v>103</v>
      </c>
      <c r="BC158" s="256" t="s">
        <v>15</v>
      </c>
      <c r="BD158" s="208" t="s">
        <v>104</v>
      </c>
      <c r="BE158" s="247" t="s">
        <v>105</v>
      </c>
      <c r="BF158" s="208" t="s">
        <v>107</v>
      </c>
      <c r="BG158" s="247" t="s">
        <v>106</v>
      </c>
      <c r="BH158" s="208" t="s">
        <v>80</v>
      </c>
      <c r="BI158" s="208" t="s">
        <v>81</v>
      </c>
      <c r="BJ158" s="139" t="s">
        <v>82</v>
      </c>
      <c r="BK158" s="139" t="s">
        <v>83</v>
      </c>
      <c r="BL158" s="222" t="s">
        <v>52</v>
      </c>
      <c r="BM158" s="247" t="s">
        <v>108</v>
      </c>
      <c r="BN158" s="247" t="s">
        <v>109</v>
      </c>
      <c r="BO158" s="222" t="s">
        <v>110</v>
      </c>
      <c r="BP158" s="222" t="s">
        <v>111</v>
      </c>
      <c r="BQ158" s="143"/>
      <c r="BR158" s="245" t="s">
        <v>92</v>
      </c>
      <c r="BS158" s="222" t="s">
        <v>61</v>
      </c>
      <c r="BT158" s="173" t="s">
        <v>142</v>
      </c>
    </row>
    <row r="159" spans="1:74" ht="12.95" customHeight="1">
      <c r="A159" s="17">
        <f t="shared" si="34"/>
        <v>5</v>
      </c>
      <c r="B159" s="17">
        <f t="shared" si="35"/>
        <v>28</v>
      </c>
      <c r="D159" s="89" cm="1">
        <f t="array" aca="1" ref="D159" ca="1">IF(INDIRECT(VLOOKUP(B159,B$8:C$38,2,FALSE)&amp;(10*A159-1))="","",INDIRECT(VLOOKUP(B159,B$8:C$38,2,FALSE)&amp;(10*A159-1)))</f>
        <v>46081</v>
      </c>
      <c r="E159" s="17" t="str">
        <f t="shared" ca="1" si="33"/>
        <v>土</v>
      </c>
      <c r="F159" s="17" t="str" cm="1">
        <f t="array" aca="1" ref="F159" ca="1">IF(E159="","",IF(INDIRECT(VLOOKUP(B159,B$8:C$38,2,FALSE)&amp;(10*A159+3))="","",INDIRECT(VLOOKUP(B159,B$8:C$38,2,FALSE)&amp;(10*A159+3))))</f>
        <v>○</v>
      </c>
      <c r="G159" s="17" t="str" cm="1">
        <f t="array" aca="1" ref="G159" ca="1">IF(E159="","",IF(INDIRECT(VLOOKUP(B159,B$8:C$38,2,FALSE)&amp;(10*A159+5))="","",INDIRECT(VLOOKUP(B159,B$8:C$38,2,FALSE)&amp;(10*A159+5))))</f>
        <v>○</v>
      </c>
      <c r="H159" s="17" t="str" cm="1">
        <f t="array" aca="1" ref="H159" ca="1">IF(G159="","",IF(G159="●","振替後",IF(G159="▲","振替前",IF(G159="○","休日",IF(G159="外","非対象期間",IF(INDIRECT(VLOOKUP(B159,B$8:C$38,2,FALSE)&amp;(10*A159+5))="","",INDIRECT(VLOOKUP(B159,B$8:C$38,2,FALSE)&amp;(10*A159+5))))))))</f>
        <v>休日</v>
      </c>
      <c r="J159" s="52"/>
      <c r="K159" s="67" t="s">
        <v>1</v>
      </c>
      <c r="L159" s="126">
        <f>DATE(YEAR(L158),MONTH(L158),DAY(L158))</f>
        <v>46388</v>
      </c>
      <c r="M159" s="126">
        <f>IF(MONTH(DATE(YEAR(L159),MONTH(L159),DAY(L159)+1))=MONTH($L158),DATE(YEAR(L159),MONTH(L159),DAY(L159)+1),"")</f>
        <v>46389</v>
      </c>
      <c r="N159" s="126">
        <f t="shared" ref="N159:AP159" si="40">IF(MONTH(DATE(YEAR(M159),MONTH(M159),DAY(M159)+1))=MONTH($L158),DATE(YEAR(M159),MONTH(M159),DAY(M159)+1),"")</f>
        <v>46390</v>
      </c>
      <c r="O159" s="126">
        <f t="shared" si="40"/>
        <v>46391</v>
      </c>
      <c r="P159" s="126">
        <f t="shared" si="40"/>
        <v>46392</v>
      </c>
      <c r="Q159" s="126">
        <f t="shared" si="40"/>
        <v>46393</v>
      </c>
      <c r="R159" s="126">
        <f t="shared" si="40"/>
        <v>46394</v>
      </c>
      <c r="S159" s="126">
        <f t="shared" si="40"/>
        <v>46395</v>
      </c>
      <c r="T159" s="126">
        <f t="shared" si="40"/>
        <v>46396</v>
      </c>
      <c r="U159" s="126">
        <f t="shared" si="40"/>
        <v>46397</v>
      </c>
      <c r="V159" s="126">
        <f t="shared" si="40"/>
        <v>46398</v>
      </c>
      <c r="W159" s="126">
        <f t="shared" si="40"/>
        <v>46399</v>
      </c>
      <c r="X159" s="126">
        <f t="shared" si="40"/>
        <v>46400</v>
      </c>
      <c r="Y159" s="126">
        <f t="shared" si="40"/>
        <v>46401</v>
      </c>
      <c r="Z159" s="126">
        <f t="shared" si="40"/>
        <v>46402</v>
      </c>
      <c r="AA159" s="126">
        <f t="shared" si="40"/>
        <v>46403</v>
      </c>
      <c r="AB159" s="126">
        <f t="shared" si="40"/>
        <v>46404</v>
      </c>
      <c r="AC159" s="126">
        <f t="shared" si="40"/>
        <v>46405</v>
      </c>
      <c r="AD159" s="126">
        <f t="shared" si="40"/>
        <v>46406</v>
      </c>
      <c r="AE159" s="126">
        <f t="shared" si="40"/>
        <v>46407</v>
      </c>
      <c r="AF159" s="126">
        <f t="shared" si="40"/>
        <v>46408</v>
      </c>
      <c r="AG159" s="126">
        <f t="shared" si="40"/>
        <v>46409</v>
      </c>
      <c r="AH159" s="126">
        <f t="shared" si="40"/>
        <v>46410</v>
      </c>
      <c r="AI159" s="126">
        <f t="shared" si="40"/>
        <v>46411</v>
      </c>
      <c r="AJ159" s="126">
        <f t="shared" si="40"/>
        <v>46412</v>
      </c>
      <c r="AK159" s="126">
        <f t="shared" si="40"/>
        <v>46413</v>
      </c>
      <c r="AL159" s="126">
        <f t="shared" si="40"/>
        <v>46414</v>
      </c>
      <c r="AM159" s="126">
        <f t="shared" si="40"/>
        <v>46415</v>
      </c>
      <c r="AN159" s="126">
        <f t="shared" si="40"/>
        <v>46416</v>
      </c>
      <c r="AO159" s="126">
        <f t="shared" si="40"/>
        <v>46417</v>
      </c>
      <c r="AP159" s="127">
        <f t="shared" si="40"/>
        <v>46418</v>
      </c>
      <c r="AQ159" s="273"/>
      <c r="AR159" s="274"/>
      <c r="AS159" s="274"/>
      <c r="AT159" s="274"/>
      <c r="AU159" s="275"/>
      <c r="AV159" s="263"/>
      <c r="AW159" s="264"/>
      <c r="AX159" s="265"/>
      <c r="AY159" s="268"/>
      <c r="AZ159" s="269"/>
      <c r="BA159" s="251"/>
      <c r="BB159" s="254"/>
      <c r="BC159" s="257"/>
      <c r="BD159" s="210"/>
      <c r="BE159" s="248"/>
      <c r="BF159" s="210"/>
      <c r="BG159" s="248"/>
      <c r="BH159" s="210"/>
      <c r="BI159" s="210"/>
      <c r="BJ159" s="140" t="s">
        <v>78</v>
      </c>
      <c r="BK159" s="140" t="s">
        <v>79</v>
      </c>
      <c r="BL159" s="222"/>
      <c r="BM159" s="249"/>
      <c r="BN159" s="249"/>
      <c r="BO159" s="173"/>
      <c r="BP159" s="173"/>
      <c r="BQ159" s="144"/>
      <c r="BR159" s="246"/>
      <c r="BS159" s="222"/>
      <c r="BT159" s="173"/>
    </row>
    <row r="160" spans="1:74" ht="13.5" customHeight="1">
      <c r="A160" s="17">
        <f t="shared" si="34"/>
        <v>5</v>
      </c>
      <c r="B160" s="17">
        <f t="shared" si="35"/>
        <v>29</v>
      </c>
      <c r="D160" s="89" t="str" cm="1">
        <f t="array" aca="1" ref="D160" ca="1">IF(INDIRECT(VLOOKUP(B160,B$8:C$38,2,FALSE)&amp;(10*A160-1))="","",INDIRECT(VLOOKUP(B160,B$8:C$38,2,FALSE)&amp;(10*A160-1)))</f>
        <v/>
      </c>
      <c r="E160" s="17" t="str">
        <f t="shared" ca="1" si="33"/>
        <v/>
      </c>
      <c r="F160" s="17" t="str" cm="1">
        <f t="array" aca="1" ref="F160" ca="1">IF(E160="","",IF(INDIRECT(VLOOKUP(B160,B$8:C$38,2,FALSE)&amp;(10*A160+3))="","",INDIRECT(VLOOKUP(B160,B$8:C$38,2,FALSE)&amp;(10*A160+3))))</f>
        <v/>
      </c>
      <c r="G160" s="17" t="str" cm="1">
        <f t="array" aca="1" ref="G160" ca="1">IF(E160="","",IF(INDIRECT(VLOOKUP(B160,B$8:C$38,2,FALSE)&amp;(10*A160+5))="","",INDIRECT(VLOOKUP(B160,B$8:C$38,2,FALSE)&amp;(10*A160+5))))</f>
        <v/>
      </c>
      <c r="H160" s="17" t="str" cm="1">
        <f t="array" aca="1" ref="H160" ca="1">IF(G160="","",IF(G160="●","振替後",IF(G160="▲","振替前",IF(G160="○","休日",IF(G160="外","非対象期間",IF(INDIRECT(VLOOKUP(B160,B$8:C$38,2,FALSE)&amp;(10*A160+5))="","",INDIRECT(VLOOKUP(B160,B$8:C$38,2,FALSE)&amp;(10*A160+5))))))))</f>
        <v/>
      </c>
      <c r="J160" s="52"/>
      <c r="K160" s="67" t="s">
        <v>2</v>
      </c>
      <c r="L160" s="145" t="str">
        <f t="shared" ref="L160:AP160" si="41">TEXT(L159,"aaa")</f>
        <v>金</v>
      </c>
      <c r="M160" s="145" t="str">
        <f t="shared" si="41"/>
        <v>土</v>
      </c>
      <c r="N160" s="145" t="str">
        <f t="shared" si="41"/>
        <v>日</v>
      </c>
      <c r="O160" s="145" t="str">
        <f t="shared" si="41"/>
        <v>月</v>
      </c>
      <c r="P160" s="145" t="str">
        <f t="shared" si="41"/>
        <v>火</v>
      </c>
      <c r="Q160" s="145" t="str">
        <f t="shared" si="41"/>
        <v>水</v>
      </c>
      <c r="R160" s="145" t="str">
        <f t="shared" si="41"/>
        <v>木</v>
      </c>
      <c r="S160" s="145" t="str">
        <f t="shared" si="41"/>
        <v>金</v>
      </c>
      <c r="T160" s="145" t="str">
        <f t="shared" si="41"/>
        <v>土</v>
      </c>
      <c r="U160" s="145" t="str">
        <f t="shared" si="41"/>
        <v>日</v>
      </c>
      <c r="V160" s="145" t="str">
        <f t="shared" si="41"/>
        <v>月</v>
      </c>
      <c r="W160" s="145" t="str">
        <f t="shared" si="41"/>
        <v>火</v>
      </c>
      <c r="X160" s="145" t="str">
        <f t="shared" si="41"/>
        <v>水</v>
      </c>
      <c r="Y160" s="145" t="str">
        <f t="shared" si="41"/>
        <v>木</v>
      </c>
      <c r="Z160" s="145" t="str">
        <f t="shared" si="41"/>
        <v>金</v>
      </c>
      <c r="AA160" s="145" t="str">
        <f t="shared" si="41"/>
        <v>土</v>
      </c>
      <c r="AB160" s="145" t="str">
        <f t="shared" si="41"/>
        <v>日</v>
      </c>
      <c r="AC160" s="145" t="str">
        <f t="shared" si="41"/>
        <v>月</v>
      </c>
      <c r="AD160" s="145" t="str">
        <f t="shared" si="41"/>
        <v>火</v>
      </c>
      <c r="AE160" s="145" t="str">
        <f t="shared" si="41"/>
        <v>水</v>
      </c>
      <c r="AF160" s="145" t="str">
        <f t="shared" si="41"/>
        <v>木</v>
      </c>
      <c r="AG160" s="145" t="str">
        <f t="shared" si="41"/>
        <v>金</v>
      </c>
      <c r="AH160" s="145" t="str">
        <f t="shared" si="41"/>
        <v>土</v>
      </c>
      <c r="AI160" s="145" t="str">
        <f t="shared" si="41"/>
        <v>日</v>
      </c>
      <c r="AJ160" s="145" t="str">
        <f t="shared" si="41"/>
        <v>月</v>
      </c>
      <c r="AK160" s="145" t="str">
        <f t="shared" si="41"/>
        <v>火</v>
      </c>
      <c r="AL160" s="145" t="str">
        <f t="shared" si="41"/>
        <v>水</v>
      </c>
      <c r="AM160" s="145" t="str">
        <f t="shared" si="41"/>
        <v>木</v>
      </c>
      <c r="AN160" s="145" t="str">
        <f t="shared" si="41"/>
        <v>金</v>
      </c>
      <c r="AO160" s="145" t="str">
        <f t="shared" si="41"/>
        <v>土</v>
      </c>
      <c r="AP160" s="146" t="str">
        <f t="shared" si="41"/>
        <v>日</v>
      </c>
      <c r="AQ160" s="287" t="s">
        <v>137</v>
      </c>
      <c r="AR160" s="289" t="s">
        <v>138</v>
      </c>
      <c r="AS160" s="289" t="s">
        <v>139</v>
      </c>
      <c r="AT160" s="289" t="s">
        <v>140</v>
      </c>
      <c r="AU160" s="304" t="s">
        <v>141</v>
      </c>
      <c r="AV160" s="229" t="s">
        <v>44</v>
      </c>
      <c r="AW160" s="230" t="s">
        <v>12</v>
      </c>
      <c r="AX160" s="231" t="s">
        <v>51</v>
      </c>
      <c r="AY160" s="232" t="s">
        <v>44</v>
      </c>
      <c r="AZ160" s="235" t="s">
        <v>13</v>
      </c>
      <c r="BA160" s="252"/>
      <c r="BB160" s="255"/>
      <c r="BC160" s="238">
        <f>COUNT(L159:AP159)</f>
        <v>31</v>
      </c>
      <c r="BD160" s="208">
        <f>BC160-BA162</f>
        <v>31</v>
      </c>
      <c r="BE160" s="222">
        <f>SUM(BD$8:BD163)</f>
        <v>418</v>
      </c>
      <c r="BF160" s="208">
        <f>BC160-BA164</f>
        <v>31</v>
      </c>
      <c r="BG160" s="222">
        <f>SUM(BF$8:BF163)</f>
        <v>418</v>
      </c>
      <c r="BH160" s="222">
        <f>COUNTIF(L163:AP163,"○")+COUNTIF(L163:AP163,"●")</f>
        <v>0</v>
      </c>
      <c r="BI160" s="222">
        <f>SUM(BH$9:BH164)</f>
        <v>32</v>
      </c>
      <c r="BJ160" s="222">
        <f>COUNTIF(L165:AP165,"○")+COUNTIF(L165:AP165,"●")</f>
        <v>0</v>
      </c>
      <c r="BK160" s="222">
        <f>SUM(BJ$10:BJ165)</f>
        <v>32</v>
      </c>
      <c r="BL160" s="173">
        <f>COUNTIF(L160:AP160,"土")+COUNTIF(L160:AP160,"日")</f>
        <v>10</v>
      </c>
      <c r="BM160" s="248"/>
      <c r="BN160" s="248"/>
      <c r="BO160" s="173" t="str">
        <f ca="1">IF(OR(BM161/BD160&lt;0.285,BM161=0),"特例","特例なし")</f>
        <v>特例なし</v>
      </c>
      <c r="BP160" s="173" t="str">
        <f ca="1">IF(OR(BN161/BF160&lt;0.285,BN161=0),"特例","特例なし")</f>
        <v>特例なし</v>
      </c>
      <c r="BQ160" s="223" t="s">
        <v>97</v>
      </c>
      <c r="BR160" s="225">
        <f>ABS(IF(WEEKDAY(L158,3)=0,7,WEEKDAY(L158,3)-7))</f>
        <v>3</v>
      </c>
      <c r="BS160" s="173">
        <f ca="1">IF($AX$340="計画",IF(BD160=0,1,IF(AX163="達成",1,IF(AX163="達成※",1,0))),IF(BF160=0,1,IF(AX165="達成",1,IF(AX165="達成※",1,0))))</f>
        <v>0</v>
      </c>
      <c r="BT160" s="173">
        <f ca="1">IF($AX$340="計画",IF(COUNTIF(AQ164:AU164,"未")=0,1,0),IF(COUNTIF(AQ166:AU166,"未")=0,1,0))</f>
        <v>0</v>
      </c>
    </row>
    <row r="161" spans="1:74" ht="33.950000000000003" customHeight="1">
      <c r="A161" s="17">
        <f t="shared" si="34"/>
        <v>5</v>
      </c>
      <c r="B161" s="17">
        <f t="shared" si="35"/>
        <v>30</v>
      </c>
      <c r="D161" s="89" t="e" cm="1">
        <f t="array" aca="1" ref="D161" ca="1">IF(INDIRECT(VLOOKUP(B161,B$8:C$38,2,FALSE)&amp;(10*A161-1))="","",INDIRECT(VLOOKUP(B161,B$8:C$38,2,FALSE)&amp;(10*A161-1)))</f>
        <v>#VALUE!</v>
      </c>
      <c r="E161" s="17" t="e">
        <f t="shared" ca="1" si="33"/>
        <v>#VALUE!</v>
      </c>
      <c r="F161" s="17" t="e" cm="1">
        <f t="array" aca="1" ref="F161" ca="1">IF(E161="","",IF(INDIRECT(VLOOKUP(B161,B$8:C$38,2,FALSE)&amp;(10*A161+3))="","",INDIRECT(VLOOKUP(B161,B$8:C$38,2,FALSE)&amp;(10*A161+3))))</f>
        <v>#VALUE!</v>
      </c>
      <c r="G161" s="17" t="e" cm="1">
        <f t="array" aca="1" ref="G161" ca="1">IF(E161="","",IF(INDIRECT(VLOOKUP(B161,B$8:C$38,2,FALSE)&amp;(10*A161+5))="","",INDIRECT(VLOOKUP(B161,B$8:C$38,2,FALSE)&amp;(10*A161+5))))</f>
        <v>#VALUE!</v>
      </c>
      <c r="H161" s="17" t="e" cm="1">
        <f t="array" aca="1" ref="H161" ca="1">IF(G161="","",IF(G161="●","振替後",IF(G161="▲","振替前",IF(G161="○","休日",IF(G161="外","非対象期間",IF(INDIRECT(VLOOKUP(B161,B$8:C$38,2,FALSE)&amp;(10*A161+5))="","",INDIRECT(VLOOKUP(B161,B$8:C$38,2,FALSE)&amp;(10*A161+5))))))))</f>
        <v>#VALUE!</v>
      </c>
      <c r="J161" s="52"/>
      <c r="K161" s="220" t="s">
        <v>3</v>
      </c>
      <c r="L161" s="218" t="str">
        <f>IFERROR(VLOOKUP(L159,祝日一覧!$A:$C,3,FALSE),"")</f>
        <v>元日</v>
      </c>
      <c r="M161" s="218" t="str">
        <f>IFERROR(VLOOKUP(M159,祝日一覧!$A:$C,3,FALSE),"")</f>
        <v>年末年始休暇</v>
      </c>
      <c r="N161" s="218" t="str">
        <f>IFERROR(VLOOKUP(N159,祝日一覧!$A:$C,3,FALSE),"")</f>
        <v>年末年始休暇</v>
      </c>
      <c r="O161" s="218" t="str">
        <f>IFERROR(VLOOKUP(O159,祝日一覧!$A:$C,3,FALSE),"")</f>
        <v/>
      </c>
      <c r="P161" s="218" t="str">
        <f>IFERROR(VLOOKUP(P159,祝日一覧!$A:$C,3,FALSE),"")</f>
        <v/>
      </c>
      <c r="Q161" s="218" t="str">
        <f>IFERROR(VLOOKUP(Q159,祝日一覧!$A:$C,3,FALSE),"")</f>
        <v/>
      </c>
      <c r="R161" s="218" t="str">
        <f>IFERROR(VLOOKUP(R159,祝日一覧!$A:$C,3,FALSE),"")</f>
        <v/>
      </c>
      <c r="S161" s="218" t="str">
        <f>IFERROR(VLOOKUP(S159,祝日一覧!$A:$C,3,FALSE),"")</f>
        <v/>
      </c>
      <c r="T161" s="218" t="str">
        <f>IFERROR(VLOOKUP(T159,祝日一覧!$A:$C,3,FALSE),"")</f>
        <v/>
      </c>
      <c r="U161" s="218" t="str">
        <f>IFERROR(VLOOKUP(U159,祝日一覧!$A:$C,3,FALSE),"")</f>
        <v/>
      </c>
      <c r="V161" s="218" t="str">
        <f>IFERROR(VLOOKUP(V159,祝日一覧!$A:$C,3,FALSE),"")</f>
        <v>成人の日</v>
      </c>
      <c r="W161" s="218" t="str">
        <f>IFERROR(VLOOKUP(W159,祝日一覧!$A:$C,3,FALSE),"")</f>
        <v/>
      </c>
      <c r="X161" s="218" t="str">
        <f>IFERROR(VLOOKUP(X159,祝日一覧!$A:$C,3,FALSE),"")</f>
        <v/>
      </c>
      <c r="Y161" s="218" t="str">
        <f>IFERROR(VLOOKUP(Y159,祝日一覧!$A:$C,3,FALSE),"")</f>
        <v/>
      </c>
      <c r="Z161" s="218" t="str">
        <f>IFERROR(VLOOKUP(Z159,祝日一覧!$A:$C,3,FALSE),"")</f>
        <v/>
      </c>
      <c r="AA161" s="218" t="str">
        <f>IFERROR(VLOOKUP(AA159,祝日一覧!$A:$C,3,FALSE),"")</f>
        <v/>
      </c>
      <c r="AB161" s="218" t="str">
        <f>IFERROR(VLOOKUP(AB159,祝日一覧!$A:$C,3,FALSE),"")</f>
        <v/>
      </c>
      <c r="AC161" s="218" t="str">
        <f>IFERROR(VLOOKUP(AC159,祝日一覧!$A:$C,3,FALSE),"")</f>
        <v/>
      </c>
      <c r="AD161" s="218" t="str">
        <f>IFERROR(VLOOKUP(AD159,祝日一覧!$A:$C,3,FALSE),"")</f>
        <v/>
      </c>
      <c r="AE161" s="218" t="str">
        <f>IFERROR(VLOOKUP(AE159,祝日一覧!$A:$C,3,FALSE),"")</f>
        <v/>
      </c>
      <c r="AF161" s="218" t="str">
        <f>IFERROR(VLOOKUP(AF159,祝日一覧!$A:$C,3,FALSE),"")</f>
        <v/>
      </c>
      <c r="AG161" s="218" t="str">
        <f>IFERROR(VLOOKUP(AG159,祝日一覧!$A:$C,3,FALSE),"")</f>
        <v/>
      </c>
      <c r="AH161" s="218" t="str">
        <f>IFERROR(VLOOKUP(AH159,祝日一覧!$A:$C,3,FALSE),"")</f>
        <v/>
      </c>
      <c r="AI161" s="218" t="str">
        <f>IFERROR(VLOOKUP(AI159,祝日一覧!$A:$C,3,FALSE),"")</f>
        <v/>
      </c>
      <c r="AJ161" s="218" t="str">
        <f>IFERROR(VLOOKUP(AJ159,祝日一覧!$A:$C,3,FALSE),"")</f>
        <v/>
      </c>
      <c r="AK161" s="218" t="str">
        <f>IFERROR(VLOOKUP(AK159,祝日一覧!$A:$C,3,FALSE),"")</f>
        <v/>
      </c>
      <c r="AL161" s="218" t="str">
        <f>IFERROR(VLOOKUP(AL159,祝日一覧!$A:$C,3,FALSE),"")</f>
        <v/>
      </c>
      <c r="AM161" s="218" t="str">
        <f>IFERROR(VLOOKUP(AM159,祝日一覧!$A:$C,3,FALSE),"")</f>
        <v/>
      </c>
      <c r="AN161" s="218" t="str">
        <f>IFERROR(VLOOKUP(AN159,祝日一覧!$A:$C,3,FALSE),"")</f>
        <v/>
      </c>
      <c r="AO161" s="218" t="str">
        <f>IFERROR(VLOOKUP(AO159,祝日一覧!$A:$C,3,FALSE),"")</f>
        <v/>
      </c>
      <c r="AP161" s="219" t="str">
        <f>IFERROR(VLOOKUP(AP159,祝日一覧!$A:$C,3,FALSE),"")</f>
        <v/>
      </c>
      <c r="AQ161" s="288"/>
      <c r="AR161" s="290"/>
      <c r="AS161" s="290"/>
      <c r="AT161" s="290"/>
      <c r="AU161" s="305"/>
      <c r="AV161" s="229"/>
      <c r="AW161" s="230"/>
      <c r="AX161" s="231"/>
      <c r="AY161" s="233"/>
      <c r="AZ161" s="236"/>
      <c r="BA161" s="41" t="s">
        <v>85</v>
      </c>
      <c r="BB161" s="42" t="s">
        <v>85</v>
      </c>
      <c r="BC161" s="238"/>
      <c r="BD161" s="209"/>
      <c r="BE161" s="222"/>
      <c r="BF161" s="209"/>
      <c r="BG161" s="222"/>
      <c r="BH161" s="222"/>
      <c r="BI161" s="222"/>
      <c r="BJ161" s="222"/>
      <c r="BK161" s="222"/>
      <c r="BL161" s="173"/>
      <c r="BM161" s="226">
        <f ca="1">BL160-BB162</f>
        <v>10</v>
      </c>
      <c r="BN161" s="226">
        <f ca="1">BL160-BB164</f>
        <v>10</v>
      </c>
      <c r="BO161" s="173"/>
      <c r="BP161" s="173"/>
      <c r="BQ161" s="224"/>
      <c r="BR161" s="225">
        <f>WEEKDAY(L157,3)</f>
        <v>5</v>
      </c>
      <c r="BS161" s="173"/>
      <c r="BT161" s="173"/>
      <c r="BU161" s="24"/>
    </row>
    <row r="162" spans="1:74" s="3" customFormat="1" ht="53.1" customHeight="1">
      <c r="A162" s="17">
        <f t="shared" si="34"/>
        <v>5</v>
      </c>
      <c r="B162" s="17">
        <f t="shared" si="35"/>
        <v>31</v>
      </c>
      <c r="C162" s="88"/>
      <c r="D162" s="89" t="e" cm="1">
        <f t="array" aca="1" ref="D162" ca="1">IF(INDIRECT(VLOOKUP(B162,B$8:C$38,2,FALSE)&amp;(10*A162-1))="","",INDIRECT(VLOOKUP(B162,B$8:C$38,2,FALSE)&amp;(10*A162-1)))</f>
        <v>#VALUE!</v>
      </c>
      <c r="E162" s="17" t="e">
        <f t="shared" ca="1" si="33"/>
        <v>#VALUE!</v>
      </c>
      <c r="F162" s="17" t="e" cm="1">
        <f t="array" aca="1" ref="F162" ca="1">IF(E162="","",IF(INDIRECT(VLOOKUP(B162,B$8:C$38,2,FALSE)&amp;(10*A162+3))="","",INDIRECT(VLOOKUP(B162,B$8:C$38,2,FALSE)&amp;(10*A162+3))))</f>
        <v>#VALUE!</v>
      </c>
      <c r="G162" s="17" t="e" cm="1">
        <f t="array" aca="1" ref="G162" ca="1">IF(E162="","",IF(INDIRECT(VLOOKUP(B162,B$8:C$38,2,FALSE)&amp;(10*A162+5))="","",INDIRECT(VLOOKUP(B162,B$8:C$38,2,FALSE)&amp;(10*A162+5))))</f>
        <v>#VALUE!</v>
      </c>
      <c r="H162" s="17" t="e" cm="1">
        <f t="array" aca="1" ref="H162" ca="1">IF(G162="","",IF(G162="●","振替後",IF(G162="▲","振替前",IF(G162="○","休日",IF(G162="外","非対象期間",IF(INDIRECT(VLOOKUP(B162,B$8:C$38,2,FALSE)&amp;(10*A162+5))="","",INDIRECT(VLOOKUP(B162,B$8:C$38,2,FALSE)&amp;(10*A162+5))))))))</f>
        <v>#VALUE!</v>
      </c>
      <c r="J162" s="68"/>
      <c r="K162" s="221"/>
      <c r="L162" s="218"/>
      <c r="M162" s="218"/>
      <c r="N162" s="218"/>
      <c r="O162" s="218"/>
      <c r="P162" s="218"/>
      <c r="Q162" s="218"/>
      <c r="R162" s="218"/>
      <c r="S162" s="218"/>
      <c r="T162" s="218"/>
      <c r="U162" s="218"/>
      <c r="V162" s="218"/>
      <c r="W162" s="218"/>
      <c r="X162" s="218"/>
      <c r="Y162" s="218"/>
      <c r="Z162" s="218"/>
      <c r="AA162" s="218"/>
      <c r="AB162" s="218"/>
      <c r="AC162" s="218"/>
      <c r="AD162" s="218"/>
      <c r="AE162" s="218"/>
      <c r="AF162" s="218"/>
      <c r="AG162" s="218"/>
      <c r="AH162" s="218"/>
      <c r="AI162" s="218"/>
      <c r="AJ162" s="218"/>
      <c r="AK162" s="218"/>
      <c r="AL162" s="218"/>
      <c r="AM162" s="218"/>
      <c r="AN162" s="218"/>
      <c r="AO162" s="218"/>
      <c r="AP162" s="219"/>
      <c r="AQ162" s="108" t="str">
        <f>IF($BR160=7,DBCS(1&amp;"日～"&amp;7&amp;"日"),DBCS("前"&amp;DAY(EOMONTH($L158-1,0))-6+$BR160&amp;"日～"&amp;$BR160&amp;"日"))</f>
        <v>前２８日～３日</v>
      </c>
      <c r="AR162" s="109" t="str">
        <f>DBCS($BR160+1&amp;"日～"&amp;$BR160+7&amp;"日")</f>
        <v>４日～１０日</v>
      </c>
      <c r="AS162" s="109" t="str">
        <f>DBCS($BR160+8&amp;"日～"&amp;$BR160+14&amp;"日")</f>
        <v>１１日～１７日</v>
      </c>
      <c r="AT162" s="109" t="str">
        <f>DBCS($BR160+15&amp;"日～"&amp;$BR160+21&amp;"日")</f>
        <v>１８日～２４日</v>
      </c>
      <c r="AU162" s="110" t="str">
        <f>IF(AND(BR160=7,BR163=0),"-",IF($BR165=3,"-",DBCS($BR160+22&amp;"日～"&amp;$BR160+28&amp;"日")))</f>
        <v>２５日～３１日</v>
      </c>
      <c r="AV162" s="229"/>
      <c r="AW162" s="230"/>
      <c r="AX162" s="231"/>
      <c r="AY162" s="234"/>
      <c r="AZ162" s="237"/>
      <c r="BA162" s="41">
        <f>COUNTIF(L163:AP164,"外")</f>
        <v>0</v>
      </c>
      <c r="BB162" s="42">
        <f ca="1">COUNTIF(OFFSET(L163,0,MAX(5-WEEKDAY(L158,3),0),1,MIN(7-WEEKDAY(L158,3),2)),"外")+COUNTIF(OFFSET(L163,0,MAX(5-WEEKDAY(L158,3),0)+7,1,2),"外")+COUNTIF(OFFSET(L163,0,MAX(5-WEEKDAY(L158,3),0)+14,1,2),"外")+COUNTIF(OFFSET(L163,0,MAX(5-WEEKDAY(L158,3),0)+21,1,2),"外")+IF(BR162-BR160&lt;27,0,COUNTIF(OFFSET(L163,0,BR160+26,1,MIN(7-BR163,2)),"外"))</f>
        <v>0</v>
      </c>
      <c r="BC162" s="238"/>
      <c r="BD162" s="209"/>
      <c r="BE162" s="222"/>
      <c r="BF162" s="209"/>
      <c r="BG162" s="222"/>
      <c r="BH162" s="222"/>
      <c r="BI162" s="222"/>
      <c r="BJ162" s="222"/>
      <c r="BK162" s="222"/>
      <c r="BL162" s="173"/>
      <c r="BM162" s="227"/>
      <c r="BN162" s="227"/>
      <c r="BO162" s="173"/>
      <c r="BP162" s="173"/>
      <c r="BQ162" s="35" t="s">
        <v>98</v>
      </c>
      <c r="BR162" s="31">
        <f>DAY(EOMONTH(L158,0))</f>
        <v>31</v>
      </c>
      <c r="BS162" s="173"/>
      <c r="BT162" s="173"/>
      <c r="BU162" s="29"/>
      <c r="BV162" s="30"/>
    </row>
    <row r="163" spans="1:74" s="4" customFormat="1" ht="29.1" customHeight="1">
      <c r="A163" s="17">
        <f t="shared" si="34"/>
        <v>6</v>
      </c>
      <c r="B163" s="17">
        <f t="shared" si="35"/>
        <v>1</v>
      </c>
      <c r="D163" s="89" cm="1">
        <f t="array" aca="1" ref="D163" ca="1">IF(INDIRECT(VLOOKUP(B163,B$8:C$38,2,FALSE)&amp;(10*A163-1))="","",INDIRECT(VLOOKUP(B163,B$8:C$38,2,FALSE)&amp;(10*A163-1)))</f>
        <v>46082</v>
      </c>
      <c r="E163" s="17" t="str">
        <f t="shared" ca="1" si="33"/>
        <v>日</v>
      </c>
      <c r="F163" s="17" t="str" cm="1">
        <f t="array" aca="1" ref="F163" ca="1">IF(E163="","",IF(INDIRECT(VLOOKUP(B163,B$8:C$38,2,FALSE)&amp;(10*A163+3))="","",INDIRECT(VLOOKUP(B163,B$8:C$38,2,FALSE)&amp;(10*A163+3))))</f>
        <v>○</v>
      </c>
      <c r="G163" s="17" t="str" cm="1">
        <f t="array" aca="1" ref="G163" ca="1">IF(E163="","",IF(INDIRECT(VLOOKUP(B163,B$8:C$38,2,FALSE)&amp;(10*A163+5))="","",INDIRECT(VLOOKUP(B163,B$8:C$38,2,FALSE)&amp;(10*A163+5))))</f>
        <v>○</v>
      </c>
      <c r="H163" s="17" t="str" cm="1">
        <f t="array" aca="1" ref="H163" ca="1">IF(G163="","",IF(G163="●","振替後",IF(G163="▲","振替前",IF(G163="○","休日",IF(G163="外","非対象期間",IF(INDIRECT(VLOOKUP(B163,B$8:C$38,2,FALSE)&amp;(10*A163+5))="","",INDIRECT(VLOOKUP(B163,B$8:C$38,2,FALSE)&amp;(10*A163+5))))))))</f>
        <v>休日</v>
      </c>
      <c r="J163" s="69"/>
      <c r="K163" s="212" t="s">
        <v>88</v>
      </c>
      <c r="L163" s="194"/>
      <c r="M163" s="194"/>
      <c r="N163" s="194"/>
      <c r="O163" s="194"/>
      <c r="P163" s="194"/>
      <c r="Q163" s="194"/>
      <c r="R163" s="194"/>
      <c r="S163" s="194"/>
      <c r="T163" s="194"/>
      <c r="U163" s="194"/>
      <c r="V163" s="194"/>
      <c r="W163" s="194"/>
      <c r="X163" s="194"/>
      <c r="Y163" s="194"/>
      <c r="Z163" s="194"/>
      <c r="AA163" s="194"/>
      <c r="AB163" s="194"/>
      <c r="AC163" s="194"/>
      <c r="AD163" s="194"/>
      <c r="AE163" s="194"/>
      <c r="AF163" s="194"/>
      <c r="AG163" s="194"/>
      <c r="AH163" s="194"/>
      <c r="AI163" s="194"/>
      <c r="AJ163" s="194"/>
      <c r="AK163" s="194"/>
      <c r="AL163" s="194"/>
      <c r="AM163" s="194"/>
      <c r="AN163" s="194"/>
      <c r="AO163" s="194"/>
      <c r="AP163" s="196"/>
      <c r="AQ163" s="111">
        <f ca="1">IF(BR160=7,COUNTIF(OFFSET($L163,0,0,1,$BR160),"○")+COUNTIF(OFFSET($L163,0,$BR160,1,7),"●"),COUNTIF(OFFSET($L163,0,0,1,$BR160),"○")+COUNTIF(OFFSET($L163,-10,DAY(EOMONTH(L158-1,0))-7+BR160,1,7-$BR160),"○")+COUNTIF(OFFSET(L163,0,BR160,1,7),"●"))</f>
        <v>0</v>
      </c>
      <c r="AR163" s="112">
        <f ca="1">COUNTIF(OFFSET($L163,0,$BR160,1,7),"○")+COUNTIF(OFFSET($L163,0,$BR160+7,1,7),"●")</f>
        <v>0</v>
      </c>
      <c r="AS163" s="112">
        <f ca="1">COUNTIF(OFFSET($L163,0,$BR160+7,1,7),"○")+COUNTIF(OFFSET($L163,0,$BR160+14,1,7),"●")</f>
        <v>0</v>
      </c>
      <c r="AT163" s="112">
        <f ca="1">IF(BR165=3,COUNTIF(OFFSET($L163,0,$BR160+14,1,7),"○")+IFERROR(COUNTIF(OFFSET(L163,0,BR160+22,1,BR163),"●"),0)+COUNTIF(OFFSET(L163,10,0,1,7-BR163),"●"),COUNTIF(OFFSET($L163,0,$BR160+14,1,7),"○")+COUNTIF(OFFSET($L163,0,$BR160+21,1,7),"●"))</f>
        <v>0</v>
      </c>
      <c r="AU163" s="113">
        <f ca="1">IF((BR165+SIGN(BR160))&lt;5,"-",IF(BR163=0,COUNTIF(OFFSET(L163,0,BR160+21,1,7),"○")+COUNTIF(OFFSET(L163,10,0,1,7-BR163),"●"),COUNTIF(OFFSET(L163,0,BR160+21,1,7),"○")+COUNTIF(OFFSET(L163,0,BR160+28,1,BR163),"●")+COUNTIF(OFFSET(L163,10,1,7-BR163,),"●")))</f>
        <v>0</v>
      </c>
      <c r="AV163" s="198">
        <f>BH160</f>
        <v>0</v>
      </c>
      <c r="AW163" s="200">
        <f>IF(BD160=0,"対象外",AV163/BD160)</f>
        <v>0</v>
      </c>
      <c r="AX163" s="202" t="str">
        <f ca="1">IF(BD160=0,"対象外",IF(AV163/BD160&gt;=0.285,"達成",IF(AV163&gt;=BO163,"達成※","未")))</f>
        <v>未</v>
      </c>
      <c r="AY163" s="204">
        <f>BI160</f>
        <v>32</v>
      </c>
      <c r="AZ163" s="206">
        <f>IFERROR(AY163/BE160,"")</f>
        <v>7.6555023923444973E-2</v>
      </c>
      <c r="BA163" s="41" t="s">
        <v>86</v>
      </c>
      <c r="BB163" s="42" t="s">
        <v>86</v>
      </c>
      <c r="BC163" s="238"/>
      <c r="BD163" s="209"/>
      <c r="BE163" s="222"/>
      <c r="BF163" s="209"/>
      <c r="BG163" s="222"/>
      <c r="BH163" s="222"/>
      <c r="BI163" s="222"/>
      <c r="BJ163" s="222"/>
      <c r="BK163" s="222"/>
      <c r="BL163" s="173"/>
      <c r="BM163" s="227"/>
      <c r="BN163" s="227"/>
      <c r="BO163" s="173" t="str">
        <f ca="1">IF(OR(BM161/BD160&lt;0.285,BM161=0),BM161,"-")</f>
        <v>-</v>
      </c>
      <c r="BP163" s="226" t="str">
        <f ca="1">IF(OR(BN161/BF160&lt;0.285,BN161=0),BN161,"-")</f>
        <v>-</v>
      </c>
      <c r="BQ163" s="36" t="s">
        <v>99</v>
      </c>
      <c r="BR163" s="33">
        <f>MOD(BR162-BR160,7)</f>
        <v>0</v>
      </c>
      <c r="BS163" s="173"/>
      <c r="BT163" s="173"/>
    </row>
    <row r="164" spans="1:74" s="4" customFormat="1" ht="29.1" customHeight="1">
      <c r="A164" s="17">
        <f t="shared" si="34"/>
        <v>6</v>
      </c>
      <c r="B164" s="17">
        <f t="shared" si="35"/>
        <v>2</v>
      </c>
      <c r="D164" s="89" cm="1">
        <f t="array" aca="1" ref="D164" ca="1">IF(INDIRECT(VLOOKUP(B164,B$8:C$38,2,FALSE)&amp;(10*A164-1))="","",INDIRECT(VLOOKUP(B164,B$8:C$38,2,FALSE)&amp;(10*A164-1)))</f>
        <v>46083</v>
      </c>
      <c r="E164" s="17" t="str">
        <f t="shared" ca="1" si="33"/>
        <v>月</v>
      </c>
      <c r="F164" s="17" t="str" cm="1">
        <f t="array" aca="1" ref="F164" ca="1">IF(E164="","",IF(INDIRECT(VLOOKUP(B164,B$8:C$38,2,FALSE)&amp;(10*A164+3))="","",INDIRECT(VLOOKUP(B164,B$8:C$38,2,FALSE)&amp;(10*A164+3))))</f>
        <v>外</v>
      </c>
      <c r="G164" s="17" t="str" cm="1">
        <f t="array" aca="1" ref="G164" ca="1">IF(E164="","",IF(INDIRECT(VLOOKUP(B164,B$8:C$38,2,FALSE)&amp;(10*A164+5))="","",INDIRECT(VLOOKUP(B164,B$8:C$38,2,FALSE)&amp;(10*A164+5))))</f>
        <v>外</v>
      </c>
      <c r="H164" s="17" t="str" cm="1">
        <f t="array" aca="1" ref="H164" ca="1">IF(G164="","",IF(G164="●","振替後",IF(G164="▲","振替前",IF(G164="○","休日",IF(G164="外","非対象期間",IF(INDIRECT(VLOOKUP(B164,B$8:C$38,2,FALSE)&amp;(10*A164+5))="","",INDIRECT(VLOOKUP(B164,B$8:C$38,2,FALSE)&amp;(10*A164+5))))))))</f>
        <v>非対象期間</v>
      </c>
      <c r="J164" s="69"/>
      <c r="K164" s="24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c r="AK164" s="194"/>
      <c r="AL164" s="194"/>
      <c r="AM164" s="194"/>
      <c r="AN164" s="194"/>
      <c r="AO164" s="194"/>
      <c r="AP164" s="196"/>
      <c r="AQ164" s="114" t="str">
        <f ca="1">IF(BR160=1,
IF((2-COUNTIF(OFFSET(L163,0,0,1,1),"外")-COUNTIF(OFFSET(L163,-10,BR152-1),"外"))&lt;=AQ163,"達成","未"),
IF((2-COUNTIF(OFFSET(L163,0,MAX(5-WEEKDAY(L158,3),0),1,2),"外"))&lt;=AQ163,"達成","未"))</f>
        <v>未</v>
      </c>
      <c r="AR164" s="112" t="str">
        <f ca="1">IF((2-COUNTIF(OFFSET($L163,0,$BR160+5,1,2),"外"))&lt;=AR163,"達成","未")</f>
        <v>未</v>
      </c>
      <c r="AS164" s="112" t="str">
        <f ca="1">IF((2-COUNTIF(OFFSET($L163,0,$BR160+12,1,2),"外"))&lt;=AS163,"達成","未")</f>
        <v>未</v>
      </c>
      <c r="AT164" s="112" t="str">
        <f ca="1">IF((2-COUNTIF(OFFSET($L163,0,$BR160+19,1,2),"外"))&lt;=AT163,"達成","未")</f>
        <v>未</v>
      </c>
      <c r="AU164" s="113" t="str">
        <f ca="1">IF((BR165+SIGN(BR160))&lt;5,"-",IF((2-COUNTIF(OFFSET($L163,0,$BR160+26,1,2),"外"))&lt;=AU163,"達成","未"))</f>
        <v>未</v>
      </c>
      <c r="AV164" s="214"/>
      <c r="AW164" s="215"/>
      <c r="AX164" s="216"/>
      <c r="AY164" s="217"/>
      <c r="AZ164" s="239"/>
      <c r="BA164" s="240">
        <f>COUNTIF(L165:AP166,"外")</f>
        <v>0</v>
      </c>
      <c r="BB164" s="242">
        <f ca="1">COUNTIF(OFFSET(L165,0,MAX(5-WEEKDAY(L158,3),0),1,MIN(7-WEEKDAY(L158,3),2)),"外")+COUNTIF(OFFSET(L165,0,MAX(5-WEEKDAY(L158,3),0)+7,1,2),"外")+COUNTIF(OFFSET(L165,0,MAX(5-WEEKDAY(L158,3),0)+14,1,2),"外")+COUNTIF(OFFSET(L165,0,MAX(5-WEEKDAY(L158,3),0)+21,1,2),"外")+IF(BR162-BR160&lt;27,0,COUNTIF(OFFSET(L165,0,BR160+26,1,MIN(7-BR163,2)),"外"))</f>
        <v>0</v>
      </c>
      <c r="BC164" s="238"/>
      <c r="BD164" s="209"/>
      <c r="BE164" s="222"/>
      <c r="BF164" s="209"/>
      <c r="BG164" s="222"/>
      <c r="BH164" s="222"/>
      <c r="BI164" s="222"/>
      <c r="BJ164" s="222"/>
      <c r="BK164" s="222"/>
      <c r="BL164" s="173"/>
      <c r="BM164" s="227"/>
      <c r="BN164" s="227"/>
      <c r="BO164" s="173"/>
      <c r="BP164" s="227"/>
      <c r="BQ164" s="142" t="s">
        <v>101</v>
      </c>
      <c r="BR164" s="33">
        <f>SIGN(BR160)+SIGN(BR163)+BR165</f>
        <v>5</v>
      </c>
      <c r="BS164" s="173"/>
      <c r="BT164" s="173"/>
    </row>
    <row r="165" spans="1:74" s="4" customFormat="1" ht="29.1" customHeight="1">
      <c r="A165" s="17">
        <f t="shared" si="34"/>
        <v>6</v>
      </c>
      <c r="B165" s="17">
        <f t="shared" si="35"/>
        <v>3</v>
      </c>
      <c r="D165" s="89" cm="1">
        <f t="array" aca="1" ref="D165" ca="1">IF(INDIRECT(VLOOKUP(B165,B$8:C$38,2,FALSE)&amp;(10*A165-1))="","",INDIRECT(VLOOKUP(B165,B$8:C$38,2,FALSE)&amp;(10*A165-1)))</f>
        <v>46084</v>
      </c>
      <c r="E165" s="17" t="str">
        <f t="shared" ca="1" si="33"/>
        <v>火</v>
      </c>
      <c r="F165" s="17" t="str" cm="1">
        <f t="array" aca="1" ref="F165" ca="1">IF(E165="","",IF(INDIRECT(VLOOKUP(B165,B$8:C$38,2,FALSE)&amp;(10*A165+3))="","",INDIRECT(VLOOKUP(B165,B$8:C$38,2,FALSE)&amp;(10*A165+3))))</f>
        <v>外</v>
      </c>
      <c r="G165" s="17" t="str" cm="1">
        <f t="array" aca="1" ref="G165" ca="1">IF(E165="","",IF(INDIRECT(VLOOKUP(B165,B$8:C$38,2,FALSE)&amp;(10*A165+5))="","",INDIRECT(VLOOKUP(B165,B$8:C$38,2,FALSE)&amp;(10*A165+5))))</f>
        <v>外</v>
      </c>
      <c r="H165" s="17" t="str" cm="1">
        <f t="array" aca="1" ref="H165" ca="1">IF(G165="","",IF(G165="●","振替後",IF(G165="▲","振替前",IF(G165="○","休日",IF(G165="外","非対象期間",IF(INDIRECT(VLOOKUP(B165,B$8:C$38,2,FALSE)&amp;(10*A165+5))="","",INDIRECT(VLOOKUP(B165,B$8:C$38,2,FALSE)&amp;(10*A165+5))))))))</f>
        <v>非対象期間</v>
      </c>
      <c r="J165" s="69"/>
      <c r="K165" s="212" t="s">
        <v>84</v>
      </c>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c r="AK165" s="194"/>
      <c r="AL165" s="194"/>
      <c r="AM165" s="194"/>
      <c r="AN165" s="194"/>
      <c r="AO165" s="194"/>
      <c r="AP165" s="196"/>
      <c r="AQ165" s="118">
        <f ca="1">IF(BR160=7,COUNTIF(OFFSET($L165,0,0,1,$BR160),"○")+COUNTIF(OFFSET($L165,0,$BR160,1,7),"●"),COUNTIF(OFFSET($L165,0,0,1,$BR160),"○")+COUNTIF(OFFSET($L165,-10,DAY(EOMONTH(L158-1,0))-7+BR160,1,7-$BR160),"○")+COUNTIF(OFFSET(L165,0,BR160,1,7),"●"))</f>
        <v>0</v>
      </c>
      <c r="AR165" s="119">
        <f ca="1">COUNTIF(OFFSET($L165,0,$BR160,1,7),"○")+COUNTIF(OFFSET($L165,0,$BR160+7,1,7),"●")</f>
        <v>0</v>
      </c>
      <c r="AS165" s="119">
        <f ca="1">COUNTIF(OFFSET($L165,0,$BR160+7,1,7),"○")+COUNTIF(OFFSET($L165,0,$BR160+14,1,7),"●")</f>
        <v>0</v>
      </c>
      <c r="AT165" s="119">
        <f ca="1">IF(BR165=3,COUNTIF(OFFSET($L165,0,$BR160+14,1,7),"○")+IFERROR(COUNTIF(OFFSET(L165,0,BR160+22,1,BR163),"●"),0)+COUNTIF(OFFSET(L165,10,0,1,7-BR163),"●"),COUNTIF(OFFSET($L165,0,$BR160+14,1,7),"○")+COUNTIF(OFFSET($L165,0,$BR160+21,1,7),"●"))</f>
        <v>0</v>
      </c>
      <c r="AU165" s="118">
        <f ca="1">IF((BR165+SIGN(BR160))&lt;5,"-",IF(BR163=0,COUNTIF(OFFSET(L165,0,BR160+21,1,7),"○")+COUNTIF(OFFSET(L165,10,0,1,7-BR163),"●"),COUNTIF(OFFSET(L165,0,BR160+21,1,7),"○")+COUNTIF(OFFSET(L165,0,BR160+28,1,BR163),"●")+COUNTIF(OFFSET(L165,10,1,7-BR163,),"●")))</f>
        <v>0</v>
      </c>
      <c r="AV165" s="198">
        <f>BJ160</f>
        <v>0</v>
      </c>
      <c r="AW165" s="200">
        <f>IF(BD160=0,"対象外",AV165/BD160)</f>
        <v>0</v>
      </c>
      <c r="AX165" s="202" t="str">
        <f ca="1">IF(BD160=0,"対象外",IF(AV165/BD160&gt;=0.285,"達成",IF(AV165&gt;=BP163,"達成※","未")))</f>
        <v>未</v>
      </c>
      <c r="AY165" s="204">
        <f>BK160</f>
        <v>32</v>
      </c>
      <c r="AZ165" s="206">
        <f>IFERROR(AY165/BG160,"")</f>
        <v>7.6555023923444973E-2</v>
      </c>
      <c r="BA165" s="241"/>
      <c r="BB165" s="243"/>
      <c r="BC165" s="238"/>
      <c r="BD165" s="210"/>
      <c r="BE165" s="222"/>
      <c r="BF165" s="210"/>
      <c r="BG165" s="222"/>
      <c r="BH165" s="222"/>
      <c r="BI165" s="222"/>
      <c r="BJ165" s="222"/>
      <c r="BK165" s="222"/>
      <c r="BL165" s="173"/>
      <c r="BM165" s="228"/>
      <c r="BN165" s="228"/>
      <c r="BO165" s="173"/>
      <c r="BP165" s="228"/>
      <c r="BQ165" s="37" t="s">
        <v>100</v>
      </c>
      <c r="BR165" s="104">
        <f>ROUNDDOWN((BR162-BR160)/7,0)</f>
        <v>4</v>
      </c>
      <c r="BS165" s="173"/>
      <c r="BT165" s="173"/>
    </row>
    <row r="166" spans="1:74" s="4" customFormat="1" ht="29.1" customHeight="1" thickBot="1">
      <c r="A166" s="17">
        <f t="shared" si="34"/>
        <v>6</v>
      </c>
      <c r="B166" s="17">
        <f t="shared" si="35"/>
        <v>4</v>
      </c>
      <c r="D166" s="89" cm="1">
        <f t="array" aca="1" ref="D166" ca="1">IF(INDIRECT(VLOOKUP(B166,B$8:C$38,2,FALSE)&amp;(10*A166-1))="","",INDIRECT(VLOOKUP(B166,B$8:C$38,2,FALSE)&amp;(10*A166-1)))</f>
        <v>46085</v>
      </c>
      <c r="E166" s="17" t="str">
        <f t="shared" ca="1" si="33"/>
        <v>水</v>
      </c>
      <c r="F166" s="17" t="str" cm="1">
        <f t="array" aca="1" ref="F166" ca="1">IF(E166="","",IF(INDIRECT(VLOOKUP(B166,B$8:C$38,2,FALSE)&amp;(10*A166+3))="","",INDIRECT(VLOOKUP(B166,B$8:C$38,2,FALSE)&amp;(10*A166+3))))</f>
        <v>外</v>
      </c>
      <c r="G166" s="17" t="str" cm="1">
        <f t="array" aca="1" ref="G166" ca="1">IF(E166="","",IF(INDIRECT(VLOOKUP(B166,B$8:C$38,2,FALSE)&amp;(10*A166+5))="","",INDIRECT(VLOOKUP(B166,B$8:C$38,2,FALSE)&amp;(10*A166+5))))</f>
        <v>外</v>
      </c>
      <c r="H166" s="17" t="str" cm="1">
        <f t="array" aca="1" ref="H166" ca="1">IF(G166="","",IF(G166="●","振替後",IF(G166="▲","振替前",IF(G166="○","休日",IF(G166="外","非対象期間",IF(INDIRECT(VLOOKUP(B166,B$8:C$38,2,FALSE)&amp;(10*A166+5))="","",INDIRECT(VLOOKUP(B166,B$8:C$38,2,FALSE)&amp;(10*A166+5))))))))</f>
        <v>非対象期間</v>
      </c>
      <c r="J166" s="69"/>
      <c r="K166" s="213"/>
      <c r="L166" s="195"/>
      <c r="M166" s="195"/>
      <c r="N166" s="195"/>
      <c r="O166" s="195"/>
      <c r="P166" s="195"/>
      <c r="Q166" s="195"/>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195"/>
      <c r="AN166" s="195"/>
      <c r="AO166" s="195"/>
      <c r="AP166" s="197"/>
      <c r="AQ166" s="123" t="str">
        <f ca="1">IF(BR160=1,
IF((2-COUNTIF(OFFSET(L165,0,0,1,1),"外")-COUNTIF(OFFSET(L165,-10,BR152-1),"外"))&lt;=AQ165,"達成","未"),
IF((2-COUNTIF(OFFSET(L165,0,MAX(5-WEEKDAY(L158,3),0),1,2),"外"))&lt;=AQ165,"達成","未"))</f>
        <v>未</v>
      </c>
      <c r="AR166" s="124" t="str">
        <f ca="1">IF((2-COUNTIF(OFFSET($L165,0,$BR160+5,1,2),"外"))&lt;=AR165,"達成","未")</f>
        <v>未</v>
      </c>
      <c r="AS166" s="124" t="str">
        <f ca="1">IF((2-COUNTIF(OFFSET($L165,0,$BR160+12,1,2),"外"))&lt;=AS165,"達成","未")</f>
        <v>未</v>
      </c>
      <c r="AT166" s="124" t="str">
        <f ca="1">IF((2-COUNTIF(OFFSET($L165,0,$BR160+19,1,2),"外"))&lt;=AT165,"達成","未")</f>
        <v>未</v>
      </c>
      <c r="AU166" s="123" t="str">
        <f ca="1">IF((BR165+SIGN(BR160))&lt;5,"-",IF((2-COUNTIF(OFFSET($L165,0,$BR160+26,1,2),"外"))&lt;=AU165,"達成","未"))</f>
        <v>未</v>
      </c>
      <c r="AV166" s="199"/>
      <c r="AW166" s="201"/>
      <c r="AX166" s="203"/>
      <c r="AY166" s="205"/>
      <c r="AZ166" s="207"/>
      <c r="BA166" s="38"/>
      <c r="BB166" s="38"/>
      <c r="BC166" s="138"/>
      <c r="BD166" s="138"/>
      <c r="BE166" s="138"/>
      <c r="BF166" s="138"/>
      <c r="BG166" s="138"/>
      <c r="BH166" s="138"/>
      <c r="BI166" s="138"/>
      <c r="BJ166" s="138"/>
      <c r="BK166" s="138"/>
      <c r="BL166" s="46"/>
      <c r="BM166" s="46"/>
      <c r="BN166" s="46"/>
      <c r="BO166" s="46"/>
      <c r="BP166" s="46"/>
      <c r="BQ166" s="46"/>
      <c r="BR166" s="34"/>
      <c r="BS166" s="46"/>
      <c r="BT166" s="2"/>
    </row>
    <row r="167" spans="1:74" ht="14.25" thickBot="1">
      <c r="A167" s="17">
        <f t="shared" si="34"/>
        <v>6</v>
      </c>
      <c r="B167" s="17">
        <f t="shared" si="35"/>
        <v>5</v>
      </c>
      <c r="D167" s="89" cm="1">
        <f t="array" aca="1" ref="D167" ca="1">IF(INDIRECT(VLOOKUP(B167,B$8:C$38,2,FALSE)&amp;(10*A167-1))="","",INDIRECT(VLOOKUP(B167,B$8:C$38,2,FALSE)&amp;(10*A167-1)))</f>
        <v>46086</v>
      </c>
      <c r="E167" s="17" t="str">
        <f t="shared" ca="1" si="33"/>
        <v>木</v>
      </c>
      <c r="F167" s="17" t="str" cm="1">
        <f t="array" aca="1" ref="F167" ca="1">IF(E167="","",IF(INDIRECT(VLOOKUP(B167,B$8:C$38,2,FALSE)&amp;(10*A167+3))="","",INDIRECT(VLOOKUP(B167,B$8:C$38,2,FALSE)&amp;(10*A167+3))))</f>
        <v>外</v>
      </c>
      <c r="G167" s="17" t="str" cm="1">
        <f t="array" aca="1" ref="G167" ca="1">IF(E167="","",IF(INDIRECT(VLOOKUP(B167,B$8:C$38,2,FALSE)&amp;(10*A167+5))="","",INDIRECT(VLOOKUP(B167,B$8:C$38,2,FALSE)&amp;(10*A167+5))))</f>
        <v>外</v>
      </c>
      <c r="H167" s="17" t="str" cm="1">
        <f t="array" aca="1" ref="H167" ca="1">IF(G167="","",IF(G167="●","振替後",IF(G167="▲","振替前",IF(G167="○","休日",IF(G167="外","非対象期間",IF(INDIRECT(VLOOKUP(B167,B$8:C$38,2,FALSE)&amp;(10*A167+5))="","",INDIRECT(VLOOKUP(B167,B$8:C$38,2,FALSE)&amp;(10*A167+5))))))))</f>
        <v>非対象期間</v>
      </c>
      <c r="J167" s="52"/>
      <c r="K167" s="53"/>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BI167" s="7"/>
      <c r="BJ167" s="7"/>
      <c r="BK167" s="7"/>
      <c r="BL167" s="2"/>
    </row>
    <row r="168" spans="1:74" ht="13.5" customHeight="1">
      <c r="A168" s="17">
        <f t="shared" si="34"/>
        <v>6</v>
      </c>
      <c r="B168" s="17">
        <f t="shared" si="35"/>
        <v>6</v>
      </c>
      <c r="D168" s="89" cm="1">
        <f t="array" aca="1" ref="D168" ca="1">IF(INDIRECT(VLOOKUP(B168,B$8:C$38,2,FALSE)&amp;(10*A168-1))="","",INDIRECT(VLOOKUP(B168,B$8:C$38,2,FALSE)&amp;(10*A168-1)))</f>
        <v>46087</v>
      </c>
      <c r="E168" s="17" t="str">
        <f t="shared" ca="1" si="33"/>
        <v>金</v>
      </c>
      <c r="F168" s="17" t="str" cm="1">
        <f t="array" aca="1" ref="F168" ca="1">IF(E168="","",IF(INDIRECT(VLOOKUP(B168,B$8:C$38,2,FALSE)&amp;(10*A168+3))="","",INDIRECT(VLOOKUP(B168,B$8:C$38,2,FALSE)&amp;(10*A168+3))))</f>
        <v>外</v>
      </c>
      <c r="G168" s="17" t="str" cm="1">
        <f t="array" aca="1" ref="G168" ca="1">IF(E168="","",IF(INDIRECT(VLOOKUP(B168,B$8:C$38,2,FALSE)&amp;(10*A168+5))="","",INDIRECT(VLOOKUP(B168,B$8:C$38,2,FALSE)&amp;(10*A168+5))))</f>
        <v>外</v>
      </c>
      <c r="H168" s="17" t="str" cm="1">
        <f t="array" aca="1" ref="H168" ca="1">IF(G168="","",IF(G168="●","振替後",IF(G168="▲","振替前",IF(G168="○","休日",IF(G168="外","非対象期間",IF(INDIRECT(VLOOKUP(B168,B$8:C$38,2,FALSE)&amp;(10*A168+5))="","",INDIRECT(VLOOKUP(B168,B$8:C$38,2,FALSE)&amp;(10*A168+5))))))))</f>
        <v>非対象期間</v>
      </c>
      <c r="J168" s="52"/>
      <c r="K168" s="66" t="s">
        <v>0</v>
      </c>
      <c r="L168" s="258">
        <f>DATE(YEAR(L158),MONTH(L158)+1,DAY(L158))</f>
        <v>46419</v>
      </c>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9"/>
      <c r="AQ168" s="270" t="s">
        <v>136</v>
      </c>
      <c r="AR168" s="271"/>
      <c r="AS168" s="271"/>
      <c r="AT168" s="271"/>
      <c r="AU168" s="272"/>
      <c r="AV168" s="260" t="s">
        <v>50</v>
      </c>
      <c r="AW168" s="261"/>
      <c r="AX168" s="262"/>
      <c r="AY168" s="266" t="s">
        <v>11</v>
      </c>
      <c r="AZ168" s="267"/>
      <c r="BA168" s="250" t="s">
        <v>102</v>
      </c>
      <c r="BB168" s="253" t="s">
        <v>103</v>
      </c>
      <c r="BC168" s="256" t="s">
        <v>15</v>
      </c>
      <c r="BD168" s="208" t="s">
        <v>104</v>
      </c>
      <c r="BE168" s="247" t="s">
        <v>105</v>
      </c>
      <c r="BF168" s="208" t="s">
        <v>107</v>
      </c>
      <c r="BG168" s="247" t="s">
        <v>106</v>
      </c>
      <c r="BH168" s="208" t="s">
        <v>80</v>
      </c>
      <c r="BI168" s="208" t="s">
        <v>81</v>
      </c>
      <c r="BJ168" s="139" t="s">
        <v>82</v>
      </c>
      <c r="BK168" s="139" t="s">
        <v>83</v>
      </c>
      <c r="BL168" s="222" t="s">
        <v>52</v>
      </c>
      <c r="BM168" s="247" t="s">
        <v>108</v>
      </c>
      <c r="BN168" s="247" t="s">
        <v>109</v>
      </c>
      <c r="BO168" s="222" t="s">
        <v>110</v>
      </c>
      <c r="BP168" s="222" t="s">
        <v>111</v>
      </c>
      <c r="BQ168" s="143"/>
      <c r="BR168" s="245" t="s">
        <v>92</v>
      </c>
      <c r="BS168" s="222" t="s">
        <v>61</v>
      </c>
      <c r="BT168" s="173" t="s">
        <v>142</v>
      </c>
    </row>
    <row r="169" spans="1:74" ht="12.95" customHeight="1">
      <c r="A169" s="17">
        <f t="shared" si="34"/>
        <v>6</v>
      </c>
      <c r="B169" s="17">
        <f t="shared" si="35"/>
        <v>7</v>
      </c>
      <c r="D169" s="89" cm="1">
        <f t="array" aca="1" ref="D169" ca="1">IF(INDIRECT(VLOOKUP(B169,B$8:C$38,2,FALSE)&amp;(10*A169-1))="","",INDIRECT(VLOOKUP(B169,B$8:C$38,2,FALSE)&amp;(10*A169-1)))</f>
        <v>46088</v>
      </c>
      <c r="E169" s="17" t="str">
        <f t="shared" ca="1" si="33"/>
        <v>土</v>
      </c>
      <c r="F169" s="17" t="str" cm="1">
        <f t="array" aca="1" ref="F169" ca="1">IF(E169="","",IF(INDIRECT(VLOOKUP(B169,B$8:C$38,2,FALSE)&amp;(10*A169+3))="","",INDIRECT(VLOOKUP(B169,B$8:C$38,2,FALSE)&amp;(10*A169+3))))</f>
        <v>外</v>
      </c>
      <c r="G169" s="17" t="str" cm="1">
        <f t="array" aca="1" ref="G169" ca="1">IF(E169="","",IF(INDIRECT(VLOOKUP(B169,B$8:C$38,2,FALSE)&amp;(10*A169+5))="","",INDIRECT(VLOOKUP(B169,B$8:C$38,2,FALSE)&amp;(10*A169+5))))</f>
        <v>外</v>
      </c>
      <c r="H169" s="17" t="str" cm="1">
        <f t="array" aca="1" ref="H169" ca="1">IF(G169="","",IF(G169="●","振替後",IF(G169="▲","振替前",IF(G169="○","休日",IF(G169="外","非対象期間",IF(INDIRECT(VLOOKUP(B169,B$8:C$38,2,FALSE)&amp;(10*A169+5))="","",INDIRECT(VLOOKUP(B169,B$8:C$38,2,FALSE)&amp;(10*A169+5))))))))</f>
        <v>非対象期間</v>
      </c>
      <c r="J169" s="52"/>
      <c r="K169" s="67" t="s">
        <v>1</v>
      </c>
      <c r="L169" s="126">
        <f>DATE(YEAR(L168),MONTH(L168),DAY(L168))</f>
        <v>46419</v>
      </c>
      <c r="M169" s="126">
        <f>IF(MONTH(DATE(YEAR(L169),MONTH(L169),DAY(L169)+1))=MONTH($L168),DATE(YEAR(L169),MONTH(L169),DAY(L169)+1),"")</f>
        <v>46420</v>
      </c>
      <c r="N169" s="126">
        <f t="shared" ref="N169:AP169" si="42">IF(MONTH(DATE(YEAR(M169),MONTH(M169),DAY(M169)+1))=MONTH($L168),DATE(YEAR(M169),MONTH(M169),DAY(M169)+1),"")</f>
        <v>46421</v>
      </c>
      <c r="O169" s="126">
        <f t="shared" si="42"/>
        <v>46422</v>
      </c>
      <c r="P169" s="126">
        <f t="shared" si="42"/>
        <v>46423</v>
      </c>
      <c r="Q169" s="126">
        <f t="shared" si="42"/>
        <v>46424</v>
      </c>
      <c r="R169" s="126">
        <f t="shared" si="42"/>
        <v>46425</v>
      </c>
      <c r="S169" s="126">
        <f t="shared" si="42"/>
        <v>46426</v>
      </c>
      <c r="T169" s="126">
        <f t="shared" si="42"/>
        <v>46427</v>
      </c>
      <c r="U169" s="126">
        <f t="shared" si="42"/>
        <v>46428</v>
      </c>
      <c r="V169" s="126">
        <f t="shared" si="42"/>
        <v>46429</v>
      </c>
      <c r="W169" s="126">
        <f t="shared" si="42"/>
        <v>46430</v>
      </c>
      <c r="X169" s="126">
        <f t="shared" si="42"/>
        <v>46431</v>
      </c>
      <c r="Y169" s="126">
        <f t="shared" si="42"/>
        <v>46432</v>
      </c>
      <c r="Z169" s="126">
        <f t="shared" si="42"/>
        <v>46433</v>
      </c>
      <c r="AA169" s="126">
        <f t="shared" si="42"/>
        <v>46434</v>
      </c>
      <c r="AB169" s="126">
        <f t="shared" si="42"/>
        <v>46435</v>
      </c>
      <c r="AC169" s="126">
        <f t="shared" si="42"/>
        <v>46436</v>
      </c>
      <c r="AD169" s="126">
        <f t="shared" si="42"/>
        <v>46437</v>
      </c>
      <c r="AE169" s="126">
        <f t="shared" si="42"/>
        <v>46438</v>
      </c>
      <c r="AF169" s="126">
        <f t="shared" si="42"/>
        <v>46439</v>
      </c>
      <c r="AG169" s="126">
        <f t="shared" si="42"/>
        <v>46440</v>
      </c>
      <c r="AH169" s="126">
        <f t="shared" si="42"/>
        <v>46441</v>
      </c>
      <c r="AI169" s="126">
        <f t="shared" si="42"/>
        <v>46442</v>
      </c>
      <c r="AJ169" s="126">
        <f t="shared" si="42"/>
        <v>46443</v>
      </c>
      <c r="AK169" s="126">
        <f t="shared" si="42"/>
        <v>46444</v>
      </c>
      <c r="AL169" s="126">
        <f t="shared" si="42"/>
        <v>46445</v>
      </c>
      <c r="AM169" s="126">
        <f t="shared" si="42"/>
        <v>46446</v>
      </c>
      <c r="AN169" s="126" t="str">
        <f t="shared" si="42"/>
        <v/>
      </c>
      <c r="AO169" s="126" t="e">
        <f t="shared" si="42"/>
        <v>#VALUE!</v>
      </c>
      <c r="AP169" s="127" t="e">
        <f t="shared" si="42"/>
        <v>#VALUE!</v>
      </c>
      <c r="AQ169" s="273"/>
      <c r="AR169" s="274"/>
      <c r="AS169" s="274"/>
      <c r="AT169" s="274"/>
      <c r="AU169" s="275"/>
      <c r="AV169" s="263"/>
      <c r="AW169" s="264"/>
      <c r="AX169" s="265"/>
      <c r="AY169" s="268"/>
      <c r="AZ169" s="269"/>
      <c r="BA169" s="251"/>
      <c r="BB169" s="254"/>
      <c r="BC169" s="257"/>
      <c r="BD169" s="210"/>
      <c r="BE169" s="248"/>
      <c r="BF169" s="210"/>
      <c r="BG169" s="248"/>
      <c r="BH169" s="210"/>
      <c r="BI169" s="210"/>
      <c r="BJ169" s="140" t="s">
        <v>78</v>
      </c>
      <c r="BK169" s="140" t="s">
        <v>79</v>
      </c>
      <c r="BL169" s="222"/>
      <c r="BM169" s="249"/>
      <c r="BN169" s="249"/>
      <c r="BO169" s="173"/>
      <c r="BP169" s="173"/>
      <c r="BQ169" s="144"/>
      <c r="BR169" s="246"/>
      <c r="BS169" s="222"/>
      <c r="BT169" s="173"/>
    </row>
    <row r="170" spans="1:74" ht="13.5" customHeight="1">
      <c r="A170" s="17">
        <f t="shared" si="34"/>
        <v>6</v>
      </c>
      <c r="B170" s="17">
        <f t="shared" si="35"/>
        <v>8</v>
      </c>
      <c r="D170" s="89" cm="1">
        <f t="array" aca="1" ref="D170" ca="1">IF(INDIRECT(VLOOKUP(B170,B$8:C$38,2,FALSE)&amp;(10*A170-1))="","",INDIRECT(VLOOKUP(B170,B$8:C$38,2,FALSE)&amp;(10*A170-1)))</f>
        <v>46089</v>
      </c>
      <c r="E170" s="17" t="str">
        <f t="shared" ca="1" si="33"/>
        <v>日</v>
      </c>
      <c r="F170" s="17" t="str" cm="1">
        <f t="array" aca="1" ref="F170" ca="1">IF(E170="","",IF(INDIRECT(VLOOKUP(B170,B$8:C$38,2,FALSE)&amp;(10*A170+3))="","",INDIRECT(VLOOKUP(B170,B$8:C$38,2,FALSE)&amp;(10*A170+3))))</f>
        <v>外</v>
      </c>
      <c r="G170" s="17" t="str" cm="1">
        <f t="array" aca="1" ref="G170" ca="1">IF(E170="","",IF(INDIRECT(VLOOKUP(B170,B$8:C$38,2,FALSE)&amp;(10*A170+5))="","",INDIRECT(VLOOKUP(B170,B$8:C$38,2,FALSE)&amp;(10*A170+5))))</f>
        <v>外</v>
      </c>
      <c r="H170" s="17" t="str" cm="1">
        <f t="array" aca="1" ref="H170" ca="1">IF(G170="","",IF(G170="●","振替後",IF(G170="▲","振替前",IF(G170="○","休日",IF(G170="外","非対象期間",IF(INDIRECT(VLOOKUP(B170,B$8:C$38,2,FALSE)&amp;(10*A170+5))="","",INDIRECT(VLOOKUP(B170,B$8:C$38,2,FALSE)&amp;(10*A170+5))))))))</f>
        <v>非対象期間</v>
      </c>
      <c r="J170" s="52"/>
      <c r="K170" s="67" t="s">
        <v>2</v>
      </c>
      <c r="L170" s="145" t="str">
        <f t="shared" ref="L170:AP170" si="43">TEXT(L169,"aaa")</f>
        <v>月</v>
      </c>
      <c r="M170" s="145" t="str">
        <f t="shared" si="43"/>
        <v>火</v>
      </c>
      <c r="N170" s="145" t="str">
        <f t="shared" si="43"/>
        <v>水</v>
      </c>
      <c r="O170" s="145" t="str">
        <f t="shared" si="43"/>
        <v>木</v>
      </c>
      <c r="P170" s="145" t="str">
        <f t="shared" si="43"/>
        <v>金</v>
      </c>
      <c r="Q170" s="145" t="str">
        <f t="shared" si="43"/>
        <v>土</v>
      </c>
      <c r="R170" s="145" t="str">
        <f t="shared" si="43"/>
        <v>日</v>
      </c>
      <c r="S170" s="145" t="str">
        <f t="shared" si="43"/>
        <v>月</v>
      </c>
      <c r="T170" s="145" t="str">
        <f t="shared" si="43"/>
        <v>火</v>
      </c>
      <c r="U170" s="145" t="str">
        <f t="shared" si="43"/>
        <v>水</v>
      </c>
      <c r="V170" s="145" t="str">
        <f t="shared" si="43"/>
        <v>木</v>
      </c>
      <c r="W170" s="145" t="str">
        <f t="shared" si="43"/>
        <v>金</v>
      </c>
      <c r="X170" s="145" t="str">
        <f t="shared" si="43"/>
        <v>土</v>
      </c>
      <c r="Y170" s="145" t="str">
        <f t="shared" si="43"/>
        <v>日</v>
      </c>
      <c r="Z170" s="145" t="str">
        <f t="shared" si="43"/>
        <v>月</v>
      </c>
      <c r="AA170" s="145" t="str">
        <f t="shared" si="43"/>
        <v>火</v>
      </c>
      <c r="AB170" s="145" t="str">
        <f t="shared" si="43"/>
        <v>水</v>
      </c>
      <c r="AC170" s="145" t="str">
        <f t="shared" si="43"/>
        <v>木</v>
      </c>
      <c r="AD170" s="145" t="str">
        <f t="shared" si="43"/>
        <v>金</v>
      </c>
      <c r="AE170" s="145" t="str">
        <f t="shared" si="43"/>
        <v>土</v>
      </c>
      <c r="AF170" s="145" t="str">
        <f t="shared" si="43"/>
        <v>日</v>
      </c>
      <c r="AG170" s="145" t="str">
        <f t="shared" si="43"/>
        <v>月</v>
      </c>
      <c r="AH170" s="145" t="str">
        <f t="shared" si="43"/>
        <v>火</v>
      </c>
      <c r="AI170" s="145" t="str">
        <f t="shared" si="43"/>
        <v>水</v>
      </c>
      <c r="AJ170" s="145" t="str">
        <f t="shared" si="43"/>
        <v>木</v>
      </c>
      <c r="AK170" s="145" t="str">
        <f t="shared" si="43"/>
        <v>金</v>
      </c>
      <c r="AL170" s="145" t="str">
        <f t="shared" si="43"/>
        <v>土</v>
      </c>
      <c r="AM170" s="145" t="str">
        <f t="shared" si="43"/>
        <v>日</v>
      </c>
      <c r="AN170" s="145" t="str">
        <f t="shared" si="43"/>
        <v/>
      </c>
      <c r="AO170" s="145" t="e">
        <f t="shared" si="43"/>
        <v>#VALUE!</v>
      </c>
      <c r="AP170" s="146" t="e">
        <f t="shared" si="43"/>
        <v>#VALUE!</v>
      </c>
      <c r="AQ170" s="287" t="s">
        <v>137</v>
      </c>
      <c r="AR170" s="289" t="s">
        <v>138</v>
      </c>
      <c r="AS170" s="289" t="s">
        <v>139</v>
      </c>
      <c r="AT170" s="289" t="s">
        <v>140</v>
      </c>
      <c r="AU170" s="304" t="s">
        <v>141</v>
      </c>
      <c r="AV170" s="229" t="s">
        <v>44</v>
      </c>
      <c r="AW170" s="230" t="s">
        <v>12</v>
      </c>
      <c r="AX170" s="231" t="s">
        <v>51</v>
      </c>
      <c r="AY170" s="232" t="s">
        <v>44</v>
      </c>
      <c r="AZ170" s="235" t="s">
        <v>13</v>
      </c>
      <c r="BA170" s="252"/>
      <c r="BB170" s="255"/>
      <c r="BC170" s="238">
        <f>COUNT(L169:AP169)</f>
        <v>28</v>
      </c>
      <c r="BD170" s="208">
        <f>BC170-BA172</f>
        <v>28</v>
      </c>
      <c r="BE170" s="222">
        <f>SUM(BD$8:BD173)</f>
        <v>446</v>
      </c>
      <c r="BF170" s="208">
        <f>BC170-BA174</f>
        <v>28</v>
      </c>
      <c r="BG170" s="222">
        <f>SUM(BF$8:BF173)</f>
        <v>446</v>
      </c>
      <c r="BH170" s="222">
        <f>COUNTIF(L173:AP173,"○")+COUNTIF(L173:AP173,"●")</f>
        <v>0</v>
      </c>
      <c r="BI170" s="222">
        <f>SUM(BH$9:BH174)</f>
        <v>32</v>
      </c>
      <c r="BJ170" s="222">
        <f>COUNTIF(L175:AP175,"○")+COUNTIF(L175:AP175,"●")</f>
        <v>0</v>
      </c>
      <c r="BK170" s="222">
        <f>SUM(BJ$10:BJ175)</f>
        <v>32</v>
      </c>
      <c r="BL170" s="173">
        <f>COUNTIF(L170:AP170,"土")+COUNTIF(L170:AP170,"日")</f>
        <v>8</v>
      </c>
      <c r="BM170" s="248"/>
      <c r="BN170" s="248"/>
      <c r="BO170" s="173" t="str">
        <f ca="1">IF(OR(BM171/BD170&lt;0.285,BM171=0),"特例","特例なし")</f>
        <v>特例なし</v>
      </c>
      <c r="BP170" s="173" t="str">
        <f ca="1">IF(OR(BN171/BF170&lt;0.285,BN171=0),"特例","特例なし")</f>
        <v>特例なし</v>
      </c>
      <c r="BQ170" s="223" t="s">
        <v>97</v>
      </c>
      <c r="BR170" s="225">
        <f>ABS(IF(WEEKDAY(L168,3)=0,7,WEEKDAY(L168,3)-7))</f>
        <v>7</v>
      </c>
      <c r="BS170" s="173">
        <f ca="1">IF($AX$340="計画",IF(BD170=0,1,IF(AX173="達成",1,IF(AX173="達成※",1,0))),IF(BF170=0,1,IF(AX175="達成",1,IF(AX175="達成※",1,0))))</f>
        <v>0</v>
      </c>
      <c r="BT170" s="173">
        <f ca="1">IF($AX$340="計画",IF(COUNTIF(AQ174:AU174,"未")=0,1,0),IF(COUNTIF(AQ176:AU176,"未")=0,1,0))</f>
        <v>0</v>
      </c>
    </row>
    <row r="171" spans="1:74" ht="33.950000000000003" customHeight="1">
      <c r="A171" s="17">
        <f t="shared" si="34"/>
        <v>6</v>
      </c>
      <c r="B171" s="17">
        <f t="shared" si="35"/>
        <v>9</v>
      </c>
      <c r="D171" s="89" cm="1">
        <f t="array" aca="1" ref="D171" ca="1">IF(INDIRECT(VLOOKUP(B171,B$8:C$38,2,FALSE)&amp;(10*A171-1))="","",INDIRECT(VLOOKUP(B171,B$8:C$38,2,FALSE)&amp;(10*A171-1)))</f>
        <v>46090</v>
      </c>
      <c r="E171" s="17" t="str">
        <f t="shared" ca="1" si="33"/>
        <v>月</v>
      </c>
      <c r="F171" s="17" t="str" cm="1">
        <f t="array" aca="1" ref="F171" ca="1">IF(E171="","",IF(INDIRECT(VLOOKUP(B171,B$8:C$38,2,FALSE)&amp;(10*A171+3))="","",INDIRECT(VLOOKUP(B171,B$8:C$38,2,FALSE)&amp;(10*A171+3))))</f>
        <v>外</v>
      </c>
      <c r="G171" s="17" t="str" cm="1">
        <f t="array" aca="1" ref="G171" ca="1">IF(E171="","",IF(INDIRECT(VLOOKUP(B171,B$8:C$38,2,FALSE)&amp;(10*A171+5))="","",INDIRECT(VLOOKUP(B171,B$8:C$38,2,FALSE)&amp;(10*A171+5))))</f>
        <v>外</v>
      </c>
      <c r="H171" s="17" t="str" cm="1">
        <f t="array" aca="1" ref="H171" ca="1">IF(G171="","",IF(G171="●","振替後",IF(G171="▲","振替前",IF(G171="○","休日",IF(G171="外","非対象期間",IF(INDIRECT(VLOOKUP(B171,B$8:C$38,2,FALSE)&amp;(10*A171+5))="","",INDIRECT(VLOOKUP(B171,B$8:C$38,2,FALSE)&amp;(10*A171+5))))))))</f>
        <v>非対象期間</v>
      </c>
      <c r="J171" s="52"/>
      <c r="K171" s="220" t="s">
        <v>3</v>
      </c>
      <c r="L171" s="218" t="str">
        <f>IFERROR(VLOOKUP(L169,祝日一覧!$A:$C,3,FALSE),"")</f>
        <v/>
      </c>
      <c r="M171" s="218" t="str">
        <f>IFERROR(VLOOKUP(M169,祝日一覧!$A:$C,3,FALSE),"")</f>
        <v/>
      </c>
      <c r="N171" s="218" t="str">
        <f>IFERROR(VLOOKUP(N169,祝日一覧!$A:$C,3,FALSE),"")</f>
        <v/>
      </c>
      <c r="O171" s="218" t="str">
        <f>IFERROR(VLOOKUP(O169,祝日一覧!$A:$C,3,FALSE),"")</f>
        <v/>
      </c>
      <c r="P171" s="218" t="str">
        <f>IFERROR(VLOOKUP(P169,祝日一覧!$A:$C,3,FALSE),"")</f>
        <v/>
      </c>
      <c r="Q171" s="218" t="str">
        <f>IFERROR(VLOOKUP(Q169,祝日一覧!$A:$C,3,FALSE),"")</f>
        <v/>
      </c>
      <c r="R171" s="218" t="str">
        <f>IFERROR(VLOOKUP(R169,祝日一覧!$A:$C,3,FALSE),"")</f>
        <v/>
      </c>
      <c r="S171" s="218" t="str">
        <f>IFERROR(VLOOKUP(S169,祝日一覧!$A:$C,3,FALSE),"")</f>
        <v/>
      </c>
      <c r="T171" s="218" t="str">
        <f>IFERROR(VLOOKUP(T169,祝日一覧!$A:$C,3,FALSE),"")</f>
        <v/>
      </c>
      <c r="U171" s="218" t="str">
        <f>IFERROR(VLOOKUP(U169,祝日一覧!$A:$C,3,FALSE),"")</f>
        <v/>
      </c>
      <c r="V171" s="218" t="str">
        <f>IFERROR(VLOOKUP(V169,祝日一覧!$A:$C,3,FALSE),"")</f>
        <v>建国記念の日</v>
      </c>
      <c r="W171" s="218" t="str">
        <f>IFERROR(VLOOKUP(W169,祝日一覧!$A:$C,3,FALSE),"")</f>
        <v/>
      </c>
      <c r="X171" s="218" t="str">
        <f>IFERROR(VLOOKUP(X169,祝日一覧!$A:$C,3,FALSE),"")</f>
        <v/>
      </c>
      <c r="Y171" s="218" t="str">
        <f>IFERROR(VLOOKUP(Y169,祝日一覧!$A:$C,3,FALSE),"")</f>
        <v/>
      </c>
      <c r="Z171" s="218" t="str">
        <f>IFERROR(VLOOKUP(Z169,祝日一覧!$A:$C,3,FALSE),"")</f>
        <v/>
      </c>
      <c r="AA171" s="218" t="str">
        <f>IFERROR(VLOOKUP(AA169,祝日一覧!$A:$C,3,FALSE),"")</f>
        <v/>
      </c>
      <c r="AB171" s="218" t="str">
        <f>IFERROR(VLOOKUP(AB169,祝日一覧!$A:$C,3,FALSE),"")</f>
        <v/>
      </c>
      <c r="AC171" s="218" t="str">
        <f>IFERROR(VLOOKUP(AC169,祝日一覧!$A:$C,3,FALSE),"")</f>
        <v/>
      </c>
      <c r="AD171" s="218" t="str">
        <f>IFERROR(VLOOKUP(AD169,祝日一覧!$A:$C,3,FALSE),"")</f>
        <v/>
      </c>
      <c r="AE171" s="218" t="str">
        <f>IFERROR(VLOOKUP(AE169,祝日一覧!$A:$C,3,FALSE),"")</f>
        <v/>
      </c>
      <c r="AF171" s="218" t="str">
        <f>IFERROR(VLOOKUP(AF169,祝日一覧!$A:$C,3,FALSE),"")</f>
        <v/>
      </c>
      <c r="AG171" s="218" t="str">
        <f>IFERROR(VLOOKUP(AG169,祝日一覧!$A:$C,3,FALSE),"")</f>
        <v/>
      </c>
      <c r="AH171" s="218" t="str">
        <f>IFERROR(VLOOKUP(AH169,祝日一覧!$A:$C,3,FALSE),"")</f>
        <v>天皇誕生日</v>
      </c>
      <c r="AI171" s="218" t="str">
        <f>IFERROR(VLOOKUP(AI169,祝日一覧!$A:$C,3,FALSE),"")</f>
        <v/>
      </c>
      <c r="AJ171" s="218" t="str">
        <f>IFERROR(VLOOKUP(AJ169,祝日一覧!$A:$C,3,FALSE),"")</f>
        <v/>
      </c>
      <c r="AK171" s="218" t="str">
        <f>IFERROR(VLOOKUP(AK169,祝日一覧!$A:$C,3,FALSE),"")</f>
        <v/>
      </c>
      <c r="AL171" s="218" t="str">
        <f>IFERROR(VLOOKUP(AL169,祝日一覧!$A:$C,3,FALSE),"")</f>
        <v/>
      </c>
      <c r="AM171" s="218" t="str">
        <f>IFERROR(VLOOKUP(AM169,祝日一覧!$A:$C,3,FALSE),"")</f>
        <v/>
      </c>
      <c r="AN171" s="218" t="str">
        <f>IFERROR(VLOOKUP(AN169,祝日一覧!$A:$C,3,FALSE),"")</f>
        <v/>
      </c>
      <c r="AO171" s="218" t="str">
        <f>IFERROR(VLOOKUP(AO169,祝日一覧!$A:$C,3,FALSE),"")</f>
        <v/>
      </c>
      <c r="AP171" s="219" t="str">
        <f>IFERROR(VLOOKUP(AP169,祝日一覧!$A:$C,3,FALSE),"")</f>
        <v/>
      </c>
      <c r="AQ171" s="288"/>
      <c r="AR171" s="290"/>
      <c r="AS171" s="290"/>
      <c r="AT171" s="290"/>
      <c r="AU171" s="305"/>
      <c r="AV171" s="229"/>
      <c r="AW171" s="230"/>
      <c r="AX171" s="231"/>
      <c r="AY171" s="233"/>
      <c r="AZ171" s="236"/>
      <c r="BA171" s="41" t="s">
        <v>85</v>
      </c>
      <c r="BB171" s="42" t="s">
        <v>85</v>
      </c>
      <c r="BC171" s="238"/>
      <c r="BD171" s="209"/>
      <c r="BE171" s="222"/>
      <c r="BF171" s="209"/>
      <c r="BG171" s="222"/>
      <c r="BH171" s="222"/>
      <c r="BI171" s="222"/>
      <c r="BJ171" s="222"/>
      <c r="BK171" s="222"/>
      <c r="BL171" s="173"/>
      <c r="BM171" s="226">
        <f ca="1">BL170-BB172</f>
        <v>8</v>
      </c>
      <c r="BN171" s="226">
        <f ca="1">BL170-BB174</f>
        <v>8</v>
      </c>
      <c r="BO171" s="173"/>
      <c r="BP171" s="173"/>
      <c r="BQ171" s="224"/>
      <c r="BR171" s="225">
        <f>WEEKDAY(L167,3)</f>
        <v>5</v>
      </c>
      <c r="BS171" s="173"/>
      <c r="BT171" s="173"/>
      <c r="BU171" s="24"/>
    </row>
    <row r="172" spans="1:74" s="3" customFormat="1" ht="53.1" customHeight="1">
      <c r="A172" s="17">
        <f t="shared" si="34"/>
        <v>6</v>
      </c>
      <c r="B172" s="17">
        <f t="shared" si="35"/>
        <v>10</v>
      </c>
      <c r="C172" s="88"/>
      <c r="D172" s="89" cm="1">
        <f t="array" aca="1" ref="D172" ca="1">IF(INDIRECT(VLOOKUP(B172,B$8:C$38,2,FALSE)&amp;(10*A172-1))="","",INDIRECT(VLOOKUP(B172,B$8:C$38,2,FALSE)&amp;(10*A172-1)))</f>
        <v>46091</v>
      </c>
      <c r="E172" s="17" t="str">
        <f t="shared" ca="1" si="33"/>
        <v>火</v>
      </c>
      <c r="F172" s="17" t="str" cm="1">
        <f t="array" aca="1" ref="F172" ca="1">IF(E172="","",IF(INDIRECT(VLOOKUP(B172,B$8:C$38,2,FALSE)&amp;(10*A172+3))="","",INDIRECT(VLOOKUP(B172,B$8:C$38,2,FALSE)&amp;(10*A172+3))))</f>
        <v>外</v>
      </c>
      <c r="G172" s="17" t="str" cm="1">
        <f t="array" aca="1" ref="G172" ca="1">IF(E172="","",IF(INDIRECT(VLOOKUP(B172,B$8:C$38,2,FALSE)&amp;(10*A172+5))="","",INDIRECT(VLOOKUP(B172,B$8:C$38,2,FALSE)&amp;(10*A172+5))))</f>
        <v>外</v>
      </c>
      <c r="H172" s="17" t="str" cm="1">
        <f t="array" aca="1" ref="H172" ca="1">IF(G172="","",IF(G172="●","振替後",IF(G172="▲","振替前",IF(G172="○","休日",IF(G172="外","非対象期間",IF(INDIRECT(VLOOKUP(B172,B$8:C$38,2,FALSE)&amp;(10*A172+5))="","",INDIRECT(VLOOKUP(B172,B$8:C$38,2,FALSE)&amp;(10*A172+5))))))))</f>
        <v>非対象期間</v>
      </c>
      <c r="J172" s="68"/>
      <c r="K172" s="221"/>
      <c r="L172" s="218"/>
      <c r="M172" s="218"/>
      <c r="N172" s="218"/>
      <c r="O172" s="218"/>
      <c r="P172" s="218"/>
      <c r="Q172" s="218"/>
      <c r="R172" s="218"/>
      <c r="S172" s="218"/>
      <c r="T172" s="218"/>
      <c r="U172" s="218"/>
      <c r="V172" s="218"/>
      <c r="W172" s="218"/>
      <c r="X172" s="218"/>
      <c r="Y172" s="218"/>
      <c r="Z172" s="218"/>
      <c r="AA172" s="218"/>
      <c r="AB172" s="218"/>
      <c r="AC172" s="218"/>
      <c r="AD172" s="218"/>
      <c r="AE172" s="218"/>
      <c r="AF172" s="218"/>
      <c r="AG172" s="218"/>
      <c r="AH172" s="218"/>
      <c r="AI172" s="218"/>
      <c r="AJ172" s="218"/>
      <c r="AK172" s="218"/>
      <c r="AL172" s="218"/>
      <c r="AM172" s="218"/>
      <c r="AN172" s="218"/>
      <c r="AO172" s="218"/>
      <c r="AP172" s="219"/>
      <c r="AQ172" s="108" t="str">
        <f>IF($BR170=7,DBCS(1&amp;"日～"&amp;7&amp;"日"),DBCS("前"&amp;DAY(EOMONTH($L168-1,0))-6+$BR170&amp;"日～"&amp;$BR170&amp;"日"))</f>
        <v>１日～７日</v>
      </c>
      <c r="AR172" s="109" t="str">
        <f>DBCS($BR170+1&amp;"日～"&amp;$BR170+7&amp;"日")</f>
        <v>８日～１４日</v>
      </c>
      <c r="AS172" s="109" t="str">
        <f>DBCS($BR170+8&amp;"日～"&amp;$BR170+14&amp;"日")</f>
        <v>１５日～２１日</v>
      </c>
      <c r="AT172" s="109" t="str">
        <f>DBCS($BR170+15&amp;"日～"&amp;$BR170+21&amp;"日")</f>
        <v>２２日～２８日</v>
      </c>
      <c r="AU172" s="110" t="str">
        <f>IF(AND(BR170=7,BR173=0),"-",IF($BR175=3,"-",DBCS($BR170+22&amp;"日～"&amp;$BR170+28&amp;"日")))</f>
        <v>-</v>
      </c>
      <c r="AV172" s="229"/>
      <c r="AW172" s="230"/>
      <c r="AX172" s="231"/>
      <c r="AY172" s="234"/>
      <c r="AZ172" s="237"/>
      <c r="BA172" s="41">
        <f>COUNTIF(L173:AP174,"外")</f>
        <v>0</v>
      </c>
      <c r="BB172" s="42">
        <f ca="1">COUNTIF(OFFSET(L173,0,MAX(5-WEEKDAY(L168,3),0),1,MIN(7-WEEKDAY(L168,3),2)),"外")+COUNTIF(OFFSET(L173,0,MAX(5-WEEKDAY(L168,3),0)+7,1,2),"外")+COUNTIF(OFFSET(L173,0,MAX(5-WEEKDAY(L168,3),0)+14,1,2),"外")+COUNTIF(OFFSET(L173,0,MAX(5-WEEKDAY(L168,3),0)+21,1,2),"外")+IF(BR172-BR170&lt;27,0,COUNTIF(OFFSET(L173,0,BR170+26,1,MIN(7-BR173,2)),"外"))</f>
        <v>0</v>
      </c>
      <c r="BC172" s="238"/>
      <c r="BD172" s="209"/>
      <c r="BE172" s="222"/>
      <c r="BF172" s="209"/>
      <c r="BG172" s="222"/>
      <c r="BH172" s="222"/>
      <c r="BI172" s="222"/>
      <c r="BJ172" s="222"/>
      <c r="BK172" s="222"/>
      <c r="BL172" s="173"/>
      <c r="BM172" s="227"/>
      <c r="BN172" s="227"/>
      <c r="BO172" s="173"/>
      <c r="BP172" s="173"/>
      <c r="BQ172" s="35" t="s">
        <v>98</v>
      </c>
      <c r="BR172" s="31">
        <f>DAY(EOMONTH(L168,0))</f>
        <v>28</v>
      </c>
      <c r="BS172" s="173"/>
      <c r="BT172" s="173"/>
      <c r="BU172" s="29"/>
      <c r="BV172" s="30"/>
    </row>
    <row r="173" spans="1:74" s="4" customFormat="1" ht="29.1" customHeight="1">
      <c r="A173" s="17">
        <f t="shared" si="34"/>
        <v>6</v>
      </c>
      <c r="B173" s="17">
        <f t="shared" si="35"/>
        <v>11</v>
      </c>
      <c r="D173" s="89" cm="1">
        <f t="array" aca="1" ref="D173" ca="1">IF(INDIRECT(VLOOKUP(B173,B$8:C$38,2,FALSE)&amp;(10*A173-1))="","",INDIRECT(VLOOKUP(B173,B$8:C$38,2,FALSE)&amp;(10*A173-1)))</f>
        <v>46092</v>
      </c>
      <c r="E173" s="17" t="str">
        <f t="shared" ca="1" si="33"/>
        <v>水</v>
      </c>
      <c r="F173" s="17" t="str" cm="1">
        <f t="array" aca="1" ref="F173" ca="1">IF(E173="","",IF(INDIRECT(VLOOKUP(B173,B$8:C$38,2,FALSE)&amp;(10*A173+3))="","",INDIRECT(VLOOKUP(B173,B$8:C$38,2,FALSE)&amp;(10*A173+3))))</f>
        <v>外</v>
      </c>
      <c r="G173" s="17" t="str" cm="1">
        <f t="array" aca="1" ref="G173" ca="1">IF(E173="","",IF(INDIRECT(VLOOKUP(B173,B$8:C$38,2,FALSE)&amp;(10*A173+5))="","",INDIRECT(VLOOKUP(B173,B$8:C$38,2,FALSE)&amp;(10*A173+5))))</f>
        <v>外</v>
      </c>
      <c r="H173" s="17" t="str" cm="1">
        <f t="array" aca="1" ref="H173" ca="1">IF(G173="","",IF(G173="●","振替後",IF(G173="▲","振替前",IF(G173="○","休日",IF(G173="外","非対象期間",IF(INDIRECT(VLOOKUP(B173,B$8:C$38,2,FALSE)&amp;(10*A173+5))="","",INDIRECT(VLOOKUP(B173,B$8:C$38,2,FALSE)&amp;(10*A173+5))))))))</f>
        <v>非対象期間</v>
      </c>
      <c r="J173" s="69"/>
      <c r="K173" s="212" t="s">
        <v>88</v>
      </c>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c r="AK173" s="194"/>
      <c r="AL173" s="194"/>
      <c r="AM173" s="194"/>
      <c r="AN173" s="194"/>
      <c r="AO173" s="194"/>
      <c r="AP173" s="196"/>
      <c r="AQ173" s="111">
        <f ca="1">IF(BR170=7,COUNTIF(OFFSET($L173,0,0,1,$BR170),"○")+COUNTIF(OFFSET($L173,0,$BR170,1,7),"●"),COUNTIF(OFFSET($L173,0,0,1,$BR170),"○")+COUNTIF(OFFSET($L173,-10,DAY(EOMONTH(L168-1,0))-7+BR170,1,7-$BR170),"○")+COUNTIF(OFFSET(L173,0,BR170,1,7),"●"))</f>
        <v>0</v>
      </c>
      <c r="AR173" s="112">
        <f ca="1">COUNTIF(OFFSET($L173,0,$BR170,1,7),"○")+COUNTIF(OFFSET($L173,0,$BR170+7,1,7),"●")</f>
        <v>0</v>
      </c>
      <c r="AS173" s="112">
        <f ca="1">COUNTIF(OFFSET($L173,0,$BR170+7,1,7),"○")+COUNTIF(OFFSET($L173,0,$BR170+14,1,7),"●")</f>
        <v>0</v>
      </c>
      <c r="AT173" s="112">
        <f ca="1">IF(BR175=3,COUNTIF(OFFSET($L173,0,$BR170+14,1,7),"○")+IFERROR(COUNTIF(OFFSET(L173,0,BR170+22,1,BR173),"●"),0)+COUNTIF(OFFSET(L173,10,0,1,7-BR173),"●"),COUNTIF(OFFSET($L173,0,$BR170+14,1,7),"○")+COUNTIF(OFFSET($L173,0,$BR170+21,1,7),"●"))</f>
        <v>0</v>
      </c>
      <c r="AU173" s="113" t="str">
        <f ca="1">IF((BR175+SIGN(BR170))&lt;5,"-",IF(BR173=0,COUNTIF(OFFSET(L173,0,BR170+21,1,7),"○")+COUNTIF(OFFSET(L173,10,0,1,7-BR173),"●"),COUNTIF(OFFSET(L173,0,BR170+21,1,7),"○")+COUNTIF(OFFSET(L173,0,BR170+28,1,BR173),"●")+COUNTIF(OFFSET(L173,10,1,7-BR173,),"●")))</f>
        <v>-</v>
      </c>
      <c r="AV173" s="198">
        <f>BH170</f>
        <v>0</v>
      </c>
      <c r="AW173" s="200">
        <f>IF(BD170=0,"対象外",AV173/BD170)</f>
        <v>0</v>
      </c>
      <c r="AX173" s="202" t="str">
        <f ca="1">IF(BD170=0,"対象外",IF(AV173/BD170&gt;=0.285,"達成",IF(AV173&gt;=BO173,"達成※","未")))</f>
        <v>未</v>
      </c>
      <c r="AY173" s="204">
        <f>BI170</f>
        <v>32</v>
      </c>
      <c r="AZ173" s="206">
        <f>IFERROR(AY173/BE170,"")</f>
        <v>7.1748878923766815E-2</v>
      </c>
      <c r="BA173" s="41" t="s">
        <v>86</v>
      </c>
      <c r="BB173" s="42" t="s">
        <v>86</v>
      </c>
      <c r="BC173" s="238"/>
      <c r="BD173" s="209"/>
      <c r="BE173" s="222"/>
      <c r="BF173" s="209"/>
      <c r="BG173" s="222"/>
      <c r="BH173" s="222"/>
      <c r="BI173" s="222"/>
      <c r="BJ173" s="222"/>
      <c r="BK173" s="222"/>
      <c r="BL173" s="173"/>
      <c r="BM173" s="227"/>
      <c r="BN173" s="227"/>
      <c r="BO173" s="173" t="str">
        <f ca="1">IF(OR(BM171/BD170&lt;0.285,BM171=0),BM171,"-")</f>
        <v>-</v>
      </c>
      <c r="BP173" s="226" t="str">
        <f ca="1">IF(OR(BN171/BF170&lt;0.285,BN171=0),BN171,"-")</f>
        <v>-</v>
      </c>
      <c r="BQ173" s="36" t="s">
        <v>99</v>
      </c>
      <c r="BR173" s="33">
        <f>MOD(BR172-BR170,7)</f>
        <v>0</v>
      </c>
      <c r="BS173" s="173"/>
      <c r="BT173" s="173"/>
    </row>
    <row r="174" spans="1:74" s="4" customFormat="1" ht="29.1" customHeight="1">
      <c r="A174" s="17">
        <f t="shared" si="34"/>
        <v>6</v>
      </c>
      <c r="B174" s="17">
        <f t="shared" si="35"/>
        <v>12</v>
      </c>
      <c r="D174" s="89" cm="1">
        <f t="array" aca="1" ref="D174" ca="1">IF(INDIRECT(VLOOKUP(B174,B$8:C$38,2,FALSE)&amp;(10*A174-1))="","",INDIRECT(VLOOKUP(B174,B$8:C$38,2,FALSE)&amp;(10*A174-1)))</f>
        <v>46093</v>
      </c>
      <c r="E174" s="17" t="str">
        <f t="shared" ca="1" si="33"/>
        <v>木</v>
      </c>
      <c r="F174" s="17" t="str" cm="1">
        <f t="array" aca="1" ref="F174" ca="1">IF(E174="","",IF(INDIRECT(VLOOKUP(B174,B$8:C$38,2,FALSE)&amp;(10*A174+3))="","",INDIRECT(VLOOKUP(B174,B$8:C$38,2,FALSE)&amp;(10*A174+3))))</f>
        <v>外</v>
      </c>
      <c r="G174" s="17" t="str" cm="1">
        <f t="array" aca="1" ref="G174" ca="1">IF(E174="","",IF(INDIRECT(VLOOKUP(B174,B$8:C$38,2,FALSE)&amp;(10*A174+5))="","",INDIRECT(VLOOKUP(B174,B$8:C$38,2,FALSE)&amp;(10*A174+5))))</f>
        <v>外</v>
      </c>
      <c r="H174" s="17" t="str" cm="1">
        <f t="array" aca="1" ref="H174" ca="1">IF(G174="","",IF(G174="●","振替後",IF(G174="▲","振替前",IF(G174="○","休日",IF(G174="外","非対象期間",IF(INDIRECT(VLOOKUP(B174,B$8:C$38,2,FALSE)&amp;(10*A174+5))="","",INDIRECT(VLOOKUP(B174,B$8:C$38,2,FALSE)&amp;(10*A174+5))))))))</f>
        <v>非対象期間</v>
      </c>
      <c r="J174" s="69"/>
      <c r="K174" s="24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c r="AK174" s="194"/>
      <c r="AL174" s="194"/>
      <c r="AM174" s="194"/>
      <c r="AN174" s="194"/>
      <c r="AO174" s="194"/>
      <c r="AP174" s="196"/>
      <c r="AQ174" s="114" t="str">
        <f ca="1">IF(BR170=1,
IF((2-COUNTIF(OFFSET(L173,0,0,1,1),"外")-COUNTIF(OFFSET(L173,-10,BR162-1),"外"))&lt;=AQ173,"達成","未"),
IF((2-COUNTIF(OFFSET(L173,0,MAX(5-WEEKDAY(L168,3),0),1,2),"外"))&lt;=AQ173,"達成","未"))</f>
        <v>未</v>
      </c>
      <c r="AR174" s="112" t="str">
        <f ca="1">IF((2-COUNTIF(OFFSET($L173,0,$BR170+5,1,2),"外"))&lt;=AR173,"達成","未")</f>
        <v>未</v>
      </c>
      <c r="AS174" s="112" t="str">
        <f ca="1">IF((2-COUNTIF(OFFSET($L173,0,$BR170+12,1,2),"外"))&lt;=AS173,"達成","未")</f>
        <v>未</v>
      </c>
      <c r="AT174" s="112" t="str">
        <f ca="1">IF((2-COUNTIF(OFFSET($L173,0,$BR170+19,1,2),"外"))&lt;=AT173,"達成","未")</f>
        <v>未</v>
      </c>
      <c r="AU174" s="113" t="str">
        <f ca="1">IF((BR175+SIGN(BR170))&lt;5,"-",IF((2-COUNTIF(OFFSET($L173,0,$BR170+26,1,2),"外"))&lt;=AU173,"達成","未"))</f>
        <v>-</v>
      </c>
      <c r="AV174" s="214"/>
      <c r="AW174" s="215"/>
      <c r="AX174" s="216"/>
      <c r="AY174" s="217"/>
      <c r="AZ174" s="239"/>
      <c r="BA174" s="240">
        <f>COUNTIF(L175:AP176,"外")</f>
        <v>0</v>
      </c>
      <c r="BB174" s="242">
        <f ca="1">COUNTIF(OFFSET(L175,0,MAX(5-WEEKDAY(L168,3),0),1,MIN(7-WEEKDAY(L168,3),2)),"外")+COUNTIF(OFFSET(L175,0,MAX(5-WEEKDAY(L168,3),0)+7,1,2),"外")+COUNTIF(OFFSET(L175,0,MAX(5-WEEKDAY(L168,3),0)+14,1,2),"外")+COUNTIF(OFFSET(L175,0,MAX(5-WEEKDAY(L168,3),0)+21,1,2),"外")+IF(BR172-BR170&lt;27,0,COUNTIF(OFFSET(L175,0,BR170+26,1,MIN(7-BR173,2)),"外"))</f>
        <v>0</v>
      </c>
      <c r="BC174" s="238"/>
      <c r="BD174" s="209"/>
      <c r="BE174" s="222"/>
      <c r="BF174" s="209"/>
      <c r="BG174" s="222"/>
      <c r="BH174" s="222"/>
      <c r="BI174" s="222"/>
      <c r="BJ174" s="222"/>
      <c r="BK174" s="222"/>
      <c r="BL174" s="173"/>
      <c r="BM174" s="227"/>
      <c r="BN174" s="227"/>
      <c r="BO174" s="173"/>
      <c r="BP174" s="227"/>
      <c r="BQ174" s="142" t="s">
        <v>101</v>
      </c>
      <c r="BR174" s="33">
        <f>SIGN(BR170)+SIGN(BR173)+BR175</f>
        <v>4</v>
      </c>
      <c r="BS174" s="173"/>
      <c r="BT174" s="173"/>
    </row>
    <row r="175" spans="1:74" s="4" customFormat="1" ht="29.1" customHeight="1">
      <c r="A175" s="17">
        <f t="shared" si="34"/>
        <v>6</v>
      </c>
      <c r="B175" s="17">
        <f t="shared" si="35"/>
        <v>13</v>
      </c>
      <c r="D175" s="89" cm="1">
        <f t="array" aca="1" ref="D175" ca="1">IF(INDIRECT(VLOOKUP(B175,B$8:C$38,2,FALSE)&amp;(10*A175-1))="","",INDIRECT(VLOOKUP(B175,B$8:C$38,2,FALSE)&amp;(10*A175-1)))</f>
        <v>46094</v>
      </c>
      <c r="E175" s="17" t="str">
        <f t="shared" ca="1" si="33"/>
        <v>金</v>
      </c>
      <c r="F175" s="17" t="str" cm="1">
        <f t="array" aca="1" ref="F175" ca="1">IF(E175="","",IF(INDIRECT(VLOOKUP(B175,B$8:C$38,2,FALSE)&amp;(10*A175+3))="","",INDIRECT(VLOOKUP(B175,B$8:C$38,2,FALSE)&amp;(10*A175+3))))</f>
        <v>外</v>
      </c>
      <c r="G175" s="17" t="str" cm="1">
        <f t="array" aca="1" ref="G175" ca="1">IF(E175="","",IF(INDIRECT(VLOOKUP(B175,B$8:C$38,2,FALSE)&amp;(10*A175+5))="","",INDIRECT(VLOOKUP(B175,B$8:C$38,2,FALSE)&amp;(10*A175+5))))</f>
        <v>外</v>
      </c>
      <c r="H175" s="17" t="str" cm="1">
        <f t="array" aca="1" ref="H175" ca="1">IF(G175="","",IF(G175="●","振替後",IF(G175="▲","振替前",IF(G175="○","休日",IF(G175="外","非対象期間",IF(INDIRECT(VLOOKUP(B175,B$8:C$38,2,FALSE)&amp;(10*A175+5))="","",INDIRECT(VLOOKUP(B175,B$8:C$38,2,FALSE)&amp;(10*A175+5))))))))</f>
        <v>非対象期間</v>
      </c>
      <c r="J175" s="69"/>
      <c r="K175" s="212" t="s">
        <v>84</v>
      </c>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c r="AK175" s="194"/>
      <c r="AL175" s="194"/>
      <c r="AM175" s="194"/>
      <c r="AN175" s="194"/>
      <c r="AO175" s="194"/>
      <c r="AP175" s="196"/>
      <c r="AQ175" s="118">
        <f ca="1">IF(BR170=7,COUNTIF(OFFSET($L175,0,0,1,$BR170),"○")+COUNTIF(OFFSET($L175,0,$BR170,1,7),"●"),COUNTIF(OFFSET($L175,0,0,1,$BR170),"○")+COUNTIF(OFFSET($L175,-10,DAY(EOMONTH(L168-1,0))-7+BR170,1,7-$BR170),"○")+COUNTIF(OFFSET(L175,0,BR170,1,7),"●"))</f>
        <v>0</v>
      </c>
      <c r="AR175" s="119">
        <f ca="1">COUNTIF(OFFSET($L175,0,$BR170,1,7),"○")+COUNTIF(OFFSET($L175,0,$BR170+7,1,7),"●")</f>
        <v>0</v>
      </c>
      <c r="AS175" s="119">
        <f ca="1">COUNTIF(OFFSET($L175,0,$BR170+7,1,7),"○")+COUNTIF(OFFSET($L175,0,$BR170+14,1,7),"●")</f>
        <v>0</v>
      </c>
      <c r="AT175" s="119">
        <f ca="1">IF(BR175=3,COUNTIF(OFFSET($L175,0,$BR170+14,1,7),"○")+IFERROR(COUNTIF(OFFSET(L175,0,BR170+22,1,BR173),"●"),0)+COUNTIF(OFFSET(L175,10,0,1,7-BR173),"●"),COUNTIF(OFFSET($L175,0,$BR170+14,1,7),"○")+COUNTIF(OFFSET($L175,0,$BR170+21,1,7),"●"))</f>
        <v>0</v>
      </c>
      <c r="AU175" s="120" t="str">
        <f ca="1">IF((BR175+SIGN(BR170))&lt;5,"-",IF(BR173=0,COUNTIF(OFFSET(L175,0,BR170+21,1,7),"○")+COUNTIF(OFFSET(L175,10,0,1,7-BR173),"●"),COUNTIF(OFFSET(L175,0,BR170+21,1,7),"○")+COUNTIF(OFFSET(L175,0,BR170+28,1,BR173),"●")+COUNTIF(OFFSET(L175,10,1,7-BR173,),"●")))</f>
        <v>-</v>
      </c>
      <c r="AV175" s="198">
        <f>BJ170</f>
        <v>0</v>
      </c>
      <c r="AW175" s="200">
        <f>IF(BD170=0,"対象外",AV175/BD170)</f>
        <v>0</v>
      </c>
      <c r="AX175" s="202" t="str">
        <f ca="1">IF(BD170=0,"対象外",IF(AV175/BD170&gt;=0.285,"達成",IF(AV175&gt;=BP173,"達成※","未")))</f>
        <v>未</v>
      </c>
      <c r="AY175" s="204">
        <f>BK170</f>
        <v>32</v>
      </c>
      <c r="AZ175" s="206">
        <f>IFERROR(AY175/BG170,"")</f>
        <v>7.1748878923766815E-2</v>
      </c>
      <c r="BA175" s="241"/>
      <c r="BB175" s="243"/>
      <c r="BC175" s="238"/>
      <c r="BD175" s="210"/>
      <c r="BE175" s="222"/>
      <c r="BF175" s="210"/>
      <c r="BG175" s="222"/>
      <c r="BH175" s="222"/>
      <c r="BI175" s="222"/>
      <c r="BJ175" s="222"/>
      <c r="BK175" s="222"/>
      <c r="BL175" s="173"/>
      <c r="BM175" s="228"/>
      <c r="BN175" s="228"/>
      <c r="BO175" s="173"/>
      <c r="BP175" s="228"/>
      <c r="BQ175" s="37" t="s">
        <v>100</v>
      </c>
      <c r="BR175" s="104">
        <f>ROUNDDOWN((BR172-BR170)/7,0)</f>
        <v>3</v>
      </c>
      <c r="BS175" s="173"/>
      <c r="BT175" s="173"/>
    </row>
    <row r="176" spans="1:74" s="4" customFormat="1" ht="29.1" customHeight="1" thickBot="1">
      <c r="A176" s="17">
        <f t="shared" si="34"/>
        <v>6</v>
      </c>
      <c r="B176" s="17">
        <f t="shared" si="35"/>
        <v>14</v>
      </c>
      <c r="D176" s="89" cm="1">
        <f t="array" aca="1" ref="D176" ca="1">IF(INDIRECT(VLOOKUP(B176,B$8:C$38,2,FALSE)&amp;(10*A176-1))="","",INDIRECT(VLOOKUP(B176,B$8:C$38,2,FALSE)&amp;(10*A176-1)))</f>
        <v>46095</v>
      </c>
      <c r="E176" s="17" t="str">
        <f t="shared" ca="1" si="33"/>
        <v>土</v>
      </c>
      <c r="F176" s="17" t="str" cm="1">
        <f t="array" aca="1" ref="F176" ca="1">IF(E176="","",IF(INDIRECT(VLOOKUP(B176,B$8:C$38,2,FALSE)&amp;(10*A176+3))="","",INDIRECT(VLOOKUP(B176,B$8:C$38,2,FALSE)&amp;(10*A176+3))))</f>
        <v>外</v>
      </c>
      <c r="G176" s="17" t="str" cm="1">
        <f t="array" aca="1" ref="G176" ca="1">IF(E176="","",IF(INDIRECT(VLOOKUP(B176,B$8:C$38,2,FALSE)&amp;(10*A176+5))="","",INDIRECT(VLOOKUP(B176,B$8:C$38,2,FALSE)&amp;(10*A176+5))))</f>
        <v>外</v>
      </c>
      <c r="H176" s="17" t="str" cm="1">
        <f t="array" aca="1" ref="H176" ca="1">IF(G176="","",IF(G176="●","振替後",IF(G176="▲","振替前",IF(G176="○","休日",IF(G176="外","非対象期間",IF(INDIRECT(VLOOKUP(B176,B$8:C$38,2,FALSE)&amp;(10*A176+5))="","",INDIRECT(VLOOKUP(B176,B$8:C$38,2,FALSE)&amp;(10*A176+5))))))))</f>
        <v>非対象期間</v>
      </c>
      <c r="J176" s="69"/>
      <c r="K176" s="213"/>
      <c r="L176" s="195"/>
      <c r="M176" s="195"/>
      <c r="N176" s="195"/>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195"/>
      <c r="AN176" s="195"/>
      <c r="AO176" s="195"/>
      <c r="AP176" s="197"/>
      <c r="AQ176" s="123" t="str">
        <f ca="1">IF(BR170=1,
IF((2-COUNTIF(OFFSET(L175,0,0,1,1),"外")-COUNTIF(OFFSET(L175,-10,BR162-1),"外"))&lt;=AQ175,"達成","未"),
IF((2-COUNTIF(OFFSET(L175,0,MAX(5-WEEKDAY(L168,3),0),1,2),"外"))&lt;=AQ175,"達成","未"))</f>
        <v>未</v>
      </c>
      <c r="AR176" s="124" t="str">
        <f ca="1">IF((2-COUNTIF(OFFSET($L175,0,$BR170+5,1,2),"外"))&lt;=AR175,"達成","未")</f>
        <v>未</v>
      </c>
      <c r="AS176" s="124" t="str">
        <f ca="1">IF((2-COUNTIF(OFFSET($L175,0,$BR170+12,1,2),"外"))&lt;=AS175,"達成","未")</f>
        <v>未</v>
      </c>
      <c r="AT176" s="124" t="str">
        <f ca="1">IF((2-COUNTIF(OFFSET($L175,0,$BR170+19,1,2),"外"))&lt;=AT175,"達成","未")</f>
        <v>未</v>
      </c>
      <c r="AU176" s="125" t="str">
        <f ca="1">IF((BR175+SIGN(BR170))&lt;5,"-",IF((2-COUNTIF(OFFSET($L175,0,$BR170+26,1,2),"外"))&lt;=AU175,"達成","未"))</f>
        <v>-</v>
      </c>
      <c r="AV176" s="199"/>
      <c r="AW176" s="201"/>
      <c r="AX176" s="203"/>
      <c r="AY176" s="205"/>
      <c r="AZ176" s="207"/>
      <c r="BA176" s="38"/>
      <c r="BB176" s="38"/>
      <c r="BC176" s="138"/>
      <c r="BD176" s="138"/>
      <c r="BE176" s="138"/>
      <c r="BF176" s="138"/>
      <c r="BG176" s="138"/>
      <c r="BH176" s="138"/>
      <c r="BI176" s="138"/>
      <c r="BJ176" s="138"/>
      <c r="BK176" s="138"/>
      <c r="BL176" s="46"/>
      <c r="BM176" s="46"/>
      <c r="BN176" s="46"/>
      <c r="BO176" s="46"/>
      <c r="BP176" s="46"/>
      <c r="BQ176" s="46"/>
      <c r="BR176" s="34"/>
      <c r="BS176" s="46"/>
      <c r="BT176" s="2"/>
    </row>
    <row r="177" spans="1:74" ht="14.25" thickBot="1">
      <c r="A177" s="17">
        <f t="shared" si="34"/>
        <v>6</v>
      </c>
      <c r="B177" s="17">
        <f t="shared" si="35"/>
        <v>15</v>
      </c>
      <c r="D177" s="89" cm="1">
        <f t="array" aca="1" ref="D177" ca="1">IF(INDIRECT(VLOOKUP(B177,B$8:C$38,2,FALSE)&amp;(10*A177-1))="","",INDIRECT(VLOOKUP(B177,B$8:C$38,2,FALSE)&amp;(10*A177-1)))</f>
        <v>46096</v>
      </c>
      <c r="E177" s="17" t="str">
        <f t="shared" ca="1" si="33"/>
        <v>日</v>
      </c>
      <c r="F177" s="17" t="str" cm="1">
        <f t="array" aca="1" ref="F177" ca="1">IF(E177="","",IF(INDIRECT(VLOOKUP(B177,B$8:C$38,2,FALSE)&amp;(10*A177+3))="","",INDIRECT(VLOOKUP(B177,B$8:C$38,2,FALSE)&amp;(10*A177+3))))</f>
        <v>外</v>
      </c>
      <c r="G177" s="17" t="str" cm="1">
        <f t="array" aca="1" ref="G177" ca="1">IF(E177="","",IF(INDIRECT(VLOOKUP(B177,B$8:C$38,2,FALSE)&amp;(10*A177+5))="","",INDIRECT(VLOOKUP(B177,B$8:C$38,2,FALSE)&amp;(10*A177+5))))</f>
        <v>外</v>
      </c>
      <c r="H177" s="17" t="str" cm="1">
        <f t="array" aca="1" ref="H177" ca="1">IF(G177="","",IF(G177="●","振替後",IF(G177="▲","振替前",IF(G177="○","休日",IF(G177="外","非対象期間",IF(INDIRECT(VLOOKUP(B177,B$8:C$38,2,FALSE)&amp;(10*A177+5))="","",INDIRECT(VLOOKUP(B177,B$8:C$38,2,FALSE)&amp;(10*A177+5))))))))</f>
        <v>非対象期間</v>
      </c>
      <c r="J177" s="52"/>
      <c r="K177" s="53"/>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BI177" s="7"/>
      <c r="BJ177" s="7"/>
      <c r="BK177" s="7"/>
      <c r="BL177" s="2"/>
    </row>
    <row r="178" spans="1:74" ht="13.5" customHeight="1">
      <c r="A178" s="17">
        <f t="shared" si="34"/>
        <v>6</v>
      </c>
      <c r="B178" s="17">
        <f t="shared" si="35"/>
        <v>16</v>
      </c>
      <c r="D178" s="89" cm="1">
        <f t="array" aca="1" ref="D178" ca="1">IF(INDIRECT(VLOOKUP(B178,B$8:C$38,2,FALSE)&amp;(10*A178-1))="","",INDIRECT(VLOOKUP(B178,B$8:C$38,2,FALSE)&amp;(10*A178-1)))</f>
        <v>46097</v>
      </c>
      <c r="E178" s="17" t="str">
        <f t="shared" ca="1" si="33"/>
        <v>月</v>
      </c>
      <c r="F178" s="17" t="str" cm="1">
        <f t="array" aca="1" ref="F178" ca="1">IF(E178="","",IF(INDIRECT(VLOOKUP(B178,B$8:C$38,2,FALSE)&amp;(10*A178+3))="","",INDIRECT(VLOOKUP(B178,B$8:C$38,2,FALSE)&amp;(10*A178+3))))</f>
        <v>外</v>
      </c>
      <c r="G178" s="17" t="str" cm="1">
        <f t="array" aca="1" ref="G178" ca="1">IF(E178="","",IF(INDIRECT(VLOOKUP(B178,B$8:C$38,2,FALSE)&amp;(10*A178+5))="","",INDIRECT(VLOOKUP(B178,B$8:C$38,2,FALSE)&amp;(10*A178+5))))</f>
        <v>外</v>
      </c>
      <c r="H178" s="17" t="str" cm="1">
        <f t="array" aca="1" ref="H178" ca="1">IF(G178="","",IF(G178="●","振替後",IF(G178="▲","振替前",IF(G178="○","休日",IF(G178="外","非対象期間",IF(INDIRECT(VLOOKUP(B178,B$8:C$38,2,FALSE)&amp;(10*A178+5))="","",INDIRECT(VLOOKUP(B178,B$8:C$38,2,FALSE)&amp;(10*A178+5))))))))</f>
        <v>非対象期間</v>
      </c>
      <c r="J178" s="52"/>
      <c r="K178" s="66" t="s">
        <v>0</v>
      </c>
      <c r="L178" s="258">
        <f>DATE(YEAR(L168),MONTH(L168)+1,DAY(L168))</f>
        <v>46447</v>
      </c>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258"/>
      <c r="AL178" s="258"/>
      <c r="AM178" s="258"/>
      <c r="AN178" s="258"/>
      <c r="AO178" s="258"/>
      <c r="AP178" s="259"/>
      <c r="AQ178" s="270" t="s">
        <v>136</v>
      </c>
      <c r="AR178" s="271"/>
      <c r="AS178" s="271"/>
      <c r="AT178" s="271"/>
      <c r="AU178" s="272"/>
      <c r="AV178" s="260" t="s">
        <v>50</v>
      </c>
      <c r="AW178" s="261"/>
      <c r="AX178" s="262"/>
      <c r="AY178" s="266" t="s">
        <v>11</v>
      </c>
      <c r="AZ178" s="267"/>
      <c r="BA178" s="250" t="s">
        <v>102</v>
      </c>
      <c r="BB178" s="253" t="s">
        <v>103</v>
      </c>
      <c r="BC178" s="256" t="s">
        <v>15</v>
      </c>
      <c r="BD178" s="208" t="s">
        <v>104</v>
      </c>
      <c r="BE178" s="247" t="s">
        <v>105</v>
      </c>
      <c r="BF178" s="208" t="s">
        <v>107</v>
      </c>
      <c r="BG178" s="247" t="s">
        <v>106</v>
      </c>
      <c r="BH178" s="208" t="s">
        <v>80</v>
      </c>
      <c r="BI178" s="208" t="s">
        <v>81</v>
      </c>
      <c r="BJ178" s="139" t="s">
        <v>82</v>
      </c>
      <c r="BK178" s="139" t="s">
        <v>83</v>
      </c>
      <c r="BL178" s="222" t="s">
        <v>52</v>
      </c>
      <c r="BM178" s="247" t="s">
        <v>108</v>
      </c>
      <c r="BN178" s="247" t="s">
        <v>109</v>
      </c>
      <c r="BO178" s="222" t="s">
        <v>110</v>
      </c>
      <c r="BP178" s="222" t="s">
        <v>111</v>
      </c>
      <c r="BQ178" s="143"/>
      <c r="BR178" s="245" t="s">
        <v>92</v>
      </c>
      <c r="BS178" s="222" t="s">
        <v>61</v>
      </c>
      <c r="BT178" s="173" t="s">
        <v>142</v>
      </c>
    </row>
    <row r="179" spans="1:74" ht="12.95" customHeight="1">
      <c r="A179" s="17">
        <f t="shared" si="34"/>
        <v>6</v>
      </c>
      <c r="B179" s="17">
        <f t="shared" si="35"/>
        <v>17</v>
      </c>
      <c r="D179" s="89" cm="1">
        <f t="array" aca="1" ref="D179" ca="1">IF(INDIRECT(VLOOKUP(B179,B$8:C$38,2,FALSE)&amp;(10*A179-1))="","",INDIRECT(VLOOKUP(B179,B$8:C$38,2,FALSE)&amp;(10*A179-1)))</f>
        <v>46098</v>
      </c>
      <c r="E179" s="17" t="str">
        <f t="shared" ca="1" si="33"/>
        <v>火</v>
      </c>
      <c r="F179" s="17" t="str" cm="1">
        <f t="array" aca="1" ref="F179" ca="1">IF(E179="","",IF(INDIRECT(VLOOKUP(B179,B$8:C$38,2,FALSE)&amp;(10*A179+3))="","",INDIRECT(VLOOKUP(B179,B$8:C$38,2,FALSE)&amp;(10*A179+3))))</f>
        <v>外</v>
      </c>
      <c r="G179" s="17" t="str" cm="1">
        <f t="array" aca="1" ref="G179" ca="1">IF(E179="","",IF(INDIRECT(VLOOKUP(B179,B$8:C$38,2,FALSE)&amp;(10*A179+5))="","",INDIRECT(VLOOKUP(B179,B$8:C$38,2,FALSE)&amp;(10*A179+5))))</f>
        <v>外</v>
      </c>
      <c r="H179" s="17" t="str" cm="1">
        <f t="array" aca="1" ref="H179" ca="1">IF(G179="","",IF(G179="●","振替後",IF(G179="▲","振替前",IF(G179="○","休日",IF(G179="外","非対象期間",IF(INDIRECT(VLOOKUP(B179,B$8:C$38,2,FALSE)&amp;(10*A179+5))="","",INDIRECT(VLOOKUP(B179,B$8:C$38,2,FALSE)&amp;(10*A179+5))))))))</f>
        <v>非対象期間</v>
      </c>
      <c r="J179" s="52"/>
      <c r="K179" s="67" t="s">
        <v>1</v>
      </c>
      <c r="L179" s="126">
        <f>DATE(YEAR(L178),MONTH(L178),DAY(L178))</f>
        <v>46447</v>
      </c>
      <c r="M179" s="126">
        <f>IF(MONTH(DATE(YEAR(L179),MONTH(L179),DAY(L179)+1))=MONTH($L178),DATE(YEAR(L179),MONTH(L179),DAY(L179)+1),"")</f>
        <v>46448</v>
      </c>
      <c r="N179" s="126">
        <f t="shared" ref="N179:AP179" si="44">IF(MONTH(DATE(YEAR(M179),MONTH(M179),DAY(M179)+1))=MONTH($L178),DATE(YEAR(M179),MONTH(M179),DAY(M179)+1),"")</f>
        <v>46449</v>
      </c>
      <c r="O179" s="126">
        <f t="shared" si="44"/>
        <v>46450</v>
      </c>
      <c r="P179" s="126">
        <f t="shared" si="44"/>
        <v>46451</v>
      </c>
      <c r="Q179" s="126">
        <f t="shared" si="44"/>
        <v>46452</v>
      </c>
      <c r="R179" s="126">
        <f t="shared" si="44"/>
        <v>46453</v>
      </c>
      <c r="S179" s="126">
        <f t="shared" si="44"/>
        <v>46454</v>
      </c>
      <c r="T179" s="126">
        <f t="shared" si="44"/>
        <v>46455</v>
      </c>
      <c r="U179" s="126">
        <f t="shared" si="44"/>
        <v>46456</v>
      </c>
      <c r="V179" s="126">
        <f t="shared" si="44"/>
        <v>46457</v>
      </c>
      <c r="W179" s="126">
        <f t="shared" si="44"/>
        <v>46458</v>
      </c>
      <c r="X179" s="126">
        <f t="shared" si="44"/>
        <v>46459</v>
      </c>
      <c r="Y179" s="126">
        <f t="shared" si="44"/>
        <v>46460</v>
      </c>
      <c r="Z179" s="126">
        <f t="shared" si="44"/>
        <v>46461</v>
      </c>
      <c r="AA179" s="126">
        <f t="shared" si="44"/>
        <v>46462</v>
      </c>
      <c r="AB179" s="126">
        <f t="shared" si="44"/>
        <v>46463</v>
      </c>
      <c r="AC179" s="126">
        <f t="shared" si="44"/>
        <v>46464</v>
      </c>
      <c r="AD179" s="126">
        <f t="shared" si="44"/>
        <v>46465</v>
      </c>
      <c r="AE179" s="126">
        <f t="shared" si="44"/>
        <v>46466</v>
      </c>
      <c r="AF179" s="126">
        <f t="shared" si="44"/>
        <v>46467</v>
      </c>
      <c r="AG179" s="126">
        <f t="shared" si="44"/>
        <v>46468</v>
      </c>
      <c r="AH179" s="126">
        <f t="shared" si="44"/>
        <v>46469</v>
      </c>
      <c r="AI179" s="126">
        <f t="shared" si="44"/>
        <v>46470</v>
      </c>
      <c r="AJ179" s="126">
        <f t="shared" si="44"/>
        <v>46471</v>
      </c>
      <c r="AK179" s="126">
        <f t="shared" si="44"/>
        <v>46472</v>
      </c>
      <c r="AL179" s="126">
        <f t="shared" si="44"/>
        <v>46473</v>
      </c>
      <c r="AM179" s="126">
        <f t="shared" si="44"/>
        <v>46474</v>
      </c>
      <c r="AN179" s="126">
        <f t="shared" si="44"/>
        <v>46475</v>
      </c>
      <c r="AO179" s="126">
        <f t="shared" si="44"/>
        <v>46476</v>
      </c>
      <c r="AP179" s="127">
        <f t="shared" si="44"/>
        <v>46477</v>
      </c>
      <c r="AQ179" s="273"/>
      <c r="AR179" s="274"/>
      <c r="AS179" s="274"/>
      <c r="AT179" s="274"/>
      <c r="AU179" s="275"/>
      <c r="AV179" s="263"/>
      <c r="AW179" s="264"/>
      <c r="AX179" s="265"/>
      <c r="AY179" s="268"/>
      <c r="AZ179" s="269"/>
      <c r="BA179" s="251"/>
      <c r="BB179" s="254"/>
      <c r="BC179" s="257"/>
      <c r="BD179" s="210"/>
      <c r="BE179" s="248"/>
      <c r="BF179" s="210"/>
      <c r="BG179" s="248"/>
      <c r="BH179" s="210"/>
      <c r="BI179" s="210"/>
      <c r="BJ179" s="140" t="s">
        <v>78</v>
      </c>
      <c r="BK179" s="140" t="s">
        <v>79</v>
      </c>
      <c r="BL179" s="222"/>
      <c r="BM179" s="249"/>
      <c r="BN179" s="249"/>
      <c r="BO179" s="173"/>
      <c r="BP179" s="173"/>
      <c r="BQ179" s="144"/>
      <c r="BR179" s="246"/>
      <c r="BS179" s="222"/>
      <c r="BT179" s="173"/>
    </row>
    <row r="180" spans="1:74" ht="13.5" customHeight="1">
      <c r="A180" s="17">
        <f t="shared" si="34"/>
        <v>6</v>
      </c>
      <c r="B180" s="17">
        <f t="shared" si="35"/>
        <v>18</v>
      </c>
      <c r="D180" s="89" cm="1">
        <f t="array" aca="1" ref="D180" ca="1">IF(INDIRECT(VLOOKUP(B180,B$8:C$38,2,FALSE)&amp;(10*A180-1))="","",INDIRECT(VLOOKUP(B180,B$8:C$38,2,FALSE)&amp;(10*A180-1)))</f>
        <v>46099</v>
      </c>
      <c r="E180" s="17" t="str">
        <f t="shared" ca="1" si="33"/>
        <v>水</v>
      </c>
      <c r="F180" s="17" t="str" cm="1">
        <f t="array" aca="1" ref="F180" ca="1">IF(E180="","",IF(INDIRECT(VLOOKUP(B180,B$8:C$38,2,FALSE)&amp;(10*A180+3))="","",INDIRECT(VLOOKUP(B180,B$8:C$38,2,FALSE)&amp;(10*A180+3))))</f>
        <v>外</v>
      </c>
      <c r="G180" s="17" t="str" cm="1">
        <f t="array" aca="1" ref="G180" ca="1">IF(E180="","",IF(INDIRECT(VLOOKUP(B180,B$8:C$38,2,FALSE)&amp;(10*A180+5))="","",INDIRECT(VLOOKUP(B180,B$8:C$38,2,FALSE)&amp;(10*A180+5))))</f>
        <v>外</v>
      </c>
      <c r="H180" s="17" t="str" cm="1">
        <f t="array" aca="1" ref="H180" ca="1">IF(G180="","",IF(G180="●","振替後",IF(G180="▲","振替前",IF(G180="○","休日",IF(G180="外","非対象期間",IF(INDIRECT(VLOOKUP(B180,B$8:C$38,2,FALSE)&amp;(10*A180+5))="","",INDIRECT(VLOOKUP(B180,B$8:C$38,2,FALSE)&amp;(10*A180+5))))))))</f>
        <v>非対象期間</v>
      </c>
      <c r="J180" s="52"/>
      <c r="K180" s="67" t="s">
        <v>2</v>
      </c>
      <c r="L180" s="145" t="str">
        <f t="shared" ref="L180:AP180" si="45">TEXT(L179,"aaa")</f>
        <v>月</v>
      </c>
      <c r="M180" s="145" t="str">
        <f t="shared" si="45"/>
        <v>火</v>
      </c>
      <c r="N180" s="145" t="str">
        <f t="shared" si="45"/>
        <v>水</v>
      </c>
      <c r="O180" s="145" t="str">
        <f t="shared" si="45"/>
        <v>木</v>
      </c>
      <c r="P180" s="145" t="str">
        <f t="shared" si="45"/>
        <v>金</v>
      </c>
      <c r="Q180" s="145" t="str">
        <f t="shared" si="45"/>
        <v>土</v>
      </c>
      <c r="R180" s="145" t="str">
        <f t="shared" si="45"/>
        <v>日</v>
      </c>
      <c r="S180" s="145" t="str">
        <f t="shared" si="45"/>
        <v>月</v>
      </c>
      <c r="T180" s="145" t="str">
        <f t="shared" si="45"/>
        <v>火</v>
      </c>
      <c r="U180" s="145" t="str">
        <f t="shared" si="45"/>
        <v>水</v>
      </c>
      <c r="V180" s="145" t="str">
        <f t="shared" si="45"/>
        <v>木</v>
      </c>
      <c r="W180" s="145" t="str">
        <f t="shared" si="45"/>
        <v>金</v>
      </c>
      <c r="X180" s="145" t="str">
        <f t="shared" si="45"/>
        <v>土</v>
      </c>
      <c r="Y180" s="145" t="str">
        <f t="shared" si="45"/>
        <v>日</v>
      </c>
      <c r="Z180" s="145" t="str">
        <f t="shared" si="45"/>
        <v>月</v>
      </c>
      <c r="AA180" s="145" t="str">
        <f t="shared" si="45"/>
        <v>火</v>
      </c>
      <c r="AB180" s="145" t="str">
        <f t="shared" si="45"/>
        <v>水</v>
      </c>
      <c r="AC180" s="145" t="str">
        <f t="shared" si="45"/>
        <v>木</v>
      </c>
      <c r="AD180" s="145" t="str">
        <f t="shared" si="45"/>
        <v>金</v>
      </c>
      <c r="AE180" s="145" t="str">
        <f t="shared" si="45"/>
        <v>土</v>
      </c>
      <c r="AF180" s="145" t="str">
        <f t="shared" si="45"/>
        <v>日</v>
      </c>
      <c r="AG180" s="145" t="str">
        <f t="shared" si="45"/>
        <v>月</v>
      </c>
      <c r="AH180" s="145" t="str">
        <f t="shared" si="45"/>
        <v>火</v>
      </c>
      <c r="AI180" s="145" t="str">
        <f t="shared" si="45"/>
        <v>水</v>
      </c>
      <c r="AJ180" s="145" t="str">
        <f t="shared" si="45"/>
        <v>木</v>
      </c>
      <c r="AK180" s="145" t="str">
        <f t="shared" si="45"/>
        <v>金</v>
      </c>
      <c r="AL180" s="145" t="str">
        <f t="shared" si="45"/>
        <v>土</v>
      </c>
      <c r="AM180" s="145" t="str">
        <f t="shared" si="45"/>
        <v>日</v>
      </c>
      <c r="AN180" s="145" t="str">
        <f t="shared" si="45"/>
        <v>月</v>
      </c>
      <c r="AO180" s="145" t="str">
        <f t="shared" si="45"/>
        <v>火</v>
      </c>
      <c r="AP180" s="146" t="str">
        <f t="shared" si="45"/>
        <v>水</v>
      </c>
      <c r="AQ180" s="287" t="s">
        <v>137</v>
      </c>
      <c r="AR180" s="289" t="s">
        <v>138</v>
      </c>
      <c r="AS180" s="289" t="s">
        <v>139</v>
      </c>
      <c r="AT180" s="289" t="s">
        <v>140</v>
      </c>
      <c r="AU180" s="304" t="s">
        <v>141</v>
      </c>
      <c r="AV180" s="229" t="s">
        <v>44</v>
      </c>
      <c r="AW180" s="230" t="s">
        <v>12</v>
      </c>
      <c r="AX180" s="231" t="s">
        <v>51</v>
      </c>
      <c r="AY180" s="232" t="s">
        <v>44</v>
      </c>
      <c r="AZ180" s="235" t="s">
        <v>13</v>
      </c>
      <c r="BA180" s="252"/>
      <c r="BB180" s="255"/>
      <c r="BC180" s="238">
        <f>COUNT(L179:AP179)</f>
        <v>31</v>
      </c>
      <c r="BD180" s="208">
        <f>BC180-BA182</f>
        <v>31</v>
      </c>
      <c r="BE180" s="222">
        <f>SUM(BD$8:BD183)</f>
        <v>477</v>
      </c>
      <c r="BF180" s="208">
        <f>BC180-BA184</f>
        <v>31</v>
      </c>
      <c r="BG180" s="222">
        <f>SUM(BF$8:BF183)</f>
        <v>477</v>
      </c>
      <c r="BH180" s="222">
        <f>COUNTIF(L183:AP183,"○")+COUNTIF(L183:AP183,"●")</f>
        <v>0</v>
      </c>
      <c r="BI180" s="222">
        <f>SUM(BH$9:BH184)</f>
        <v>32</v>
      </c>
      <c r="BJ180" s="222">
        <f>COUNTIF(L185:AP185,"○")+COUNTIF(L185:AP185,"●")</f>
        <v>0</v>
      </c>
      <c r="BK180" s="222">
        <f>SUM(BJ$10:BJ185)</f>
        <v>32</v>
      </c>
      <c r="BL180" s="173">
        <f>COUNTIF(L180:AP180,"土")+COUNTIF(L180:AP180,"日")</f>
        <v>8</v>
      </c>
      <c r="BM180" s="248"/>
      <c r="BN180" s="248"/>
      <c r="BO180" s="173" t="str">
        <f ca="1">IF(OR(BM181/BD180&lt;0.285,BM181=0),"特例","特例なし")</f>
        <v>特例</v>
      </c>
      <c r="BP180" s="173" t="str">
        <f ca="1">IF(OR(BN181/BF180&lt;0.285,BN181=0),"特例","特例なし")</f>
        <v>特例</v>
      </c>
      <c r="BQ180" s="223" t="s">
        <v>97</v>
      </c>
      <c r="BR180" s="225">
        <f>ABS(IF(WEEKDAY(L178,3)=0,7,WEEKDAY(L178,3)-7))</f>
        <v>7</v>
      </c>
      <c r="BS180" s="173">
        <f ca="1">IF($AX$340="計画",IF(BD180=0,1,IF(AX183="達成",1,IF(AX183="達成※",1,0))),IF(BF180=0,1,IF(AX185="達成",1,IF(AX185="達成※",1,0))))</f>
        <v>0</v>
      </c>
      <c r="BT180" s="173">
        <f ca="1">IF($AX$340="計画",IF(COUNTIF(AQ184:AU184,"未")=0,1,0),IF(COUNTIF(AQ186:AU186,"未")=0,1,0))</f>
        <v>0</v>
      </c>
    </row>
    <row r="181" spans="1:74" ht="33.950000000000003" customHeight="1">
      <c r="A181" s="17">
        <f t="shared" si="34"/>
        <v>6</v>
      </c>
      <c r="B181" s="17">
        <f t="shared" si="35"/>
        <v>19</v>
      </c>
      <c r="D181" s="89" cm="1">
        <f t="array" aca="1" ref="D181" ca="1">IF(INDIRECT(VLOOKUP(B181,B$8:C$38,2,FALSE)&amp;(10*A181-1))="","",INDIRECT(VLOOKUP(B181,B$8:C$38,2,FALSE)&amp;(10*A181-1)))</f>
        <v>46100</v>
      </c>
      <c r="E181" s="17" t="str">
        <f t="shared" ca="1" si="33"/>
        <v>木</v>
      </c>
      <c r="F181" s="17" t="str" cm="1">
        <f t="array" aca="1" ref="F181" ca="1">IF(E181="","",IF(INDIRECT(VLOOKUP(B181,B$8:C$38,2,FALSE)&amp;(10*A181+3))="","",INDIRECT(VLOOKUP(B181,B$8:C$38,2,FALSE)&amp;(10*A181+3))))</f>
        <v>外</v>
      </c>
      <c r="G181" s="17" t="str" cm="1">
        <f t="array" aca="1" ref="G181" ca="1">IF(E181="","",IF(INDIRECT(VLOOKUP(B181,B$8:C$38,2,FALSE)&amp;(10*A181+5))="","",INDIRECT(VLOOKUP(B181,B$8:C$38,2,FALSE)&amp;(10*A181+5))))</f>
        <v>外</v>
      </c>
      <c r="H181" s="17" t="str" cm="1">
        <f t="array" aca="1" ref="H181" ca="1">IF(G181="","",IF(G181="●","振替後",IF(G181="▲","振替前",IF(G181="○","休日",IF(G181="外","非対象期間",IF(INDIRECT(VLOOKUP(B181,B$8:C$38,2,FALSE)&amp;(10*A181+5))="","",INDIRECT(VLOOKUP(B181,B$8:C$38,2,FALSE)&amp;(10*A181+5))))))))</f>
        <v>非対象期間</v>
      </c>
      <c r="J181" s="52"/>
      <c r="K181" s="220" t="s">
        <v>3</v>
      </c>
      <c r="L181" s="218" t="str">
        <f>IFERROR(VLOOKUP(L179,祝日一覧!$A:$C,3,FALSE),"")</f>
        <v/>
      </c>
      <c r="M181" s="218" t="str">
        <f>IFERROR(VLOOKUP(M179,祝日一覧!$A:$C,3,FALSE),"")</f>
        <v/>
      </c>
      <c r="N181" s="218" t="str">
        <f>IFERROR(VLOOKUP(N179,祝日一覧!$A:$C,3,FALSE),"")</f>
        <v/>
      </c>
      <c r="O181" s="218" t="str">
        <f>IFERROR(VLOOKUP(O179,祝日一覧!$A:$C,3,FALSE),"")</f>
        <v/>
      </c>
      <c r="P181" s="218" t="str">
        <f>IFERROR(VLOOKUP(P179,祝日一覧!$A:$C,3,FALSE),"")</f>
        <v/>
      </c>
      <c r="Q181" s="218" t="str">
        <f>IFERROR(VLOOKUP(Q179,祝日一覧!$A:$C,3,FALSE),"")</f>
        <v/>
      </c>
      <c r="R181" s="218" t="str">
        <f>IFERROR(VLOOKUP(R179,祝日一覧!$A:$C,3,FALSE),"")</f>
        <v/>
      </c>
      <c r="S181" s="218" t="str">
        <f>IFERROR(VLOOKUP(S179,祝日一覧!$A:$C,3,FALSE),"")</f>
        <v/>
      </c>
      <c r="T181" s="218" t="str">
        <f>IFERROR(VLOOKUP(T179,祝日一覧!$A:$C,3,FALSE),"")</f>
        <v/>
      </c>
      <c r="U181" s="218" t="str">
        <f>IFERROR(VLOOKUP(U179,祝日一覧!$A:$C,3,FALSE),"")</f>
        <v/>
      </c>
      <c r="V181" s="218" t="str">
        <f>IFERROR(VLOOKUP(V179,祝日一覧!$A:$C,3,FALSE),"")</f>
        <v/>
      </c>
      <c r="W181" s="218" t="str">
        <f>IFERROR(VLOOKUP(W179,祝日一覧!$A:$C,3,FALSE),"")</f>
        <v/>
      </c>
      <c r="X181" s="218" t="str">
        <f>IFERROR(VLOOKUP(X179,祝日一覧!$A:$C,3,FALSE),"")</f>
        <v/>
      </c>
      <c r="Y181" s="218" t="str">
        <f>IFERROR(VLOOKUP(Y179,祝日一覧!$A:$C,3,FALSE),"")</f>
        <v/>
      </c>
      <c r="Z181" s="218" t="str">
        <f>IFERROR(VLOOKUP(Z179,祝日一覧!$A:$C,3,FALSE),"")</f>
        <v/>
      </c>
      <c r="AA181" s="218" t="str">
        <f>IFERROR(VLOOKUP(AA179,祝日一覧!$A:$C,3,FALSE),"")</f>
        <v/>
      </c>
      <c r="AB181" s="218" t="str">
        <f>IFERROR(VLOOKUP(AB179,祝日一覧!$A:$C,3,FALSE),"")</f>
        <v/>
      </c>
      <c r="AC181" s="218" t="str">
        <f>IFERROR(VLOOKUP(AC179,祝日一覧!$A:$C,3,FALSE),"")</f>
        <v/>
      </c>
      <c r="AD181" s="218" t="str">
        <f>IFERROR(VLOOKUP(AD179,祝日一覧!$A:$C,3,FALSE),"")</f>
        <v/>
      </c>
      <c r="AE181" s="218" t="str">
        <f>IFERROR(VLOOKUP(AE179,祝日一覧!$A:$C,3,FALSE),"")</f>
        <v/>
      </c>
      <c r="AF181" s="218" t="str">
        <f>IFERROR(VLOOKUP(AF179,祝日一覧!$A:$C,3,FALSE),"")</f>
        <v>春分の日</v>
      </c>
      <c r="AG181" s="218" t="str">
        <f>IFERROR(VLOOKUP(AG179,祝日一覧!$A:$C,3,FALSE),"")</f>
        <v>振替休日</v>
      </c>
      <c r="AH181" s="218" t="str">
        <f>IFERROR(VLOOKUP(AH179,祝日一覧!$A:$C,3,FALSE),"")</f>
        <v/>
      </c>
      <c r="AI181" s="218" t="str">
        <f>IFERROR(VLOOKUP(AI179,祝日一覧!$A:$C,3,FALSE),"")</f>
        <v/>
      </c>
      <c r="AJ181" s="218" t="str">
        <f>IFERROR(VLOOKUP(AJ179,祝日一覧!$A:$C,3,FALSE),"")</f>
        <v/>
      </c>
      <c r="AK181" s="218" t="str">
        <f>IFERROR(VLOOKUP(AK179,祝日一覧!$A:$C,3,FALSE),"")</f>
        <v/>
      </c>
      <c r="AL181" s="218" t="str">
        <f>IFERROR(VLOOKUP(AL179,祝日一覧!$A:$C,3,FALSE),"")</f>
        <v/>
      </c>
      <c r="AM181" s="218" t="str">
        <f>IFERROR(VLOOKUP(AM179,祝日一覧!$A:$C,3,FALSE),"")</f>
        <v/>
      </c>
      <c r="AN181" s="218" t="str">
        <f>IFERROR(VLOOKUP(AN179,祝日一覧!$A:$C,3,FALSE),"")</f>
        <v/>
      </c>
      <c r="AO181" s="218" t="str">
        <f>IFERROR(VLOOKUP(AO179,祝日一覧!$A:$C,3,FALSE),"")</f>
        <v/>
      </c>
      <c r="AP181" s="219" t="str">
        <f>IFERROR(VLOOKUP(AP179,祝日一覧!$A:$C,3,FALSE),"")</f>
        <v/>
      </c>
      <c r="AQ181" s="288"/>
      <c r="AR181" s="290"/>
      <c r="AS181" s="290"/>
      <c r="AT181" s="290"/>
      <c r="AU181" s="305"/>
      <c r="AV181" s="229"/>
      <c r="AW181" s="230"/>
      <c r="AX181" s="231"/>
      <c r="AY181" s="233"/>
      <c r="AZ181" s="236"/>
      <c r="BA181" s="41" t="s">
        <v>85</v>
      </c>
      <c r="BB181" s="42" t="s">
        <v>85</v>
      </c>
      <c r="BC181" s="238"/>
      <c r="BD181" s="209"/>
      <c r="BE181" s="222"/>
      <c r="BF181" s="209"/>
      <c r="BG181" s="222"/>
      <c r="BH181" s="222"/>
      <c r="BI181" s="222"/>
      <c r="BJ181" s="222"/>
      <c r="BK181" s="222"/>
      <c r="BL181" s="173"/>
      <c r="BM181" s="226">
        <f ca="1">BL180-BB182</f>
        <v>8</v>
      </c>
      <c r="BN181" s="226">
        <f ca="1">BL180-BB184</f>
        <v>8</v>
      </c>
      <c r="BO181" s="173"/>
      <c r="BP181" s="173"/>
      <c r="BQ181" s="224"/>
      <c r="BR181" s="225">
        <f>WEEKDAY(L177,3)</f>
        <v>5</v>
      </c>
      <c r="BS181" s="173"/>
      <c r="BT181" s="173"/>
      <c r="BU181" s="24"/>
    </row>
    <row r="182" spans="1:74" s="3" customFormat="1" ht="53.1" customHeight="1">
      <c r="A182" s="17">
        <f t="shared" si="34"/>
        <v>6</v>
      </c>
      <c r="B182" s="17">
        <f t="shared" si="35"/>
        <v>20</v>
      </c>
      <c r="C182" s="88"/>
      <c r="D182" s="89" cm="1">
        <f t="array" aca="1" ref="D182" ca="1">IF(INDIRECT(VLOOKUP(B182,B$8:C$38,2,FALSE)&amp;(10*A182-1))="","",INDIRECT(VLOOKUP(B182,B$8:C$38,2,FALSE)&amp;(10*A182-1)))</f>
        <v>46101</v>
      </c>
      <c r="E182" s="17" t="str">
        <f t="shared" ca="1" si="33"/>
        <v>金</v>
      </c>
      <c r="F182" s="17" t="str" cm="1">
        <f t="array" aca="1" ref="F182" ca="1">IF(E182="","",IF(INDIRECT(VLOOKUP(B182,B$8:C$38,2,FALSE)&amp;(10*A182+3))="","",INDIRECT(VLOOKUP(B182,B$8:C$38,2,FALSE)&amp;(10*A182+3))))</f>
        <v>外</v>
      </c>
      <c r="G182" s="17" t="str" cm="1">
        <f t="array" aca="1" ref="G182" ca="1">IF(E182="","",IF(INDIRECT(VLOOKUP(B182,B$8:C$38,2,FALSE)&amp;(10*A182+5))="","",INDIRECT(VLOOKUP(B182,B$8:C$38,2,FALSE)&amp;(10*A182+5))))</f>
        <v>外</v>
      </c>
      <c r="H182" s="17" t="str" cm="1">
        <f t="array" aca="1" ref="H182" ca="1">IF(G182="","",IF(G182="●","振替後",IF(G182="▲","振替前",IF(G182="○","休日",IF(G182="外","非対象期間",IF(INDIRECT(VLOOKUP(B182,B$8:C$38,2,FALSE)&amp;(10*A182+5))="","",INDIRECT(VLOOKUP(B182,B$8:C$38,2,FALSE)&amp;(10*A182+5))))))))</f>
        <v>非対象期間</v>
      </c>
      <c r="J182" s="68"/>
      <c r="K182" s="221"/>
      <c r="L182" s="218"/>
      <c r="M182" s="218"/>
      <c r="N182" s="218"/>
      <c r="O182" s="218"/>
      <c r="P182" s="218"/>
      <c r="Q182" s="218"/>
      <c r="R182" s="218"/>
      <c r="S182" s="218"/>
      <c r="T182" s="218"/>
      <c r="U182" s="218"/>
      <c r="V182" s="218"/>
      <c r="W182" s="218"/>
      <c r="X182" s="218"/>
      <c r="Y182" s="218"/>
      <c r="Z182" s="218"/>
      <c r="AA182" s="218"/>
      <c r="AB182" s="218"/>
      <c r="AC182" s="218"/>
      <c r="AD182" s="218"/>
      <c r="AE182" s="218"/>
      <c r="AF182" s="218"/>
      <c r="AG182" s="218"/>
      <c r="AH182" s="218"/>
      <c r="AI182" s="218"/>
      <c r="AJ182" s="218"/>
      <c r="AK182" s="218"/>
      <c r="AL182" s="218"/>
      <c r="AM182" s="218"/>
      <c r="AN182" s="218"/>
      <c r="AO182" s="218"/>
      <c r="AP182" s="219"/>
      <c r="AQ182" s="108" t="str">
        <f>IF($BR180=7,DBCS(1&amp;"日～"&amp;7&amp;"日"),DBCS("前"&amp;DAY(EOMONTH($L178-1,0))-6+$BR180&amp;"日～"&amp;$BR180&amp;"日"))</f>
        <v>１日～７日</v>
      </c>
      <c r="AR182" s="109" t="str">
        <f>DBCS($BR180+1&amp;"日～"&amp;$BR180+7&amp;"日")</f>
        <v>８日～１４日</v>
      </c>
      <c r="AS182" s="109" t="str">
        <f>DBCS($BR180+8&amp;"日～"&amp;$BR180+14&amp;"日")</f>
        <v>１５日～２１日</v>
      </c>
      <c r="AT182" s="109" t="str">
        <f>DBCS($BR180+15&amp;"日～"&amp;$BR180+21&amp;"日")</f>
        <v>２２日～２８日</v>
      </c>
      <c r="AU182" s="110" t="str">
        <f>IF(AND(BR180=7,BR183=0),"-",IF($BR185=3,"-",DBCS($BR180+22&amp;"日～"&amp;$BR180+28&amp;"日")))</f>
        <v>-</v>
      </c>
      <c r="AV182" s="229"/>
      <c r="AW182" s="230"/>
      <c r="AX182" s="231"/>
      <c r="AY182" s="234"/>
      <c r="AZ182" s="237"/>
      <c r="BA182" s="41">
        <f>COUNTIF(L183:AP184,"外")</f>
        <v>0</v>
      </c>
      <c r="BB182" s="42">
        <f ca="1">COUNTIF(OFFSET(L183,0,MAX(5-WEEKDAY(L178,3),0),1,MIN(7-WEEKDAY(L178,3),2)),"外")+COUNTIF(OFFSET(L183,0,MAX(5-WEEKDAY(L178,3),0)+7,1,2),"外")+COUNTIF(OFFSET(L183,0,MAX(5-WEEKDAY(L178,3),0)+14,1,2),"外")+COUNTIF(OFFSET(L183,0,MAX(5-WEEKDAY(L178,3),0)+21,1,2),"外")+IF(BR182-BR180&lt;27,0,COUNTIF(OFFSET(L183,0,BR180+26,1,MIN(7-BR183,2)),"外"))</f>
        <v>0</v>
      </c>
      <c r="BC182" s="238"/>
      <c r="BD182" s="209"/>
      <c r="BE182" s="222"/>
      <c r="BF182" s="209"/>
      <c r="BG182" s="222"/>
      <c r="BH182" s="222"/>
      <c r="BI182" s="222"/>
      <c r="BJ182" s="222"/>
      <c r="BK182" s="222"/>
      <c r="BL182" s="173"/>
      <c r="BM182" s="227"/>
      <c r="BN182" s="227"/>
      <c r="BO182" s="173"/>
      <c r="BP182" s="173"/>
      <c r="BQ182" s="35" t="s">
        <v>98</v>
      </c>
      <c r="BR182" s="31">
        <f>DAY(EOMONTH(L178,0))</f>
        <v>31</v>
      </c>
      <c r="BS182" s="173"/>
      <c r="BT182" s="173"/>
      <c r="BU182" s="29"/>
      <c r="BV182" s="30"/>
    </row>
    <row r="183" spans="1:74" s="4" customFormat="1" ht="29.1" customHeight="1">
      <c r="A183" s="17">
        <f t="shared" si="34"/>
        <v>6</v>
      </c>
      <c r="B183" s="17">
        <f t="shared" si="35"/>
        <v>21</v>
      </c>
      <c r="D183" s="89" cm="1">
        <f t="array" aca="1" ref="D183" ca="1">IF(INDIRECT(VLOOKUP(B183,B$8:C$38,2,FALSE)&amp;(10*A183-1))="","",INDIRECT(VLOOKUP(B183,B$8:C$38,2,FALSE)&amp;(10*A183-1)))</f>
        <v>46102</v>
      </c>
      <c r="E183" s="17" t="str">
        <f t="shared" ca="1" si="33"/>
        <v>土</v>
      </c>
      <c r="F183" s="17" t="str" cm="1">
        <f t="array" aca="1" ref="F183" ca="1">IF(E183="","",IF(INDIRECT(VLOOKUP(B183,B$8:C$38,2,FALSE)&amp;(10*A183+3))="","",INDIRECT(VLOOKUP(B183,B$8:C$38,2,FALSE)&amp;(10*A183+3))))</f>
        <v>外</v>
      </c>
      <c r="G183" s="17" t="str" cm="1">
        <f t="array" aca="1" ref="G183" ca="1">IF(E183="","",IF(INDIRECT(VLOOKUP(B183,B$8:C$38,2,FALSE)&amp;(10*A183+5))="","",INDIRECT(VLOOKUP(B183,B$8:C$38,2,FALSE)&amp;(10*A183+5))))</f>
        <v>外</v>
      </c>
      <c r="H183" s="17" t="str" cm="1">
        <f t="array" aca="1" ref="H183" ca="1">IF(G183="","",IF(G183="●","振替後",IF(G183="▲","振替前",IF(G183="○","休日",IF(G183="外","非対象期間",IF(INDIRECT(VLOOKUP(B183,B$8:C$38,2,FALSE)&amp;(10*A183+5))="","",INDIRECT(VLOOKUP(B183,B$8:C$38,2,FALSE)&amp;(10*A183+5))))))))</f>
        <v>非対象期間</v>
      </c>
      <c r="J183" s="69"/>
      <c r="K183" s="212" t="s">
        <v>88</v>
      </c>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c r="AK183" s="194"/>
      <c r="AL183" s="194"/>
      <c r="AM183" s="194"/>
      <c r="AN183" s="194"/>
      <c r="AO183" s="194"/>
      <c r="AP183" s="196"/>
      <c r="AQ183" s="111">
        <f ca="1">IF(BR180=7,COUNTIF(OFFSET($L183,0,0,1,$BR180),"○")+COUNTIF(OFFSET($L183,0,$BR180,1,7),"●"),COUNTIF(OFFSET($L183,0,0,1,$BR180),"○")+COUNTIF(OFFSET($L183,-10,DAY(EOMONTH(L178-1,0))-7+BR180,1,7-$BR180),"○")+COUNTIF(OFFSET(L183,0,BR180,1,7),"●"))</f>
        <v>0</v>
      </c>
      <c r="AR183" s="112">
        <f ca="1">COUNTIF(OFFSET($L183,0,$BR180,1,7),"○")+COUNTIF(OFFSET($L183,0,$BR180+7,1,7),"●")</f>
        <v>0</v>
      </c>
      <c r="AS183" s="112">
        <f ca="1">COUNTIF(OFFSET($L183,0,$BR180+7,1,7),"○")+COUNTIF(OFFSET($L183,0,$BR180+14,1,7),"●")</f>
        <v>0</v>
      </c>
      <c r="AT183" s="112">
        <f ca="1">IF(BR185=3,COUNTIF(OFFSET($L183,0,$BR180+14,1,7),"○")+IFERROR(COUNTIF(OFFSET(L183,0,BR180+22,1,BR183),"●"),0)+COUNTIF(OFFSET(L183,10,0,1,7-BR183),"●"),COUNTIF(OFFSET($L183,0,$BR180+14,1,7),"○")+COUNTIF(OFFSET($L183,0,$BR180+21,1,7),"●"))</f>
        <v>0</v>
      </c>
      <c r="AU183" s="113" t="str">
        <f ca="1">IF((BR185+SIGN(BR180))&lt;5,"-",IF(BR183=0,COUNTIF(OFFSET(L183,0,BR180+21,1,7),"○")+COUNTIF(OFFSET(L183,10,0,1,7-BR183),"●"),COUNTIF(OFFSET(L183,0,BR180+21,1,7),"○")+COUNTIF(OFFSET(L183,0,BR180+28,1,BR183),"●")+COUNTIF(OFFSET(L183,10,1,7-BR183,),"●")))</f>
        <v>-</v>
      </c>
      <c r="AV183" s="198">
        <f>BH180</f>
        <v>0</v>
      </c>
      <c r="AW183" s="200">
        <f>IF(BD180=0,"対象外",AV183/BD180)</f>
        <v>0</v>
      </c>
      <c r="AX183" s="202" t="str">
        <f ca="1">IF(BD180=0,"対象外",IF(AV183/BD180&gt;=0.285,"達成",IF(AV183&gt;=BO183,"達成※","未")))</f>
        <v>未</v>
      </c>
      <c r="AY183" s="204">
        <f>BI180</f>
        <v>32</v>
      </c>
      <c r="AZ183" s="206">
        <f>IFERROR(AY183/BE180,"")</f>
        <v>6.7085953878406712E-2</v>
      </c>
      <c r="BA183" s="41" t="s">
        <v>86</v>
      </c>
      <c r="BB183" s="42" t="s">
        <v>86</v>
      </c>
      <c r="BC183" s="238"/>
      <c r="BD183" s="209"/>
      <c r="BE183" s="222"/>
      <c r="BF183" s="209"/>
      <c r="BG183" s="222"/>
      <c r="BH183" s="222"/>
      <c r="BI183" s="222"/>
      <c r="BJ183" s="222"/>
      <c r="BK183" s="222"/>
      <c r="BL183" s="173"/>
      <c r="BM183" s="227"/>
      <c r="BN183" s="227"/>
      <c r="BO183" s="173">
        <f ca="1">IF(OR(BM181/BD180&lt;0.285,BM181=0),BM181,"-")</f>
        <v>8</v>
      </c>
      <c r="BP183" s="226">
        <f ca="1">IF(OR(BN181/BF180&lt;0.285,BN181=0),BN181,"-")</f>
        <v>8</v>
      </c>
      <c r="BQ183" s="36" t="s">
        <v>99</v>
      </c>
      <c r="BR183" s="33">
        <f>MOD(BR182-BR180,7)</f>
        <v>3</v>
      </c>
      <c r="BS183" s="173"/>
      <c r="BT183" s="173"/>
    </row>
    <row r="184" spans="1:74" s="4" customFormat="1" ht="29.1" customHeight="1">
      <c r="A184" s="17">
        <f t="shared" si="34"/>
        <v>6</v>
      </c>
      <c r="B184" s="17">
        <f t="shared" si="35"/>
        <v>22</v>
      </c>
      <c r="D184" s="89" cm="1">
        <f t="array" aca="1" ref="D184" ca="1">IF(INDIRECT(VLOOKUP(B184,B$8:C$38,2,FALSE)&amp;(10*A184-1))="","",INDIRECT(VLOOKUP(B184,B$8:C$38,2,FALSE)&amp;(10*A184-1)))</f>
        <v>46103</v>
      </c>
      <c r="E184" s="17" t="str">
        <f t="shared" ca="1" si="33"/>
        <v>日</v>
      </c>
      <c r="F184" s="17" t="str" cm="1">
        <f t="array" aca="1" ref="F184" ca="1">IF(E184="","",IF(INDIRECT(VLOOKUP(B184,B$8:C$38,2,FALSE)&amp;(10*A184+3))="","",INDIRECT(VLOOKUP(B184,B$8:C$38,2,FALSE)&amp;(10*A184+3))))</f>
        <v>外</v>
      </c>
      <c r="G184" s="17" t="str" cm="1">
        <f t="array" aca="1" ref="G184" ca="1">IF(E184="","",IF(INDIRECT(VLOOKUP(B184,B$8:C$38,2,FALSE)&amp;(10*A184+5))="","",INDIRECT(VLOOKUP(B184,B$8:C$38,2,FALSE)&amp;(10*A184+5))))</f>
        <v>外</v>
      </c>
      <c r="H184" s="17" t="str" cm="1">
        <f t="array" aca="1" ref="H184" ca="1">IF(G184="","",IF(G184="●","振替後",IF(G184="▲","振替前",IF(G184="○","休日",IF(G184="外","非対象期間",IF(INDIRECT(VLOOKUP(B184,B$8:C$38,2,FALSE)&amp;(10*A184+5))="","",INDIRECT(VLOOKUP(B184,B$8:C$38,2,FALSE)&amp;(10*A184+5))))))))</f>
        <v>非対象期間</v>
      </c>
      <c r="J184" s="69"/>
      <c r="K184" s="24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c r="AK184" s="194"/>
      <c r="AL184" s="194"/>
      <c r="AM184" s="194"/>
      <c r="AN184" s="194"/>
      <c r="AO184" s="194"/>
      <c r="AP184" s="196"/>
      <c r="AQ184" s="114" t="str">
        <f ca="1">IF(BR180=1,
IF((2-COUNTIF(OFFSET(L183,0,0,1,1),"外")-COUNTIF(OFFSET(L183,-10,BR172-1),"外"))&lt;=AQ183,"達成","未"),
IF((2-COUNTIF(OFFSET(L183,0,MAX(5-WEEKDAY(L178,3),0),1,2),"外"))&lt;=AQ183,"達成","未"))</f>
        <v>未</v>
      </c>
      <c r="AR184" s="112" t="str">
        <f ca="1">IF((2-COUNTIF(OFFSET($L183,0,$BR180+5,1,2),"外"))&lt;=AR183,"達成","未")</f>
        <v>未</v>
      </c>
      <c r="AS184" s="112" t="str">
        <f ca="1">IF((2-COUNTIF(OFFSET($L183,0,$BR180+12,1,2),"外"))&lt;=AS183,"達成","未")</f>
        <v>未</v>
      </c>
      <c r="AT184" s="112" t="str">
        <f ca="1">IF((2-COUNTIF(OFFSET($L183,0,$BR180+19,1,2),"外"))&lt;=AT183,"達成","未")</f>
        <v>未</v>
      </c>
      <c r="AU184" s="113" t="str">
        <f ca="1">IF((BR185+SIGN(BR180))&lt;5,"-",IF((2-COUNTIF(OFFSET($L183,0,$BR180+26,1,2),"外"))&lt;=AU183,"達成","未"))</f>
        <v>-</v>
      </c>
      <c r="AV184" s="214"/>
      <c r="AW184" s="215"/>
      <c r="AX184" s="216"/>
      <c r="AY184" s="217"/>
      <c r="AZ184" s="239"/>
      <c r="BA184" s="240">
        <f>COUNTIF(L185:AP186,"外")</f>
        <v>0</v>
      </c>
      <c r="BB184" s="242">
        <f ca="1">COUNTIF(OFFSET(L185,0,MAX(5-WEEKDAY(L178,3),0),1,MIN(7-WEEKDAY(L178,3),2)),"外")+COUNTIF(OFFSET(L185,0,MAX(5-WEEKDAY(L178,3),0)+7,1,2),"外")+COUNTIF(OFFSET(L185,0,MAX(5-WEEKDAY(L178,3),0)+14,1,2),"外")+COUNTIF(OFFSET(L185,0,MAX(5-WEEKDAY(L178,3),0)+21,1,2),"外")+IF(BR182-BR180&lt;27,0,COUNTIF(OFFSET(L185,0,BR180+26,1,MIN(7-BR183,2)),"外"))</f>
        <v>0</v>
      </c>
      <c r="BC184" s="238"/>
      <c r="BD184" s="209"/>
      <c r="BE184" s="222"/>
      <c r="BF184" s="209"/>
      <c r="BG184" s="222"/>
      <c r="BH184" s="222"/>
      <c r="BI184" s="222"/>
      <c r="BJ184" s="222"/>
      <c r="BK184" s="222"/>
      <c r="BL184" s="173"/>
      <c r="BM184" s="227"/>
      <c r="BN184" s="227"/>
      <c r="BO184" s="173"/>
      <c r="BP184" s="227"/>
      <c r="BQ184" s="142" t="s">
        <v>101</v>
      </c>
      <c r="BR184" s="33">
        <f>SIGN(BR180)+SIGN(BR183)+BR185</f>
        <v>5</v>
      </c>
      <c r="BS184" s="173"/>
      <c r="BT184" s="173"/>
    </row>
    <row r="185" spans="1:74" s="4" customFormat="1" ht="29.1" customHeight="1">
      <c r="A185" s="17">
        <f t="shared" si="34"/>
        <v>6</v>
      </c>
      <c r="B185" s="17">
        <f t="shared" si="35"/>
        <v>23</v>
      </c>
      <c r="D185" s="89" cm="1">
        <f t="array" aca="1" ref="D185" ca="1">IF(INDIRECT(VLOOKUP(B185,B$8:C$38,2,FALSE)&amp;(10*A185-1))="","",INDIRECT(VLOOKUP(B185,B$8:C$38,2,FALSE)&amp;(10*A185-1)))</f>
        <v>46104</v>
      </c>
      <c r="E185" s="17" t="str">
        <f t="shared" ca="1" si="33"/>
        <v>月</v>
      </c>
      <c r="F185" s="17" t="str" cm="1">
        <f t="array" aca="1" ref="F185" ca="1">IF(E185="","",IF(INDIRECT(VLOOKUP(B185,B$8:C$38,2,FALSE)&amp;(10*A185+3))="","",INDIRECT(VLOOKUP(B185,B$8:C$38,2,FALSE)&amp;(10*A185+3))))</f>
        <v>外</v>
      </c>
      <c r="G185" s="17" t="str" cm="1">
        <f t="array" aca="1" ref="G185" ca="1">IF(E185="","",IF(INDIRECT(VLOOKUP(B185,B$8:C$38,2,FALSE)&amp;(10*A185+5))="","",INDIRECT(VLOOKUP(B185,B$8:C$38,2,FALSE)&amp;(10*A185+5))))</f>
        <v>外</v>
      </c>
      <c r="H185" s="17" t="str" cm="1">
        <f t="array" aca="1" ref="H185" ca="1">IF(G185="","",IF(G185="●","振替後",IF(G185="▲","振替前",IF(G185="○","休日",IF(G185="外","非対象期間",IF(INDIRECT(VLOOKUP(B185,B$8:C$38,2,FALSE)&amp;(10*A185+5))="","",INDIRECT(VLOOKUP(B185,B$8:C$38,2,FALSE)&amp;(10*A185+5))))))))</f>
        <v>非対象期間</v>
      </c>
      <c r="J185" s="69"/>
      <c r="K185" s="212" t="s">
        <v>84</v>
      </c>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c r="AK185" s="194"/>
      <c r="AL185" s="194"/>
      <c r="AM185" s="194"/>
      <c r="AN185" s="194"/>
      <c r="AO185" s="194"/>
      <c r="AP185" s="196"/>
      <c r="AQ185" s="118">
        <f ca="1">IF(BR180=7,COUNTIF(OFFSET($L185,0,0,1,$BR180),"○")+COUNTIF(OFFSET($L185,0,$BR180,1,7),"●"),COUNTIF(OFFSET($L185,0,0,1,$BR180),"○")+COUNTIF(OFFSET($L185,-10,DAY(EOMONTH(L178-1,0))-7+BR180,1,7-$BR180),"○")+COUNTIF(OFFSET(L185,0,BR180,1,7),"●"))</f>
        <v>0</v>
      </c>
      <c r="AR185" s="119">
        <f ca="1">COUNTIF(OFFSET($L185,0,$BR180,1,7),"○")+COUNTIF(OFFSET($L185,0,$BR180+7,1,7),"●")</f>
        <v>0</v>
      </c>
      <c r="AS185" s="119">
        <f ca="1">COUNTIF(OFFSET($L185,0,$BR180+7,1,7),"○")+COUNTIF(OFFSET($L185,0,$BR180+14,1,7),"●")</f>
        <v>0</v>
      </c>
      <c r="AT185" s="119">
        <f ca="1">IF(BR185=3,COUNTIF(OFFSET($L185,0,$BR180+14,1,7),"○")+IFERROR(COUNTIF(OFFSET(L185,0,BR180+22,1,BR183),"●"),0)+COUNTIF(OFFSET(L185,10,0,1,7-BR183),"●"),COUNTIF(OFFSET($L185,0,$BR180+14,1,7),"○")+COUNTIF(OFFSET($L185,0,$BR180+21,1,7),"●"))</f>
        <v>0</v>
      </c>
      <c r="AU185" s="120" t="str">
        <f ca="1">IF((BR185+SIGN(BR180))&lt;5,"-",IF(BR183=0,COUNTIF(OFFSET(L185,0,BR180+21,1,7),"○")+COUNTIF(OFFSET(L185,10,0,1,7-BR183),"●"),COUNTIF(OFFSET(L185,0,BR180+21,1,7),"○")+COUNTIF(OFFSET(L185,0,BR180+28,1,BR183),"●")+COUNTIF(OFFSET(L185,10,1,7-BR183,),"●")))</f>
        <v>-</v>
      </c>
      <c r="AV185" s="198">
        <f>BJ180</f>
        <v>0</v>
      </c>
      <c r="AW185" s="200">
        <f>IF(BD180=0,"対象外",AV185/BD180)</f>
        <v>0</v>
      </c>
      <c r="AX185" s="202" t="str">
        <f ca="1">IF(BD180=0,"対象外",IF(AV185/BD180&gt;=0.285,"達成",IF(AV185&gt;=BP183,"達成※","未")))</f>
        <v>未</v>
      </c>
      <c r="AY185" s="204">
        <f>BK180</f>
        <v>32</v>
      </c>
      <c r="AZ185" s="206">
        <f>IFERROR(AY185/BG180,"")</f>
        <v>6.7085953878406712E-2</v>
      </c>
      <c r="BA185" s="241"/>
      <c r="BB185" s="243"/>
      <c r="BC185" s="238"/>
      <c r="BD185" s="210"/>
      <c r="BE185" s="222"/>
      <c r="BF185" s="210"/>
      <c r="BG185" s="222"/>
      <c r="BH185" s="222"/>
      <c r="BI185" s="222"/>
      <c r="BJ185" s="222"/>
      <c r="BK185" s="222"/>
      <c r="BL185" s="173"/>
      <c r="BM185" s="228"/>
      <c r="BN185" s="228"/>
      <c r="BO185" s="173"/>
      <c r="BP185" s="228"/>
      <c r="BQ185" s="37" t="s">
        <v>100</v>
      </c>
      <c r="BR185" s="104">
        <f>ROUNDDOWN((BR182-BR180)/7,0)</f>
        <v>3</v>
      </c>
      <c r="BS185" s="173"/>
      <c r="BT185" s="173"/>
    </row>
    <row r="186" spans="1:74" s="4" customFormat="1" ht="29.1" customHeight="1" thickBot="1">
      <c r="A186" s="17">
        <f t="shared" si="34"/>
        <v>6</v>
      </c>
      <c r="B186" s="17">
        <f t="shared" si="35"/>
        <v>24</v>
      </c>
      <c r="D186" s="89" cm="1">
        <f t="array" aca="1" ref="D186" ca="1">IF(INDIRECT(VLOOKUP(B186,B$8:C$38,2,FALSE)&amp;(10*A186-1))="","",INDIRECT(VLOOKUP(B186,B$8:C$38,2,FALSE)&amp;(10*A186-1)))</f>
        <v>46105</v>
      </c>
      <c r="E186" s="17" t="str">
        <f t="shared" ca="1" si="33"/>
        <v>火</v>
      </c>
      <c r="F186" s="17" t="str" cm="1">
        <f t="array" aca="1" ref="F186" ca="1">IF(E186="","",IF(INDIRECT(VLOOKUP(B186,B$8:C$38,2,FALSE)&amp;(10*A186+3))="","",INDIRECT(VLOOKUP(B186,B$8:C$38,2,FALSE)&amp;(10*A186+3))))</f>
        <v>外</v>
      </c>
      <c r="G186" s="17" t="str" cm="1">
        <f t="array" aca="1" ref="G186" ca="1">IF(E186="","",IF(INDIRECT(VLOOKUP(B186,B$8:C$38,2,FALSE)&amp;(10*A186+5))="","",INDIRECT(VLOOKUP(B186,B$8:C$38,2,FALSE)&amp;(10*A186+5))))</f>
        <v>外</v>
      </c>
      <c r="H186" s="17" t="str" cm="1">
        <f t="array" aca="1" ref="H186" ca="1">IF(G186="","",IF(G186="●","振替後",IF(G186="▲","振替前",IF(G186="○","休日",IF(G186="外","非対象期間",IF(INDIRECT(VLOOKUP(B186,B$8:C$38,2,FALSE)&amp;(10*A186+5))="","",INDIRECT(VLOOKUP(B186,B$8:C$38,2,FALSE)&amp;(10*A186+5))))))))</f>
        <v>非対象期間</v>
      </c>
      <c r="J186" s="69"/>
      <c r="K186" s="213"/>
      <c r="L186" s="195"/>
      <c r="M186" s="195"/>
      <c r="N186" s="195"/>
      <c r="O186" s="195"/>
      <c r="P186" s="195"/>
      <c r="Q186" s="195"/>
      <c r="R186" s="195"/>
      <c r="S186" s="195"/>
      <c r="T186" s="195"/>
      <c r="U186" s="195"/>
      <c r="V186" s="195"/>
      <c r="W186" s="195"/>
      <c r="X186" s="195"/>
      <c r="Y186" s="195"/>
      <c r="Z186" s="195"/>
      <c r="AA186" s="195"/>
      <c r="AB186" s="195"/>
      <c r="AC186" s="195"/>
      <c r="AD186" s="195"/>
      <c r="AE186" s="195"/>
      <c r="AF186" s="195"/>
      <c r="AG186" s="195"/>
      <c r="AH186" s="195"/>
      <c r="AI186" s="195"/>
      <c r="AJ186" s="195"/>
      <c r="AK186" s="195"/>
      <c r="AL186" s="195"/>
      <c r="AM186" s="195"/>
      <c r="AN186" s="195"/>
      <c r="AO186" s="195"/>
      <c r="AP186" s="197"/>
      <c r="AQ186" s="123" t="str">
        <f ca="1">IF(BR180=1,
IF((2-COUNTIF(OFFSET(L185,0,0,1,1),"外")-COUNTIF(OFFSET(L185,-10,BR172-1),"外"))&lt;=AQ185,"達成","未"),
IF((2-COUNTIF(OFFSET(L185,0,MAX(5-WEEKDAY(L178,3),0),1,2),"外"))&lt;=AQ185,"達成","未"))</f>
        <v>未</v>
      </c>
      <c r="AR186" s="124" t="str">
        <f ca="1">IF((2-COUNTIF(OFFSET($L185,0,$BR180+5,1,2),"外"))&lt;=AR185,"達成","未")</f>
        <v>未</v>
      </c>
      <c r="AS186" s="124" t="str">
        <f ca="1">IF((2-COUNTIF(OFFSET($L185,0,$BR180+12,1,2),"外"))&lt;=AS185,"達成","未")</f>
        <v>未</v>
      </c>
      <c r="AT186" s="124" t="str">
        <f ca="1">IF((2-COUNTIF(OFFSET($L185,0,$BR180+19,1,2),"外"))&lt;=AT185,"達成","未")</f>
        <v>未</v>
      </c>
      <c r="AU186" s="125" t="str">
        <f ca="1">IF((BR185+SIGN(BR180))&lt;5,"-",IF((2-COUNTIF(OFFSET($L185,0,$BR180+26,1,2),"外"))&lt;=AU185,"達成","未"))</f>
        <v>-</v>
      </c>
      <c r="AV186" s="199"/>
      <c r="AW186" s="201"/>
      <c r="AX186" s="203"/>
      <c r="AY186" s="205"/>
      <c r="AZ186" s="207"/>
      <c r="BA186" s="38"/>
      <c r="BB186" s="38"/>
      <c r="BC186" s="138"/>
      <c r="BD186" s="138"/>
      <c r="BE186" s="138"/>
      <c r="BF186" s="138"/>
      <c r="BG186" s="138"/>
      <c r="BH186" s="138"/>
      <c r="BI186" s="138"/>
      <c r="BJ186" s="138"/>
      <c r="BK186" s="138"/>
      <c r="BL186" s="46"/>
      <c r="BM186" s="46"/>
      <c r="BN186" s="46"/>
      <c r="BO186" s="46"/>
      <c r="BP186" s="46"/>
      <c r="BQ186" s="46"/>
      <c r="BR186" s="34"/>
      <c r="BS186" s="46"/>
      <c r="BT186" s="2"/>
    </row>
    <row r="187" spans="1:74" ht="14.25" thickBot="1">
      <c r="A187" s="17">
        <f t="shared" si="34"/>
        <v>6</v>
      </c>
      <c r="B187" s="17">
        <f t="shared" si="35"/>
        <v>25</v>
      </c>
      <c r="D187" s="89" cm="1">
        <f t="array" aca="1" ref="D187" ca="1">IF(INDIRECT(VLOOKUP(B187,B$8:C$38,2,FALSE)&amp;(10*A187-1))="","",INDIRECT(VLOOKUP(B187,B$8:C$38,2,FALSE)&amp;(10*A187-1)))</f>
        <v>46106</v>
      </c>
      <c r="E187" s="17" t="str">
        <f t="shared" ca="1" si="33"/>
        <v>水</v>
      </c>
      <c r="F187" s="17" t="str" cm="1">
        <f t="array" aca="1" ref="F187" ca="1">IF(E187="","",IF(INDIRECT(VLOOKUP(B187,B$8:C$38,2,FALSE)&amp;(10*A187+3))="","",INDIRECT(VLOOKUP(B187,B$8:C$38,2,FALSE)&amp;(10*A187+3))))</f>
        <v>外</v>
      </c>
      <c r="G187" s="17" t="str" cm="1">
        <f t="array" aca="1" ref="G187" ca="1">IF(E187="","",IF(INDIRECT(VLOOKUP(B187,B$8:C$38,2,FALSE)&amp;(10*A187+5))="","",INDIRECT(VLOOKUP(B187,B$8:C$38,2,FALSE)&amp;(10*A187+5))))</f>
        <v>外</v>
      </c>
      <c r="H187" s="17" t="str" cm="1">
        <f t="array" aca="1" ref="H187" ca="1">IF(G187="","",IF(G187="●","振替後",IF(G187="▲","振替前",IF(G187="○","休日",IF(G187="外","非対象期間",IF(INDIRECT(VLOOKUP(B187,B$8:C$38,2,FALSE)&amp;(10*A187+5))="","",INDIRECT(VLOOKUP(B187,B$8:C$38,2,FALSE)&amp;(10*A187+5))))))))</f>
        <v>非対象期間</v>
      </c>
      <c r="J187" s="52"/>
      <c r="K187" s="53"/>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BI187" s="7"/>
      <c r="BJ187" s="7"/>
      <c r="BK187" s="7"/>
      <c r="BL187" s="2"/>
    </row>
    <row r="188" spans="1:74" ht="13.5" customHeight="1">
      <c r="A188" s="17">
        <f t="shared" si="34"/>
        <v>6</v>
      </c>
      <c r="B188" s="17">
        <f t="shared" si="35"/>
        <v>26</v>
      </c>
      <c r="D188" s="89" cm="1">
        <f t="array" aca="1" ref="D188" ca="1">IF(INDIRECT(VLOOKUP(B188,B$8:C$38,2,FALSE)&amp;(10*A188-1))="","",INDIRECT(VLOOKUP(B188,B$8:C$38,2,FALSE)&amp;(10*A188-1)))</f>
        <v>46107</v>
      </c>
      <c r="E188" s="17" t="str">
        <f t="shared" ca="1" si="33"/>
        <v>木</v>
      </c>
      <c r="F188" s="17" t="str" cm="1">
        <f t="array" aca="1" ref="F188" ca="1">IF(E188="","",IF(INDIRECT(VLOOKUP(B188,B$8:C$38,2,FALSE)&amp;(10*A188+3))="","",INDIRECT(VLOOKUP(B188,B$8:C$38,2,FALSE)&amp;(10*A188+3))))</f>
        <v>外</v>
      </c>
      <c r="G188" s="17" t="str" cm="1">
        <f t="array" aca="1" ref="G188" ca="1">IF(E188="","",IF(INDIRECT(VLOOKUP(B188,B$8:C$38,2,FALSE)&amp;(10*A188+5))="","",INDIRECT(VLOOKUP(B188,B$8:C$38,2,FALSE)&amp;(10*A188+5))))</f>
        <v>外</v>
      </c>
      <c r="H188" s="17" t="str" cm="1">
        <f t="array" aca="1" ref="H188" ca="1">IF(G188="","",IF(G188="●","振替後",IF(G188="▲","振替前",IF(G188="○","休日",IF(G188="外","非対象期間",IF(INDIRECT(VLOOKUP(B188,B$8:C$38,2,FALSE)&amp;(10*A188+5))="","",INDIRECT(VLOOKUP(B188,B$8:C$38,2,FALSE)&amp;(10*A188+5))))))))</f>
        <v>非対象期間</v>
      </c>
      <c r="J188" s="52"/>
      <c r="K188" s="66" t="s">
        <v>0</v>
      </c>
      <c r="L188" s="258">
        <f>DATE(YEAR(L178),MONTH(L178)+1,DAY(L178))</f>
        <v>46478</v>
      </c>
      <c r="M188" s="258"/>
      <c r="N188" s="258"/>
      <c r="O188" s="258"/>
      <c r="P188" s="258"/>
      <c r="Q188" s="258"/>
      <c r="R188" s="258"/>
      <c r="S188" s="258"/>
      <c r="T188" s="258"/>
      <c r="U188" s="258"/>
      <c r="V188" s="258"/>
      <c r="W188" s="258"/>
      <c r="X188" s="258"/>
      <c r="Y188" s="258"/>
      <c r="Z188" s="258"/>
      <c r="AA188" s="258"/>
      <c r="AB188" s="258"/>
      <c r="AC188" s="258"/>
      <c r="AD188" s="258"/>
      <c r="AE188" s="258"/>
      <c r="AF188" s="258"/>
      <c r="AG188" s="258"/>
      <c r="AH188" s="258"/>
      <c r="AI188" s="258"/>
      <c r="AJ188" s="258"/>
      <c r="AK188" s="258"/>
      <c r="AL188" s="258"/>
      <c r="AM188" s="258"/>
      <c r="AN188" s="258"/>
      <c r="AO188" s="258"/>
      <c r="AP188" s="259"/>
      <c r="AQ188" s="270" t="s">
        <v>136</v>
      </c>
      <c r="AR188" s="271"/>
      <c r="AS188" s="271"/>
      <c r="AT188" s="271"/>
      <c r="AU188" s="272"/>
      <c r="AV188" s="260" t="s">
        <v>50</v>
      </c>
      <c r="AW188" s="261"/>
      <c r="AX188" s="262"/>
      <c r="AY188" s="266" t="s">
        <v>11</v>
      </c>
      <c r="AZ188" s="267"/>
      <c r="BA188" s="250" t="s">
        <v>102</v>
      </c>
      <c r="BB188" s="253" t="s">
        <v>103</v>
      </c>
      <c r="BC188" s="256" t="s">
        <v>15</v>
      </c>
      <c r="BD188" s="208" t="s">
        <v>104</v>
      </c>
      <c r="BE188" s="247" t="s">
        <v>105</v>
      </c>
      <c r="BF188" s="208" t="s">
        <v>107</v>
      </c>
      <c r="BG188" s="247" t="s">
        <v>106</v>
      </c>
      <c r="BH188" s="208" t="s">
        <v>80</v>
      </c>
      <c r="BI188" s="208" t="s">
        <v>81</v>
      </c>
      <c r="BJ188" s="139" t="s">
        <v>82</v>
      </c>
      <c r="BK188" s="139" t="s">
        <v>83</v>
      </c>
      <c r="BL188" s="222" t="s">
        <v>52</v>
      </c>
      <c r="BM188" s="247" t="s">
        <v>108</v>
      </c>
      <c r="BN188" s="247" t="s">
        <v>109</v>
      </c>
      <c r="BO188" s="222" t="s">
        <v>110</v>
      </c>
      <c r="BP188" s="222" t="s">
        <v>111</v>
      </c>
      <c r="BQ188" s="143"/>
      <c r="BR188" s="245" t="s">
        <v>92</v>
      </c>
      <c r="BS188" s="222" t="s">
        <v>61</v>
      </c>
      <c r="BT188" s="173" t="s">
        <v>142</v>
      </c>
    </row>
    <row r="189" spans="1:74" ht="12.95" customHeight="1">
      <c r="A189" s="17">
        <f t="shared" si="34"/>
        <v>6</v>
      </c>
      <c r="B189" s="17">
        <f t="shared" si="35"/>
        <v>27</v>
      </c>
      <c r="D189" s="89" cm="1">
        <f t="array" aca="1" ref="D189" ca="1">IF(INDIRECT(VLOOKUP(B189,B$8:C$38,2,FALSE)&amp;(10*A189-1))="","",INDIRECT(VLOOKUP(B189,B$8:C$38,2,FALSE)&amp;(10*A189-1)))</f>
        <v>46108</v>
      </c>
      <c r="E189" s="17" t="str">
        <f t="shared" ca="1" si="33"/>
        <v>金</v>
      </c>
      <c r="F189" s="17" t="str" cm="1">
        <f t="array" aca="1" ref="F189" ca="1">IF(E189="","",IF(INDIRECT(VLOOKUP(B189,B$8:C$38,2,FALSE)&amp;(10*A189+3))="","",INDIRECT(VLOOKUP(B189,B$8:C$38,2,FALSE)&amp;(10*A189+3))))</f>
        <v>外</v>
      </c>
      <c r="G189" s="17" t="str" cm="1">
        <f t="array" aca="1" ref="G189" ca="1">IF(E189="","",IF(INDIRECT(VLOOKUP(B189,B$8:C$38,2,FALSE)&amp;(10*A189+5))="","",INDIRECT(VLOOKUP(B189,B$8:C$38,2,FALSE)&amp;(10*A189+5))))</f>
        <v>外</v>
      </c>
      <c r="H189" s="17" t="str" cm="1">
        <f t="array" aca="1" ref="H189" ca="1">IF(G189="","",IF(G189="●","振替後",IF(G189="▲","振替前",IF(G189="○","休日",IF(G189="外","非対象期間",IF(INDIRECT(VLOOKUP(B189,B$8:C$38,2,FALSE)&amp;(10*A189+5))="","",INDIRECT(VLOOKUP(B189,B$8:C$38,2,FALSE)&amp;(10*A189+5))))))))</f>
        <v>非対象期間</v>
      </c>
      <c r="J189" s="52"/>
      <c r="K189" s="67" t="s">
        <v>1</v>
      </c>
      <c r="L189" s="126">
        <f>DATE(YEAR(L188),MONTH(L188),DAY(L188))</f>
        <v>46478</v>
      </c>
      <c r="M189" s="126">
        <f>IF(MONTH(DATE(YEAR(L189),MONTH(L189),DAY(L189)+1))=MONTH($L188),DATE(YEAR(L189),MONTH(L189),DAY(L189)+1),"")</f>
        <v>46479</v>
      </c>
      <c r="N189" s="126">
        <f t="shared" ref="N189:AP189" si="46">IF(MONTH(DATE(YEAR(M189),MONTH(M189),DAY(M189)+1))=MONTH($L188),DATE(YEAR(M189),MONTH(M189),DAY(M189)+1),"")</f>
        <v>46480</v>
      </c>
      <c r="O189" s="126">
        <f t="shared" si="46"/>
        <v>46481</v>
      </c>
      <c r="P189" s="126">
        <f t="shared" si="46"/>
        <v>46482</v>
      </c>
      <c r="Q189" s="126">
        <f t="shared" si="46"/>
        <v>46483</v>
      </c>
      <c r="R189" s="126">
        <f t="shared" si="46"/>
        <v>46484</v>
      </c>
      <c r="S189" s="126">
        <f t="shared" si="46"/>
        <v>46485</v>
      </c>
      <c r="T189" s="126">
        <f t="shared" si="46"/>
        <v>46486</v>
      </c>
      <c r="U189" s="126">
        <f t="shared" si="46"/>
        <v>46487</v>
      </c>
      <c r="V189" s="126">
        <f t="shared" si="46"/>
        <v>46488</v>
      </c>
      <c r="W189" s="126">
        <f t="shared" si="46"/>
        <v>46489</v>
      </c>
      <c r="X189" s="126">
        <f t="shared" si="46"/>
        <v>46490</v>
      </c>
      <c r="Y189" s="126">
        <f t="shared" si="46"/>
        <v>46491</v>
      </c>
      <c r="Z189" s="126">
        <f t="shared" si="46"/>
        <v>46492</v>
      </c>
      <c r="AA189" s="126">
        <f t="shared" si="46"/>
        <v>46493</v>
      </c>
      <c r="AB189" s="126">
        <f t="shared" si="46"/>
        <v>46494</v>
      </c>
      <c r="AC189" s="126">
        <f t="shared" si="46"/>
        <v>46495</v>
      </c>
      <c r="AD189" s="126">
        <f t="shared" si="46"/>
        <v>46496</v>
      </c>
      <c r="AE189" s="126">
        <f t="shared" si="46"/>
        <v>46497</v>
      </c>
      <c r="AF189" s="126">
        <f t="shared" si="46"/>
        <v>46498</v>
      </c>
      <c r="AG189" s="126">
        <f t="shared" si="46"/>
        <v>46499</v>
      </c>
      <c r="AH189" s="126">
        <f t="shared" si="46"/>
        <v>46500</v>
      </c>
      <c r="AI189" s="126">
        <f t="shared" si="46"/>
        <v>46501</v>
      </c>
      <c r="AJ189" s="126">
        <f t="shared" si="46"/>
        <v>46502</v>
      </c>
      <c r="AK189" s="126">
        <f t="shared" si="46"/>
        <v>46503</v>
      </c>
      <c r="AL189" s="126">
        <f t="shared" si="46"/>
        <v>46504</v>
      </c>
      <c r="AM189" s="126">
        <f t="shared" si="46"/>
        <v>46505</v>
      </c>
      <c r="AN189" s="126">
        <f t="shared" si="46"/>
        <v>46506</v>
      </c>
      <c r="AO189" s="126">
        <f t="shared" si="46"/>
        <v>46507</v>
      </c>
      <c r="AP189" s="127" t="str">
        <f t="shared" si="46"/>
        <v/>
      </c>
      <c r="AQ189" s="273"/>
      <c r="AR189" s="274"/>
      <c r="AS189" s="274"/>
      <c r="AT189" s="274"/>
      <c r="AU189" s="275"/>
      <c r="AV189" s="263"/>
      <c r="AW189" s="264"/>
      <c r="AX189" s="265"/>
      <c r="AY189" s="268"/>
      <c r="AZ189" s="269"/>
      <c r="BA189" s="251"/>
      <c r="BB189" s="254"/>
      <c r="BC189" s="257"/>
      <c r="BD189" s="210"/>
      <c r="BE189" s="248"/>
      <c r="BF189" s="210"/>
      <c r="BG189" s="248"/>
      <c r="BH189" s="210"/>
      <c r="BI189" s="210"/>
      <c r="BJ189" s="140" t="s">
        <v>78</v>
      </c>
      <c r="BK189" s="140" t="s">
        <v>79</v>
      </c>
      <c r="BL189" s="222"/>
      <c r="BM189" s="249"/>
      <c r="BN189" s="249"/>
      <c r="BO189" s="173"/>
      <c r="BP189" s="173"/>
      <c r="BQ189" s="144"/>
      <c r="BR189" s="246"/>
      <c r="BS189" s="222"/>
      <c r="BT189" s="173"/>
    </row>
    <row r="190" spans="1:74" ht="13.5" customHeight="1">
      <c r="A190" s="17">
        <f t="shared" si="34"/>
        <v>6</v>
      </c>
      <c r="B190" s="17">
        <f t="shared" si="35"/>
        <v>28</v>
      </c>
      <c r="D190" s="89" cm="1">
        <f t="array" aca="1" ref="D190" ca="1">IF(INDIRECT(VLOOKUP(B190,B$8:C$38,2,FALSE)&amp;(10*A190-1))="","",INDIRECT(VLOOKUP(B190,B$8:C$38,2,FALSE)&amp;(10*A190-1)))</f>
        <v>46109</v>
      </c>
      <c r="E190" s="17" t="str">
        <f t="shared" ca="1" si="33"/>
        <v>土</v>
      </c>
      <c r="F190" s="17" t="str" cm="1">
        <f t="array" aca="1" ref="F190" ca="1">IF(E190="","",IF(INDIRECT(VLOOKUP(B190,B$8:C$38,2,FALSE)&amp;(10*A190+3))="","",INDIRECT(VLOOKUP(B190,B$8:C$38,2,FALSE)&amp;(10*A190+3))))</f>
        <v>外</v>
      </c>
      <c r="G190" s="17" t="str" cm="1">
        <f t="array" aca="1" ref="G190" ca="1">IF(E190="","",IF(INDIRECT(VLOOKUP(B190,B$8:C$38,2,FALSE)&amp;(10*A190+5))="","",INDIRECT(VLOOKUP(B190,B$8:C$38,2,FALSE)&amp;(10*A190+5))))</f>
        <v>外</v>
      </c>
      <c r="H190" s="17" t="str" cm="1">
        <f t="array" aca="1" ref="H190" ca="1">IF(G190="","",IF(G190="●","振替後",IF(G190="▲","振替前",IF(G190="○","休日",IF(G190="外","非対象期間",IF(INDIRECT(VLOOKUP(B190,B$8:C$38,2,FALSE)&amp;(10*A190+5))="","",INDIRECT(VLOOKUP(B190,B$8:C$38,2,FALSE)&amp;(10*A190+5))))))))</f>
        <v>非対象期間</v>
      </c>
      <c r="J190" s="52"/>
      <c r="K190" s="67" t="s">
        <v>2</v>
      </c>
      <c r="L190" s="145" t="str">
        <f t="shared" ref="L190:AP190" si="47">TEXT(L189,"aaa")</f>
        <v>木</v>
      </c>
      <c r="M190" s="145" t="str">
        <f t="shared" si="47"/>
        <v>金</v>
      </c>
      <c r="N190" s="145" t="str">
        <f t="shared" si="47"/>
        <v>土</v>
      </c>
      <c r="O190" s="145" t="str">
        <f t="shared" si="47"/>
        <v>日</v>
      </c>
      <c r="P190" s="145" t="str">
        <f t="shared" si="47"/>
        <v>月</v>
      </c>
      <c r="Q190" s="145" t="str">
        <f t="shared" si="47"/>
        <v>火</v>
      </c>
      <c r="R190" s="145" t="str">
        <f t="shared" si="47"/>
        <v>水</v>
      </c>
      <c r="S190" s="145" t="str">
        <f t="shared" si="47"/>
        <v>木</v>
      </c>
      <c r="T190" s="145" t="str">
        <f t="shared" si="47"/>
        <v>金</v>
      </c>
      <c r="U190" s="145" t="str">
        <f t="shared" si="47"/>
        <v>土</v>
      </c>
      <c r="V190" s="145" t="str">
        <f t="shared" si="47"/>
        <v>日</v>
      </c>
      <c r="W190" s="145" t="str">
        <f t="shared" si="47"/>
        <v>月</v>
      </c>
      <c r="X190" s="145" t="str">
        <f t="shared" si="47"/>
        <v>火</v>
      </c>
      <c r="Y190" s="145" t="str">
        <f t="shared" si="47"/>
        <v>水</v>
      </c>
      <c r="Z190" s="145" t="str">
        <f t="shared" si="47"/>
        <v>木</v>
      </c>
      <c r="AA190" s="145" t="str">
        <f t="shared" si="47"/>
        <v>金</v>
      </c>
      <c r="AB190" s="145" t="str">
        <f t="shared" si="47"/>
        <v>土</v>
      </c>
      <c r="AC190" s="145" t="str">
        <f t="shared" si="47"/>
        <v>日</v>
      </c>
      <c r="AD190" s="145" t="str">
        <f t="shared" si="47"/>
        <v>月</v>
      </c>
      <c r="AE190" s="145" t="str">
        <f t="shared" si="47"/>
        <v>火</v>
      </c>
      <c r="AF190" s="145" t="str">
        <f t="shared" si="47"/>
        <v>水</v>
      </c>
      <c r="AG190" s="145" t="str">
        <f t="shared" si="47"/>
        <v>木</v>
      </c>
      <c r="AH190" s="145" t="str">
        <f t="shared" si="47"/>
        <v>金</v>
      </c>
      <c r="AI190" s="145" t="str">
        <f t="shared" si="47"/>
        <v>土</v>
      </c>
      <c r="AJ190" s="145" t="str">
        <f t="shared" si="47"/>
        <v>日</v>
      </c>
      <c r="AK190" s="145" t="str">
        <f t="shared" si="47"/>
        <v>月</v>
      </c>
      <c r="AL190" s="145" t="str">
        <f t="shared" si="47"/>
        <v>火</v>
      </c>
      <c r="AM190" s="145" t="str">
        <f t="shared" si="47"/>
        <v>水</v>
      </c>
      <c r="AN190" s="145" t="str">
        <f t="shared" si="47"/>
        <v>木</v>
      </c>
      <c r="AO190" s="145" t="str">
        <f t="shared" si="47"/>
        <v>金</v>
      </c>
      <c r="AP190" s="146" t="str">
        <f t="shared" si="47"/>
        <v/>
      </c>
      <c r="AQ190" s="287" t="s">
        <v>137</v>
      </c>
      <c r="AR190" s="289" t="s">
        <v>138</v>
      </c>
      <c r="AS190" s="289" t="s">
        <v>139</v>
      </c>
      <c r="AT190" s="289" t="s">
        <v>140</v>
      </c>
      <c r="AU190" s="304" t="s">
        <v>141</v>
      </c>
      <c r="AV190" s="229" t="s">
        <v>44</v>
      </c>
      <c r="AW190" s="230" t="s">
        <v>12</v>
      </c>
      <c r="AX190" s="231" t="s">
        <v>51</v>
      </c>
      <c r="AY190" s="232" t="s">
        <v>44</v>
      </c>
      <c r="AZ190" s="235" t="s">
        <v>13</v>
      </c>
      <c r="BA190" s="252"/>
      <c r="BB190" s="255"/>
      <c r="BC190" s="238">
        <f>COUNT(L189:AP189)</f>
        <v>30</v>
      </c>
      <c r="BD190" s="208">
        <f>BC190-BA192</f>
        <v>30</v>
      </c>
      <c r="BE190" s="222">
        <f>SUM(BD$8:BD193)</f>
        <v>507</v>
      </c>
      <c r="BF190" s="208">
        <f>BC190-BA194</f>
        <v>30</v>
      </c>
      <c r="BG190" s="222">
        <f>SUM(BF$8:BF193)</f>
        <v>507</v>
      </c>
      <c r="BH190" s="222">
        <f>COUNTIF(L193:AP193,"○")+COUNTIF(L193:AP193,"●")</f>
        <v>0</v>
      </c>
      <c r="BI190" s="222">
        <f>SUM(BH$9:BH194)</f>
        <v>32</v>
      </c>
      <c r="BJ190" s="222">
        <f>COUNTIF(L195:AP195,"○")+COUNTIF(L195:AP195,"●")</f>
        <v>0</v>
      </c>
      <c r="BK190" s="222">
        <f>SUM(BJ$10:BJ195)</f>
        <v>32</v>
      </c>
      <c r="BL190" s="173">
        <f>COUNTIF(L190:AP190,"土")+COUNTIF(L190:AP190,"日")</f>
        <v>8</v>
      </c>
      <c r="BM190" s="248"/>
      <c r="BN190" s="248"/>
      <c r="BO190" s="173" t="str">
        <f ca="1">IF(OR(BM191/BD190&lt;0.285,BM191=0),"特例","特例なし")</f>
        <v>特例</v>
      </c>
      <c r="BP190" s="173" t="str">
        <f ca="1">IF(OR(BN191/BF190&lt;0.285,BN191=0),"特例","特例なし")</f>
        <v>特例</v>
      </c>
      <c r="BQ190" s="223" t="s">
        <v>97</v>
      </c>
      <c r="BR190" s="225">
        <f>ABS(IF(WEEKDAY(L188,3)=0,7,WEEKDAY(L188,3)-7))</f>
        <v>4</v>
      </c>
      <c r="BS190" s="173">
        <f ca="1">IF($AX$340="計画",IF(BD190=0,1,IF(AX193="達成",1,IF(AX193="達成※",1,0))),IF(BF190=0,1,IF(AX195="達成",1,IF(AX195="達成※",1,0))))</f>
        <v>0</v>
      </c>
      <c r="BT190" s="173">
        <f ca="1">IF($AX$340="計画",IF(COUNTIF(AQ194:AU194,"未")=0,1,0),IF(COUNTIF(AQ196:AU196,"未")=0,1,0))</f>
        <v>0</v>
      </c>
    </row>
    <row r="191" spans="1:74" ht="33.950000000000003" customHeight="1">
      <c r="A191" s="17">
        <f t="shared" si="34"/>
        <v>6</v>
      </c>
      <c r="B191" s="17">
        <f t="shared" si="35"/>
        <v>29</v>
      </c>
      <c r="D191" s="89" cm="1">
        <f t="array" aca="1" ref="D191" ca="1">IF(INDIRECT(VLOOKUP(B191,B$8:C$38,2,FALSE)&amp;(10*A191-1))="","",INDIRECT(VLOOKUP(B191,B$8:C$38,2,FALSE)&amp;(10*A191-1)))</f>
        <v>46110</v>
      </c>
      <c r="E191" s="17" t="str">
        <f t="shared" ca="1" si="33"/>
        <v>日</v>
      </c>
      <c r="F191" s="17" t="str" cm="1">
        <f t="array" aca="1" ref="F191" ca="1">IF(E191="","",IF(INDIRECT(VLOOKUP(B191,B$8:C$38,2,FALSE)&amp;(10*A191+3))="","",INDIRECT(VLOOKUP(B191,B$8:C$38,2,FALSE)&amp;(10*A191+3))))</f>
        <v>外</v>
      </c>
      <c r="G191" s="17" t="str" cm="1">
        <f t="array" aca="1" ref="G191" ca="1">IF(E191="","",IF(INDIRECT(VLOOKUP(B191,B$8:C$38,2,FALSE)&amp;(10*A191+5))="","",INDIRECT(VLOOKUP(B191,B$8:C$38,2,FALSE)&amp;(10*A191+5))))</f>
        <v>外</v>
      </c>
      <c r="H191" s="17" t="str" cm="1">
        <f t="array" aca="1" ref="H191" ca="1">IF(G191="","",IF(G191="●","振替後",IF(G191="▲","振替前",IF(G191="○","休日",IF(G191="外","非対象期間",IF(INDIRECT(VLOOKUP(B191,B$8:C$38,2,FALSE)&amp;(10*A191+5))="","",INDIRECT(VLOOKUP(B191,B$8:C$38,2,FALSE)&amp;(10*A191+5))))))))</f>
        <v>非対象期間</v>
      </c>
      <c r="J191" s="52"/>
      <c r="K191" s="220" t="s">
        <v>3</v>
      </c>
      <c r="L191" s="218" t="str">
        <f>IFERROR(VLOOKUP(L189,祝日一覧!$A:$C,3,FALSE),"")</f>
        <v/>
      </c>
      <c r="M191" s="218" t="str">
        <f>IFERROR(VLOOKUP(M189,祝日一覧!$A:$C,3,FALSE),"")</f>
        <v/>
      </c>
      <c r="N191" s="218" t="str">
        <f>IFERROR(VLOOKUP(N189,祝日一覧!$A:$C,3,FALSE),"")</f>
        <v/>
      </c>
      <c r="O191" s="218" t="str">
        <f>IFERROR(VLOOKUP(O189,祝日一覧!$A:$C,3,FALSE),"")</f>
        <v/>
      </c>
      <c r="P191" s="218" t="str">
        <f>IFERROR(VLOOKUP(P189,祝日一覧!$A:$C,3,FALSE),"")</f>
        <v/>
      </c>
      <c r="Q191" s="218" t="str">
        <f>IFERROR(VLOOKUP(Q189,祝日一覧!$A:$C,3,FALSE),"")</f>
        <v/>
      </c>
      <c r="R191" s="218" t="str">
        <f>IFERROR(VLOOKUP(R189,祝日一覧!$A:$C,3,FALSE),"")</f>
        <v/>
      </c>
      <c r="S191" s="218" t="str">
        <f>IFERROR(VLOOKUP(S189,祝日一覧!$A:$C,3,FALSE),"")</f>
        <v/>
      </c>
      <c r="T191" s="218" t="str">
        <f>IFERROR(VLOOKUP(T189,祝日一覧!$A:$C,3,FALSE),"")</f>
        <v/>
      </c>
      <c r="U191" s="218" t="str">
        <f>IFERROR(VLOOKUP(U189,祝日一覧!$A:$C,3,FALSE),"")</f>
        <v/>
      </c>
      <c r="V191" s="218" t="str">
        <f>IFERROR(VLOOKUP(V189,祝日一覧!$A:$C,3,FALSE),"")</f>
        <v/>
      </c>
      <c r="W191" s="218" t="str">
        <f>IFERROR(VLOOKUP(W189,祝日一覧!$A:$C,3,FALSE),"")</f>
        <v/>
      </c>
      <c r="X191" s="218" t="str">
        <f>IFERROR(VLOOKUP(X189,祝日一覧!$A:$C,3,FALSE),"")</f>
        <v/>
      </c>
      <c r="Y191" s="218" t="str">
        <f>IFERROR(VLOOKUP(Y189,祝日一覧!$A:$C,3,FALSE),"")</f>
        <v/>
      </c>
      <c r="Z191" s="218" t="str">
        <f>IFERROR(VLOOKUP(Z189,祝日一覧!$A:$C,3,FALSE),"")</f>
        <v/>
      </c>
      <c r="AA191" s="218" t="str">
        <f>IFERROR(VLOOKUP(AA189,祝日一覧!$A:$C,3,FALSE),"")</f>
        <v/>
      </c>
      <c r="AB191" s="218" t="str">
        <f>IFERROR(VLOOKUP(AB189,祝日一覧!$A:$C,3,FALSE),"")</f>
        <v/>
      </c>
      <c r="AC191" s="218" t="str">
        <f>IFERROR(VLOOKUP(AC189,祝日一覧!$A:$C,3,FALSE),"")</f>
        <v/>
      </c>
      <c r="AD191" s="218" t="str">
        <f>IFERROR(VLOOKUP(AD189,祝日一覧!$A:$C,3,FALSE),"")</f>
        <v/>
      </c>
      <c r="AE191" s="218" t="str">
        <f>IFERROR(VLOOKUP(AE189,祝日一覧!$A:$C,3,FALSE),"")</f>
        <v/>
      </c>
      <c r="AF191" s="218" t="str">
        <f>IFERROR(VLOOKUP(AF189,祝日一覧!$A:$C,3,FALSE),"")</f>
        <v/>
      </c>
      <c r="AG191" s="218" t="str">
        <f>IFERROR(VLOOKUP(AG189,祝日一覧!$A:$C,3,FALSE),"")</f>
        <v/>
      </c>
      <c r="AH191" s="218" t="str">
        <f>IFERROR(VLOOKUP(AH189,祝日一覧!$A:$C,3,FALSE),"")</f>
        <v/>
      </c>
      <c r="AI191" s="218" t="str">
        <f>IFERROR(VLOOKUP(AI189,祝日一覧!$A:$C,3,FALSE),"")</f>
        <v/>
      </c>
      <c r="AJ191" s="218" t="str">
        <f>IFERROR(VLOOKUP(AJ189,祝日一覧!$A:$C,3,FALSE),"")</f>
        <v/>
      </c>
      <c r="AK191" s="218" t="str">
        <f>IFERROR(VLOOKUP(AK189,祝日一覧!$A:$C,3,FALSE),"")</f>
        <v/>
      </c>
      <c r="AL191" s="218" t="str">
        <f>IFERROR(VLOOKUP(AL189,祝日一覧!$A:$C,3,FALSE),"")</f>
        <v/>
      </c>
      <c r="AM191" s="218" t="str">
        <f>IFERROR(VLOOKUP(AM189,祝日一覧!$A:$C,3,FALSE),"")</f>
        <v/>
      </c>
      <c r="AN191" s="218" t="str">
        <f>IFERROR(VLOOKUP(AN189,祝日一覧!$A:$C,3,FALSE),"")</f>
        <v>昭和の日</v>
      </c>
      <c r="AO191" s="218" t="str">
        <f>IFERROR(VLOOKUP(AO189,祝日一覧!$A:$C,3,FALSE),"")</f>
        <v/>
      </c>
      <c r="AP191" s="219" t="str">
        <f>IFERROR(VLOOKUP(AP189,祝日一覧!$A:$C,3,FALSE),"")</f>
        <v/>
      </c>
      <c r="AQ191" s="288"/>
      <c r="AR191" s="290"/>
      <c r="AS191" s="290"/>
      <c r="AT191" s="290"/>
      <c r="AU191" s="305"/>
      <c r="AV191" s="229"/>
      <c r="AW191" s="230"/>
      <c r="AX191" s="231"/>
      <c r="AY191" s="233"/>
      <c r="AZ191" s="236"/>
      <c r="BA191" s="41" t="s">
        <v>85</v>
      </c>
      <c r="BB191" s="42" t="s">
        <v>85</v>
      </c>
      <c r="BC191" s="238"/>
      <c r="BD191" s="209"/>
      <c r="BE191" s="222"/>
      <c r="BF191" s="209"/>
      <c r="BG191" s="222"/>
      <c r="BH191" s="222"/>
      <c r="BI191" s="222"/>
      <c r="BJ191" s="222"/>
      <c r="BK191" s="222"/>
      <c r="BL191" s="173"/>
      <c r="BM191" s="226">
        <f ca="1">BL190-BB192</f>
        <v>8</v>
      </c>
      <c r="BN191" s="226">
        <f ca="1">BL190-BB194</f>
        <v>8</v>
      </c>
      <c r="BO191" s="173"/>
      <c r="BP191" s="173"/>
      <c r="BQ191" s="224"/>
      <c r="BR191" s="225">
        <f>WEEKDAY(L187,3)</f>
        <v>5</v>
      </c>
      <c r="BS191" s="173"/>
      <c r="BT191" s="173"/>
      <c r="BU191" s="24"/>
    </row>
    <row r="192" spans="1:74" s="3" customFormat="1" ht="53.1" customHeight="1">
      <c r="A192" s="17">
        <f t="shared" si="34"/>
        <v>6</v>
      </c>
      <c r="B192" s="17">
        <f t="shared" si="35"/>
        <v>30</v>
      </c>
      <c r="C192" s="88"/>
      <c r="D192" s="89" cm="1">
        <f t="array" aca="1" ref="D192" ca="1">IF(INDIRECT(VLOOKUP(B192,B$8:C$38,2,FALSE)&amp;(10*A192-1))="","",INDIRECT(VLOOKUP(B192,B$8:C$38,2,FALSE)&amp;(10*A192-1)))</f>
        <v>46111</v>
      </c>
      <c r="E192" s="17" t="str">
        <f t="shared" ca="1" si="33"/>
        <v>月</v>
      </c>
      <c r="F192" s="17" t="str" cm="1">
        <f t="array" aca="1" ref="F192" ca="1">IF(E192="","",IF(INDIRECT(VLOOKUP(B192,B$8:C$38,2,FALSE)&amp;(10*A192+3))="","",INDIRECT(VLOOKUP(B192,B$8:C$38,2,FALSE)&amp;(10*A192+3))))</f>
        <v>外</v>
      </c>
      <c r="G192" s="17" t="str" cm="1">
        <f t="array" aca="1" ref="G192" ca="1">IF(E192="","",IF(INDIRECT(VLOOKUP(B192,B$8:C$38,2,FALSE)&amp;(10*A192+5))="","",INDIRECT(VLOOKUP(B192,B$8:C$38,2,FALSE)&amp;(10*A192+5))))</f>
        <v>外</v>
      </c>
      <c r="H192" s="17" t="str" cm="1">
        <f t="array" aca="1" ref="H192" ca="1">IF(G192="","",IF(G192="●","振替後",IF(G192="▲","振替前",IF(G192="○","休日",IF(G192="外","非対象期間",IF(INDIRECT(VLOOKUP(B192,B$8:C$38,2,FALSE)&amp;(10*A192+5))="","",INDIRECT(VLOOKUP(B192,B$8:C$38,2,FALSE)&amp;(10*A192+5))))))))</f>
        <v>非対象期間</v>
      </c>
      <c r="J192" s="68"/>
      <c r="K192" s="221"/>
      <c r="L192" s="218"/>
      <c r="M192" s="218"/>
      <c r="N192" s="218"/>
      <c r="O192" s="218"/>
      <c r="P192" s="218"/>
      <c r="Q192" s="218"/>
      <c r="R192" s="218"/>
      <c r="S192" s="218"/>
      <c r="T192" s="218"/>
      <c r="U192" s="218"/>
      <c r="V192" s="218"/>
      <c r="W192" s="218"/>
      <c r="X192" s="218"/>
      <c r="Y192" s="218"/>
      <c r="Z192" s="218"/>
      <c r="AA192" s="218"/>
      <c r="AB192" s="218"/>
      <c r="AC192" s="218"/>
      <c r="AD192" s="218"/>
      <c r="AE192" s="218"/>
      <c r="AF192" s="218"/>
      <c r="AG192" s="218"/>
      <c r="AH192" s="218"/>
      <c r="AI192" s="218"/>
      <c r="AJ192" s="218"/>
      <c r="AK192" s="218"/>
      <c r="AL192" s="218"/>
      <c r="AM192" s="218"/>
      <c r="AN192" s="218"/>
      <c r="AO192" s="218"/>
      <c r="AP192" s="219"/>
      <c r="AQ192" s="108" t="str">
        <f>IF($BR190=7,DBCS(1&amp;"日～"&amp;7&amp;"日"),DBCS("前"&amp;DAY(EOMONTH($L188-1,0))-6+$BR190&amp;"日～"&amp;$BR190&amp;"日"))</f>
        <v>前２９日～４日</v>
      </c>
      <c r="AR192" s="109" t="str">
        <f>DBCS($BR190+1&amp;"日～"&amp;$BR190+7&amp;"日")</f>
        <v>５日～１１日</v>
      </c>
      <c r="AS192" s="109" t="str">
        <f>DBCS($BR190+8&amp;"日～"&amp;$BR190+14&amp;"日")</f>
        <v>１２日～１８日</v>
      </c>
      <c r="AT192" s="109" t="str">
        <f>DBCS($BR190+15&amp;"日～"&amp;$BR190+21&amp;"日")</f>
        <v>１９日～２５日</v>
      </c>
      <c r="AU192" s="110" t="str">
        <f>IF(AND(BR190=7,BR193=0),"-",IF($BR195=3,"-",DBCS($BR190+22&amp;"日～"&amp;$BR190+28&amp;"日")))</f>
        <v>-</v>
      </c>
      <c r="AV192" s="229"/>
      <c r="AW192" s="230"/>
      <c r="AX192" s="231"/>
      <c r="AY192" s="234"/>
      <c r="AZ192" s="237"/>
      <c r="BA192" s="41">
        <f>COUNTIF(L193:AP194,"外")</f>
        <v>0</v>
      </c>
      <c r="BB192" s="42">
        <f ca="1">COUNTIF(OFFSET(L193,0,MAX(5-WEEKDAY(L188,3),0),1,MIN(7-WEEKDAY(L188,3),2)),"外")+COUNTIF(OFFSET(L193,0,MAX(5-WEEKDAY(L188,3),0)+7,1,2),"外")+COUNTIF(OFFSET(L193,0,MAX(5-WEEKDAY(L188,3),0)+14,1,2),"外")+COUNTIF(OFFSET(L193,0,MAX(5-WEEKDAY(L188,3),0)+21,1,2),"外")+IF(BR192-BR190&lt;27,0,COUNTIF(OFFSET(L193,0,BR190+26,1,MIN(7-BR193,2)),"外"))</f>
        <v>0</v>
      </c>
      <c r="BC192" s="238"/>
      <c r="BD192" s="209"/>
      <c r="BE192" s="222"/>
      <c r="BF192" s="209"/>
      <c r="BG192" s="222"/>
      <c r="BH192" s="222"/>
      <c r="BI192" s="222"/>
      <c r="BJ192" s="222"/>
      <c r="BK192" s="222"/>
      <c r="BL192" s="173"/>
      <c r="BM192" s="227"/>
      <c r="BN192" s="227"/>
      <c r="BO192" s="173"/>
      <c r="BP192" s="173"/>
      <c r="BQ192" s="35" t="s">
        <v>98</v>
      </c>
      <c r="BR192" s="31">
        <f>DAY(EOMONTH(L188,0))</f>
        <v>30</v>
      </c>
      <c r="BS192" s="173"/>
      <c r="BT192" s="173"/>
      <c r="BU192" s="29"/>
      <c r="BV192" s="30"/>
    </row>
    <row r="193" spans="1:74" s="4" customFormat="1" ht="29.1" customHeight="1">
      <c r="A193" s="17">
        <f t="shared" si="34"/>
        <v>6</v>
      </c>
      <c r="B193" s="17">
        <f t="shared" si="35"/>
        <v>31</v>
      </c>
      <c r="D193" s="89" cm="1">
        <f t="array" aca="1" ref="D193" ca="1">IF(INDIRECT(VLOOKUP(B193,B$8:C$38,2,FALSE)&amp;(10*A193-1))="","",INDIRECT(VLOOKUP(B193,B$8:C$38,2,FALSE)&amp;(10*A193-1)))</f>
        <v>46112</v>
      </c>
      <c r="E193" s="17" t="str">
        <f t="shared" ca="1" si="33"/>
        <v>火</v>
      </c>
      <c r="F193" s="17" t="str" cm="1">
        <f t="array" aca="1" ref="F193" ca="1">IF(E193="","",IF(INDIRECT(VLOOKUP(B193,B$8:C$38,2,FALSE)&amp;(10*A193+3))="","",INDIRECT(VLOOKUP(B193,B$8:C$38,2,FALSE)&amp;(10*A193+3))))</f>
        <v>外</v>
      </c>
      <c r="G193" s="17" t="str" cm="1">
        <f t="array" aca="1" ref="G193" ca="1">IF(E193="","",IF(INDIRECT(VLOOKUP(B193,B$8:C$38,2,FALSE)&amp;(10*A193+5))="","",INDIRECT(VLOOKUP(B193,B$8:C$38,2,FALSE)&amp;(10*A193+5))))</f>
        <v>外</v>
      </c>
      <c r="H193" s="17" t="str" cm="1">
        <f t="array" aca="1" ref="H193" ca="1">IF(G193="","",IF(G193="●","振替後",IF(G193="▲","振替前",IF(G193="○","休日",IF(G193="外","非対象期間",IF(INDIRECT(VLOOKUP(B193,B$8:C$38,2,FALSE)&amp;(10*A193+5))="","",INDIRECT(VLOOKUP(B193,B$8:C$38,2,FALSE)&amp;(10*A193+5))))))))</f>
        <v>非対象期間</v>
      </c>
      <c r="J193" s="69"/>
      <c r="K193" s="212" t="s">
        <v>88</v>
      </c>
      <c r="L193" s="194"/>
      <c r="M193" s="194"/>
      <c r="N193" s="194"/>
      <c r="O193" s="194"/>
      <c r="P193" s="194"/>
      <c r="Q193" s="194"/>
      <c r="R193" s="194"/>
      <c r="S193" s="194"/>
      <c r="T193" s="194"/>
      <c r="U193" s="194"/>
      <c r="V193" s="194"/>
      <c r="W193" s="194"/>
      <c r="X193" s="194"/>
      <c r="Y193" s="194"/>
      <c r="Z193" s="194"/>
      <c r="AA193" s="194"/>
      <c r="AB193" s="194"/>
      <c r="AC193" s="194"/>
      <c r="AD193" s="194"/>
      <c r="AE193" s="194"/>
      <c r="AF193" s="194"/>
      <c r="AG193" s="194"/>
      <c r="AH193" s="194"/>
      <c r="AI193" s="194"/>
      <c r="AJ193" s="194"/>
      <c r="AK193" s="194"/>
      <c r="AL193" s="194"/>
      <c r="AM193" s="194"/>
      <c r="AN193" s="194"/>
      <c r="AO193" s="194"/>
      <c r="AP193" s="196"/>
      <c r="AQ193" s="111">
        <f ca="1">IF(BR190=7,COUNTIF(OFFSET($L193,0,0,1,$BR190),"○")+COUNTIF(OFFSET($L193,0,$BR190,1,7),"●"),COUNTIF(OFFSET($L193,0,0,1,$BR190),"○")+COUNTIF(OFFSET($L193,-10,DAY(EOMONTH(L188-1,0))-7+BR190,1,7-$BR190),"○")+COUNTIF(OFFSET(L193,0,BR190,1,7),"●"))</f>
        <v>0</v>
      </c>
      <c r="AR193" s="112">
        <f ca="1">COUNTIF(OFFSET($L193,0,$BR190,1,7),"○")+COUNTIF(OFFSET($L193,0,$BR190+7,1,7),"●")</f>
        <v>0</v>
      </c>
      <c r="AS193" s="112">
        <f ca="1">COUNTIF(OFFSET($L193,0,$BR190+7,1,7),"○")+COUNTIF(OFFSET($L193,0,$BR190+14,1,7),"●")</f>
        <v>0</v>
      </c>
      <c r="AT193" s="112">
        <f ca="1">IF(BR195=3,COUNTIF(OFFSET($L193,0,$BR190+14,1,7),"○")+IFERROR(COUNTIF(OFFSET(L193,0,BR190+22,1,BR193),"●"),0)+COUNTIF(OFFSET(L193,10,0,1,7-BR193),"●"),COUNTIF(OFFSET($L193,0,$BR190+14,1,7),"○")+COUNTIF(OFFSET($L193,0,$BR190+21,1,7),"●"))</f>
        <v>0</v>
      </c>
      <c r="AU193" s="113" t="str">
        <f ca="1">IF((BR195+SIGN(BR190))&lt;5,"-",IF(BR193=0,COUNTIF(OFFSET(L193,0,BR190+21,1,7),"○")+COUNTIF(OFFSET(L193,10,0,1,7-BR193),"●"),COUNTIF(OFFSET(L193,0,BR190+21,1,7),"○")+COUNTIF(OFFSET(L193,0,BR190+28,1,BR193),"●")+COUNTIF(OFFSET(L193,10,1,7-BR193,),"●")))</f>
        <v>-</v>
      </c>
      <c r="AV193" s="198">
        <f>BH190</f>
        <v>0</v>
      </c>
      <c r="AW193" s="200">
        <f>IF(BD190=0,"対象外",AV193/BD190)</f>
        <v>0</v>
      </c>
      <c r="AX193" s="202" t="str">
        <f ca="1">IF(BD190=0,"対象外",IF(AV193/BD190&gt;=0.285,"達成",IF(AV193&gt;=BO193,"達成※","未")))</f>
        <v>未</v>
      </c>
      <c r="AY193" s="204">
        <f>BI190</f>
        <v>32</v>
      </c>
      <c r="AZ193" s="206">
        <f>IFERROR(AY193/BE190,"")</f>
        <v>6.3116370808678504E-2</v>
      </c>
      <c r="BA193" s="41" t="s">
        <v>86</v>
      </c>
      <c r="BB193" s="42" t="s">
        <v>86</v>
      </c>
      <c r="BC193" s="238"/>
      <c r="BD193" s="209"/>
      <c r="BE193" s="222"/>
      <c r="BF193" s="209"/>
      <c r="BG193" s="222"/>
      <c r="BH193" s="222"/>
      <c r="BI193" s="222"/>
      <c r="BJ193" s="222"/>
      <c r="BK193" s="222"/>
      <c r="BL193" s="173"/>
      <c r="BM193" s="227"/>
      <c r="BN193" s="227"/>
      <c r="BO193" s="173">
        <f ca="1">IF(OR(BM191/BD190&lt;0.285,BM191=0),BM191,"-")</f>
        <v>8</v>
      </c>
      <c r="BP193" s="226">
        <f ca="1">IF(OR(BN191/BF190&lt;0.285,BN191=0),BN191,"-")</f>
        <v>8</v>
      </c>
      <c r="BQ193" s="36" t="s">
        <v>99</v>
      </c>
      <c r="BR193" s="33">
        <f>MOD(BR192-BR190,7)</f>
        <v>5</v>
      </c>
      <c r="BS193" s="173"/>
      <c r="BT193" s="173"/>
    </row>
    <row r="194" spans="1:74" s="4" customFormat="1" ht="29.1" customHeight="1">
      <c r="A194" s="17">
        <f t="shared" si="34"/>
        <v>7</v>
      </c>
      <c r="B194" s="17">
        <f t="shared" si="35"/>
        <v>1</v>
      </c>
      <c r="D194" s="89" cm="1">
        <f t="array" aca="1" ref="D194" ca="1">IF(INDIRECT(VLOOKUP(B194,B$8:C$38,2,FALSE)&amp;(10*A194-1))="","",INDIRECT(VLOOKUP(B194,B$8:C$38,2,FALSE)&amp;(10*A194-1)))</f>
        <v>46113</v>
      </c>
      <c r="E194" s="17" t="str">
        <f t="shared" ca="1" si="33"/>
        <v>水</v>
      </c>
      <c r="F194" s="17" t="str" cm="1">
        <f t="array" aca="1" ref="F194" ca="1">IF(E194="","",IF(INDIRECT(VLOOKUP(B194,B$8:C$38,2,FALSE)&amp;(10*A194+3))="","",INDIRECT(VLOOKUP(B194,B$8:C$38,2,FALSE)&amp;(10*A194+3))))</f>
        <v/>
      </c>
      <c r="G194" s="17" t="str" cm="1">
        <f t="array" aca="1" ref="G194" ca="1">IF(E194="","",IF(INDIRECT(VLOOKUP(B194,B$8:C$38,2,FALSE)&amp;(10*A194+5))="","",INDIRECT(VLOOKUP(B194,B$8:C$38,2,FALSE)&amp;(10*A194+5))))</f>
        <v/>
      </c>
      <c r="H194" s="17" t="str" cm="1">
        <f t="array" aca="1" ref="H194" ca="1">IF(G194="","",IF(G194="●","振替後",IF(G194="▲","振替前",IF(G194="○","休日",IF(G194="外","非対象期間",IF(INDIRECT(VLOOKUP(B194,B$8:C$38,2,FALSE)&amp;(10*A194+5))="","",INDIRECT(VLOOKUP(B194,B$8:C$38,2,FALSE)&amp;(10*A194+5))))))))</f>
        <v/>
      </c>
      <c r="J194" s="69"/>
      <c r="K194" s="244"/>
      <c r="L194" s="194"/>
      <c r="M194" s="194"/>
      <c r="N194" s="194"/>
      <c r="O194" s="194"/>
      <c r="P194" s="194"/>
      <c r="Q194" s="194"/>
      <c r="R194" s="194"/>
      <c r="S194" s="194"/>
      <c r="T194" s="194"/>
      <c r="U194" s="194"/>
      <c r="V194" s="194"/>
      <c r="W194" s="194"/>
      <c r="X194" s="194"/>
      <c r="Y194" s="194"/>
      <c r="Z194" s="194"/>
      <c r="AA194" s="194"/>
      <c r="AB194" s="194"/>
      <c r="AC194" s="194"/>
      <c r="AD194" s="194"/>
      <c r="AE194" s="194"/>
      <c r="AF194" s="194"/>
      <c r="AG194" s="194"/>
      <c r="AH194" s="194"/>
      <c r="AI194" s="194"/>
      <c r="AJ194" s="194"/>
      <c r="AK194" s="194"/>
      <c r="AL194" s="194"/>
      <c r="AM194" s="194"/>
      <c r="AN194" s="194"/>
      <c r="AO194" s="194"/>
      <c r="AP194" s="196"/>
      <c r="AQ194" s="114" t="str">
        <f ca="1">IF(BR190=1,
IF((2-COUNTIF(OFFSET(L193,0,0,1,1),"外")-COUNTIF(OFFSET(L193,-10,BR182-1),"外"))&lt;=AQ193,"達成","未"),
IF((2-COUNTIF(OFFSET(L193,0,MAX(5-WEEKDAY(L188,3),0),1,2),"外"))&lt;=AQ193,"達成","未"))</f>
        <v>未</v>
      </c>
      <c r="AR194" s="112" t="str">
        <f ca="1">IF((2-COUNTIF(OFFSET($L193,0,$BR190+5,1,2),"外"))&lt;=AR193,"達成","未")</f>
        <v>未</v>
      </c>
      <c r="AS194" s="112" t="str">
        <f ca="1">IF((2-COUNTIF(OFFSET($L193,0,$BR190+12,1,2),"外"))&lt;=AS193,"達成","未")</f>
        <v>未</v>
      </c>
      <c r="AT194" s="112" t="str">
        <f ca="1">IF((2-COUNTIF(OFFSET($L193,0,$BR190+19,1,2),"外"))&lt;=AT193,"達成","未")</f>
        <v>未</v>
      </c>
      <c r="AU194" s="113" t="str">
        <f ca="1">IF((BR195+SIGN(BR190))&lt;5,"-",IF((2-COUNTIF(OFFSET($L193,0,$BR190+26,1,2),"外"))&lt;=AU193,"達成","未"))</f>
        <v>-</v>
      </c>
      <c r="AV194" s="214"/>
      <c r="AW194" s="215"/>
      <c r="AX194" s="216"/>
      <c r="AY194" s="217"/>
      <c r="AZ194" s="239"/>
      <c r="BA194" s="240">
        <f>COUNTIF(L195:AP196,"外")</f>
        <v>0</v>
      </c>
      <c r="BB194" s="242">
        <f ca="1">COUNTIF(OFFSET(L195,0,MAX(5-WEEKDAY(L188,3),0),1,MIN(7-WEEKDAY(L188,3),2)),"外")+COUNTIF(OFFSET(L195,0,MAX(5-WEEKDAY(L188,3),0)+7,1,2),"外")+COUNTIF(OFFSET(L195,0,MAX(5-WEEKDAY(L188,3),0)+14,1,2),"外")+COUNTIF(OFFSET(L195,0,MAX(5-WEEKDAY(L188,3),0)+21,1,2),"外")+IF(BR192-BR190&lt;27,0,COUNTIF(OFFSET(L195,0,BR190+26,1,MIN(7-BR193,2)),"外"))</f>
        <v>0</v>
      </c>
      <c r="BC194" s="238"/>
      <c r="BD194" s="209"/>
      <c r="BE194" s="222"/>
      <c r="BF194" s="209"/>
      <c r="BG194" s="222"/>
      <c r="BH194" s="222"/>
      <c r="BI194" s="222"/>
      <c r="BJ194" s="222"/>
      <c r="BK194" s="222"/>
      <c r="BL194" s="173"/>
      <c r="BM194" s="227"/>
      <c r="BN194" s="227"/>
      <c r="BO194" s="173"/>
      <c r="BP194" s="227"/>
      <c r="BQ194" s="142" t="s">
        <v>101</v>
      </c>
      <c r="BR194" s="33">
        <f>SIGN(BR190)+SIGN(BR193)+BR195</f>
        <v>5</v>
      </c>
      <c r="BS194" s="173"/>
      <c r="BT194" s="173"/>
    </row>
    <row r="195" spans="1:74" s="4" customFormat="1" ht="29.1" customHeight="1">
      <c r="A195" s="17">
        <f t="shared" si="34"/>
        <v>7</v>
      </c>
      <c r="B195" s="17">
        <f t="shared" si="35"/>
        <v>2</v>
      </c>
      <c r="D195" s="89" cm="1">
        <f t="array" aca="1" ref="D195" ca="1">IF(INDIRECT(VLOOKUP(B195,B$8:C$38,2,FALSE)&amp;(10*A195-1))="","",INDIRECT(VLOOKUP(B195,B$8:C$38,2,FALSE)&amp;(10*A195-1)))</f>
        <v>46114</v>
      </c>
      <c r="E195" s="17" t="str">
        <f t="shared" ca="1" si="33"/>
        <v>木</v>
      </c>
      <c r="F195" s="17" t="str" cm="1">
        <f t="array" aca="1" ref="F195" ca="1">IF(E195="","",IF(INDIRECT(VLOOKUP(B195,B$8:C$38,2,FALSE)&amp;(10*A195+3))="","",INDIRECT(VLOOKUP(B195,B$8:C$38,2,FALSE)&amp;(10*A195+3))))</f>
        <v/>
      </c>
      <c r="G195" s="17" t="str" cm="1">
        <f t="array" aca="1" ref="G195" ca="1">IF(E195="","",IF(INDIRECT(VLOOKUP(B195,B$8:C$38,2,FALSE)&amp;(10*A195+5))="","",INDIRECT(VLOOKUP(B195,B$8:C$38,2,FALSE)&amp;(10*A195+5))))</f>
        <v/>
      </c>
      <c r="H195" s="17" t="str" cm="1">
        <f t="array" aca="1" ref="H195" ca="1">IF(G195="","",IF(G195="●","振替後",IF(G195="▲","振替前",IF(G195="○","休日",IF(G195="外","非対象期間",IF(INDIRECT(VLOOKUP(B195,B$8:C$38,2,FALSE)&amp;(10*A195+5))="","",INDIRECT(VLOOKUP(B195,B$8:C$38,2,FALSE)&amp;(10*A195+5))))))))</f>
        <v/>
      </c>
      <c r="J195" s="69"/>
      <c r="K195" s="212" t="s">
        <v>84</v>
      </c>
      <c r="L195" s="194"/>
      <c r="M195" s="194"/>
      <c r="N195" s="194"/>
      <c r="O195" s="194"/>
      <c r="P195" s="194"/>
      <c r="Q195" s="194"/>
      <c r="R195" s="194"/>
      <c r="S195" s="194"/>
      <c r="T195" s="194"/>
      <c r="U195" s="194"/>
      <c r="V195" s="194"/>
      <c r="W195" s="194"/>
      <c r="X195" s="194"/>
      <c r="Y195" s="194"/>
      <c r="Z195" s="194"/>
      <c r="AA195" s="194"/>
      <c r="AB195" s="194"/>
      <c r="AC195" s="194"/>
      <c r="AD195" s="194"/>
      <c r="AE195" s="194"/>
      <c r="AF195" s="194"/>
      <c r="AG195" s="194"/>
      <c r="AH195" s="194"/>
      <c r="AI195" s="194"/>
      <c r="AJ195" s="194"/>
      <c r="AK195" s="194"/>
      <c r="AL195" s="194"/>
      <c r="AM195" s="194"/>
      <c r="AN195" s="194"/>
      <c r="AO195" s="194"/>
      <c r="AP195" s="196"/>
      <c r="AQ195" s="118">
        <f ca="1">IF(BR190=7,COUNTIF(OFFSET($L195,0,0,1,$BR190),"○")+COUNTIF(OFFSET($L195,0,$BR190,1,7),"●"),COUNTIF(OFFSET($L195,0,0,1,$BR190),"○")+COUNTIF(OFFSET($L195,-10,DAY(EOMONTH(L188-1,0))-7+BR190,1,7-$BR190),"○")+COUNTIF(OFFSET(L195,0,BR190,1,7),"●"))</f>
        <v>0</v>
      </c>
      <c r="AR195" s="119">
        <f ca="1">COUNTIF(OFFSET($L195,0,$BR190,1,7),"○")+COUNTIF(OFFSET($L195,0,$BR190+7,1,7),"●")</f>
        <v>0</v>
      </c>
      <c r="AS195" s="119">
        <f ca="1">COUNTIF(OFFSET($L195,0,$BR190+7,1,7),"○")+COUNTIF(OFFSET($L195,0,$BR190+14,1,7),"●")</f>
        <v>0</v>
      </c>
      <c r="AT195" s="119">
        <f ca="1">IF(BR195=3,COUNTIF(OFFSET($L195,0,$BR190+14,1,7),"○")+IFERROR(COUNTIF(OFFSET(L195,0,BR190+22,1,BR193),"●"),0)+COUNTIF(OFFSET(L195,10,0,1,7-BR193),"●"),COUNTIF(OFFSET($L195,0,$BR190+14,1,7),"○")+COUNTIF(OFFSET($L195,0,$BR190+21,1,7),"●"))</f>
        <v>0</v>
      </c>
      <c r="AU195" s="120" t="str">
        <f ca="1">IF((BR195+SIGN(BR190))&lt;5,"-",IF(BR193=0,COUNTIF(OFFSET(L195,0,BR190+21,1,7),"○")+COUNTIF(OFFSET(L195,10,0,1,7-BR193),"●"),COUNTIF(OFFSET(L195,0,BR190+21,1,7),"○")+COUNTIF(OFFSET(L195,0,BR190+28,1,BR193),"●")+COUNTIF(OFFSET(L195,10,1,7-BR193,),"●")))</f>
        <v>-</v>
      </c>
      <c r="AV195" s="198">
        <f>BJ190</f>
        <v>0</v>
      </c>
      <c r="AW195" s="200">
        <f>IF(BD190=0,"対象外",AV195/BD190)</f>
        <v>0</v>
      </c>
      <c r="AX195" s="202" t="str">
        <f ca="1">IF(BD190=0,"対象外",IF(AV195/BD190&gt;=0.285,"達成",IF(AV195&gt;=BP193,"達成※","未")))</f>
        <v>未</v>
      </c>
      <c r="AY195" s="204">
        <f>BK190</f>
        <v>32</v>
      </c>
      <c r="AZ195" s="206">
        <f>IFERROR(AY195/BG190,"")</f>
        <v>6.3116370808678504E-2</v>
      </c>
      <c r="BA195" s="241"/>
      <c r="BB195" s="243"/>
      <c r="BC195" s="238"/>
      <c r="BD195" s="210"/>
      <c r="BE195" s="222"/>
      <c r="BF195" s="210"/>
      <c r="BG195" s="222"/>
      <c r="BH195" s="222"/>
      <c r="BI195" s="222"/>
      <c r="BJ195" s="222"/>
      <c r="BK195" s="222"/>
      <c r="BL195" s="173"/>
      <c r="BM195" s="228"/>
      <c r="BN195" s="228"/>
      <c r="BO195" s="173"/>
      <c r="BP195" s="228"/>
      <c r="BQ195" s="37" t="s">
        <v>100</v>
      </c>
      <c r="BR195" s="104">
        <f>ROUNDDOWN((BR192-BR190)/7,0)</f>
        <v>3</v>
      </c>
      <c r="BS195" s="173"/>
      <c r="BT195" s="173"/>
    </row>
    <row r="196" spans="1:74" s="4" customFormat="1" ht="29.1" customHeight="1" thickBot="1">
      <c r="A196" s="17">
        <f t="shared" si="34"/>
        <v>7</v>
      </c>
      <c r="B196" s="17">
        <f t="shared" si="35"/>
        <v>3</v>
      </c>
      <c r="D196" s="89" cm="1">
        <f t="array" aca="1" ref="D196" ca="1">IF(INDIRECT(VLOOKUP(B196,B$8:C$38,2,FALSE)&amp;(10*A196-1))="","",INDIRECT(VLOOKUP(B196,B$8:C$38,2,FALSE)&amp;(10*A196-1)))</f>
        <v>46115</v>
      </c>
      <c r="E196" s="17" t="str">
        <f t="shared" ca="1" si="33"/>
        <v>金</v>
      </c>
      <c r="F196" s="17" t="str" cm="1">
        <f t="array" aca="1" ref="F196" ca="1">IF(E196="","",IF(INDIRECT(VLOOKUP(B196,B$8:C$38,2,FALSE)&amp;(10*A196+3))="","",INDIRECT(VLOOKUP(B196,B$8:C$38,2,FALSE)&amp;(10*A196+3))))</f>
        <v/>
      </c>
      <c r="G196" s="17" t="str" cm="1">
        <f t="array" aca="1" ref="G196" ca="1">IF(E196="","",IF(INDIRECT(VLOOKUP(B196,B$8:C$38,2,FALSE)&amp;(10*A196+5))="","",INDIRECT(VLOOKUP(B196,B$8:C$38,2,FALSE)&amp;(10*A196+5))))</f>
        <v/>
      </c>
      <c r="H196" s="17" t="str" cm="1">
        <f t="array" aca="1" ref="H196" ca="1">IF(G196="","",IF(G196="●","振替後",IF(G196="▲","振替前",IF(G196="○","休日",IF(G196="外","非対象期間",IF(INDIRECT(VLOOKUP(B196,B$8:C$38,2,FALSE)&amp;(10*A196+5))="","",INDIRECT(VLOOKUP(B196,B$8:C$38,2,FALSE)&amp;(10*A196+5))))))))</f>
        <v/>
      </c>
      <c r="J196" s="69"/>
      <c r="K196" s="213"/>
      <c r="L196" s="195"/>
      <c r="M196" s="195"/>
      <c r="N196" s="195"/>
      <c r="O196" s="195"/>
      <c r="P196" s="195"/>
      <c r="Q196" s="195"/>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195"/>
      <c r="AN196" s="195"/>
      <c r="AO196" s="195"/>
      <c r="AP196" s="197"/>
      <c r="AQ196" s="123" t="str">
        <f ca="1">IF(BR190=1,
IF((2-COUNTIF(OFFSET(L195,0,0,1,1),"外")-COUNTIF(OFFSET(L195,-10,BR182-1),"外"))&lt;=AQ195,"達成","未"),
IF((2-COUNTIF(OFFSET(L195,0,MAX(5-WEEKDAY(L188,3),0),1,2),"外"))&lt;=AQ195,"達成","未"))</f>
        <v>未</v>
      </c>
      <c r="AR196" s="124" t="str">
        <f ca="1">IF((2-COUNTIF(OFFSET($L195,0,$BR190+5,1,2),"外"))&lt;=AR195,"達成","未")</f>
        <v>未</v>
      </c>
      <c r="AS196" s="124" t="str">
        <f ca="1">IF((2-COUNTIF(OFFSET($L195,0,$BR190+12,1,2),"外"))&lt;=AS195,"達成","未")</f>
        <v>未</v>
      </c>
      <c r="AT196" s="124" t="str">
        <f ca="1">IF((2-COUNTIF(OFFSET($L195,0,$BR190+19,1,2),"外"))&lt;=AT195,"達成","未")</f>
        <v>未</v>
      </c>
      <c r="AU196" s="125" t="str">
        <f ca="1">IF((BR195+SIGN(BR190))&lt;5,"-",IF((2-COUNTIF(OFFSET($L195,0,$BR190+26,1,2),"外"))&lt;=AU195,"達成","未"))</f>
        <v>-</v>
      </c>
      <c r="AV196" s="199"/>
      <c r="AW196" s="201"/>
      <c r="AX196" s="203"/>
      <c r="AY196" s="205"/>
      <c r="AZ196" s="207"/>
      <c r="BA196" s="38"/>
      <c r="BB196" s="38"/>
      <c r="BC196" s="138"/>
      <c r="BD196" s="138"/>
      <c r="BE196" s="138"/>
      <c r="BF196" s="138"/>
      <c r="BG196" s="138"/>
      <c r="BH196" s="138"/>
      <c r="BI196" s="138"/>
      <c r="BJ196" s="138"/>
      <c r="BK196" s="138"/>
      <c r="BL196" s="46"/>
      <c r="BM196" s="46"/>
      <c r="BN196" s="46"/>
      <c r="BO196" s="46"/>
      <c r="BP196" s="46"/>
      <c r="BQ196" s="46"/>
      <c r="BR196" s="34"/>
      <c r="BS196" s="46"/>
      <c r="BT196" s="2"/>
    </row>
    <row r="197" spans="1:74" ht="14.25" thickBot="1">
      <c r="A197" s="17">
        <f t="shared" si="34"/>
        <v>7</v>
      </c>
      <c r="B197" s="17">
        <f t="shared" si="35"/>
        <v>4</v>
      </c>
      <c r="D197" s="89" cm="1">
        <f t="array" aca="1" ref="D197" ca="1">IF(INDIRECT(VLOOKUP(B197,B$8:C$38,2,FALSE)&amp;(10*A197-1))="","",INDIRECT(VLOOKUP(B197,B$8:C$38,2,FALSE)&amp;(10*A197-1)))</f>
        <v>46116</v>
      </c>
      <c r="E197" s="17" t="str">
        <f t="shared" ca="1" si="33"/>
        <v>土</v>
      </c>
      <c r="F197" s="17" t="str" cm="1">
        <f t="array" aca="1" ref="F197" ca="1">IF(E197="","",IF(INDIRECT(VLOOKUP(B197,B$8:C$38,2,FALSE)&amp;(10*A197+3))="","",INDIRECT(VLOOKUP(B197,B$8:C$38,2,FALSE)&amp;(10*A197+3))))</f>
        <v/>
      </c>
      <c r="G197" s="17" t="str" cm="1">
        <f t="array" aca="1" ref="G197" ca="1">IF(E197="","",IF(INDIRECT(VLOOKUP(B197,B$8:C$38,2,FALSE)&amp;(10*A197+5))="","",INDIRECT(VLOOKUP(B197,B$8:C$38,2,FALSE)&amp;(10*A197+5))))</f>
        <v/>
      </c>
      <c r="H197" s="17" t="str" cm="1">
        <f t="array" aca="1" ref="H197" ca="1">IF(G197="","",IF(G197="●","振替後",IF(G197="▲","振替前",IF(G197="○","休日",IF(G197="外","非対象期間",IF(INDIRECT(VLOOKUP(B197,B$8:C$38,2,FALSE)&amp;(10*A197+5))="","",INDIRECT(VLOOKUP(B197,B$8:C$38,2,FALSE)&amp;(10*A197+5))))))))</f>
        <v/>
      </c>
      <c r="J197" s="52"/>
      <c r="K197" s="53"/>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BI197" s="7"/>
      <c r="BJ197" s="7"/>
      <c r="BK197" s="7"/>
      <c r="BL197" s="2"/>
    </row>
    <row r="198" spans="1:74" ht="13.5" customHeight="1">
      <c r="A198" s="17">
        <f t="shared" si="34"/>
        <v>7</v>
      </c>
      <c r="B198" s="17">
        <f t="shared" si="35"/>
        <v>5</v>
      </c>
      <c r="D198" s="89" cm="1">
        <f t="array" aca="1" ref="D198" ca="1">IF(INDIRECT(VLOOKUP(B198,B$8:C$38,2,FALSE)&amp;(10*A198-1))="","",INDIRECT(VLOOKUP(B198,B$8:C$38,2,FALSE)&amp;(10*A198-1)))</f>
        <v>46117</v>
      </c>
      <c r="E198" s="17" t="str">
        <f t="shared" ca="1" si="33"/>
        <v>日</v>
      </c>
      <c r="F198" s="17" t="str" cm="1">
        <f t="array" aca="1" ref="F198" ca="1">IF(E198="","",IF(INDIRECT(VLOOKUP(B198,B$8:C$38,2,FALSE)&amp;(10*A198+3))="","",INDIRECT(VLOOKUP(B198,B$8:C$38,2,FALSE)&amp;(10*A198+3))))</f>
        <v/>
      </c>
      <c r="G198" s="17" t="str" cm="1">
        <f t="array" aca="1" ref="G198" ca="1">IF(E198="","",IF(INDIRECT(VLOOKUP(B198,B$8:C$38,2,FALSE)&amp;(10*A198+5))="","",INDIRECT(VLOOKUP(B198,B$8:C$38,2,FALSE)&amp;(10*A198+5))))</f>
        <v/>
      </c>
      <c r="H198" s="17" t="str" cm="1">
        <f t="array" aca="1" ref="H198" ca="1">IF(G198="","",IF(G198="●","振替後",IF(G198="▲","振替前",IF(G198="○","休日",IF(G198="外","非対象期間",IF(INDIRECT(VLOOKUP(B198,B$8:C$38,2,FALSE)&amp;(10*A198+5))="","",INDIRECT(VLOOKUP(B198,B$8:C$38,2,FALSE)&amp;(10*A198+5))))))))</f>
        <v/>
      </c>
      <c r="J198" s="52"/>
      <c r="K198" s="66" t="s">
        <v>0</v>
      </c>
      <c r="L198" s="258">
        <f>DATE(YEAR(L188),MONTH(L188)+1,DAY(L188))</f>
        <v>46508</v>
      </c>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258"/>
      <c r="AM198" s="258"/>
      <c r="AN198" s="258"/>
      <c r="AO198" s="258"/>
      <c r="AP198" s="259"/>
      <c r="AQ198" s="270" t="s">
        <v>136</v>
      </c>
      <c r="AR198" s="271"/>
      <c r="AS198" s="271"/>
      <c r="AT198" s="271"/>
      <c r="AU198" s="272"/>
      <c r="AV198" s="260" t="s">
        <v>50</v>
      </c>
      <c r="AW198" s="261"/>
      <c r="AX198" s="262"/>
      <c r="AY198" s="266" t="s">
        <v>11</v>
      </c>
      <c r="AZ198" s="267"/>
      <c r="BA198" s="250" t="s">
        <v>102</v>
      </c>
      <c r="BB198" s="253" t="s">
        <v>103</v>
      </c>
      <c r="BC198" s="256" t="s">
        <v>15</v>
      </c>
      <c r="BD198" s="208" t="s">
        <v>104</v>
      </c>
      <c r="BE198" s="247" t="s">
        <v>105</v>
      </c>
      <c r="BF198" s="208" t="s">
        <v>107</v>
      </c>
      <c r="BG198" s="247" t="s">
        <v>106</v>
      </c>
      <c r="BH198" s="208" t="s">
        <v>80</v>
      </c>
      <c r="BI198" s="208" t="s">
        <v>81</v>
      </c>
      <c r="BJ198" s="139" t="s">
        <v>82</v>
      </c>
      <c r="BK198" s="139" t="s">
        <v>83</v>
      </c>
      <c r="BL198" s="222" t="s">
        <v>52</v>
      </c>
      <c r="BM198" s="247" t="s">
        <v>108</v>
      </c>
      <c r="BN198" s="247" t="s">
        <v>109</v>
      </c>
      <c r="BO198" s="222" t="s">
        <v>110</v>
      </c>
      <c r="BP198" s="222" t="s">
        <v>111</v>
      </c>
      <c r="BQ198" s="143"/>
      <c r="BR198" s="245" t="s">
        <v>92</v>
      </c>
      <c r="BS198" s="222" t="s">
        <v>61</v>
      </c>
      <c r="BT198" s="173" t="s">
        <v>142</v>
      </c>
    </row>
    <row r="199" spans="1:74" ht="12.95" customHeight="1">
      <c r="A199" s="17">
        <f t="shared" si="34"/>
        <v>7</v>
      </c>
      <c r="B199" s="17">
        <f t="shared" si="35"/>
        <v>6</v>
      </c>
      <c r="D199" s="89" cm="1">
        <f t="array" aca="1" ref="D199" ca="1">IF(INDIRECT(VLOOKUP(B199,B$8:C$38,2,FALSE)&amp;(10*A199-1))="","",INDIRECT(VLOOKUP(B199,B$8:C$38,2,FALSE)&amp;(10*A199-1)))</f>
        <v>46118</v>
      </c>
      <c r="E199" s="17" t="str">
        <f t="shared" ca="1" si="33"/>
        <v>月</v>
      </c>
      <c r="F199" s="17" t="str" cm="1">
        <f t="array" aca="1" ref="F199" ca="1">IF(E199="","",IF(INDIRECT(VLOOKUP(B199,B$8:C$38,2,FALSE)&amp;(10*A199+3))="","",INDIRECT(VLOOKUP(B199,B$8:C$38,2,FALSE)&amp;(10*A199+3))))</f>
        <v/>
      </c>
      <c r="G199" s="17" t="str" cm="1">
        <f t="array" aca="1" ref="G199" ca="1">IF(E199="","",IF(INDIRECT(VLOOKUP(B199,B$8:C$38,2,FALSE)&amp;(10*A199+5))="","",INDIRECT(VLOOKUP(B199,B$8:C$38,2,FALSE)&amp;(10*A199+5))))</f>
        <v/>
      </c>
      <c r="H199" s="17" t="str" cm="1">
        <f t="array" aca="1" ref="H199" ca="1">IF(G199="","",IF(G199="●","振替後",IF(G199="▲","振替前",IF(G199="○","休日",IF(G199="外","非対象期間",IF(INDIRECT(VLOOKUP(B199,B$8:C$38,2,FALSE)&amp;(10*A199+5))="","",INDIRECT(VLOOKUP(B199,B$8:C$38,2,FALSE)&amp;(10*A199+5))))))))</f>
        <v/>
      </c>
      <c r="J199" s="52"/>
      <c r="K199" s="67" t="s">
        <v>1</v>
      </c>
      <c r="L199" s="126">
        <f>DATE(YEAR(L198),MONTH(L198),DAY(L198))</f>
        <v>46508</v>
      </c>
      <c r="M199" s="126">
        <f>IF(MONTH(DATE(YEAR(L199),MONTH(L199),DAY(L199)+1))=MONTH($L198),DATE(YEAR(L199),MONTH(L199),DAY(L199)+1),"")</f>
        <v>46509</v>
      </c>
      <c r="N199" s="126">
        <f t="shared" ref="N199:AP199" si="48">IF(MONTH(DATE(YEAR(M199),MONTH(M199),DAY(M199)+1))=MONTH($L198),DATE(YEAR(M199),MONTH(M199),DAY(M199)+1),"")</f>
        <v>46510</v>
      </c>
      <c r="O199" s="126">
        <f t="shared" si="48"/>
        <v>46511</v>
      </c>
      <c r="P199" s="126">
        <f t="shared" si="48"/>
        <v>46512</v>
      </c>
      <c r="Q199" s="126">
        <f t="shared" si="48"/>
        <v>46513</v>
      </c>
      <c r="R199" s="126">
        <f t="shared" si="48"/>
        <v>46514</v>
      </c>
      <c r="S199" s="126">
        <f t="shared" si="48"/>
        <v>46515</v>
      </c>
      <c r="T199" s="126">
        <f t="shared" si="48"/>
        <v>46516</v>
      </c>
      <c r="U199" s="126">
        <f t="shared" si="48"/>
        <v>46517</v>
      </c>
      <c r="V199" s="126">
        <f t="shared" si="48"/>
        <v>46518</v>
      </c>
      <c r="W199" s="126">
        <f t="shared" si="48"/>
        <v>46519</v>
      </c>
      <c r="X199" s="126">
        <f t="shared" si="48"/>
        <v>46520</v>
      </c>
      <c r="Y199" s="126">
        <f t="shared" si="48"/>
        <v>46521</v>
      </c>
      <c r="Z199" s="126">
        <f t="shared" si="48"/>
        <v>46522</v>
      </c>
      <c r="AA199" s="126">
        <f t="shared" si="48"/>
        <v>46523</v>
      </c>
      <c r="AB199" s="126">
        <f t="shared" si="48"/>
        <v>46524</v>
      </c>
      <c r="AC199" s="126">
        <f t="shared" si="48"/>
        <v>46525</v>
      </c>
      <c r="AD199" s="126">
        <f t="shared" si="48"/>
        <v>46526</v>
      </c>
      <c r="AE199" s="126">
        <f t="shared" si="48"/>
        <v>46527</v>
      </c>
      <c r="AF199" s="126">
        <f t="shared" si="48"/>
        <v>46528</v>
      </c>
      <c r="AG199" s="126">
        <f t="shared" si="48"/>
        <v>46529</v>
      </c>
      <c r="AH199" s="126">
        <f t="shared" si="48"/>
        <v>46530</v>
      </c>
      <c r="AI199" s="126">
        <f t="shared" si="48"/>
        <v>46531</v>
      </c>
      <c r="AJ199" s="126">
        <f t="shared" si="48"/>
        <v>46532</v>
      </c>
      <c r="AK199" s="126">
        <f t="shared" si="48"/>
        <v>46533</v>
      </c>
      <c r="AL199" s="126">
        <f t="shared" si="48"/>
        <v>46534</v>
      </c>
      <c r="AM199" s="126">
        <f t="shared" si="48"/>
        <v>46535</v>
      </c>
      <c r="AN199" s="126">
        <f t="shared" si="48"/>
        <v>46536</v>
      </c>
      <c r="AO199" s="126">
        <f t="shared" si="48"/>
        <v>46537</v>
      </c>
      <c r="AP199" s="127">
        <f t="shared" si="48"/>
        <v>46538</v>
      </c>
      <c r="AQ199" s="273"/>
      <c r="AR199" s="274"/>
      <c r="AS199" s="274"/>
      <c r="AT199" s="274"/>
      <c r="AU199" s="275"/>
      <c r="AV199" s="263"/>
      <c r="AW199" s="264"/>
      <c r="AX199" s="265"/>
      <c r="AY199" s="268"/>
      <c r="AZ199" s="269"/>
      <c r="BA199" s="251"/>
      <c r="BB199" s="254"/>
      <c r="BC199" s="257"/>
      <c r="BD199" s="210"/>
      <c r="BE199" s="248"/>
      <c r="BF199" s="210"/>
      <c r="BG199" s="248"/>
      <c r="BH199" s="210"/>
      <c r="BI199" s="210"/>
      <c r="BJ199" s="140" t="s">
        <v>78</v>
      </c>
      <c r="BK199" s="140" t="s">
        <v>79</v>
      </c>
      <c r="BL199" s="222"/>
      <c r="BM199" s="249"/>
      <c r="BN199" s="249"/>
      <c r="BO199" s="173"/>
      <c r="BP199" s="173"/>
      <c r="BQ199" s="144"/>
      <c r="BR199" s="246"/>
      <c r="BS199" s="222"/>
      <c r="BT199" s="173"/>
    </row>
    <row r="200" spans="1:74" ht="13.5" customHeight="1">
      <c r="A200" s="17">
        <f t="shared" si="34"/>
        <v>7</v>
      </c>
      <c r="B200" s="17">
        <f t="shared" si="35"/>
        <v>7</v>
      </c>
      <c r="D200" s="89" cm="1">
        <f t="array" aca="1" ref="D200" ca="1">IF(INDIRECT(VLOOKUP(B200,B$8:C$38,2,FALSE)&amp;(10*A200-1))="","",INDIRECT(VLOOKUP(B200,B$8:C$38,2,FALSE)&amp;(10*A200-1)))</f>
        <v>46119</v>
      </c>
      <c r="E200" s="17" t="str">
        <f t="shared" ca="1" si="33"/>
        <v>火</v>
      </c>
      <c r="F200" s="17" t="str" cm="1">
        <f t="array" aca="1" ref="F200" ca="1">IF(E200="","",IF(INDIRECT(VLOOKUP(B200,B$8:C$38,2,FALSE)&amp;(10*A200+3))="","",INDIRECT(VLOOKUP(B200,B$8:C$38,2,FALSE)&amp;(10*A200+3))))</f>
        <v/>
      </c>
      <c r="G200" s="17" t="str" cm="1">
        <f t="array" aca="1" ref="G200" ca="1">IF(E200="","",IF(INDIRECT(VLOOKUP(B200,B$8:C$38,2,FALSE)&amp;(10*A200+5))="","",INDIRECT(VLOOKUP(B200,B$8:C$38,2,FALSE)&amp;(10*A200+5))))</f>
        <v/>
      </c>
      <c r="H200" s="17" t="str" cm="1">
        <f t="array" aca="1" ref="H200" ca="1">IF(G200="","",IF(G200="●","振替後",IF(G200="▲","振替前",IF(G200="○","休日",IF(G200="外","非対象期間",IF(INDIRECT(VLOOKUP(B200,B$8:C$38,2,FALSE)&amp;(10*A200+5))="","",INDIRECT(VLOOKUP(B200,B$8:C$38,2,FALSE)&amp;(10*A200+5))))))))</f>
        <v/>
      </c>
      <c r="J200" s="52"/>
      <c r="K200" s="67" t="s">
        <v>2</v>
      </c>
      <c r="L200" s="145" t="str">
        <f t="shared" ref="L200:AP200" si="49">TEXT(L199,"aaa")</f>
        <v>土</v>
      </c>
      <c r="M200" s="145" t="str">
        <f t="shared" si="49"/>
        <v>日</v>
      </c>
      <c r="N200" s="145" t="str">
        <f t="shared" si="49"/>
        <v>月</v>
      </c>
      <c r="O200" s="145" t="str">
        <f t="shared" si="49"/>
        <v>火</v>
      </c>
      <c r="P200" s="145" t="str">
        <f t="shared" si="49"/>
        <v>水</v>
      </c>
      <c r="Q200" s="145" t="str">
        <f t="shared" si="49"/>
        <v>木</v>
      </c>
      <c r="R200" s="145" t="str">
        <f t="shared" si="49"/>
        <v>金</v>
      </c>
      <c r="S200" s="145" t="str">
        <f t="shared" si="49"/>
        <v>土</v>
      </c>
      <c r="T200" s="145" t="str">
        <f t="shared" si="49"/>
        <v>日</v>
      </c>
      <c r="U200" s="145" t="str">
        <f t="shared" si="49"/>
        <v>月</v>
      </c>
      <c r="V200" s="145" t="str">
        <f t="shared" si="49"/>
        <v>火</v>
      </c>
      <c r="W200" s="145" t="str">
        <f t="shared" si="49"/>
        <v>水</v>
      </c>
      <c r="X200" s="145" t="str">
        <f t="shared" si="49"/>
        <v>木</v>
      </c>
      <c r="Y200" s="145" t="str">
        <f t="shared" si="49"/>
        <v>金</v>
      </c>
      <c r="Z200" s="145" t="str">
        <f t="shared" si="49"/>
        <v>土</v>
      </c>
      <c r="AA200" s="145" t="str">
        <f t="shared" si="49"/>
        <v>日</v>
      </c>
      <c r="AB200" s="145" t="str">
        <f t="shared" si="49"/>
        <v>月</v>
      </c>
      <c r="AC200" s="145" t="str">
        <f t="shared" si="49"/>
        <v>火</v>
      </c>
      <c r="AD200" s="145" t="str">
        <f t="shared" si="49"/>
        <v>水</v>
      </c>
      <c r="AE200" s="145" t="str">
        <f t="shared" si="49"/>
        <v>木</v>
      </c>
      <c r="AF200" s="145" t="str">
        <f t="shared" si="49"/>
        <v>金</v>
      </c>
      <c r="AG200" s="145" t="str">
        <f t="shared" si="49"/>
        <v>土</v>
      </c>
      <c r="AH200" s="145" t="str">
        <f t="shared" si="49"/>
        <v>日</v>
      </c>
      <c r="AI200" s="145" t="str">
        <f t="shared" si="49"/>
        <v>月</v>
      </c>
      <c r="AJ200" s="145" t="str">
        <f t="shared" si="49"/>
        <v>火</v>
      </c>
      <c r="AK200" s="145" t="str">
        <f t="shared" si="49"/>
        <v>水</v>
      </c>
      <c r="AL200" s="145" t="str">
        <f t="shared" si="49"/>
        <v>木</v>
      </c>
      <c r="AM200" s="145" t="str">
        <f t="shared" si="49"/>
        <v>金</v>
      </c>
      <c r="AN200" s="145" t="str">
        <f t="shared" si="49"/>
        <v>土</v>
      </c>
      <c r="AO200" s="145" t="str">
        <f t="shared" si="49"/>
        <v>日</v>
      </c>
      <c r="AP200" s="146" t="str">
        <f t="shared" si="49"/>
        <v>月</v>
      </c>
      <c r="AQ200" s="287" t="s">
        <v>137</v>
      </c>
      <c r="AR200" s="289" t="s">
        <v>138</v>
      </c>
      <c r="AS200" s="289" t="s">
        <v>139</v>
      </c>
      <c r="AT200" s="289" t="s">
        <v>140</v>
      </c>
      <c r="AU200" s="304" t="s">
        <v>141</v>
      </c>
      <c r="AV200" s="229" t="s">
        <v>44</v>
      </c>
      <c r="AW200" s="230" t="s">
        <v>12</v>
      </c>
      <c r="AX200" s="231" t="s">
        <v>51</v>
      </c>
      <c r="AY200" s="232" t="s">
        <v>44</v>
      </c>
      <c r="AZ200" s="235" t="s">
        <v>13</v>
      </c>
      <c r="BA200" s="252"/>
      <c r="BB200" s="255"/>
      <c r="BC200" s="238">
        <f>COUNT(L199:AP199)</f>
        <v>31</v>
      </c>
      <c r="BD200" s="208">
        <f>BC200-BA202</f>
        <v>31</v>
      </c>
      <c r="BE200" s="222">
        <f>SUM(BD$8:BD203)</f>
        <v>538</v>
      </c>
      <c r="BF200" s="208">
        <f>BC200-BA204</f>
        <v>31</v>
      </c>
      <c r="BG200" s="222">
        <f>SUM(BF$8:BF203)</f>
        <v>538</v>
      </c>
      <c r="BH200" s="222">
        <f>COUNTIF(L203:AP203,"○")+COUNTIF(L203:AP203,"●")</f>
        <v>0</v>
      </c>
      <c r="BI200" s="222">
        <f>SUM(BH$9:BH204)</f>
        <v>32</v>
      </c>
      <c r="BJ200" s="222">
        <f>COUNTIF(L205:AP205,"○")+COUNTIF(L205:AP205,"●")</f>
        <v>0</v>
      </c>
      <c r="BK200" s="222">
        <f>SUM(BJ$10:BJ205)</f>
        <v>32</v>
      </c>
      <c r="BL200" s="173">
        <f>COUNTIF(L200:AP200,"土")+COUNTIF(L200:AP200,"日")</f>
        <v>10</v>
      </c>
      <c r="BM200" s="248"/>
      <c r="BN200" s="248"/>
      <c r="BO200" s="173" t="str">
        <f ca="1">IF(OR(BM201/BD200&lt;0.285,BM201=0),"特例","特例なし")</f>
        <v>特例なし</v>
      </c>
      <c r="BP200" s="173" t="str">
        <f ca="1">IF(OR(BN201/BF200&lt;0.285,BN201=0),"特例","特例なし")</f>
        <v>特例なし</v>
      </c>
      <c r="BQ200" s="223" t="s">
        <v>97</v>
      </c>
      <c r="BR200" s="225">
        <f>ABS(IF(WEEKDAY(L198,3)=0,7,WEEKDAY(L198,3)-7))</f>
        <v>2</v>
      </c>
      <c r="BS200" s="173">
        <f ca="1">IF($AX$340="計画",IF(BD200=0,1,IF(AX203="達成",1,IF(AX203="達成※",1,0))),IF(BF200=0,1,IF(AX205="達成",1,IF(AX205="達成※",1,0))))</f>
        <v>0</v>
      </c>
      <c r="BT200" s="173">
        <f ca="1">IF($AX$340="計画",IF(COUNTIF(AQ204:AU204,"未")=0,1,0),IF(COUNTIF(AQ206:AU206,"未")=0,1,0))</f>
        <v>0</v>
      </c>
    </row>
    <row r="201" spans="1:74" ht="33.950000000000003" customHeight="1">
      <c r="A201" s="17">
        <f t="shared" si="34"/>
        <v>7</v>
      </c>
      <c r="B201" s="17">
        <f t="shared" si="35"/>
        <v>8</v>
      </c>
      <c r="D201" s="89" cm="1">
        <f t="array" aca="1" ref="D201" ca="1">IF(INDIRECT(VLOOKUP(B201,B$8:C$38,2,FALSE)&amp;(10*A201-1))="","",INDIRECT(VLOOKUP(B201,B$8:C$38,2,FALSE)&amp;(10*A201-1)))</f>
        <v>46120</v>
      </c>
      <c r="E201" s="17" t="str">
        <f t="shared" ref="E201:E264" ca="1" si="50">TEXT(D201,"aaa")</f>
        <v>水</v>
      </c>
      <c r="F201" s="17" t="str" cm="1">
        <f t="array" aca="1" ref="F201" ca="1">IF(E201="","",IF(INDIRECT(VLOOKUP(B201,B$8:C$38,2,FALSE)&amp;(10*A201+3))="","",INDIRECT(VLOOKUP(B201,B$8:C$38,2,FALSE)&amp;(10*A201+3))))</f>
        <v/>
      </c>
      <c r="G201" s="17" t="str" cm="1">
        <f t="array" aca="1" ref="G201" ca="1">IF(E201="","",IF(INDIRECT(VLOOKUP(B201,B$8:C$38,2,FALSE)&amp;(10*A201+5))="","",INDIRECT(VLOOKUP(B201,B$8:C$38,2,FALSE)&amp;(10*A201+5))))</f>
        <v/>
      </c>
      <c r="H201" s="17" t="str" cm="1">
        <f t="array" aca="1" ref="H201" ca="1">IF(G201="","",IF(G201="●","振替後",IF(G201="▲","振替前",IF(G201="○","休日",IF(G201="外","非対象期間",IF(INDIRECT(VLOOKUP(B201,B$8:C$38,2,FALSE)&amp;(10*A201+5))="","",INDIRECT(VLOOKUP(B201,B$8:C$38,2,FALSE)&amp;(10*A201+5))))))))</f>
        <v/>
      </c>
      <c r="J201" s="52"/>
      <c r="K201" s="220" t="s">
        <v>3</v>
      </c>
      <c r="L201" s="218" t="str">
        <f>IFERROR(VLOOKUP(L199,祝日一覧!$A:$C,3,FALSE),"")</f>
        <v/>
      </c>
      <c r="M201" s="218" t="str">
        <f>IFERROR(VLOOKUP(M199,祝日一覧!$A:$C,3,FALSE),"")</f>
        <v/>
      </c>
      <c r="N201" s="218" t="str">
        <f>IFERROR(VLOOKUP(N199,祝日一覧!$A:$C,3,FALSE),"")</f>
        <v>憲法記念日</v>
      </c>
      <c r="O201" s="218" t="str">
        <f>IFERROR(VLOOKUP(O199,祝日一覧!$A:$C,3,FALSE),"")</f>
        <v>みどりの日</v>
      </c>
      <c r="P201" s="218" t="str">
        <f>IFERROR(VLOOKUP(P199,祝日一覧!$A:$C,3,FALSE),"")</f>
        <v>こどもの日</v>
      </c>
      <c r="Q201" s="218" t="str">
        <f>IFERROR(VLOOKUP(Q199,祝日一覧!$A:$C,3,FALSE),"")</f>
        <v/>
      </c>
      <c r="R201" s="218" t="str">
        <f>IFERROR(VLOOKUP(R199,祝日一覧!$A:$C,3,FALSE),"")</f>
        <v/>
      </c>
      <c r="S201" s="218" t="str">
        <f>IFERROR(VLOOKUP(S199,祝日一覧!$A:$C,3,FALSE),"")</f>
        <v/>
      </c>
      <c r="T201" s="218" t="str">
        <f>IFERROR(VLOOKUP(T199,祝日一覧!$A:$C,3,FALSE),"")</f>
        <v/>
      </c>
      <c r="U201" s="218" t="str">
        <f>IFERROR(VLOOKUP(U199,祝日一覧!$A:$C,3,FALSE),"")</f>
        <v/>
      </c>
      <c r="V201" s="218" t="str">
        <f>IFERROR(VLOOKUP(V199,祝日一覧!$A:$C,3,FALSE),"")</f>
        <v/>
      </c>
      <c r="W201" s="218" t="str">
        <f>IFERROR(VLOOKUP(W199,祝日一覧!$A:$C,3,FALSE),"")</f>
        <v/>
      </c>
      <c r="X201" s="218" t="str">
        <f>IFERROR(VLOOKUP(X199,祝日一覧!$A:$C,3,FALSE),"")</f>
        <v/>
      </c>
      <c r="Y201" s="218" t="str">
        <f>IFERROR(VLOOKUP(Y199,祝日一覧!$A:$C,3,FALSE),"")</f>
        <v/>
      </c>
      <c r="Z201" s="218" t="str">
        <f>IFERROR(VLOOKUP(Z199,祝日一覧!$A:$C,3,FALSE),"")</f>
        <v/>
      </c>
      <c r="AA201" s="218" t="str">
        <f>IFERROR(VLOOKUP(AA199,祝日一覧!$A:$C,3,FALSE),"")</f>
        <v/>
      </c>
      <c r="AB201" s="218" t="str">
        <f>IFERROR(VLOOKUP(AB199,祝日一覧!$A:$C,3,FALSE),"")</f>
        <v/>
      </c>
      <c r="AC201" s="218" t="str">
        <f>IFERROR(VLOOKUP(AC199,祝日一覧!$A:$C,3,FALSE),"")</f>
        <v/>
      </c>
      <c r="AD201" s="218" t="str">
        <f>IFERROR(VLOOKUP(AD199,祝日一覧!$A:$C,3,FALSE),"")</f>
        <v/>
      </c>
      <c r="AE201" s="218" t="str">
        <f>IFERROR(VLOOKUP(AE199,祝日一覧!$A:$C,3,FALSE),"")</f>
        <v/>
      </c>
      <c r="AF201" s="218" t="str">
        <f>IFERROR(VLOOKUP(AF199,祝日一覧!$A:$C,3,FALSE),"")</f>
        <v/>
      </c>
      <c r="AG201" s="218" t="str">
        <f>IFERROR(VLOOKUP(AG199,祝日一覧!$A:$C,3,FALSE),"")</f>
        <v/>
      </c>
      <c r="AH201" s="218" t="str">
        <f>IFERROR(VLOOKUP(AH199,祝日一覧!$A:$C,3,FALSE),"")</f>
        <v/>
      </c>
      <c r="AI201" s="218" t="str">
        <f>IFERROR(VLOOKUP(AI199,祝日一覧!$A:$C,3,FALSE),"")</f>
        <v/>
      </c>
      <c r="AJ201" s="218" t="str">
        <f>IFERROR(VLOOKUP(AJ199,祝日一覧!$A:$C,3,FALSE),"")</f>
        <v/>
      </c>
      <c r="AK201" s="218" t="str">
        <f>IFERROR(VLOOKUP(AK199,祝日一覧!$A:$C,3,FALSE),"")</f>
        <v/>
      </c>
      <c r="AL201" s="218" t="str">
        <f>IFERROR(VLOOKUP(AL199,祝日一覧!$A:$C,3,FALSE),"")</f>
        <v/>
      </c>
      <c r="AM201" s="218" t="str">
        <f>IFERROR(VLOOKUP(AM199,祝日一覧!$A:$C,3,FALSE),"")</f>
        <v/>
      </c>
      <c r="AN201" s="218" t="str">
        <f>IFERROR(VLOOKUP(AN199,祝日一覧!$A:$C,3,FALSE),"")</f>
        <v/>
      </c>
      <c r="AO201" s="218" t="str">
        <f>IFERROR(VLOOKUP(AO199,祝日一覧!$A:$C,3,FALSE),"")</f>
        <v/>
      </c>
      <c r="AP201" s="219" t="str">
        <f>IFERROR(VLOOKUP(AP199,祝日一覧!$A:$C,3,FALSE),"")</f>
        <v/>
      </c>
      <c r="AQ201" s="288"/>
      <c r="AR201" s="290"/>
      <c r="AS201" s="290"/>
      <c r="AT201" s="290"/>
      <c r="AU201" s="305"/>
      <c r="AV201" s="229"/>
      <c r="AW201" s="230"/>
      <c r="AX201" s="231"/>
      <c r="AY201" s="233"/>
      <c r="AZ201" s="236"/>
      <c r="BA201" s="41" t="s">
        <v>85</v>
      </c>
      <c r="BB201" s="42" t="s">
        <v>85</v>
      </c>
      <c r="BC201" s="238"/>
      <c r="BD201" s="209"/>
      <c r="BE201" s="222"/>
      <c r="BF201" s="209"/>
      <c r="BG201" s="222"/>
      <c r="BH201" s="222"/>
      <c r="BI201" s="222"/>
      <c r="BJ201" s="222"/>
      <c r="BK201" s="222"/>
      <c r="BL201" s="173"/>
      <c r="BM201" s="226">
        <f ca="1">BL200-BB202</f>
        <v>10</v>
      </c>
      <c r="BN201" s="226">
        <f ca="1">BL200-BB204</f>
        <v>10</v>
      </c>
      <c r="BO201" s="173"/>
      <c r="BP201" s="173"/>
      <c r="BQ201" s="224"/>
      <c r="BR201" s="225">
        <f>WEEKDAY(L197,3)</f>
        <v>5</v>
      </c>
      <c r="BS201" s="173"/>
      <c r="BT201" s="173"/>
      <c r="BU201" s="24"/>
    </row>
    <row r="202" spans="1:74" s="3" customFormat="1" ht="53.1" customHeight="1">
      <c r="A202" s="17">
        <f t="shared" ref="A202:A265" si="51">IF(B202=1,A201+1,A201)</f>
        <v>7</v>
      </c>
      <c r="B202" s="17">
        <f t="shared" ref="B202:B265" si="52">IF(B201=31,1,B201+1)</f>
        <v>9</v>
      </c>
      <c r="C202" s="88"/>
      <c r="D202" s="89" cm="1">
        <f t="array" aca="1" ref="D202" ca="1">IF(INDIRECT(VLOOKUP(B202,B$8:C$38,2,FALSE)&amp;(10*A202-1))="","",INDIRECT(VLOOKUP(B202,B$8:C$38,2,FALSE)&amp;(10*A202-1)))</f>
        <v>46121</v>
      </c>
      <c r="E202" s="17" t="str">
        <f t="shared" ca="1" si="50"/>
        <v>木</v>
      </c>
      <c r="F202" s="17" t="str" cm="1">
        <f t="array" aca="1" ref="F202" ca="1">IF(E202="","",IF(INDIRECT(VLOOKUP(B202,B$8:C$38,2,FALSE)&amp;(10*A202+3))="","",INDIRECT(VLOOKUP(B202,B$8:C$38,2,FALSE)&amp;(10*A202+3))))</f>
        <v/>
      </c>
      <c r="G202" s="17" t="str" cm="1">
        <f t="array" aca="1" ref="G202" ca="1">IF(E202="","",IF(INDIRECT(VLOOKUP(B202,B$8:C$38,2,FALSE)&amp;(10*A202+5))="","",INDIRECT(VLOOKUP(B202,B$8:C$38,2,FALSE)&amp;(10*A202+5))))</f>
        <v/>
      </c>
      <c r="H202" s="17" t="str" cm="1">
        <f t="array" aca="1" ref="H202" ca="1">IF(G202="","",IF(G202="●","振替後",IF(G202="▲","振替前",IF(G202="○","休日",IF(G202="外","非対象期間",IF(INDIRECT(VLOOKUP(B202,B$8:C$38,2,FALSE)&amp;(10*A202+5))="","",INDIRECT(VLOOKUP(B202,B$8:C$38,2,FALSE)&amp;(10*A202+5))))))))</f>
        <v/>
      </c>
      <c r="J202" s="68"/>
      <c r="K202" s="221"/>
      <c r="L202" s="218"/>
      <c r="M202" s="218"/>
      <c r="N202" s="218"/>
      <c r="O202" s="218"/>
      <c r="P202" s="218"/>
      <c r="Q202" s="218"/>
      <c r="R202" s="218"/>
      <c r="S202" s="218"/>
      <c r="T202" s="218"/>
      <c r="U202" s="218"/>
      <c r="V202" s="218"/>
      <c r="W202" s="218"/>
      <c r="X202" s="218"/>
      <c r="Y202" s="218"/>
      <c r="Z202" s="218"/>
      <c r="AA202" s="218"/>
      <c r="AB202" s="218"/>
      <c r="AC202" s="218"/>
      <c r="AD202" s="218"/>
      <c r="AE202" s="218"/>
      <c r="AF202" s="218"/>
      <c r="AG202" s="218"/>
      <c r="AH202" s="218"/>
      <c r="AI202" s="218"/>
      <c r="AJ202" s="218"/>
      <c r="AK202" s="218"/>
      <c r="AL202" s="218"/>
      <c r="AM202" s="218"/>
      <c r="AN202" s="218"/>
      <c r="AO202" s="218"/>
      <c r="AP202" s="219"/>
      <c r="AQ202" s="108" t="str">
        <f>IF($BR200=7,DBCS(1&amp;"日～"&amp;7&amp;"日"),DBCS("前"&amp;DAY(EOMONTH($L198-1,0))-6+$BR200&amp;"日～"&amp;$BR200&amp;"日"))</f>
        <v>前２６日～２日</v>
      </c>
      <c r="AR202" s="109" t="str">
        <f>DBCS($BR200+1&amp;"日～"&amp;$BR200+7&amp;"日")</f>
        <v>３日～９日</v>
      </c>
      <c r="AS202" s="109" t="str">
        <f>DBCS($BR200+8&amp;"日～"&amp;$BR200+14&amp;"日")</f>
        <v>１０日～１６日</v>
      </c>
      <c r="AT202" s="109" t="str">
        <f>DBCS($BR200+15&amp;"日～"&amp;$BR200+21&amp;"日")</f>
        <v>１７日～２３日</v>
      </c>
      <c r="AU202" s="110" t="str">
        <f>IF(AND(BR200=7,BR203=0),"-",IF($BR205=3,"-",DBCS($BR200+22&amp;"日～"&amp;$BR200+28&amp;"日")))</f>
        <v>２４日～３０日</v>
      </c>
      <c r="AV202" s="229"/>
      <c r="AW202" s="230"/>
      <c r="AX202" s="231"/>
      <c r="AY202" s="234"/>
      <c r="AZ202" s="237"/>
      <c r="BA202" s="41">
        <f>COUNTIF(L203:AP204,"外")</f>
        <v>0</v>
      </c>
      <c r="BB202" s="42">
        <f ca="1">COUNTIF(OFFSET(L203,0,MAX(5-WEEKDAY(L198,3),0),1,MIN(7-WEEKDAY(L198,3),2)),"外")+COUNTIF(OFFSET(L203,0,MAX(5-WEEKDAY(L198,3),0)+7,1,2),"外")+COUNTIF(OFFSET(L203,0,MAX(5-WEEKDAY(L198,3),0)+14,1,2),"外")+COUNTIF(OFFSET(L203,0,MAX(5-WEEKDAY(L198,3),0)+21,1,2),"外")+IF(BR202-BR200&lt;27,0,COUNTIF(OFFSET(L203,0,BR200+26,1,MIN(7-BR203,2)),"外"))</f>
        <v>0</v>
      </c>
      <c r="BC202" s="238"/>
      <c r="BD202" s="209"/>
      <c r="BE202" s="222"/>
      <c r="BF202" s="209"/>
      <c r="BG202" s="222"/>
      <c r="BH202" s="222"/>
      <c r="BI202" s="222"/>
      <c r="BJ202" s="222"/>
      <c r="BK202" s="222"/>
      <c r="BL202" s="173"/>
      <c r="BM202" s="227"/>
      <c r="BN202" s="227"/>
      <c r="BO202" s="173"/>
      <c r="BP202" s="173"/>
      <c r="BQ202" s="35" t="s">
        <v>98</v>
      </c>
      <c r="BR202" s="31">
        <f>DAY(EOMONTH(L198,0))</f>
        <v>31</v>
      </c>
      <c r="BS202" s="173"/>
      <c r="BT202" s="173"/>
      <c r="BU202" s="29"/>
      <c r="BV202" s="30"/>
    </row>
    <row r="203" spans="1:74" s="4" customFormat="1" ht="29.1" customHeight="1">
      <c r="A203" s="17">
        <f t="shared" si="51"/>
        <v>7</v>
      </c>
      <c r="B203" s="17">
        <f t="shared" si="52"/>
        <v>10</v>
      </c>
      <c r="D203" s="89" cm="1">
        <f t="array" aca="1" ref="D203" ca="1">IF(INDIRECT(VLOOKUP(B203,B$8:C$38,2,FALSE)&amp;(10*A203-1))="","",INDIRECT(VLOOKUP(B203,B$8:C$38,2,FALSE)&amp;(10*A203-1)))</f>
        <v>46122</v>
      </c>
      <c r="E203" s="17" t="str">
        <f t="shared" ca="1" si="50"/>
        <v>金</v>
      </c>
      <c r="F203" s="17" t="str" cm="1">
        <f t="array" aca="1" ref="F203" ca="1">IF(E203="","",IF(INDIRECT(VLOOKUP(B203,B$8:C$38,2,FALSE)&amp;(10*A203+3))="","",INDIRECT(VLOOKUP(B203,B$8:C$38,2,FALSE)&amp;(10*A203+3))))</f>
        <v/>
      </c>
      <c r="G203" s="17" t="str" cm="1">
        <f t="array" aca="1" ref="G203" ca="1">IF(E203="","",IF(INDIRECT(VLOOKUP(B203,B$8:C$38,2,FALSE)&amp;(10*A203+5))="","",INDIRECT(VLOOKUP(B203,B$8:C$38,2,FALSE)&amp;(10*A203+5))))</f>
        <v/>
      </c>
      <c r="H203" s="17" t="str" cm="1">
        <f t="array" aca="1" ref="H203" ca="1">IF(G203="","",IF(G203="●","振替後",IF(G203="▲","振替前",IF(G203="○","休日",IF(G203="外","非対象期間",IF(INDIRECT(VLOOKUP(B203,B$8:C$38,2,FALSE)&amp;(10*A203+5))="","",INDIRECT(VLOOKUP(B203,B$8:C$38,2,FALSE)&amp;(10*A203+5))))))))</f>
        <v/>
      </c>
      <c r="J203" s="69"/>
      <c r="K203" s="212" t="s">
        <v>88</v>
      </c>
      <c r="L203" s="194"/>
      <c r="M203" s="194"/>
      <c r="N203" s="194"/>
      <c r="O203" s="194"/>
      <c r="P203" s="194"/>
      <c r="Q203" s="194"/>
      <c r="R203" s="194"/>
      <c r="S203" s="194"/>
      <c r="T203" s="194"/>
      <c r="U203" s="194"/>
      <c r="V203" s="194"/>
      <c r="W203" s="194"/>
      <c r="X203" s="194"/>
      <c r="Y203" s="194"/>
      <c r="Z203" s="194"/>
      <c r="AA203" s="194"/>
      <c r="AB203" s="194"/>
      <c r="AC203" s="194"/>
      <c r="AD203" s="194"/>
      <c r="AE203" s="194"/>
      <c r="AF203" s="194"/>
      <c r="AG203" s="194"/>
      <c r="AH203" s="194"/>
      <c r="AI203" s="194"/>
      <c r="AJ203" s="194"/>
      <c r="AK203" s="194"/>
      <c r="AL203" s="194"/>
      <c r="AM203" s="194"/>
      <c r="AN203" s="194"/>
      <c r="AO203" s="194"/>
      <c r="AP203" s="196"/>
      <c r="AQ203" s="111">
        <f ca="1">IF(BR200=7,COUNTIF(OFFSET($L203,0,0,1,$BR200),"○")+COUNTIF(OFFSET($L203,0,$BR200,1,7),"●"),COUNTIF(OFFSET($L203,0,0,1,$BR200),"○")+COUNTIF(OFFSET($L203,-10,DAY(EOMONTH(L198-1,0))-7+BR200,1,7-$BR200),"○")+COUNTIF(OFFSET(L203,0,BR200,1,7),"●"))</f>
        <v>0</v>
      </c>
      <c r="AR203" s="112">
        <f ca="1">COUNTIF(OFFSET($L203,0,$BR200,1,7),"○")+COUNTIF(OFFSET($L203,0,$BR200+7,1,7),"●")</f>
        <v>0</v>
      </c>
      <c r="AS203" s="112">
        <f ca="1">COUNTIF(OFFSET($L203,0,$BR200+7,1,7),"○")+COUNTIF(OFFSET($L203,0,$BR200+14,1,7),"●")</f>
        <v>0</v>
      </c>
      <c r="AT203" s="112">
        <f ca="1">IF(BR205=3,COUNTIF(OFFSET($L203,0,$BR200+14,1,7),"○")+IFERROR(COUNTIF(OFFSET(L203,0,BR200+22,1,BR203),"●"),0)+COUNTIF(OFFSET(L203,10,0,1,7-BR203),"●"),COUNTIF(OFFSET($L203,0,$BR200+14,1,7),"○")+COUNTIF(OFFSET($L203,0,$BR200+21,1,7),"●"))</f>
        <v>0</v>
      </c>
      <c r="AU203" s="113">
        <f ca="1">IF((BR205+SIGN(BR200))&lt;5,"-",IF(BR203=0,COUNTIF(OFFSET(L203,0,BR200+21,1,7),"○")+COUNTIF(OFFSET(L203,10,0,1,7-BR203),"●"),COUNTIF(OFFSET(L203,0,BR200+21,1,7),"○")+COUNTIF(OFFSET(L203,0,BR200+28,1,BR203),"●")+COUNTIF(OFFSET(L203,10,1,7-BR203,),"●")))</f>
        <v>0</v>
      </c>
      <c r="AV203" s="198">
        <f>BH200</f>
        <v>0</v>
      </c>
      <c r="AW203" s="200">
        <f>IF(BD200=0,"対象外",AV203/BD200)</f>
        <v>0</v>
      </c>
      <c r="AX203" s="202" t="str">
        <f ca="1">IF(BD200=0,"対象外",IF(AV203/BD200&gt;=0.285,"達成",IF(AV203&gt;=BO203,"達成※","未")))</f>
        <v>未</v>
      </c>
      <c r="AY203" s="204">
        <f>BI200</f>
        <v>32</v>
      </c>
      <c r="AZ203" s="206">
        <f>IFERROR(AY203/BE200,"")</f>
        <v>5.9479553903345722E-2</v>
      </c>
      <c r="BA203" s="41" t="s">
        <v>86</v>
      </c>
      <c r="BB203" s="42" t="s">
        <v>86</v>
      </c>
      <c r="BC203" s="238"/>
      <c r="BD203" s="209"/>
      <c r="BE203" s="222"/>
      <c r="BF203" s="209"/>
      <c r="BG203" s="222"/>
      <c r="BH203" s="222"/>
      <c r="BI203" s="222"/>
      <c r="BJ203" s="222"/>
      <c r="BK203" s="222"/>
      <c r="BL203" s="173"/>
      <c r="BM203" s="227"/>
      <c r="BN203" s="227"/>
      <c r="BO203" s="173" t="str">
        <f ca="1">IF(OR(BM201/BD200&lt;0.285,BM201=0),BM201,"-")</f>
        <v>-</v>
      </c>
      <c r="BP203" s="226" t="str">
        <f ca="1">IF(OR(BN201/BF200&lt;0.285,BN201=0),BN201,"-")</f>
        <v>-</v>
      </c>
      <c r="BQ203" s="36" t="s">
        <v>99</v>
      </c>
      <c r="BR203" s="33">
        <f>MOD(BR202-BR200,7)</f>
        <v>1</v>
      </c>
      <c r="BS203" s="173"/>
      <c r="BT203" s="173"/>
    </row>
    <row r="204" spans="1:74" s="4" customFormat="1" ht="29.1" customHeight="1">
      <c r="A204" s="17">
        <f t="shared" si="51"/>
        <v>7</v>
      </c>
      <c r="B204" s="17">
        <f t="shared" si="52"/>
        <v>11</v>
      </c>
      <c r="D204" s="89" cm="1">
        <f t="array" aca="1" ref="D204" ca="1">IF(INDIRECT(VLOOKUP(B204,B$8:C$38,2,FALSE)&amp;(10*A204-1))="","",INDIRECT(VLOOKUP(B204,B$8:C$38,2,FALSE)&amp;(10*A204-1)))</f>
        <v>46123</v>
      </c>
      <c r="E204" s="17" t="str">
        <f t="shared" ca="1" si="50"/>
        <v>土</v>
      </c>
      <c r="F204" s="17" t="str" cm="1">
        <f t="array" aca="1" ref="F204" ca="1">IF(E204="","",IF(INDIRECT(VLOOKUP(B204,B$8:C$38,2,FALSE)&amp;(10*A204+3))="","",INDIRECT(VLOOKUP(B204,B$8:C$38,2,FALSE)&amp;(10*A204+3))))</f>
        <v/>
      </c>
      <c r="G204" s="17" t="str" cm="1">
        <f t="array" aca="1" ref="G204" ca="1">IF(E204="","",IF(INDIRECT(VLOOKUP(B204,B$8:C$38,2,FALSE)&amp;(10*A204+5))="","",INDIRECT(VLOOKUP(B204,B$8:C$38,2,FALSE)&amp;(10*A204+5))))</f>
        <v/>
      </c>
      <c r="H204" s="17" t="str" cm="1">
        <f t="array" aca="1" ref="H204" ca="1">IF(G204="","",IF(G204="●","振替後",IF(G204="▲","振替前",IF(G204="○","休日",IF(G204="外","非対象期間",IF(INDIRECT(VLOOKUP(B204,B$8:C$38,2,FALSE)&amp;(10*A204+5))="","",INDIRECT(VLOOKUP(B204,B$8:C$38,2,FALSE)&amp;(10*A204+5))))))))</f>
        <v/>
      </c>
      <c r="J204" s="69"/>
      <c r="K204" s="244"/>
      <c r="L204" s="194"/>
      <c r="M204" s="194"/>
      <c r="N204" s="194"/>
      <c r="O204" s="194"/>
      <c r="P204" s="194"/>
      <c r="Q204" s="194"/>
      <c r="R204" s="194"/>
      <c r="S204" s="194"/>
      <c r="T204" s="194"/>
      <c r="U204" s="194"/>
      <c r="V204" s="194"/>
      <c r="W204" s="194"/>
      <c r="X204" s="194"/>
      <c r="Y204" s="194"/>
      <c r="Z204" s="194"/>
      <c r="AA204" s="194"/>
      <c r="AB204" s="194"/>
      <c r="AC204" s="194"/>
      <c r="AD204" s="194"/>
      <c r="AE204" s="194"/>
      <c r="AF204" s="194"/>
      <c r="AG204" s="194"/>
      <c r="AH204" s="194"/>
      <c r="AI204" s="194"/>
      <c r="AJ204" s="194"/>
      <c r="AK204" s="194"/>
      <c r="AL204" s="194"/>
      <c r="AM204" s="194"/>
      <c r="AN204" s="194"/>
      <c r="AO204" s="194"/>
      <c r="AP204" s="196"/>
      <c r="AQ204" s="114" t="str">
        <f ca="1">IF(BR200=1,
IF((2-COUNTIF(OFFSET(L203,0,0,1,1),"外")-COUNTIF(OFFSET(L203,-10,BR192-1),"外"))&lt;=AQ203,"達成","未"),
IF((2-COUNTIF(OFFSET(L203,0,MAX(5-WEEKDAY(L198,3),0),1,2),"外"))&lt;=AQ203,"達成","未"))</f>
        <v>未</v>
      </c>
      <c r="AR204" s="112" t="str">
        <f ca="1">IF((2-COUNTIF(OFFSET($L203,0,$BR200+5,1,2),"外"))&lt;=AR203,"達成","未")</f>
        <v>未</v>
      </c>
      <c r="AS204" s="112" t="str">
        <f ca="1">IF((2-COUNTIF(OFFSET($L203,0,$BR200+12,1,2),"外"))&lt;=AS203,"達成","未")</f>
        <v>未</v>
      </c>
      <c r="AT204" s="112" t="str">
        <f ca="1">IF((2-COUNTIF(OFFSET($L203,0,$BR200+19,1,2),"外"))&lt;=AT203,"達成","未")</f>
        <v>未</v>
      </c>
      <c r="AU204" s="113" t="str">
        <f ca="1">IF((BR205+SIGN(BR200))&lt;5,"-",IF((2-COUNTIF(OFFSET($L203,0,$BR200+26,1,2),"外"))&lt;=AU203,"達成","未"))</f>
        <v>未</v>
      </c>
      <c r="AV204" s="214"/>
      <c r="AW204" s="215"/>
      <c r="AX204" s="216"/>
      <c r="AY204" s="217"/>
      <c r="AZ204" s="239"/>
      <c r="BA204" s="240">
        <f>COUNTIF(L205:AP206,"外")</f>
        <v>0</v>
      </c>
      <c r="BB204" s="242">
        <f ca="1">COUNTIF(OFFSET(L205,0,MAX(5-WEEKDAY(L198,3),0),1,MIN(7-WEEKDAY(L198,3),2)),"外")+COUNTIF(OFFSET(L205,0,MAX(5-WEEKDAY(L198,3),0)+7,1,2),"外")+COUNTIF(OFFSET(L205,0,MAX(5-WEEKDAY(L198,3),0)+14,1,2),"外")+COUNTIF(OFFSET(L205,0,MAX(5-WEEKDAY(L198,3),0)+21,1,2),"外")+IF(BR202-BR200&lt;27,0,COUNTIF(OFFSET(L205,0,BR200+26,1,MIN(7-BR203,2)),"外"))</f>
        <v>0</v>
      </c>
      <c r="BC204" s="238"/>
      <c r="BD204" s="209"/>
      <c r="BE204" s="222"/>
      <c r="BF204" s="209"/>
      <c r="BG204" s="222"/>
      <c r="BH204" s="222"/>
      <c r="BI204" s="222"/>
      <c r="BJ204" s="222"/>
      <c r="BK204" s="222"/>
      <c r="BL204" s="173"/>
      <c r="BM204" s="227"/>
      <c r="BN204" s="227"/>
      <c r="BO204" s="173"/>
      <c r="BP204" s="227"/>
      <c r="BQ204" s="142" t="s">
        <v>101</v>
      </c>
      <c r="BR204" s="33">
        <f>SIGN(BR200)+SIGN(BR203)+BR205</f>
        <v>6</v>
      </c>
      <c r="BS204" s="173"/>
      <c r="BT204" s="173"/>
    </row>
    <row r="205" spans="1:74" s="4" customFormat="1" ht="29.1" customHeight="1">
      <c r="A205" s="17">
        <f t="shared" si="51"/>
        <v>7</v>
      </c>
      <c r="B205" s="17">
        <f t="shared" si="52"/>
        <v>12</v>
      </c>
      <c r="D205" s="89" cm="1">
        <f t="array" aca="1" ref="D205" ca="1">IF(INDIRECT(VLOOKUP(B205,B$8:C$38,2,FALSE)&amp;(10*A205-1))="","",INDIRECT(VLOOKUP(B205,B$8:C$38,2,FALSE)&amp;(10*A205-1)))</f>
        <v>46124</v>
      </c>
      <c r="E205" s="17" t="str">
        <f t="shared" ca="1" si="50"/>
        <v>日</v>
      </c>
      <c r="F205" s="17" t="str" cm="1">
        <f t="array" aca="1" ref="F205" ca="1">IF(E205="","",IF(INDIRECT(VLOOKUP(B205,B$8:C$38,2,FALSE)&amp;(10*A205+3))="","",INDIRECT(VLOOKUP(B205,B$8:C$38,2,FALSE)&amp;(10*A205+3))))</f>
        <v/>
      </c>
      <c r="G205" s="17" t="str" cm="1">
        <f t="array" aca="1" ref="G205" ca="1">IF(E205="","",IF(INDIRECT(VLOOKUP(B205,B$8:C$38,2,FALSE)&amp;(10*A205+5))="","",INDIRECT(VLOOKUP(B205,B$8:C$38,2,FALSE)&amp;(10*A205+5))))</f>
        <v/>
      </c>
      <c r="H205" s="17" t="str" cm="1">
        <f t="array" aca="1" ref="H205" ca="1">IF(G205="","",IF(G205="●","振替後",IF(G205="▲","振替前",IF(G205="○","休日",IF(G205="外","非対象期間",IF(INDIRECT(VLOOKUP(B205,B$8:C$38,2,FALSE)&amp;(10*A205+5))="","",INDIRECT(VLOOKUP(B205,B$8:C$38,2,FALSE)&amp;(10*A205+5))))))))</f>
        <v/>
      </c>
      <c r="J205" s="69"/>
      <c r="K205" s="212" t="s">
        <v>84</v>
      </c>
      <c r="L205" s="194"/>
      <c r="M205" s="194"/>
      <c r="N205" s="194"/>
      <c r="O205" s="194"/>
      <c r="P205" s="194"/>
      <c r="Q205" s="194"/>
      <c r="R205" s="194"/>
      <c r="S205" s="194"/>
      <c r="T205" s="194"/>
      <c r="U205" s="194"/>
      <c r="V205" s="194"/>
      <c r="W205" s="194"/>
      <c r="X205" s="194"/>
      <c r="Y205" s="194"/>
      <c r="Z205" s="194"/>
      <c r="AA205" s="194"/>
      <c r="AB205" s="194"/>
      <c r="AC205" s="194"/>
      <c r="AD205" s="194"/>
      <c r="AE205" s="194"/>
      <c r="AF205" s="194"/>
      <c r="AG205" s="194"/>
      <c r="AH205" s="194"/>
      <c r="AI205" s="194"/>
      <c r="AJ205" s="194"/>
      <c r="AK205" s="194"/>
      <c r="AL205" s="194"/>
      <c r="AM205" s="194"/>
      <c r="AN205" s="194"/>
      <c r="AO205" s="194"/>
      <c r="AP205" s="196"/>
      <c r="AQ205" s="118">
        <f ca="1">IF(BR200=7,COUNTIF(OFFSET($L205,0,0,1,$BR200),"○")+COUNTIF(OFFSET($L205,0,$BR200,1,7),"●"),COUNTIF(OFFSET($L205,0,0,1,$BR200),"○")+COUNTIF(OFFSET($L205,-10,DAY(EOMONTH(L198-1,0))-7+BR200,1,7-$BR200),"○")+COUNTIF(OFFSET(L205,0,BR200,1,7),"●"))</f>
        <v>0</v>
      </c>
      <c r="AR205" s="119">
        <f ca="1">COUNTIF(OFFSET($L205,0,$BR200,1,7),"○")+COUNTIF(OFFSET($L205,0,$BR200+7,1,7),"●")</f>
        <v>0</v>
      </c>
      <c r="AS205" s="119">
        <f ca="1">COUNTIF(OFFSET($L205,0,$BR200+7,1,7),"○")+COUNTIF(OFFSET($L205,0,$BR200+14,1,7),"●")</f>
        <v>0</v>
      </c>
      <c r="AT205" s="119">
        <f ca="1">IF(BR205=3,COUNTIF(OFFSET($L205,0,$BR200+14,1,7),"○")+IFERROR(COUNTIF(OFFSET(L205,0,BR200+22,1,BR203),"●"),0)+COUNTIF(OFFSET(L205,10,0,1,7-BR203),"●"),COUNTIF(OFFSET($L205,0,$BR200+14,1,7),"○")+COUNTIF(OFFSET($L205,0,$BR200+21,1,7),"●"))</f>
        <v>0</v>
      </c>
      <c r="AU205" s="120">
        <f ca="1">IF((BR205+SIGN(BR200))&lt;5,"-",IF(BR203=0,COUNTIF(OFFSET(L205,0,BR200+21,1,7),"○")+COUNTIF(OFFSET(L205,10,0,1,7-BR203),"●"),COUNTIF(OFFSET(L205,0,BR200+21,1,7),"○")+COUNTIF(OFFSET(L205,0,BR200+28,1,BR203),"●")+COUNTIF(OFFSET(L205,10,1,7-BR203,),"●")))</f>
        <v>0</v>
      </c>
      <c r="AV205" s="198">
        <f>BJ200</f>
        <v>0</v>
      </c>
      <c r="AW205" s="200">
        <f>IF(BD200=0,"対象外",AV205/BD200)</f>
        <v>0</v>
      </c>
      <c r="AX205" s="202" t="str">
        <f ca="1">IF(BD200=0,"対象外",IF(AV205/BD200&gt;=0.285,"達成",IF(AV205&gt;=BP203,"達成※","未")))</f>
        <v>未</v>
      </c>
      <c r="AY205" s="204">
        <f>BK200</f>
        <v>32</v>
      </c>
      <c r="AZ205" s="206">
        <f>IFERROR(AY205/BG200,"")</f>
        <v>5.9479553903345722E-2</v>
      </c>
      <c r="BA205" s="241"/>
      <c r="BB205" s="243"/>
      <c r="BC205" s="238"/>
      <c r="BD205" s="210"/>
      <c r="BE205" s="222"/>
      <c r="BF205" s="210"/>
      <c r="BG205" s="222"/>
      <c r="BH205" s="222"/>
      <c r="BI205" s="222"/>
      <c r="BJ205" s="222"/>
      <c r="BK205" s="222"/>
      <c r="BL205" s="173"/>
      <c r="BM205" s="228"/>
      <c r="BN205" s="228"/>
      <c r="BO205" s="173"/>
      <c r="BP205" s="228"/>
      <c r="BQ205" s="37" t="s">
        <v>100</v>
      </c>
      <c r="BR205" s="104">
        <f>ROUNDDOWN((BR202-BR200)/7,0)</f>
        <v>4</v>
      </c>
      <c r="BS205" s="173"/>
      <c r="BT205" s="173"/>
    </row>
    <row r="206" spans="1:74" s="4" customFormat="1" ht="29.1" customHeight="1" thickBot="1">
      <c r="A206" s="17">
        <f t="shared" si="51"/>
        <v>7</v>
      </c>
      <c r="B206" s="17">
        <f t="shared" si="52"/>
        <v>13</v>
      </c>
      <c r="D206" s="89" cm="1">
        <f t="array" aca="1" ref="D206" ca="1">IF(INDIRECT(VLOOKUP(B206,B$8:C$38,2,FALSE)&amp;(10*A206-1))="","",INDIRECT(VLOOKUP(B206,B$8:C$38,2,FALSE)&amp;(10*A206-1)))</f>
        <v>46125</v>
      </c>
      <c r="E206" s="17" t="str">
        <f t="shared" ca="1" si="50"/>
        <v>月</v>
      </c>
      <c r="F206" s="17" t="str" cm="1">
        <f t="array" aca="1" ref="F206" ca="1">IF(E206="","",IF(INDIRECT(VLOOKUP(B206,B$8:C$38,2,FALSE)&amp;(10*A206+3))="","",INDIRECT(VLOOKUP(B206,B$8:C$38,2,FALSE)&amp;(10*A206+3))))</f>
        <v/>
      </c>
      <c r="G206" s="17" t="str" cm="1">
        <f t="array" aca="1" ref="G206" ca="1">IF(E206="","",IF(INDIRECT(VLOOKUP(B206,B$8:C$38,2,FALSE)&amp;(10*A206+5))="","",INDIRECT(VLOOKUP(B206,B$8:C$38,2,FALSE)&amp;(10*A206+5))))</f>
        <v/>
      </c>
      <c r="H206" s="17" t="str" cm="1">
        <f t="array" aca="1" ref="H206" ca="1">IF(G206="","",IF(G206="●","振替後",IF(G206="▲","振替前",IF(G206="○","休日",IF(G206="外","非対象期間",IF(INDIRECT(VLOOKUP(B206,B$8:C$38,2,FALSE)&amp;(10*A206+5))="","",INDIRECT(VLOOKUP(B206,B$8:C$38,2,FALSE)&amp;(10*A206+5))))))))</f>
        <v/>
      </c>
      <c r="J206" s="69"/>
      <c r="K206" s="213"/>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c r="AM206" s="195"/>
      <c r="AN206" s="195"/>
      <c r="AO206" s="195"/>
      <c r="AP206" s="197"/>
      <c r="AQ206" s="123" t="str">
        <f ca="1">IF(BR200=1,
IF((2-COUNTIF(OFFSET(L205,0,0,1,1),"外")-COUNTIF(OFFSET(L205,-10,BR192-1),"外"))&lt;=AQ205,"達成","未"),
IF((2-COUNTIF(OFFSET(L205,0,MAX(5-WEEKDAY(L198,3),0),1,2),"外"))&lt;=AQ205,"達成","未"))</f>
        <v>未</v>
      </c>
      <c r="AR206" s="124" t="str">
        <f ca="1">IF((2-COUNTIF(OFFSET($L205,0,$BR200+5,1,2),"外"))&lt;=AR205,"達成","未")</f>
        <v>未</v>
      </c>
      <c r="AS206" s="124" t="str">
        <f ca="1">IF((2-COUNTIF(OFFSET($L205,0,$BR200+12,1,2),"外"))&lt;=AS205,"達成","未")</f>
        <v>未</v>
      </c>
      <c r="AT206" s="124" t="str">
        <f ca="1">IF((2-COUNTIF(OFFSET($L205,0,$BR200+19,1,2),"外"))&lt;=AT205,"達成","未")</f>
        <v>未</v>
      </c>
      <c r="AU206" s="125" t="str">
        <f ca="1">IF((BR205+SIGN(BR200))&lt;5,"-",IF((2-COUNTIF(OFFSET($L205,0,$BR200+26,1,2),"外"))&lt;=AU205,"達成","未"))</f>
        <v>未</v>
      </c>
      <c r="AV206" s="199"/>
      <c r="AW206" s="201"/>
      <c r="AX206" s="203"/>
      <c r="AY206" s="205"/>
      <c r="AZ206" s="207"/>
      <c r="BA206" s="38"/>
      <c r="BB206" s="38"/>
      <c r="BC206" s="138"/>
      <c r="BD206" s="138"/>
      <c r="BE206" s="138"/>
      <c r="BF206" s="138"/>
      <c r="BG206" s="138"/>
      <c r="BH206" s="138"/>
      <c r="BI206" s="138"/>
      <c r="BJ206" s="138"/>
      <c r="BK206" s="138"/>
      <c r="BL206" s="46"/>
      <c r="BM206" s="46"/>
      <c r="BN206" s="46"/>
      <c r="BO206" s="46"/>
      <c r="BP206" s="46"/>
      <c r="BQ206" s="46"/>
      <c r="BR206" s="34"/>
      <c r="BS206" s="46"/>
      <c r="BT206" s="2"/>
    </row>
    <row r="207" spans="1:74" ht="14.25" thickBot="1">
      <c r="A207" s="17">
        <f t="shared" si="51"/>
        <v>7</v>
      </c>
      <c r="B207" s="17">
        <f t="shared" si="52"/>
        <v>14</v>
      </c>
      <c r="D207" s="89" cm="1">
        <f t="array" aca="1" ref="D207" ca="1">IF(INDIRECT(VLOOKUP(B207,B$8:C$38,2,FALSE)&amp;(10*A207-1))="","",INDIRECT(VLOOKUP(B207,B$8:C$38,2,FALSE)&amp;(10*A207-1)))</f>
        <v>46126</v>
      </c>
      <c r="E207" s="17" t="str">
        <f t="shared" ca="1" si="50"/>
        <v>火</v>
      </c>
      <c r="F207" s="17" t="str" cm="1">
        <f t="array" aca="1" ref="F207" ca="1">IF(E207="","",IF(INDIRECT(VLOOKUP(B207,B$8:C$38,2,FALSE)&amp;(10*A207+3))="","",INDIRECT(VLOOKUP(B207,B$8:C$38,2,FALSE)&amp;(10*A207+3))))</f>
        <v/>
      </c>
      <c r="G207" s="17" t="str" cm="1">
        <f t="array" aca="1" ref="G207" ca="1">IF(E207="","",IF(INDIRECT(VLOOKUP(B207,B$8:C$38,2,FALSE)&amp;(10*A207+5))="","",INDIRECT(VLOOKUP(B207,B$8:C$38,2,FALSE)&amp;(10*A207+5))))</f>
        <v/>
      </c>
      <c r="H207" s="17" t="str" cm="1">
        <f t="array" aca="1" ref="H207" ca="1">IF(G207="","",IF(G207="●","振替後",IF(G207="▲","振替前",IF(G207="○","休日",IF(G207="外","非対象期間",IF(INDIRECT(VLOOKUP(B207,B$8:C$38,2,FALSE)&amp;(10*A207+5))="","",INDIRECT(VLOOKUP(B207,B$8:C$38,2,FALSE)&amp;(10*A207+5))))))))</f>
        <v/>
      </c>
      <c r="J207" s="52"/>
      <c r="K207" s="53"/>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BI207" s="7"/>
      <c r="BJ207" s="7"/>
      <c r="BK207" s="7"/>
      <c r="BL207" s="2"/>
    </row>
    <row r="208" spans="1:74" ht="13.5" customHeight="1">
      <c r="A208" s="17">
        <f t="shared" si="51"/>
        <v>7</v>
      </c>
      <c r="B208" s="17">
        <f t="shared" si="52"/>
        <v>15</v>
      </c>
      <c r="D208" s="89" cm="1">
        <f t="array" aca="1" ref="D208" ca="1">IF(INDIRECT(VLOOKUP(B208,B$8:C$38,2,FALSE)&amp;(10*A208-1))="","",INDIRECT(VLOOKUP(B208,B$8:C$38,2,FALSE)&amp;(10*A208-1)))</f>
        <v>46127</v>
      </c>
      <c r="E208" s="17" t="str">
        <f t="shared" ca="1" si="50"/>
        <v>水</v>
      </c>
      <c r="F208" s="17" t="str" cm="1">
        <f t="array" aca="1" ref="F208" ca="1">IF(E208="","",IF(INDIRECT(VLOOKUP(B208,B$8:C$38,2,FALSE)&amp;(10*A208+3))="","",INDIRECT(VLOOKUP(B208,B$8:C$38,2,FALSE)&amp;(10*A208+3))))</f>
        <v/>
      </c>
      <c r="G208" s="17" t="str" cm="1">
        <f t="array" aca="1" ref="G208" ca="1">IF(E208="","",IF(INDIRECT(VLOOKUP(B208,B$8:C$38,2,FALSE)&amp;(10*A208+5))="","",INDIRECT(VLOOKUP(B208,B$8:C$38,2,FALSE)&amp;(10*A208+5))))</f>
        <v/>
      </c>
      <c r="H208" s="17" t="str" cm="1">
        <f t="array" aca="1" ref="H208" ca="1">IF(G208="","",IF(G208="●","振替後",IF(G208="▲","振替前",IF(G208="○","休日",IF(G208="外","非対象期間",IF(INDIRECT(VLOOKUP(B208,B$8:C$38,2,FALSE)&amp;(10*A208+5))="","",INDIRECT(VLOOKUP(B208,B$8:C$38,2,FALSE)&amp;(10*A208+5))))))))</f>
        <v/>
      </c>
      <c r="J208" s="52"/>
      <c r="K208" s="66" t="s">
        <v>0</v>
      </c>
      <c r="L208" s="258">
        <f>DATE(YEAR(L198),MONTH(L198)+1,DAY(L198))</f>
        <v>46539</v>
      </c>
      <c r="M208" s="258"/>
      <c r="N208" s="258"/>
      <c r="O208" s="258"/>
      <c r="P208" s="258"/>
      <c r="Q208" s="258"/>
      <c r="R208" s="258"/>
      <c r="S208" s="258"/>
      <c r="T208" s="258"/>
      <c r="U208" s="258"/>
      <c r="V208" s="258"/>
      <c r="W208" s="258"/>
      <c r="X208" s="258"/>
      <c r="Y208" s="258"/>
      <c r="Z208" s="258"/>
      <c r="AA208" s="258"/>
      <c r="AB208" s="258"/>
      <c r="AC208" s="258"/>
      <c r="AD208" s="258"/>
      <c r="AE208" s="258"/>
      <c r="AF208" s="258"/>
      <c r="AG208" s="258"/>
      <c r="AH208" s="258"/>
      <c r="AI208" s="258"/>
      <c r="AJ208" s="258"/>
      <c r="AK208" s="258"/>
      <c r="AL208" s="258"/>
      <c r="AM208" s="258"/>
      <c r="AN208" s="258"/>
      <c r="AO208" s="258"/>
      <c r="AP208" s="259"/>
      <c r="AQ208" s="270" t="s">
        <v>136</v>
      </c>
      <c r="AR208" s="271"/>
      <c r="AS208" s="271"/>
      <c r="AT208" s="271"/>
      <c r="AU208" s="272"/>
      <c r="AV208" s="260" t="s">
        <v>50</v>
      </c>
      <c r="AW208" s="261"/>
      <c r="AX208" s="262"/>
      <c r="AY208" s="266" t="s">
        <v>11</v>
      </c>
      <c r="AZ208" s="267"/>
      <c r="BA208" s="250" t="s">
        <v>102</v>
      </c>
      <c r="BB208" s="253" t="s">
        <v>103</v>
      </c>
      <c r="BC208" s="256" t="s">
        <v>15</v>
      </c>
      <c r="BD208" s="208" t="s">
        <v>104</v>
      </c>
      <c r="BE208" s="247" t="s">
        <v>105</v>
      </c>
      <c r="BF208" s="208" t="s">
        <v>107</v>
      </c>
      <c r="BG208" s="247" t="s">
        <v>106</v>
      </c>
      <c r="BH208" s="208" t="s">
        <v>80</v>
      </c>
      <c r="BI208" s="208" t="s">
        <v>81</v>
      </c>
      <c r="BJ208" s="139" t="s">
        <v>82</v>
      </c>
      <c r="BK208" s="139" t="s">
        <v>83</v>
      </c>
      <c r="BL208" s="222" t="s">
        <v>52</v>
      </c>
      <c r="BM208" s="247" t="s">
        <v>108</v>
      </c>
      <c r="BN208" s="247" t="s">
        <v>109</v>
      </c>
      <c r="BO208" s="222" t="s">
        <v>110</v>
      </c>
      <c r="BP208" s="222" t="s">
        <v>111</v>
      </c>
      <c r="BQ208" s="143"/>
      <c r="BR208" s="245" t="s">
        <v>92</v>
      </c>
      <c r="BS208" s="222" t="s">
        <v>61</v>
      </c>
      <c r="BT208" s="173" t="s">
        <v>142</v>
      </c>
    </row>
    <row r="209" spans="1:74" ht="12.95" customHeight="1">
      <c r="A209" s="17">
        <f t="shared" si="51"/>
        <v>7</v>
      </c>
      <c r="B209" s="17">
        <f t="shared" si="52"/>
        <v>16</v>
      </c>
      <c r="D209" s="89" cm="1">
        <f t="array" aca="1" ref="D209" ca="1">IF(INDIRECT(VLOOKUP(B209,B$8:C$38,2,FALSE)&amp;(10*A209-1))="","",INDIRECT(VLOOKUP(B209,B$8:C$38,2,FALSE)&amp;(10*A209-1)))</f>
        <v>46128</v>
      </c>
      <c r="E209" s="17" t="str">
        <f t="shared" ca="1" si="50"/>
        <v>木</v>
      </c>
      <c r="F209" s="17" t="str" cm="1">
        <f t="array" aca="1" ref="F209" ca="1">IF(E209="","",IF(INDIRECT(VLOOKUP(B209,B$8:C$38,2,FALSE)&amp;(10*A209+3))="","",INDIRECT(VLOOKUP(B209,B$8:C$38,2,FALSE)&amp;(10*A209+3))))</f>
        <v/>
      </c>
      <c r="G209" s="17" t="str" cm="1">
        <f t="array" aca="1" ref="G209" ca="1">IF(E209="","",IF(INDIRECT(VLOOKUP(B209,B$8:C$38,2,FALSE)&amp;(10*A209+5))="","",INDIRECT(VLOOKUP(B209,B$8:C$38,2,FALSE)&amp;(10*A209+5))))</f>
        <v/>
      </c>
      <c r="H209" s="17" t="str" cm="1">
        <f t="array" aca="1" ref="H209" ca="1">IF(G209="","",IF(G209="●","振替後",IF(G209="▲","振替前",IF(G209="○","休日",IF(G209="外","非対象期間",IF(INDIRECT(VLOOKUP(B209,B$8:C$38,2,FALSE)&amp;(10*A209+5))="","",INDIRECT(VLOOKUP(B209,B$8:C$38,2,FALSE)&amp;(10*A209+5))))))))</f>
        <v/>
      </c>
      <c r="J209" s="52"/>
      <c r="K209" s="67" t="s">
        <v>1</v>
      </c>
      <c r="L209" s="126">
        <f>DATE(YEAR(L208),MONTH(L208),DAY(L208))</f>
        <v>46539</v>
      </c>
      <c r="M209" s="126">
        <f>IF(MONTH(DATE(YEAR(L209),MONTH(L209),DAY(L209)+1))=MONTH($L208),DATE(YEAR(L209),MONTH(L209),DAY(L209)+1),"")</f>
        <v>46540</v>
      </c>
      <c r="N209" s="126">
        <f t="shared" ref="N209:AP209" si="53">IF(MONTH(DATE(YEAR(M209),MONTH(M209),DAY(M209)+1))=MONTH($L208),DATE(YEAR(M209),MONTH(M209),DAY(M209)+1),"")</f>
        <v>46541</v>
      </c>
      <c r="O209" s="126">
        <f t="shared" si="53"/>
        <v>46542</v>
      </c>
      <c r="P209" s="126">
        <f t="shared" si="53"/>
        <v>46543</v>
      </c>
      <c r="Q209" s="126">
        <f t="shared" si="53"/>
        <v>46544</v>
      </c>
      <c r="R209" s="126">
        <f t="shared" si="53"/>
        <v>46545</v>
      </c>
      <c r="S209" s="126">
        <f t="shared" si="53"/>
        <v>46546</v>
      </c>
      <c r="T209" s="126">
        <f t="shared" si="53"/>
        <v>46547</v>
      </c>
      <c r="U209" s="126">
        <f t="shared" si="53"/>
        <v>46548</v>
      </c>
      <c r="V209" s="126">
        <f t="shared" si="53"/>
        <v>46549</v>
      </c>
      <c r="W209" s="126">
        <f t="shared" si="53"/>
        <v>46550</v>
      </c>
      <c r="X209" s="126">
        <f t="shared" si="53"/>
        <v>46551</v>
      </c>
      <c r="Y209" s="126">
        <f t="shared" si="53"/>
        <v>46552</v>
      </c>
      <c r="Z209" s="126">
        <f t="shared" si="53"/>
        <v>46553</v>
      </c>
      <c r="AA209" s="126">
        <f t="shared" si="53"/>
        <v>46554</v>
      </c>
      <c r="AB209" s="126">
        <f t="shared" si="53"/>
        <v>46555</v>
      </c>
      <c r="AC209" s="126">
        <f t="shared" si="53"/>
        <v>46556</v>
      </c>
      <c r="AD209" s="126">
        <f t="shared" si="53"/>
        <v>46557</v>
      </c>
      <c r="AE209" s="126">
        <f t="shared" si="53"/>
        <v>46558</v>
      </c>
      <c r="AF209" s="126">
        <f t="shared" si="53"/>
        <v>46559</v>
      </c>
      <c r="AG209" s="126">
        <f t="shared" si="53"/>
        <v>46560</v>
      </c>
      <c r="AH209" s="126">
        <f t="shared" si="53"/>
        <v>46561</v>
      </c>
      <c r="AI209" s="126">
        <f t="shared" si="53"/>
        <v>46562</v>
      </c>
      <c r="AJ209" s="126">
        <f t="shared" si="53"/>
        <v>46563</v>
      </c>
      <c r="AK209" s="126">
        <f t="shared" si="53"/>
        <v>46564</v>
      </c>
      <c r="AL209" s="126">
        <f t="shared" si="53"/>
        <v>46565</v>
      </c>
      <c r="AM209" s="126">
        <f t="shared" si="53"/>
        <v>46566</v>
      </c>
      <c r="AN209" s="126">
        <f t="shared" si="53"/>
        <v>46567</v>
      </c>
      <c r="AO209" s="126">
        <f t="shared" si="53"/>
        <v>46568</v>
      </c>
      <c r="AP209" s="127" t="str">
        <f t="shared" si="53"/>
        <v/>
      </c>
      <c r="AQ209" s="273"/>
      <c r="AR209" s="274"/>
      <c r="AS209" s="274"/>
      <c r="AT209" s="274"/>
      <c r="AU209" s="275"/>
      <c r="AV209" s="263"/>
      <c r="AW209" s="264"/>
      <c r="AX209" s="265"/>
      <c r="AY209" s="268"/>
      <c r="AZ209" s="269"/>
      <c r="BA209" s="251"/>
      <c r="BB209" s="254"/>
      <c r="BC209" s="257"/>
      <c r="BD209" s="210"/>
      <c r="BE209" s="248"/>
      <c r="BF209" s="210"/>
      <c r="BG209" s="248"/>
      <c r="BH209" s="210"/>
      <c r="BI209" s="210"/>
      <c r="BJ209" s="140" t="s">
        <v>78</v>
      </c>
      <c r="BK209" s="140" t="s">
        <v>79</v>
      </c>
      <c r="BL209" s="222"/>
      <c r="BM209" s="249"/>
      <c r="BN209" s="249"/>
      <c r="BO209" s="173"/>
      <c r="BP209" s="173"/>
      <c r="BQ209" s="144"/>
      <c r="BR209" s="246"/>
      <c r="BS209" s="222"/>
      <c r="BT209" s="173"/>
    </row>
    <row r="210" spans="1:74" ht="13.5" customHeight="1">
      <c r="A210" s="17">
        <f t="shared" si="51"/>
        <v>7</v>
      </c>
      <c r="B210" s="17">
        <f t="shared" si="52"/>
        <v>17</v>
      </c>
      <c r="D210" s="89" cm="1">
        <f t="array" aca="1" ref="D210" ca="1">IF(INDIRECT(VLOOKUP(B210,B$8:C$38,2,FALSE)&amp;(10*A210-1))="","",INDIRECT(VLOOKUP(B210,B$8:C$38,2,FALSE)&amp;(10*A210-1)))</f>
        <v>46129</v>
      </c>
      <c r="E210" s="17" t="str">
        <f t="shared" ca="1" si="50"/>
        <v>金</v>
      </c>
      <c r="F210" s="17" t="str" cm="1">
        <f t="array" aca="1" ref="F210" ca="1">IF(E210="","",IF(INDIRECT(VLOOKUP(B210,B$8:C$38,2,FALSE)&amp;(10*A210+3))="","",INDIRECT(VLOOKUP(B210,B$8:C$38,2,FALSE)&amp;(10*A210+3))))</f>
        <v/>
      </c>
      <c r="G210" s="17" t="str" cm="1">
        <f t="array" aca="1" ref="G210" ca="1">IF(E210="","",IF(INDIRECT(VLOOKUP(B210,B$8:C$38,2,FALSE)&amp;(10*A210+5))="","",INDIRECT(VLOOKUP(B210,B$8:C$38,2,FALSE)&amp;(10*A210+5))))</f>
        <v/>
      </c>
      <c r="H210" s="17" t="str" cm="1">
        <f t="array" aca="1" ref="H210" ca="1">IF(G210="","",IF(G210="●","振替後",IF(G210="▲","振替前",IF(G210="○","休日",IF(G210="外","非対象期間",IF(INDIRECT(VLOOKUP(B210,B$8:C$38,2,FALSE)&amp;(10*A210+5))="","",INDIRECT(VLOOKUP(B210,B$8:C$38,2,FALSE)&amp;(10*A210+5))))))))</f>
        <v/>
      </c>
      <c r="J210" s="52"/>
      <c r="K210" s="67" t="s">
        <v>2</v>
      </c>
      <c r="L210" s="145" t="str">
        <f t="shared" ref="L210:AP210" si="54">TEXT(L209,"aaa")</f>
        <v>火</v>
      </c>
      <c r="M210" s="145" t="str">
        <f t="shared" si="54"/>
        <v>水</v>
      </c>
      <c r="N210" s="145" t="str">
        <f t="shared" si="54"/>
        <v>木</v>
      </c>
      <c r="O210" s="145" t="str">
        <f t="shared" si="54"/>
        <v>金</v>
      </c>
      <c r="P210" s="145" t="str">
        <f t="shared" si="54"/>
        <v>土</v>
      </c>
      <c r="Q210" s="145" t="str">
        <f t="shared" si="54"/>
        <v>日</v>
      </c>
      <c r="R210" s="145" t="str">
        <f t="shared" si="54"/>
        <v>月</v>
      </c>
      <c r="S210" s="145" t="str">
        <f t="shared" si="54"/>
        <v>火</v>
      </c>
      <c r="T210" s="145" t="str">
        <f t="shared" si="54"/>
        <v>水</v>
      </c>
      <c r="U210" s="145" t="str">
        <f t="shared" si="54"/>
        <v>木</v>
      </c>
      <c r="V210" s="145" t="str">
        <f t="shared" si="54"/>
        <v>金</v>
      </c>
      <c r="W210" s="145" t="str">
        <f t="shared" si="54"/>
        <v>土</v>
      </c>
      <c r="X210" s="145" t="str">
        <f t="shared" si="54"/>
        <v>日</v>
      </c>
      <c r="Y210" s="145" t="str">
        <f t="shared" si="54"/>
        <v>月</v>
      </c>
      <c r="Z210" s="145" t="str">
        <f t="shared" si="54"/>
        <v>火</v>
      </c>
      <c r="AA210" s="145" t="str">
        <f t="shared" si="54"/>
        <v>水</v>
      </c>
      <c r="AB210" s="145" t="str">
        <f t="shared" si="54"/>
        <v>木</v>
      </c>
      <c r="AC210" s="145" t="str">
        <f t="shared" si="54"/>
        <v>金</v>
      </c>
      <c r="AD210" s="145" t="str">
        <f t="shared" si="54"/>
        <v>土</v>
      </c>
      <c r="AE210" s="145" t="str">
        <f t="shared" si="54"/>
        <v>日</v>
      </c>
      <c r="AF210" s="145" t="str">
        <f t="shared" si="54"/>
        <v>月</v>
      </c>
      <c r="AG210" s="145" t="str">
        <f t="shared" si="54"/>
        <v>火</v>
      </c>
      <c r="AH210" s="145" t="str">
        <f t="shared" si="54"/>
        <v>水</v>
      </c>
      <c r="AI210" s="145" t="str">
        <f t="shared" si="54"/>
        <v>木</v>
      </c>
      <c r="AJ210" s="145" t="str">
        <f t="shared" si="54"/>
        <v>金</v>
      </c>
      <c r="AK210" s="145" t="str">
        <f t="shared" si="54"/>
        <v>土</v>
      </c>
      <c r="AL210" s="145" t="str">
        <f t="shared" si="54"/>
        <v>日</v>
      </c>
      <c r="AM210" s="145" t="str">
        <f t="shared" si="54"/>
        <v>月</v>
      </c>
      <c r="AN210" s="145" t="str">
        <f t="shared" si="54"/>
        <v>火</v>
      </c>
      <c r="AO210" s="145" t="str">
        <f t="shared" si="54"/>
        <v>水</v>
      </c>
      <c r="AP210" s="146" t="str">
        <f t="shared" si="54"/>
        <v/>
      </c>
      <c r="AQ210" s="287" t="s">
        <v>137</v>
      </c>
      <c r="AR210" s="289" t="s">
        <v>138</v>
      </c>
      <c r="AS210" s="289" t="s">
        <v>139</v>
      </c>
      <c r="AT210" s="289" t="s">
        <v>140</v>
      </c>
      <c r="AU210" s="304" t="s">
        <v>141</v>
      </c>
      <c r="AV210" s="229" t="s">
        <v>44</v>
      </c>
      <c r="AW210" s="230" t="s">
        <v>12</v>
      </c>
      <c r="AX210" s="231" t="s">
        <v>51</v>
      </c>
      <c r="AY210" s="232" t="s">
        <v>44</v>
      </c>
      <c r="AZ210" s="235" t="s">
        <v>13</v>
      </c>
      <c r="BA210" s="252"/>
      <c r="BB210" s="255"/>
      <c r="BC210" s="238">
        <f>COUNT(L209:AP209)</f>
        <v>30</v>
      </c>
      <c r="BD210" s="208">
        <f>BC210-BA212</f>
        <v>30</v>
      </c>
      <c r="BE210" s="222">
        <f>SUM(BD$8:BD213)</f>
        <v>568</v>
      </c>
      <c r="BF210" s="208">
        <f>BC210-BA214</f>
        <v>30</v>
      </c>
      <c r="BG210" s="222">
        <f>SUM(BF$8:BF213)</f>
        <v>568</v>
      </c>
      <c r="BH210" s="222">
        <f>COUNTIF(L213:AP213,"○")+COUNTIF(L213:AP213,"●")</f>
        <v>0</v>
      </c>
      <c r="BI210" s="222">
        <f>SUM(BH$9:BH214)</f>
        <v>32</v>
      </c>
      <c r="BJ210" s="222">
        <f>COUNTIF(L215:AP215,"○")+COUNTIF(L215:AP215,"●")</f>
        <v>0</v>
      </c>
      <c r="BK210" s="222">
        <f>SUM(BJ$10:BJ215)</f>
        <v>32</v>
      </c>
      <c r="BL210" s="173">
        <f>COUNTIF(L210:AP210,"土")+COUNTIF(L210:AP210,"日")</f>
        <v>8</v>
      </c>
      <c r="BM210" s="248"/>
      <c r="BN210" s="248"/>
      <c r="BO210" s="173" t="str">
        <f ca="1">IF(OR(BM211/BD210&lt;0.285,BM211=0),"特例","特例なし")</f>
        <v>特例</v>
      </c>
      <c r="BP210" s="173" t="str">
        <f ca="1">IF(OR(BN211/BF210&lt;0.285,BN211=0),"特例","特例なし")</f>
        <v>特例</v>
      </c>
      <c r="BQ210" s="223" t="s">
        <v>97</v>
      </c>
      <c r="BR210" s="225">
        <f>ABS(IF(WEEKDAY(L208,3)=0,7,WEEKDAY(L208,3)-7))</f>
        <v>6</v>
      </c>
      <c r="BS210" s="173">
        <f ca="1">IF($AX$340="計画",IF(BD210=0,1,IF(AX213="達成",1,IF(AX213="達成※",1,0))),IF(BF210=0,1,IF(AX215="達成",1,IF(AX215="達成※",1,0))))</f>
        <v>0</v>
      </c>
      <c r="BT210" s="173">
        <f ca="1">IF($AX$340="計画",IF(COUNTIF(AQ214:AU214,"未")=0,1,0),IF(COUNTIF(AQ216:AU216,"未")=0,1,0))</f>
        <v>0</v>
      </c>
    </row>
    <row r="211" spans="1:74" ht="33.950000000000003" customHeight="1">
      <c r="A211" s="17">
        <f t="shared" si="51"/>
        <v>7</v>
      </c>
      <c r="B211" s="17">
        <f t="shared" si="52"/>
        <v>18</v>
      </c>
      <c r="D211" s="89" cm="1">
        <f t="array" aca="1" ref="D211" ca="1">IF(INDIRECT(VLOOKUP(B211,B$8:C$38,2,FALSE)&amp;(10*A211-1))="","",INDIRECT(VLOOKUP(B211,B$8:C$38,2,FALSE)&amp;(10*A211-1)))</f>
        <v>46130</v>
      </c>
      <c r="E211" s="17" t="str">
        <f t="shared" ca="1" si="50"/>
        <v>土</v>
      </c>
      <c r="F211" s="17" t="str" cm="1">
        <f t="array" aca="1" ref="F211" ca="1">IF(E211="","",IF(INDIRECT(VLOOKUP(B211,B$8:C$38,2,FALSE)&amp;(10*A211+3))="","",INDIRECT(VLOOKUP(B211,B$8:C$38,2,FALSE)&amp;(10*A211+3))))</f>
        <v/>
      </c>
      <c r="G211" s="17" t="str" cm="1">
        <f t="array" aca="1" ref="G211" ca="1">IF(E211="","",IF(INDIRECT(VLOOKUP(B211,B$8:C$38,2,FALSE)&amp;(10*A211+5))="","",INDIRECT(VLOOKUP(B211,B$8:C$38,2,FALSE)&amp;(10*A211+5))))</f>
        <v/>
      </c>
      <c r="H211" s="17" t="str" cm="1">
        <f t="array" aca="1" ref="H211" ca="1">IF(G211="","",IF(G211="●","振替後",IF(G211="▲","振替前",IF(G211="○","休日",IF(G211="外","非対象期間",IF(INDIRECT(VLOOKUP(B211,B$8:C$38,2,FALSE)&amp;(10*A211+5))="","",INDIRECT(VLOOKUP(B211,B$8:C$38,2,FALSE)&amp;(10*A211+5))))))))</f>
        <v/>
      </c>
      <c r="J211" s="52"/>
      <c r="K211" s="220" t="s">
        <v>3</v>
      </c>
      <c r="L211" s="218" t="str">
        <f>IFERROR(VLOOKUP(L209,祝日一覧!$A:$C,3,FALSE),"")</f>
        <v/>
      </c>
      <c r="M211" s="218" t="str">
        <f>IFERROR(VLOOKUP(M209,祝日一覧!$A:$C,3,FALSE),"")</f>
        <v/>
      </c>
      <c r="N211" s="218" t="str">
        <f>IFERROR(VLOOKUP(N209,祝日一覧!$A:$C,3,FALSE),"")</f>
        <v/>
      </c>
      <c r="O211" s="218" t="str">
        <f>IFERROR(VLOOKUP(O209,祝日一覧!$A:$C,3,FALSE),"")</f>
        <v/>
      </c>
      <c r="P211" s="218" t="str">
        <f>IFERROR(VLOOKUP(P209,祝日一覧!$A:$C,3,FALSE),"")</f>
        <v/>
      </c>
      <c r="Q211" s="218" t="str">
        <f>IFERROR(VLOOKUP(Q209,祝日一覧!$A:$C,3,FALSE),"")</f>
        <v/>
      </c>
      <c r="R211" s="218" t="str">
        <f>IFERROR(VLOOKUP(R209,祝日一覧!$A:$C,3,FALSE),"")</f>
        <v/>
      </c>
      <c r="S211" s="218" t="str">
        <f>IFERROR(VLOOKUP(S209,祝日一覧!$A:$C,3,FALSE),"")</f>
        <v/>
      </c>
      <c r="T211" s="218" t="str">
        <f>IFERROR(VLOOKUP(T209,祝日一覧!$A:$C,3,FALSE),"")</f>
        <v/>
      </c>
      <c r="U211" s="218" t="str">
        <f>IFERROR(VLOOKUP(U209,祝日一覧!$A:$C,3,FALSE),"")</f>
        <v/>
      </c>
      <c r="V211" s="218" t="str">
        <f>IFERROR(VLOOKUP(V209,祝日一覧!$A:$C,3,FALSE),"")</f>
        <v/>
      </c>
      <c r="W211" s="218" t="str">
        <f>IFERROR(VLOOKUP(W209,祝日一覧!$A:$C,3,FALSE),"")</f>
        <v/>
      </c>
      <c r="X211" s="218" t="str">
        <f>IFERROR(VLOOKUP(X209,祝日一覧!$A:$C,3,FALSE),"")</f>
        <v/>
      </c>
      <c r="Y211" s="218" t="str">
        <f>IFERROR(VLOOKUP(Y209,祝日一覧!$A:$C,3,FALSE),"")</f>
        <v/>
      </c>
      <c r="Z211" s="218" t="str">
        <f>IFERROR(VLOOKUP(Z209,祝日一覧!$A:$C,3,FALSE),"")</f>
        <v/>
      </c>
      <c r="AA211" s="218" t="str">
        <f>IFERROR(VLOOKUP(AA209,祝日一覧!$A:$C,3,FALSE),"")</f>
        <v/>
      </c>
      <c r="AB211" s="218" t="str">
        <f>IFERROR(VLOOKUP(AB209,祝日一覧!$A:$C,3,FALSE),"")</f>
        <v/>
      </c>
      <c r="AC211" s="218" t="str">
        <f>IFERROR(VLOOKUP(AC209,祝日一覧!$A:$C,3,FALSE),"")</f>
        <v/>
      </c>
      <c r="AD211" s="218" t="str">
        <f>IFERROR(VLOOKUP(AD209,祝日一覧!$A:$C,3,FALSE),"")</f>
        <v/>
      </c>
      <c r="AE211" s="218" t="str">
        <f>IFERROR(VLOOKUP(AE209,祝日一覧!$A:$C,3,FALSE),"")</f>
        <v/>
      </c>
      <c r="AF211" s="218" t="str">
        <f>IFERROR(VLOOKUP(AF209,祝日一覧!$A:$C,3,FALSE),"")</f>
        <v/>
      </c>
      <c r="AG211" s="218" t="str">
        <f>IFERROR(VLOOKUP(AG209,祝日一覧!$A:$C,3,FALSE),"")</f>
        <v/>
      </c>
      <c r="AH211" s="218" t="str">
        <f>IFERROR(VLOOKUP(AH209,祝日一覧!$A:$C,3,FALSE),"")</f>
        <v/>
      </c>
      <c r="AI211" s="218" t="str">
        <f>IFERROR(VLOOKUP(AI209,祝日一覧!$A:$C,3,FALSE),"")</f>
        <v/>
      </c>
      <c r="AJ211" s="218" t="str">
        <f>IFERROR(VLOOKUP(AJ209,祝日一覧!$A:$C,3,FALSE),"")</f>
        <v/>
      </c>
      <c r="AK211" s="218" t="str">
        <f>IFERROR(VLOOKUP(AK209,祝日一覧!$A:$C,3,FALSE),"")</f>
        <v/>
      </c>
      <c r="AL211" s="218" t="str">
        <f>IFERROR(VLOOKUP(AL209,祝日一覧!$A:$C,3,FALSE),"")</f>
        <v/>
      </c>
      <c r="AM211" s="218" t="str">
        <f>IFERROR(VLOOKUP(AM209,祝日一覧!$A:$C,3,FALSE),"")</f>
        <v/>
      </c>
      <c r="AN211" s="218" t="str">
        <f>IFERROR(VLOOKUP(AN209,祝日一覧!$A:$C,3,FALSE),"")</f>
        <v/>
      </c>
      <c r="AO211" s="218" t="str">
        <f>IFERROR(VLOOKUP(AO209,祝日一覧!$A:$C,3,FALSE),"")</f>
        <v/>
      </c>
      <c r="AP211" s="219" t="str">
        <f>IFERROR(VLOOKUP(AP209,祝日一覧!$A:$C,3,FALSE),"")</f>
        <v/>
      </c>
      <c r="AQ211" s="288"/>
      <c r="AR211" s="290"/>
      <c r="AS211" s="290"/>
      <c r="AT211" s="290"/>
      <c r="AU211" s="305"/>
      <c r="AV211" s="229"/>
      <c r="AW211" s="230"/>
      <c r="AX211" s="231"/>
      <c r="AY211" s="233"/>
      <c r="AZ211" s="236"/>
      <c r="BA211" s="41" t="s">
        <v>85</v>
      </c>
      <c r="BB211" s="42" t="s">
        <v>85</v>
      </c>
      <c r="BC211" s="238"/>
      <c r="BD211" s="209"/>
      <c r="BE211" s="222"/>
      <c r="BF211" s="209"/>
      <c r="BG211" s="222"/>
      <c r="BH211" s="222"/>
      <c r="BI211" s="222"/>
      <c r="BJ211" s="222"/>
      <c r="BK211" s="222"/>
      <c r="BL211" s="173"/>
      <c r="BM211" s="226">
        <f ca="1">BL210-BB212</f>
        <v>8</v>
      </c>
      <c r="BN211" s="226">
        <f ca="1">BL210-BB214</f>
        <v>8</v>
      </c>
      <c r="BO211" s="173"/>
      <c r="BP211" s="173"/>
      <c r="BQ211" s="224"/>
      <c r="BR211" s="225">
        <f>WEEKDAY(L207,3)</f>
        <v>5</v>
      </c>
      <c r="BS211" s="173"/>
      <c r="BT211" s="173"/>
      <c r="BU211" s="24"/>
    </row>
    <row r="212" spans="1:74" s="3" customFormat="1" ht="53.1" customHeight="1">
      <c r="A212" s="17">
        <f t="shared" si="51"/>
        <v>7</v>
      </c>
      <c r="B212" s="17">
        <f t="shared" si="52"/>
        <v>19</v>
      </c>
      <c r="C212" s="88"/>
      <c r="D212" s="89" cm="1">
        <f t="array" aca="1" ref="D212" ca="1">IF(INDIRECT(VLOOKUP(B212,B$8:C$38,2,FALSE)&amp;(10*A212-1))="","",INDIRECT(VLOOKUP(B212,B$8:C$38,2,FALSE)&amp;(10*A212-1)))</f>
        <v>46131</v>
      </c>
      <c r="E212" s="17" t="str">
        <f t="shared" ca="1" si="50"/>
        <v>日</v>
      </c>
      <c r="F212" s="17" t="str" cm="1">
        <f t="array" aca="1" ref="F212" ca="1">IF(E212="","",IF(INDIRECT(VLOOKUP(B212,B$8:C$38,2,FALSE)&amp;(10*A212+3))="","",INDIRECT(VLOOKUP(B212,B$8:C$38,2,FALSE)&amp;(10*A212+3))))</f>
        <v/>
      </c>
      <c r="G212" s="17" t="str" cm="1">
        <f t="array" aca="1" ref="G212" ca="1">IF(E212="","",IF(INDIRECT(VLOOKUP(B212,B$8:C$38,2,FALSE)&amp;(10*A212+5))="","",INDIRECT(VLOOKUP(B212,B$8:C$38,2,FALSE)&amp;(10*A212+5))))</f>
        <v/>
      </c>
      <c r="H212" s="17" t="str" cm="1">
        <f t="array" aca="1" ref="H212" ca="1">IF(G212="","",IF(G212="●","振替後",IF(G212="▲","振替前",IF(G212="○","休日",IF(G212="外","非対象期間",IF(INDIRECT(VLOOKUP(B212,B$8:C$38,2,FALSE)&amp;(10*A212+5))="","",INDIRECT(VLOOKUP(B212,B$8:C$38,2,FALSE)&amp;(10*A212+5))))))))</f>
        <v/>
      </c>
      <c r="J212" s="68"/>
      <c r="K212" s="221"/>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c r="AL212" s="218"/>
      <c r="AM212" s="218"/>
      <c r="AN212" s="218"/>
      <c r="AO212" s="218"/>
      <c r="AP212" s="219"/>
      <c r="AQ212" s="108" t="str">
        <f>IF($BR210=7,DBCS(1&amp;"日～"&amp;7&amp;"日"),DBCS("前"&amp;DAY(EOMONTH($L208-1,0))-6+$BR210&amp;"日～"&amp;$BR210&amp;"日"))</f>
        <v>前３１日～６日</v>
      </c>
      <c r="AR212" s="109" t="str">
        <f>DBCS($BR210+1&amp;"日～"&amp;$BR210+7&amp;"日")</f>
        <v>７日～１３日</v>
      </c>
      <c r="AS212" s="109" t="str">
        <f>DBCS($BR210+8&amp;"日～"&amp;$BR210+14&amp;"日")</f>
        <v>１４日～２０日</v>
      </c>
      <c r="AT212" s="109" t="str">
        <f>DBCS($BR210+15&amp;"日～"&amp;$BR210+21&amp;"日")</f>
        <v>２１日～２７日</v>
      </c>
      <c r="AU212" s="110" t="str">
        <f>IF(AND(BR210=7,BR213=0),"-",IF($BR215=3,"-",DBCS($BR210+22&amp;"日～"&amp;$BR210+28&amp;"日")))</f>
        <v>-</v>
      </c>
      <c r="AV212" s="229"/>
      <c r="AW212" s="230"/>
      <c r="AX212" s="231"/>
      <c r="AY212" s="234"/>
      <c r="AZ212" s="237"/>
      <c r="BA212" s="41">
        <f>COUNTIF(L213:AP214,"外")</f>
        <v>0</v>
      </c>
      <c r="BB212" s="42">
        <f ca="1">COUNTIF(OFFSET(L213,0,MAX(5-WEEKDAY(L208,3),0),1,MIN(7-WEEKDAY(L208,3),2)),"外")+COUNTIF(OFFSET(L213,0,MAX(5-WEEKDAY(L208,3),0)+7,1,2),"外")+COUNTIF(OFFSET(L213,0,MAX(5-WEEKDAY(L208,3),0)+14,1,2),"外")+COUNTIF(OFFSET(L213,0,MAX(5-WEEKDAY(L208,3),0)+21,1,2),"外")+IF(BR212-BR210&lt;27,0,COUNTIF(OFFSET(L213,0,BR210+26,1,MIN(7-BR213,2)),"外"))</f>
        <v>0</v>
      </c>
      <c r="BC212" s="238"/>
      <c r="BD212" s="209"/>
      <c r="BE212" s="222"/>
      <c r="BF212" s="209"/>
      <c r="BG212" s="222"/>
      <c r="BH212" s="222"/>
      <c r="BI212" s="222"/>
      <c r="BJ212" s="222"/>
      <c r="BK212" s="222"/>
      <c r="BL212" s="173"/>
      <c r="BM212" s="227"/>
      <c r="BN212" s="227"/>
      <c r="BO212" s="173"/>
      <c r="BP212" s="173"/>
      <c r="BQ212" s="35" t="s">
        <v>98</v>
      </c>
      <c r="BR212" s="31">
        <f>DAY(EOMONTH(L208,0))</f>
        <v>30</v>
      </c>
      <c r="BS212" s="173"/>
      <c r="BT212" s="173"/>
      <c r="BU212" s="29"/>
      <c r="BV212" s="30"/>
    </row>
    <row r="213" spans="1:74" s="4" customFormat="1" ht="29.1" customHeight="1">
      <c r="A213" s="17">
        <f t="shared" si="51"/>
        <v>7</v>
      </c>
      <c r="B213" s="17">
        <f t="shared" si="52"/>
        <v>20</v>
      </c>
      <c r="D213" s="89" cm="1">
        <f t="array" aca="1" ref="D213" ca="1">IF(INDIRECT(VLOOKUP(B213,B$8:C$38,2,FALSE)&amp;(10*A213-1))="","",INDIRECT(VLOOKUP(B213,B$8:C$38,2,FALSE)&amp;(10*A213-1)))</f>
        <v>46132</v>
      </c>
      <c r="E213" s="17" t="str">
        <f t="shared" ca="1" si="50"/>
        <v>月</v>
      </c>
      <c r="F213" s="17" t="str" cm="1">
        <f t="array" aca="1" ref="F213" ca="1">IF(E213="","",IF(INDIRECT(VLOOKUP(B213,B$8:C$38,2,FALSE)&amp;(10*A213+3))="","",INDIRECT(VLOOKUP(B213,B$8:C$38,2,FALSE)&amp;(10*A213+3))))</f>
        <v/>
      </c>
      <c r="G213" s="17" t="str" cm="1">
        <f t="array" aca="1" ref="G213" ca="1">IF(E213="","",IF(INDIRECT(VLOOKUP(B213,B$8:C$38,2,FALSE)&amp;(10*A213+5))="","",INDIRECT(VLOOKUP(B213,B$8:C$38,2,FALSE)&amp;(10*A213+5))))</f>
        <v/>
      </c>
      <c r="H213" s="17" t="str" cm="1">
        <f t="array" aca="1" ref="H213" ca="1">IF(G213="","",IF(G213="●","振替後",IF(G213="▲","振替前",IF(G213="○","休日",IF(G213="外","非対象期間",IF(INDIRECT(VLOOKUP(B213,B$8:C$38,2,FALSE)&amp;(10*A213+5))="","",INDIRECT(VLOOKUP(B213,B$8:C$38,2,FALSE)&amp;(10*A213+5))))))))</f>
        <v/>
      </c>
      <c r="J213" s="69"/>
      <c r="K213" s="212" t="s">
        <v>88</v>
      </c>
      <c r="L213" s="194"/>
      <c r="M213" s="194"/>
      <c r="N213" s="194"/>
      <c r="O213" s="194"/>
      <c r="P213" s="194"/>
      <c r="Q213" s="194"/>
      <c r="R213" s="194"/>
      <c r="S213" s="194"/>
      <c r="T213" s="194"/>
      <c r="U213" s="194"/>
      <c r="V213" s="194"/>
      <c r="W213" s="194"/>
      <c r="X213" s="194"/>
      <c r="Y213" s="194"/>
      <c r="Z213" s="194"/>
      <c r="AA213" s="194"/>
      <c r="AB213" s="194"/>
      <c r="AC213" s="194"/>
      <c r="AD213" s="194"/>
      <c r="AE213" s="194"/>
      <c r="AF213" s="194"/>
      <c r="AG213" s="194"/>
      <c r="AH213" s="194"/>
      <c r="AI213" s="194"/>
      <c r="AJ213" s="194"/>
      <c r="AK213" s="194"/>
      <c r="AL213" s="194"/>
      <c r="AM213" s="194"/>
      <c r="AN213" s="194"/>
      <c r="AO213" s="194"/>
      <c r="AP213" s="196"/>
      <c r="AQ213" s="111">
        <f ca="1">IF(BR210=7,COUNTIF(OFFSET($L213,0,0,1,$BR210),"○")+COUNTIF(OFFSET($L213,0,$BR210,1,7),"●"),COUNTIF(OFFSET($L213,0,0,1,$BR210),"○")+COUNTIF(OFFSET($L213,-10,DAY(EOMONTH(L208-1,0))-7+BR210,1,7-$BR210),"○")+COUNTIF(OFFSET(L213,0,BR210,1,7),"●"))</f>
        <v>0</v>
      </c>
      <c r="AR213" s="112">
        <f ca="1">COUNTIF(OFFSET($L213,0,$BR210,1,7),"○")+COUNTIF(OFFSET($L213,0,$BR210+7,1,7),"●")</f>
        <v>0</v>
      </c>
      <c r="AS213" s="112">
        <f ca="1">COUNTIF(OFFSET($L213,0,$BR210+7,1,7),"○")+COUNTIF(OFFSET($L213,0,$BR210+14,1,7),"●")</f>
        <v>0</v>
      </c>
      <c r="AT213" s="112">
        <f ca="1">IF(BR215=3,COUNTIF(OFFSET($L213,0,$BR210+14,1,7),"○")+IFERROR(COUNTIF(OFFSET(L213,0,BR210+22,1,BR213),"●"),0)+COUNTIF(OFFSET(L213,10,0,1,7-BR213),"●"),COUNTIF(OFFSET($L213,0,$BR210+14,1,7),"○")+COUNTIF(OFFSET($L213,0,$BR210+21,1,7),"●"))</f>
        <v>0</v>
      </c>
      <c r="AU213" s="113" t="str">
        <f ca="1">IF((BR215+SIGN(BR210))&lt;5,"-",IF(BR213=0,COUNTIF(OFFSET(L213,0,BR210+21,1,7),"○")+COUNTIF(OFFSET(L213,10,0,1,7-BR213),"●"),COUNTIF(OFFSET(L213,0,BR210+21,1,7),"○")+COUNTIF(OFFSET(L213,0,BR210+28,1,BR213),"●")+COUNTIF(OFFSET(L213,10,1,7-BR213,),"●")))</f>
        <v>-</v>
      </c>
      <c r="AV213" s="198">
        <f>BH210</f>
        <v>0</v>
      </c>
      <c r="AW213" s="200">
        <f>IF(BD210=0,"対象外",AV213/BD210)</f>
        <v>0</v>
      </c>
      <c r="AX213" s="202" t="str">
        <f ca="1">IF(BD210=0,"対象外",IF(AV213/BD210&gt;=0.285,"達成",IF(AV213&gt;=BO213,"達成※","未")))</f>
        <v>未</v>
      </c>
      <c r="AY213" s="204">
        <f>BI210</f>
        <v>32</v>
      </c>
      <c r="AZ213" s="206">
        <f>IFERROR(AY213/BE210,"")</f>
        <v>5.6338028169014086E-2</v>
      </c>
      <c r="BA213" s="41" t="s">
        <v>86</v>
      </c>
      <c r="BB213" s="42" t="s">
        <v>86</v>
      </c>
      <c r="BC213" s="238"/>
      <c r="BD213" s="209"/>
      <c r="BE213" s="222"/>
      <c r="BF213" s="209"/>
      <c r="BG213" s="222"/>
      <c r="BH213" s="222"/>
      <c r="BI213" s="222"/>
      <c r="BJ213" s="222"/>
      <c r="BK213" s="222"/>
      <c r="BL213" s="173"/>
      <c r="BM213" s="227"/>
      <c r="BN213" s="227"/>
      <c r="BO213" s="173">
        <f ca="1">IF(OR(BM211/BD210&lt;0.285,BM211=0),BM211,"-")</f>
        <v>8</v>
      </c>
      <c r="BP213" s="226">
        <f ca="1">IF(OR(BN211/BF210&lt;0.285,BN211=0),BN211,"-")</f>
        <v>8</v>
      </c>
      <c r="BQ213" s="36" t="s">
        <v>99</v>
      </c>
      <c r="BR213" s="33">
        <f>MOD(BR212-BR210,7)</f>
        <v>3</v>
      </c>
      <c r="BS213" s="173"/>
      <c r="BT213" s="173"/>
    </row>
    <row r="214" spans="1:74" s="4" customFormat="1" ht="29.1" customHeight="1">
      <c r="A214" s="17">
        <f t="shared" si="51"/>
        <v>7</v>
      </c>
      <c r="B214" s="17">
        <f t="shared" si="52"/>
        <v>21</v>
      </c>
      <c r="D214" s="89" cm="1">
        <f t="array" aca="1" ref="D214" ca="1">IF(INDIRECT(VLOOKUP(B214,B$8:C$38,2,FALSE)&amp;(10*A214-1))="","",INDIRECT(VLOOKUP(B214,B$8:C$38,2,FALSE)&amp;(10*A214-1)))</f>
        <v>46133</v>
      </c>
      <c r="E214" s="17" t="str">
        <f t="shared" ca="1" si="50"/>
        <v>火</v>
      </c>
      <c r="F214" s="17" t="str" cm="1">
        <f t="array" aca="1" ref="F214" ca="1">IF(E214="","",IF(INDIRECT(VLOOKUP(B214,B$8:C$38,2,FALSE)&amp;(10*A214+3))="","",INDIRECT(VLOOKUP(B214,B$8:C$38,2,FALSE)&amp;(10*A214+3))))</f>
        <v/>
      </c>
      <c r="G214" s="17" t="str" cm="1">
        <f t="array" aca="1" ref="G214" ca="1">IF(E214="","",IF(INDIRECT(VLOOKUP(B214,B$8:C$38,2,FALSE)&amp;(10*A214+5))="","",INDIRECT(VLOOKUP(B214,B$8:C$38,2,FALSE)&amp;(10*A214+5))))</f>
        <v/>
      </c>
      <c r="H214" s="17" t="str" cm="1">
        <f t="array" aca="1" ref="H214" ca="1">IF(G214="","",IF(G214="●","振替後",IF(G214="▲","振替前",IF(G214="○","休日",IF(G214="外","非対象期間",IF(INDIRECT(VLOOKUP(B214,B$8:C$38,2,FALSE)&amp;(10*A214+5))="","",INDIRECT(VLOOKUP(B214,B$8:C$38,2,FALSE)&amp;(10*A214+5))))))))</f>
        <v/>
      </c>
      <c r="J214" s="69"/>
      <c r="K214" s="244"/>
      <c r="L214" s="194"/>
      <c r="M214" s="194"/>
      <c r="N214" s="194"/>
      <c r="O214" s="194"/>
      <c r="P214" s="194"/>
      <c r="Q214" s="194"/>
      <c r="R214" s="194"/>
      <c r="S214" s="194"/>
      <c r="T214" s="194"/>
      <c r="U214" s="194"/>
      <c r="V214" s="194"/>
      <c r="W214" s="194"/>
      <c r="X214" s="194"/>
      <c r="Y214" s="194"/>
      <c r="Z214" s="194"/>
      <c r="AA214" s="194"/>
      <c r="AB214" s="194"/>
      <c r="AC214" s="194"/>
      <c r="AD214" s="194"/>
      <c r="AE214" s="194"/>
      <c r="AF214" s="194"/>
      <c r="AG214" s="194"/>
      <c r="AH214" s="194"/>
      <c r="AI214" s="194"/>
      <c r="AJ214" s="194"/>
      <c r="AK214" s="194"/>
      <c r="AL214" s="194"/>
      <c r="AM214" s="194"/>
      <c r="AN214" s="194"/>
      <c r="AO214" s="194"/>
      <c r="AP214" s="196"/>
      <c r="AQ214" s="114" t="str">
        <f ca="1">IF(BR210=1,
IF((2-COUNTIF(OFFSET(L213,0,0,1,1),"外")-COUNTIF(OFFSET(L213,-10,BR202-1),"外"))&lt;=AQ213,"達成","未"),
IF((2-COUNTIF(OFFSET(L213,0,MAX(5-WEEKDAY(L208,3),0),1,2),"外"))&lt;=AQ213,"達成","未"))</f>
        <v>未</v>
      </c>
      <c r="AR214" s="112" t="str">
        <f ca="1">IF((2-COUNTIF(OFFSET($L213,0,$BR210+5,1,2),"外"))&lt;=AR213,"達成","未")</f>
        <v>未</v>
      </c>
      <c r="AS214" s="112" t="str">
        <f ca="1">IF((2-COUNTIF(OFFSET($L213,0,$BR210+12,1,2),"外"))&lt;=AS213,"達成","未")</f>
        <v>未</v>
      </c>
      <c r="AT214" s="112" t="str">
        <f ca="1">IF((2-COUNTIF(OFFSET($L213,0,$BR210+19,1,2),"外"))&lt;=AT213,"達成","未")</f>
        <v>未</v>
      </c>
      <c r="AU214" s="113" t="str">
        <f ca="1">IF((BR215+SIGN(BR210))&lt;5,"-",IF((2-COUNTIF(OFFSET($L213,0,$BR210+26,1,2),"外"))&lt;=AU213,"達成","未"))</f>
        <v>-</v>
      </c>
      <c r="AV214" s="214"/>
      <c r="AW214" s="215"/>
      <c r="AX214" s="216"/>
      <c r="AY214" s="217"/>
      <c r="AZ214" s="239"/>
      <c r="BA214" s="240">
        <f>COUNTIF(L215:AP216,"外")</f>
        <v>0</v>
      </c>
      <c r="BB214" s="242">
        <f ca="1">COUNTIF(OFFSET(L215,0,MAX(5-WEEKDAY(L208,3),0),1,MIN(7-WEEKDAY(L208,3),2)),"外")+COUNTIF(OFFSET(L215,0,MAX(5-WEEKDAY(L208,3),0)+7,1,2),"外")+COUNTIF(OFFSET(L215,0,MAX(5-WEEKDAY(L208,3),0)+14,1,2),"外")+COUNTIF(OFFSET(L215,0,MAX(5-WEEKDAY(L208,3),0)+21,1,2),"外")+IF(BR212-BR210&lt;27,0,COUNTIF(OFFSET(L215,0,BR210+26,1,MIN(7-BR213,2)),"外"))</f>
        <v>0</v>
      </c>
      <c r="BC214" s="238"/>
      <c r="BD214" s="209"/>
      <c r="BE214" s="222"/>
      <c r="BF214" s="209"/>
      <c r="BG214" s="222"/>
      <c r="BH214" s="222"/>
      <c r="BI214" s="222"/>
      <c r="BJ214" s="222"/>
      <c r="BK214" s="222"/>
      <c r="BL214" s="173"/>
      <c r="BM214" s="227"/>
      <c r="BN214" s="227"/>
      <c r="BO214" s="173"/>
      <c r="BP214" s="227"/>
      <c r="BQ214" s="142" t="s">
        <v>101</v>
      </c>
      <c r="BR214" s="33">
        <f>SIGN(BR210)+SIGN(BR213)+BR215</f>
        <v>5</v>
      </c>
      <c r="BS214" s="173"/>
      <c r="BT214" s="173"/>
    </row>
    <row r="215" spans="1:74" s="4" customFormat="1" ht="29.1" customHeight="1">
      <c r="A215" s="17">
        <f t="shared" si="51"/>
        <v>7</v>
      </c>
      <c r="B215" s="17">
        <f t="shared" si="52"/>
        <v>22</v>
      </c>
      <c r="D215" s="89" cm="1">
        <f t="array" aca="1" ref="D215" ca="1">IF(INDIRECT(VLOOKUP(B215,B$8:C$38,2,FALSE)&amp;(10*A215-1))="","",INDIRECT(VLOOKUP(B215,B$8:C$38,2,FALSE)&amp;(10*A215-1)))</f>
        <v>46134</v>
      </c>
      <c r="E215" s="17" t="str">
        <f t="shared" ca="1" si="50"/>
        <v>水</v>
      </c>
      <c r="F215" s="17" t="str" cm="1">
        <f t="array" aca="1" ref="F215" ca="1">IF(E215="","",IF(INDIRECT(VLOOKUP(B215,B$8:C$38,2,FALSE)&amp;(10*A215+3))="","",INDIRECT(VLOOKUP(B215,B$8:C$38,2,FALSE)&amp;(10*A215+3))))</f>
        <v/>
      </c>
      <c r="G215" s="17" t="str" cm="1">
        <f t="array" aca="1" ref="G215" ca="1">IF(E215="","",IF(INDIRECT(VLOOKUP(B215,B$8:C$38,2,FALSE)&amp;(10*A215+5))="","",INDIRECT(VLOOKUP(B215,B$8:C$38,2,FALSE)&amp;(10*A215+5))))</f>
        <v/>
      </c>
      <c r="H215" s="17" t="str" cm="1">
        <f t="array" aca="1" ref="H215" ca="1">IF(G215="","",IF(G215="●","振替後",IF(G215="▲","振替前",IF(G215="○","休日",IF(G215="外","非対象期間",IF(INDIRECT(VLOOKUP(B215,B$8:C$38,2,FALSE)&amp;(10*A215+5))="","",INDIRECT(VLOOKUP(B215,B$8:C$38,2,FALSE)&amp;(10*A215+5))))))))</f>
        <v/>
      </c>
      <c r="J215" s="69"/>
      <c r="K215" s="212" t="s">
        <v>84</v>
      </c>
      <c r="L215" s="194"/>
      <c r="M215" s="194"/>
      <c r="N215" s="194"/>
      <c r="O215" s="194"/>
      <c r="P215" s="194"/>
      <c r="Q215" s="194"/>
      <c r="R215" s="194"/>
      <c r="S215" s="194"/>
      <c r="T215" s="194"/>
      <c r="U215" s="194"/>
      <c r="V215" s="194"/>
      <c r="W215" s="194"/>
      <c r="X215" s="194"/>
      <c r="Y215" s="194"/>
      <c r="Z215" s="194"/>
      <c r="AA215" s="194"/>
      <c r="AB215" s="194"/>
      <c r="AC215" s="194"/>
      <c r="AD215" s="194"/>
      <c r="AE215" s="194"/>
      <c r="AF215" s="194"/>
      <c r="AG215" s="194"/>
      <c r="AH215" s="194"/>
      <c r="AI215" s="194"/>
      <c r="AJ215" s="194"/>
      <c r="AK215" s="194"/>
      <c r="AL215" s="194"/>
      <c r="AM215" s="194"/>
      <c r="AN215" s="194"/>
      <c r="AO215" s="194"/>
      <c r="AP215" s="196"/>
      <c r="AQ215" s="118">
        <f ca="1">IF(BR210=7,COUNTIF(OFFSET($L215,0,0,1,$BR210),"○")+COUNTIF(OFFSET($L215,0,$BR210,1,7),"●"),COUNTIF(OFFSET($L215,0,0,1,$BR210),"○")+COUNTIF(OFFSET($L215,-10,DAY(EOMONTH(L208-1,0))-7+BR210,1,7-$BR210),"○")+COUNTIF(OFFSET(L215,0,BR210,1,7),"●"))</f>
        <v>0</v>
      </c>
      <c r="AR215" s="119">
        <f ca="1">COUNTIF(OFFSET($L215,0,$BR210,1,7),"○")+COUNTIF(OFFSET($L215,0,$BR210+7,1,7),"●")</f>
        <v>0</v>
      </c>
      <c r="AS215" s="119">
        <f ca="1">COUNTIF(OFFSET($L215,0,$BR210+7,1,7),"○")+COUNTIF(OFFSET($L215,0,$BR210+14,1,7),"●")</f>
        <v>0</v>
      </c>
      <c r="AT215" s="119">
        <f ca="1">IF(BR215=3,COUNTIF(OFFSET($L215,0,$BR210+14,1,7),"○")+IFERROR(COUNTIF(OFFSET(L215,0,BR210+22,1,BR213),"●"),0)+COUNTIF(OFFSET(L215,10,0,1,7-BR213),"●"),COUNTIF(OFFSET($L215,0,$BR210+14,1,7),"○")+COUNTIF(OFFSET($L215,0,$BR210+21,1,7),"●"))</f>
        <v>0</v>
      </c>
      <c r="AU215" s="120" t="str">
        <f ca="1">IF((BR215+SIGN(BR210))&lt;5,"-",IF(BR213=0,COUNTIF(OFFSET(L215,0,BR210+21,1,7),"○")+COUNTIF(OFFSET(L215,10,0,1,7-BR213),"●"),COUNTIF(OFFSET(L215,0,BR210+21,1,7),"○")+COUNTIF(OFFSET(L215,0,BR210+28,1,BR213),"●")+COUNTIF(OFFSET(L215,10,1,7-BR213,),"●")))</f>
        <v>-</v>
      </c>
      <c r="AV215" s="198">
        <f>BJ210</f>
        <v>0</v>
      </c>
      <c r="AW215" s="200">
        <f>IF(BD210=0,"対象外",AV215/BD210)</f>
        <v>0</v>
      </c>
      <c r="AX215" s="202" t="str">
        <f ca="1">IF(BD210=0,"対象外",IF(AV215/BD210&gt;=0.285,"達成",IF(AV215&gt;=BP213,"達成※","未")))</f>
        <v>未</v>
      </c>
      <c r="AY215" s="204">
        <f>BK210</f>
        <v>32</v>
      </c>
      <c r="AZ215" s="206">
        <f>IFERROR(AY215/BG210,"")</f>
        <v>5.6338028169014086E-2</v>
      </c>
      <c r="BA215" s="241"/>
      <c r="BB215" s="243"/>
      <c r="BC215" s="238"/>
      <c r="BD215" s="210"/>
      <c r="BE215" s="222"/>
      <c r="BF215" s="210"/>
      <c r="BG215" s="222"/>
      <c r="BH215" s="222"/>
      <c r="BI215" s="222"/>
      <c r="BJ215" s="222"/>
      <c r="BK215" s="222"/>
      <c r="BL215" s="173"/>
      <c r="BM215" s="228"/>
      <c r="BN215" s="228"/>
      <c r="BO215" s="173"/>
      <c r="BP215" s="228"/>
      <c r="BQ215" s="37" t="s">
        <v>100</v>
      </c>
      <c r="BR215" s="104">
        <f>ROUNDDOWN((BR212-BR210)/7,0)</f>
        <v>3</v>
      </c>
      <c r="BS215" s="173"/>
      <c r="BT215" s="173"/>
    </row>
    <row r="216" spans="1:74" s="4" customFormat="1" ht="29.1" customHeight="1" thickBot="1">
      <c r="A216" s="17">
        <f t="shared" si="51"/>
        <v>7</v>
      </c>
      <c r="B216" s="17">
        <f t="shared" si="52"/>
        <v>23</v>
      </c>
      <c r="D216" s="89" cm="1">
        <f t="array" aca="1" ref="D216" ca="1">IF(INDIRECT(VLOOKUP(B216,B$8:C$38,2,FALSE)&amp;(10*A216-1))="","",INDIRECT(VLOOKUP(B216,B$8:C$38,2,FALSE)&amp;(10*A216-1)))</f>
        <v>46135</v>
      </c>
      <c r="E216" s="17" t="str">
        <f t="shared" ca="1" si="50"/>
        <v>木</v>
      </c>
      <c r="F216" s="17" t="str" cm="1">
        <f t="array" aca="1" ref="F216" ca="1">IF(E216="","",IF(INDIRECT(VLOOKUP(B216,B$8:C$38,2,FALSE)&amp;(10*A216+3))="","",INDIRECT(VLOOKUP(B216,B$8:C$38,2,FALSE)&amp;(10*A216+3))))</f>
        <v/>
      </c>
      <c r="G216" s="17" t="str" cm="1">
        <f t="array" aca="1" ref="G216" ca="1">IF(E216="","",IF(INDIRECT(VLOOKUP(B216,B$8:C$38,2,FALSE)&amp;(10*A216+5))="","",INDIRECT(VLOOKUP(B216,B$8:C$38,2,FALSE)&amp;(10*A216+5))))</f>
        <v/>
      </c>
      <c r="H216" s="17" t="str" cm="1">
        <f t="array" aca="1" ref="H216" ca="1">IF(G216="","",IF(G216="●","振替後",IF(G216="▲","振替前",IF(G216="○","休日",IF(G216="外","非対象期間",IF(INDIRECT(VLOOKUP(B216,B$8:C$38,2,FALSE)&amp;(10*A216+5))="","",INDIRECT(VLOOKUP(B216,B$8:C$38,2,FALSE)&amp;(10*A216+5))))))))</f>
        <v/>
      </c>
      <c r="J216" s="69"/>
      <c r="K216" s="213"/>
      <c r="L216" s="195"/>
      <c r="M216" s="195"/>
      <c r="N216" s="195"/>
      <c r="O216" s="195"/>
      <c r="P216" s="195"/>
      <c r="Q216" s="195"/>
      <c r="R216" s="195"/>
      <c r="S216" s="195"/>
      <c r="T216" s="195"/>
      <c r="U216" s="195"/>
      <c r="V216" s="195"/>
      <c r="W216" s="195"/>
      <c r="X216" s="195"/>
      <c r="Y216" s="195"/>
      <c r="Z216" s="195"/>
      <c r="AA216" s="195"/>
      <c r="AB216" s="195"/>
      <c r="AC216" s="195"/>
      <c r="AD216" s="195"/>
      <c r="AE216" s="195"/>
      <c r="AF216" s="195"/>
      <c r="AG216" s="195"/>
      <c r="AH216" s="195"/>
      <c r="AI216" s="195"/>
      <c r="AJ216" s="195"/>
      <c r="AK216" s="195"/>
      <c r="AL216" s="195"/>
      <c r="AM216" s="195"/>
      <c r="AN216" s="195"/>
      <c r="AO216" s="195"/>
      <c r="AP216" s="197"/>
      <c r="AQ216" s="123" t="str">
        <f ca="1">IF(BR210=1,
IF((2-COUNTIF(OFFSET(L215,0,0,1,1),"外")-COUNTIF(OFFSET(L215,-10,BR202-1),"外"))&lt;=AQ215,"達成","未"),
IF((2-COUNTIF(OFFSET(L215,0,MAX(5-WEEKDAY(L208,3),0),1,2),"外"))&lt;=AQ215,"達成","未"))</f>
        <v>未</v>
      </c>
      <c r="AR216" s="124" t="str">
        <f ca="1">IF((2-COUNTIF(OFFSET($L215,0,$BR210+5,1,2),"外"))&lt;=AR215,"達成","未")</f>
        <v>未</v>
      </c>
      <c r="AS216" s="124" t="str">
        <f ca="1">IF((2-COUNTIF(OFFSET($L215,0,$BR210+12,1,2),"外"))&lt;=AS215,"達成","未")</f>
        <v>未</v>
      </c>
      <c r="AT216" s="124" t="str">
        <f ca="1">IF((2-COUNTIF(OFFSET($L215,0,$BR210+19,1,2),"外"))&lt;=AT215,"達成","未")</f>
        <v>未</v>
      </c>
      <c r="AU216" s="125" t="str">
        <f ca="1">IF((BR215+SIGN(BR210))&lt;5,"-",IF((2-COUNTIF(OFFSET($L215,0,$BR210+26,1,2),"外"))&lt;=AU215,"達成","未"))</f>
        <v>-</v>
      </c>
      <c r="AV216" s="199"/>
      <c r="AW216" s="201"/>
      <c r="AX216" s="203"/>
      <c r="AY216" s="205"/>
      <c r="AZ216" s="207"/>
      <c r="BA216" s="38"/>
      <c r="BB216" s="38"/>
      <c r="BC216" s="138"/>
      <c r="BD216" s="138"/>
      <c r="BE216" s="138"/>
      <c r="BF216" s="138"/>
      <c r="BG216" s="138"/>
      <c r="BH216" s="138"/>
      <c r="BI216" s="138"/>
      <c r="BJ216" s="138"/>
      <c r="BK216" s="138"/>
      <c r="BL216" s="46"/>
      <c r="BM216" s="46"/>
      <c r="BN216" s="46"/>
      <c r="BO216" s="46"/>
      <c r="BP216" s="46"/>
      <c r="BQ216" s="46"/>
      <c r="BR216" s="34"/>
      <c r="BS216" s="46"/>
      <c r="BT216" s="2"/>
    </row>
    <row r="217" spans="1:74" ht="14.25" thickBot="1">
      <c r="A217" s="17">
        <f t="shared" si="51"/>
        <v>7</v>
      </c>
      <c r="B217" s="17">
        <f t="shared" si="52"/>
        <v>24</v>
      </c>
      <c r="D217" s="89" cm="1">
        <f t="array" aca="1" ref="D217" ca="1">IF(INDIRECT(VLOOKUP(B217,B$8:C$38,2,FALSE)&amp;(10*A217-1))="","",INDIRECT(VLOOKUP(B217,B$8:C$38,2,FALSE)&amp;(10*A217-1)))</f>
        <v>46136</v>
      </c>
      <c r="E217" s="17" t="str">
        <f t="shared" ca="1" si="50"/>
        <v>金</v>
      </c>
      <c r="F217" s="17" t="str" cm="1">
        <f t="array" aca="1" ref="F217" ca="1">IF(E217="","",IF(INDIRECT(VLOOKUP(B217,B$8:C$38,2,FALSE)&amp;(10*A217+3))="","",INDIRECT(VLOOKUP(B217,B$8:C$38,2,FALSE)&amp;(10*A217+3))))</f>
        <v/>
      </c>
      <c r="G217" s="17" t="str" cm="1">
        <f t="array" aca="1" ref="G217" ca="1">IF(E217="","",IF(INDIRECT(VLOOKUP(B217,B$8:C$38,2,FALSE)&amp;(10*A217+5))="","",INDIRECT(VLOOKUP(B217,B$8:C$38,2,FALSE)&amp;(10*A217+5))))</f>
        <v/>
      </c>
      <c r="H217" s="17" t="str" cm="1">
        <f t="array" aca="1" ref="H217" ca="1">IF(G217="","",IF(G217="●","振替後",IF(G217="▲","振替前",IF(G217="○","休日",IF(G217="外","非対象期間",IF(INDIRECT(VLOOKUP(B217,B$8:C$38,2,FALSE)&amp;(10*A217+5))="","",INDIRECT(VLOOKUP(B217,B$8:C$38,2,FALSE)&amp;(10*A217+5))))))))</f>
        <v/>
      </c>
      <c r="J217" s="52"/>
      <c r="K217" s="53"/>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BI217" s="7"/>
      <c r="BJ217" s="7"/>
      <c r="BK217" s="7"/>
      <c r="BL217" s="2"/>
    </row>
    <row r="218" spans="1:74" ht="13.5" customHeight="1">
      <c r="A218" s="17">
        <f t="shared" si="51"/>
        <v>7</v>
      </c>
      <c r="B218" s="17">
        <f t="shared" si="52"/>
        <v>25</v>
      </c>
      <c r="D218" s="89" cm="1">
        <f t="array" aca="1" ref="D218" ca="1">IF(INDIRECT(VLOOKUP(B218,B$8:C$38,2,FALSE)&amp;(10*A218-1))="","",INDIRECT(VLOOKUP(B218,B$8:C$38,2,FALSE)&amp;(10*A218-1)))</f>
        <v>46137</v>
      </c>
      <c r="E218" s="17" t="str">
        <f t="shared" ca="1" si="50"/>
        <v>土</v>
      </c>
      <c r="F218" s="17" t="str" cm="1">
        <f t="array" aca="1" ref="F218" ca="1">IF(E218="","",IF(INDIRECT(VLOOKUP(B218,B$8:C$38,2,FALSE)&amp;(10*A218+3))="","",INDIRECT(VLOOKUP(B218,B$8:C$38,2,FALSE)&amp;(10*A218+3))))</f>
        <v/>
      </c>
      <c r="G218" s="17" t="str" cm="1">
        <f t="array" aca="1" ref="G218" ca="1">IF(E218="","",IF(INDIRECT(VLOOKUP(B218,B$8:C$38,2,FALSE)&amp;(10*A218+5))="","",INDIRECT(VLOOKUP(B218,B$8:C$38,2,FALSE)&amp;(10*A218+5))))</f>
        <v/>
      </c>
      <c r="H218" s="17" t="str" cm="1">
        <f t="array" aca="1" ref="H218" ca="1">IF(G218="","",IF(G218="●","振替後",IF(G218="▲","振替前",IF(G218="○","休日",IF(G218="外","非対象期間",IF(INDIRECT(VLOOKUP(B218,B$8:C$38,2,FALSE)&amp;(10*A218+5))="","",INDIRECT(VLOOKUP(B218,B$8:C$38,2,FALSE)&amp;(10*A218+5))))))))</f>
        <v/>
      </c>
      <c r="J218" s="52"/>
      <c r="K218" s="66" t="s">
        <v>0</v>
      </c>
      <c r="L218" s="258">
        <f>DATE(YEAR(L208),MONTH(L208)+1,DAY(L208))</f>
        <v>46569</v>
      </c>
      <c r="M218" s="258"/>
      <c r="N218" s="258"/>
      <c r="O218" s="258"/>
      <c r="P218" s="258"/>
      <c r="Q218" s="258"/>
      <c r="R218" s="258"/>
      <c r="S218" s="258"/>
      <c r="T218" s="258"/>
      <c r="U218" s="258"/>
      <c r="V218" s="258"/>
      <c r="W218" s="258"/>
      <c r="X218" s="258"/>
      <c r="Y218" s="258"/>
      <c r="Z218" s="258"/>
      <c r="AA218" s="258"/>
      <c r="AB218" s="258"/>
      <c r="AC218" s="258"/>
      <c r="AD218" s="258"/>
      <c r="AE218" s="258"/>
      <c r="AF218" s="258"/>
      <c r="AG218" s="258"/>
      <c r="AH218" s="258"/>
      <c r="AI218" s="258"/>
      <c r="AJ218" s="258"/>
      <c r="AK218" s="258"/>
      <c r="AL218" s="258"/>
      <c r="AM218" s="258"/>
      <c r="AN218" s="258"/>
      <c r="AO218" s="258"/>
      <c r="AP218" s="279"/>
      <c r="AQ218" s="270" t="s">
        <v>136</v>
      </c>
      <c r="AR218" s="271"/>
      <c r="AS218" s="271"/>
      <c r="AT218" s="271"/>
      <c r="AU218" s="272"/>
      <c r="AV218" s="260" t="s">
        <v>50</v>
      </c>
      <c r="AW218" s="261"/>
      <c r="AX218" s="262"/>
      <c r="AY218" s="266" t="s">
        <v>11</v>
      </c>
      <c r="AZ218" s="267"/>
      <c r="BA218" s="250" t="s">
        <v>102</v>
      </c>
      <c r="BB218" s="253" t="s">
        <v>103</v>
      </c>
      <c r="BC218" s="256" t="s">
        <v>15</v>
      </c>
      <c r="BD218" s="208" t="s">
        <v>104</v>
      </c>
      <c r="BE218" s="247" t="s">
        <v>105</v>
      </c>
      <c r="BF218" s="208" t="s">
        <v>107</v>
      </c>
      <c r="BG218" s="247" t="s">
        <v>106</v>
      </c>
      <c r="BH218" s="208" t="s">
        <v>80</v>
      </c>
      <c r="BI218" s="208" t="s">
        <v>81</v>
      </c>
      <c r="BJ218" s="139" t="s">
        <v>82</v>
      </c>
      <c r="BK218" s="139" t="s">
        <v>83</v>
      </c>
      <c r="BL218" s="222" t="s">
        <v>52</v>
      </c>
      <c r="BM218" s="247" t="s">
        <v>108</v>
      </c>
      <c r="BN218" s="247" t="s">
        <v>109</v>
      </c>
      <c r="BO218" s="222" t="s">
        <v>110</v>
      </c>
      <c r="BP218" s="222" t="s">
        <v>111</v>
      </c>
      <c r="BQ218" s="143"/>
      <c r="BR218" s="245" t="s">
        <v>92</v>
      </c>
      <c r="BS218" s="222" t="s">
        <v>61</v>
      </c>
      <c r="BT218" s="173" t="s">
        <v>142</v>
      </c>
    </row>
    <row r="219" spans="1:74" ht="12.95" customHeight="1">
      <c r="A219" s="17">
        <f t="shared" si="51"/>
        <v>7</v>
      </c>
      <c r="B219" s="17">
        <f t="shared" si="52"/>
        <v>26</v>
      </c>
      <c r="D219" s="89" cm="1">
        <f t="array" aca="1" ref="D219" ca="1">IF(INDIRECT(VLOOKUP(B219,B$8:C$38,2,FALSE)&amp;(10*A219-1))="","",INDIRECT(VLOOKUP(B219,B$8:C$38,2,FALSE)&amp;(10*A219-1)))</f>
        <v>46138</v>
      </c>
      <c r="E219" s="17" t="str">
        <f t="shared" ca="1" si="50"/>
        <v>日</v>
      </c>
      <c r="F219" s="17" t="str" cm="1">
        <f t="array" aca="1" ref="F219" ca="1">IF(E219="","",IF(INDIRECT(VLOOKUP(B219,B$8:C$38,2,FALSE)&amp;(10*A219+3))="","",INDIRECT(VLOOKUP(B219,B$8:C$38,2,FALSE)&amp;(10*A219+3))))</f>
        <v/>
      </c>
      <c r="G219" s="17" t="str" cm="1">
        <f t="array" aca="1" ref="G219" ca="1">IF(E219="","",IF(INDIRECT(VLOOKUP(B219,B$8:C$38,2,FALSE)&amp;(10*A219+5))="","",INDIRECT(VLOOKUP(B219,B$8:C$38,2,FALSE)&amp;(10*A219+5))))</f>
        <v/>
      </c>
      <c r="H219" s="17" t="str" cm="1">
        <f t="array" aca="1" ref="H219" ca="1">IF(G219="","",IF(G219="●","振替後",IF(G219="▲","振替前",IF(G219="○","休日",IF(G219="外","非対象期間",IF(INDIRECT(VLOOKUP(B219,B$8:C$38,2,FALSE)&amp;(10*A219+5))="","",INDIRECT(VLOOKUP(B219,B$8:C$38,2,FALSE)&amp;(10*A219+5))))))))</f>
        <v/>
      </c>
      <c r="J219" s="52"/>
      <c r="K219" s="67" t="s">
        <v>1</v>
      </c>
      <c r="L219" s="126">
        <f>DATE(YEAR(L218),MONTH(L218),DAY(L218))</f>
        <v>46569</v>
      </c>
      <c r="M219" s="126">
        <f>IF(MONTH(DATE(YEAR(L219),MONTH(L219),DAY(L219)+1))=MONTH($L218),DATE(YEAR(L219),MONTH(L219),DAY(L219)+1),"")</f>
        <v>46570</v>
      </c>
      <c r="N219" s="126">
        <f t="shared" ref="N219:AP219" si="55">IF(MONTH(DATE(YEAR(M219),MONTH(M219),DAY(M219)+1))=MONTH($L218),DATE(YEAR(M219),MONTH(M219),DAY(M219)+1),"")</f>
        <v>46571</v>
      </c>
      <c r="O219" s="126">
        <f t="shared" si="55"/>
        <v>46572</v>
      </c>
      <c r="P219" s="126">
        <f t="shared" si="55"/>
        <v>46573</v>
      </c>
      <c r="Q219" s="126">
        <f t="shared" si="55"/>
        <v>46574</v>
      </c>
      <c r="R219" s="126">
        <f t="shared" si="55"/>
        <v>46575</v>
      </c>
      <c r="S219" s="126">
        <f t="shared" si="55"/>
        <v>46576</v>
      </c>
      <c r="T219" s="126">
        <f t="shared" si="55"/>
        <v>46577</v>
      </c>
      <c r="U219" s="126">
        <f t="shared" si="55"/>
        <v>46578</v>
      </c>
      <c r="V219" s="126">
        <f t="shared" si="55"/>
        <v>46579</v>
      </c>
      <c r="W219" s="126">
        <f t="shared" si="55"/>
        <v>46580</v>
      </c>
      <c r="X219" s="126">
        <f t="shared" si="55"/>
        <v>46581</v>
      </c>
      <c r="Y219" s="126">
        <f t="shared" si="55"/>
        <v>46582</v>
      </c>
      <c r="Z219" s="126">
        <f t="shared" si="55"/>
        <v>46583</v>
      </c>
      <c r="AA219" s="126">
        <f t="shared" si="55"/>
        <v>46584</v>
      </c>
      <c r="AB219" s="126">
        <f t="shared" si="55"/>
        <v>46585</v>
      </c>
      <c r="AC219" s="126">
        <f t="shared" si="55"/>
        <v>46586</v>
      </c>
      <c r="AD219" s="126">
        <f t="shared" si="55"/>
        <v>46587</v>
      </c>
      <c r="AE219" s="126">
        <f t="shared" si="55"/>
        <v>46588</v>
      </c>
      <c r="AF219" s="126">
        <f t="shared" si="55"/>
        <v>46589</v>
      </c>
      <c r="AG219" s="126">
        <f t="shared" si="55"/>
        <v>46590</v>
      </c>
      <c r="AH219" s="126">
        <f t="shared" si="55"/>
        <v>46591</v>
      </c>
      <c r="AI219" s="126">
        <f t="shared" si="55"/>
        <v>46592</v>
      </c>
      <c r="AJ219" s="126">
        <f t="shared" si="55"/>
        <v>46593</v>
      </c>
      <c r="AK219" s="126">
        <f t="shared" si="55"/>
        <v>46594</v>
      </c>
      <c r="AL219" s="126">
        <f t="shared" si="55"/>
        <v>46595</v>
      </c>
      <c r="AM219" s="126">
        <f t="shared" si="55"/>
        <v>46596</v>
      </c>
      <c r="AN219" s="126">
        <f t="shared" si="55"/>
        <v>46597</v>
      </c>
      <c r="AO219" s="126">
        <f t="shared" si="55"/>
        <v>46598</v>
      </c>
      <c r="AP219" s="131">
        <f t="shared" si="55"/>
        <v>46599</v>
      </c>
      <c r="AQ219" s="273"/>
      <c r="AR219" s="274"/>
      <c r="AS219" s="274"/>
      <c r="AT219" s="274"/>
      <c r="AU219" s="275"/>
      <c r="AV219" s="263"/>
      <c r="AW219" s="264"/>
      <c r="AX219" s="265"/>
      <c r="AY219" s="268"/>
      <c r="AZ219" s="269"/>
      <c r="BA219" s="251"/>
      <c r="BB219" s="254"/>
      <c r="BC219" s="257"/>
      <c r="BD219" s="210"/>
      <c r="BE219" s="248"/>
      <c r="BF219" s="210"/>
      <c r="BG219" s="248"/>
      <c r="BH219" s="210"/>
      <c r="BI219" s="210"/>
      <c r="BJ219" s="140" t="s">
        <v>78</v>
      </c>
      <c r="BK219" s="140" t="s">
        <v>79</v>
      </c>
      <c r="BL219" s="222"/>
      <c r="BM219" s="249"/>
      <c r="BN219" s="249"/>
      <c r="BO219" s="173"/>
      <c r="BP219" s="173"/>
      <c r="BQ219" s="144"/>
      <c r="BR219" s="246"/>
      <c r="BS219" s="222"/>
      <c r="BT219" s="173"/>
    </row>
    <row r="220" spans="1:74" ht="13.5" customHeight="1">
      <c r="A220" s="17">
        <f t="shared" si="51"/>
        <v>7</v>
      </c>
      <c r="B220" s="17">
        <f t="shared" si="52"/>
        <v>27</v>
      </c>
      <c r="D220" s="89" cm="1">
        <f t="array" aca="1" ref="D220" ca="1">IF(INDIRECT(VLOOKUP(B220,B$8:C$38,2,FALSE)&amp;(10*A220-1))="","",INDIRECT(VLOOKUP(B220,B$8:C$38,2,FALSE)&amp;(10*A220-1)))</f>
        <v>46139</v>
      </c>
      <c r="E220" s="17" t="str">
        <f t="shared" ca="1" si="50"/>
        <v>月</v>
      </c>
      <c r="F220" s="17" t="str" cm="1">
        <f t="array" aca="1" ref="F220" ca="1">IF(E220="","",IF(INDIRECT(VLOOKUP(B220,B$8:C$38,2,FALSE)&amp;(10*A220+3))="","",INDIRECT(VLOOKUP(B220,B$8:C$38,2,FALSE)&amp;(10*A220+3))))</f>
        <v/>
      </c>
      <c r="G220" s="17" t="str" cm="1">
        <f t="array" aca="1" ref="G220" ca="1">IF(E220="","",IF(INDIRECT(VLOOKUP(B220,B$8:C$38,2,FALSE)&amp;(10*A220+5))="","",INDIRECT(VLOOKUP(B220,B$8:C$38,2,FALSE)&amp;(10*A220+5))))</f>
        <v/>
      </c>
      <c r="H220" s="17" t="str" cm="1">
        <f t="array" aca="1" ref="H220" ca="1">IF(G220="","",IF(G220="●","振替後",IF(G220="▲","振替前",IF(G220="○","休日",IF(G220="外","非対象期間",IF(INDIRECT(VLOOKUP(B220,B$8:C$38,2,FALSE)&amp;(10*A220+5))="","",INDIRECT(VLOOKUP(B220,B$8:C$38,2,FALSE)&amp;(10*A220+5))))))))</f>
        <v/>
      </c>
      <c r="J220" s="52"/>
      <c r="K220" s="67" t="s">
        <v>2</v>
      </c>
      <c r="L220" s="145" t="str">
        <f t="shared" ref="L220:AP220" si="56">TEXT(L219,"aaa")</f>
        <v>木</v>
      </c>
      <c r="M220" s="145" t="str">
        <f t="shared" si="56"/>
        <v>金</v>
      </c>
      <c r="N220" s="145" t="str">
        <f t="shared" si="56"/>
        <v>土</v>
      </c>
      <c r="O220" s="145" t="str">
        <f t="shared" si="56"/>
        <v>日</v>
      </c>
      <c r="P220" s="145" t="str">
        <f t="shared" si="56"/>
        <v>月</v>
      </c>
      <c r="Q220" s="145" t="str">
        <f t="shared" si="56"/>
        <v>火</v>
      </c>
      <c r="R220" s="145" t="str">
        <f t="shared" si="56"/>
        <v>水</v>
      </c>
      <c r="S220" s="145" t="str">
        <f t="shared" si="56"/>
        <v>木</v>
      </c>
      <c r="T220" s="145" t="str">
        <f t="shared" si="56"/>
        <v>金</v>
      </c>
      <c r="U220" s="145" t="str">
        <f t="shared" si="56"/>
        <v>土</v>
      </c>
      <c r="V220" s="145" t="str">
        <f t="shared" si="56"/>
        <v>日</v>
      </c>
      <c r="W220" s="145" t="str">
        <f t="shared" si="56"/>
        <v>月</v>
      </c>
      <c r="X220" s="145" t="str">
        <f t="shared" si="56"/>
        <v>火</v>
      </c>
      <c r="Y220" s="145" t="str">
        <f t="shared" si="56"/>
        <v>水</v>
      </c>
      <c r="Z220" s="145" t="str">
        <f t="shared" si="56"/>
        <v>木</v>
      </c>
      <c r="AA220" s="145" t="str">
        <f t="shared" si="56"/>
        <v>金</v>
      </c>
      <c r="AB220" s="145" t="str">
        <f t="shared" si="56"/>
        <v>土</v>
      </c>
      <c r="AC220" s="145" t="str">
        <f t="shared" si="56"/>
        <v>日</v>
      </c>
      <c r="AD220" s="145" t="str">
        <f t="shared" si="56"/>
        <v>月</v>
      </c>
      <c r="AE220" s="145" t="str">
        <f t="shared" si="56"/>
        <v>火</v>
      </c>
      <c r="AF220" s="145" t="str">
        <f t="shared" si="56"/>
        <v>水</v>
      </c>
      <c r="AG220" s="145" t="str">
        <f t="shared" si="56"/>
        <v>木</v>
      </c>
      <c r="AH220" s="145" t="str">
        <f t="shared" si="56"/>
        <v>金</v>
      </c>
      <c r="AI220" s="145" t="str">
        <f t="shared" si="56"/>
        <v>土</v>
      </c>
      <c r="AJ220" s="145" t="str">
        <f t="shared" si="56"/>
        <v>日</v>
      </c>
      <c r="AK220" s="145" t="str">
        <f t="shared" si="56"/>
        <v>月</v>
      </c>
      <c r="AL220" s="145" t="str">
        <f t="shared" si="56"/>
        <v>火</v>
      </c>
      <c r="AM220" s="145" t="str">
        <f t="shared" si="56"/>
        <v>水</v>
      </c>
      <c r="AN220" s="145" t="str">
        <f t="shared" si="56"/>
        <v>木</v>
      </c>
      <c r="AO220" s="145" t="str">
        <f t="shared" si="56"/>
        <v>金</v>
      </c>
      <c r="AP220" s="147" t="str">
        <f t="shared" si="56"/>
        <v>土</v>
      </c>
      <c r="AQ220" s="287" t="s">
        <v>137</v>
      </c>
      <c r="AR220" s="289" t="s">
        <v>138</v>
      </c>
      <c r="AS220" s="289" t="s">
        <v>139</v>
      </c>
      <c r="AT220" s="289" t="s">
        <v>140</v>
      </c>
      <c r="AU220" s="304" t="s">
        <v>141</v>
      </c>
      <c r="AV220" s="229" t="s">
        <v>44</v>
      </c>
      <c r="AW220" s="230" t="s">
        <v>12</v>
      </c>
      <c r="AX220" s="231" t="s">
        <v>51</v>
      </c>
      <c r="AY220" s="232" t="s">
        <v>44</v>
      </c>
      <c r="AZ220" s="235" t="s">
        <v>13</v>
      </c>
      <c r="BA220" s="252"/>
      <c r="BB220" s="255"/>
      <c r="BC220" s="238">
        <f>COUNT(L219:AP219)</f>
        <v>31</v>
      </c>
      <c r="BD220" s="208">
        <f>BC220-BA222</f>
        <v>31</v>
      </c>
      <c r="BE220" s="222">
        <f>SUM(BD$8:BD223)</f>
        <v>599</v>
      </c>
      <c r="BF220" s="208">
        <f>BC220-BA224</f>
        <v>31</v>
      </c>
      <c r="BG220" s="222">
        <f>SUM(BF$8:BF223)</f>
        <v>599</v>
      </c>
      <c r="BH220" s="222">
        <f>COUNTIF(L223:AP223,"○")+COUNTIF(L223:AP223,"●")</f>
        <v>0</v>
      </c>
      <c r="BI220" s="222">
        <f>SUM(BH$9:BH224)</f>
        <v>32</v>
      </c>
      <c r="BJ220" s="222">
        <f>COUNTIF(L225:AP225,"○")+COUNTIF(L225:AP225,"●")</f>
        <v>0</v>
      </c>
      <c r="BK220" s="222">
        <f>SUM(BJ$10:BJ225)</f>
        <v>32</v>
      </c>
      <c r="BL220" s="173">
        <f>COUNTIF(L220:AP220,"土")+COUNTIF(L220:AP220,"日")</f>
        <v>9</v>
      </c>
      <c r="BM220" s="248"/>
      <c r="BN220" s="248"/>
      <c r="BO220" s="173" t="str">
        <f ca="1">IF(OR(BM221/BD220&lt;0.285,BM221=0),"特例","特例なし")</f>
        <v>特例なし</v>
      </c>
      <c r="BP220" s="173" t="str">
        <f ca="1">IF(OR(BN221/BF220&lt;0.285,BN221=0),"特例","特例なし")</f>
        <v>特例なし</v>
      </c>
      <c r="BQ220" s="223" t="s">
        <v>97</v>
      </c>
      <c r="BR220" s="225">
        <f>ABS(IF(WEEKDAY(L218,3)=0,7,WEEKDAY(L218,3)-7))</f>
        <v>4</v>
      </c>
      <c r="BS220" s="173">
        <f ca="1">IF($AX$340="計画",IF(BD220=0,1,IF(AX223="達成",1,IF(AX223="達成※",1,0))),IF(BF220=0,1,IF(AX225="達成",1,IF(AX225="達成※",1,0))))</f>
        <v>0</v>
      </c>
      <c r="BT220" s="173">
        <f ca="1">IF($AX$340="計画",IF(COUNTIF(AQ224:AU224,"未")=0,1,0),IF(COUNTIF(AQ226:AU226,"未")=0,1,0))</f>
        <v>0</v>
      </c>
    </row>
    <row r="221" spans="1:74" ht="33.950000000000003" customHeight="1">
      <c r="A221" s="17">
        <f t="shared" si="51"/>
        <v>7</v>
      </c>
      <c r="B221" s="17">
        <f t="shared" si="52"/>
        <v>28</v>
      </c>
      <c r="D221" s="89" cm="1">
        <f t="array" aca="1" ref="D221" ca="1">IF(INDIRECT(VLOOKUP(B221,B$8:C$38,2,FALSE)&amp;(10*A221-1))="","",INDIRECT(VLOOKUP(B221,B$8:C$38,2,FALSE)&amp;(10*A221-1)))</f>
        <v>46140</v>
      </c>
      <c r="E221" s="17" t="str">
        <f t="shared" ca="1" si="50"/>
        <v>火</v>
      </c>
      <c r="F221" s="17" t="str" cm="1">
        <f t="array" aca="1" ref="F221" ca="1">IF(E221="","",IF(INDIRECT(VLOOKUP(B221,B$8:C$38,2,FALSE)&amp;(10*A221+3))="","",INDIRECT(VLOOKUP(B221,B$8:C$38,2,FALSE)&amp;(10*A221+3))))</f>
        <v/>
      </c>
      <c r="G221" s="17" t="str" cm="1">
        <f t="array" aca="1" ref="G221" ca="1">IF(E221="","",IF(INDIRECT(VLOOKUP(B221,B$8:C$38,2,FALSE)&amp;(10*A221+5))="","",INDIRECT(VLOOKUP(B221,B$8:C$38,2,FALSE)&amp;(10*A221+5))))</f>
        <v/>
      </c>
      <c r="H221" s="17" t="str" cm="1">
        <f t="array" aca="1" ref="H221" ca="1">IF(G221="","",IF(G221="●","振替後",IF(G221="▲","振替前",IF(G221="○","休日",IF(G221="外","非対象期間",IF(INDIRECT(VLOOKUP(B221,B$8:C$38,2,FALSE)&amp;(10*A221+5))="","",INDIRECT(VLOOKUP(B221,B$8:C$38,2,FALSE)&amp;(10*A221+5))))))))</f>
        <v/>
      </c>
      <c r="J221" s="52"/>
      <c r="K221" s="220" t="s">
        <v>3</v>
      </c>
      <c r="L221" s="218" t="str">
        <f>IFERROR(VLOOKUP(L219,祝日一覧!$A:$C,3,FALSE),"")</f>
        <v/>
      </c>
      <c r="M221" s="218" t="str">
        <f>IFERROR(VLOOKUP(M219,祝日一覧!$A:$C,3,FALSE),"")</f>
        <v/>
      </c>
      <c r="N221" s="218" t="str">
        <f>IFERROR(VLOOKUP(N219,祝日一覧!$A:$C,3,FALSE),"")</f>
        <v/>
      </c>
      <c r="O221" s="218" t="str">
        <f>IFERROR(VLOOKUP(O219,祝日一覧!$A:$C,3,FALSE),"")</f>
        <v/>
      </c>
      <c r="P221" s="218" t="str">
        <f>IFERROR(VLOOKUP(P219,祝日一覧!$A:$C,3,FALSE),"")</f>
        <v/>
      </c>
      <c r="Q221" s="218" t="str">
        <f>IFERROR(VLOOKUP(Q219,祝日一覧!$A:$C,3,FALSE),"")</f>
        <v/>
      </c>
      <c r="R221" s="218" t="str">
        <f>IFERROR(VLOOKUP(R219,祝日一覧!$A:$C,3,FALSE),"")</f>
        <v/>
      </c>
      <c r="S221" s="218" t="str">
        <f>IFERROR(VLOOKUP(S219,祝日一覧!$A:$C,3,FALSE),"")</f>
        <v/>
      </c>
      <c r="T221" s="218" t="str">
        <f>IFERROR(VLOOKUP(T219,祝日一覧!$A:$C,3,FALSE),"")</f>
        <v/>
      </c>
      <c r="U221" s="218" t="str">
        <f>IFERROR(VLOOKUP(U219,祝日一覧!$A:$C,3,FALSE),"")</f>
        <v/>
      </c>
      <c r="V221" s="218" t="str">
        <f>IFERROR(VLOOKUP(V219,祝日一覧!$A:$C,3,FALSE),"")</f>
        <v/>
      </c>
      <c r="W221" s="218" t="str">
        <f>IFERROR(VLOOKUP(W219,祝日一覧!$A:$C,3,FALSE),"")</f>
        <v/>
      </c>
      <c r="X221" s="218" t="str">
        <f>IFERROR(VLOOKUP(X219,祝日一覧!$A:$C,3,FALSE),"")</f>
        <v/>
      </c>
      <c r="Y221" s="218" t="str">
        <f>IFERROR(VLOOKUP(Y219,祝日一覧!$A:$C,3,FALSE),"")</f>
        <v/>
      </c>
      <c r="Z221" s="218" t="str">
        <f>IFERROR(VLOOKUP(Z219,祝日一覧!$A:$C,3,FALSE),"")</f>
        <v/>
      </c>
      <c r="AA221" s="218" t="str">
        <f>IFERROR(VLOOKUP(AA219,祝日一覧!$A:$C,3,FALSE),"")</f>
        <v/>
      </c>
      <c r="AB221" s="218" t="str">
        <f>IFERROR(VLOOKUP(AB219,祝日一覧!$A:$C,3,FALSE),"")</f>
        <v/>
      </c>
      <c r="AC221" s="218" t="str">
        <f>IFERROR(VLOOKUP(AC219,祝日一覧!$A:$C,3,FALSE),"")</f>
        <v/>
      </c>
      <c r="AD221" s="218" t="str">
        <f>IFERROR(VLOOKUP(AD219,祝日一覧!$A:$C,3,FALSE),"")</f>
        <v>海の日</v>
      </c>
      <c r="AE221" s="218" t="str">
        <f>IFERROR(VLOOKUP(AE219,祝日一覧!$A:$C,3,FALSE),"")</f>
        <v/>
      </c>
      <c r="AF221" s="218" t="str">
        <f>IFERROR(VLOOKUP(AF219,祝日一覧!$A:$C,3,FALSE),"")</f>
        <v/>
      </c>
      <c r="AG221" s="218" t="str">
        <f>IFERROR(VLOOKUP(AG219,祝日一覧!$A:$C,3,FALSE),"")</f>
        <v/>
      </c>
      <c r="AH221" s="218" t="str">
        <f>IFERROR(VLOOKUP(AH219,祝日一覧!$A:$C,3,FALSE),"")</f>
        <v/>
      </c>
      <c r="AI221" s="218" t="str">
        <f>IFERROR(VLOOKUP(AI219,祝日一覧!$A:$C,3,FALSE),"")</f>
        <v/>
      </c>
      <c r="AJ221" s="218" t="str">
        <f>IFERROR(VLOOKUP(AJ219,祝日一覧!$A:$C,3,FALSE),"")</f>
        <v/>
      </c>
      <c r="AK221" s="218" t="str">
        <f>IFERROR(VLOOKUP(AK219,祝日一覧!$A:$C,3,FALSE),"")</f>
        <v/>
      </c>
      <c r="AL221" s="218" t="str">
        <f>IFERROR(VLOOKUP(AL219,祝日一覧!$A:$C,3,FALSE),"")</f>
        <v/>
      </c>
      <c r="AM221" s="218" t="str">
        <f>IFERROR(VLOOKUP(AM219,祝日一覧!$A:$C,3,FALSE),"")</f>
        <v/>
      </c>
      <c r="AN221" s="218" t="str">
        <f>IFERROR(VLOOKUP(AN219,祝日一覧!$A:$C,3,FALSE),"")</f>
        <v/>
      </c>
      <c r="AO221" s="218" t="str">
        <f>IFERROR(VLOOKUP(AO219,祝日一覧!$A:$C,3,FALSE),"")</f>
        <v/>
      </c>
      <c r="AP221" s="278" t="str">
        <f>IFERROR(VLOOKUP(AP219,祝日一覧!$A:$C,3,FALSE),"")</f>
        <v/>
      </c>
      <c r="AQ221" s="288"/>
      <c r="AR221" s="290"/>
      <c r="AS221" s="290"/>
      <c r="AT221" s="290"/>
      <c r="AU221" s="305"/>
      <c r="AV221" s="229"/>
      <c r="AW221" s="230"/>
      <c r="AX221" s="231"/>
      <c r="AY221" s="233"/>
      <c r="AZ221" s="236"/>
      <c r="BA221" s="41" t="s">
        <v>85</v>
      </c>
      <c r="BB221" s="42" t="s">
        <v>85</v>
      </c>
      <c r="BC221" s="238"/>
      <c r="BD221" s="209"/>
      <c r="BE221" s="222"/>
      <c r="BF221" s="209"/>
      <c r="BG221" s="222"/>
      <c r="BH221" s="222"/>
      <c r="BI221" s="222"/>
      <c r="BJ221" s="222"/>
      <c r="BK221" s="222"/>
      <c r="BL221" s="173"/>
      <c r="BM221" s="226">
        <f ca="1">BL220-BB222</f>
        <v>9</v>
      </c>
      <c r="BN221" s="226">
        <f ca="1">BL220-BB224</f>
        <v>9</v>
      </c>
      <c r="BO221" s="173"/>
      <c r="BP221" s="173"/>
      <c r="BQ221" s="224"/>
      <c r="BR221" s="225">
        <f>WEEKDAY(L217,3)</f>
        <v>5</v>
      </c>
      <c r="BS221" s="173"/>
      <c r="BT221" s="173"/>
      <c r="BU221" s="24"/>
    </row>
    <row r="222" spans="1:74" s="3" customFormat="1" ht="53.1" customHeight="1">
      <c r="A222" s="17">
        <f t="shared" si="51"/>
        <v>7</v>
      </c>
      <c r="B222" s="17">
        <f t="shared" si="52"/>
        <v>29</v>
      </c>
      <c r="C222" s="88"/>
      <c r="D222" s="89" cm="1">
        <f t="array" aca="1" ref="D222" ca="1">IF(INDIRECT(VLOOKUP(B222,B$8:C$38,2,FALSE)&amp;(10*A222-1))="","",INDIRECT(VLOOKUP(B222,B$8:C$38,2,FALSE)&amp;(10*A222-1)))</f>
        <v>46141</v>
      </c>
      <c r="E222" s="17" t="str">
        <f t="shared" ca="1" si="50"/>
        <v>水</v>
      </c>
      <c r="F222" s="17" t="str" cm="1">
        <f t="array" aca="1" ref="F222" ca="1">IF(E222="","",IF(INDIRECT(VLOOKUP(B222,B$8:C$38,2,FALSE)&amp;(10*A222+3))="","",INDIRECT(VLOOKUP(B222,B$8:C$38,2,FALSE)&amp;(10*A222+3))))</f>
        <v/>
      </c>
      <c r="G222" s="17" t="str" cm="1">
        <f t="array" aca="1" ref="G222" ca="1">IF(E222="","",IF(INDIRECT(VLOOKUP(B222,B$8:C$38,2,FALSE)&amp;(10*A222+5))="","",INDIRECT(VLOOKUP(B222,B$8:C$38,2,FALSE)&amp;(10*A222+5))))</f>
        <v/>
      </c>
      <c r="H222" s="17" t="str" cm="1">
        <f t="array" aca="1" ref="H222" ca="1">IF(G222="","",IF(G222="●","振替後",IF(G222="▲","振替前",IF(G222="○","休日",IF(G222="外","非対象期間",IF(INDIRECT(VLOOKUP(B222,B$8:C$38,2,FALSE)&amp;(10*A222+5))="","",INDIRECT(VLOOKUP(B222,B$8:C$38,2,FALSE)&amp;(10*A222+5))))))))</f>
        <v/>
      </c>
      <c r="J222" s="68"/>
      <c r="K222" s="221"/>
      <c r="L222" s="218"/>
      <c r="M222" s="218"/>
      <c r="N222" s="218"/>
      <c r="O222" s="218"/>
      <c r="P222" s="218"/>
      <c r="Q222" s="218"/>
      <c r="R222" s="218"/>
      <c r="S222" s="218"/>
      <c r="T222" s="218"/>
      <c r="U222" s="218"/>
      <c r="V222" s="218"/>
      <c r="W222" s="218"/>
      <c r="X222" s="218"/>
      <c r="Y222" s="218"/>
      <c r="Z222" s="218"/>
      <c r="AA222" s="218"/>
      <c r="AB222" s="218"/>
      <c r="AC222" s="218"/>
      <c r="AD222" s="218"/>
      <c r="AE222" s="218"/>
      <c r="AF222" s="218"/>
      <c r="AG222" s="218"/>
      <c r="AH222" s="218"/>
      <c r="AI222" s="218"/>
      <c r="AJ222" s="218"/>
      <c r="AK222" s="218"/>
      <c r="AL222" s="218"/>
      <c r="AM222" s="218"/>
      <c r="AN222" s="218"/>
      <c r="AO222" s="218"/>
      <c r="AP222" s="278"/>
      <c r="AQ222" s="108" t="str">
        <f>IF($BR220=7,DBCS(1&amp;"日～"&amp;7&amp;"日"),DBCS("前"&amp;DAY(EOMONTH($L218-1,0))-6+$BR220&amp;"日～"&amp;$BR220&amp;"日"))</f>
        <v>前２８日～４日</v>
      </c>
      <c r="AR222" s="109" t="str">
        <f>DBCS($BR220+1&amp;"日～"&amp;$BR220+7&amp;"日")</f>
        <v>５日～１１日</v>
      </c>
      <c r="AS222" s="109" t="str">
        <f>DBCS($BR220+8&amp;"日～"&amp;$BR220+14&amp;"日")</f>
        <v>１２日～１８日</v>
      </c>
      <c r="AT222" s="109" t="str">
        <f>DBCS($BR220+15&amp;"日～"&amp;$BR220+21&amp;"日")</f>
        <v>１９日～２５日</v>
      </c>
      <c r="AU222" s="110" t="str">
        <f>IF(AND(BR220=7,BR223=0),"-",IF($BR225=3,"-",DBCS($BR220+22&amp;"日～"&amp;$BR220+28&amp;"日")))</f>
        <v>-</v>
      </c>
      <c r="AV222" s="229"/>
      <c r="AW222" s="230"/>
      <c r="AX222" s="231"/>
      <c r="AY222" s="234"/>
      <c r="AZ222" s="237"/>
      <c r="BA222" s="41">
        <f>COUNTIF(L223:AP224,"外")</f>
        <v>0</v>
      </c>
      <c r="BB222" s="42">
        <f ca="1">COUNTIF(OFFSET(L223,0,MAX(5-WEEKDAY(L218,3),0),1,MIN(7-WEEKDAY(L218,3),2)),"外")+COUNTIF(OFFSET(L223,0,MAX(5-WEEKDAY(L218,3),0)+7,1,2),"外")+COUNTIF(OFFSET(L223,0,MAX(5-WEEKDAY(L218,3),0)+14,1,2),"外")+COUNTIF(OFFSET(L223,0,MAX(5-WEEKDAY(L218,3),0)+21,1,2),"外")+IF(BR222-BR220&lt;27,0,COUNTIF(OFFSET(L223,0,BR220+26,1,MIN(7-BR223,2)),"外"))</f>
        <v>0</v>
      </c>
      <c r="BC222" s="238"/>
      <c r="BD222" s="209"/>
      <c r="BE222" s="222"/>
      <c r="BF222" s="209"/>
      <c r="BG222" s="222"/>
      <c r="BH222" s="222"/>
      <c r="BI222" s="222"/>
      <c r="BJ222" s="222"/>
      <c r="BK222" s="222"/>
      <c r="BL222" s="173"/>
      <c r="BM222" s="227"/>
      <c r="BN222" s="227"/>
      <c r="BO222" s="173"/>
      <c r="BP222" s="173"/>
      <c r="BQ222" s="35" t="s">
        <v>98</v>
      </c>
      <c r="BR222" s="31">
        <f>DAY(EOMONTH(L218,0))</f>
        <v>31</v>
      </c>
      <c r="BS222" s="173"/>
      <c r="BT222" s="173"/>
      <c r="BU222" s="29"/>
      <c r="BV222" s="30"/>
    </row>
    <row r="223" spans="1:74" s="4" customFormat="1" ht="29.1" customHeight="1">
      <c r="A223" s="17">
        <f t="shared" si="51"/>
        <v>7</v>
      </c>
      <c r="B223" s="17">
        <f t="shared" si="52"/>
        <v>30</v>
      </c>
      <c r="D223" s="89" cm="1">
        <f t="array" aca="1" ref="D223" ca="1">IF(INDIRECT(VLOOKUP(B223,B$8:C$38,2,FALSE)&amp;(10*A223-1))="","",INDIRECT(VLOOKUP(B223,B$8:C$38,2,FALSE)&amp;(10*A223-1)))</f>
        <v>46142</v>
      </c>
      <c r="E223" s="17" t="str">
        <f t="shared" ca="1" si="50"/>
        <v>木</v>
      </c>
      <c r="F223" s="17" t="str" cm="1">
        <f t="array" aca="1" ref="F223" ca="1">IF(E223="","",IF(INDIRECT(VLOOKUP(B223,B$8:C$38,2,FALSE)&amp;(10*A223+3))="","",INDIRECT(VLOOKUP(B223,B$8:C$38,2,FALSE)&amp;(10*A223+3))))</f>
        <v/>
      </c>
      <c r="G223" s="17" t="str" cm="1">
        <f t="array" aca="1" ref="G223" ca="1">IF(E223="","",IF(INDIRECT(VLOOKUP(B223,B$8:C$38,2,FALSE)&amp;(10*A223+5))="","",INDIRECT(VLOOKUP(B223,B$8:C$38,2,FALSE)&amp;(10*A223+5))))</f>
        <v/>
      </c>
      <c r="H223" s="17" t="str" cm="1">
        <f t="array" aca="1" ref="H223" ca="1">IF(G223="","",IF(G223="●","振替後",IF(G223="▲","振替前",IF(G223="○","休日",IF(G223="外","非対象期間",IF(INDIRECT(VLOOKUP(B223,B$8:C$38,2,FALSE)&amp;(10*A223+5))="","",INDIRECT(VLOOKUP(B223,B$8:C$38,2,FALSE)&amp;(10*A223+5))))))))</f>
        <v/>
      </c>
      <c r="J223" s="69"/>
      <c r="K223" s="212" t="s">
        <v>88</v>
      </c>
      <c r="L223" s="194"/>
      <c r="M223" s="194"/>
      <c r="N223" s="194"/>
      <c r="O223" s="194"/>
      <c r="P223" s="194"/>
      <c r="Q223" s="194"/>
      <c r="R223" s="194"/>
      <c r="S223" s="194"/>
      <c r="T223" s="194"/>
      <c r="U223" s="194"/>
      <c r="V223" s="194"/>
      <c r="W223" s="194"/>
      <c r="X223" s="194"/>
      <c r="Y223" s="194"/>
      <c r="Z223" s="194"/>
      <c r="AA223" s="194"/>
      <c r="AB223" s="194"/>
      <c r="AC223" s="194"/>
      <c r="AD223" s="194"/>
      <c r="AE223" s="194"/>
      <c r="AF223" s="194"/>
      <c r="AG223" s="194"/>
      <c r="AH223" s="194"/>
      <c r="AI223" s="194"/>
      <c r="AJ223" s="194"/>
      <c r="AK223" s="194"/>
      <c r="AL223" s="194"/>
      <c r="AM223" s="194"/>
      <c r="AN223" s="194"/>
      <c r="AO223" s="194"/>
      <c r="AP223" s="276"/>
      <c r="AQ223" s="111">
        <f ca="1">IF(BR220=7,COUNTIF(OFFSET($L223,0,0,1,$BR220),"○")+COUNTIF(OFFSET($L223,0,$BR220,1,7),"●"),COUNTIF(OFFSET($L223,0,0,1,$BR220),"○")+COUNTIF(OFFSET($L223,-10,DAY(EOMONTH(L218-1,0))-7+BR220,1,7-$BR220),"○")+COUNTIF(OFFSET(L223,0,BR220,1,7),"●"))</f>
        <v>0</v>
      </c>
      <c r="AR223" s="112">
        <f ca="1">COUNTIF(OFFSET($L223,0,$BR220,1,7),"○")+COUNTIF(OFFSET($L223,0,$BR220+7,1,7),"●")</f>
        <v>0</v>
      </c>
      <c r="AS223" s="112">
        <f ca="1">COUNTIF(OFFSET($L223,0,$BR220+7,1,7),"○")+COUNTIF(OFFSET($L223,0,$BR220+14,1,7),"●")</f>
        <v>0</v>
      </c>
      <c r="AT223" s="112">
        <f ca="1">IF(BR225=3,COUNTIF(OFFSET($L223,0,$BR220+14,1,7),"○")+IFERROR(COUNTIF(OFFSET(L223,0,BR220+22,1,BR223),"●"),0)+COUNTIF(OFFSET(L223,10,0,1,7-BR223),"●"),COUNTIF(OFFSET($L223,0,$BR220+14,1,7),"○")+COUNTIF(OFFSET($L223,0,$BR220+21,1,7),"●"))</f>
        <v>0</v>
      </c>
      <c r="AU223" s="113" t="str">
        <f ca="1">IF((BR225+SIGN(BR220))&lt;5,"-",IF(BR223=0,COUNTIF(OFFSET(L223,0,BR220+21,1,7),"○")+COUNTIF(OFFSET(L223,10,0,1,7-BR223),"●"),COUNTIF(OFFSET(L223,0,BR220+21,1,7),"○")+COUNTIF(OFFSET(L223,0,BR220+28,1,BR223),"●")+COUNTIF(OFFSET(L223,10,1,7-BR223,),"●")))</f>
        <v>-</v>
      </c>
      <c r="AV223" s="198">
        <f>BH220</f>
        <v>0</v>
      </c>
      <c r="AW223" s="200">
        <f>IF(BD220=0,"対象外",AV223/BD220)</f>
        <v>0</v>
      </c>
      <c r="AX223" s="202" t="str">
        <f ca="1">IF(BD220=0,"対象外",IF(AV223/BD220&gt;=0.285,"達成",IF(AV223&gt;=BO223,"達成※","未")))</f>
        <v>未</v>
      </c>
      <c r="AY223" s="204">
        <f>BI220</f>
        <v>32</v>
      </c>
      <c r="AZ223" s="206">
        <f>IFERROR(AY223/BE220,"")</f>
        <v>5.3422370617696162E-2</v>
      </c>
      <c r="BA223" s="41" t="s">
        <v>86</v>
      </c>
      <c r="BB223" s="42" t="s">
        <v>86</v>
      </c>
      <c r="BC223" s="238"/>
      <c r="BD223" s="209"/>
      <c r="BE223" s="222"/>
      <c r="BF223" s="209"/>
      <c r="BG223" s="222"/>
      <c r="BH223" s="222"/>
      <c r="BI223" s="222"/>
      <c r="BJ223" s="222"/>
      <c r="BK223" s="222"/>
      <c r="BL223" s="173"/>
      <c r="BM223" s="227"/>
      <c r="BN223" s="227"/>
      <c r="BO223" s="173" t="str">
        <f ca="1">IF(OR(BM221/BD220&lt;0.285,BM221=0),BM221,"-")</f>
        <v>-</v>
      </c>
      <c r="BP223" s="226" t="str">
        <f ca="1">IF(OR(BN221/BF220&lt;0.285,BN221=0),BN221,"-")</f>
        <v>-</v>
      </c>
      <c r="BQ223" s="36" t="s">
        <v>99</v>
      </c>
      <c r="BR223" s="33">
        <f>MOD(BR222-BR220,7)</f>
        <v>6</v>
      </c>
      <c r="BS223" s="173"/>
      <c r="BT223" s="173"/>
    </row>
    <row r="224" spans="1:74" s="4" customFormat="1" ht="29.1" customHeight="1">
      <c r="A224" s="17">
        <f t="shared" si="51"/>
        <v>7</v>
      </c>
      <c r="B224" s="17">
        <f t="shared" si="52"/>
        <v>31</v>
      </c>
      <c r="D224" s="89" t="str" cm="1">
        <f t="array" aca="1" ref="D224" ca="1">IF(INDIRECT(VLOOKUP(B224,B$8:C$38,2,FALSE)&amp;(10*A224-1))="","",INDIRECT(VLOOKUP(B224,B$8:C$38,2,FALSE)&amp;(10*A224-1)))</f>
        <v/>
      </c>
      <c r="E224" s="17" t="str">
        <f t="shared" ca="1" si="50"/>
        <v/>
      </c>
      <c r="F224" s="17" t="str" cm="1">
        <f t="array" aca="1" ref="F224" ca="1">IF(E224="","",IF(INDIRECT(VLOOKUP(B224,B$8:C$38,2,FALSE)&amp;(10*A224+3))="","",INDIRECT(VLOOKUP(B224,B$8:C$38,2,FALSE)&amp;(10*A224+3))))</f>
        <v/>
      </c>
      <c r="G224" s="17" t="str" cm="1">
        <f t="array" aca="1" ref="G224" ca="1">IF(E224="","",IF(INDIRECT(VLOOKUP(B224,B$8:C$38,2,FALSE)&amp;(10*A224+5))="","",INDIRECT(VLOOKUP(B224,B$8:C$38,2,FALSE)&amp;(10*A224+5))))</f>
        <v/>
      </c>
      <c r="H224" s="17" t="str" cm="1">
        <f t="array" aca="1" ref="H224" ca="1">IF(G224="","",IF(G224="●","振替後",IF(G224="▲","振替前",IF(G224="○","休日",IF(G224="外","非対象期間",IF(INDIRECT(VLOOKUP(B224,B$8:C$38,2,FALSE)&amp;(10*A224+5))="","",INDIRECT(VLOOKUP(B224,B$8:C$38,2,FALSE)&amp;(10*A224+5))))))))</f>
        <v/>
      </c>
      <c r="J224" s="69"/>
      <c r="K224" s="24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276"/>
      <c r="AQ224" s="114" t="str">
        <f ca="1">IF(BR220=1,
IF((2-COUNTIF(OFFSET(L223,0,0,1,1),"外")-COUNTIF(OFFSET(L223,-10,BR212-1),"外"))&lt;=AQ223,"達成","未"),
IF((2-COUNTIF(OFFSET(L223,0,MAX(5-WEEKDAY(L218,3),0),1,2),"外"))&lt;=AQ223,"達成","未"))</f>
        <v>未</v>
      </c>
      <c r="AR224" s="112" t="str">
        <f ca="1">IF((2-COUNTIF(OFFSET($L223,0,$BR220+5,1,2),"外"))&lt;=AR223,"達成","未")</f>
        <v>未</v>
      </c>
      <c r="AS224" s="112" t="str">
        <f ca="1">IF((2-COUNTIF(OFFSET($L223,0,$BR220+12,1,2),"外"))&lt;=AS223,"達成","未")</f>
        <v>未</v>
      </c>
      <c r="AT224" s="112" t="str">
        <f ca="1">IF((2-COUNTIF(OFFSET($L223,0,$BR220+19,1,2),"外"))&lt;=AT223,"達成","未")</f>
        <v>未</v>
      </c>
      <c r="AU224" s="113" t="str">
        <f ca="1">IF((BR225+SIGN(BR220))&lt;5,"-",IF((2-COUNTIF(OFFSET($L223,0,$BR220+26,1,2),"外"))&lt;=AU223,"達成","未"))</f>
        <v>-</v>
      </c>
      <c r="AV224" s="214"/>
      <c r="AW224" s="215"/>
      <c r="AX224" s="216"/>
      <c r="AY224" s="217"/>
      <c r="AZ224" s="239"/>
      <c r="BA224" s="240">
        <f>COUNTIF(L225:AP226,"外")</f>
        <v>0</v>
      </c>
      <c r="BB224" s="242">
        <f ca="1">COUNTIF(OFFSET(L225,0,MAX(5-WEEKDAY(L218,3),0),1,MIN(7-WEEKDAY(L218,3),2)),"外")+COUNTIF(OFFSET(L225,0,MAX(5-WEEKDAY(L218,3),0)+7,1,2),"外")+COUNTIF(OFFSET(L225,0,MAX(5-WEEKDAY(L218,3),0)+14,1,2),"外")+COUNTIF(OFFSET(L225,0,MAX(5-WEEKDAY(L218,3),0)+21,1,2),"外")+IF(BR222-BR220&lt;27,0,COUNTIF(OFFSET(L225,0,BR220+26,1,MIN(7-BR223,2)),"外"))</f>
        <v>0</v>
      </c>
      <c r="BC224" s="238"/>
      <c r="BD224" s="209"/>
      <c r="BE224" s="222"/>
      <c r="BF224" s="209"/>
      <c r="BG224" s="222"/>
      <c r="BH224" s="222"/>
      <c r="BI224" s="222"/>
      <c r="BJ224" s="222"/>
      <c r="BK224" s="222"/>
      <c r="BL224" s="173"/>
      <c r="BM224" s="227"/>
      <c r="BN224" s="227"/>
      <c r="BO224" s="173"/>
      <c r="BP224" s="227"/>
      <c r="BQ224" s="142" t="s">
        <v>101</v>
      </c>
      <c r="BR224" s="33">
        <f>SIGN(BR220)+SIGN(BR223)+BR225</f>
        <v>5</v>
      </c>
      <c r="BS224" s="173"/>
      <c r="BT224" s="173"/>
    </row>
    <row r="225" spans="1:74" s="4" customFormat="1" ht="29.1" customHeight="1">
      <c r="A225" s="17">
        <f t="shared" si="51"/>
        <v>8</v>
      </c>
      <c r="B225" s="17">
        <f t="shared" si="52"/>
        <v>1</v>
      </c>
      <c r="D225" s="89" cm="1">
        <f t="array" aca="1" ref="D225" ca="1">IF(INDIRECT(VLOOKUP(B225,B$8:C$38,2,FALSE)&amp;(10*A225-1))="","",INDIRECT(VLOOKUP(B225,B$8:C$38,2,FALSE)&amp;(10*A225-1)))</f>
        <v>46143</v>
      </c>
      <c r="E225" s="17" t="str">
        <f t="shared" ca="1" si="50"/>
        <v>金</v>
      </c>
      <c r="F225" s="17" t="str" cm="1">
        <f t="array" aca="1" ref="F225" ca="1">IF(E225="","",IF(INDIRECT(VLOOKUP(B225,B$8:C$38,2,FALSE)&amp;(10*A225+3))="","",INDIRECT(VLOOKUP(B225,B$8:C$38,2,FALSE)&amp;(10*A225+3))))</f>
        <v/>
      </c>
      <c r="G225" s="17" t="str" cm="1">
        <f t="array" aca="1" ref="G225" ca="1">IF(E225="","",IF(INDIRECT(VLOOKUP(B225,B$8:C$38,2,FALSE)&amp;(10*A225+5))="","",INDIRECT(VLOOKUP(B225,B$8:C$38,2,FALSE)&amp;(10*A225+5))))</f>
        <v/>
      </c>
      <c r="H225" s="17" t="str" cm="1">
        <f t="array" aca="1" ref="H225" ca="1">IF(G225="","",IF(G225="●","振替後",IF(G225="▲","振替前",IF(G225="○","休日",IF(G225="外","非対象期間",IF(INDIRECT(VLOOKUP(B225,B$8:C$38,2,FALSE)&amp;(10*A225+5))="","",INDIRECT(VLOOKUP(B225,B$8:C$38,2,FALSE)&amp;(10*A225+5))))))))</f>
        <v/>
      </c>
      <c r="J225" s="69"/>
      <c r="K225" s="212" t="s">
        <v>84</v>
      </c>
      <c r="L225" s="194"/>
      <c r="M225" s="194"/>
      <c r="N225" s="194"/>
      <c r="O225" s="194"/>
      <c r="P225" s="194"/>
      <c r="Q225" s="194"/>
      <c r="R225" s="194"/>
      <c r="S225" s="194"/>
      <c r="T225" s="194"/>
      <c r="U225" s="194"/>
      <c r="V225" s="194"/>
      <c r="W225" s="194"/>
      <c r="X225" s="194"/>
      <c r="Y225" s="194"/>
      <c r="Z225" s="194"/>
      <c r="AA225" s="194"/>
      <c r="AB225" s="194"/>
      <c r="AC225" s="194"/>
      <c r="AD225" s="194"/>
      <c r="AE225" s="194"/>
      <c r="AF225" s="194"/>
      <c r="AG225" s="194"/>
      <c r="AH225" s="194"/>
      <c r="AI225" s="194"/>
      <c r="AJ225" s="194"/>
      <c r="AK225" s="194"/>
      <c r="AL225" s="194"/>
      <c r="AM225" s="194"/>
      <c r="AN225" s="194"/>
      <c r="AO225" s="194"/>
      <c r="AP225" s="276"/>
      <c r="AQ225" s="118">
        <f ca="1">IF(BR220=7,COUNTIF(OFFSET($L225,0,0,1,$BR220),"○")+COUNTIF(OFFSET($L225,0,$BR220,1,7),"●"),COUNTIF(OFFSET($L225,0,0,1,$BR220),"○")+COUNTIF(OFFSET($L225,-10,DAY(EOMONTH(L218-1,0))-7+BR220,1,7-$BR220),"○")+COUNTIF(OFFSET(L225,0,BR220,1,7),"●"))</f>
        <v>0</v>
      </c>
      <c r="AR225" s="119">
        <f ca="1">COUNTIF(OFFSET($L225,0,$BR220,1,7),"○")+COUNTIF(OFFSET($L225,0,$BR220+7,1,7),"●")</f>
        <v>0</v>
      </c>
      <c r="AS225" s="119">
        <f ca="1">COUNTIF(OFFSET($L225,0,$BR220+7,1,7),"○")+COUNTIF(OFFSET($L225,0,$BR220+14,1,7),"●")</f>
        <v>0</v>
      </c>
      <c r="AT225" s="119">
        <f ca="1">IF(BR225=3,COUNTIF(OFFSET($L225,0,$BR220+14,1,7),"○")+IFERROR(COUNTIF(OFFSET(L225,0,BR220+22,1,BR223),"●"),0)+COUNTIF(OFFSET(L225,10,0,1,7-BR223),"●"),COUNTIF(OFFSET($L225,0,$BR220+14,1,7),"○")+COUNTIF(OFFSET($L225,0,$BR220+21,1,7),"●"))</f>
        <v>0</v>
      </c>
      <c r="AU225" s="120" t="str">
        <f ca="1">IF((BR225+SIGN(BR220))&lt;5,"-",IF(BR223=0,COUNTIF(OFFSET(L225,0,BR220+21,1,7),"○")+COUNTIF(OFFSET(L225,10,0,1,7-BR223),"●"),COUNTIF(OFFSET(L225,0,BR220+21,1,7),"○")+COUNTIF(OFFSET(L225,0,BR220+28,1,BR223),"●")+COUNTIF(OFFSET(L225,10,1,7-BR223,),"●")))</f>
        <v>-</v>
      </c>
      <c r="AV225" s="198">
        <f>BJ220</f>
        <v>0</v>
      </c>
      <c r="AW225" s="200">
        <f>IF(BD220=0,"対象外",AV225/BD220)</f>
        <v>0</v>
      </c>
      <c r="AX225" s="202" t="str">
        <f ca="1">IF(BD220=0,"対象外",IF(AV225/BD220&gt;=0.285,"達成",IF(AV225&gt;=BP223,"達成※","未")))</f>
        <v>未</v>
      </c>
      <c r="AY225" s="204">
        <f>BK220</f>
        <v>32</v>
      </c>
      <c r="AZ225" s="206">
        <f>IFERROR(AY225/BG220,"")</f>
        <v>5.3422370617696162E-2</v>
      </c>
      <c r="BA225" s="241"/>
      <c r="BB225" s="243"/>
      <c r="BC225" s="238"/>
      <c r="BD225" s="210"/>
      <c r="BE225" s="222"/>
      <c r="BF225" s="210"/>
      <c r="BG225" s="222"/>
      <c r="BH225" s="222"/>
      <c r="BI225" s="222"/>
      <c r="BJ225" s="222"/>
      <c r="BK225" s="222"/>
      <c r="BL225" s="173"/>
      <c r="BM225" s="228"/>
      <c r="BN225" s="228"/>
      <c r="BO225" s="173"/>
      <c r="BP225" s="228"/>
      <c r="BQ225" s="37" t="s">
        <v>100</v>
      </c>
      <c r="BR225" s="104">
        <f>ROUNDDOWN((BR222-BR220)/7,0)</f>
        <v>3</v>
      </c>
      <c r="BS225" s="173"/>
      <c r="BT225" s="173"/>
    </row>
    <row r="226" spans="1:74" s="4" customFormat="1" ht="29.1" customHeight="1" thickBot="1">
      <c r="A226" s="17">
        <f t="shared" si="51"/>
        <v>8</v>
      </c>
      <c r="B226" s="17">
        <f t="shared" si="52"/>
        <v>2</v>
      </c>
      <c r="D226" s="89" cm="1">
        <f t="array" aca="1" ref="D226" ca="1">IF(INDIRECT(VLOOKUP(B226,B$8:C$38,2,FALSE)&amp;(10*A226-1))="","",INDIRECT(VLOOKUP(B226,B$8:C$38,2,FALSE)&amp;(10*A226-1)))</f>
        <v>46144</v>
      </c>
      <c r="E226" s="17" t="str">
        <f t="shared" ca="1" si="50"/>
        <v>土</v>
      </c>
      <c r="F226" s="17" t="str" cm="1">
        <f t="array" aca="1" ref="F226" ca="1">IF(E226="","",IF(INDIRECT(VLOOKUP(B226,B$8:C$38,2,FALSE)&amp;(10*A226+3))="","",INDIRECT(VLOOKUP(B226,B$8:C$38,2,FALSE)&amp;(10*A226+3))))</f>
        <v/>
      </c>
      <c r="G226" s="17" t="str" cm="1">
        <f t="array" aca="1" ref="G226" ca="1">IF(E226="","",IF(INDIRECT(VLOOKUP(B226,B$8:C$38,2,FALSE)&amp;(10*A226+5))="","",INDIRECT(VLOOKUP(B226,B$8:C$38,2,FALSE)&amp;(10*A226+5))))</f>
        <v/>
      </c>
      <c r="H226" s="17" t="str" cm="1">
        <f t="array" aca="1" ref="H226" ca="1">IF(G226="","",IF(G226="●","振替後",IF(G226="▲","振替前",IF(G226="○","休日",IF(G226="外","非対象期間",IF(INDIRECT(VLOOKUP(B226,B$8:C$38,2,FALSE)&amp;(10*A226+5))="","",INDIRECT(VLOOKUP(B226,B$8:C$38,2,FALSE)&amp;(10*A226+5))))))))</f>
        <v/>
      </c>
      <c r="J226" s="69"/>
      <c r="K226" s="213"/>
      <c r="L226" s="195"/>
      <c r="M226" s="195"/>
      <c r="N226" s="195"/>
      <c r="O226" s="195"/>
      <c r="P226" s="195"/>
      <c r="Q226" s="195"/>
      <c r="R226" s="195"/>
      <c r="S226" s="195"/>
      <c r="T226" s="195"/>
      <c r="U226" s="195"/>
      <c r="V226" s="195"/>
      <c r="W226" s="195"/>
      <c r="X226" s="195"/>
      <c r="Y226" s="195"/>
      <c r="Z226" s="195"/>
      <c r="AA226" s="195"/>
      <c r="AB226" s="195"/>
      <c r="AC226" s="195"/>
      <c r="AD226" s="195"/>
      <c r="AE226" s="195"/>
      <c r="AF226" s="195"/>
      <c r="AG226" s="195"/>
      <c r="AH226" s="195"/>
      <c r="AI226" s="195"/>
      <c r="AJ226" s="195"/>
      <c r="AK226" s="195"/>
      <c r="AL226" s="195"/>
      <c r="AM226" s="195"/>
      <c r="AN226" s="195"/>
      <c r="AO226" s="195"/>
      <c r="AP226" s="277"/>
      <c r="AQ226" s="123" t="str">
        <f ca="1">IF(BR220=1,
IF((2-COUNTIF(OFFSET(L225,0,0,1,1),"外")-COUNTIF(OFFSET(L225,-10,BR212-1),"外"))&lt;=AQ225,"達成","未"),
IF((2-COUNTIF(OFFSET(L225,0,MAX(5-WEEKDAY(L218,3),0),1,2),"外"))&lt;=AQ225,"達成","未"))</f>
        <v>未</v>
      </c>
      <c r="AR226" s="124" t="str">
        <f ca="1">IF((2-COUNTIF(OFFSET($L225,0,$BR220+5,1,2),"外"))&lt;=AR225,"達成","未")</f>
        <v>未</v>
      </c>
      <c r="AS226" s="124" t="str">
        <f ca="1">IF((2-COUNTIF(OFFSET($L225,0,$BR220+12,1,2),"外"))&lt;=AS225,"達成","未")</f>
        <v>未</v>
      </c>
      <c r="AT226" s="124" t="str">
        <f ca="1">IF((2-COUNTIF(OFFSET($L225,0,$BR220+19,1,2),"外"))&lt;=AT225,"達成","未")</f>
        <v>未</v>
      </c>
      <c r="AU226" s="125" t="str">
        <f ca="1">IF((BR225+SIGN(BR220))&lt;5,"-",IF((2-COUNTIF(OFFSET($L225,0,$BR220+26,1,2),"外"))&lt;=AU225,"達成","未"))</f>
        <v>-</v>
      </c>
      <c r="AV226" s="199"/>
      <c r="AW226" s="201"/>
      <c r="AX226" s="203"/>
      <c r="AY226" s="205"/>
      <c r="AZ226" s="207"/>
      <c r="BA226" s="38"/>
      <c r="BB226" s="38"/>
      <c r="BC226" s="138"/>
      <c r="BD226" s="138"/>
      <c r="BE226" s="138"/>
      <c r="BF226" s="138"/>
      <c r="BG226" s="138"/>
      <c r="BH226" s="138"/>
      <c r="BI226" s="138"/>
      <c r="BJ226" s="138"/>
      <c r="BK226" s="138"/>
      <c r="BL226" s="46"/>
      <c r="BM226" s="46"/>
      <c r="BN226" s="46"/>
      <c r="BO226" s="46"/>
      <c r="BP226" s="46"/>
      <c r="BQ226" s="46"/>
      <c r="BR226" s="34"/>
      <c r="BS226" s="46"/>
      <c r="BT226" s="2"/>
    </row>
    <row r="227" spans="1:74" ht="14.25" thickBot="1">
      <c r="A227" s="17">
        <f t="shared" si="51"/>
        <v>8</v>
      </c>
      <c r="B227" s="17">
        <f t="shared" si="52"/>
        <v>3</v>
      </c>
      <c r="D227" s="89" cm="1">
        <f t="array" aca="1" ref="D227" ca="1">IF(INDIRECT(VLOOKUP(B227,B$8:C$38,2,FALSE)&amp;(10*A227-1))="","",INDIRECT(VLOOKUP(B227,B$8:C$38,2,FALSE)&amp;(10*A227-1)))</f>
        <v>46145</v>
      </c>
      <c r="E227" s="17" t="str">
        <f t="shared" ca="1" si="50"/>
        <v>日</v>
      </c>
      <c r="F227" s="17" t="str" cm="1">
        <f t="array" aca="1" ref="F227" ca="1">IF(E227="","",IF(INDIRECT(VLOOKUP(B227,B$8:C$38,2,FALSE)&amp;(10*A227+3))="","",INDIRECT(VLOOKUP(B227,B$8:C$38,2,FALSE)&amp;(10*A227+3))))</f>
        <v/>
      </c>
      <c r="G227" s="17" t="str" cm="1">
        <f t="array" aca="1" ref="G227" ca="1">IF(E227="","",IF(INDIRECT(VLOOKUP(B227,B$8:C$38,2,FALSE)&amp;(10*A227+5))="","",INDIRECT(VLOOKUP(B227,B$8:C$38,2,FALSE)&amp;(10*A227+5))))</f>
        <v/>
      </c>
      <c r="H227" s="17" t="str" cm="1">
        <f t="array" aca="1" ref="H227" ca="1">IF(G227="","",IF(G227="●","振替後",IF(G227="▲","振替前",IF(G227="○","休日",IF(G227="外","非対象期間",IF(INDIRECT(VLOOKUP(B227,B$8:C$38,2,FALSE)&amp;(10*A227+5))="","",INDIRECT(VLOOKUP(B227,B$8:C$38,2,FALSE)&amp;(10*A227+5))))))))</f>
        <v/>
      </c>
      <c r="J227" s="52"/>
      <c r="K227" s="53"/>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BI227" s="7"/>
      <c r="BJ227" s="7"/>
      <c r="BK227" s="7"/>
      <c r="BL227" s="2"/>
    </row>
    <row r="228" spans="1:74" ht="13.5" customHeight="1">
      <c r="A228" s="17">
        <f t="shared" si="51"/>
        <v>8</v>
      </c>
      <c r="B228" s="17">
        <f t="shared" si="52"/>
        <v>4</v>
      </c>
      <c r="D228" s="89" cm="1">
        <f t="array" aca="1" ref="D228" ca="1">IF(INDIRECT(VLOOKUP(B228,B$8:C$38,2,FALSE)&amp;(10*A228-1))="","",INDIRECT(VLOOKUP(B228,B$8:C$38,2,FALSE)&amp;(10*A228-1)))</f>
        <v>46146</v>
      </c>
      <c r="E228" s="17" t="str">
        <f t="shared" ca="1" si="50"/>
        <v>月</v>
      </c>
      <c r="F228" s="17" t="str" cm="1">
        <f t="array" aca="1" ref="F228" ca="1">IF(E228="","",IF(INDIRECT(VLOOKUP(B228,B$8:C$38,2,FALSE)&amp;(10*A228+3))="","",INDIRECT(VLOOKUP(B228,B$8:C$38,2,FALSE)&amp;(10*A228+3))))</f>
        <v/>
      </c>
      <c r="G228" s="17" t="str" cm="1">
        <f t="array" aca="1" ref="G228" ca="1">IF(E228="","",IF(INDIRECT(VLOOKUP(B228,B$8:C$38,2,FALSE)&amp;(10*A228+5))="","",INDIRECT(VLOOKUP(B228,B$8:C$38,2,FALSE)&amp;(10*A228+5))))</f>
        <v/>
      </c>
      <c r="H228" s="17" t="str" cm="1">
        <f t="array" aca="1" ref="H228" ca="1">IF(G228="","",IF(G228="●","振替後",IF(G228="▲","振替前",IF(G228="○","休日",IF(G228="外","非対象期間",IF(INDIRECT(VLOOKUP(B228,B$8:C$38,2,FALSE)&amp;(10*A228+5))="","",INDIRECT(VLOOKUP(B228,B$8:C$38,2,FALSE)&amp;(10*A228+5))))))))</f>
        <v/>
      </c>
      <c r="J228" s="52"/>
      <c r="K228" s="66" t="s">
        <v>0</v>
      </c>
      <c r="L228" s="258">
        <f>DATE(YEAR(L218),MONTH(L218)+1,DAY(L218))</f>
        <v>46600</v>
      </c>
      <c r="M228" s="258"/>
      <c r="N228" s="258"/>
      <c r="O228" s="258"/>
      <c r="P228" s="258"/>
      <c r="Q228" s="258"/>
      <c r="R228" s="258"/>
      <c r="S228" s="258"/>
      <c r="T228" s="258"/>
      <c r="U228" s="258"/>
      <c r="V228" s="258"/>
      <c r="W228" s="258"/>
      <c r="X228" s="258"/>
      <c r="Y228" s="258"/>
      <c r="Z228" s="258"/>
      <c r="AA228" s="258"/>
      <c r="AB228" s="258"/>
      <c r="AC228" s="258"/>
      <c r="AD228" s="258"/>
      <c r="AE228" s="258"/>
      <c r="AF228" s="258"/>
      <c r="AG228" s="258"/>
      <c r="AH228" s="258"/>
      <c r="AI228" s="258"/>
      <c r="AJ228" s="258"/>
      <c r="AK228" s="258"/>
      <c r="AL228" s="258"/>
      <c r="AM228" s="258"/>
      <c r="AN228" s="258"/>
      <c r="AO228" s="258"/>
      <c r="AP228" s="259"/>
      <c r="AQ228" s="270" t="s">
        <v>136</v>
      </c>
      <c r="AR228" s="271"/>
      <c r="AS228" s="271"/>
      <c r="AT228" s="271"/>
      <c r="AU228" s="272"/>
      <c r="AV228" s="260" t="s">
        <v>50</v>
      </c>
      <c r="AW228" s="261"/>
      <c r="AX228" s="262"/>
      <c r="AY228" s="266" t="s">
        <v>11</v>
      </c>
      <c r="AZ228" s="267"/>
      <c r="BA228" s="250" t="s">
        <v>102</v>
      </c>
      <c r="BB228" s="253" t="s">
        <v>103</v>
      </c>
      <c r="BC228" s="256" t="s">
        <v>15</v>
      </c>
      <c r="BD228" s="208" t="s">
        <v>104</v>
      </c>
      <c r="BE228" s="247" t="s">
        <v>105</v>
      </c>
      <c r="BF228" s="208" t="s">
        <v>107</v>
      </c>
      <c r="BG228" s="247" t="s">
        <v>106</v>
      </c>
      <c r="BH228" s="208" t="s">
        <v>80</v>
      </c>
      <c r="BI228" s="208" t="s">
        <v>81</v>
      </c>
      <c r="BJ228" s="139" t="s">
        <v>82</v>
      </c>
      <c r="BK228" s="139" t="s">
        <v>83</v>
      </c>
      <c r="BL228" s="222" t="s">
        <v>52</v>
      </c>
      <c r="BM228" s="247" t="s">
        <v>108</v>
      </c>
      <c r="BN228" s="247" t="s">
        <v>109</v>
      </c>
      <c r="BO228" s="222" t="s">
        <v>110</v>
      </c>
      <c r="BP228" s="222" t="s">
        <v>111</v>
      </c>
      <c r="BQ228" s="143"/>
      <c r="BR228" s="245" t="s">
        <v>92</v>
      </c>
      <c r="BS228" s="222" t="s">
        <v>61</v>
      </c>
      <c r="BT228" s="173" t="s">
        <v>142</v>
      </c>
    </row>
    <row r="229" spans="1:74" ht="12.95" customHeight="1">
      <c r="A229" s="17">
        <f t="shared" si="51"/>
        <v>8</v>
      </c>
      <c r="B229" s="17">
        <f t="shared" si="52"/>
        <v>5</v>
      </c>
      <c r="D229" s="89" cm="1">
        <f t="array" aca="1" ref="D229" ca="1">IF(INDIRECT(VLOOKUP(B229,B$8:C$38,2,FALSE)&amp;(10*A229-1))="","",INDIRECT(VLOOKUP(B229,B$8:C$38,2,FALSE)&amp;(10*A229-1)))</f>
        <v>46147</v>
      </c>
      <c r="E229" s="17" t="str">
        <f t="shared" ca="1" si="50"/>
        <v>火</v>
      </c>
      <c r="F229" s="17" t="str" cm="1">
        <f t="array" aca="1" ref="F229" ca="1">IF(E229="","",IF(INDIRECT(VLOOKUP(B229,B$8:C$38,2,FALSE)&amp;(10*A229+3))="","",INDIRECT(VLOOKUP(B229,B$8:C$38,2,FALSE)&amp;(10*A229+3))))</f>
        <v/>
      </c>
      <c r="G229" s="17" t="str" cm="1">
        <f t="array" aca="1" ref="G229" ca="1">IF(E229="","",IF(INDIRECT(VLOOKUP(B229,B$8:C$38,2,FALSE)&amp;(10*A229+5))="","",INDIRECT(VLOOKUP(B229,B$8:C$38,2,FALSE)&amp;(10*A229+5))))</f>
        <v/>
      </c>
      <c r="H229" s="17" t="str" cm="1">
        <f t="array" aca="1" ref="H229" ca="1">IF(G229="","",IF(G229="●","振替後",IF(G229="▲","振替前",IF(G229="○","休日",IF(G229="外","非対象期間",IF(INDIRECT(VLOOKUP(B229,B$8:C$38,2,FALSE)&amp;(10*A229+5))="","",INDIRECT(VLOOKUP(B229,B$8:C$38,2,FALSE)&amp;(10*A229+5))))))))</f>
        <v/>
      </c>
      <c r="J229" s="52"/>
      <c r="K229" s="67" t="s">
        <v>1</v>
      </c>
      <c r="L229" s="126">
        <f>DATE(YEAR(L228),MONTH(L228),DAY(L228))</f>
        <v>46600</v>
      </c>
      <c r="M229" s="126">
        <f>IF(MONTH(DATE(YEAR(L229),MONTH(L229),DAY(L229)+1))=MONTH($L228),DATE(YEAR(L229),MONTH(L229),DAY(L229)+1),"")</f>
        <v>46601</v>
      </c>
      <c r="N229" s="126">
        <f t="shared" ref="N229:AP229" si="57">IF(MONTH(DATE(YEAR(M229),MONTH(M229),DAY(M229)+1))=MONTH($L228),DATE(YEAR(M229),MONTH(M229),DAY(M229)+1),"")</f>
        <v>46602</v>
      </c>
      <c r="O229" s="126">
        <f t="shared" si="57"/>
        <v>46603</v>
      </c>
      <c r="P229" s="126">
        <f t="shared" si="57"/>
        <v>46604</v>
      </c>
      <c r="Q229" s="126">
        <f t="shared" si="57"/>
        <v>46605</v>
      </c>
      <c r="R229" s="126">
        <f t="shared" si="57"/>
        <v>46606</v>
      </c>
      <c r="S229" s="126">
        <f t="shared" si="57"/>
        <v>46607</v>
      </c>
      <c r="T229" s="126">
        <f t="shared" si="57"/>
        <v>46608</v>
      </c>
      <c r="U229" s="126">
        <f t="shared" si="57"/>
        <v>46609</v>
      </c>
      <c r="V229" s="126">
        <f t="shared" si="57"/>
        <v>46610</v>
      </c>
      <c r="W229" s="126">
        <f t="shared" si="57"/>
        <v>46611</v>
      </c>
      <c r="X229" s="126">
        <f t="shared" si="57"/>
        <v>46612</v>
      </c>
      <c r="Y229" s="126">
        <f t="shared" si="57"/>
        <v>46613</v>
      </c>
      <c r="Z229" s="126">
        <f t="shared" si="57"/>
        <v>46614</v>
      </c>
      <c r="AA229" s="126">
        <f t="shared" si="57"/>
        <v>46615</v>
      </c>
      <c r="AB229" s="126">
        <f t="shared" si="57"/>
        <v>46616</v>
      </c>
      <c r="AC229" s="126">
        <f t="shared" si="57"/>
        <v>46617</v>
      </c>
      <c r="AD229" s="126">
        <f t="shared" si="57"/>
        <v>46618</v>
      </c>
      <c r="AE229" s="126">
        <f t="shared" si="57"/>
        <v>46619</v>
      </c>
      <c r="AF229" s="126">
        <f t="shared" si="57"/>
        <v>46620</v>
      </c>
      <c r="AG229" s="126">
        <f t="shared" si="57"/>
        <v>46621</v>
      </c>
      <c r="AH229" s="126">
        <f t="shared" si="57"/>
        <v>46622</v>
      </c>
      <c r="AI229" s="126">
        <f t="shared" si="57"/>
        <v>46623</v>
      </c>
      <c r="AJ229" s="126">
        <f t="shared" si="57"/>
        <v>46624</v>
      </c>
      <c r="AK229" s="126">
        <f t="shared" si="57"/>
        <v>46625</v>
      </c>
      <c r="AL229" s="126">
        <f t="shared" si="57"/>
        <v>46626</v>
      </c>
      <c r="AM229" s="126">
        <f t="shared" si="57"/>
        <v>46627</v>
      </c>
      <c r="AN229" s="126">
        <f t="shared" si="57"/>
        <v>46628</v>
      </c>
      <c r="AO229" s="126">
        <f t="shared" si="57"/>
        <v>46629</v>
      </c>
      <c r="AP229" s="127">
        <f t="shared" si="57"/>
        <v>46630</v>
      </c>
      <c r="AQ229" s="273"/>
      <c r="AR229" s="274"/>
      <c r="AS229" s="274"/>
      <c r="AT229" s="274"/>
      <c r="AU229" s="275"/>
      <c r="AV229" s="263"/>
      <c r="AW229" s="264"/>
      <c r="AX229" s="265"/>
      <c r="AY229" s="268"/>
      <c r="AZ229" s="269"/>
      <c r="BA229" s="251"/>
      <c r="BB229" s="254"/>
      <c r="BC229" s="257"/>
      <c r="BD229" s="210"/>
      <c r="BE229" s="248"/>
      <c r="BF229" s="210"/>
      <c r="BG229" s="248"/>
      <c r="BH229" s="210"/>
      <c r="BI229" s="210"/>
      <c r="BJ229" s="140" t="s">
        <v>78</v>
      </c>
      <c r="BK229" s="140" t="s">
        <v>79</v>
      </c>
      <c r="BL229" s="222"/>
      <c r="BM229" s="249"/>
      <c r="BN229" s="249"/>
      <c r="BO229" s="173"/>
      <c r="BP229" s="173"/>
      <c r="BQ229" s="144"/>
      <c r="BR229" s="246"/>
      <c r="BS229" s="222"/>
      <c r="BT229" s="173"/>
    </row>
    <row r="230" spans="1:74" ht="13.5" customHeight="1">
      <c r="A230" s="17">
        <f t="shared" si="51"/>
        <v>8</v>
      </c>
      <c r="B230" s="17">
        <f t="shared" si="52"/>
        <v>6</v>
      </c>
      <c r="D230" s="89" cm="1">
        <f t="array" aca="1" ref="D230" ca="1">IF(INDIRECT(VLOOKUP(B230,B$8:C$38,2,FALSE)&amp;(10*A230-1))="","",INDIRECT(VLOOKUP(B230,B$8:C$38,2,FALSE)&amp;(10*A230-1)))</f>
        <v>46148</v>
      </c>
      <c r="E230" s="17" t="str">
        <f t="shared" ca="1" si="50"/>
        <v>水</v>
      </c>
      <c r="F230" s="17" t="str" cm="1">
        <f t="array" aca="1" ref="F230" ca="1">IF(E230="","",IF(INDIRECT(VLOOKUP(B230,B$8:C$38,2,FALSE)&amp;(10*A230+3))="","",INDIRECT(VLOOKUP(B230,B$8:C$38,2,FALSE)&amp;(10*A230+3))))</f>
        <v/>
      </c>
      <c r="G230" s="17" t="str" cm="1">
        <f t="array" aca="1" ref="G230" ca="1">IF(E230="","",IF(INDIRECT(VLOOKUP(B230,B$8:C$38,2,FALSE)&amp;(10*A230+5))="","",INDIRECT(VLOOKUP(B230,B$8:C$38,2,FALSE)&amp;(10*A230+5))))</f>
        <v/>
      </c>
      <c r="H230" s="17" t="str" cm="1">
        <f t="array" aca="1" ref="H230" ca="1">IF(G230="","",IF(G230="●","振替後",IF(G230="▲","振替前",IF(G230="○","休日",IF(G230="外","非対象期間",IF(INDIRECT(VLOOKUP(B230,B$8:C$38,2,FALSE)&amp;(10*A230+5))="","",INDIRECT(VLOOKUP(B230,B$8:C$38,2,FALSE)&amp;(10*A230+5))))))))</f>
        <v/>
      </c>
      <c r="J230" s="52"/>
      <c r="K230" s="67" t="s">
        <v>2</v>
      </c>
      <c r="L230" s="145" t="str">
        <f t="shared" ref="L230:AP230" si="58">TEXT(L229,"aaa")</f>
        <v>日</v>
      </c>
      <c r="M230" s="145" t="str">
        <f t="shared" si="58"/>
        <v>月</v>
      </c>
      <c r="N230" s="145" t="str">
        <f t="shared" si="58"/>
        <v>火</v>
      </c>
      <c r="O230" s="145" t="str">
        <f t="shared" si="58"/>
        <v>水</v>
      </c>
      <c r="P230" s="145" t="str">
        <f t="shared" si="58"/>
        <v>木</v>
      </c>
      <c r="Q230" s="145" t="str">
        <f t="shared" si="58"/>
        <v>金</v>
      </c>
      <c r="R230" s="145" t="str">
        <f t="shared" si="58"/>
        <v>土</v>
      </c>
      <c r="S230" s="145" t="str">
        <f t="shared" si="58"/>
        <v>日</v>
      </c>
      <c r="T230" s="145" t="str">
        <f t="shared" si="58"/>
        <v>月</v>
      </c>
      <c r="U230" s="145" t="str">
        <f t="shared" si="58"/>
        <v>火</v>
      </c>
      <c r="V230" s="145" t="str">
        <f t="shared" si="58"/>
        <v>水</v>
      </c>
      <c r="W230" s="145" t="str">
        <f t="shared" si="58"/>
        <v>木</v>
      </c>
      <c r="X230" s="145" t="str">
        <f t="shared" si="58"/>
        <v>金</v>
      </c>
      <c r="Y230" s="145" t="str">
        <f t="shared" si="58"/>
        <v>土</v>
      </c>
      <c r="Z230" s="145" t="str">
        <f t="shared" si="58"/>
        <v>日</v>
      </c>
      <c r="AA230" s="145" t="str">
        <f t="shared" si="58"/>
        <v>月</v>
      </c>
      <c r="AB230" s="145" t="str">
        <f t="shared" si="58"/>
        <v>火</v>
      </c>
      <c r="AC230" s="145" t="str">
        <f t="shared" si="58"/>
        <v>水</v>
      </c>
      <c r="AD230" s="145" t="str">
        <f t="shared" si="58"/>
        <v>木</v>
      </c>
      <c r="AE230" s="145" t="str">
        <f t="shared" si="58"/>
        <v>金</v>
      </c>
      <c r="AF230" s="145" t="str">
        <f t="shared" si="58"/>
        <v>土</v>
      </c>
      <c r="AG230" s="145" t="str">
        <f t="shared" si="58"/>
        <v>日</v>
      </c>
      <c r="AH230" s="145" t="str">
        <f t="shared" si="58"/>
        <v>月</v>
      </c>
      <c r="AI230" s="145" t="str">
        <f t="shared" si="58"/>
        <v>火</v>
      </c>
      <c r="AJ230" s="145" t="str">
        <f t="shared" si="58"/>
        <v>水</v>
      </c>
      <c r="AK230" s="145" t="str">
        <f t="shared" si="58"/>
        <v>木</v>
      </c>
      <c r="AL230" s="145" t="str">
        <f t="shared" si="58"/>
        <v>金</v>
      </c>
      <c r="AM230" s="145" t="str">
        <f t="shared" si="58"/>
        <v>土</v>
      </c>
      <c r="AN230" s="145" t="str">
        <f t="shared" si="58"/>
        <v>日</v>
      </c>
      <c r="AO230" s="145" t="str">
        <f t="shared" si="58"/>
        <v>月</v>
      </c>
      <c r="AP230" s="146" t="str">
        <f t="shared" si="58"/>
        <v>火</v>
      </c>
      <c r="AQ230" s="287" t="s">
        <v>137</v>
      </c>
      <c r="AR230" s="289" t="s">
        <v>138</v>
      </c>
      <c r="AS230" s="289" t="s">
        <v>139</v>
      </c>
      <c r="AT230" s="289" t="s">
        <v>140</v>
      </c>
      <c r="AU230" s="304" t="s">
        <v>141</v>
      </c>
      <c r="AV230" s="229" t="s">
        <v>44</v>
      </c>
      <c r="AW230" s="230" t="s">
        <v>12</v>
      </c>
      <c r="AX230" s="231" t="s">
        <v>51</v>
      </c>
      <c r="AY230" s="232" t="s">
        <v>44</v>
      </c>
      <c r="AZ230" s="235" t="s">
        <v>13</v>
      </c>
      <c r="BA230" s="252"/>
      <c r="BB230" s="255"/>
      <c r="BC230" s="238">
        <f>COUNT(L229:AP229)</f>
        <v>31</v>
      </c>
      <c r="BD230" s="208">
        <f>BC230-BA232</f>
        <v>31</v>
      </c>
      <c r="BE230" s="222">
        <f>SUM(BD$8:BD233)</f>
        <v>630</v>
      </c>
      <c r="BF230" s="208">
        <f>BC230-BA234</f>
        <v>31</v>
      </c>
      <c r="BG230" s="222">
        <f>SUM(BF$8:BF233)</f>
        <v>630</v>
      </c>
      <c r="BH230" s="222">
        <f>COUNTIF(L233:AP233,"○")+COUNTIF(L233:AP233,"●")</f>
        <v>0</v>
      </c>
      <c r="BI230" s="222">
        <f>SUM(BH$9:BH234)</f>
        <v>32</v>
      </c>
      <c r="BJ230" s="222">
        <f>COUNTIF(L235:AP235,"○")+COUNTIF(L235:AP235,"●")</f>
        <v>0</v>
      </c>
      <c r="BK230" s="222">
        <f>SUM(BJ$10:BJ235)</f>
        <v>32</v>
      </c>
      <c r="BL230" s="173">
        <f>COUNTIF(L230:AP230,"土")+COUNTIF(L230:AP230,"日")</f>
        <v>9</v>
      </c>
      <c r="BM230" s="248"/>
      <c r="BN230" s="248"/>
      <c r="BO230" s="173" t="str">
        <f ca="1">IF(OR(BM231/BD230&lt;0.285,BM231=0),"特例","特例なし")</f>
        <v>特例なし</v>
      </c>
      <c r="BP230" s="173" t="str">
        <f ca="1">IF(OR(BN231/BF230&lt;0.285,BN231=0),"特例","特例なし")</f>
        <v>特例なし</v>
      </c>
      <c r="BQ230" s="223" t="s">
        <v>97</v>
      </c>
      <c r="BR230" s="225">
        <f>ABS(IF(WEEKDAY(L228,3)=0,7,WEEKDAY(L228,3)-7))</f>
        <v>1</v>
      </c>
      <c r="BS230" s="173">
        <f ca="1">IF($AX$340="計画",IF(BD230=0,1,IF(AX233="達成",1,IF(AX233="達成※",1,0))),IF(BF230=0,1,IF(AX235="達成",1,IF(AX235="達成※",1,0))))</f>
        <v>0</v>
      </c>
      <c r="BT230" s="173">
        <f ca="1">IF($AX$340="計画",IF(COUNTIF(AQ234:AU234,"未")=0,1,0),IF(COUNTIF(AQ236:AU236,"未")=0,1,0))</f>
        <v>0</v>
      </c>
    </row>
    <row r="231" spans="1:74" ht="33.950000000000003" customHeight="1">
      <c r="A231" s="17">
        <f t="shared" si="51"/>
        <v>8</v>
      </c>
      <c r="B231" s="17">
        <f t="shared" si="52"/>
        <v>7</v>
      </c>
      <c r="D231" s="89" cm="1">
        <f t="array" aca="1" ref="D231" ca="1">IF(INDIRECT(VLOOKUP(B231,B$8:C$38,2,FALSE)&amp;(10*A231-1))="","",INDIRECT(VLOOKUP(B231,B$8:C$38,2,FALSE)&amp;(10*A231-1)))</f>
        <v>46149</v>
      </c>
      <c r="E231" s="17" t="str">
        <f t="shared" ca="1" si="50"/>
        <v>木</v>
      </c>
      <c r="F231" s="17" t="str" cm="1">
        <f t="array" aca="1" ref="F231" ca="1">IF(E231="","",IF(INDIRECT(VLOOKUP(B231,B$8:C$38,2,FALSE)&amp;(10*A231+3))="","",INDIRECT(VLOOKUP(B231,B$8:C$38,2,FALSE)&amp;(10*A231+3))))</f>
        <v/>
      </c>
      <c r="G231" s="17" t="str" cm="1">
        <f t="array" aca="1" ref="G231" ca="1">IF(E231="","",IF(INDIRECT(VLOOKUP(B231,B$8:C$38,2,FALSE)&amp;(10*A231+5))="","",INDIRECT(VLOOKUP(B231,B$8:C$38,2,FALSE)&amp;(10*A231+5))))</f>
        <v/>
      </c>
      <c r="H231" s="17" t="str" cm="1">
        <f t="array" aca="1" ref="H231" ca="1">IF(G231="","",IF(G231="●","振替後",IF(G231="▲","振替前",IF(G231="○","休日",IF(G231="外","非対象期間",IF(INDIRECT(VLOOKUP(B231,B$8:C$38,2,FALSE)&amp;(10*A231+5))="","",INDIRECT(VLOOKUP(B231,B$8:C$38,2,FALSE)&amp;(10*A231+5))))))))</f>
        <v/>
      </c>
      <c r="J231" s="52"/>
      <c r="K231" s="220" t="s">
        <v>3</v>
      </c>
      <c r="L231" s="218" t="str">
        <f>IFERROR(VLOOKUP(L229,祝日一覧!$A:$C,3,FALSE),"")</f>
        <v/>
      </c>
      <c r="M231" s="218" t="str">
        <f>IFERROR(VLOOKUP(M229,祝日一覧!$A:$C,3,FALSE),"")</f>
        <v/>
      </c>
      <c r="N231" s="218" t="str">
        <f>IFERROR(VLOOKUP(N229,祝日一覧!$A:$C,3,FALSE),"")</f>
        <v/>
      </c>
      <c r="O231" s="218" t="str">
        <f>IFERROR(VLOOKUP(O229,祝日一覧!$A:$C,3,FALSE),"")</f>
        <v/>
      </c>
      <c r="P231" s="218" t="str">
        <f>IFERROR(VLOOKUP(P229,祝日一覧!$A:$C,3,FALSE),"")</f>
        <v/>
      </c>
      <c r="Q231" s="218" t="str">
        <f>IFERROR(VLOOKUP(Q229,祝日一覧!$A:$C,3,FALSE),"")</f>
        <v/>
      </c>
      <c r="R231" s="218" t="str">
        <f>IFERROR(VLOOKUP(R229,祝日一覧!$A:$C,3,FALSE),"")</f>
        <v/>
      </c>
      <c r="S231" s="218" t="str">
        <f>IFERROR(VLOOKUP(S229,祝日一覧!$A:$C,3,FALSE),"")</f>
        <v/>
      </c>
      <c r="T231" s="218" t="str">
        <f>IFERROR(VLOOKUP(T229,祝日一覧!$A:$C,3,FALSE),"")</f>
        <v/>
      </c>
      <c r="U231" s="218" t="str">
        <f>IFERROR(VLOOKUP(U229,祝日一覧!$A:$C,3,FALSE),"")</f>
        <v/>
      </c>
      <c r="V231" s="218" t="str">
        <f>IFERROR(VLOOKUP(V229,祝日一覧!$A:$C,3,FALSE),"")</f>
        <v>山の日</v>
      </c>
      <c r="W231" s="218" t="str">
        <f>IFERROR(VLOOKUP(W229,祝日一覧!$A:$C,3,FALSE),"")</f>
        <v/>
      </c>
      <c r="X231" s="218" t="str">
        <f>IFERROR(VLOOKUP(X229,祝日一覧!$A:$C,3,FALSE),"")</f>
        <v/>
      </c>
      <c r="Y231" s="218" t="str">
        <f>IFERROR(VLOOKUP(Y229,祝日一覧!$A:$C,3,FALSE),"")</f>
        <v/>
      </c>
      <c r="Z231" s="218" t="str">
        <f>IFERROR(VLOOKUP(Z229,祝日一覧!$A:$C,3,FALSE),"")</f>
        <v/>
      </c>
      <c r="AA231" s="218" t="str">
        <f>IFERROR(VLOOKUP(AA229,祝日一覧!$A:$C,3,FALSE),"")</f>
        <v/>
      </c>
      <c r="AB231" s="218" t="str">
        <f>IFERROR(VLOOKUP(AB229,祝日一覧!$A:$C,3,FALSE),"")</f>
        <v/>
      </c>
      <c r="AC231" s="218" t="str">
        <f>IFERROR(VLOOKUP(AC229,祝日一覧!$A:$C,3,FALSE),"")</f>
        <v/>
      </c>
      <c r="AD231" s="218" t="str">
        <f>IFERROR(VLOOKUP(AD229,祝日一覧!$A:$C,3,FALSE),"")</f>
        <v/>
      </c>
      <c r="AE231" s="218" t="str">
        <f>IFERROR(VLOOKUP(AE229,祝日一覧!$A:$C,3,FALSE),"")</f>
        <v/>
      </c>
      <c r="AF231" s="218" t="str">
        <f>IFERROR(VLOOKUP(AF229,祝日一覧!$A:$C,3,FALSE),"")</f>
        <v/>
      </c>
      <c r="AG231" s="218" t="str">
        <f>IFERROR(VLOOKUP(AG229,祝日一覧!$A:$C,3,FALSE),"")</f>
        <v/>
      </c>
      <c r="AH231" s="218" t="str">
        <f>IFERROR(VLOOKUP(AH229,祝日一覧!$A:$C,3,FALSE),"")</f>
        <v/>
      </c>
      <c r="AI231" s="218" t="str">
        <f>IFERROR(VLOOKUP(AI229,祝日一覧!$A:$C,3,FALSE),"")</f>
        <v/>
      </c>
      <c r="AJ231" s="218" t="str">
        <f>IFERROR(VLOOKUP(AJ229,祝日一覧!$A:$C,3,FALSE),"")</f>
        <v/>
      </c>
      <c r="AK231" s="218" t="str">
        <f>IFERROR(VLOOKUP(AK229,祝日一覧!$A:$C,3,FALSE),"")</f>
        <v/>
      </c>
      <c r="AL231" s="218" t="str">
        <f>IFERROR(VLOOKUP(AL229,祝日一覧!$A:$C,3,FALSE),"")</f>
        <v/>
      </c>
      <c r="AM231" s="218" t="str">
        <f>IFERROR(VLOOKUP(AM229,祝日一覧!$A:$C,3,FALSE),"")</f>
        <v/>
      </c>
      <c r="AN231" s="218" t="str">
        <f>IFERROR(VLOOKUP(AN229,祝日一覧!$A:$C,3,FALSE),"")</f>
        <v/>
      </c>
      <c r="AO231" s="218" t="str">
        <f>IFERROR(VLOOKUP(AO229,祝日一覧!$A:$C,3,FALSE),"")</f>
        <v/>
      </c>
      <c r="AP231" s="219" t="str">
        <f>IFERROR(VLOOKUP(AP229,祝日一覧!$A:$C,3,FALSE),"")</f>
        <v/>
      </c>
      <c r="AQ231" s="288"/>
      <c r="AR231" s="290"/>
      <c r="AS231" s="290"/>
      <c r="AT231" s="290"/>
      <c r="AU231" s="305"/>
      <c r="AV231" s="229"/>
      <c r="AW231" s="230"/>
      <c r="AX231" s="231"/>
      <c r="AY231" s="233"/>
      <c r="AZ231" s="236"/>
      <c r="BA231" s="41" t="s">
        <v>85</v>
      </c>
      <c r="BB231" s="42" t="s">
        <v>85</v>
      </c>
      <c r="BC231" s="238"/>
      <c r="BD231" s="209"/>
      <c r="BE231" s="222"/>
      <c r="BF231" s="209"/>
      <c r="BG231" s="222"/>
      <c r="BH231" s="222"/>
      <c r="BI231" s="222"/>
      <c r="BJ231" s="222"/>
      <c r="BK231" s="222"/>
      <c r="BL231" s="173"/>
      <c r="BM231" s="226">
        <f ca="1">BL230-BB232</f>
        <v>9</v>
      </c>
      <c r="BN231" s="226">
        <f ca="1">BL230-BB234</f>
        <v>9</v>
      </c>
      <c r="BO231" s="173"/>
      <c r="BP231" s="173"/>
      <c r="BQ231" s="224"/>
      <c r="BR231" s="225">
        <f>WEEKDAY(L227,3)</f>
        <v>5</v>
      </c>
      <c r="BS231" s="173"/>
      <c r="BT231" s="173"/>
      <c r="BU231" s="24"/>
    </row>
    <row r="232" spans="1:74" s="3" customFormat="1" ht="53.1" customHeight="1">
      <c r="A232" s="17">
        <f t="shared" si="51"/>
        <v>8</v>
      </c>
      <c r="B232" s="17">
        <f t="shared" si="52"/>
        <v>8</v>
      </c>
      <c r="C232" s="88"/>
      <c r="D232" s="89" cm="1">
        <f t="array" aca="1" ref="D232" ca="1">IF(INDIRECT(VLOOKUP(B232,B$8:C$38,2,FALSE)&amp;(10*A232-1))="","",INDIRECT(VLOOKUP(B232,B$8:C$38,2,FALSE)&amp;(10*A232-1)))</f>
        <v>46150</v>
      </c>
      <c r="E232" s="17" t="str">
        <f t="shared" ca="1" si="50"/>
        <v>金</v>
      </c>
      <c r="F232" s="17" t="str" cm="1">
        <f t="array" aca="1" ref="F232" ca="1">IF(E232="","",IF(INDIRECT(VLOOKUP(B232,B$8:C$38,2,FALSE)&amp;(10*A232+3))="","",INDIRECT(VLOOKUP(B232,B$8:C$38,2,FALSE)&amp;(10*A232+3))))</f>
        <v/>
      </c>
      <c r="G232" s="17" t="str" cm="1">
        <f t="array" aca="1" ref="G232" ca="1">IF(E232="","",IF(INDIRECT(VLOOKUP(B232,B$8:C$38,2,FALSE)&amp;(10*A232+5))="","",INDIRECT(VLOOKUP(B232,B$8:C$38,2,FALSE)&amp;(10*A232+5))))</f>
        <v/>
      </c>
      <c r="H232" s="17" t="str" cm="1">
        <f t="array" aca="1" ref="H232" ca="1">IF(G232="","",IF(G232="●","振替後",IF(G232="▲","振替前",IF(G232="○","休日",IF(G232="外","非対象期間",IF(INDIRECT(VLOOKUP(B232,B$8:C$38,2,FALSE)&amp;(10*A232+5))="","",INDIRECT(VLOOKUP(B232,B$8:C$38,2,FALSE)&amp;(10*A232+5))))))))</f>
        <v/>
      </c>
      <c r="J232" s="68"/>
      <c r="K232" s="221"/>
      <c r="L232" s="218"/>
      <c r="M232" s="218"/>
      <c r="N232" s="218"/>
      <c r="O232" s="218"/>
      <c r="P232" s="218"/>
      <c r="Q232" s="218"/>
      <c r="R232" s="218"/>
      <c r="S232" s="218"/>
      <c r="T232" s="218"/>
      <c r="U232" s="218"/>
      <c r="V232" s="218"/>
      <c r="W232" s="218"/>
      <c r="X232" s="218"/>
      <c r="Y232" s="218"/>
      <c r="Z232" s="218"/>
      <c r="AA232" s="218"/>
      <c r="AB232" s="218"/>
      <c r="AC232" s="218"/>
      <c r="AD232" s="218"/>
      <c r="AE232" s="218"/>
      <c r="AF232" s="218"/>
      <c r="AG232" s="218"/>
      <c r="AH232" s="218"/>
      <c r="AI232" s="218"/>
      <c r="AJ232" s="218"/>
      <c r="AK232" s="218"/>
      <c r="AL232" s="218"/>
      <c r="AM232" s="218"/>
      <c r="AN232" s="218"/>
      <c r="AO232" s="218"/>
      <c r="AP232" s="219"/>
      <c r="AQ232" s="108" t="str">
        <f>IF($BR230=7,DBCS(1&amp;"日～"&amp;7&amp;"日"),DBCS("前"&amp;DAY(EOMONTH($L228-1,0))-6+$BR230&amp;"日～"&amp;$BR230&amp;"日"))</f>
        <v>前２６日～１日</v>
      </c>
      <c r="AR232" s="109" t="str">
        <f>DBCS($BR230+1&amp;"日～"&amp;$BR230+7&amp;"日")</f>
        <v>２日～８日</v>
      </c>
      <c r="AS232" s="109" t="str">
        <f>DBCS($BR230+8&amp;"日～"&amp;$BR230+14&amp;"日")</f>
        <v>９日～１５日</v>
      </c>
      <c r="AT232" s="109" t="str">
        <f>DBCS($BR230+15&amp;"日～"&amp;$BR230+21&amp;"日")</f>
        <v>１６日～２２日</v>
      </c>
      <c r="AU232" s="110" t="str">
        <f>IF(AND(BR230=7,BR233=0),"-",IF($BR235=3,"-",DBCS($BR230+22&amp;"日～"&amp;$BR230+28&amp;"日")))</f>
        <v>２３日～２９日</v>
      </c>
      <c r="AV232" s="229"/>
      <c r="AW232" s="230"/>
      <c r="AX232" s="231"/>
      <c r="AY232" s="234"/>
      <c r="AZ232" s="237"/>
      <c r="BA232" s="41">
        <f>COUNTIF(L233:AP234,"外")</f>
        <v>0</v>
      </c>
      <c r="BB232" s="42">
        <f ca="1">COUNTIF(OFFSET(L233,0,MAX(5-WEEKDAY(L228,3),0),1,MIN(7-WEEKDAY(L228,3),2)),"外")+COUNTIF(OFFSET(L233,0,MAX(5-WEEKDAY(L228,3),0)+7,1,2),"外")+COUNTIF(OFFSET(L233,0,MAX(5-WEEKDAY(L228,3),0)+14,1,2),"外")+COUNTIF(OFFSET(L233,0,MAX(5-WEEKDAY(L228,3),0)+21,1,2),"外")+IF(BR232-BR230&lt;27,0,COUNTIF(OFFSET(L233,0,BR230+26,1,MIN(7-BR233,2)),"外"))</f>
        <v>0</v>
      </c>
      <c r="BC232" s="238"/>
      <c r="BD232" s="209"/>
      <c r="BE232" s="222"/>
      <c r="BF232" s="209"/>
      <c r="BG232" s="222"/>
      <c r="BH232" s="222"/>
      <c r="BI232" s="222"/>
      <c r="BJ232" s="222"/>
      <c r="BK232" s="222"/>
      <c r="BL232" s="173"/>
      <c r="BM232" s="227"/>
      <c r="BN232" s="227"/>
      <c r="BO232" s="173"/>
      <c r="BP232" s="173"/>
      <c r="BQ232" s="35" t="s">
        <v>98</v>
      </c>
      <c r="BR232" s="31">
        <f>DAY(EOMONTH(L228,0))</f>
        <v>31</v>
      </c>
      <c r="BS232" s="173"/>
      <c r="BT232" s="173"/>
      <c r="BU232" s="29"/>
      <c r="BV232" s="30"/>
    </row>
    <row r="233" spans="1:74" s="4" customFormat="1" ht="29.1" customHeight="1">
      <c r="A233" s="17">
        <f t="shared" si="51"/>
        <v>8</v>
      </c>
      <c r="B233" s="17">
        <f t="shared" si="52"/>
        <v>9</v>
      </c>
      <c r="D233" s="89" cm="1">
        <f t="array" aca="1" ref="D233" ca="1">IF(INDIRECT(VLOOKUP(B233,B$8:C$38,2,FALSE)&amp;(10*A233-1))="","",INDIRECT(VLOOKUP(B233,B$8:C$38,2,FALSE)&amp;(10*A233-1)))</f>
        <v>46151</v>
      </c>
      <c r="E233" s="17" t="str">
        <f t="shared" ca="1" si="50"/>
        <v>土</v>
      </c>
      <c r="F233" s="17" t="str" cm="1">
        <f t="array" aca="1" ref="F233" ca="1">IF(E233="","",IF(INDIRECT(VLOOKUP(B233,B$8:C$38,2,FALSE)&amp;(10*A233+3))="","",INDIRECT(VLOOKUP(B233,B$8:C$38,2,FALSE)&amp;(10*A233+3))))</f>
        <v/>
      </c>
      <c r="G233" s="17" t="str" cm="1">
        <f t="array" aca="1" ref="G233" ca="1">IF(E233="","",IF(INDIRECT(VLOOKUP(B233,B$8:C$38,2,FALSE)&amp;(10*A233+5))="","",INDIRECT(VLOOKUP(B233,B$8:C$38,2,FALSE)&amp;(10*A233+5))))</f>
        <v/>
      </c>
      <c r="H233" s="17" t="str" cm="1">
        <f t="array" aca="1" ref="H233" ca="1">IF(G233="","",IF(G233="●","振替後",IF(G233="▲","振替前",IF(G233="○","休日",IF(G233="外","非対象期間",IF(INDIRECT(VLOOKUP(B233,B$8:C$38,2,FALSE)&amp;(10*A233+5))="","",INDIRECT(VLOOKUP(B233,B$8:C$38,2,FALSE)&amp;(10*A233+5))))))))</f>
        <v/>
      </c>
      <c r="J233" s="69"/>
      <c r="K233" s="212" t="s">
        <v>88</v>
      </c>
      <c r="L233" s="194"/>
      <c r="M233" s="194"/>
      <c r="N233" s="194"/>
      <c r="O233" s="194"/>
      <c r="P233" s="194"/>
      <c r="Q233" s="194"/>
      <c r="R233" s="194"/>
      <c r="S233" s="194"/>
      <c r="T233" s="194"/>
      <c r="U233" s="194"/>
      <c r="V233" s="194"/>
      <c r="W233" s="194"/>
      <c r="X233" s="194"/>
      <c r="Y233" s="194"/>
      <c r="Z233" s="194"/>
      <c r="AA233" s="194"/>
      <c r="AB233" s="194"/>
      <c r="AC233" s="194"/>
      <c r="AD233" s="194"/>
      <c r="AE233" s="194"/>
      <c r="AF233" s="194"/>
      <c r="AG233" s="194"/>
      <c r="AH233" s="194"/>
      <c r="AI233" s="194"/>
      <c r="AJ233" s="194"/>
      <c r="AK233" s="194"/>
      <c r="AL233" s="194"/>
      <c r="AM233" s="194"/>
      <c r="AN233" s="194"/>
      <c r="AO233" s="194"/>
      <c r="AP233" s="196"/>
      <c r="AQ233" s="111">
        <f ca="1">IF(BR230=7,COUNTIF(OFFSET($L233,0,0,1,$BR230),"○")+COUNTIF(OFFSET($L233,0,$BR230,1,7),"●"),COUNTIF(OFFSET($L233,0,0,1,$BR230),"○")+COUNTIF(OFFSET($L233,-10,DAY(EOMONTH(L228-1,0))-7+BR230,1,7-$BR230),"○")+COUNTIF(OFFSET(L233,0,BR230,1,7),"●"))</f>
        <v>0</v>
      </c>
      <c r="AR233" s="112">
        <f ca="1">COUNTIF(OFFSET($L233,0,$BR230,1,7),"○")+COUNTIF(OFFSET($L233,0,$BR230+7,1,7),"●")</f>
        <v>0</v>
      </c>
      <c r="AS233" s="112">
        <f ca="1">COUNTIF(OFFSET($L233,0,$BR230+7,1,7),"○")+COUNTIF(OFFSET($L233,0,$BR230+14,1,7),"●")</f>
        <v>0</v>
      </c>
      <c r="AT233" s="112">
        <f ca="1">IF(BR235=3,COUNTIF(OFFSET($L233,0,$BR230+14,1,7),"○")+IFERROR(COUNTIF(OFFSET(L233,0,BR230+22,1,BR233),"●"),0)+COUNTIF(OFFSET(L233,10,0,1,7-BR233),"●"),COUNTIF(OFFSET($L233,0,$BR230+14,1,7),"○")+COUNTIF(OFFSET($L233,0,$BR230+21,1,7),"●"))</f>
        <v>0</v>
      </c>
      <c r="AU233" s="113">
        <f ca="1">IF((BR235+SIGN(BR230))&lt;5,"-",IF(BR233=0,COUNTIF(OFFSET(L233,0,BR230+21,1,7),"○")+COUNTIF(OFFSET(L233,10,0,1,7-BR233),"●"),COUNTIF(OFFSET(L233,0,BR230+21,1,7),"○")+COUNTIF(OFFSET(L233,0,BR230+28,1,BR233),"●")+COUNTIF(OFFSET(L233,10,1,7-BR233,),"●")))</f>
        <v>0</v>
      </c>
      <c r="AV233" s="198">
        <f>BH230</f>
        <v>0</v>
      </c>
      <c r="AW233" s="200">
        <f>IF(BD230=0,"対象外",AV233/BD230)</f>
        <v>0</v>
      </c>
      <c r="AX233" s="202" t="str">
        <f ca="1">IF(BD230=0,"対象外",IF(AV233/BD230&gt;=0.285,"達成",IF(AV233&gt;=BO233,"達成※","未")))</f>
        <v>未</v>
      </c>
      <c r="AY233" s="204">
        <f>BI230</f>
        <v>32</v>
      </c>
      <c r="AZ233" s="206">
        <f>IFERROR(AY233/BE230,"")</f>
        <v>5.0793650793650794E-2</v>
      </c>
      <c r="BA233" s="41" t="s">
        <v>86</v>
      </c>
      <c r="BB233" s="42" t="s">
        <v>86</v>
      </c>
      <c r="BC233" s="238"/>
      <c r="BD233" s="209"/>
      <c r="BE233" s="222"/>
      <c r="BF233" s="209"/>
      <c r="BG233" s="222"/>
      <c r="BH233" s="222"/>
      <c r="BI233" s="222"/>
      <c r="BJ233" s="222"/>
      <c r="BK233" s="222"/>
      <c r="BL233" s="173"/>
      <c r="BM233" s="227"/>
      <c r="BN233" s="227"/>
      <c r="BO233" s="173" t="str">
        <f ca="1">IF(OR(BM231/BD230&lt;0.285,BM231=0),BM231,"-")</f>
        <v>-</v>
      </c>
      <c r="BP233" s="226" t="str">
        <f ca="1">IF(OR(BN231/BF230&lt;0.285,BN231=0),BN231,"-")</f>
        <v>-</v>
      </c>
      <c r="BQ233" s="36" t="s">
        <v>99</v>
      </c>
      <c r="BR233" s="33">
        <f>MOD(BR232-BR230,7)</f>
        <v>2</v>
      </c>
      <c r="BS233" s="173"/>
      <c r="BT233" s="173"/>
    </row>
    <row r="234" spans="1:74" s="4" customFormat="1" ht="29.1" customHeight="1">
      <c r="A234" s="17">
        <f t="shared" si="51"/>
        <v>8</v>
      </c>
      <c r="B234" s="17">
        <f t="shared" si="52"/>
        <v>10</v>
      </c>
      <c r="D234" s="89" cm="1">
        <f t="array" aca="1" ref="D234" ca="1">IF(INDIRECT(VLOOKUP(B234,B$8:C$38,2,FALSE)&amp;(10*A234-1))="","",INDIRECT(VLOOKUP(B234,B$8:C$38,2,FALSE)&amp;(10*A234-1)))</f>
        <v>46152</v>
      </c>
      <c r="E234" s="17" t="str">
        <f t="shared" ca="1" si="50"/>
        <v>日</v>
      </c>
      <c r="F234" s="17" t="str" cm="1">
        <f t="array" aca="1" ref="F234" ca="1">IF(E234="","",IF(INDIRECT(VLOOKUP(B234,B$8:C$38,2,FALSE)&amp;(10*A234+3))="","",INDIRECT(VLOOKUP(B234,B$8:C$38,2,FALSE)&amp;(10*A234+3))))</f>
        <v/>
      </c>
      <c r="G234" s="17" t="str" cm="1">
        <f t="array" aca="1" ref="G234" ca="1">IF(E234="","",IF(INDIRECT(VLOOKUP(B234,B$8:C$38,2,FALSE)&amp;(10*A234+5))="","",INDIRECT(VLOOKUP(B234,B$8:C$38,2,FALSE)&amp;(10*A234+5))))</f>
        <v/>
      </c>
      <c r="H234" s="17" t="str" cm="1">
        <f t="array" aca="1" ref="H234" ca="1">IF(G234="","",IF(G234="●","振替後",IF(G234="▲","振替前",IF(G234="○","休日",IF(G234="外","非対象期間",IF(INDIRECT(VLOOKUP(B234,B$8:C$38,2,FALSE)&amp;(10*A234+5))="","",INDIRECT(VLOOKUP(B234,B$8:C$38,2,FALSE)&amp;(10*A234+5))))))))</f>
        <v/>
      </c>
      <c r="J234" s="69"/>
      <c r="K234" s="244"/>
      <c r="L234" s="194"/>
      <c r="M234" s="194"/>
      <c r="N234" s="194"/>
      <c r="O234" s="194"/>
      <c r="P234" s="194"/>
      <c r="Q234" s="194"/>
      <c r="R234" s="194"/>
      <c r="S234" s="194"/>
      <c r="T234" s="194"/>
      <c r="U234" s="194"/>
      <c r="V234" s="194"/>
      <c r="W234" s="194"/>
      <c r="X234" s="194"/>
      <c r="Y234" s="194"/>
      <c r="Z234" s="194"/>
      <c r="AA234" s="194"/>
      <c r="AB234" s="194"/>
      <c r="AC234" s="194"/>
      <c r="AD234" s="194"/>
      <c r="AE234" s="194"/>
      <c r="AF234" s="194"/>
      <c r="AG234" s="194"/>
      <c r="AH234" s="194"/>
      <c r="AI234" s="194"/>
      <c r="AJ234" s="194"/>
      <c r="AK234" s="194"/>
      <c r="AL234" s="194"/>
      <c r="AM234" s="194"/>
      <c r="AN234" s="194"/>
      <c r="AO234" s="194"/>
      <c r="AP234" s="196"/>
      <c r="AQ234" s="114" t="str">
        <f ca="1">IF(BR230=1,
IF((2-COUNTIF(OFFSET(L233,0,0,1,1),"外")-COUNTIF(OFFSET(L233,-10,BR222-1),"外"))&lt;=AQ233,"達成","未"),
IF((2-COUNTIF(OFFSET(L233,0,MAX(5-WEEKDAY(L228,3),0),1,2),"外"))&lt;=AQ233,"達成","未"))</f>
        <v>未</v>
      </c>
      <c r="AR234" s="112" t="str">
        <f ca="1">IF((2-COUNTIF(OFFSET($L233,0,$BR230+5,1,2),"外"))&lt;=AR233,"達成","未")</f>
        <v>未</v>
      </c>
      <c r="AS234" s="112" t="str">
        <f ca="1">IF((2-COUNTIF(OFFSET($L233,0,$BR230+12,1,2),"外"))&lt;=AS233,"達成","未")</f>
        <v>未</v>
      </c>
      <c r="AT234" s="112" t="str">
        <f ca="1">IF((2-COUNTIF(OFFSET($L233,0,$BR230+19,1,2),"外"))&lt;=AT233,"達成","未")</f>
        <v>未</v>
      </c>
      <c r="AU234" s="113" t="str">
        <f ca="1">IF((BR235+SIGN(BR230))&lt;5,"-",IF((2-COUNTIF(OFFSET($L233,0,$BR230+26,1,2),"外"))&lt;=AU233,"達成","未"))</f>
        <v>未</v>
      </c>
      <c r="AV234" s="214"/>
      <c r="AW234" s="215"/>
      <c r="AX234" s="216"/>
      <c r="AY234" s="217"/>
      <c r="AZ234" s="239"/>
      <c r="BA234" s="240">
        <f>COUNTIF(L235:AP236,"外")</f>
        <v>0</v>
      </c>
      <c r="BB234" s="242">
        <f ca="1">COUNTIF(OFFSET(L235,0,MAX(5-WEEKDAY(L228,3),0),1,MIN(7-WEEKDAY(L228,3),2)),"外")+COUNTIF(OFFSET(L235,0,MAX(5-WEEKDAY(L228,3),0)+7,1,2),"外")+COUNTIF(OFFSET(L235,0,MAX(5-WEEKDAY(L228,3),0)+14,1,2),"外")+COUNTIF(OFFSET(L235,0,MAX(5-WEEKDAY(L228,3),0)+21,1,2),"外")+IF(BR232-BR230&lt;27,0,COUNTIF(OFFSET(L235,0,BR230+26,1,MIN(7-BR233,2)),"外"))</f>
        <v>0</v>
      </c>
      <c r="BC234" s="238"/>
      <c r="BD234" s="209"/>
      <c r="BE234" s="222"/>
      <c r="BF234" s="209"/>
      <c r="BG234" s="222"/>
      <c r="BH234" s="222"/>
      <c r="BI234" s="222"/>
      <c r="BJ234" s="222"/>
      <c r="BK234" s="222"/>
      <c r="BL234" s="173"/>
      <c r="BM234" s="227"/>
      <c r="BN234" s="227"/>
      <c r="BO234" s="173"/>
      <c r="BP234" s="227"/>
      <c r="BQ234" s="142" t="s">
        <v>101</v>
      </c>
      <c r="BR234" s="33">
        <f>SIGN(BR230)+SIGN(BR233)+BR235</f>
        <v>6</v>
      </c>
      <c r="BS234" s="173"/>
      <c r="BT234" s="173"/>
    </row>
    <row r="235" spans="1:74" s="4" customFormat="1" ht="29.1" customHeight="1">
      <c r="A235" s="17">
        <f t="shared" si="51"/>
        <v>8</v>
      </c>
      <c r="B235" s="17">
        <f t="shared" si="52"/>
        <v>11</v>
      </c>
      <c r="D235" s="89" cm="1">
        <f t="array" aca="1" ref="D235" ca="1">IF(INDIRECT(VLOOKUP(B235,B$8:C$38,2,FALSE)&amp;(10*A235-1))="","",INDIRECT(VLOOKUP(B235,B$8:C$38,2,FALSE)&amp;(10*A235-1)))</f>
        <v>46153</v>
      </c>
      <c r="E235" s="17" t="str">
        <f t="shared" ca="1" si="50"/>
        <v>月</v>
      </c>
      <c r="F235" s="17" t="str" cm="1">
        <f t="array" aca="1" ref="F235" ca="1">IF(E235="","",IF(INDIRECT(VLOOKUP(B235,B$8:C$38,2,FALSE)&amp;(10*A235+3))="","",INDIRECT(VLOOKUP(B235,B$8:C$38,2,FALSE)&amp;(10*A235+3))))</f>
        <v/>
      </c>
      <c r="G235" s="17" t="str" cm="1">
        <f t="array" aca="1" ref="G235" ca="1">IF(E235="","",IF(INDIRECT(VLOOKUP(B235,B$8:C$38,2,FALSE)&amp;(10*A235+5))="","",INDIRECT(VLOOKUP(B235,B$8:C$38,2,FALSE)&amp;(10*A235+5))))</f>
        <v/>
      </c>
      <c r="H235" s="17" t="str" cm="1">
        <f t="array" aca="1" ref="H235" ca="1">IF(G235="","",IF(G235="●","振替後",IF(G235="▲","振替前",IF(G235="○","休日",IF(G235="外","非対象期間",IF(INDIRECT(VLOOKUP(B235,B$8:C$38,2,FALSE)&amp;(10*A235+5))="","",INDIRECT(VLOOKUP(B235,B$8:C$38,2,FALSE)&amp;(10*A235+5))))))))</f>
        <v/>
      </c>
      <c r="J235" s="69"/>
      <c r="K235" s="212" t="s">
        <v>84</v>
      </c>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4"/>
      <c r="AM235" s="194"/>
      <c r="AN235" s="194"/>
      <c r="AO235" s="194"/>
      <c r="AP235" s="196"/>
      <c r="AQ235" s="118">
        <f ca="1">IF(BR230=7,COUNTIF(OFFSET($L235,0,0,1,$BR230),"○")+COUNTIF(OFFSET($L235,0,$BR230,1,7),"●"),COUNTIF(OFFSET($L235,0,0,1,$BR230),"○")+COUNTIF(OFFSET($L235,-10,DAY(EOMONTH(L228-1,0))-7+BR230,1,7-$BR230),"○")+COUNTIF(OFFSET(L235,0,BR230,1,7),"●"))</f>
        <v>0</v>
      </c>
      <c r="AR235" s="119">
        <f ca="1">COUNTIF(OFFSET($L235,0,$BR230,1,7),"○")+COUNTIF(OFFSET($L235,0,$BR230+7,1,7),"●")</f>
        <v>0</v>
      </c>
      <c r="AS235" s="119">
        <f ca="1">COUNTIF(OFFSET($L235,0,$BR230+7,1,7),"○")+COUNTIF(OFFSET($L235,0,$BR230+14,1,7),"●")</f>
        <v>0</v>
      </c>
      <c r="AT235" s="119">
        <f ca="1">IF(BR235=3,COUNTIF(OFFSET($L235,0,$BR230+14,1,7),"○")+IFERROR(COUNTIF(OFFSET(L235,0,BR230+22,1,BR233),"●"),0)+COUNTIF(OFFSET(L235,10,0,1,7-BR233),"●"),COUNTIF(OFFSET($L235,0,$BR230+14,1,7),"○")+COUNTIF(OFFSET($L235,0,$BR230+21,1,7),"●"))</f>
        <v>0</v>
      </c>
      <c r="AU235" s="120">
        <f ca="1">IF((BR235+SIGN(BR230))&lt;5,"-",IF(BR233=0,COUNTIF(OFFSET(L235,0,BR230+21,1,7),"○")+COUNTIF(OFFSET(L235,10,0,1,7-BR233),"●"),COUNTIF(OFFSET(L235,0,BR230+21,1,7),"○")+COUNTIF(OFFSET(L235,0,BR230+28,1,BR233),"●")+COUNTIF(OFFSET(L235,10,1,7-BR233,),"●")))</f>
        <v>0</v>
      </c>
      <c r="AV235" s="198">
        <f>BJ230</f>
        <v>0</v>
      </c>
      <c r="AW235" s="200">
        <f>IF(BD230=0,"対象外",AV235/BD230)</f>
        <v>0</v>
      </c>
      <c r="AX235" s="202" t="str">
        <f ca="1">IF(BD230=0,"対象外",IF(AV235/BD230&gt;=0.285,"達成",IF(AV235&gt;=BP233,"達成※","未")))</f>
        <v>未</v>
      </c>
      <c r="AY235" s="204">
        <f>BK230</f>
        <v>32</v>
      </c>
      <c r="AZ235" s="206">
        <f>IFERROR(AY235/BG230,"")</f>
        <v>5.0793650793650794E-2</v>
      </c>
      <c r="BA235" s="241"/>
      <c r="BB235" s="243"/>
      <c r="BC235" s="238"/>
      <c r="BD235" s="210"/>
      <c r="BE235" s="222"/>
      <c r="BF235" s="210"/>
      <c r="BG235" s="222"/>
      <c r="BH235" s="222"/>
      <c r="BI235" s="222"/>
      <c r="BJ235" s="222"/>
      <c r="BK235" s="222"/>
      <c r="BL235" s="173"/>
      <c r="BM235" s="228"/>
      <c r="BN235" s="228"/>
      <c r="BO235" s="173"/>
      <c r="BP235" s="228"/>
      <c r="BQ235" s="37" t="s">
        <v>100</v>
      </c>
      <c r="BR235" s="104">
        <f>ROUNDDOWN((BR232-BR230)/7,0)</f>
        <v>4</v>
      </c>
      <c r="BS235" s="173"/>
      <c r="BT235" s="173"/>
    </row>
    <row r="236" spans="1:74" s="4" customFormat="1" ht="29.1" customHeight="1" thickBot="1">
      <c r="A236" s="17">
        <f t="shared" si="51"/>
        <v>8</v>
      </c>
      <c r="B236" s="17">
        <f t="shared" si="52"/>
        <v>12</v>
      </c>
      <c r="D236" s="89" cm="1">
        <f t="array" aca="1" ref="D236" ca="1">IF(INDIRECT(VLOOKUP(B236,B$8:C$38,2,FALSE)&amp;(10*A236-1))="","",INDIRECT(VLOOKUP(B236,B$8:C$38,2,FALSE)&amp;(10*A236-1)))</f>
        <v>46154</v>
      </c>
      <c r="E236" s="17" t="str">
        <f t="shared" ca="1" si="50"/>
        <v>火</v>
      </c>
      <c r="F236" s="17" t="str" cm="1">
        <f t="array" aca="1" ref="F236" ca="1">IF(E236="","",IF(INDIRECT(VLOOKUP(B236,B$8:C$38,2,FALSE)&amp;(10*A236+3))="","",INDIRECT(VLOOKUP(B236,B$8:C$38,2,FALSE)&amp;(10*A236+3))))</f>
        <v/>
      </c>
      <c r="G236" s="17" t="str" cm="1">
        <f t="array" aca="1" ref="G236" ca="1">IF(E236="","",IF(INDIRECT(VLOOKUP(B236,B$8:C$38,2,FALSE)&amp;(10*A236+5))="","",INDIRECT(VLOOKUP(B236,B$8:C$38,2,FALSE)&amp;(10*A236+5))))</f>
        <v/>
      </c>
      <c r="H236" s="17" t="str" cm="1">
        <f t="array" aca="1" ref="H236" ca="1">IF(G236="","",IF(G236="●","振替後",IF(G236="▲","振替前",IF(G236="○","休日",IF(G236="外","非対象期間",IF(INDIRECT(VLOOKUP(B236,B$8:C$38,2,FALSE)&amp;(10*A236+5))="","",INDIRECT(VLOOKUP(B236,B$8:C$38,2,FALSE)&amp;(10*A236+5))))))))</f>
        <v/>
      </c>
      <c r="J236" s="69"/>
      <c r="K236" s="213"/>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7"/>
      <c r="AQ236" s="123" t="str">
        <f ca="1">IF(BR230=1,
IF((2-COUNTIF(OFFSET(L235,0,0,1,1),"外")-COUNTIF(OFFSET(L235,-10,BR222-1),"外"))&lt;=AQ235,"達成","未"),
IF((2-COUNTIF(OFFSET(L235,0,MAX(5-WEEKDAY(L228,3),0),1,2),"外"))&lt;=AQ235,"達成","未"))</f>
        <v>未</v>
      </c>
      <c r="AR236" s="124" t="str">
        <f ca="1">IF((2-COUNTIF(OFFSET($L235,0,$BR230+5,1,2),"外"))&lt;=AR235,"達成","未")</f>
        <v>未</v>
      </c>
      <c r="AS236" s="124" t="str">
        <f ca="1">IF((2-COUNTIF(OFFSET($L235,0,$BR230+12,1,2),"外"))&lt;=AS235,"達成","未")</f>
        <v>未</v>
      </c>
      <c r="AT236" s="124" t="str">
        <f ca="1">IF((2-COUNTIF(OFFSET($L235,0,$BR230+19,1,2),"外"))&lt;=AT235,"達成","未")</f>
        <v>未</v>
      </c>
      <c r="AU236" s="125" t="str">
        <f ca="1">IF((BR235+SIGN(BR230))&lt;5,"-",IF((2-COUNTIF(OFFSET($L235,0,$BR230+26,1,2),"外"))&lt;=AU235,"達成","未"))</f>
        <v>未</v>
      </c>
      <c r="AV236" s="199"/>
      <c r="AW236" s="201"/>
      <c r="AX236" s="203"/>
      <c r="AY236" s="205"/>
      <c r="AZ236" s="207"/>
      <c r="BA236" s="38"/>
      <c r="BB236" s="38"/>
      <c r="BC236" s="138"/>
      <c r="BD236" s="138"/>
      <c r="BE236" s="138"/>
      <c r="BF236" s="138"/>
      <c r="BG236" s="138"/>
      <c r="BH236" s="138"/>
      <c r="BI236" s="138"/>
      <c r="BJ236" s="138"/>
      <c r="BK236" s="138"/>
      <c r="BL236" s="46"/>
      <c r="BM236" s="46"/>
      <c r="BN236" s="46"/>
      <c r="BO236" s="46"/>
      <c r="BP236" s="46"/>
      <c r="BQ236" s="46"/>
      <c r="BR236" s="34"/>
      <c r="BS236" s="46"/>
      <c r="BT236" s="2"/>
    </row>
    <row r="237" spans="1:74" ht="14.25" thickBot="1">
      <c r="A237" s="17">
        <f t="shared" si="51"/>
        <v>8</v>
      </c>
      <c r="B237" s="17">
        <f t="shared" si="52"/>
        <v>13</v>
      </c>
      <c r="D237" s="89" cm="1">
        <f t="array" aca="1" ref="D237" ca="1">IF(INDIRECT(VLOOKUP(B237,B$8:C$38,2,FALSE)&amp;(10*A237-1))="","",INDIRECT(VLOOKUP(B237,B$8:C$38,2,FALSE)&amp;(10*A237-1)))</f>
        <v>46155</v>
      </c>
      <c r="E237" s="17" t="str">
        <f t="shared" ca="1" si="50"/>
        <v>水</v>
      </c>
      <c r="F237" s="17" t="str" cm="1">
        <f t="array" aca="1" ref="F237" ca="1">IF(E237="","",IF(INDIRECT(VLOOKUP(B237,B$8:C$38,2,FALSE)&amp;(10*A237+3))="","",INDIRECT(VLOOKUP(B237,B$8:C$38,2,FALSE)&amp;(10*A237+3))))</f>
        <v/>
      </c>
      <c r="G237" s="17" t="str" cm="1">
        <f t="array" aca="1" ref="G237" ca="1">IF(E237="","",IF(INDIRECT(VLOOKUP(B237,B$8:C$38,2,FALSE)&amp;(10*A237+5))="","",INDIRECT(VLOOKUP(B237,B$8:C$38,2,FALSE)&amp;(10*A237+5))))</f>
        <v/>
      </c>
      <c r="H237" s="17" t="str" cm="1">
        <f t="array" aca="1" ref="H237" ca="1">IF(G237="","",IF(G237="●","振替後",IF(G237="▲","振替前",IF(G237="○","休日",IF(G237="外","非対象期間",IF(INDIRECT(VLOOKUP(B237,B$8:C$38,2,FALSE)&amp;(10*A237+5))="","",INDIRECT(VLOOKUP(B237,B$8:C$38,2,FALSE)&amp;(10*A237+5))))))))</f>
        <v/>
      </c>
      <c r="J237" s="52"/>
      <c r="K237" s="53"/>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BI237" s="7"/>
      <c r="BJ237" s="7"/>
      <c r="BK237" s="7"/>
      <c r="BL237" s="2"/>
    </row>
    <row r="238" spans="1:74" ht="13.5" customHeight="1">
      <c r="A238" s="17">
        <f t="shared" si="51"/>
        <v>8</v>
      </c>
      <c r="B238" s="17">
        <f t="shared" si="52"/>
        <v>14</v>
      </c>
      <c r="D238" s="89" cm="1">
        <f t="array" aca="1" ref="D238" ca="1">IF(INDIRECT(VLOOKUP(B238,B$8:C$38,2,FALSE)&amp;(10*A238-1))="","",INDIRECT(VLOOKUP(B238,B$8:C$38,2,FALSE)&amp;(10*A238-1)))</f>
        <v>46156</v>
      </c>
      <c r="E238" s="17" t="str">
        <f t="shared" ca="1" si="50"/>
        <v>木</v>
      </c>
      <c r="F238" s="17" t="str" cm="1">
        <f t="array" aca="1" ref="F238" ca="1">IF(E238="","",IF(INDIRECT(VLOOKUP(B238,B$8:C$38,2,FALSE)&amp;(10*A238+3))="","",INDIRECT(VLOOKUP(B238,B$8:C$38,2,FALSE)&amp;(10*A238+3))))</f>
        <v/>
      </c>
      <c r="G238" s="17" t="str" cm="1">
        <f t="array" aca="1" ref="G238" ca="1">IF(E238="","",IF(INDIRECT(VLOOKUP(B238,B$8:C$38,2,FALSE)&amp;(10*A238+5))="","",INDIRECT(VLOOKUP(B238,B$8:C$38,2,FALSE)&amp;(10*A238+5))))</f>
        <v/>
      </c>
      <c r="H238" s="17" t="str" cm="1">
        <f t="array" aca="1" ref="H238" ca="1">IF(G238="","",IF(G238="●","振替後",IF(G238="▲","振替前",IF(G238="○","休日",IF(G238="外","非対象期間",IF(INDIRECT(VLOOKUP(B238,B$8:C$38,2,FALSE)&amp;(10*A238+5))="","",INDIRECT(VLOOKUP(B238,B$8:C$38,2,FALSE)&amp;(10*A238+5))))))))</f>
        <v/>
      </c>
      <c r="J238" s="52"/>
      <c r="K238" s="66" t="s">
        <v>39</v>
      </c>
      <c r="L238" s="258">
        <f>DATE(YEAR(L228),MONTH(L228)+1,DAY(L228))</f>
        <v>46631</v>
      </c>
      <c r="M238" s="258"/>
      <c r="N238" s="258"/>
      <c r="O238" s="258"/>
      <c r="P238" s="258"/>
      <c r="Q238" s="258"/>
      <c r="R238" s="258"/>
      <c r="S238" s="258"/>
      <c r="T238" s="258"/>
      <c r="U238" s="258"/>
      <c r="V238" s="258"/>
      <c r="W238" s="258"/>
      <c r="X238" s="258"/>
      <c r="Y238" s="258"/>
      <c r="Z238" s="258"/>
      <c r="AA238" s="258"/>
      <c r="AB238" s="258"/>
      <c r="AC238" s="258"/>
      <c r="AD238" s="258"/>
      <c r="AE238" s="258"/>
      <c r="AF238" s="258"/>
      <c r="AG238" s="258"/>
      <c r="AH238" s="258"/>
      <c r="AI238" s="258"/>
      <c r="AJ238" s="258"/>
      <c r="AK238" s="258"/>
      <c r="AL238" s="258"/>
      <c r="AM238" s="258"/>
      <c r="AN238" s="258"/>
      <c r="AO238" s="258"/>
      <c r="AP238" s="259"/>
      <c r="AQ238" s="270" t="s">
        <v>136</v>
      </c>
      <c r="AR238" s="271"/>
      <c r="AS238" s="271"/>
      <c r="AT238" s="271"/>
      <c r="AU238" s="272"/>
      <c r="AV238" s="260" t="s">
        <v>50</v>
      </c>
      <c r="AW238" s="261"/>
      <c r="AX238" s="262"/>
      <c r="AY238" s="266" t="s">
        <v>11</v>
      </c>
      <c r="AZ238" s="267"/>
      <c r="BA238" s="250" t="s">
        <v>102</v>
      </c>
      <c r="BB238" s="253" t="s">
        <v>103</v>
      </c>
      <c r="BC238" s="256" t="s">
        <v>15</v>
      </c>
      <c r="BD238" s="208" t="s">
        <v>104</v>
      </c>
      <c r="BE238" s="247" t="s">
        <v>105</v>
      </c>
      <c r="BF238" s="208" t="s">
        <v>107</v>
      </c>
      <c r="BG238" s="247" t="s">
        <v>106</v>
      </c>
      <c r="BH238" s="208" t="s">
        <v>80</v>
      </c>
      <c r="BI238" s="208" t="s">
        <v>81</v>
      </c>
      <c r="BJ238" s="139" t="s">
        <v>82</v>
      </c>
      <c r="BK238" s="139" t="s">
        <v>83</v>
      </c>
      <c r="BL238" s="222" t="s">
        <v>52</v>
      </c>
      <c r="BM238" s="247" t="s">
        <v>108</v>
      </c>
      <c r="BN238" s="247" t="s">
        <v>109</v>
      </c>
      <c r="BO238" s="222" t="s">
        <v>110</v>
      </c>
      <c r="BP238" s="222" t="s">
        <v>111</v>
      </c>
      <c r="BQ238" s="143"/>
      <c r="BR238" s="245" t="s">
        <v>92</v>
      </c>
      <c r="BS238" s="222" t="s">
        <v>61</v>
      </c>
      <c r="BT238" s="173" t="s">
        <v>142</v>
      </c>
    </row>
    <row r="239" spans="1:74" ht="12.95" customHeight="1">
      <c r="A239" s="17">
        <f t="shared" si="51"/>
        <v>8</v>
      </c>
      <c r="B239" s="17">
        <f t="shared" si="52"/>
        <v>15</v>
      </c>
      <c r="D239" s="89" cm="1">
        <f t="array" aca="1" ref="D239" ca="1">IF(INDIRECT(VLOOKUP(B239,B$8:C$38,2,FALSE)&amp;(10*A239-1))="","",INDIRECT(VLOOKUP(B239,B$8:C$38,2,FALSE)&amp;(10*A239-1)))</f>
        <v>46157</v>
      </c>
      <c r="E239" s="17" t="str">
        <f t="shared" ca="1" si="50"/>
        <v>金</v>
      </c>
      <c r="F239" s="17" t="str" cm="1">
        <f t="array" aca="1" ref="F239" ca="1">IF(E239="","",IF(INDIRECT(VLOOKUP(B239,B$8:C$38,2,FALSE)&amp;(10*A239+3))="","",INDIRECT(VLOOKUP(B239,B$8:C$38,2,FALSE)&amp;(10*A239+3))))</f>
        <v/>
      </c>
      <c r="G239" s="17" t="str" cm="1">
        <f t="array" aca="1" ref="G239" ca="1">IF(E239="","",IF(INDIRECT(VLOOKUP(B239,B$8:C$38,2,FALSE)&amp;(10*A239+5))="","",INDIRECT(VLOOKUP(B239,B$8:C$38,2,FALSE)&amp;(10*A239+5))))</f>
        <v/>
      </c>
      <c r="H239" s="17" t="str" cm="1">
        <f t="array" aca="1" ref="H239" ca="1">IF(G239="","",IF(G239="●","振替後",IF(G239="▲","振替前",IF(G239="○","休日",IF(G239="外","非対象期間",IF(INDIRECT(VLOOKUP(B239,B$8:C$38,2,FALSE)&amp;(10*A239+5))="","",INDIRECT(VLOOKUP(B239,B$8:C$38,2,FALSE)&amp;(10*A239+5))))))))</f>
        <v/>
      </c>
      <c r="J239" s="52"/>
      <c r="K239" s="67" t="s">
        <v>34</v>
      </c>
      <c r="L239" s="126">
        <f>DATE(YEAR(L238),MONTH(L238),DAY(L238))</f>
        <v>46631</v>
      </c>
      <c r="M239" s="126">
        <f>IF(MONTH(DATE(YEAR(L239),MONTH(L239),DAY(L239)+1))=MONTH($L238),DATE(YEAR(L239),MONTH(L239),DAY(L239)+1),"")</f>
        <v>46632</v>
      </c>
      <c r="N239" s="126">
        <f t="shared" ref="N239:AP239" si="59">IF(MONTH(DATE(YEAR(M239),MONTH(M239),DAY(M239)+1))=MONTH($L238),DATE(YEAR(M239),MONTH(M239),DAY(M239)+1),"")</f>
        <v>46633</v>
      </c>
      <c r="O239" s="126">
        <f t="shared" si="59"/>
        <v>46634</v>
      </c>
      <c r="P239" s="126">
        <f t="shared" si="59"/>
        <v>46635</v>
      </c>
      <c r="Q239" s="126">
        <f t="shared" si="59"/>
        <v>46636</v>
      </c>
      <c r="R239" s="126">
        <f t="shared" si="59"/>
        <v>46637</v>
      </c>
      <c r="S239" s="126">
        <f t="shared" si="59"/>
        <v>46638</v>
      </c>
      <c r="T239" s="126">
        <f t="shared" si="59"/>
        <v>46639</v>
      </c>
      <c r="U239" s="126">
        <f t="shared" si="59"/>
        <v>46640</v>
      </c>
      <c r="V239" s="126">
        <f t="shared" si="59"/>
        <v>46641</v>
      </c>
      <c r="W239" s="126">
        <f t="shared" si="59"/>
        <v>46642</v>
      </c>
      <c r="X239" s="126">
        <f t="shared" si="59"/>
        <v>46643</v>
      </c>
      <c r="Y239" s="126">
        <f t="shared" si="59"/>
        <v>46644</v>
      </c>
      <c r="Z239" s="126">
        <f t="shared" si="59"/>
        <v>46645</v>
      </c>
      <c r="AA239" s="126">
        <f t="shared" si="59"/>
        <v>46646</v>
      </c>
      <c r="AB239" s="126">
        <f t="shared" si="59"/>
        <v>46647</v>
      </c>
      <c r="AC239" s="126">
        <f t="shared" si="59"/>
        <v>46648</v>
      </c>
      <c r="AD239" s="126">
        <f t="shared" si="59"/>
        <v>46649</v>
      </c>
      <c r="AE239" s="126">
        <f t="shared" si="59"/>
        <v>46650</v>
      </c>
      <c r="AF239" s="126">
        <f t="shared" si="59"/>
        <v>46651</v>
      </c>
      <c r="AG239" s="126">
        <f t="shared" si="59"/>
        <v>46652</v>
      </c>
      <c r="AH239" s="126">
        <f t="shared" si="59"/>
        <v>46653</v>
      </c>
      <c r="AI239" s="126">
        <f t="shared" si="59"/>
        <v>46654</v>
      </c>
      <c r="AJ239" s="126">
        <f t="shared" si="59"/>
        <v>46655</v>
      </c>
      <c r="AK239" s="126">
        <f t="shared" si="59"/>
        <v>46656</v>
      </c>
      <c r="AL239" s="126">
        <f t="shared" si="59"/>
        <v>46657</v>
      </c>
      <c r="AM239" s="126">
        <f t="shared" si="59"/>
        <v>46658</v>
      </c>
      <c r="AN239" s="126">
        <f t="shared" si="59"/>
        <v>46659</v>
      </c>
      <c r="AO239" s="126">
        <f t="shared" si="59"/>
        <v>46660</v>
      </c>
      <c r="AP239" s="127" t="str">
        <f t="shared" si="59"/>
        <v/>
      </c>
      <c r="AQ239" s="273"/>
      <c r="AR239" s="274"/>
      <c r="AS239" s="274"/>
      <c r="AT239" s="274"/>
      <c r="AU239" s="275"/>
      <c r="AV239" s="263"/>
      <c r="AW239" s="264"/>
      <c r="AX239" s="265"/>
      <c r="AY239" s="268"/>
      <c r="AZ239" s="269"/>
      <c r="BA239" s="251"/>
      <c r="BB239" s="254"/>
      <c r="BC239" s="257"/>
      <c r="BD239" s="210"/>
      <c r="BE239" s="248"/>
      <c r="BF239" s="210"/>
      <c r="BG239" s="248"/>
      <c r="BH239" s="210"/>
      <c r="BI239" s="210"/>
      <c r="BJ239" s="140" t="s">
        <v>78</v>
      </c>
      <c r="BK239" s="140" t="s">
        <v>79</v>
      </c>
      <c r="BL239" s="222"/>
      <c r="BM239" s="249"/>
      <c r="BN239" s="249"/>
      <c r="BO239" s="173"/>
      <c r="BP239" s="173"/>
      <c r="BQ239" s="144"/>
      <c r="BR239" s="246"/>
      <c r="BS239" s="222"/>
      <c r="BT239" s="173"/>
    </row>
    <row r="240" spans="1:74" ht="13.5" customHeight="1">
      <c r="A240" s="17">
        <f t="shared" si="51"/>
        <v>8</v>
      </c>
      <c r="B240" s="17">
        <f t="shared" si="52"/>
        <v>16</v>
      </c>
      <c r="D240" s="89" cm="1">
        <f t="array" aca="1" ref="D240" ca="1">IF(INDIRECT(VLOOKUP(B240,B$8:C$38,2,FALSE)&amp;(10*A240-1))="","",INDIRECT(VLOOKUP(B240,B$8:C$38,2,FALSE)&amp;(10*A240-1)))</f>
        <v>46158</v>
      </c>
      <c r="E240" s="17" t="str">
        <f t="shared" ca="1" si="50"/>
        <v>土</v>
      </c>
      <c r="F240" s="17" t="str" cm="1">
        <f t="array" aca="1" ref="F240" ca="1">IF(E240="","",IF(INDIRECT(VLOOKUP(B240,B$8:C$38,2,FALSE)&amp;(10*A240+3))="","",INDIRECT(VLOOKUP(B240,B$8:C$38,2,FALSE)&amp;(10*A240+3))))</f>
        <v/>
      </c>
      <c r="G240" s="17" t="str" cm="1">
        <f t="array" aca="1" ref="G240" ca="1">IF(E240="","",IF(INDIRECT(VLOOKUP(B240,B$8:C$38,2,FALSE)&amp;(10*A240+5))="","",INDIRECT(VLOOKUP(B240,B$8:C$38,2,FALSE)&amp;(10*A240+5))))</f>
        <v/>
      </c>
      <c r="H240" s="17" t="str" cm="1">
        <f t="array" aca="1" ref="H240" ca="1">IF(G240="","",IF(G240="●","振替後",IF(G240="▲","振替前",IF(G240="○","休日",IF(G240="外","非対象期間",IF(INDIRECT(VLOOKUP(B240,B$8:C$38,2,FALSE)&amp;(10*A240+5))="","",INDIRECT(VLOOKUP(B240,B$8:C$38,2,FALSE)&amp;(10*A240+5))))))))</f>
        <v/>
      </c>
      <c r="J240" s="52"/>
      <c r="K240" s="67" t="s">
        <v>2</v>
      </c>
      <c r="L240" s="145" t="str">
        <f t="shared" ref="L240:AP240" si="60">TEXT(L239,"aaa")</f>
        <v>水</v>
      </c>
      <c r="M240" s="145" t="str">
        <f t="shared" si="60"/>
        <v>木</v>
      </c>
      <c r="N240" s="145" t="str">
        <f t="shared" si="60"/>
        <v>金</v>
      </c>
      <c r="O240" s="145" t="str">
        <f t="shared" si="60"/>
        <v>土</v>
      </c>
      <c r="P240" s="145" t="str">
        <f t="shared" si="60"/>
        <v>日</v>
      </c>
      <c r="Q240" s="145" t="str">
        <f t="shared" si="60"/>
        <v>月</v>
      </c>
      <c r="R240" s="145" t="str">
        <f t="shared" si="60"/>
        <v>火</v>
      </c>
      <c r="S240" s="145" t="str">
        <f t="shared" si="60"/>
        <v>水</v>
      </c>
      <c r="T240" s="145" t="str">
        <f t="shared" si="60"/>
        <v>木</v>
      </c>
      <c r="U240" s="145" t="str">
        <f t="shared" si="60"/>
        <v>金</v>
      </c>
      <c r="V240" s="145" t="str">
        <f t="shared" si="60"/>
        <v>土</v>
      </c>
      <c r="W240" s="145" t="str">
        <f t="shared" si="60"/>
        <v>日</v>
      </c>
      <c r="X240" s="145" t="str">
        <f t="shared" si="60"/>
        <v>月</v>
      </c>
      <c r="Y240" s="145" t="str">
        <f t="shared" si="60"/>
        <v>火</v>
      </c>
      <c r="Z240" s="145" t="str">
        <f t="shared" si="60"/>
        <v>水</v>
      </c>
      <c r="AA240" s="145" t="str">
        <f t="shared" si="60"/>
        <v>木</v>
      </c>
      <c r="AB240" s="145" t="str">
        <f t="shared" si="60"/>
        <v>金</v>
      </c>
      <c r="AC240" s="145" t="str">
        <f t="shared" si="60"/>
        <v>土</v>
      </c>
      <c r="AD240" s="145" t="str">
        <f t="shared" si="60"/>
        <v>日</v>
      </c>
      <c r="AE240" s="145" t="str">
        <f t="shared" si="60"/>
        <v>月</v>
      </c>
      <c r="AF240" s="145" t="str">
        <f t="shared" si="60"/>
        <v>火</v>
      </c>
      <c r="AG240" s="145" t="str">
        <f t="shared" si="60"/>
        <v>水</v>
      </c>
      <c r="AH240" s="145" t="str">
        <f t="shared" si="60"/>
        <v>木</v>
      </c>
      <c r="AI240" s="145" t="str">
        <f t="shared" si="60"/>
        <v>金</v>
      </c>
      <c r="AJ240" s="145" t="str">
        <f t="shared" si="60"/>
        <v>土</v>
      </c>
      <c r="AK240" s="145" t="str">
        <f t="shared" si="60"/>
        <v>日</v>
      </c>
      <c r="AL240" s="145" t="str">
        <f t="shared" si="60"/>
        <v>月</v>
      </c>
      <c r="AM240" s="145" t="str">
        <f t="shared" si="60"/>
        <v>火</v>
      </c>
      <c r="AN240" s="145" t="str">
        <f t="shared" si="60"/>
        <v>水</v>
      </c>
      <c r="AO240" s="145" t="str">
        <f t="shared" si="60"/>
        <v>木</v>
      </c>
      <c r="AP240" s="146" t="str">
        <f t="shared" si="60"/>
        <v/>
      </c>
      <c r="AQ240" s="287" t="s">
        <v>137</v>
      </c>
      <c r="AR240" s="289" t="s">
        <v>138</v>
      </c>
      <c r="AS240" s="289" t="s">
        <v>139</v>
      </c>
      <c r="AT240" s="289" t="s">
        <v>140</v>
      </c>
      <c r="AU240" s="304" t="s">
        <v>141</v>
      </c>
      <c r="AV240" s="229" t="s">
        <v>44</v>
      </c>
      <c r="AW240" s="230" t="s">
        <v>12</v>
      </c>
      <c r="AX240" s="231" t="s">
        <v>51</v>
      </c>
      <c r="AY240" s="232" t="s">
        <v>44</v>
      </c>
      <c r="AZ240" s="235" t="s">
        <v>13</v>
      </c>
      <c r="BA240" s="252"/>
      <c r="BB240" s="255"/>
      <c r="BC240" s="238">
        <f>COUNT(L239:AP239)</f>
        <v>30</v>
      </c>
      <c r="BD240" s="208">
        <f>BC240-BA242</f>
        <v>30</v>
      </c>
      <c r="BE240" s="222">
        <f>SUM(BD$8:BD243)</f>
        <v>660</v>
      </c>
      <c r="BF240" s="208">
        <f>BC240-BA244</f>
        <v>30</v>
      </c>
      <c r="BG240" s="222">
        <f>SUM(BF$8:BF243)</f>
        <v>660</v>
      </c>
      <c r="BH240" s="222">
        <f>COUNTIF(L243:AP243,"○")+COUNTIF(L243:AP243,"●")</f>
        <v>0</v>
      </c>
      <c r="BI240" s="222">
        <f>SUM(BH$9:BH244)</f>
        <v>32</v>
      </c>
      <c r="BJ240" s="222">
        <f>COUNTIF(L245:AP245,"○")+COUNTIF(L245:AP245,"●")</f>
        <v>0</v>
      </c>
      <c r="BK240" s="222">
        <f>SUM(BJ$10:BJ245)</f>
        <v>32</v>
      </c>
      <c r="BL240" s="173">
        <f>COUNTIF(L240:AP240,"土")+COUNTIF(L240:AP240,"日")</f>
        <v>8</v>
      </c>
      <c r="BM240" s="248"/>
      <c r="BN240" s="248"/>
      <c r="BO240" s="173" t="str">
        <f ca="1">IF(OR(BM241/BD240&lt;0.285,BM241=0),"特例","特例なし")</f>
        <v>特例</v>
      </c>
      <c r="BP240" s="173" t="str">
        <f ca="1">IF(OR(BN241/BF240&lt;0.285,BN241=0),"特例","特例なし")</f>
        <v>特例</v>
      </c>
      <c r="BQ240" s="223" t="s">
        <v>97</v>
      </c>
      <c r="BR240" s="225">
        <f>ABS(IF(WEEKDAY(L238,3)=0,7,WEEKDAY(L238,3)-7))</f>
        <v>5</v>
      </c>
      <c r="BS240" s="173">
        <f ca="1">IF($AX$340="計画",IF(BD240=0,1,IF(AX243="達成",1,IF(AX243="達成※",1,0))),IF(BF240=0,1,IF(AX245="達成",1,IF(AX245="達成※",1,0))))</f>
        <v>0</v>
      </c>
      <c r="BT240" s="173">
        <f ca="1">IF($AX$340="計画",IF(COUNTIF(AQ244:AU244,"未")=0,1,0),IF(COUNTIF(AQ246:AU246,"未")=0,1,0))</f>
        <v>0</v>
      </c>
    </row>
    <row r="241" spans="1:74" ht="33.950000000000003" customHeight="1">
      <c r="A241" s="17">
        <f t="shared" si="51"/>
        <v>8</v>
      </c>
      <c r="B241" s="17">
        <f t="shared" si="52"/>
        <v>17</v>
      </c>
      <c r="D241" s="89" cm="1">
        <f t="array" aca="1" ref="D241" ca="1">IF(INDIRECT(VLOOKUP(B241,B$8:C$38,2,FALSE)&amp;(10*A241-1))="","",INDIRECT(VLOOKUP(B241,B$8:C$38,2,FALSE)&amp;(10*A241-1)))</f>
        <v>46159</v>
      </c>
      <c r="E241" s="17" t="str">
        <f t="shared" ca="1" si="50"/>
        <v>日</v>
      </c>
      <c r="F241" s="17" t="str" cm="1">
        <f t="array" aca="1" ref="F241" ca="1">IF(E241="","",IF(INDIRECT(VLOOKUP(B241,B$8:C$38,2,FALSE)&amp;(10*A241+3))="","",INDIRECT(VLOOKUP(B241,B$8:C$38,2,FALSE)&amp;(10*A241+3))))</f>
        <v/>
      </c>
      <c r="G241" s="17" t="str" cm="1">
        <f t="array" aca="1" ref="G241" ca="1">IF(E241="","",IF(INDIRECT(VLOOKUP(B241,B$8:C$38,2,FALSE)&amp;(10*A241+5))="","",INDIRECT(VLOOKUP(B241,B$8:C$38,2,FALSE)&amp;(10*A241+5))))</f>
        <v/>
      </c>
      <c r="H241" s="17" t="str" cm="1">
        <f t="array" aca="1" ref="H241" ca="1">IF(G241="","",IF(G241="●","振替後",IF(G241="▲","振替前",IF(G241="○","休日",IF(G241="外","非対象期間",IF(INDIRECT(VLOOKUP(B241,B$8:C$38,2,FALSE)&amp;(10*A241+5))="","",INDIRECT(VLOOKUP(B241,B$8:C$38,2,FALSE)&amp;(10*A241+5))))))))</f>
        <v/>
      </c>
      <c r="J241" s="52"/>
      <c r="K241" s="220" t="s">
        <v>3</v>
      </c>
      <c r="L241" s="218" t="str">
        <f>IFERROR(VLOOKUP(L239,祝日一覧!$A:$C,3,FALSE),"")</f>
        <v/>
      </c>
      <c r="M241" s="218" t="str">
        <f>IFERROR(VLOOKUP(M239,祝日一覧!$A:$C,3,FALSE),"")</f>
        <v/>
      </c>
      <c r="N241" s="218" t="str">
        <f>IFERROR(VLOOKUP(N239,祝日一覧!$A:$C,3,FALSE),"")</f>
        <v/>
      </c>
      <c r="O241" s="218" t="str">
        <f>IFERROR(VLOOKUP(O239,祝日一覧!$A:$C,3,FALSE),"")</f>
        <v/>
      </c>
      <c r="P241" s="218" t="str">
        <f>IFERROR(VLOOKUP(P239,祝日一覧!$A:$C,3,FALSE),"")</f>
        <v/>
      </c>
      <c r="Q241" s="218" t="str">
        <f>IFERROR(VLOOKUP(Q239,祝日一覧!$A:$C,3,FALSE),"")</f>
        <v/>
      </c>
      <c r="R241" s="218" t="str">
        <f>IFERROR(VLOOKUP(R239,祝日一覧!$A:$C,3,FALSE),"")</f>
        <v/>
      </c>
      <c r="S241" s="218" t="str">
        <f>IFERROR(VLOOKUP(S239,祝日一覧!$A:$C,3,FALSE),"")</f>
        <v/>
      </c>
      <c r="T241" s="218" t="str">
        <f>IFERROR(VLOOKUP(T239,祝日一覧!$A:$C,3,FALSE),"")</f>
        <v/>
      </c>
      <c r="U241" s="218" t="str">
        <f>IFERROR(VLOOKUP(U239,祝日一覧!$A:$C,3,FALSE),"")</f>
        <v/>
      </c>
      <c r="V241" s="218" t="str">
        <f>IFERROR(VLOOKUP(V239,祝日一覧!$A:$C,3,FALSE),"")</f>
        <v/>
      </c>
      <c r="W241" s="218" t="str">
        <f>IFERROR(VLOOKUP(W239,祝日一覧!$A:$C,3,FALSE),"")</f>
        <v/>
      </c>
      <c r="X241" s="218" t="str">
        <f>IFERROR(VLOOKUP(X239,祝日一覧!$A:$C,3,FALSE),"")</f>
        <v/>
      </c>
      <c r="Y241" s="218" t="str">
        <f>IFERROR(VLOOKUP(Y239,祝日一覧!$A:$C,3,FALSE),"")</f>
        <v/>
      </c>
      <c r="Z241" s="218" t="str">
        <f>IFERROR(VLOOKUP(Z239,祝日一覧!$A:$C,3,FALSE),"")</f>
        <v/>
      </c>
      <c r="AA241" s="218" t="str">
        <f>IFERROR(VLOOKUP(AA239,祝日一覧!$A:$C,3,FALSE),"")</f>
        <v/>
      </c>
      <c r="AB241" s="218" t="str">
        <f>IFERROR(VLOOKUP(AB239,祝日一覧!$A:$C,3,FALSE),"")</f>
        <v/>
      </c>
      <c r="AC241" s="218" t="str">
        <f>IFERROR(VLOOKUP(AC239,祝日一覧!$A:$C,3,FALSE),"")</f>
        <v/>
      </c>
      <c r="AD241" s="218" t="str">
        <f>IFERROR(VLOOKUP(AD239,祝日一覧!$A:$C,3,FALSE),"")</f>
        <v/>
      </c>
      <c r="AE241" s="218" t="str">
        <f>IFERROR(VLOOKUP(AE239,祝日一覧!$A:$C,3,FALSE),"")</f>
        <v>敬老の日</v>
      </c>
      <c r="AF241" s="218" t="str">
        <f>IFERROR(VLOOKUP(AF239,祝日一覧!$A:$C,3,FALSE),"")</f>
        <v/>
      </c>
      <c r="AG241" s="218" t="str">
        <f>IFERROR(VLOOKUP(AG239,祝日一覧!$A:$C,3,FALSE),"")</f>
        <v/>
      </c>
      <c r="AH241" s="218" t="str">
        <f>IFERROR(VLOOKUP(AH239,祝日一覧!$A:$C,3,FALSE),"")</f>
        <v>秋分の日</v>
      </c>
      <c r="AI241" s="218" t="str">
        <f>IFERROR(VLOOKUP(AI239,祝日一覧!$A:$C,3,FALSE),"")</f>
        <v/>
      </c>
      <c r="AJ241" s="218" t="str">
        <f>IFERROR(VLOOKUP(AJ239,祝日一覧!$A:$C,3,FALSE),"")</f>
        <v/>
      </c>
      <c r="AK241" s="218" t="str">
        <f>IFERROR(VLOOKUP(AK239,祝日一覧!$A:$C,3,FALSE),"")</f>
        <v/>
      </c>
      <c r="AL241" s="218" t="str">
        <f>IFERROR(VLOOKUP(AL239,祝日一覧!$A:$C,3,FALSE),"")</f>
        <v/>
      </c>
      <c r="AM241" s="218" t="str">
        <f>IFERROR(VLOOKUP(AM239,祝日一覧!$A:$C,3,FALSE),"")</f>
        <v/>
      </c>
      <c r="AN241" s="218" t="str">
        <f>IFERROR(VLOOKUP(AN239,祝日一覧!$A:$C,3,FALSE),"")</f>
        <v/>
      </c>
      <c r="AO241" s="218" t="str">
        <f>IFERROR(VLOOKUP(AO239,祝日一覧!$A:$C,3,FALSE),"")</f>
        <v/>
      </c>
      <c r="AP241" s="219" t="str">
        <f>IFERROR(VLOOKUP(AP239,祝日一覧!$A:$C,3,FALSE),"")</f>
        <v/>
      </c>
      <c r="AQ241" s="288"/>
      <c r="AR241" s="290"/>
      <c r="AS241" s="290"/>
      <c r="AT241" s="290"/>
      <c r="AU241" s="305"/>
      <c r="AV241" s="229"/>
      <c r="AW241" s="230"/>
      <c r="AX241" s="231"/>
      <c r="AY241" s="233"/>
      <c r="AZ241" s="236"/>
      <c r="BA241" s="41" t="s">
        <v>85</v>
      </c>
      <c r="BB241" s="42" t="s">
        <v>85</v>
      </c>
      <c r="BC241" s="238"/>
      <c r="BD241" s="209"/>
      <c r="BE241" s="222"/>
      <c r="BF241" s="209"/>
      <c r="BG241" s="222"/>
      <c r="BH241" s="222"/>
      <c r="BI241" s="222"/>
      <c r="BJ241" s="222"/>
      <c r="BK241" s="222"/>
      <c r="BL241" s="173"/>
      <c r="BM241" s="226">
        <f ca="1">BL240-BB242</f>
        <v>8</v>
      </c>
      <c r="BN241" s="226">
        <f ca="1">BL240-BB244</f>
        <v>8</v>
      </c>
      <c r="BO241" s="173"/>
      <c r="BP241" s="173"/>
      <c r="BQ241" s="224"/>
      <c r="BR241" s="225">
        <f>WEEKDAY(L237,3)</f>
        <v>5</v>
      </c>
      <c r="BS241" s="173"/>
      <c r="BT241" s="173"/>
      <c r="BU241" s="24"/>
    </row>
    <row r="242" spans="1:74" s="3" customFormat="1" ht="53.1" customHeight="1">
      <c r="A242" s="17">
        <f t="shared" si="51"/>
        <v>8</v>
      </c>
      <c r="B242" s="17">
        <f t="shared" si="52"/>
        <v>18</v>
      </c>
      <c r="C242" s="88"/>
      <c r="D242" s="89" cm="1">
        <f t="array" aca="1" ref="D242" ca="1">IF(INDIRECT(VLOOKUP(B242,B$8:C$38,2,FALSE)&amp;(10*A242-1))="","",INDIRECT(VLOOKUP(B242,B$8:C$38,2,FALSE)&amp;(10*A242-1)))</f>
        <v>46160</v>
      </c>
      <c r="E242" s="17" t="str">
        <f t="shared" ca="1" si="50"/>
        <v>月</v>
      </c>
      <c r="F242" s="17" t="str" cm="1">
        <f t="array" aca="1" ref="F242" ca="1">IF(E242="","",IF(INDIRECT(VLOOKUP(B242,B$8:C$38,2,FALSE)&amp;(10*A242+3))="","",INDIRECT(VLOOKUP(B242,B$8:C$38,2,FALSE)&amp;(10*A242+3))))</f>
        <v/>
      </c>
      <c r="G242" s="17" t="str" cm="1">
        <f t="array" aca="1" ref="G242" ca="1">IF(E242="","",IF(INDIRECT(VLOOKUP(B242,B$8:C$38,2,FALSE)&amp;(10*A242+5))="","",INDIRECT(VLOOKUP(B242,B$8:C$38,2,FALSE)&amp;(10*A242+5))))</f>
        <v/>
      </c>
      <c r="H242" s="17" t="str" cm="1">
        <f t="array" aca="1" ref="H242" ca="1">IF(G242="","",IF(G242="●","振替後",IF(G242="▲","振替前",IF(G242="○","休日",IF(G242="外","非対象期間",IF(INDIRECT(VLOOKUP(B242,B$8:C$38,2,FALSE)&amp;(10*A242+5))="","",INDIRECT(VLOOKUP(B242,B$8:C$38,2,FALSE)&amp;(10*A242+5))))))))</f>
        <v/>
      </c>
      <c r="J242" s="68"/>
      <c r="K242" s="221"/>
      <c r="L242" s="218"/>
      <c r="M242" s="218"/>
      <c r="N242" s="218"/>
      <c r="O242" s="218"/>
      <c r="P242" s="218"/>
      <c r="Q242" s="218"/>
      <c r="R242" s="218"/>
      <c r="S242" s="218"/>
      <c r="T242" s="218"/>
      <c r="U242" s="218"/>
      <c r="V242" s="218"/>
      <c r="W242" s="218"/>
      <c r="X242" s="218"/>
      <c r="Y242" s="218"/>
      <c r="Z242" s="218"/>
      <c r="AA242" s="218"/>
      <c r="AB242" s="218"/>
      <c r="AC242" s="218"/>
      <c r="AD242" s="218"/>
      <c r="AE242" s="218"/>
      <c r="AF242" s="218"/>
      <c r="AG242" s="218"/>
      <c r="AH242" s="218"/>
      <c r="AI242" s="218"/>
      <c r="AJ242" s="218"/>
      <c r="AK242" s="218"/>
      <c r="AL242" s="218"/>
      <c r="AM242" s="218"/>
      <c r="AN242" s="218"/>
      <c r="AO242" s="218"/>
      <c r="AP242" s="219"/>
      <c r="AQ242" s="108" t="str">
        <f>IF($BR240=7,DBCS(1&amp;"日～"&amp;7&amp;"日"),DBCS("前"&amp;DAY(EOMONTH($L238-1,0))-6+$BR240&amp;"日～"&amp;$BR240&amp;"日"))</f>
        <v>前３０日～５日</v>
      </c>
      <c r="AR242" s="109" t="str">
        <f>DBCS($BR240+1&amp;"日～"&amp;$BR240+7&amp;"日")</f>
        <v>６日～１２日</v>
      </c>
      <c r="AS242" s="109" t="str">
        <f>DBCS($BR240+8&amp;"日～"&amp;$BR240+14&amp;"日")</f>
        <v>１３日～１９日</v>
      </c>
      <c r="AT242" s="109" t="str">
        <f>DBCS($BR240+15&amp;"日～"&amp;$BR240+21&amp;"日")</f>
        <v>２０日～２６日</v>
      </c>
      <c r="AU242" s="110" t="str">
        <f>IF(AND(BR240=7,BR243=0),"-",IF($BR245=3,"-",DBCS($BR240+22&amp;"日～"&amp;$BR240+28&amp;"日")))</f>
        <v>-</v>
      </c>
      <c r="AV242" s="229"/>
      <c r="AW242" s="230"/>
      <c r="AX242" s="231"/>
      <c r="AY242" s="234"/>
      <c r="AZ242" s="237"/>
      <c r="BA242" s="41">
        <f>COUNTIF(L243:AP244,"外")</f>
        <v>0</v>
      </c>
      <c r="BB242" s="42">
        <f ca="1">COUNTIF(OFFSET(L243,0,MAX(5-WEEKDAY(L238,3),0),1,MIN(7-WEEKDAY(L238,3),2)),"外")+COUNTIF(OFFSET(L243,0,MAX(5-WEEKDAY(L238,3),0)+7,1,2),"外")+COUNTIF(OFFSET(L243,0,MAX(5-WEEKDAY(L238,3),0)+14,1,2),"外")+COUNTIF(OFFSET(L243,0,MAX(5-WEEKDAY(L238,3),0)+21,1,2),"外")+IF(BR242-BR240&lt;27,0,COUNTIF(OFFSET(L243,0,BR240+26,1,MIN(7-BR243,2)),"外"))</f>
        <v>0</v>
      </c>
      <c r="BC242" s="238"/>
      <c r="BD242" s="209"/>
      <c r="BE242" s="222"/>
      <c r="BF242" s="209"/>
      <c r="BG242" s="222"/>
      <c r="BH242" s="222"/>
      <c r="BI242" s="222"/>
      <c r="BJ242" s="222"/>
      <c r="BK242" s="222"/>
      <c r="BL242" s="173"/>
      <c r="BM242" s="227"/>
      <c r="BN242" s="227"/>
      <c r="BO242" s="173"/>
      <c r="BP242" s="173"/>
      <c r="BQ242" s="35" t="s">
        <v>98</v>
      </c>
      <c r="BR242" s="31">
        <f>DAY(EOMONTH(L238,0))</f>
        <v>30</v>
      </c>
      <c r="BS242" s="173"/>
      <c r="BT242" s="173"/>
      <c r="BU242" s="29"/>
      <c r="BV242" s="30"/>
    </row>
    <row r="243" spans="1:74" s="4" customFormat="1" ht="29.1" customHeight="1">
      <c r="A243" s="17">
        <f t="shared" si="51"/>
        <v>8</v>
      </c>
      <c r="B243" s="17">
        <f t="shared" si="52"/>
        <v>19</v>
      </c>
      <c r="D243" s="89" cm="1">
        <f t="array" aca="1" ref="D243" ca="1">IF(INDIRECT(VLOOKUP(B243,B$8:C$38,2,FALSE)&amp;(10*A243-1))="","",INDIRECT(VLOOKUP(B243,B$8:C$38,2,FALSE)&amp;(10*A243-1)))</f>
        <v>46161</v>
      </c>
      <c r="E243" s="17" t="str">
        <f t="shared" ca="1" si="50"/>
        <v>火</v>
      </c>
      <c r="F243" s="17" t="str" cm="1">
        <f t="array" aca="1" ref="F243" ca="1">IF(E243="","",IF(INDIRECT(VLOOKUP(B243,B$8:C$38,2,FALSE)&amp;(10*A243+3))="","",INDIRECT(VLOOKUP(B243,B$8:C$38,2,FALSE)&amp;(10*A243+3))))</f>
        <v/>
      </c>
      <c r="G243" s="17" t="str" cm="1">
        <f t="array" aca="1" ref="G243" ca="1">IF(E243="","",IF(INDIRECT(VLOOKUP(B243,B$8:C$38,2,FALSE)&amp;(10*A243+5))="","",INDIRECT(VLOOKUP(B243,B$8:C$38,2,FALSE)&amp;(10*A243+5))))</f>
        <v/>
      </c>
      <c r="H243" s="17" t="str" cm="1">
        <f t="array" aca="1" ref="H243" ca="1">IF(G243="","",IF(G243="●","振替後",IF(G243="▲","振替前",IF(G243="○","休日",IF(G243="外","非対象期間",IF(INDIRECT(VLOOKUP(B243,B$8:C$38,2,FALSE)&amp;(10*A243+5))="","",INDIRECT(VLOOKUP(B243,B$8:C$38,2,FALSE)&amp;(10*A243+5))))))))</f>
        <v/>
      </c>
      <c r="J243" s="69"/>
      <c r="K243" s="212" t="s">
        <v>88</v>
      </c>
      <c r="L243" s="194"/>
      <c r="M243" s="194"/>
      <c r="N243" s="194"/>
      <c r="O243" s="194"/>
      <c r="P243" s="194"/>
      <c r="Q243" s="194"/>
      <c r="R243" s="194"/>
      <c r="S243" s="194"/>
      <c r="T243" s="194"/>
      <c r="U243" s="194"/>
      <c r="V243" s="194"/>
      <c r="W243" s="194"/>
      <c r="X243" s="194"/>
      <c r="Y243" s="194"/>
      <c r="Z243" s="194"/>
      <c r="AA243" s="194"/>
      <c r="AB243" s="194"/>
      <c r="AC243" s="194"/>
      <c r="AD243" s="194"/>
      <c r="AE243" s="194"/>
      <c r="AF243" s="194"/>
      <c r="AG243" s="194"/>
      <c r="AH243" s="194"/>
      <c r="AI243" s="194"/>
      <c r="AJ243" s="194"/>
      <c r="AK243" s="194"/>
      <c r="AL243" s="194"/>
      <c r="AM243" s="194"/>
      <c r="AN243" s="194"/>
      <c r="AO243" s="194"/>
      <c r="AP243" s="196"/>
      <c r="AQ243" s="111">
        <f ca="1">IF(BR240=7,COUNTIF(OFFSET($L243,0,0,1,$BR240),"○")+COUNTIF(OFFSET($L243,0,$BR240,1,7),"●"),COUNTIF(OFFSET($L243,0,0,1,$BR240),"○")+COUNTIF(OFFSET($L243,-10,DAY(EOMONTH(L238-1,0))-7+BR240,1,7-$BR240),"○")+COUNTIF(OFFSET(L243,0,BR240,1,7),"●"))</f>
        <v>0</v>
      </c>
      <c r="AR243" s="112">
        <f ca="1">COUNTIF(OFFSET($L243,0,$BR240,1,7),"○")+COUNTIF(OFFSET($L243,0,$BR240+7,1,7),"●")</f>
        <v>0</v>
      </c>
      <c r="AS243" s="112">
        <f ca="1">COUNTIF(OFFSET($L243,0,$BR240+7,1,7),"○")+COUNTIF(OFFSET($L243,0,$BR240+14,1,7),"●")</f>
        <v>0</v>
      </c>
      <c r="AT243" s="112">
        <f ca="1">IF(BR245=3,COUNTIF(OFFSET($L243,0,$BR240+14,1,7),"○")+IFERROR(COUNTIF(OFFSET(L243,0,BR240+22,1,BR243),"●"),0)+COUNTIF(OFFSET(L243,10,0,1,7-BR243),"●"),COUNTIF(OFFSET($L243,0,$BR240+14,1,7),"○")+COUNTIF(OFFSET($L243,0,$BR240+21,1,7),"●"))</f>
        <v>0</v>
      </c>
      <c r="AU243" s="113" t="str">
        <f ca="1">IF((BR245+SIGN(BR240))&lt;5,"-",IF(BR243=0,COUNTIF(OFFSET(L243,0,BR240+21,1,7),"○")+COUNTIF(OFFSET(L243,10,0,1,7-BR243),"●"),COUNTIF(OFFSET(L243,0,BR240+21,1,7),"○")+COUNTIF(OFFSET(L243,0,BR240+28,1,BR243),"●")+COUNTIF(OFFSET(L243,10,1,7-BR243,),"●")))</f>
        <v>-</v>
      </c>
      <c r="AV243" s="198">
        <f>BH240</f>
        <v>0</v>
      </c>
      <c r="AW243" s="200">
        <f>IF(BD240=0,"対象外",AV243/BD240)</f>
        <v>0</v>
      </c>
      <c r="AX243" s="202" t="str">
        <f ca="1">IF(BD240=0,"対象外",IF(AV243/BD240&gt;=0.285,"達成",IF(AV243&gt;=BO243,"達成※","未")))</f>
        <v>未</v>
      </c>
      <c r="AY243" s="204">
        <f>BI240</f>
        <v>32</v>
      </c>
      <c r="AZ243" s="206">
        <f>IFERROR(AY243/BE240,"")</f>
        <v>4.8484848484848485E-2</v>
      </c>
      <c r="BA243" s="41" t="s">
        <v>86</v>
      </c>
      <c r="BB243" s="42" t="s">
        <v>86</v>
      </c>
      <c r="BC243" s="238"/>
      <c r="BD243" s="209"/>
      <c r="BE243" s="222"/>
      <c r="BF243" s="209"/>
      <c r="BG243" s="222"/>
      <c r="BH243" s="222"/>
      <c r="BI243" s="222"/>
      <c r="BJ243" s="222"/>
      <c r="BK243" s="222"/>
      <c r="BL243" s="173"/>
      <c r="BM243" s="227"/>
      <c r="BN243" s="227"/>
      <c r="BO243" s="173">
        <f ca="1">IF(OR(BM241/BD240&lt;0.285,BM241=0),BM241,"-")</f>
        <v>8</v>
      </c>
      <c r="BP243" s="226">
        <f ca="1">IF(OR(BN241/BF240&lt;0.285,BN241=0),BN241,"-")</f>
        <v>8</v>
      </c>
      <c r="BQ243" s="36" t="s">
        <v>99</v>
      </c>
      <c r="BR243" s="33">
        <f>MOD(BR242-BR240,7)</f>
        <v>4</v>
      </c>
      <c r="BS243" s="173"/>
      <c r="BT243" s="173"/>
    </row>
    <row r="244" spans="1:74" s="4" customFormat="1" ht="29.1" customHeight="1">
      <c r="A244" s="17">
        <f t="shared" si="51"/>
        <v>8</v>
      </c>
      <c r="B244" s="17">
        <f t="shared" si="52"/>
        <v>20</v>
      </c>
      <c r="D244" s="89" cm="1">
        <f t="array" aca="1" ref="D244" ca="1">IF(INDIRECT(VLOOKUP(B244,B$8:C$38,2,FALSE)&amp;(10*A244-1))="","",INDIRECT(VLOOKUP(B244,B$8:C$38,2,FALSE)&amp;(10*A244-1)))</f>
        <v>46162</v>
      </c>
      <c r="E244" s="17" t="str">
        <f t="shared" ca="1" si="50"/>
        <v>水</v>
      </c>
      <c r="F244" s="17" t="str" cm="1">
        <f t="array" aca="1" ref="F244" ca="1">IF(E244="","",IF(INDIRECT(VLOOKUP(B244,B$8:C$38,2,FALSE)&amp;(10*A244+3))="","",INDIRECT(VLOOKUP(B244,B$8:C$38,2,FALSE)&amp;(10*A244+3))))</f>
        <v/>
      </c>
      <c r="G244" s="17" t="str" cm="1">
        <f t="array" aca="1" ref="G244" ca="1">IF(E244="","",IF(INDIRECT(VLOOKUP(B244,B$8:C$38,2,FALSE)&amp;(10*A244+5))="","",INDIRECT(VLOOKUP(B244,B$8:C$38,2,FALSE)&amp;(10*A244+5))))</f>
        <v/>
      </c>
      <c r="H244" s="17" t="str" cm="1">
        <f t="array" aca="1" ref="H244" ca="1">IF(G244="","",IF(G244="●","振替後",IF(G244="▲","振替前",IF(G244="○","休日",IF(G244="外","非対象期間",IF(INDIRECT(VLOOKUP(B244,B$8:C$38,2,FALSE)&amp;(10*A244+5))="","",INDIRECT(VLOOKUP(B244,B$8:C$38,2,FALSE)&amp;(10*A244+5))))))))</f>
        <v/>
      </c>
      <c r="J244" s="69"/>
      <c r="K244" s="24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c r="AJ244" s="194"/>
      <c r="AK244" s="194"/>
      <c r="AL244" s="194"/>
      <c r="AM244" s="194"/>
      <c r="AN244" s="194"/>
      <c r="AO244" s="194"/>
      <c r="AP244" s="196"/>
      <c r="AQ244" s="114" t="str">
        <f ca="1">IF(BR240=1,
IF((2-COUNTIF(OFFSET(L243,0,0,1,1),"外")-COUNTIF(OFFSET(L243,-10,BR232-1),"外"))&lt;=AQ243,"達成","未"),
IF((2-COUNTIF(OFFSET(L243,0,MAX(5-WEEKDAY(L238,3),0),1,2),"外"))&lt;=AQ243,"達成","未"))</f>
        <v>未</v>
      </c>
      <c r="AR244" s="112" t="str">
        <f ca="1">IF((2-COUNTIF(OFFSET($L243,0,$BR240+5,1,2),"外"))&lt;=AR243,"達成","未")</f>
        <v>未</v>
      </c>
      <c r="AS244" s="112" t="str">
        <f ca="1">IF((2-COUNTIF(OFFSET($L243,0,$BR240+12,1,2),"外"))&lt;=AS243,"達成","未")</f>
        <v>未</v>
      </c>
      <c r="AT244" s="112" t="str">
        <f ca="1">IF((2-COUNTIF(OFFSET($L243,0,$BR240+19,1,2),"外"))&lt;=AT243,"達成","未")</f>
        <v>未</v>
      </c>
      <c r="AU244" s="113" t="str">
        <f ca="1">IF((BR245+SIGN(BR240))&lt;5,"-",IF((2-COUNTIF(OFFSET($L243,0,$BR240+26,1,2),"外"))&lt;=AU243,"達成","未"))</f>
        <v>-</v>
      </c>
      <c r="AV244" s="214"/>
      <c r="AW244" s="215"/>
      <c r="AX244" s="216"/>
      <c r="AY244" s="217"/>
      <c r="AZ244" s="239"/>
      <c r="BA244" s="240">
        <f>COUNTIF(L245:AP246,"外")</f>
        <v>0</v>
      </c>
      <c r="BB244" s="242">
        <f ca="1">COUNTIF(OFFSET(L245,0,MAX(5-WEEKDAY(L238,3),0),1,MIN(7-WEEKDAY(L238,3),2)),"外")+COUNTIF(OFFSET(L245,0,MAX(5-WEEKDAY(L238,3),0)+7,1,2),"外")+COUNTIF(OFFSET(L245,0,MAX(5-WEEKDAY(L238,3),0)+14,1,2),"外")+COUNTIF(OFFSET(L245,0,MAX(5-WEEKDAY(L238,3),0)+21,1,2),"外")+IF(BR242-BR240&lt;27,0,COUNTIF(OFFSET(L245,0,BR240+26,1,MIN(7-BR243,2)),"外"))</f>
        <v>0</v>
      </c>
      <c r="BC244" s="238"/>
      <c r="BD244" s="209"/>
      <c r="BE244" s="222"/>
      <c r="BF244" s="209"/>
      <c r="BG244" s="222"/>
      <c r="BH244" s="222"/>
      <c r="BI244" s="222"/>
      <c r="BJ244" s="222"/>
      <c r="BK244" s="222"/>
      <c r="BL244" s="173"/>
      <c r="BM244" s="227"/>
      <c r="BN244" s="227"/>
      <c r="BO244" s="173"/>
      <c r="BP244" s="227"/>
      <c r="BQ244" s="142" t="s">
        <v>101</v>
      </c>
      <c r="BR244" s="33">
        <f>SIGN(BR240)+SIGN(BR243)+BR245</f>
        <v>5</v>
      </c>
      <c r="BS244" s="173"/>
      <c r="BT244" s="173"/>
    </row>
    <row r="245" spans="1:74" s="4" customFormat="1" ht="29.1" customHeight="1">
      <c r="A245" s="17">
        <f t="shared" si="51"/>
        <v>8</v>
      </c>
      <c r="B245" s="17">
        <f t="shared" si="52"/>
        <v>21</v>
      </c>
      <c r="D245" s="89" cm="1">
        <f t="array" aca="1" ref="D245" ca="1">IF(INDIRECT(VLOOKUP(B245,B$8:C$38,2,FALSE)&amp;(10*A245-1))="","",INDIRECT(VLOOKUP(B245,B$8:C$38,2,FALSE)&amp;(10*A245-1)))</f>
        <v>46163</v>
      </c>
      <c r="E245" s="17" t="str">
        <f t="shared" ca="1" si="50"/>
        <v>木</v>
      </c>
      <c r="F245" s="17" t="str" cm="1">
        <f t="array" aca="1" ref="F245" ca="1">IF(E245="","",IF(INDIRECT(VLOOKUP(B245,B$8:C$38,2,FALSE)&amp;(10*A245+3))="","",INDIRECT(VLOOKUP(B245,B$8:C$38,2,FALSE)&amp;(10*A245+3))))</f>
        <v/>
      </c>
      <c r="G245" s="17" t="str" cm="1">
        <f t="array" aca="1" ref="G245" ca="1">IF(E245="","",IF(INDIRECT(VLOOKUP(B245,B$8:C$38,2,FALSE)&amp;(10*A245+5))="","",INDIRECT(VLOOKUP(B245,B$8:C$38,2,FALSE)&amp;(10*A245+5))))</f>
        <v/>
      </c>
      <c r="H245" s="17" t="str" cm="1">
        <f t="array" aca="1" ref="H245" ca="1">IF(G245="","",IF(G245="●","振替後",IF(G245="▲","振替前",IF(G245="○","休日",IF(G245="外","非対象期間",IF(INDIRECT(VLOOKUP(B245,B$8:C$38,2,FALSE)&amp;(10*A245+5))="","",INDIRECT(VLOOKUP(B245,B$8:C$38,2,FALSE)&amp;(10*A245+5))))))))</f>
        <v/>
      </c>
      <c r="J245" s="69"/>
      <c r="K245" s="212" t="s">
        <v>84</v>
      </c>
      <c r="L245" s="194"/>
      <c r="M245" s="194"/>
      <c r="N245" s="194"/>
      <c r="O245" s="194"/>
      <c r="P245" s="194"/>
      <c r="Q245" s="194"/>
      <c r="R245" s="194"/>
      <c r="S245" s="194"/>
      <c r="T245" s="194"/>
      <c r="U245" s="194"/>
      <c r="V245" s="194"/>
      <c r="W245" s="194"/>
      <c r="X245" s="194"/>
      <c r="Y245" s="194"/>
      <c r="Z245" s="194"/>
      <c r="AA245" s="194"/>
      <c r="AB245" s="194"/>
      <c r="AC245" s="194"/>
      <c r="AD245" s="194"/>
      <c r="AE245" s="194"/>
      <c r="AF245" s="194"/>
      <c r="AG245" s="194"/>
      <c r="AH245" s="194"/>
      <c r="AI245" s="194"/>
      <c r="AJ245" s="194"/>
      <c r="AK245" s="194"/>
      <c r="AL245" s="194"/>
      <c r="AM245" s="194"/>
      <c r="AN245" s="194"/>
      <c r="AO245" s="194"/>
      <c r="AP245" s="196"/>
      <c r="AQ245" s="118">
        <f ca="1">IF(BR240=7,COUNTIF(OFFSET($L245,0,0,1,$BR240),"○")+COUNTIF(OFFSET($L245,0,$BR240,1,7),"●"),COUNTIF(OFFSET($L245,0,0,1,$BR240),"○")+COUNTIF(OFFSET($L245,-10,DAY(EOMONTH(L238-1,0))-7+BR240,1,7-$BR240),"○")+COUNTIF(OFFSET(L245,0,BR240,1,7),"●"))</f>
        <v>0</v>
      </c>
      <c r="AR245" s="119">
        <f ca="1">COUNTIF(OFFSET($L245,0,$BR240,1,7),"○")+COUNTIF(OFFSET($L245,0,$BR240+7,1,7),"●")</f>
        <v>0</v>
      </c>
      <c r="AS245" s="119">
        <f ca="1">COUNTIF(OFFSET($L245,0,$BR240+7,1,7),"○")+COUNTIF(OFFSET($L245,0,$BR240+14,1,7),"●")</f>
        <v>0</v>
      </c>
      <c r="AT245" s="119">
        <f ca="1">IF(BR245=3,COUNTIF(OFFSET($L245,0,$BR240+14,1,7),"○")+IFERROR(COUNTIF(OFFSET(L245,0,BR240+22,1,BR243),"●"),0)+COUNTIF(OFFSET(L245,10,0,1,7-BR243),"●"),COUNTIF(OFFSET($L245,0,$BR240+14,1,7),"○")+COUNTIF(OFFSET($L245,0,$BR240+21,1,7),"●"))</f>
        <v>0</v>
      </c>
      <c r="AU245" s="120" t="str">
        <f ca="1">IF((BR245+SIGN(BR240))&lt;5,"-",IF(BR243=0,COUNTIF(OFFSET(L245,0,BR240+21,1,7),"○")+COUNTIF(OFFSET(L245,10,0,1,7-BR243),"●"),COUNTIF(OFFSET(L245,0,BR240+21,1,7),"○")+COUNTIF(OFFSET(L245,0,BR240+28,1,BR243),"●")+COUNTIF(OFFSET(L245,10,1,7-BR243,),"●")))</f>
        <v>-</v>
      </c>
      <c r="AV245" s="198">
        <f>BJ240</f>
        <v>0</v>
      </c>
      <c r="AW245" s="200">
        <f>IF(BD240=0,"対象外",AV245/BD240)</f>
        <v>0</v>
      </c>
      <c r="AX245" s="202" t="str">
        <f ca="1">IF(BD240=0,"対象外",IF(AV245/BD240&gt;=0.285,"達成",IF(AV245&gt;=BP243,"達成※","未")))</f>
        <v>未</v>
      </c>
      <c r="AY245" s="204">
        <f>BK240</f>
        <v>32</v>
      </c>
      <c r="AZ245" s="206">
        <f>IFERROR(AY245/BG240,"")</f>
        <v>4.8484848484848485E-2</v>
      </c>
      <c r="BA245" s="241"/>
      <c r="BB245" s="243"/>
      <c r="BC245" s="238"/>
      <c r="BD245" s="210"/>
      <c r="BE245" s="222"/>
      <c r="BF245" s="210"/>
      <c r="BG245" s="222"/>
      <c r="BH245" s="222"/>
      <c r="BI245" s="222"/>
      <c r="BJ245" s="222"/>
      <c r="BK245" s="222"/>
      <c r="BL245" s="173"/>
      <c r="BM245" s="228"/>
      <c r="BN245" s="228"/>
      <c r="BO245" s="173"/>
      <c r="BP245" s="228"/>
      <c r="BQ245" s="37" t="s">
        <v>100</v>
      </c>
      <c r="BR245" s="104">
        <f>ROUNDDOWN((BR242-BR240)/7,0)</f>
        <v>3</v>
      </c>
      <c r="BS245" s="173"/>
      <c r="BT245" s="173"/>
    </row>
    <row r="246" spans="1:74" s="4" customFormat="1" ht="29.1" customHeight="1" thickBot="1">
      <c r="A246" s="17">
        <f t="shared" si="51"/>
        <v>8</v>
      </c>
      <c r="B246" s="17">
        <f t="shared" si="52"/>
        <v>22</v>
      </c>
      <c r="D246" s="89" cm="1">
        <f t="array" aca="1" ref="D246" ca="1">IF(INDIRECT(VLOOKUP(B246,B$8:C$38,2,FALSE)&amp;(10*A246-1))="","",INDIRECT(VLOOKUP(B246,B$8:C$38,2,FALSE)&amp;(10*A246-1)))</f>
        <v>46164</v>
      </c>
      <c r="E246" s="17" t="str">
        <f t="shared" ca="1" si="50"/>
        <v>金</v>
      </c>
      <c r="F246" s="17" t="str" cm="1">
        <f t="array" aca="1" ref="F246" ca="1">IF(E246="","",IF(INDIRECT(VLOOKUP(B246,B$8:C$38,2,FALSE)&amp;(10*A246+3))="","",INDIRECT(VLOOKUP(B246,B$8:C$38,2,FALSE)&amp;(10*A246+3))))</f>
        <v/>
      </c>
      <c r="G246" s="17" t="str" cm="1">
        <f t="array" aca="1" ref="G246" ca="1">IF(E246="","",IF(INDIRECT(VLOOKUP(B246,B$8:C$38,2,FALSE)&amp;(10*A246+5))="","",INDIRECT(VLOOKUP(B246,B$8:C$38,2,FALSE)&amp;(10*A246+5))))</f>
        <v/>
      </c>
      <c r="H246" s="17" t="str" cm="1">
        <f t="array" aca="1" ref="H246" ca="1">IF(G246="","",IF(G246="●","振替後",IF(G246="▲","振替前",IF(G246="○","休日",IF(G246="外","非対象期間",IF(INDIRECT(VLOOKUP(B246,B$8:C$38,2,FALSE)&amp;(10*A246+5))="","",INDIRECT(VLOOKUP(B246,B$8:C$38,2,FALSE)&amp;(10*A246+5))))))))</f>
        <v/>
      </c>
      <c r="J246" s="69"/>
      <c r="K246" s="213"/>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195"/>
      <c r="AN246" s="195"/>
      <c r="AO246" s="195"/>
      <c r="AP246" s="197"/>
      <c r="AQ246" s="123" t="str">
        <f ca="1">IF(BR240=1,
IF((2-COUNTIF(OFFSET(L245,0,0,1,1),"外")-COUNTIF(OFFSET(L245,-10,BR232-1),"外"))&lt;=AQ245,"達成","未"),
IF((2-COUNTIF(OFFSET(L245,0,MAX(5-WEEKDAY(L238,3),0),1,2),"外"))&lt;=AQ245,"達成","未"))</f>
        <v>未</v>
      </c>
      <c r="AR246" s="124" t="str">
        <f ca="1">IF((2-COUNTIF(OFFSET($L245,0,$BR240+5,1,2),"外"))&lt;=AR245,"達成","未")</f>
        <v>未</v>
      </c>
      <c r="AS246" s="124" t="str">
        <f ca="1">IF((2-COUNTIF(OFFSET($L245,0,$BR240+12,1,2),"外"))&lt;=AS245,"達成","未")</f>
        <v>未</v>
      </c>
      <c r="AT246" s="124" t="str">
        <f ca="1">IF((2-COUNTIF(OFFSET($L245,0,$BR240+19,1,2),"外"))&lt;=AT245,"達成","未")</f>
        <v>未</v>
      </c>
      <c r="AU246" s="125" t="str">
        <f ca="1">IF((BR245+SIGN(BR240))&lt;5,"-",IF((2-COUNTIF(OFFSET($L245,0,$BR240+26,1,2),"外"))&lt;=AU245,"達成","未"))</f>
        <v>-</v>
      </c>
      <c r="AV246" s="199"/>
      <c r="AW246" s="201"/>
      <c r="AX246" s="203"/>
      <c r="AY246" s="205"/>
      <c r="AZ246" s="207"/>
      <c r="BA246" s="38"/>
      <c r="BB246" s="38"/>
      <c r="BC246" s="138"/>
      <c r="BD246" s="138"/>
      <c r="BE246" s="138"/>
      <c r="BF246" s="138"/>
      <c r="BG246" s="138"/>
      <c r="BH246" s="138"/>
      <c r="BI246" s="138"/>
      <c r="BJ246" s="138"/>
      <c r="BK246" s="138"/>
      <c r="BL246" s="46"/>
      <c r="BM246" s="46"/>
      <c r="BN246" s="46"/>
      <c r="BO246" s="46"/>
      <c r="BP246" s="46"/>
      <c r="BQ246" s="46"/>
      <c r="BR246" s="34"/>
      <c r="BS246" s="46"/>
      <c r="BT246" s="2"/>
    </row>
    <row r="247" spans="1:74" ht="14.25" thickBot="1">
      <c r="A247" s="17">
        <f t="shared" si="51"/>
        <v>8</v>
      </c>
      <c r="B247" s="17">
        <f t="shared" si="52"/>
        <v>23</v>
      </c>
      <c r="D247" s="89" cm="1">
        <f t="array" aca="1" ref="D247" ca="1">IF(INDIRECT(VLOOKUP(B247,B$8:C$38,2,FALSE)&amp;(10*A247-1))="","",INDIRECT(VLOOKUP(B247,B$8:C$38,2,FALSE)&amp;(10*A247-1)))</f>
        <v>46165</v>
      </c>
      <c r="E247" s="17" t="str">
        <f t="shared" ca="1" si="50"/>
        <v>土</v>
      </c>
      <c r="F247" s="17" t="str" cm="1">
        <f t="array" aca="1" ref="F247" ca="1">IF(E247="","",IF(INDIRECT(VLOOKUP(B247,B$8:C$38,2,FALSE)&amp;(10*A247+3))="","",INDIRECT(VLOOKUP(B247,B$8:C$38,2,FALSE)&amp;(10*A247+3))))</f>
        <v/>
      </c>
      <c r="G247" s="17" t="str" cm="1">
        <f t="array" aca="1" ref="G247" ca="1">IF(E247="","",IF(INDIRECT(VLOOKUP(B247,B$8:C$38,2,FALSE)&amp;(10*A247+5))="","",INDIRECT(VLOOKUP(B247,B$8:C$38,2,FALSE)&amp;(10*A247+5))))</f>
        <v/>
      </c>
      <c r="H247" s="17" t="str" cm="1">
        <f t="array" aca="1" ref="H247" ca="1">IF(G247="","",IF(G247="●","振替後",IF(G247="▲","振替前",IF(G247="○","休日",IF(G247="外","非対象期間",IF(INDIRECT(VLOOKUP(B247,B$8:C$38,2,FALSE)&amp;(10*A247+5))="","",INDIRECT(VLOOKUP(B247,B$8:C$38,2,FALSE)&amp;(10*A247+5))))))))</f>
        <v/>
      </c>
      <c r="J247" s="52"/>
      <c r="K247" s="53"/>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BI247" s="7"/>
      <c r="BJ247" s="7"/>
      <c r="BK247" s="7"/>
      <c r="BL247" s="2"/>
    </row>
    <row r="248" spans="1:74" ht="13.5" customHeight="1">
      <c r="A248" s="17">
        <f t="shared" si="51"/>
        <v>8</v>
      </c>
      <c r="B248" s="17">
        <f t="shared" si="52"/>
        <v>24</v>
      </c>
      <c r="D248" s="89" cm="1">
        <f t="array" aca="1" ref="D248" ca="1">IF(INDIRECT(VLOOKUP(B248,B$8:C$38,2,FALSE)&amp;(10*A248-1))="","",INDIRECT(VLOOKUP(B248,B$8:C$38,2,FALSE)&amp;(10*A248-1)))</f>
        <v>46166</v>
      </c>
      <c r="E248" s="17" t="str">
        <f t="shared" ca="1" si="50"/>
        <v>日</v>
      </c>
      <c r="F248" s="17" t="str" cm="1">
        <f t="array" aca="1" ref="F248" ca="1">IF(E248="","",IF(INDIRECT(VLOOKUP(B248,B$8:C$38,2,FALSE)&amp;(10*A248+3))="","",INDIRECT(VLOOKUP(B248,B$8:C$38,2,FALSE)&amp;(10*A248+3))))</f>
        <v/>
      </c>
      <c r="G248" s="17" t="str" cm="1">
        <f t="array" aca="1" ref="G248" ca="1">IF(E248="","",IF(INDIRECT(VLOOKUP(B248,B$8:C$38,2,FALSE)&amp;(10*A248+5))="","",INDIRECT(VLOOKUP(B248,B$8:C$38,2,FALSE)&amp;(10*A248+5))))</f>
        <v/>
      </c>
      <c r="H248" s="17" t="str" cm="1">
        <f t="array" aca="1" ref="H248" ca="1">IF(G248="","",IF(G248="●","振替後",IF(G248="▲","振替前",IF(G248="○","休日",IF(G248="外","非対象期間",IF(INDIRECT(VLOOKUP(B248,B$8:C$38,2,FALSE)&amp;(10*A248+5))="","",INDIRECT(VLOOKUP(B248,B$8:C$38,2,FALSE)&amp;(10*A248+5))))))))</f>
        <v/>
      </c>
      <c r="J248" s="52"/>
      <c r="K248" s="66" t="s">
        <v>0</v>
      </c>
      <c r="L248" s="258">
        <f>DATE(YEAR(L238),MONTH(L238)+1,DAY(L238))</f>
        <v>46661</v>
      </c>
      <c r="M248" s="258"/>
      <c r="N248" s="258"/>
      <c r="O248" s="258"/>
      <c r="P248" s="258"/>
      <c r="Q248" s="258"/>
      <c r="R248" s="258"/>
      <c r="S248" s="258"/>
      <c r="T248" s="258"/>
      <c r="U248" s="258"/>
      <c r="V248" s="258"/>
      <c r="W248" s="258"/>
      <c r="X248" s="258"/>
      <c r="Y248" s="258"/>
      <c r="Z248" s="258"/>
      <c r="AA248" s="258"/>
      <c r="AB248" s="258"/>
      <c r="AC248" s="258"/>
      <c r="AD248" s="258"/>
      <c r="AE248" s="258"/>
      <c r="AF248" s="258"/>
      <c r="AG248" s="258"/>
      <c r="AH248" s="258"/>
      <c r="AI248" s="258"/>
      <c r="AJ248" s="258"/>
      <c r="AK248" s="258"/>
      <c r="AL248" s="258"/>
      <c r="AM248" s="258"/>
      <c r="AN248" s="258"/>
      <c r="AO248" s="258"/>
      <c r="AP248" s="259"/>
      <c r="AQ248" s="270" t="s">
        <v>136</v>
      </c>
      <c r="AR248" s="271"/>
      <c r="AS248" s="271"/>
      <c r="AT248" s="271"/>
      <c r="AU248" s="272"/>
      <c r="AV248" s="260" t="s">
        <v>50</v>
      </c>
      <c r="AW248" s="261"/>
      <c r="AX248" s="262"/>
      <c r="AY248" s="266" t="s">
        <v>11</v>
      </c>
      <c r="AZ248" s="267"/>
      <c r="BA248" s="250" t="s">
        <v>102</v>
      </c>
      <c r="BB248" s="253" t="s">
        <v>103</v>
      </c>
      <c r="BC248" s="256" t="s">
        <v>15</v>
      </c>
      <c r="BD248" s="208" t="s">
        <v>104</v>
      </c>
      <c r="BE248" s="247" t="s">
        <v>105</v>
      </c>
      <c r="BF248" s="208" t="s">
        <v>107</v>
      </c>
      <c r="BG248" s="247" t="s">
        <v>106</v>
      </c>
      <c r="BH248" s="208" t="s">
        <v>80</v>
      </c>
      <c r="BI248" s="208" t="s">
        <v>81</v>
      </c>
      <c r="BJ248" s="139" t="s">
        <v>82</v>
      </c>
      <c r="BK248" s="139" t="s">
        <v>83</v>
      </c>
      <c r="BL248" s="222" t="s">
        <v>52</v>
      </c>
      <c r="BM248" s="247" t="s">
        <v>108</v>
      </c>
      <c r="BN248" s="247" t="s">
        <v>109</v>
      </c>
      <c r="BO248" s="222" t="s">
        <v>110</v>
      </c>
      <c r="BP248" s="222" t="s">
        <v>111</v>
      </c>
      <c r="BQ248" s="143"/>
      <c r="BR248" s="245" t="s">
        <v>92</v>
      </c>
      <c r="BS248" s="222" t="s">
        <v>61</v>
      </c>
      <c r="BT248" s="173" t="s">
        <v>142</v>
      </c>
    </row>
    <row r="249" spans="1:74" ht="12.95" customHeight="1">
      <c r="A249" s="17">
        <f t="shared" si="51"/>
        <v>8</v>
      </c>
      <c r="B249" s="17">
        <f t="shared" si="52"/>
        <v>25</v>
      </c>
      <c r="D249" s="89" cm="1">
        <f t="array" aca="1" ref="D249" ca="1">IF(INDIRECT(VLOOKUP(B249,B$8:C$38,2,FALSE)&amp;(10*A249-1))="","",INDIRECT(VLOOKUP(B249,B$8:C$38,2,FALSE)&amp;(10*A249-1)))</f>
        <v>46167</v>
      </c>
      <c r="E249" s="17" t="str">
        <f t="shared" ca="1" si="50"/>
        <v>月</v>
      </c>
      <c r="F249" s="17" t="str" cm="1">
        <f t="array" aca="1" ref="F249" ca="1">IF(E249="","",IF(INDIRECT(VLOOKUP(B249,B$8:C$38,2,FALSE)&amp;(10*A249+3))="","",INDIRECT(VLOOKUP(B249,B$8:C$38,2,FALSE)&amp;(10*A249+3))))</f>
        <v/>
      </c>
      <c r="G249" s="17" t="str" cm="1">
        <f t="array" aca="1" ref="G249" ca="1">IF(E249="","",IF(INDIRECT(VLOOKUP(B249,B$8:C$38,2,FALSE)&amp;(10*A249+5))="","",INDIRECT(VLOOKUP(B249,B$8:C$38,2,FALSE)&amp;(10*A249+5))))</f>
        <v/>
      </c>
      <c r="H249" s="17" t="str" cm="1">
        <f t="array" aca="1" ref="H249" ca="1">IF(G249="","",IF(G249="●","振替後",IF(G249="▲","振替前",IF(G249="○","休日",IF(G249="外","非対象期間",IF(INDIRECT(VLOOKUP(B249,B$8:C$38,2,FALSE)&amp;(10*A249+5))="","",INDIRECT(VLOOKUP(B249,B$8:C$38,2,FALSE)&amp;(10*A249+5))))))))</f>
        <v/>
      </c>
      <c r="J249" s="52"/>
      <c r="K249" s="67" t="s">
        <v>1</v>
      </c>
      <c r="L249" s="126">
        <f>DATE(YEAR(L248),MONTH(L248),DAY(L248))</f>
        <v>46661</v>
      </c>
      <c r="M249" s="126">
        <f>IF(MONTH(DATE(YEAR(L249),MONTH(L249),DAY(L249)+1))=MONTH($L248),DATE(YEAR(L249),MONTH(L249),DAY(L249)+1),"")</f>
        <v>46662</v>
      </c>
      <c r="N249" s="126">
        <f t="shared" ref="N249:AP249" si="61">IF(MONTH(DATE(YEAR(M249),MONTH(M249),DAY(M249)+1))=MONTH($L248),DATE(YEAR(M249),MONTH(M249),DAY(M249)+1),"")</f>
        <v>46663</v>
      </c>
      <c r="O249" s="126">
        <f t="shared" si="61"/>
        <v>46664</v>
      </c>
      <c r="P249" s="126">
        <f t="shared" si="61"/>
        <v>46665</v>
      </c>
      <c r="Q249" s="126">
        <f t="shared" si="61"/>
        <v>46666</v>
      </c>
      <c r="R249" s="126">
        <f t="shared" si="61"/>
        <v>46667</v>
      </c>
      <c r="S249" s="126">
        <f t="shared" si="61"/>
        <v>46668</v>
      </c>
      <c r="T249" s="126">
        <f t="shared" si="61"/>
        <v>46669</v>
      </c>
      <c r="U249" s="126">
        <f t="shared" si="61"/>
        <v>46670</v>
      </c>
      <c r="V249" s="126">
        <f t="shared" si="61"/>
        <v>46671</v>
      </c>
      <c r="W249" s="126">
        <f t="shared" si="61"/>
        <v>46672</v>
      </c>
      <c r="X249" s="126">
        <f t="shared" si="61"/>
        <v>46673</v>
      </c>
      <c r="Y249" s="126">
        <f t="shared" si="61"/>
        <v>46674</v>
      </c>
      <c r="Z249" s="126">
        <f t="shared" si="61"/>
        <v>46675</v>
      </c>
      <c r="AA249" s="126">
        <f t="shared" si="61"/>
        <v>46676</v>
      </c>
      <c r="AB249" s="126">
        <f t="shared" si="61"/>
        <v>46677</v>
      </c>
      <c r="AC249" s="126">
        <f t="shared" si="61"/>
        <v>46678</v>
      </c>
      <c r="AD249" s="126">
        <f t="shared" si="61"/>
        <v>46679</v>
      </c>
      <c r="AE249" s="126">
        <f t="shared" si="61"/>
        <v>46680</v>
      </c>
      <c r="AF249" s="126">
        <f t="shared" si="61"/>
        <v>46681</v>
      </c>
      <c r="AG249" s="126">
        <f t="shared" si="61"/>
        <v>46682</v>
      </c>
      <c r="AH249" s="126">
        <f t="shared" si="61"/>
        <v>46683</v>
      </c>
      <c r="AI249" s="126">
        <f t="shared" si="61"/>
        <v>46684</v>
      </c>
      <c r="AJ249" s="126">
        <f t="shared" si="61"/>
        <v>46685</v>
      </c>
      <c r="AK249" s="126">
        <f t="shared" si="61"/>
        <v>46686</v>
      </c>
      <c r="AL249" s="126">
        <f t="shared" si="61"/>
        <v>46687</v>
      </c>
      <c r="AM249" s="126">
        <f t="shared" si="61"/>
        <v>46688</v>
      </c>
      <c r="AN249" s="126">
        <f t="shared" si="61"/>
        <v>46689</v>
      </c>
      <c r="AO249" s="126">
        <f t="shared" si="61"/>
        <v>46690</v>
      </c>
      <c r="AP249" s="127">
        <f t="shared" si="61"/>
        <v>46691</v>
      </c>
      <c r="AQ249" s="273"/>
      <c r="AR249" s="274"/>
      <c r="AS249" s="274"/>
      <c r="AT249" s="274"/>
      <c r="AU249" s="275"/>
      <c r="AV249" s="263"/>
      <c r="AW249" s="264"/>
      <c r="AX249" s="265"/>
      <c r="AY249" s="268"/>
      <c r="AZ249" s="269"/>
      <c r="BA249" s="251"/>
      <c r="BB249" s="254"/>
      <c r="BC249" s="257"/>
      <c r="BD249" s="210"/>
      <c r="BE249" s="248"/>
      <c r="BF249" s="210"/>
      <c r="BG249" s="248"/>
      <c r="BH249" s="210"/>
      <c r="BI249" s="210"/>
      <c r="BJ249" s="140" t="s">
        <v>78</v>
      </c>
      <c r="BK249" s="140" t="s">
        <v>79</v>
      </c>
      <c r="BL249" s="222"/>
      <c r="BM249" s="249"/>
      <c r="BN249" s="249"/>
      <c r="BO249" s="173"/>
      <c r="BP249" s="173"/>
      <c r="BQ249" s="144"/>
      <c r="BR249" s="246"/>
      <c r="BS249" s="222"/>
      <c r="BT249" s="173"/>
    </row>
    <row r="250" spans="1:74" ht="13.5" customHeight="1">
      <c r="A250" s="17">
        <f t="shared" si="51"/>
        <v>8</v>
      </c>
      <c r="B250" s="17">
        <f t="shared" si="52"/>
        <v>26</v>
      </c>
      <c r="D250" s="89" cm="1">
        <f t="array" aca="1" ref="D250" ca="1">IF(INDIRECT(VLOOKUP(B250,B$8:C$38,2,FALSE)&amp;(10*A250-1))="","",INDIRECT(VLOOKUP(B250,B$8:C$38,2,FALSE)&amp;(10*A250-1)))</f>
        <v>46168</v>
      </c>
      <c r="E250" s="17" t="str">
        <f t="shared" ca="1" si="50"/>
        <v>火</v>
      </c>
      <c r="F250" s="17" t="str" cm="1">
        <f t="array" aca="1" ref="F250" ca="1">IF(E250="","",IF(INDIRECT(VLOOKUP(B250,B$8:C$38,2,FALSE)&amp;(10*A250+3))="","",INDIRECT(VLOOKUP(B250,B$8:C$38,2,FALSE)&amp;(10*A250+3))))</f>
        <v/>
      </c>
      <c r="G250" s="17" t="str" cm="1">
        <f t="array" aca="1" ref="G250" ca="1">IF(E250="","",IF(INDIRECT(VLOOKUP(B250,B$8:C$38,2,FALSE)&amp;(10*A250+5))="","",INDIRECT(VLOOKUP(B250,B$8:C$38,2,FALSE)&amp;(10*A250+5))))</f>
        <v/>
      </c>
      <c r="H250" s="17" t="str" cm="1">
        <f t="array" aca="1" ref="H250" ca="1">IF(G250="","",IF(G250="●","振替後",IF(G250="▲","振替前",IF(G250="○","休日",IF(G250="外","非対象期間",IF(INDIRECT(VLOOKUP(B250,B$8:C$38,2,FALSE)&amp;(10*A250+5))="","",INDIRECT(VLOOKUP(B250,B$8:C$38,2,FALSE)&amp;(10*A250+5))))))))</f>
        <v/>
      </c>
      <c r="J250" s="52"/>
      <c r="K250" s="67" t="s">
        <v>2</v>
      </c>
      <c r="L250" s="145" t="str">
        <f t="shared" ref="L250:AP250" si="62">TEXT(L249,"aaa")</f>
        <v>金</v>
      </c>
      <c r="M250" s="145" t="str">
        <f t="shared" si="62"/>
        <v>土</v>
      </c>
      <c r="N250" s="145" t="str">
        <f t="shared" si="62"/>
        <v>日</v>
      </c>
      <c r="O250" s="145" t="str">
        <f t="shared" si="62"/>
        <v>月</v>
      </c>
      <c r="P250" s="145" t="str">
        <f t="shared" si="62"/>
        <v>火</v>
      </c>
      <c r="Q250" s="145" t="str">
        <f t="shared" si="62"/>
        <v>水</v>
      </c>
      <c r="R250" s="145" t="str">
        <f t="shared" si="62"/>
        <v>木</v>
      </c>
      <c r="S250" s="145" t="str">
        <f t="shared" si="62"/>
        <v>金</v>
      </c>
      <c r="T250" s="145" t="str">
        <f t="shared" si="62"/>
        <v>土</v>
      </c>
      <c r="U250" s="145" t="str">
        <f t="shared" si="62"/>
        <v>日</v>
      </c>
      <c r="V250" s="145" t="str">
        <f t="shared" si="62"/>
        <v>月</v>
      </c>
      <c r="W250" s="145" t="str">
        <f t="shared" si="62"/>
        <v>火</v>
      </c>
      <c r="X250" s="145" t="str">
        <f t="shared" si="62"/>
        <v>水</v>
      </c>
      <c r="Y250" s="145" t="str">
        <f t="shared" si="62"/>
        <v>木</v>
      </c>
      <c r="Z250" s="145" t="str">
        <f t="shared" si="62"/>
        <v>金</v>
      </c>
      <c r="AA250" s="145" t="str">
        <f t="shared" si="62"/>
        <v>土</v>
      </c>
      <c r="AB250" s="145" t="str">
        <f t="shared" si="62"/>
        <v>日</v>
      </c>
      <c r="AC250" s="145" t="str">
        <f t="shared" si="62"/>
        <v>月</v>
      </c>
      <c r="AD250" s="145" t="str">
        <f t="shared" si="62"/>
        <v>火</v>
      </c>
      <c r="AE250" s="145" t="str">
        <f t="shared" si="62"/>
        <v>水</v>
      </c>
      <c r="AF250" s="145" t="str">
        <f t="shared" si="62"/>
        <v>木</v>
      </c>
      <c r="AG250" s="145" t="str">
        <f t="shared" si="62"/>
        <v>金</v>
      </c>
      <c r="AH250" s="145" t="str">
        <f t="shared" si="62"/>
        <v>土</v>
      </c>
      <c r="AI250" s="145" t="str">
        <f t="shared" si="62"/>
        <v>日</v>
      </c>
      <c r="AJ250" s="145" t="str">
        <f t="shared" si="62"/>
        <v>月</v>
      </c>
      <c r="AK250" s="145" t="str">
        <f t="shared" si="62"/>
        <v>火</v>
      </c>
      <c r="AL250" s="145" t="str">
        <f t="shared" si="62"/>
        <v>水</v>
      </c>
      <c r="AM250" s="145" t="str">
        <f t="shared" si="62"/>
        <v>木</v>
      </c>
      <c r="AN250" s="145" t="str">
        <f t="shared" si="62"/>
        <v>金</v>
      </c>
      <c r="AO250" s="145" t="str">
        <f t="shared" si="62"/>
        <v>土</v>
      </c>
      <c r="AP250" s="146" t="str">
        <f t="shared" si="62"/>
        <v>日</v>
      </c>
      <c r="AQ250" s="287" t="s">
        <v>137</v>
      </c>
      <c r="AR250" s="289" t="s">
        <v>138</v>
      </c>
      <c r="AS250" s="289" t="s">
        <v>139</v>
      </c>
      <c r="AT250" s="289" t="s">
        <v>140</v>
      </c>
      <c r="AU250" s="304" t="s">
        <v>141</v>
      </c>
      <c r="AV250" s="229" t="s">
        <v>44</v>
      </c>
      <c r="AW250" s="230" t="s">
        <v>12</v>
      </c>
      <c r="AX250" s="231" t="s">
        <v>51</v>
      </c>
      <c r="AY250" s="232" t="s">
        <v>44</v>
      </c>
      <c r="AZ250" s="235" t="s">
        <v>13</v>
      </c>
      <c r="BA250" s="252"/>
      <c r="BB250" s="255"/>
      <c r="BC250" s="238">
        <f>COUNT(L249:AP249)</f>
        <v>31</v>
      </c>
      <c r="BD250" s="208">
        <f>BC250-BA252</f>
        <v>31</v>
      </c>
      <c r="BE250" s="222">
        <f>SUM(BD$8:BD253)</f>
        <v>691</v>
      </c>
      <c r="BF250" s="208">
        <f>BC250-BA254</f>
        <v>31</v>
      </c>
      <c r="BG250" s="222">
        <f>SUM(BF$8:BF253)</f>
        <v>691</v>
      </c>
      <c r="BH250" s="222">
        <f>COUNTIF(L253:AP253,"○")+COUNTIF(L253:AP253,"●")</f>
        <v>0</v>
      </c>
      <c r="BI250" s="222">
        <f>SUM(BH$9:BH254)</f>
        <v>32</v>
      </c>
      <c r="BJ250" s="222">
        <f>COUNTIF(L255:AP255,"○")+COUNTIF(L255:AP255,"●")</f>
        <v>0</v>
      </c>
      <c r="BK250" s="222">
        <f>SUM(BJ$10:BJ255)</f>
        <v>32</v>
      </c>
      <c r="BL250" s="173">
        <f>COUNTIF(L250:AP250,"土")+COUNTIF(L250:AP250,"日")</f>
        <v>10</v>
      </c>
      <c r="BM250" s="248"/>
      <c r="BN250" s="248"/>
      <c r="BO250" s="173" t="str">
        <f ca="1">IF(OR(BM251/BD250&lt;0.285,BM251=0),"特例","特例なし")</f>
        <v>特例なし</v>
      </c>
      <c r="BP250" s="173" t="str">
        <f ca="1">IF(OR(BN251/BF250&lt;0.285,BN251=0),"特例","特例なし")</f>
        <v>特例なし</v>
      </c>
      <c r="BQ250" s="223" t="s">
        <v>97</v>
      </c>
      <c r="BR250" s="225">
        <f>ABS(IF(WEEKDAY(L248,3)=0,7,WEEKDAY(L248,3)-7))</f>
        <v>3</v>
      </c>
      <c r="BS250" s="173">
        <f ca="1">IF($AX$340="計画",IF(BD250=0,1,IF(AX253="達成",1,IF(AX253="達成※",1,0))),IF(BF250=0,1,IF(AX255="達成",1,IF(AX255="達成※",1,0))))</f>
        <v>0</v>
      </c>
      <c r="BT250" s="173">
        <f ca="1">IF($AX$340="計画",IF(COUNTIF(AQ254:AU254,"未")=0,1,0),IF(COUNTIF(AQ256:AU256,"未")=0,1,0))</f>
        <v>0</v>
      </c>
    </row>
    <row r="251" spans="1:74" ht="33.950000000000003" customHeight="1">
      <c r="A251" s="17">
        <f t="shared" si="51"/>
        <v>8</v>
      </c>
      <c r="B251" s="17">
        <f t="shared" si="52"/>
        <v>27</v>
      </c>
      <c r="D251" s="89" cm="1">
        <f t="array" aca="1" ref="D251" ca="1">IF(INDIRECT(VLOOKUP(B251,B$8:C$38,2,FALSE)&amp;(10*A251-1))="","",INDIRECT(VLOOKUP(B251,B$8:C$38,2,FALSE)&amp;(10*A251-1)))</f>
        <v>46169</v>
      </c>
      <c r="E251" s="17" t="str">
        <f t="shared" ca="1" si="50"/>
        <v>水</v>
      </c>
      <c r="F251" s="17" t="str" cm="1">
        <f t="array" aca="1" ref="F251" ca="1">IF(E251="","",IF(INDIRECT(VLOOKUP(B251,B$8:C$38,2,FALSE)&amp;(10*A251+3))="","",INDIRECT(VLOOKUP(B251,B$8:C$38,2,FALSE)&amp;(10*A251+3))))</f>
        <v/>
      </c>
      <c r="G251" s="17" t="str" cm="1">
        <f t="array" aca="1" ref="G251" ca="1">IF(E251="","",IF(INDIRECT(VLOOKUP(B251,B$8:C$38,2,FALSE)&amp;(10*A251+5))="","",INDIRECT(VLOOKUP(B251,B$8:C$38,2,FALSE)&amp;(10*A251+5))))</f>
        <v/>
      </c>
      <c r="H251" s="17" t="str" cm="1">
        <f t="array" aca="1" ref="H251" ca="1">IF(G251="","",IF(G251="●","振替後",IF(G251="▲","振替前",IF(G251="○","休日",IF(G251="外","非対象期間",IF(INDIRECT(VLOOKUP(B251,B$8:C$38,2,FALSE)&amp;(10*A251+5))="","",INDIRECT(VLOOKUP(B251,B$8:C$38,2,FALSE)&amp;(10*A251+5))))))))</f>
        <v/>
      </c>
      <c r="J251" s="52"/>
      <c r="K251" s="220" t="s">
        <v>3</v>
      </c>
      <c r="L251" s="218" t="str">
        <f>IFERROR(VLOOKUP(L249,祝日一覧!$A:$C,3,FALSE),"")</f>
        <v/>
      </c>
      <c r="M251" s="218" t="str">
        <f>IFERROR(VLOOKUP(M249,祝日一覧!$A:$C,3,FALSE),"")</f>
        <v/>
      </c>
      <c r="N251" s="218" t="str">
        <f>IFERROR(VLOOKUP(N249,祝日一覧!$A:$C,3,FALSE),"")</f>
        <v/>
      </c>
      <c r="O251" s="218" t="str">
        <f>IFERROR(VLOOKUP(O249,祝日一覧!$A:$C,3,FALSE),"")</f>
        <v/>
      </c>
      <c r="P251" s="218" t="str">
        <f>IFERROR(VLOOKUP(P249,祝日一覧!$A:$C,3,FALSE),"")</f>
        <v/>
      </c>
      <c r="Q251" s="218" t="str">
        <f>IFERROR(VLOOKUP(Q249,祝日一覧!$A:$C,3,FALSE),"")</f>
        <v/>
      </c>
      <c r="R251" s="218" t="str">
        <f>IFERROR(VLOOKUP(R249,祝日一覧!$A:$C,3,FALSE),"")</f>
        <v/>
      </c>
      <c r="S251" s="218" t="str">
        <f>IFERROR(VLOOKUP(S249,祝日一覧!$A:$C,3,FALSE),"")</f>
        <v/>
      </c>
      <c r="T251" s="218" t="str">
        <f>IFERROR(VLOOKUP(T249,祝日一覧!$A:$C,3,FALSE),"")</f>
        <v/>
      </c>
      <c r="U251" s="218" t="str">
        <f>IFERROR(VLOOKUP(U249,祝日一覧!$A:$C,3,FALSE),"")</f>
        <v/>
      </c>
      <c r="V251" s="218" t="str">
        <f>IFERROR(VLOOKUP(V249,祝日一覧!$A:$C,3,FALSE),"")</f>
        <v>スポーツの日</v>
      </c>
      <c r="W251" s="218" t="str">
        <f>IFERROR(VLOOKUP(W249,祝日一覧!$A:$C,3,FALSE),"")</f>
        <v/>
      </c>
      <c r="X251" s="218" t="str">
        <f>IFERROR(VLOOKUP(X249,祝日一覧!$A:$C,3,FALSE),"")</f>
        <v/>
      </c>
      <c r="Y251" s="218" t="str">
        <f>IFERROR(VLOOKUP(Y249,祝日一覧!$A:$C,3,FALSE),"")</f>
        <v/>
      </c>
      <c r="Z251" s="218" t="str">
        <f>IFERROR(VLOOKUP(Z249,祝日一覧!$A:$C,3,FALSE),"")</f>
        <v/>
      </c>
      <c r="AA251" s="218" t="str">
        <f>IFERROR(VLOOKUP(AA249,祝日一覧!$A:$C,3,FALSE),"")</f>
        <v/>
      </c>
      <c r="AB251" s="218" t="str">
        <f>IFERROR(VLOOKUP(AB249,祝日一覧!$A:$C,3,FALSE),"")</f>
        <v/>
      </c>
      <c r="AC251" s="218" t="str">
        <f>IFERROR(VLOOKUP(AC249,祝日一覧!$A:$C,3,FALSE),"")</f>
        <v/>
      </c>
      <c r="AD251" s="218" t="str">
        <f>IFERROR(VLOOKUP(AD249,祝日一覧!$A:$C,3,FALSE),"")</f>
        <v/>
      </c>
      <c r="AE251" s="218" t="str">
        <f>IFERROR(VLOOKUP(AE249,祝日一覧!$A:$C,3,FALSE),"")</f>
        <v/>
      </c>
      <c r="AF251" s="218" t="str">
        <f>IFERROR(VLOOKUP(AF249,祝日一覧!$A:$C,3,FALSE),"")</f>
        <v/>
      </c>
      <c r="AG251" s="218" t="str">
        <f>IFERROR(VLOOKUP(AG249,祝日一覧!$A:$C,3,FALSE),"")</f>
        <v/>
      </c>
      <c r="AH251" s="218" t="str">
        <f>IFERROR(VLOOKUP(AH249,祝日一覧!$A:$C,3,FALSE),"")</f>
        <v/>
      </c>
      <c r="AI251" s="218" t="str">
        <f>IFERROR(VLOOKUP(AI249,祝日一覧!$A:$C,3,FALSE),"")</f>
        <v/>
      </c>
      <c r="AJ251" s="218" t="str">
        <f>IFERROR(VLOOKUP(AJ249,祝日一覧!$A:$C,3,FALSE),"")</f>
        <v/>
      </c>
      <c r="AK251" s="218" t="str">
        <f>IFERROR(VLOOKUP(AK249,祝日一覧!$A:$C,3,FALSE),"")</f>
        <v/>
      </c>
      <c r="AL251" s="218" t="str">
        <f>IFERROR(VLOOKUP(AL249,祝日一覧!$A:$C,3,FALSE),"")</f>
        <v/>
      </c>
      <c r="AM251" s="218" t="str">
        <f>IFERROR(VLOOKUP(AM249,祝日一覧!$A:$C,3,FALSE),"")</f>
        <v/>
      </c>
      <c r="AN251" s="218" t="str">
        <f>IFERROR(VLOOKUP(AN249,祝日一覧!$A:$C,3,FALSE),"")</f>
        <v/>
      </c>
      <c r="AO251" s="218" t="str">
        <f>IFERROR(VLOOKUP(AO249,祝日一覧!$A:$C,3,FALSE),"")</f>
        <v/>
      </c>
      <c r="AP251" s="219" t="str">
        <f>IFERROR(VLOOKUP(AP249,祝日一覧!$A:$C,3,FALSE),"")</f>
        <v/>
      </c>
      <c r="AQ251" s="288"/>
      <c r="AR251" s="290"/>
      <c r="AS251" s="290"/>
      <c r="AT251" s="290"/>
      <c r="AU251" s="305"/>
      <c r="AV251" s="229"/>
      <c r="AW251" s="230"/>
      <c r="AX251" s="231"/>
      <c r="AY251" s="233"/>
      <c r="AZ251" s="236"/>
      <c r="BA251" s="41" t="s">
        <v>85</v>
      </c>
      <c r="BB251" s="42" t="s">
        <v>85</v>
      </c>
      <c r="BC251" s="238"/>
      <c r="BD251" s="209"/>
      <c r="BE251" s="222"/>
      <c r="BF251" s="209"/>
      <c r="BG251" s="222"/>
      <c r="BH251" s="222"/>
      <c r="BI251" s="222"/>
      <c r="BJ251" s="222"/>
      <c r="BK251" s="222"/>
      <c r="BL251" s="173"/>
      <c r="BM251" s="226">
        <f ca="1">BL250-BB252</f>
        <v>10</v>
      </c>
      <c r="BN251" s="226">
        <f ca="1">BL250-BB254</f>
        <v>10</v>
      </c>
      <c r="BO251" s="173"/>
      <c r="BP251" s="173"/>
      <c r="BQ251" s="224"/>
      <c r="BR251" s="225">
        <f>WEEKDAY(L247,3)</f>
        <v>5</v>
      </c>
      <c r="BS251" s="173"/>
      <c r="BT251" s="173"/>
      <c r="BU251" s="24"/>
    </row>
    <row r="252" spans="1:74" s="3" customFormat="1" ht="53.1" customHeight="1">
      <c r="A252" s="17">
        <f t="shared" si="51"/>
        <v>8</v>
      </c>
      <c r="B252" s="17">
        <f t="shared" si="52"/>
        <v>28</v>
      </c>
      <c r="C252" s="88"/>
      <c r="D252" s="89" cm="1">
        <f t="array" aca="1" ref="D252" ca="1">IF(INDIRECT(VLOOKUP(B252,B$8:C$38,2,FALSE)&amp;(10*A252-1))="","",INDIRECT(VLOOKUP(B252,B$8:C$38,2,FALSE)&amp;(10*A252-1)))</f>
        <v>46170</v>
      </c>
      <c r="E252" s="17" t="str">
        <f t="shared" ca="1" si="50"/>
        <v>木</v>
      </c>
      <c r="F252" s="17" t="str" cm="1">
        <f t="array" aca="1" ref="F252" ca="1">IF(E252="","",IF(INDIRECT(VLOOKUP(B252,B$8:C$38,2,FALSE)&amp;(10*A252+3))="","",INDIRECT(VLOOKUP(B252,B$8:C$38,2,FALSE)&amp;(10*A252+3))))</f>
        <v/>
      </c>
      <c r="G252" s="17" t="str" cm="1">
        <f t="array" aca="1" ref="G252" ca="1">IF(E252="","",IF(INDIRECT(VLOOKUP(B252,B$8:C$38,2,FALSE)&amp;(10*A252+5))="","",INDIRECT(VLOOKUP(B252,B$8:C$38,2,FALSE)&amp;(10*A252+5))))</f>
        <v/>
      </c>
      <c r="H252" s="17" t="str" cm="1">
        <f t="array" aca="1" ref="H252" ca="1">IF(G252="","",IF(G252="●","振替後",IF(G252="▲","振替前",IF(G252="○","休日",IF(G252="外","非対象期間",IF(INDIRECT(VLOOKUP(B252,B$8:C$38,2,FALSE)&amp;(10*A252+5))="","",INDIRECT(VLOOKUP(B252,B$8:C$38,2,FALSE)&amp;(10*A252+5))))))))</f>
        <v/>
      </c>
      <c r="J252" s="68"/>
      <c r="K252" s="221"/>
      <c r="L252" s="218"/>
      <c r="M252" s="218"/>
      <c r="N252" s="218"/>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c r="AL252" s="218"/>
      <c r="AM252" s="218"/>
      <c r="AN252" s="218"/>
      <c r="AO252" s="218"/>
      <c r="AP252" s="219"/>
      <c r="AQ252" s="108" t="str">
        <f>IF($BR250=7,DBCS(1&amp;"日～"&amp;7&amp;"日"),DBCS("前"&amp;DAY(EOMONTH($L248-1,0))-6+$BR250&amp;"日～"&amp;$BR250&amp;"日"))</f>
        <v>前２７日～３日</v>
      </c>
      <c r="AR252" s="109" t="str">
        <f>DBCS($BR250+1&amp;"日～"&amp;$BR250+7&amp;"日")</f>
        <v>４日～１０日</v>
      </c>
      <c r="AS252" s="109" t="str">
        <f>DBCS($BR250+8&amp;"日～"&amp;$BR250+14&amp;"日")</f>
        <v>１１日～１７日</v>
      </c>
      <c r="AT252" s="109" t="str">
        <f>DBCS($BR250+15&amp;"日～"&amp;$BR250+21&amp;"日")</f>
        <v>１８日～２４日</v>
      </c>
      <c r="AU252" s="110" t="str">
        <f>IF(AND(BR250=7,BR253=0),"-",IF($BR255=3,"-",DBCS($BR250+22&amp;"日～"&amp;$BR250+28&amp;"日")))</f>
        <v>２５日～３１日</v>
      </c>
      <c r="AV252" s="229"/>
      <c r="AW252" s="230"/>
      <c r="AX252" s="231"/>
      <c r="AY252" s="234"/>
      <c r="AZ252" s="237"/>
      <c r="BA252" s="41">
        <f>COUNTIF(L253:AP254,"外")</f>
        <v>0</v>
      </c>
      <c r="BB252" s="42">
        <f ca="1">COUNTIF(OFFSET(L253,0,MAX(5-WEEKDAY(L248,3),0),1,MIN(7-WEEKDAY(L248,3),2)),"外")+COUNTIF(OFFSET(L253,0,MAX(5-WEEKDAY(L248,3),0)+7,1,2),"外")+COUNTIF(OFFSET(L253,0,MAX(5-WEEKDAY(L248,3),0)+14,1,2),"外")+COUNTIF(OFFSET(L253,0,MAX(5-WEEKDAY(L248,3),0)+21,1,2),"外")+IF(BR252-BR250&lt;27,0,COUNTIF(OFFSET(L253,0,BR250+26,1,MIN(7-BR253,2)),"外"))</f>
        <v>0</v>
      </c>
      <c r="BC252" s="238"/>
      <c r="BD252" s="209"/>
      <c r="BE252" s="222"/>
      <c r="BF252" s="209"/>
      <c r="BG252" s="222"/>
      <c r="BH252" s="222"/>
      <c r="BI252" s="222"/>
      <c r="BJ252" s="222"/>
      <c r="BK252" s="222"/>
      <c r="BL252" s="173"/>
      <c r="BM252" s="227"/>
      <c r="BN252" s="227"/>
      <c r="BO252" s="173"/>
      <c r="BP252" s="173"/>
      <c r="BQ252" s="35" t="s">
        <v>98</v>
      </c>
      <c r="BR252" s="31">
        <f>DAY(EOMONTH(L248,0))</f>
        <v>31</v>
      </c>
      <c r="BS252" s="173"/>
      <c r="BT252" s="173"/>
      <c r="BU252" s="29"/>
      <c r="BV252" s="30"/>
    </row>
    <row r="253" spans="1:74" s="4" customFormat="1" ht="29.1" customHeight="1">
      <c r="A253" s="17">
        <f t="shared" si="51"/>
        <v>8</v>
      </c>
      <c r="B253" s="17">
        <f t="shared" si="52"/>
        <v>29</v>
      </c>
      <c r="D253" s="89" cm="1">
        <f t="array" aca="1" ref="D253" ca="1">IF(INDIRECT(VLOOKUP(B253,B$8:C$38,2,FALSE)&amp;(10*A253-1))="","",INDIRECT(VLOOKUP(B253,B$8:C$38,2,FALSE)&amp;(10*A253-1)))</f>
        <v>46171</v>
      </c>
      <c r="E253" s="17" t="str">
        <f t="shared" ca="1" si="50"/>
        <v>金</v>
      </c>
      <c r="F253" s="17" t="str" cm="1">
        <f t="array" aca="1" ref="F253" ca="1">IF(E253="","",IF(INDIRECT(VLOOKUP(B253,B$8:C$38,2,FALSE)&amp;(10*A253+3))="","",INDIRECT(VLOOKUP(B253,B$8:C$38,2,FALSE)&amp;(10*A253+3))))</f>
        <v/>
      </c>
      <c r="G253" s="17" t="str" cm="1">
        <f t="array" aca="1" ref="G253" ca="1">IF(E253="","",IF(INDIRECT(VLOOKUP(B253,B$8:C$38,2,FALSE)&amp;(10*A253+5))="","",INDIRECT(VLOOKUP(B253,B$8:C$38,2,FALSE)&amp;(10*A253+5))))</f>
        <v/>
      </c>
      <c r="H253" s="17" t="str" cm="1">
        <f t="array" aca="1" ref="H253" ca="1">IF(G253="","",IF(G253="●","振替後",IF(G253="▲","振替前",IF(G253="○","休日",IF(G253="外","非対象期間",IF(INDIRECT(VLOOKUP(B253,B$8:C$38,2,FALSE)&amp;(10*A253+5))="","",INDIRECT(VLOOKUP(B253,B$8:C$38,2,FALSE)&amp;(10*A253+5))))))))</f>
        <v/>
      </c>
      <c r="J253" s="69"/>
      <c r="K253" s="212" t="s">
        <v>88</v>
      </c>
      <c r="L253" s="194"/>
      <c r="M253" s="194"/>
      <c r="N253" s="194"/>
      <c r="O253" s="194"/>
      <c r="P253" s="194"/>
      <c r="Q253" s="194"/>
      <c r="R253" s="194"/>
      <c r="S253" s="194"/>
      <c r="T253" s="194"/>
      <c r="U253" s="194"/>
      <c r="V253" s="194"/>
      <c r="W253" s="194"/>
      <c r="X253" s="194"/>
      <c r="Y253" s="194"/>
      <c r="Z253" s="194"/>
      <c r="AA253" s="194"/>
      <c r="AB253" s="194"/>
      <c r="AC253" s="194"/>
      <c r="AD253" s="194"/>
      <c r="AE253" s="194"/>
      <c r="AF253" s="194"/>
      <c r="AG253" s="194"/>
      <c r="AH253" s="194"/>
      <c r="AI253" s="194"/>
      <c r="AJ253" s="194"/>
      <c r="AK253" s="194"/>
      <c r="AL253" s="194"/>
      <c r="AM253" s="194"/>
      <c r="AN253" s="194"/>
      <c r="AO253" s="194"/>
      <c r="AP253" s="196"/>
      <c r="AQ253" s="111">
        <f ca="1">IF(BR250=7,COUNTIF(OFFSET($L253,0,0,1,$BR250),"○")+COUNTIF(OFFSET($L253,0,$BR250,1,7),"●"),COUNTIF(OFFSET($L253,0,0,1,$BR250),"○")+COUNTIF(OFFSET($L253,-10,DAY(EOMONTH(L248-1,0))-7+BR250,1,7-$BR250),"○")+COUNTIF(OFFSET(L253,0,BR250,1,7),"●"))</f>
        <v>0</v>
      </c>
      <c r="AR253" s="112">
        <f ca="1">COUNTIF(OFFSET($L253,0,$BR250,1,7),"○")+COUNTIF(OFFSET($L253,0,$BR250+7,1,7),"●")</f>
        <v>0</v>
      </c>
      <c r="AS253" s="112">
        <f ca="1">COUNTIF(OFFSET($L253,0,$BR250+7,1,7),"○")+COUNTIF(OFFSET($L253,0,$BR250+14,1,7),"●")</f>
        <v>0</v>
      </c>
      <c r="AT253" s="112">
        <f ca="1">IF(BR255=3,COUNTIF(OFFSET($L253,0,$BR250+14,1,7),"○")+IFERROR(COUNTIF(OFFSET(L253,0,BR250+22,1,BR253),"●"),0)+COUNTIF(OFFSET(L253,10,0,1,7-BR253),"●"),COUNTIF(OFFSET($L253,0,$BR250+14,1,7),"○")+COUNTIF(OFFSET($L253,0,$BR250+21,1,7),"●"))</f>
        <v>0</v>
      </c>
      <c r="AU253" s="113">
        <f ca="1">IF((BR255+SIGN(BR250))&lt;5,"-",IF(BR253=0,COUNTIF(OFFSET(L253,0,BR250+21,1,7),"○")+COUNTIF(OFFSET(L253,10,0,1,7-BR253),"●"),COUNTIF(OFFSET(L253,0,BR250+21,1,7),"○")+COUNTIF(OFFSET(L253,0,BR250+28,1,BR253),"●")+COUNTIF(OFFSET(L253,10,1,7-BR253,),"●")))</f>
        <v>0</v>
      </c>
      <c r="AV253" s="198">
        <f>BH250</f>
        <v>0</v>
      </c>
      <c r="AW253" s="200">
        <f>IF(BD250=0,"対象外",AV253/BD250)</f>
        <v>0</v>
      </c>
      <c r="AX253" s="202" t="str">
        <f ca="1">IF(BD250=0,"対象外",IF(AV253/BD250&gt;=0.285,"達成",IF(AV253&gt;=BO253,"達成※","未")))</f>
        <v>未</v>
      </c>
      <c r="AY253" s="204">
        <f>BI250</f>
        <v>32</v>
      </c>
      <c r="AZ253" s="206">
        <f>IFERROR(AY253/BE250,"")</f>
        <v>4.6309696092619389E-2</v>
      </c>
      <c r="BA253" s="41" t="s">
        <v>86</v>
      </c>
      <c r="BB253" s="42" t="s">
        <v>86</v>
      </c>
      <c r="BC253" s="238"/>
      <c r="BD253" s="209"/>
      <c r="BE253" s="222"/>
      <c r="BF253" s="209"/>
      <c r="BG253" s="222"/>
      <c r="BH253" s="222"/>
      <c r="BI253" s="222"/>
      <c r="BJ253" s="222"/>
      <c r="BK253" s="222"/>
      <c r="BL253" s="173"/>
      <c r="BM253" s="227"/>
      <c r="BN253" s="227"/>
      <c r="BO253" s="173" t="str">
        <f ca="1">IF(OR(BM251/BD250&lt;0.285,BM251=0),BM251,"-")</f>
        <v>-</v>
      </c>
      <c r="BP253" s="226" t="str">
        <f ca="1">IF(OR(BN251/BF250&lt;0.285,BN251=0),BN251,"-")</f>
        <v>-</v>
      </c>
      <c r="BQ253" s="36" t="s">
        <v>99</v>
      </c>
      <c r="BR253" s="33">
        <f>MOD(BR252-BR250,7)</f>
        <v>0</v>
      </c>
      <c r="BS253" s="173"/>
      <c r="BT253" s="173"/>
    </row>
    <row r="254" spans="1:74" s="4" customFormat="1" ht="29.1" customHeight="1">
      <c r="A254" s="17">
        <f t="shared" si="51"/>
        <v>8</v>
      </c>
      <c r="B254" s="17">
        <f t="shared" si="52"/>
        <v>30</v>
      </c>
      <c r="D254" s="89" cm="1">
        <f t="array" aca="1" ref="D254" ca="1">IF(INDIRECT(VLOOKUP(B254,B$8:C$38,2,FALSE)&amp;(10*A254-1))="","",INDIRECT(VLOOKUP(B254,B$8:C$38,2,FALSE)&amp;(10*A254-1)))</f>
        <v>46172</v>
      </c>
      <c r="E254" s="17" t="str">
        <f t="shared" ca="1" si="50"/>
        <v>土</v>
      </c>
      <c r="F254" s="17" t="str" cm="1">
        <f t="array" aca="1" ref="F254" ca="1">IF(E254="","",IF(INDIRECT(VLOOKUP(B254,B$8:C$38,2,FALSE)&amp;(10*A254+3))="","",INDIRECT(VLOOKUP(B254,B$8:C$38,2,FALSE)&amp;(10*A254+3))))</f>
        <v/>
      </c>
      <c r="G254" s="17" t="str" cm="1">
        <f t="array" aca="1" ref="G254" ca="1">IF(E254="","",IF(INDIRECT(VLOOKUP(B254,B$8:C$38,2,FALSE)&amp;(10*A254+5))="","",INDIRECT(VLOOKUP(B254,B$8:C$38,2,FALSE)&amp;(10*A254+5))))</f>
        <v/>
      </c>
      <c r="H254" s="17" t="str" cm="1">
        <f t="array" aca="1" ref="H254" ca="1">IF(G254="","",IF(G254="●","振替後",IF(G254="▲","振替前",IF(G254="○","休日",IF(G254="外","非対象期間",IF(INDIRECT(VLOOKUP(B254,B$8:C$38,2,FALSE)&amp;(10*A254+5))="","",INDIRECT(VLOOKUP(B254,B$8:C$38,2,FALSE)&amp;(10*A254+5))))))))</f>
        <v/>
      </c>
      <c r="J254" s="69"/>
      <c r="K254" s="244"/>
      <c r="L254" s="194"/>
      <c r="M254" s="194"/>
      <c r="N254" s="194"/>
      <c r="O254" s="194"/>
      <c r="P254" s="194"/>
      <c r="Q254" s="194"/>
      <c r="R254" s="194"/>
      <c r="S254" s="194"/>
      <c r="T254" s="194"/>
      <c r="U254" s="194"/>
      <c r="V254" s="194"/>
      <c r="W254" s="194"/>
      <c r="X254" s="194"/>
      <c r="Y254" s="194"/>
      <c r="Z254" s="194"/>
      <c r="AA254" s="194"/>
      <c r="AB254" s="194"/>
      <c r="AC254" s="194"/>
      <c r="AD254" s="194"/>
      <c r="AE254" s="194"/>
      <c r="AF254" s="194"/>
      <c r="AG254" s="194"/>
      <c r="AH254" s="194"/>
      <c r="AI254" s="194"/>
      <c r="AJ254" s="194"/>
      <c r="AK254" s="194"/>
      <c r="AL254" s="194"/>
      <c r="AM254" s="194"/>
      <c r="AN254" s="194"/>
      <c r="AO254" s="194"/>
      <c r="AP254" s="196"/>
      <c r="AQ254" s="114" t="str">
        <f ca="1">IF(BR250=1,
IF((2-COUNTIF(OFFSET(L253,0,0,1,1),"外")-COUNTIF(OFFSET(L253,-10,BR242-1),"外"))&lt;=AQ253,"達成","未"),
IF((2-COUNTIF(OFFSET(L253,0,MAX(5-WEEKDAY(L248,3),0),1,2),"外"))&lt;=AQ253,"達成","未"))</f>
        <v>未</v>
      </c>
      <c r="AR254" s="112" t="str">
        <f ca="1">IF((2-COUNTIF(OFFSET($L253,0,$BR250+5,1,2),"外"))&lt;=AR253,"達成","未")</f>
        <v>未</v>
      </c>
      <c r="AS254" s="112" t="str">
        <f ca="1">IF((2-COUNTIF(OFFSET($L253,0,$BR250+12,1,2),"外"))&lt;=AS253,"達成","未")</f>
        <v>未</v>
      </c>
      <c r="AT254" s="112" t="str">
        <f ca="1">IF((2-COUNTIF(OFFSET($L253,0,$BR250+19,1,2),"外"))&lt;=AT253,"達成","未")</f>
        <v>未</v>
      </c>
      <c r="AU254" s="113" t="str">
        <f ca="1">IF((BR255+SIGN(BR250))&lt;5,"-",IF((2-COUNTIF(OFFSET($L253,0,$BR250+26,1,2),"外"))&lt;=AU253,"達成","未"))</f>
        <v>未</v>
      </c>
      <c r="AV254" s="214"/>
      <c r="AW254" s="215"/>
      <c r="AX254" s="216"/>
      <c r="AY254" s="217"/>
      <c r="AZ254" s="239"/>
      <c r="BA254" s="240">
        <f>COUNTIF(L255:AP256,"外")</f>
        <v>0</v>
      </c>
      <c r="BB254" s="242">
        <f ca="1">COUNTIF(OFFSET(L255,0,MAX(5-WEEKDAY(L248,3),0),1,MIN(7-WEEKDAY(L248,3),2)),"外")+COUNTIF(OFFSET(L255,0,MAX(5-WEEKDAY(L248,3),0)+7,1,2),"外")+COUNTIF(OFFSET(L255,0,MAX(5-WEEKDAY(L248,3),0)+14,1,2),"外")+COUNTIF(OFFSET(L255,0,MAX(5-WEEKDAY(L248,3),0)+21,1,2),"外")+IF(BR252-BR250&lt;27,0,COUNTIF(OFFSET(L255,0,BR250+26,1,MIN(7-BR253,2)),"外"))</f>
        <v>0</v>
      </c>
      <c r="BC254" s="238"/>
      <c r="BD254" s="209"/>
      <c r="BE254" s="222"/>
      <c r="BF254" s="209"/>
      <c r="BG254" s="222"/>
      <c r="BH254" s="222"/>
      <c r="BI254" s="222"/>
      <c r="BJ254" s="222"/>
      <c r="BK254" s="222"/>
      <c r="BL254" s="173"/>
      <c r="BM254" s="227"/>
      <c r="BN254" s="227"/>
      <c r="BO254" s="173"/>
      <c r="BP254" s="227"/>
      <c r="BQ254" s="142" t="s">
        <v>101</v>
      </c>
      <c r="BR254" s="33">
        <f>SIGN(BR250)+SIGN(BR253)+BR255</f>
        <v>5</v>
      </c>
      <c r="BS254" s="173"/>
      <c r="BT254" s="173"/>
    </row>
    <row r="255" spans="1:74" s="4" customFormat="1" ht="29.1" customHeight="1">
      <c r="A255" s="17">
        <f t="shared" si="51"/>
        <v>8</v>
      </c>
      <c r="B255" s="17">
        <f t="shared" si="52"/>
        <v>31</v>
      </c>
      <c r="D255" s="89" cm="1">
        <f t="array" aca="1" ref="D255" ca="1">IF(INDIRECT(VLOOKUP(B255,B$8:C$38,2,FALSE)&amp;(10*A255-1))="","",INDIRECT(VLOOKUP(B255,B$8:C$38,2,FALSE)&amp;(10*A255-1)))</f>
        <v>46173</v>
      </c>
      <c r="E255" s="17" t="str">
        <f t="shared" ca="1" si="50"/>
        <v>日</v>
      </c>
      <c r="F255" s="17" t="str" cm="1">
        <f t="array" aca="1" ref="F255" ca="1">IF(E255="","",IF(INDIRECT(VLOOKUP(B255,B$8:C$38,2,FALSE)&amp;(10*A255+3))="","",INDIRECT(VLOOKUP(B255,B$8:C$38,2,FALSE)&amp;(10*A255+3))))</f>
        <v/>
      </c>
      <c r="G255" s="17" t="str" cm="1">
        <f t="array" aca="1" ref="G255" ca="1">IF(E255="","",IF(INDIRECT(VLOOKUP(B255,B$8:C$38,2,FALSE)&amp;(10*A255+5))="","",INDIRECT(VLOOKUP(B255,B$8:C$38,2,FALSE)&amp;(10*A255+5))))</f>
        <v/>
      </c>
      <c r="H255" s="17" t="str" cm="1">
        <f t="array" aca="1" ref="H255" ca="1">IF(G255="","",IF(G255="●","振替後",IF(G255="▲","振替前",IF(G255="○","休日",IF(G255="外","非対象期間",IF(INDIRECT(VLOOKUP(B255,B$8:C$38,2,FALSE)&amp;(10*A255+5))="","",INDIRECT(VLOOKUP(B255,B$8:C$38,2,FALSE)&amp;(10*A255+5))))))))</f>
        <v/>
      </c>
      <c r="J255" s="69"/>
      <c r="K255" s="212" t="s">
        <v>84</v>
      </c>
      <c r="L255" s="194"/>
      <c r="M255" s="194"/>
      <c r="N255" s="194"/>
      <c r="O255" s="194"/>
      <c r="P255" s="194"/>
      <c r="Q255" s="194"/>
      <c r="R255" s="194"/>
      <c r="S255" s="194"/>
      <c r="T255" s="194"/>
      <c r="U255" s="194"/>
      <c r="V255" s="194"/>
      <c r="W255" s="194"/>
      <c r="X255" s="194"/>
      <c r="Y255" s="194"/>
      <c r="Z255" s="194"/>
      <c r="AA255" s="194"/>
      <c r="AB255" s="194"/>
      <c r="AC255" s="194"/>
      <c r="AD255" s="194"/>
      <c r="AE255" s="194"/>
      <c r="AF255" s="194"/>
      <c r="AG255" s="194"/>
      <c r="AH255" s="194"/>
      <c r="AI255" s="194"/>
      <c r="AJ255" s="194"/>
      <c r="AK255" s="194"/>
      <c r="AL255" s="194"/>
      <c r="AM255" s="194"/>
      <c r="AN255" s="194"/>
      <c r="AO255" s="194"/>
      <c r="AP255" s="196"/>
      <c r="AQ255" s="118">
        <f ca="1">IF(BR250=7,COUNTIF(OFFSET($L255,0,0,1,$BR250),"○")+COUNTIF(OFFSET($L255,0,$BR250,1,7),"●"),COUNTIF(OFFSET($L255,0,0,1,$BR250),"○")+COUNTIF(OFFSET($L255,-10,DAY(EOMONTH(L248-1,0))-7+BR250,1,7-$BR250),"○")+COUNTIF(OFFSET(L255,0,BR250,1,7),"●"))</f>
        <v>0</v>
      </c>
      <c r="AR255" s="119">
        <f ca="1">COUNTIF(OFFSET($L255,0,$BR250,1,7),"○")+COUNTIF(OFFSET($L255,0,$BR250+7,1,7),"●")</f>
        <v>0</v>
      </c>
      <c r="AS255" s="119">
        <f ca="1">COUNTIF(OFFSET($L255,0,$BR250+7,1,7),"○")+COUNTIF(OFFSET($L255,0,$BR250+14,1,7),"●")</f>
        <v>0</v>
      </c>
      <c r="AT255" s="119">
        <f ca="1">IF(BR255=3,COUNTIF(OFFSET($L255,0,$BR250+14,1,7),"○")+IFERROR(COUNTIF(OFFSET(L255,0,BR250+22,1,BR253),"●"),0)+COUNTIF(OFFSET(L255,10,0,1,7-BR253),"●"),COUNTIF(OFFSET($L255,0,$BR250+14,1,7),"○")+COUNTIF(OFFSET($L255,0,$BR250+21,1,7),"●"))</f>
        <v>0</v>
      </c>
      <c r="AU255" s="120">
        <f ca="1">IF((BR255+SIGN(BR250))&lt;5,"-",IF(BR253=0,COUNTIF(OFFSET(L255,0,BR250+21,1,7),"○")+COUNTIF(OFFSET(L255,10,0,1,7-BR253),"●"),COUNTIF(OFFSET(L255,0,BR250+21,1,7),"○")+COUNTIF(OFFSET(L255,0,BR250+28,1,BR253),"●")+COUNTIF(OFFSET(L255,10,1,7-BR253,),"●")))</f>
        <v>0</v>
      </c>
      <c r="AV255" s="198">
        <f>BJ250</f>
        <v>0</v>
      </c>
      <c r="AW255" s="200">
        <f>IF(BD250=0,"対象外",AV255/BD250)</f>
        <v>0</v>
      </c>
      <c r="AX255" s="202" t="str">
        <f ca="1">IF(BD250=0,"対象外",IF(AV255/BD250&gt;=0.285,"達成",IF(AV255&gt;=BO253,"達成※","未")))</f>
        <v>未</v>
      </c>
      <c r="AY255" s="204">
        <f>BK250</f>
        <v>32</v>
      </c>
      <c r="AZ255" s="206">
        <f>IFERROR(AY255/BE250,"")</f>
        <v>4.6309696092619389E-2</v>
      </c>
      <c r="BA255" s="241"/>
      <c r="BB255" s="243"/>
      <c r="BC255" s="238"/>
      <c r="BD255" s="210"/>
      <c r="BE255" s="222"/>
      <c r="BF255" s="210"/>
      <c r="BG255" s="222"/>
      <c r="BH255" s="222"/>
      <c r="BI255" s="222"/>
      <c r="BJ255" s="222"/>
      <c r="BK255" s="222"/>
      <c r="BL255" s="173"/>
      <c r="BM255" s="228"/>
      <c r="BN255" s="228"/>
      <c r="BO255" s="173"/>
      <c r="BP255" s="228"/>
      <c r="BQ255" s="37" t="s">
        <v>100</v>
      </c>
      <c r="BR255" s="104">
        <f>ROUNDDOWN((BR252-BR250)/7,0)</f>
        <v>4</v>
      </c>
      <c r="BS255" s="173"/>
      <c r="BT255" s="173"/>
    </row>
    <row r="256" spans="1:74" s="4" customFormat="1" ht="29.1" customHeight="1" thickBot="1">
      <c r="A256" s="17">
        <f t="shared" si="51"/>
        <v>9</v>
      </c>
      <c r="B256" s="17">
        <f t="shared" si="52"/>
        <v>1</v>
      </c>
      <c r="D256" s="89" cm="1">
        <f t="array" aca="1" ref="D256" ca="1">IF(INDIRECT(VLOOKUP(B256,B$8:C$38,2,FALSE)&amp;(10*A256-1))="","",INDIRECT(VLOOKUP(B256,B$8:C$38,2,FALSE)&amp;(10*A256-1)))</f>
        <v>46174</v>
      </c>
      <c r="E256" s="17" t="str">
        <f t="shared" ca="1" si="50"/>
        <v>月</v>
      </c>
      <c r="F256" s="17" t="str" cm="1">
        <f t="array" aca="1" ref="F256" ca="1">IF(E256="","",IF(INDIRECT(VLOOKUP(B256,B$8:C$38,2,FALSE)&amp;(10*A256+3))="","",INDIRECT(VLOOKUP(B256,B$8:C$38,2,FALSE)&amp;(10*A256+3))))</f>
        <v/>
      </c>
      <c r="G256" s="17" t="str" cm="1">
        <f t="array" aca="1" ref="G256" ca="1">IF(E256="","",IF(INDIRECT(VLOOKUP(B256,B$8:C$38,2,FALSE)&amp;(10*A256+5))="","",INDIRECT(VLOOKUP(B256,B$8:C$38,2,FALSE)&amp;(10*A256+5))))</f>
        <v/>
      </c>
      <c r="H256" s="17" t="str" cm="1">
        <f t="array" aca="1" ref="H256" ca="1">IF(G256="","",IF(G256="●","振替後",IF(G256="▲","振替前",IF(G256="○","休日",IF(G256="外","非対象期間",IF(INDIRECT(VLOOKUP(B256,B$8:C$38,2,FALSE)&amp;(10*A256+5))="","",INDIRECT(VLOOKUP(B256,B$8:C$38,2,FALSE)&amp;(10*A256+5))))))))</f>
        <v/>
      </c>
      <c r="J256" s="69"/>
      <c r="K256" s="213"/>
      <c r="L256" s="195"/>
      <c r="M256" s="195"/>
      <c r="N256" s="195"/>
      <c r="O256" s="195"/>
      <c r="P256" s="195"/>
      <c r="Q256" s="195"/>
      <c r="R256" s="195"/>
      <c r="S256" s="195"/>
      <c r="T256" s="195"/>
      <c r="U256" s="195"/>
      <c r="V256" s="195"/>
      <c r="W256" s="195"/>
      <c r="X256" s="195"/>
      <c r="Y256" s="195"/>
      <c r="Z256" s="195"/>
      <c r="AA256" s="195"/>
      <c r="AB256" s="195"/>
      <c r="AC256" s="195"/>
      <c r="AD256" s="195"/>
      <c r="AE256" s="195"/>
      <c r="AF256" s="195"/>
      <c r="AG256" s="195"/>
      <c r="AH256" s="195"/>
      <c r="AI256" s="195"/>
      <c r="AJ256" s="195"/>
      <c r="AK256" s="195"/>
      <c r="AL256" s="195"/>
      <c r="AM256" s="195"/>
      <c r="AN256" s="195"/>
      <c r="AO256" s="195"/>
      <c r="AP256" s="197"/>
      <c r="AQ256" s="123" t="str">
        <f ca="1">IF(BR250=1,
IF((2-COUNTIF(OFFSET(L255,0,0,1,1),"外")-COUNTIF(OFFSET(L255,-10,BR242-1),"外"))&lt;=AQ255,"達成","未"),
IF((2-COUNTIF(OFFSET(L255,0,MAX(5-WEEKDAY(L248,3),0),1,2),"外"))&lt;=AQ255,"達成","未"))</f>
        <v>未</v>
      </c>
      <c r="AR256" s="124" t="str">
        <f ca="1">IF((2-COUNTIF(OFFSET($L255,0,$BR250+5,1,2),"外"))&lt;=AR255,"達成","未")</f>
        <v>未</v>
      </c>
      <c r="AS256" s="124" t="str">
        <f ca="1">IF((2-COUNTIF(OFFSET($L255,0,$BR250+12,1,2),"外"))&lt;=AS255,"達成","未")</f>
        <v>未</v>
      </c>
      <c r="AT256" s="124" t="str">
        <f ca="1">IF((2-COUNTIF(OFFSET($L255,0,$BR250+19,1,2),"外"))&lt;=AT255,"達成","未")</f>
        <v>未</v>
      </c>
      <c r="AU256" s="125" t="str">
        <f ca="1">IF((BR255+SIGN(BR250))&lt;5,"-",IF((2-COUNTIF(OFFSET($L255,0,$BR250+26,1,2),"外"))&lt;=AU255,"達成","未"))</f>
        <v>未</v>
      </c>
      <c r="AV256" s="199"/>
      <c r="AW256" s="201"/>
      <c r="AX256" s="203"/>
      <c r="AY256" s="205"/>
      <c r="AZ256" s="207"/>
      <c r="BA256" s="38"/>
      <c r="BB256" s="38"/>
      <c r="BC256" s="138"/>
      <c r="BD256" s="138"/>
      <c r="BE256" s="138"/>
      <c r="BF256" s="138"/>
      <c r="BG256" s="138"/>
      <c r="BH256" s="138"/>
      <c r="BI256" s="138"/>
      <c r="BJ256" s="138"/>
      <c r="BK256" s="138"/>
      <c r="BL256" s="46"/>
      <c r="BM256" s="46"/>
      <c r="BN256" s="46"/>
      <c r="BO256" s="46"/>
      <c r="BP256" s="46"/>
      <c r="BQ256" s="46"/>
      <c r="BR256" s="34"/>
      <c r="BS256" s="46"/>
      <c r="BT256" s="2"/>
    </row>
    <row r="257" spans="1:74" ht="14.25" thickBot="1">
      <c r="A257" s="17">
        <f t="shared" si="51"/>
        <v>9</v>
      </c>
      <c r="B257" s="17">
        <f t="shared" si="52"/>
        <v>2</v>
      </c>
      <c r="D257" s="89" cm="1">
        <f t="array" aca="1" ref="D257" ca="1">IF(INDIRECT(VLOOKUP(B257,B$8:C$38,2,FALSE)&amp;(10*A257-1))="","",INDIRECT(VLOOKUP(B257,B$8:C$38,2,FALSE)&amp;(10*A257-1)))</f>
        <v>46175</v>
      </c>
      <c r="E257" s="17" t="str">
        <f t="shared" ca="1" si="50"/>
        <v>火</v>
      </c>
      <c r="F257" s="17" t="str" cm="1">
        <f t="array" aca="1" ref="F257" ca="1">IF(E257="","",IF(INDIRECT(VLOOKUP(B257,B$8:C$38,2,FALSE)&amp;(10*A257+3))="","",INDIRECT(VLOOKUP(B257,B$8:C$38,2,FALSE)&amp;(10*A257+3))))</f>
        <v/>
      </c>
      <c r="G257" s="17" t="str" cm="1">
        <f t="array" aca="1" ref="G257" ca="1">IF(E257="","",IF(INDIRECT(VLOOKUP(B257,B$8:C$38,2,FALSE)&amp;(10*A257+5))="","",INDIRECT(VLOOKUP(B257,B$8:C$38,2,FALSE)&amp;(10*A257+5))))</f>
        <v/>
      </c>
      <c r="H257" s="17" t="str" cm="1">
        <f t="array" aca="1" ref="H257" ca="1">IF(G257="","",IF(G257="●","振替後",IF(G257="▲","振替前",IF(G257="○","休日",IF(G257="外","非対象期間",IF(INDIRECT(VLOOKUP(B257,B$8:C$38,2,FALSE)&amp;(10*A257+5))="","",INDIRECT(VLOOKUP(B257,B$8:C$38,2,FALSE)&amp;(10*A257+5))))))))</f>
        <v/>
      </c>
      <c r="J257" s="52"/>
      <c r="K257" s="53"/>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BI257" s="7"/>
      <c r="BJ257" s="7"/>
      <c r="BK257" s="7"/>
      <c r="BL257" s="2"/>
    </row>
    <row r="258" spans="1:74" ht="13.5" customHeight="1">
      <c r="A258" s="17">
        <f t="shared" si="51"/>
        <v>9</v>
      </c>
      <c r="B258" s="17">
        <f t="shared" si="52"/>
        <v>3</v>
      </c>
      <c r="D258" s="89" cm="1">
        <f t="array" aca="1" ref="D258" ca="1">IF(INDIRECT(VLOOKUP(B258,B$8:C$38,2,FALSE)&amp;(10*A258-1))="","",INDIRECT(VLOOKUP(B258,B$8:C$38,2,FALSE)&amp;(10*A258-1)))</f>
        <v>46176</v>
      </c>
      <c r="E258" s="17" t="str">
        <f t="shared" ca="1" si="50"/>
        <v>水</v>
      </c>
      <c r="F258" s="17" t="str" cm="1">
        <f t="array" aca="1" ref="F258" ca="1">IF(E258="","",IF(INDIRECT(VLOOKUP(B258,B$8:C$38,2,FALSE)&amp;(10*A258+3))="","",INDIRECT(VLOOKUP(B258,B$8:C$38,2,FALSE)&amp;(10*A258+3))))</f>
        <v/>
      </c>
      <c r="G258" s="17" t="str" cm="1">
        <f t="array" aca="1" ref="G258" ca="1">IF(E258="","",IF(INDIRECT(VLOOKUP(B258,B$8:C$38,2,FALSE)&amp;(10*A258+5))="","",INDIRECT(VLOOKUP(B258,B$8:C$38,2,FALSE)&amp;(10*A258+5))))</f>
        <v/>
      </c>
      <c r="H258" s="17" t="str" cm="1">
        <f t="array" aca="1" ref="H258" ca="1">IF(G258="","",IF(G258="●","振替後",IF(G258="▲","振替前",IF(G258="○","休日",IF(G258="外","非対象期間",IF(INDIRECT(VLOOKUP(B258,B$8:C$38,2,FALSE)&amp;(10*A258+5))="","",INDIRECT(VLOOKUP(B258,B$8:C$38,2,FALSE)&amp;(10*A258+5))))))))</f>
        <v/>
      </c>
      <c r="J258" s="52"/>
      <c r="K258" s="66" t="s">
        <v>0</v>
      </c>
      <c r="L258" s="258">
        <f>DATE(YEAR(L248),MONTH(L248)+1,DAY(L248))</f>
        <v>46692</v>
      </c>
      <c r="M258" s="258"/>
      <c r="N258" s="258"/>
      <c r="O258" s="258"/>
      <c r="P258" s="258"/>
      <c r="Q258" s="258"/>
      <c r="R258" s="258"/>
      <c r="S258" s="258"/>
      <c r="T258" s="258"/>
      <c r="U258" s="258"/>
      <c r="V258" s="258"/>
      <c r="W258" s="258"/>
      <c r="X258" s="258"/>
      <c r="Y258" s="258"/>
      <c r="Z258" s="258"/>
      <c r="AA258" s="258"/>
      <c r="AB258" s="258"/>
      <c r="AC258" s="258"/>
      <c r="AD258" s="258"/>
      <c r="AE258" s="258"/>
      <c r="AF258" s="258"/>
      <c r="AG258" s="258"/>
      <c r="AH258" s="258"/>
      <c r="AI258" s="258"/>
      <c r="AJ258" s="258"/>
      <c r="AK258" s="258"/>
      <c r="AL258" s="258"/>
      <c r="AM258" s="258"/>
      <c r="AN258" s="258"/>
      <c r="AO258" s="258"/>
      <c r="AP258" s="259"/>
      <c r="AQ258" s="270" t="s">
        <v>136</v>
      </c>
      <c r="AR258" s="271"/>
      <c r="AS258" s="271"/>
      <c r="AT258" s="271"/>
      <c r="AU258" s="272"/>
      <c r="AV258" s="260" t="s">
        <v>50</v>
      </c>
      <c r="AW258" s="261"/>
      <c r="AX258" s="262"/>
      <c r="AY258" s="266" t="s">
        <v>11</v>
      </c>
      <c r="AZ258" s="267"/>
      <c r="BA258" s="250" t="s">
        <v>102</v>
      </c>
      <c r="BB258" s="253" t="s">
        <v>103</v>
      </c>
      <c r="BC258" s="256" t="s">
        <v>15</v>
      </c>
      <c r="BD258" s="208" t="s">
        <v>104</v>
      </c>
      <c r="BE258" s="247" t="s">
        <v>105</v>
      </c>
      <c r="BF258" s="208" t="s">
        <v>107</v>
      </c>
      <c r="BG258" s="247" t="s">
        <v>106</v>
      </c>
      <c r="BH258" s="208" t="s">
        <v>80</v>
      </c>
      <c r="BI258" s="208" t="s">
        <v>81</v>
      </c>
      <c r="BJ258" s="139" t="s">
        <v>82</v>
      </c>
      <c r="BK258" s="139" t="s">
        <v>83</v>
      </c>
      <c r="BL258" s="222" t="s">
        <v>52</v>
      </c>
      <c r="BM258" s="247" t="s">
        <v>108</v>
      </c>
      <c r="BN258" s="247" t="s">
        <v>109</v>
      </c>
      <c r="BO258" s="222" t="s">
        <v>110</v>
      </c>
      <c r="BP258" s="222" t="s">
        <v>111</v>
      </c>
      <c r="BQ258" s="143"/>
      <c r="BR258" s="245" t="s">
        <v>92</v>
      </c>
      <c r="BS258" s="222" t="s">
        <v>61</v>
      </c>
      <c r="BT258" s="173" t="s">
        <v>142</v>
      </c>
    </row>
    <row r="259" spans="1:74" ht="12.95" customHeight="1">
      <c r="A259" s="17">
        <f t="shared" si="51"/>
        <v>9</v>
      </c>
      <c r="B259" s="17">
        <f t="shared" si="52"/>
        <v>4</v>
      </c>
      <c r="D259" s="89" cm="1">
        <f t="array" aca="1" ref="D259" ca="1">IF(INDIRECT(VLOOKUP(B259,B$8:C$38,2,FALSE)&amp;(10*A259-1))="","",INDIRECT(VLOOKUP(B259,B$8:C$38,2,FALSE)&amp;(10*A259-1)))</f>
        <v>46177</v>
      </c>
      <c r="E259" s="17" t="str">
        <f t="shared" ca="1" si="50"/>
        <v>木</v>
      </c>
      <c r="F259" s="17" t="str" cm="1">
        <f t="array" aca="1" ref="F259" ca="1">IF(E259="","",IF(INDIRECT(VLOOKUP(B259,B$8:C$38,2,FALSE)&amp;(10*A259+3))="","",INDIRECT(VLOOKUP(B259,B$8:C$38,2,FALSE)&amp;(10*A259+3))))</f>
        <v/>
      </c>
      <c r="G259" s="17" t="str" cm="1">
        <f t="array" aca="1" ref="G259" ca="1">IF(E259="","",IF(INDIRECT(VLOOKUP(B259,B$8:C$38,2,FALSE)&amp;(10*A259+5))="","",INDIRECT(VLOOKUP(B259,B$8:C$38,2,FALSE)&amp;(10*A259+5))))</f>
        <v/>
      </c>
      <c r="H259" s="17" t="str" cm="1">
        <f t="array" aca="1" ref="H259" ca="1">IF(G259="","",IF(G259="●","振替後",IF(G259="▲","振替前",IF(G259="○","休日",IF(G259="外","非対象期間",IF(INDIRECT(VLOOKUP(B259,B$8:C$38,2,FALSE)&amp;(10*A259+5))="","",INDIRECT(VLOOKUP(B259,B$8:C$38,2,FALSE)&amp;(10*A259+5))))))))</f>
        <v/>
      </c>
      <c r="J259" s="52"/>
      <c r="K259" s="67" t="s">
        <v>1</v>
      </c>
      <c r="L259" s="126">
        <f>DATE(YEAR(L258),MONTH(L258),DAY(L258))</f>
        <v>46692</v>
      </c>
      <c r="M259" s="126">
        <f>IF(MONTH(DATE(YEAR(L259),MONTH(L259),DAY(L259)+1))=MONTH($L258),DATE(YEAR(L259),MONTH(L259),DAY(L259)+1),"")</f>
        <v>46693</v>
      </c>
      <c r="N259" s="126">
        <f t="shared" ref="N259:AP259" si="63">IF(MONTH(DATE(YEAR(M259),MONTH(M259),DAY(M259)+1))=MONTH($L258),DATE(YEAR(M259),MONTH(M259),DAY(M259)+1),"")</f>
        <v>46694</v>
      </c>
      <c r="O259" s="126">
        <f t="shared" si="63"/>
        <v>46695</v>
      </c>
      <c r="P259" s="126">
        <f t="shared" si="63"/>
        <v>46696</v>
      </c>
      <c r="Q259" s="126">
        <f t="shared" si="63"/>
        <v>46697</v>
      </c>
      <c r="R259" s="126">
        <f t="shared" si="63"/>
        <v>46698</v>
      </c>
      <c r="S259" s="126">
        <f t="shared" si="63"/>
        <v>46699</v>
      </c>
      <c r="T259" s="126">
        <f t="shared" si="63"/>
        <v>46700</v>
      </c>
      <c r="U259" s="126">
        <f t="shared" si="63"/>
        <v>46701</v>
      </c>
      <c r="V259" s="126">
        <f t="shared" si="63"/>
        <v>46702</v>
      </c>
      <c r="W259" s="126">
        <f t="shared" si="63"/>
        <v>46703</v>
      </c>
      <c r="X259" s="126">
        <f t="shared" si="63"/>
        <v>46704</v>
      </c>
      <c r="Y259" s="126">
        <f t="shared" si="63"/>
        <v>46705</v>
      </c>
      <c r="Z259" s="126">
        <f t="shared" si="63"/>
        <v>46706</v>
      </c>
      <c r="AA259" s="126">
        <f t="shared" si="63"/>
        <v>46707</v>
      </c>
      <c r="AB259" s="126">
        <f t="shared" si="63"/>
        <v>46708</v>
      </c>
      <c r="AC259" s="126">
        <f t="shared" si="63"/>
        <v>46709</v>
      </c>
      <c r="AD259" s="126">
        <f t="shared" si="63"/>
        <v>46710</v>
      </c>
      <c r="AE259" s="126">
        <f t="shared" si="63"/>
        <v>46711</v>
      </c>
      <c r="AF259" s="126">
        <f t="shared" si="63"/>
        <v>46712</v>
      </c>
      <c r="AG259" s="126">
        <f t="shared" si="63"/>
        <v>46713</v>
      </c>
      <c r="AH259" s="126">
        <f t="shared" si="63"/>
        <v>46714</v>
      </c>
      <c r="AI259" s="126">
        <f t="shared" si="63"/>
        <v>46715</v>
      </c>
      <c r="AJ259" s="126">
        <f t="shared" si="63"/>
        <v>46716</v>
      </c>
      <c r="AK259" s="126">
        <f t="shared" si="63"/>
        <v>46717</v>
      </c>
      <c r="AL259" s="126">
        <f t="shared" si="63"/>
        <v>46718</v>
      </c>
      <c r="AM259" s="126">
        <f t="shared" si="63"/>
        <v>46719</v>
      </c>
      <c r="AN259" s="126">
        <f t="shared" si="63"/>
        <v>46720</v>
      </c>
      <c r="AO259" s="126">
        <f t="shared" si="63"/>
        <v>46721</v>
      </c>
      <c r="AP259" s="127" t="str">
        <f t="shared" si="63"/>
        <v/>
      </c>
      <c r="AQ259" s="273"/>
      <c r="AR259" s="274"/>
      <c r="AS259" s="274"/>
      <c r="AT259" s="274"/>
      <c r="AU259" s="275"/>
      <c r="AV259" s="263"/>
      <c r="AW259" s="264"/>
      <c r="AX259" s="265"/>
      <c r="AY259" s="268"/>
      <c r="AZ259" s="269"/>
      <c r="BA259" s="251"/>
      <c r="BB259" s="254"/>
      <c r="BC259" s="257"/>
      <c r="BD259" s="210"/>
      <c r="BE259" s="248"/>
      <c r="BF259" s="210"/>
      <c r="BG259" s="248"/>
      <c r="BH259" s="210"/>
      <c r="BI259" s="210"/>
      <c r="BJ259" s="140" t="s">
        <v>78</v>
      </c>
      <c r="BK259" s="140" t="s">
        <v>79</v>
      </c>
      <c r="BL259" s="222"/>
      <c r="BM259" s="249"/>
      <c r="BN259" s="249"/>
      <c r="BO259" s="173"/>
      <c r="BP259" s="173"/>
      <c r="BQ259" s="144"/>
      <c r="BR259" s="246"/>
      <c r="BS259" s="222"/>
      <c r="BT259" s="173"/>
    </row>
    <row r="260" spans="1:74" ht="13.5" customHeight="1">
      <c r="A260" s="17">
        <f t="shared" si="51"/>
        <v>9</v>
      </c>
      <c r="B260" s="17">
        <f t="shared" si="52"/>
        <v>5</v>
      </c>
      <c r="D260" s="89" cm="1">
        <f t="array" aca="1" ref="D260" ca="1">IF(INDIRECT(VLOOKUP(B260,B$8:C$38,2,FALSE)&amp;(10*A260-1))="","",INDIRECT(VLOOKUP(B260,B$8:C$38,2,FALSE)&amp;(10*A260-1)))</f>
        <v>46178</v>
      </c>
      <c r="E260" s="17" t="str">
        <f t="shared" ca="1" si="50"/>
        <v>金</v>
      </c>
      <c r="F260" s="17" t="str" cm="1">
        <f t="array" aca="1" ref="F260" ca="1">IF(E260="","",IF(INDIRECT(VLOOKUP(B260,B$8:C$38,2,FALSE)&amp;(10*A260+3))="","",INDIRECT(VLOOKUP(B260,B$8:C$38,2,FALSE)&amp;(10*A260+3))))</f>
        <v/>
      </c>
      <c r="G260" s="17" t="str" cm="1">
        <f t="array" aca="1" ref="G260" ca="1">IF(E260="","",IF(INDIRECT(VLOOKUP(B260,B$8:C$38,2,FALSE)&amp;(10*A260+5))="","",INDIRECT(VLOOKUP(B260,B$8:C$38,2,FALSE)&amp;(10*A260+5))))</f>
        <v/>
      </c>
      <c r="H260" s="17" t="str" cm="1">
        <f t="array" aca="1" ref="H260" ca="1">IF(G260="","",IF(G260="●","振替後",IF(G260="▲","振替前",IF(G260="○","休日",IF(G260="外","非対象期間",IF(INDIRECT(VLOOKUP(B260,B$8:C$38,2,FALSE)&amp;(10*A260+5))="","",INDIRECT(VLOOKUP(B260,B$8:C$38,2,FALSE)&amp;(10*A260+5))))))))</f>
        <v/>
      </c>
      <c r="J260" s="52"/>
      <c r="K260" s="67" t="s">
        <v>2</v>
      </c>
      <c r="L260" s="145" t="str">
        <f t="shared" ref="L260:AP260" si="64">TEXT(L259,"aaa")</f>
        <v>月</v>
      </c>
      <c r="M260" s="145" t="str">
        <f t="shared" si="64"/>
        <v>火</v>
      </c>
      <c r="N260" s="145" t="str">
        <f t="shared" si="64"/>
        <v>水</v>
      </c>
      <c r="O260" s="145" t="str">
        <f t="shared" si="64"/>
        <v>木</v>
      </c>
      <c r="P260" s="145" t="str">
        <f t="shared" si="64"/>
        <v>金</v>
      </c>
      <c r="Q260" s="145" t="str">
        <f t="shared" si="64"/>
        <v>土</v>
      </c>
      <c r="R260" s="145" t="str">
        <f t="shared" si="64"/>
        <v>日</v>
      </c>
      <c r="S260" s="145" t="str">
        <f t="shared" si="64"/>
        <v>月</v>
      </c>
      <c r="T260" s="145" t="str">
        <f t="shared" si="64"/>
        <v>火</v>
      </c>
      <c r="U260" s="145" t="str">
        <f t="shared" si="64"/>
        <v>水</v>
      </c>
      <c r="V260" s="145" t="str">
        <f t="shared" si="64"/>
        <v>木</v>
      </c>
      <c r="W260" s="145" t="str">
        <f t="shared" si="64"/>
        <v>金</v>
      </c>
      <c r="X260" s="145" t="str">
        <f t="shared" si="64"/>
        <v>土</v>
      </c>
      <c r="Y260" s="145" t="str">
        <f t="shared" si="64"/>
        <v>日</v>
      </c>
      <c r="Z260" s="145" t="str">
        <f t="shared" si="64"/>
        <v>月</v>
      </c>
      <c r="AA260" s="145" t="str">
        <f t="shared" si="64"/>
        <v>火</v>
      </c>
      <c r="AB260" s="145" t="str">
        <f t="shared" si="64"/>
        <v>水</v>
      </c>
      <c r="AC260" s="145" t="str">
        <f t="shared" si="64"/>
        <v>木</v>
      </c>
      <c r="AD260" s="145" t="str">
        <f t="shared" si="64"/>
        <v>金</v>
      </c>
      <c r="AE260" s="145" t="str">
        <f t="shared" si="64"/>
        <v>土</v>
      </c>
      <c r="AF260" s="145" t="str">
        <f t="shared" si="64"/>
        <v>日</v>
      </c>
      <c r="AG260" s="145" t="str">
        <f t="shared" si="64"/>
        <v>月</v>
      </c>
      <c r="AH260" s="145" t="str">
        <f t="shared" si="64"/>
        <v>火</v>
      </c>
      <c r="AI260" s="145" t="str">
        <f t="shared" si="64"/>
        <v>水</v>
      </c>
      <c r="AJ260" s="145" t="str">
        <f t="shared" si="64"/>
        <v>木</v>
      </c>
      <c r="AK260" s="145" t="str">
        <f t="shared" si="64"/>
        <v>金</v>
      </c>
      <c r="AL260" s="145" t="str">
        <f t="shared" si="64"/>
        <v>土</v>
      </c>
      <c r="AM260" s="145" t="str">
        <f t="shared" si="64"/>
        <v>日</v>
      </c>
      <c r="AN260" s="145" t="str">
        <f t="shared" si="64"/>
        <v>月</v>
      </c>
      <c r="AO260" s="145" t="str">
        <f t="shared" si="64"/>
        <v>火</v>
      </c>
      <c r="AP260" s="146" t="str">
        <f t="shared" si="64"/>
        <v/>
      </c>
      <c r="AQ260" s="287" t="s">
        <v>137</v>
      </c>
      <c r="AR260" s="289" t="s">
        <v>138</v>
      </c>
      <c r="AS260" s="289" t="s">
        <v>139</v>
      </c>
      <c r="AT260" s="289" t="s">
        <v>140</v>
      </c>
      <c r="AU260" s="304" t="s">
        <v>141</v>
      </c>
      <c r="AV260" s="229" t="s">
        <v>44</v>
      </c>
      <c r="AW260" s="230" t="s">
        <v>12</v>
      </c>
      <c r="AX260" s="231" t="s">
        <v>51</v>
      </c>
      <c r="AY260" s="232" t="s">
        <v>44</v>
      </c>
      <c r="AZ260" s="235" t="s">
        <v>13</v>
      </c>
      <c r="BA260" s="252"/>
      <c r="BB260" s="255"/>
      <c r="BC260" s="238">
        <f>COUNT(L259:AP259)</f>
        <v>30</v>
      </c>
      <c r="BD260" s="208">
        <f>BC260-BA262</f>
        <v>30</v>
      </c>
      <c r="BE260" s="222">
        <f>SUM(BD$8:BD263)</f>
        <v>721</v>
      </c>
      <c r="BF260" s="208">
        <f>BC260-BA264</f>
        <v>30</v>
      </c>
      <c r="BG260" s="222">
        <f>SUM(BF$8:BF263)</f>
        <v>721</v>
      </c>
      <c r="BH260" s="222">
        <f>COUNTIF(L263:AP263,"○")+COUNTIF(L263:AP263,"●")</f>
        <v>0</v>
      </c>
      <c r="BI260" s="222">
        <f>SUM(BH$9:BH264)</f>
        <v>32</v>
      </c>
      <c r="BJ260" s="222">
        <f>COUNTIF(L265:AP265,"○")+COUNTIF(L265:AP265,"●")</f>
        <v>0</v>
      </c>
      <c r="BK260" s="222">
        <f>SUM(BJ$10:BJ265)</f>
        <v>32</v>
      </c>
      <c r="BL260" s="173">
        <f>COUNTIF(L260:AP260,"土")+COUNTIF(L260:AP260,"日")</f>
        <v>8</v>
      </c>
      <c r="BM260" s="248"/>
      <c r="BN260" s="248"/>
      <c r="BO260" s="173" t="str">
        <f ca="1">IF(OR(BM261/BD260&lt;0.285,BM261=0),"特例","特例なし")</f>
        <v>特例</v>
      </c>
      <c r="BP260" s="173" t="str">
        <f ca="1">IF(OR(BN261/BF260&lt;0.285,BN261=0),"特例","特例なし")</f>
        <v>特例</v>
      </c>
      <c r="BQ260" s="223" t="s">
        <v>97</v>
      </c>
      <c r="BR260" s="225">
        <f>ABS(IF(WEEKDAY(L258,3)=0,7,WEEKDAY(L258,3)-7))</f>
        <v>7</v>
      </c>
      <c r="BS260" s="173">
        <f ca="1">IF($AX$340="計画",IF(BD260=0,1,IF(AX263="達成",1,IF(AX263="達成※",1,0))),IF(BF260=0,1,IF(AX265="達成",1,IF(AX265="達成※",1,0))))</f>
        <v>0</v>
      </c>
      <c r="BT260" s="173">
        <f ca="1">IF($AX$340="計画",IF(COUNTIF(AQ264:AU264,"未")=0,1,0),IF(COUNTIF(AQ266:AU266,"未")=0,1,0))</f>
        <v>0</v>
      </c>
    </row>
    <row r="261" spans="1:74" ht="33.950000000000003" customHeight="1">
      <c r="A261" s="17">
        <f t="shared" si="51"/>
        <v>9</v>
      </c>
      <c r="B261" s="17">
        <f t="shared" si="52"/>
        <v>6</v>
      </c>
      <c r="D261" s="89" cm="1">
        <f t="array" aca="1" ref="D261" ca="1">IF(INDIRECT(VLOOKUP(B261,B$8:C$38,2,FALSE)&amp;(10*A261-1))="","",INDIRECT(VLOOKUP(B261,B$8:C$38,2,FALSE)&amp;(10*A261-1)))</f>
        <v>46179</v>
      </c>
      <c r="E261" s="17" t="str">
        <f t="shared" ca="1" si="50"/>
        <v>土</v>
      </c>
      <c r="F261" s="17" t="str" cm="1">
        <f t="array" aca="1" ref="F261" ca="1">IF(E261="","",IF(INDIRECT(VLOOKUP(B261,B$8:C$38,2,FALSE)&amp;(10*A261+3))="","",INDIRECT(VLOOKUP(B261,B$8:C$38,2,FALSE)&amp;(10*A261+3))))</f>
        <v/>
      </c>
      <c r="G261" s="17" t="str" cm="1">
        <f t="array" aca="1" ref="G261" ca="1">IF(E261="","",IF(INDIRECT(VLOOKUP(B261,B$8:C$38,2,FALSE)&amp;(10*A261+5))="","",INDIRECT(VLOOKUP(B261,B$8:C$38,2,FALSE)&amp;(10*A261+5))))</f>
        <v/>
      </c>
      <c r="H261" s="17" t="str" cm="1">
        <f t="array" aca="1" ref="H261" ca="1">IF(G261="","",IF(G261="●","振替後",IF(G261="▲","振替前",IF(G261="○","休日",IF(G261="外","非対象期間",IF(INDIRECT(VLOOKUP(B261,B$8:C$38,2,FALSE)&amp;(10*A261+5))="","",INDIRECT(VLOOKUP(B261,B$8:C$38,2,FALSE)&amp;(10*A261+5))))))))</f>
        <v/>
      </c>
      <c r="J261" s="52"/>
      <c r="K261" s="220" t="s">
        <v>3</v>
      </c>
      <c r="L261" s="218" t="str">
        <f>IFERROR(VLOOKUP(L259,祝日一覧!$A:$C,3,FALSE),"")</f>
        <v/>
      </c>
      <c r="M261" s="218" t="str">
        <f>IFERROR(VLOOKUP(M259,祝日一覧!$A:$C,3,FALSE),"")</f>
        <v/>
      </c>
      <c r="N261" s="218" t="str">
        <f>IFERROR(VLOOKUP(N259,祝日一覧!$A:$C,3,FALSE),"")</f>
        <v>文化の日</v>
      </c>
      <c r="O261" s="218" t="str">
        <f>IFERROR(VLOOKUP(O259,祝日一覧!$A:$C,3,FALSE),"")</f>
        <v/>
      </c>
      <c r="P261" s="218" t="str">
        <f>IFERROR(VLOOKUP(P259,祝日一覧!$A:$C,3,FALSE),"")</f>
        <v/>
      </c>
      <c r="Q261" s="218" t="str">
        <f>IFERROR(VLOOKUP(Q259,祝日一覧!$A:$C,3,FALSE),"")</f>
        <v/>
      </c>
      <c r="R261" s="218" t="str">
        <f>IFERROR(VLOOKUP(R259,祝日一覧!$A:$C,3,FALSE),"")</f>
        <v/>
      </c>
      <c r="S261" s="218" t="str">
        <f>IFERROR(VLOOKUP(S259,祝日一覧!$A:$C,3,FALSE),"")</f>
        <v/>
      </c>
      <c r="T261" s="218" t="str">
        <f>IFERROR(VLOOKUP(T259,祝日一覧!$A:$C,3,FALSE),"")</f>
        <v/>
      </c>
      <c r="U261" s="218" t="str">
        <f>IFERROR(VLOOKUP(U259,祝日一覧!$A:$C,3,FALSE),"")</f>
        <v/>
      </c>
      <c r="V261" s="218" t="str">
        <f>IFERROR(VLOOKUP(V259,祝日一覧!$A:$C,3,FALSE),"")</f>
        <v/>
      </c>
      <c r="W261" s="218" t="str">
        <f>IFERROR(VLOOKUP(W259,祝日一覧!$A:$C,3,FALSE),"")</f>
        <v/>
      </c>
      <c r="X261" s="218" t="str">
        <f>IFERROR(VLOOKUP(X259,祝日一覧!$A:$C,3,FALSE),"")</f>
        <v/>
      </c>
      <c r="Y261" s="218" t="str">
        <f>IFERROR(VLOOKUP(Y259,祝日一覧!$A:$C,3,FALSE),"")</f>
        <v/>
      </c>
      <c r="Z261" s="218" t="str">
        <f>IFERROR(VLOOKUP(Z259,祝日一覧!$A:$C,3,FALSE),"")</f>
        <v/>
      </c>
      <c r="AA261" s="218" t="str">
        <f>IFERROR(VLOOKUP(AA259,祝日一覧!$A:$C,3,FALSE),"")</f>
        <v/>
      </c>
      <c r="AB261" s="218" t="str">
        <f>IFERROR(VLOOKUP(AB259,祝日一覧!$A:$C,3,FALSE),"")</f>
        <v/>
      </c>
      <c r="AC261" s="218" t="str">
        <f>IFERROR(VLOOKUP(AC259,祝日一覧!$A:$C,3,FALSE),"")</f>
        <v/>
      </c>
      <c r="AD261" s="218" t="str">
        <f>IFERROR(VLOOKUP(AD259,祝日一覧!$A:$C,3,FALSE),"")</f>
        <v/>
      </c>
      <c r="AE261" s="218" t="str">
        <f>IFERROR(VLOOKUP(AE259,祝日一覧!$A:$C,3,FALSE),"")</f>
        <v/>
      </c>
      <c r="AF261" s="218" t="str">
        <f>IFERROR(VLOOKUP(AF259,祝日一覧!$A:$C,3,FALSE),"")</f>
        <v/>
      </c>
      <c r="AG261" s="218" t="str">
        <f>IFERROR(VLOOKUP(AG259,祝日一覧!$A:$C,3,FALSE),"")</f>
        <v/>
      </c>
      <c r="AH261" s="218" t="str">
        <f>IFERROR(VLOOKUP(AH259,祝日一覧!$A:$C,3,FALSE),"")</f>
        <v>勤労感謝の日</v>
      </c>
      <c r="AI261" s="218" t="str">
        <f>IFERROR(VLOOKUP(AI259,祝日一覧!$A:$C,3,FALSE),"")</f>
        <v/>
      </c>
      <c r="AJ261" s="218" t="str">
        <f>IFERROR(VLOOKUP(AJ259,祝日一覧!$A:$C,3,FALSE),"")</f>
        <v/>
      </c>
      <c r="AK261" s="218" t="str">
        <f>IFERROR(VLOOKUP(AK259,祝日一覧!$A:$C,3,FALSE),"")</f>
        <v/>
      </c>
      <c r="AL261" s="218" t="str">
        <f>IFERROR(VLOOKUP(AL259,祝日一覧!$A:$C,3,FALSE),"")</f>
        <v/>
      </c>
      <c r="AM261" s="218" t="str">
        <f>IFERROR(VLOOKUP(AM259,祝日一覧!$A:$C,3,FALSE),"")</f>
        <v/>
      </c>
      <c r="AN261" s="218" t="str">
        <f>IFERROR(VLOOKUP(AN259,祝日一覧!$A:$C,3,FALSE),"")</f>
        <v/>
      </c>
      <c r="AO261" s="218" t="str">
        <f>IFERROR(VLOOKUP(AO259,祝日一覧!$A:$C,3,FALSE),"")</f>
        <v/>
      </c>
      <c r="AP261" s="219" t="str">
        <f>IFERROR(VLOOKUP(AP259,祝日一覧!$A:$C,3,FALSE),"")</f>
        <v/>
      </c>
      <c r="AQ261" s="288"/>
      <c r="AR261" s="290"/>
      <c r="AS261" s="290"/>
      <c r="AT261" s="290"/>
      <c r="AU261" s="305"/>
      <c r="AV261" s="229"/>
      <c r="AW261" s="230"/>
      <c r="AX261" s="231"/>
      <c r="AY261" s="233"/>
      <c r="AZ261" s="236"/>
      <c r="BA261" s="41" t="s">
        <v>85</v>
      </c>
      <c r="BB261" s="42" t="s">
        <v>85</v>
      </c>
      <c r="BC261" s="238"/>
      <c r="BD261" s="209"/>
      <c r="BE261" s="222"/>
      <c r="BF261" s="209"/>
      <c r="BG261" s="222"/>
      <c r="BH261" s="222"/>
      <c r="BI261" s="222"/>
      <c r="BJ261" s="222"/>
      <c r="BK261" s="222"/>
      <c r="BL261" s="173"/>
      <c r="BM261" s="226">
        <f ca="1">BL260-BB262</f>
        <v>8</v>
      </c>
      <c r="BN261" s="226">
        <f ca="1">BL260-BB264</f>
        <v>8</v>
      </c>
      <c r="BO261" s="173"/>
      <c r="BP261" s="173"/>
      <c r="BQ261" s="224"/>
      <c r="BR261" s="225">
        <f>WEEKDAY(L257,3)</f>
        <v>5</v>
      </c>
      <c r="BS261" s="173"/>
      <c r="BT261" s="173"/>
      <c r="BU261" s="24"/>
    </row>
    <row r="262" spans="1:74" s="3" customFormat="1" ht="53.1" customHeight="1">
      <c r="A262" s="17">
        <f t="shared" si="51"/>
        <v>9</v>
      </c>
      <c r="B262" s="17">
        <f t="shared" si="52"/>
        <v>7</v>
      </c>
      <c r="C262" s="88"/>
      <c r="D262" s="89" cm="1">
        <f t="array" aca="1" ref="D262" ca="1">IF(INDIRECT(VLOOKUP(B262,B$8:C$38,2,FALSE)&amp;(10*A262-1))="","",INDIRECT(VLOOKUP(B262,B$8:C$38,2,FALSE)&amp;(10*A262-1)))</f>
        <v>46180</v>
      </c>
      <c r="E262" s="17" t="str">
        <f t="shared" ca="1" si="50"/>
        <v>日</v>
      </c>
      <c r="F262" s="17" t="str" cm="1">
        <f t="array" aca="1" ref="F262" ca="1">IF(E262="","",IF(INDIRECT(VLOOKUP(B262,B$8:C$38,2,FALSE)&amp;(10*A262+3))="","",INDIRECT(VLOOKUP(B262,B$8:C$38,2,FALSE)&amp;(10*A262+3))))</f>
        <v/>
      </c>
      <c r="G262" s="17" t="str" cm="1">
        <f t="array" aca="1" ref="G262" ca="1">IF(E262="","",IF(INDIRECT(VLOOKUP(B262,B$8:C$38,2,FALSE)&amp;(10*A262+5))="","",INDIRECT(VLOOKUP(B262,B$8:C$38,2,FALSE)&amp;(10*A262+5))))</f>
        <v/>
      </c>
      <c r="H262" s="17" t="str" cm="1">
        <f t="array" aca="1" ref="H262" ca="1">IF(G262="","",IF(G262="●","振替後",IF(G262="▲","振替前",IF(G262="○","休日",IF(G262="外","非対象期間",IF(INDIRECT(VLOOKUP(B262,B$8:C$38,2,FALSE)&amp;(10*A262+5))="","",INDIRECT(VLOOKUP(B262,B$8:C$38,2,FALSE)&amp;(10*A262+5))))))))</f>
        <v/>
      </c>
      <c r="J262" s="68"/>
      <c r="K262" s="221"/>
      <c r="L262" s="218"/>
      <c r="M262" s="218"/>
      <c r="N262" s="218"/>
      <c r="O262" s="218"/>
      <c r="P262" s="218"/>
      <c r="Q262" s="218"/>
      <c r="R262" s="218"/>
      <c r="S262" s="218"/>
      <c r="T262" s="218"/>
      <c r="U262" s="218"/>
      <c r="V262" s="218"/>
      <c r="W262" s="218"/>
      <c r="X262" s="218"/>
      <c r="Y262" s="218"/>
      <c r="Z262" s="218"/>
      <c r="AA262" s="218"/>
      <c r="AB262" s="218"/>
      <c r="AC262" s="218"/>
      <c r="AD262" s="218"/>
      <c r="AE262" s="218"/>
      <c r="AF262" s="218"/>
      <c r="AG262" s="218"/>
      <c r="AH262" s="218"/>
      <c r="AI262" s="218"/>
      <c r="AJ262" s="218"/>
      <c r="AK262" s="218"/>
      <c r="AL262" s="218"/>
      <c r="AM262" s="218"/>
      <c r="AN262" s="218"/>
      <c r="AO262" s="218"/>
      <c r="AP262" s="219"/>
      <c r="AQ262" s="108" t="str">
        <f>IF($BR260=7,DBCS(1&amp;"日～"&amp;7&amp;"日"),DBCS("前"&amp;DAY(EOMONTH($L258-1,0))-6+$BR260&amp;"日～"&amp;$BR260&amp;"日"))</f>
        <v>１日～７日</v>
      </c>
      <c r="AR262" s="109" t="str">
        <f>DBCS($BR260+1&amp;"日～"&amp;$BR260+7&amp;"日")</f>
        <v>８日～１４日</v>
      </c>
      <c r="AS262" s="109" t="str">
        <f>DBCS($BR260+8&amp;"日～"&amp;$BR260+14&amp;"日")</f>
        <v>１５日～２１日</v>
      </c>
      <c r="AT262" s="109" t="str">
        <f>DBCS($BR260+15&amp;"日～"&amp;$BR260+21&amp;"日")</f>
        <v>２２日～２８日</v>
      </c>
      <c r="AU262" s="110" t="str">
        <f>IF(AND(BR260=7,BR263=0),"-",IF($BR265=3,"-",DBCS($BR260+22&amp;"日～"&amp;$BR260+28&amp;"日")))</f>
        <v>-</v>
      </c>
      <c r="AV262" s="229"/>
      <c r="AW262" s="230"/>
      <c r="AX262" s="231"/>
      <c r="AY262" s="234"/>
      <c r="AZ262" s="237"/>
      <c r="BA262" s="41">
        <f>COUNTIF(L263:AP264,"外")</f>
        <v>0</v>
      </c>
      <c r="BB262" s="42">
        <f ca="1">COUNTIF(OFFSET(L263,0,MAX(5-WEEKDAY(L258,3),0),1,MIN(7-WEEKDAY(L258,3),2)),"外")+COUNTIF(OFFSET(L263,0,MAX(5-WEEKDAY(L258,3),0)+7,1,2),"外")+COUNTIF(OFFSET(L263,0,MAX(5-WEEKDAY(L258,3),0)+14,1,2),"外")+COUNTIF(OFFSET(L263,0,MAX(5-WEEKDAY(L258,3),0)+21,1,2),"外")+IF(BR262-BR260&lt;27,0,COUNTIF(OFFSET(L263,0,BR260+26,1,MIN(7-BR263,2)),"外"))</f>
        <v>0</v>
      </c>
      <c r="BC262" s="238"/>
      <c r="BD262" s="209"/>
      <c r="BE262" s="222"/>
      <c r="BF262" s="209"/>
      <c r="BG262" s="222"/>
      <c r="BH262" s="222"/>
      <c r="BI262" s="222"/>
      <c r="BJ262" s="222"/>
      <c r="BK262" s="222"/>
      <c r="BL262" s="173"/>
      <c r="BM262" s="227"/>
      <c r="BN262" s="227"/>
      <c r="BO262" s="173"/>
      <c r="BP262" s="173"/>
      <c r="BQ262" s="35" t="s">
        <v>98</v>
      </c>
      <c r="BR262" s="31">
        <f>DAY(EOMONTH(L258,0))</f>
        <v>30</v>
      </c>
      <c r="BS262" s="173"/>
      <c r="BT262" s="173"/>
      <c r="BU262" s="29"/>
      <c r="BV262" s="30"/>
    </row>
    <row r="263" spans="1:74" s="4" customFormat="1" ht="29.1" customHeight="1">
      <c r="A263" s="17">
        <f t="shared" si="51"/>
        <v>9</v>
      </c>
      <c r="B263" s="17">
        <f t="shared" si="52"/>
        <v>8</v>
      </c>
      <c r="D263" s="89" cm="1">
        <f t="array" aca="1" ref="D263" ca="1">IF(INDIRECT(VLOOKUP(B263,B$8:C$38,2,FALSE)&amp;(10*A263-1))="","",INDIRECT(VLOOKUP(B263,B$8:C$38,2,FALSE)&amp;(10*A263-1)))</f>
        <v>46181</v>
      </c>
      <c r="E263" s="17" t="str">
        <f t="shared" ca="1" si="50"/>
        <v>月</v>
      </c>
      <c r="F263" s="17" t="str" cm="1">
        <f t="array" aca="1" ref="F263" ca="1">IF(E263="","",IF(INDIRECT(VLOOKUP(B263,B$8:C$38,2,FALSE)&amp;(10*A263+3))="","",INDIRECT(VLOOKUP(B263,B$8:C$38,2,FALSE)&amp;(10*A263+3))))</f>
        <v/>
      </c>
      <c r="G263" s="17" t="str" cm="1">
        <f t="array" aca="1" ref="G263" ca="1">IF(E263="","",IF(INDIRECT(VLOOKUP(B263,B$8:C$38,2,FALSE)&amp;(10*A263+5))="","",INDIRECT(VLOOKUP(B263,B$8:C$38,2,FALSE)&amp;(10*A263+5))))</f>
        <v/>
      </c>
      <c r="H263" s="17" t="str" cm="1">
        <f t="array" aca="1" ref="H263" ca="1">IF(G263="","",IF(G263="●","振替後",IF(G263="▲","振替前",IF(G263="○","休日",IF(G263="外","非対象期間",IF(INDIRECT(VLOOKUP(B263,B$8:C$38,2,FALSE)&amp;(10*A263+5))="","",INDIRECT(VLOOKUP(B263,B$8:C$38,2,FALSE)&amp;(10*A263+5))))))))</f>
        <v/>
      </c>
      <c r="J263" s="69"/>
      <c r="K263" s="212" t="s">
        <v>88</v>
      </c>
      <c r="L263" s="194"/>
      <c r="M263" s="194"/>
      <c r="N263" s="194"/>
      <c r="O263" s="194"/>
      <c r="P263" s="194"/>
      <c r="Q263" s="194"/>
      <c r="R263" s="194"/>
      <c r="S263" s="194"/>
      <c r="T263" s="194"/>
      <c r="U263" s="194"/>
      <c r="V263" s="194"/>
      <c r="W263" s="194"/>
      <c r="X263" s="194"/>
      <c r="Y263" s="194"/>
      <c r="Z263" s="194"/>
      <c r="AA263" s="194"/>
      <c r="AB263" s="194"/>
      <c r="AC263" s="194"/>
      <c r="AD263" s="194"/>
      <c r="AE263" s="194"/>
      <c r="AF263" s="194"/>
      <c r="AG263" s="194"/>
      <c r="AH263" s="194"/>
      <c r="AI263" s="194"/>
      <c r="AJ263" s="194"/>
      <c r="AK263" s="194"/>
      <c r="AL263" s="194"/>
      <c r="AM263" s="194"/>
      <c r="AN263" s="194"/>
      <c r="AO263" s="194"/>
      <c r="AP263" s="196"/>
      <c r="AQ263" s="111">
        <f ca="1">IF(BR260=7,COUNTIF(OFFSET($L263,0,0,1,$BR260),"○")+COUNTIF(OFFSET($L263,0,$BR260,1,7),"●"),COUNTIF(OFFSET($L263,0,0,1,$BR260),"○")+COUNTIF(OFFSET($L263,-10,DAY(EOMONTH(L258-1,0))-7+BR260,1,7-$BR260),"○")+COUNTIF(OFFSET(L263,0,BR260,1,7),"●"))</f>
        <v>0</v>
      </c>
      <c r="AR263" s="112">
        <f ca="1">COUNTIF(OFFSET($L263,0,$BR260,1,7),"○")+COUNTIF(OFFSET($L263,0,$BR260+7,1,7),"●")</f>
        <v>0</v>
      </c>
      <c r="AS263" s="112">
        <f ca="1">COUNTIF(OFFSET($L263,0,$BR260+7,1,7),"○")+COUNTIF(OFFSET($L263,0,$BR260+14,1,7),"●")</f>
        <v>0</v>
      </c>
      <c r="AT263" s="112">
        <f ca="1">IF(BR265=3,COUNTIF(OFFSET($L263,0,$BR260+14,1,7),"○")+IFERROR(COUNTIF(OFFSET(L263,0,BR260+22,1,BR263),"●"),0)+COUNTIF(OFFSET(L263,10,0,1,7-BR263),"●"),COUNTIF(OFFSET($L263,0,$BR260+14,1,7),"○")+COUNTIF(OFFSET($L263,0,$BR260+21,1,7),"●"))</f>
        <v>0</v>
      </c>
      <c r="AU263" s="113" t="str">
        <f ca="1">IF((BR265+SIGN(BR260))&lt;5,"-",IF(BR263=0,COUNTIF(OFFSET(L263,0,BR260+21,1,7),"○")+COUNTIF(OFFSET(L263,10,0,1,7-BR263),"●"),COUNTIF(OFFSET(L263,0,BR260+21,1,7),"○")+COUNTIF(OFFSET(L263,0,BR260+28,1,BR263),"●")+COUNTIF(OFFSET(L263,10,1,7-BR263,),"●")))</f>
        <v>-</v>
      </c>
      <c r="AV263" s="198">
        <f>BH260</f>
        <v>0</v>
      </c>
      <c r="AW263" s="200">
        <f>IF(BD260=0,"対象外",AV263/BD260)</f>
        <v>0</v>
      </c>
      <c r="AX263" s="202" t="str">
        <f ca="1">IF(BD260=0,"対象外",IF(AV263/BD260&gt;=0.285,"達成",IF(AV263&gt;=BO263,"達成※","未")))</f>
        <v>未</v>
      </c>
      <c r="AY263" s="204">
        <f>BI260</f>
        <v>32</v>
      </c>
      <c r="AZ263" s="206">
        <f>IFERROR(AY263/BE260,"")</f>
        <v>4.4382801664355064E-2</v>
      </c>
      <c r="BA263" s="41" t="s">
        <v>86</v>
      </c>
      <c r="BB263" s="42" t="s">
        <v>86</v>
      </c>
      <c r="BC263" s="238"/>
      <c r="BD263" s="209"/>
      <c r="BE263" s="222"/>
      <c r="BF263" s="209"/>
      <c r="BG263" s="222"/>
      <c r="BH263" s="222"/>
      <c r="BI263" s="222"/>
      <c r="BJ263" s="222"/>
      <c r="BK263" s="222"/>
      <c r="BL263" s="173"/>
      <c r="BM263" s="227"/>
      <c r="BN263" s="227"/>
      <c r="BO263" s="173">
        <f ca="1">IF(OR(BM261/BD260&lt;0.285,BM261=0),BM261,"-")</f>
        <v>8</v>
      </c>
      <c r="BP263" s="226">
        <f ca="1">IF(OR(BN261/BF260&lt;0.285,BN261=0),BN261,"-")</f>
        <v>8</v>
      </c>
      <c r="BQ263" s="36" t="s">
        <v>99</v>
      </c>
      <c r="BR263" s="33">
        <f>MOD(BR262-BR260,7)</f>
        <v>2</v>
      </c>
      <c r="BS263" s="173"/>
      <c r="BT263" s="173"/>
    </row>
    <row r="264" spans="1:74" s="4" customFormat="1" ht="29.1" customHeight="1">
      <c r="A264" s="17">
        <f t="shared" si="51"/>
        <v>9</v>
      </c>
      <c r="B264" s="17">
        <f t="shared" si="52"/>
        <v>9</v>
      </c>
      <c r="D264" s="89" cm="1">
        <f t="array" aca="1" ref="D264" ca="1">IF(INDIRECT(VLOOKUP(B264,B$8:C$38,2,FALSE)&amp;(10*A264-1))="","",INDIRECT(VLOOKUP(B264,B$8:C$38,2,FALSE)&amp;(10*A264-1)))</f>
        <v>46182</v>
      </c>
      <c r="E264" s="17" t="str">
        <f t="shared" ca="1" si="50"/>
        <v>火</v>
      </c>
      <c r="F264" s="17" t="str" cm="1">
        <f t="array" aca="1" ref="F264" ca="1">IF(E264="","",IF(INDIRECT(VLOOKUP(B264,B$8:C$38,2,FALSE)&amp;(10*A264+3))="","",INDIRECT(VLOOKUP(B264,B$8:C$38,2,FALSE)&amp;(10*A264+3))))</f>
        <v/>
      </c>
      <c r="G264" s="17" t="str" cm="1">
        <f t="array" aca="1" ref="G264" ca="1">IF(E264="","",IF(INDIRECT(VLOOKUP(B264,B$8:C$38,2,FALSE)&amp;(10*A264+5))="","",INDIRECT(VLOOKUP(B264,B$8:C$38,2,FALSE)&amp;(10*A264+5))))</f>
        <v/>
      </c>
      <c r="H264" s="17" t="str" cm="1">
        <f t="array" aca="1" ref="H264" ca="1">IF(G264="","",IF(G264="●","振替後",IF(G264="▲","振替前",IF(G264="○","休日",IF(G264="外","非対象期間",IF(INDIRECT(VLOOKUP(B264,B$8:C$38,2,FALSE)&amp;(10*A264+5))="","",INDIRECT(VLOOKUP(B264,B$8:C$38,2,FALSE)&amp;(10*A264+5))))))))</f>
        <v/>
      </c>
      <c r="J264" s="69"/>
      <c r="K264" s="244"/>
      <c r="L264" s="194"/>
      <c r="M264" s="194"/>
      <c r="N264" s="194"/>
      <c r="O264" s="194"/>
      <c r="P264" s="194"/>
      <c r="Q264" s="194"/>
      <c r="R264" s="194"/>
      <c r="S264" s="194"/>
      <c r="T264" s="194"/>
      <c r="U264" s="194"/>
      <c r="V264" s="194"/>
      <c r="W264" s="194"/>
      <c r="X264" s="194"/>
      <c r="Y264" s="194"/>
      <c r="Z264" s="194"/>
      <c r="AA264" s="194"/>
      <c r="AB264" s="194"/>
      <c r="AC264" s="194"/>
      <c r="AD264" s="194"/>
      <c r="AE264" s="194"/>
      <c r="AF264" s="194"/>
      <c r="AG264" s="194"/>
      <c r="AH264" s="194"/>
      <c r="AI264" s="194"/>
      <c r="AJ264" s="194"/>
      <c r="AK264" s="194"/>
      <c r="AL264" s="194"/>
      <c r="AM264" s="194"/>
      <c r="AN264" s="194"/>
      <c r="AO264" s="194"/>
      <c r="AP264" s="196"/>
      <c r="AQ264" s="114" t="str">
        <f ca="1">IF(BR260=1,
IF((2-COUNTIF(OFFSET(L263,0,0,1,1),"外")-COUNTIF(OFFSET(L263,-10,BR252-1),"外"))&lt;=AQ263,"達成","未"),
IF((2-COUNTIF(OFFSET(L263,0,MAX(5-WEEKDAY(L258,3),0),1,2),"外"))&lt;=AQ263,"達成","未"))</f>
        <v>未</v>
      </c>
      <c r="AR264" s="112" t="str">
        <f ca="1">IF((2-COUNTIF(OFFSET($L263,0,$BR260+5,1,2),"外"))&lt;=AR263,"達成","未")</f>
        <v>未</v>
      </c>
      <c r="AS264" s="112" t="str">
        <f ca="1">IF((2-COUNTIF(OFFSET($L263,0,$BR260+12,1,2),"外"))&lt;=AS263,"達成","未")</f>
        <v>未</v>
      </c>
      <c r="AT264" s="112" t="str">
        <f ca="1">IF((2-COUNTIF(OFFSET($L263,0,$BR260+19,1,2),"外"))&lt;=AT263,"達成","未")</f>
        <v>未</v>
      </c>
      <c r="AU264" s="113" t="str">
        <f ca="1">IF((BR265+SIGN(BR260))&lt;5,"-",IF((2-COUNTIF(OFFSET($L263,0,$BR260+26,1,2),"外"))&lt;=AU263,"達成","未"))</f>
        <v>-</v>
      </c>
      <c r="AV264" s="214"/>
      <c r="AW264" s="215"/>
      <c r="AX264" s="216"/>
      <c r="AY264" s="217"/>
      <c r="AZ264" s="239"/>
      <c r="BA264" s="240">
        <f>COUNTIF(L265:AP266,"外")</f>
        <v>0</v>
      </c>
      <c r="BB264" s="242">
        <f ca="1">COUNTIF(OFFSET(L265,0,MAX(5-WEEKDAY(L258,3),0),1,MIN(7-WEEKDAY(L258,3),2)),"外")+COUNTIF(OFFSET(L265,0,MAX(5-WEEKDAY(L258,3),0)+7,1,2),"外")+COUNTIF(OFFSET(L265,0,MAX(5-WEEKDAY(L258,3),0)+14,1,2),"外")+COUNTIF(OFFSET(L265,0,MAX(5-WEEKDAY(L258,3),0)+21,1,2),"外")+IF(BR262-BR260&lt;27,0,COUNTIF(OFFSET(L265,0,BR260+26,1,MIN(7-BR263,2)),"外"))</f>
        <v>0</v>
      </c>
      <c r="BC264" s="238"/>
      <c r="BD264" s="209"/>
      <c r="BE264" s="222"/>
      <c r="BF264" s="209"/>
      <c r="BG264" s="222"/>
      <c r="BH264" s="222"/>
      <c r="BI264" s="222"/>
      <c r="BJ264" s="222"/>
      <c r="BK264" s="222"/>
      <c r="BL264" s="173"/>
      <c r="BM264" s="227"/>
      <c r="BN264" s="227"/>
      <c r="BO264" s="173"/>
      <c r="BP264" s="227"/>
      <c r="BQ264" s="142" t="s">
        <v>101</v>
      </c>
      <c r="BR264" s="33">
        <f>SIGN(BR260)+SIGN(BR263)+BR265</f>
        <v>5</v>
      </c>
      <c r="BS264" s="173"/>
      <c r="BT264" s="173"/>
    </row>
    <row r="265" spans="1:74" s="4" customFormat="1" ht="29.1" customHeight="1">
      <c r="A265" s="17">
        <f t="shared" si="51"/>
        <v>9</v>
      </c>
      <c r="B265" s="17">
        <f t="shared" si="52"/>
        <v>10</v>
      </c>
      <c r="D265" s="89" cm="1">
        <f t="array" aca="1" ref="D265" ca="1">IF(INDIRECT(VLOOKUP(B265,B$8:C$38,2,FALSE)&amp;(10*A265-1))="","",INDIRECT(VLOOKUP(B265,B$8:C$38,2,FALSE)&amp;(10*A265-1)))</f>
        <v>46183</v>
      </c>
      <c r="E265" s="17" t="str">
        <f t="shared" ref="E265:E328" ca="1" si="65">TEXT(D265,"aaa")</f>
        <v>水</v>
      </c>
      <c r="F265" s="17" t="str" cm="1">
        <f t="array" aca="1" ref="F265" ca="1">IF(E265="","",IF(INDIRECT(VLOOKUP(B265,B$8:C$38,2,FALSE)&amp;(10*A265+3))="","",INDIRECT(VLOOKUP(B265,B$8:C$38,2,FALSE)&amp;(10*A265+3))))</f>
        <v/>
      </c>
      <c r="G265" s="17" t="str" cm="1">
        <f t="array" aca="1" ref="G265" ca="1">IF(E265="","",IF(INDIRECT(VLOOKUP(B265,B$8:C$38,2,FALSE)&amp;(10*A265+5))="","",INDIRECT(VLOOKUP(B265,B$8:C$38,2,FALSE)&amp;(10*A265+5))))</f>
        <v/>
      </c>
      <c r="H265" s="17" t="str" cm="1">
        <f t="array" aca="1" ref="H265" ca="1">IF(G265="","",IF(G265="●","振替後",IF(G265="▲","振替前",IF(G265="○","休日",IF(G265="外","非対象期間",IF(INDIRECT(VLOOKUP(B265,B$8:C$38,2,FALSE)&amp;(10*A265+5))="","",INDIRECT(VLOOKUP(B265,B$8:C$38,2,FALSE)&amp;(10*A265+5))))))))</f>
        <v/>
      </c>
      <c r="J265" s="69"/>
      <c r="K265" s="212" t="s">
        <v>84</v>
      </c>
      <c r="L265" s="194"/>
      <c r="M265" s="194"/>
      <c r="N265" s="194"/>
      <c r="O265" s="194"/>
      <c r="P265" s="194"/>
      <c r="Q265" s="194"/>
      <c r="R265" s="194"/>
      <c r="S265" s="194"/>
      <c r="T265" s="194"/>
      <c r="U265" s="194"/>
      <c r="V265" s="194"/>
      <c r="W265" s="194"/>
      <c r="X265" s="194"/>
      <c r="Y265" s="194"/>
      <c r="Z265" s="194"/>
      <c r="AA265" s="194"/>
      <c r="AB265" s="194"/>
      <c r="AC265" s="194"/>
      <c r="AD265" s="194"/>
      <c r="AE265" s="194"/>
      <c r="AF265" s="194"/>
      <c r="AG265" s="194"/>
      <c r="AH265" s="194"/>
      <c r="AI265" s="194"/>
      <c r="AJ265" s="194"/>
      <c r="AK265" s="194"/>
      <c r="AL265" s="194"/>
      <c r="AM265" s="194"/>
      <c r="AN265" s="194"/>
      <c r="AO265" s="194"/>
      <c r="AP265" s="196"/>
      <c r="AQ265" s="118">
        <f ca="1">IF(BR260=7,COUNTIF(OFFSET($L265,0,0,1,$BR260),"○")+COUNTIF(OFFSET($L265,0,$BR260,1,7),"●"),COUNTIF(OFFSET($L265,0,0,1,$BR260),"○")+COUNTIF(OFFSET($L265,-10,DAY(EOMONTH(L258-1,0))-7+BR260,1,7-$BR260),"○")+COUNTIF(OFFSET(L265,0,BR260,1,7),"●"))</f>
        <v>0</v>
      </c>
      <c r="AR265" s="119">
        <f ca="1">COUNTIF(OFFSET($L265,0,$BR260,1,7),"○")+COUNTIF(OFFSET($L265,0,$BR260+7,1,7),"●")</f>
        <v>0</v>
      </c>
      <c r="AS265" s="119">
        <f ca="1">COUNTIF(OFFSET($L265,0,$BR260+7,1,7),"○")+COUNTIF(OFFSET($L265,0,$BR260+14,1,7),"●")</f>
        <v>0</v>
      </c>
      <c r="AT265" s="119">
        <f ca="1">IF(BR265=3,COUNTIF(OFFSET($L265,0,$BR260+14,1,7),"○")+IFERROR(COUNTIF(OFFSET(L265,0,BR260+22,1,BR263),"●"),0)+COUNTIF(OFFSET(L265,10,0,1,7-BR263),"●"),COUNTIF(OFFSET($L265,0,$BR260+14,1,7),"○")+COUNTIF(OFFSET($L265,0,$BR260+21,1,7),"●"))</f>
        <v>0</v>
      </c>
      <c r="AU265" s="120" t="str">
        <f ca="1">IF((BR265+SIGN(BR260))&lt;5,"-",IF(BR263=0,COUNTIF(OFFSET(L265,0,BR260+21,1,7),"○")+COUNTIF(OFFSET(L265,10,0,1,7-BR263),"●"),COUNTIF(OFFSET(L265,0,BR260+21,1,7),"○")+COUNTIF(OFFSET(L265,0,BR260+28,1,BR263),"●")+COUNTIF(OFFSET(L265,10,1,7-BR263,),"●")))</f>
        <v>-</v>
      </c>
      <c r="AV265" s="198">
        <f>BJ260</f>
        <v>0</v>
      </c>
      <c r="AW265" s="200">
        <f>IF(BD260=0,"対象外",AV265/BD260)</f>
        <v>0</v>
      </c>
      <c r="AX265" s="202" t="str">
        <f ca="1">IF(BD260=0,"対象外",IF(AV265/BD260&gt;=0.285,"達成",IF(AV265&gt;=BO263,"達成※","未")))</f>
        <v>未</v>
      </c>
      <c r="AY265" s="204">
        <f>BK260</f>
        <v>32</v>
      </c>
      <c r="AZ265" s="206">
        <f>IFERROR(AY265/BE260,"")</f>
        <v>4.4382801664355064E-2</v>
      </c>
      <c r="BA265" s="241"/>
      <c r="BB265" s="243"/>
      <c r="BC265" s="238"/>
      <c r="BD265" s="210"/>
      <c r="BE265" s="222"/>
      <c r="BF265" s="210"/>
      <c r="BG265" s="222"/>
      <c r="BH265" s="222"/>
      <c r="BI265" s="222"/>
      <c r="BJ265" s="222"/>
      <c r="BK265" s="222"/>
      <c r="BL265" s="173"/>
      <c r="BM265" s="228"/>
      <c r="BN265" s="228"/>
      <c r="BO265" s="173"/>
      <c r="BP265" s="228"/>
      <c r="BQ265" s="37" t="s">
        <v>100</v>
      </c>
      <c r="BR265" s="104">
        <f>ROUNDDOWN((BR262-BR260)/7,0)</f>
        <v>3</v>
      </c>
      <c r="BS265" s="173"/>
      <c r="BT265" s="173"/>
    </row>
    <row r="266" spans="1:74" s="4" customFormat="1" ht="29.1" customHeight="1" thickBot="1">
      <c r="A266" s="17">
        <f t="shared" ref="A266:A329" si="66">IF(B266=1,A265+1,A265)</f>
        <v>9</v>
      </c>
      <c r="B266" s="17">
        <f t="shared" ref="B266:B329" si="67">IF(B265=31,1,B265+1)</f>
        <v>11</v>
      </c>
      <c r="D266" s="89" cm="1">
        <f t="array" aca="1" ref="D266" ca="1">IF(INDIRECT(VLOOKUP(B266,B$8:C$38,2,FALSE)&amp;(10*A266-1))="","",INDIRECT(VLOOKUP(B266,B$8:C$38,2,FALSE)&amp;(10*A266-1)))</f>
        <v>46184</v>
      </c>
      <c r="E266" s="17" t="str">
        <f t="shared" ca="1" si="65"/>
        <v>木</v>
      </c>
      <c r="F266" s="17" t="str" cm="1">
        <f t="array" aca="1" ref="F266" ca="1">IF(E266="","",IF(INDIRECT(VLOOKUP(B266,B$8:C$38,2,FALSE)&amp;(10*A266+3))="","",INDIRECT(VLOOKUP(B266,B$8:C$38,2,FALSE)&amp;(10*A266+3))))</f>
        <v/>
      </c>
      <c r="G266" s="17" t="str" cm="1">
        <f t="array" aca="1" ref="G266" ca="1">IF(E266="","",IF(INDIRECT(VLOOKUP(B266,B$8:C$38,2,FALSE)&amp;(10*A266+5))="","",INDIRECT(VLOOKUP(B266,B$8:C$38,2,FALSE)&amp;(10*A266+5))))</f>
        <v/>
      </c>
      <c r="H266" s="17" t="str" cm="1">
        <f t="array" aca="1" ref="H266" ca="1">IF(G266="","",IF(G266="●","振替後",IF(G266="▲","振替前",IF(G266="○","休日",IF(G266="外","非対象期間",IF(INDIRECT(VLOOKUP(B266,B$8:C$38,2,FALSE)&amp;(10*A266+5))="","",INDIRECT(VLOOKUP(B266,B$8:C$38,2,FALSE)&amp;(10*A266+5))))))))</f>
        <v/>
      </c>
      <c r="J266" s="69"/>
      <c r="K266" s="213"/>
      <c r="L266" s="195"/>
      <c r="M266" s="195"/>
      <c r="N266" s="195"/>
      <c r="O266" s="195"/>
      <c r="P266" s="195"/>
      <c r="Q266" s="195"/>
      <c r="R266" s="195"/>
      <c r="S266" s="195"/>
      <c r="T266" s="195"/>
      <c r="U266" s="195"/>
      <c r="V266" s="195"/>
      <c r="W266" s="195"/>
      <c r="X266" s="195"/>
      <c r="Y266" s="195"/>
      <c r="Z266" s="195"/>
      <c r="AA266" s="195"/>
      <c r="AB266" s="195"/>
      <c r="AC266" s="195"/>
      <c r="AD266" s="195"/>
      <c r="AE266" s="195"/>
      <c r="AF266" s="195"/>
      <c r="AG266" s="195"/>
      <c r="AH266" s="195"/>
      <c r="AI266" s="195"/>
      <c r="AJ266" s="195"/>
      <c r="AK266" s="195"/>
      <c r="AL266" s="195"/>
      <c r="AM266" s="195"/>
      <c r="AN266" s="195"/>
      <c r="AO266" s="195"/>
      <c r="AP266" s="197"/>
      <c r="AQ266" s="123" t="str">
        <f ca="1">IF(BR260=1,
IF((2-COUNTIF(OFFSET(L265,0,0,1,1),"外")-COUNTIF(OFFSET(L265,-10,BR252-1),"外"))&lt;=AQ265,"達成","未"),
IF((2-COUNTIF(OFFSET(L265,0,MAX(5-WEEKDAY(L258,3),0),1,2),"外"))&lt;=AQ265,"達成","未"))</f>
        <v>未</v>
      </c>
      <c r="AR266" s="124" t="str">
        <f ca="1">IF((2-COUNTIF(OFFSET($L265,0,$BR260+5,1,2),"外"))&lt;=AR265,"達成","未")</f>
        <v>未</v>
      </c>
      <c r="AS266" s="124" t="str">
        <f ca="1">IF((2-COUNTIF(OFFSET($L265,0,$BR260+12,1,2),"外"))&lt;=AS265,"達成","未")</f>
        <v>未</v>
      </c>
      <c r="AT266" s="124" t="str">
        <f ca="1">IF((2-COUNTIF(OFFSET($L265,0,$BR260+19,1,2),"外"))&lt;=AT265,"達成","未")</f>
        <v>未</v>
      </c>
      <c r="AU266" s="125" t="str">
        <f ca="1">IF((BR265+SIGN(BR260))&lt;5,"-",IF((2-COUNTIF(OFFSET($L265,0,$BR260+26,1,2),"外"))&lt;=AU265,"達成","未"))</f>
        <v>-</v>
      </c>
      <c r="AV266" s="199"/>
      <c r="AW266" s="201"/>
      <c r="AX266" s="203"/>
      <c r="AY266" s="205"/>
      <c r="AZ266" s="207"/>
      <c r="BA266" s="38"/>
      <c r="BB266" s="38"/>
      <c r="BC266" s="138"/>
      <c r="BD266" s="138"/>
      <c r="BE266" s="138"/>
      <c r="BF266" s="138"/>
      <c r="BG266" s="138"/>
      <c r="BH266" s="138"/>
      <c r="BI266" s="138"/>
      <c r="BJ266" s="138"/>
      <c r="BK266" s="138"/>
      <c r="BL266" s="46"/>
      <c r="BM266" s="46"/>
      <c r="BN266" s="46"/>
      <c r="BO266" s="46"/>
      <c r="BP266" s="46"/>
      <c r="BQ266" s="46"/>
      <c r="BR266" s="34"/>
      <c r="BS266" s="46"/>
      <c r="BT266" s="2"/>
    </row>
    <row r="267" spans="1:74" ht="14.25" thickBot="1">
      <c r="A267" s="17">
        <f t="shared" si="66"/>
        <v>9</v>
      </c>
      <c r="B267" s="17">
        <f t="shared" si="67"/>
        <v>12</v>
      </c>
      <c r="D267" s="89" cm="1">
        <f t="array" aca="1" ref="D267" ca="1">IF(INDIRECT(VLOOKUP(B267,B$8:C$38,2,FALSE)&amp;(10*A267-1))="","",INDIRECT(VLOOKUP(B267,B$8:C$38,2,FALSE)&amp;(10*A267-1)))</f>
        <v>46185</v>
      </c>
      <c r="E267" s="17" t="str">
        <f t="shared" ca="1" si="65"/>
        <v>金</v>
      </c>
      <c r="F267" s="17" t="str" cm="1">
        <f t="array" aca="1" ref="F267" ca="1">IF(E267="","",IF(INDIRECT(VLOOKUP(B267,B$8:C$38,2,FALSE)&amp;(10*A267+3))="","",INDIRECT(VLOOKUP(B267,B$8:C$38,2,FALSE)&amp;(10*A267+3))))</f>
        <v/>
      </c>
      <c r="G267" s="17" t="str" cm="1">
        <f t="array" aca="1" ref="G267" ca="1">IF(E267="","",IF(INDIRECT(VLOOKUP(B267,B$8:C$38,2,FALSE)&amp;(10*A267+5))="","",INDIRECT(VLOOKUP(B267,B$8:C$38,2,FALSE)&amp;(10*A267+5))))</f>
        <v/>
      </c>
      <c r="H267" s="17" t="str" cm="1">
        <f t="array" aca="1" ref="H267" ca="1">IF(G267="","",IF(G267="●","振替後",IF(G267="▲","振替前",IF(G267="○","休日",IF(G267="外","非対象期間",IF(INDIRECT(VLOOKUP(B267,B$8:C$38,2,FALSE)&amp;(10*A267+5))="","",INDIRECT(VLOOKUP(B267,B$8:C$38,2,FALSE)&amp;(10*A267+5))))))))</f>
        <v/>
      </c>
      <c r="J267" s="52"/>
      <c r="K267" s="53"/>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0"/>
      <c r="AP267" s="130"/>
      <c r="BI267" s="7"/>
      <c r="BJ267" s="7"/>
      <c r="BK267" s="7"/>
      <c r="BL267" s="2"/>
    </row>
    <row r="268" spans="1:74" ht="13.5" customHeight="1">
      <c r="A268" s="17">
        <f t="shared" si="66"/>
        <v>9</v>
      </c>
      <c r="B268" s="17">
        <f t="shared" si="67"/>
        <v>13</v>
      </c>
      <c r="D268" s="89" cm="1">
        <f t="array" aca="1" ref="D268" ca="1">IF(INDIRECT(VLOOKUP(B268,B$8:C$38,2,FALSE)&amp;(10*A268-1))="","",INDIRECT(VLOOKUP(B268,B$8:C$38,2,FALSE)&amp;(10*A268-1)))</f>
        <v>46186</v>
      </c>
      <c r="E268" s="17" t="str">
        <f t="shared" ca="1" si="65"/>
        <v>土</v>
      </c>
      <c r="F268" s="17" t="str" cm="1">
        <f t="array" aca="1" ref="F268" ca="1">IF(E268="","",IF(INDIRECT(VLOOKUP(B268,B$8:C$38,2,FALSE)&amp;(10*A268+3))="","",INDIRECT(VLOOKUP(B268,B$8:C$38,2,FALSE)&amp;(10*A268+3))))</f>
        <v/>
      </c>
      <c r="G268" s="17" t="str" cm="1">
        <f t="array" aca="1" ref="G268" ca="1">IF(E268="","",IF(INDIRECT(VLOOKUP(B268,B$8:C$38,2,FALSE)&amp;(10*A268+5))="","",INDIRECT(VLOOKUP(B268,B$8:C$38,2,FALSE)&amp;(10*A268+5))))</f>
        <v/>
      </c>
      <c r="H268" s="17" t="str" cm="1">
        <f t="array" aca="1" ref="H268" ca="1">IF(G268="","",IF(G268="●","振替後",IF(G268="▲","振替前",IF(G268="○","休日",IF(G268="外","非対象期間",IF(INDIRECT(VLOOKUP(B268,B$8:C$38,2,FALSE)&amp;(10*A268+5))="","",INDIRECT(VLOOKUP(B268,B$8:C$38,2,FALSE)&amp;(10*A268+5))))))))</f>
        <v/>
      </c>
      <c r="J268" s="52"/>
      <c r="K268" s="66" t="s">
        <v>0</v>
      </c>
      <c r="L268" s="258">
        <f>DATE(YEAR(L258),MONTH(L258)+1,DAY(L258))</f>
        <v>46722</v>
      </c>
      <c r="M268" s="258"/>
      <c r="N268" s="258"/>
      <c r="O268" s="258"/>
      <c r="P268" s="258"/>
      <c r="Q268" s="258"/>
      <c r="R268" s="258"/>
      <c r="S268" s="258"/>
      <c r="T268" s="258"/>
      <c r="U268" s="258"/>
      <c r="V268" s="258"/>
      <c r="W268" s="258"/>
      <c r="X268" s="258"/>
      <c r="Y268" s="258"/>
      <c r="Z268" s="258"/>
      <c r="AA268" s="258"/>
      <c r="AB268" s="258"/>
      <c r="AC268" s="258"/>
      <c r="AD268" s="258"/>
      <c r="AE268" s="258"/>
      <c r="AF268" s="258"/>
      <c r="AG268" s="258"/>
      <c r="AH268" s="258"/>
      <c r="AI268" s="258"/>
      <c r="AJ268" s="258"/>
      <c r="AK268" s="258"/>
      <c r="AL268" s="258"/>
      <c r="AM268" s="258"/>
      <c r="AN268" s="258"/>
      <c r="AO268" s="258"/>
      <c r="AP268" s="259"/>
      <c r="AQ268" s="270" t="s">
        <v>136</v>
      </c>
      <c r="AR268" s="271"/>
      <c r="AS268" s="271"/>
      <c r="AT268" s="271"/>
      <c r="AU268" s="272"/>
      <c r="AV268" s="260" t="s">
        <v>50</v>
      </c>
      <c r="AW268" s="261"/>
      <c r="AX268" s="262"/>
      <c r="AY268" s="266" t="s">
        <v>11</v>
      </c>
      <c r="AZ268" s="267"/>
      <c r="BA268" s="250" t="s">
        <v>102</v>
      </c>
      <c r="BB268" s="253" t="s">
        <v>103</v>
      </c>
      <c r="BC268" s="256" t="s">
        <v>15</v>
      </c>
      <c r="BD268" s="208" t="s">
        <v>104</v>
      </c>
      <c r="BE268" s="247" t="s">
        <v>105</v>
      </c>
      <c r="BF268" s="208" t="s">
        <v>107</v>
      </c>
      <c r="BG268" s="247" t="s">
        <v>106</v>
      </c>
      <c r="BH268" s="208" t="s">
        <v>80</v>
      </c>
      <c r="BI268" s="208" t="s">
        <v>81</v>
      </c>
      <c r="BJ268" s="139" t="s">
        <v>82</v>
      </c>
      <c r="BK268" s="139" t="s">
        <v>83</v>
      </c>
      <c r="BL268" s="222" t="s">
        <v>52</v>
      </c>
      <c r="BM268" s="247" t="s">
        <v>108</v>
      </c>
      <c r="BN268" s="247" t="s">
        <v>109</v>
      </c>
      <c r="BO268" s="222" t="s">
        <v>110</v>
      </c>
      <c r="BP268" s="222" t="s">
        <v>111</v>
      </c>
      <c r="BQ268" s="143"/>
      <c r="BR268" s="245" t="s">
        <v>92</v>
      </c>
      <c r="BS268" s="222" t="s">
        <v>61</v>
      </c>
      <c r="BT268" s="173" t="s">
        <v>142</v>
      </c>
    </row>
    <row r="269" spans="1:74" ht="12.95" customHeight="1">
      <c r="A269" s="17">
        <f t="shared" si="66"/>
        <v>9</v>
      </c>
      <c r="B269" s="17">
        <f t="shared" si="67"/>
        <v>14</v>
      </c>
      <c r="D269" s="89" cm="1">
        <f t="array" aca="1" ref="D269" ca="1">IF(INDIRECT(VLOOKUP(B269,B$8:C$38,2,FALSE)&amp;(10*A269-1))="","",INDIRECT(VLOOKUP(B269,B$8:C$38,2,FALSE)&amp;(10*A269-1)))</f>
        <v>46187</v>
      </c>
      <c r="E269" s="17" t="str">
        <f t="shared" ca="1" si="65"/>
        <v>日</v>
      </c>
      <c r="F269" s="17" t="str" cm="1">
        <f t="array" aca="1" ref="F269" ca="1">IF(E269="","",IF(INDIRECT(VLOOKUP(B269,B$8:C$38,2,FALSE)&amp;(10*A269+3))="","",INDIRECT(VLOOKUP(B269,B$8:C$38,2,FALSE)&amp;(10*A269+3))))</f>
        <v/>
      </c>
      <c r="G269" s="17" t="str" cm="1">
        <f t="array" aca="1" ref="G269" ca="1">IF(E269="","",IF(INDIRECT(VLOOKUP(B269,B$8:C$38,2,FALSE)&amp;(10*A269+5))="","",INDIRECT(VLOOKUP(B269,B$8:C$38,2,FALSE)&amp;(10*A269+5))))</f>
        <v/>
      </c>
      <c r="H269" s="17" t="str" cm="1">
        <f t="array" aca="1" ref="H269" ca="1">IF(G269="","",IF(G269="●","振替後",IF(G269="▲","振替前",IF(G269="○","休日",IF(G269="外","非対象期間",IF(INDIRECT(VLOOKUP(B269,B$8:C$38,2,FALSE)&amp;(10*A269+5))="","",INDIRECT(VLOOKUP(B269,B$8:C$38,2,FALSE)&amp;(10*A269+5))))))))</f>
        <v/>
      </c>
      <c r="J269" s="52"/>
      <c r="K269" s="67" t="s">
        <v>1</v>
      </c>
      <c r="L269" s="126">
        <f>DATE(YEAR(L268),MONTH(L268),DAY(L268))</f>
        <v>46722</v>
      </c>
      <c r="M269" s="126">
        <f>IF(MONTH(DATE(YEAR(L269),MONTH(L269),DAY(L269)+1))=MONTH($L268),DATE(YEAR(L269),MONTH(L269),DAY(L269)+1),"")</f>
        <v>46723</v>
      </c>
      <c r="N269" s="126">
        <f t="shared" ref="N269:AP269" si="68">IF(MONTH(DATE(YEAR(M269),MONTH(M269),DAY(M269)+1))=MONTH($L268),DATE(YEAR(M269),MONTH(M269),DAY(M269)+1),"")</f>
        <v>46724</v>
      </c>
      <c r="O269" s="126">
        <f t="shared" si="68"/>
        <v>46725</v>
      </c>
      <c r="P269" s="126">
        <f t="shared" si="68"/>
        <v>46726</v>
      </c>
      <c r="Q269" s="126">
        <f t="shared" si="68"/>
        <v>46727</v>
      </c>
      <c r="R269" s="126">
        <f t="shared" si="68"/>
        <v>46728</v>
      </c>
      <c r="S269" s="126">
        <f t="shared" si="68"/>
        <v>46729</v>
      </c>
      <c r="T269" s="126">
        <f t="shared" si="68"/>
        <v>46730</v>
      </c>
      <c r="U269" s="126">
        <f t="shared" si="68"/>
        <v>46731</v>
      </c>
      <c r="V269" s="126">
        <f t="shared" si="68"/>
        <v>46732</v>
      </c>
      <c r="W269" s="126">
        <f t="shared" si="68"/>
        <v>46733</v>
      </c>
      <c r="X269" s="126">
        <f t="shared" si="68"/>
        <v>46734</v>
      </c>
      <c r="Y269" s="126">
        <f t="shared" si="68"/>
        <v>46735</v>
      </c>
      <c r="Z269" s="126">
        <f t="shared" si="68"/>
        <v>46736</v>
      </c>
      <c r="AA269" s="126">
        <f t="shared" si="68"/>
        <v>46737</v>
      </c>
      <c r="AB269" s="126">
        <f t="shared" si="68"/>
        <v>46738</v>
      </c>
      <c r="AC269" s="126">
        <f t="shared" si="68"/>
        <v>46739</v>
      </c>
      <c r="AD269" s="126">
        <f t="shared" si="68"/>
        <v>46740</v>
      </c>
      <c r="AE269" s="126">
        <f t="shared" si="68"/>
        <v>46741</v>
      </c>
      <c r="AF269" s="126">
        <f t="shared" si="68"/>
        <v>46742</v>
      </c>
      <c r="AG269" s="126">
        <f t="shared" si="68"/>
        <v>46743</v>
      </c>
      <c r="AH269" s="126">
        <f t="shared" si="68"/>
        <v>46744</v>
      </c>
      <c r="AI269" s="126">
        <f t="shared" si="68"/>
        <v>46745</v>
      </c>
      <c r="AJ269" s="126">
        <f t="shared" si="68"/>
        <v>46746</v>
      </c>
      <c r="AK269" s="126">
        <f t="shared" si="68"/>
        <v>46747</v>
      </c>
      <c r="AL269" s="126">
        <f t="shared" si="68"/>
        <v>46748</v>
      </c>
      <c r="AM269" s="126">
        <f t="shared" si="68"/>
        <v>46749</v>
      </c>
      <c r="AN269" s="126">
        <f t="shared" si="68"/>
        <v>46750</v>
      </c>
      <c r="AO269" s="126">
        <f t="shared" si="68"/>
        <v>46751</v>
      </c>
      <c r="AP269" s="127">
        <f t="shared" si="68"/>
        <v>46752</v>
      </c>
      <c r="AQ269" s="273"/>
      <c r="AR269" s="274"/>
      <c r="AS269" s="274"/>
      <c r="AT269" s="274"/>
      <c r="AU269" s="275"/>
      <c r="AV269" s="263"/>
      <c r="AW269" s="264"/>
      <c r="AX269" s="265"/>
      <c r="AY269" s="268"/>
      <c r="AZ269" s="269"/>
      <c r="BA269" s="251"/>
      <c r="BB269" s="254"/>
      <c r="BC269" s="257"/>
      <c r="BD269" s="210"/>
      <c r="BE269" s="248"/>
      <c r="BF269" s="210"/>
      <c r="BG269" s="248"/>
      <c r="BH269" s="210"/>
      <c r="BI269" s="210"/>
      <c r="BJ269" s="140" t="s">
        <v>78</v>
      </c>
      <c r="BK269" s="140" t="s">
        <v>79</v>
      </c>
      <c r="BL269" s="222"/>
      <c r="BM269" s="249"/>
      <c r="BN269" s="249"/>
      <c r="BO269" s="173"/>
      <c r="BP269" s="173"/>
      <c r="BQ269" s="144"/>
      <c r="BR269" s="246"/>
      <c r="BS269" s="222"/>
      <c r="BT269" s="173"/>
    </row>
    <row r="270" spans="1:74" ht="13.5" customHeight="1">
      <c r="A270" s="17">
        <f t="shared" si="66"/>
        <v>9</v>
      </c>
      <c r="B270" s="17">
        <f t="shared" si="67"/>
        <v>15</v>
      </c>
      <c r="D270" s="89" cm="1">
        <f t="array" aca="1" ref="D270" ca="1">IF(INDIRECT(VLOOKUP(B270,B$8:C$38,2,FALSE)&amp;(10*A270-1))="","",INDIRECT(VLOOKUP(B270,B$8:C$38,2,FALSE)&amp;(10*A270-1)))</f>
        <v>46188</v>
      </c>
      <c r="E270" s="17" t="str">
        <f t="shared" ca="1" si="65"/>
        <v>月</v>
      </c>
      <c r="F270" s="17" t="str" cm="1">
        <f t="array" aca="1" ref="F270" ca="1">IF(E270="","",IF(INDIRECT(VLOOKUP(B270,B$8:C$38,2,FALSE)&amp;(10*A270+3))="","",INDIRECT(VLOOKUP(B270,B$8:C$38,2,FALSE)&amp;(10*A270+3))))</f>
        <v/>
      </c>
      <c r="G270" s="17" t="str" cm="1">
        <f t="array" aca="1" ref="G270" ca="1">IF(E270="","",IF(INDIRECT(VLOOKUP(B270,B$8:C$38,2,FALSE)&amp;(10*A270+5))="","",INDIRECT(VLOOKUP(B270,B$8:C$38,2,FALSE)&amp;(10*A270+5))))</f>
        <v/>
      </c>
      <c r="H270" s="17" t="str" cm="1">
        <f t="array" aca="1" ref="H270" ca="1">IF(G270="","",IF(G270="●","振替後",IF(G270="▲","振替前",IF(G270="○","休日",IF(G270="外","非対象期間",IF(INDIRECT(VLOOKUP(B270,B$8:C$38,2,FALSE)&amp;(10*A270+5))="","",INDIRECT(VLOOKUP(B270,B$8:C$38,2,FALSE)&amp;(10*A270+5))))))))</f>
        <v/>
      </c>
      <c r="J270" s="52"/>
      <c r="K270" s="67" t="s">
        <v>2</v>
      </c>
      <c r="L270" s="145" t="str">
        <f t="shared" ref="L270:AP270" si="69">TEXT(L269,"aaa")</f>
        <v>水</v>
      </c>
      <c r="M270" s="145" t="str">
        <f t="shared" si="69"/>
        <v>木</v>
      </c>
      <c r="N270" s="145" t="str">
        <f t="shared" si="69"/>
        <v>金</v>
      </c>
      <c r="O270" s="145" t="str">
        <f t="shared" si="69"/>
        <v>土</v>
      </c>
      <c r="P270" s="145" t="str">
        <f t="shared" si="69"/>
        <v>日</v>
      </c>
      <c r="Q270" s="145" t="str">
        <f t="shared" si="69"/>
        <v>月</v>
      </c>
      <c r="R270" s="145" t="str">
        <f t="shared" si="69"/>
        <v>火</v>
      </c>
      <c r="S270" s="145" t="str">
        <f t="shared" si="69"/>
        <v>水</v>
      </c>
      <c r="T270" s="145" t="str">
        <f t="shared" si="69"/>
        <v>木</v>
      </c>
      <c r="U270" s="145" t="str">
        <f t="shared" si="69"/>
        <v>金</v>
      </c>
      <c r="V270" s="145" t="str">
        <f t="shared" si="69"/>
        <v>土</v>
      </c>
      <c r="W270" s="145" t="str">
        <f t="shared" si="69"/>
        <v>日</v>
      </c>
      <c r="X270" s="145" t="str">
        <f t="shared" si="69"/>
        <v>月</v>
      </c>
      <c r="Y270" s="145" t="str">
        <f t="shared" si="69"/>
        <v>火</v>
      </c>
      <c r="Z270" s="145" t="str">
        <f t="shared" si="69"/>
        <v>水</v>
      </c>
      <c r="AA270" s="145" t="str">
        <f t="shared" si="69"/>
        <v>木</v>
      </c>
      <c r="AB270" s="145" t="str">
        <f t="shared" si="69"/>
        <v>金</v>
      </c>
      <c r="AC270" s="145" t="str">
        <f t="shared" si="69"/>
        <v>土</v>
      </c>
      <c r="AD270" s="145" t="str">
        <f t="shared" si="69"/>
        <v>日</v>
      </c>
      <c r="AE270" s="145" t="str">
        <f t="shared" si="69"/>
        <v>月</v>
      </c>
      <c r="AF270" s="145" t="str">
        <f t="shared" si="69"/>
        <v>火</v>
      </c>
      <c r="AG270" s="145" t="str">
        <f t="shared" si="69"/>
        <v>水</v>
      </c>
      <c r="AH270" s="145" t="str">
        <f t="shared" si="69"/>
        <v>木</v>
      </c>
      <c r="AI270" s="145" t="str">
        <f t="shared" si="69"/>
        <v>金</v>
      </c>
      <c r="AJ270" s="145" t="str">
        <f t="shared" si="69"/>
        <v>土</v>
      </c>
      <c r="AK270" s="145" t="str">
        <f t="shared" si="69"/>
        <v>日</v>
      </c>
      <c r="AL270" s="145" t="str">
        <f t="shared" si="69"/>
        <v>月</v>
      </c>
      <c r="AM270" s="145" t="str">
        <f t="shared" si="69"/>
        <v>火</v>
      </c>
      <c r="AN270" s="145" t="str">
        <f t="shared" si="69"/>
        <v>水</v>
      </c>
      <c r="AO270" s="145" t="str">
        <f t="shared" si="69"/>
        <v>木</v>
      </c>
      <c r="AP270" s="146" t="str">
        <f t="shared" si="69"/>
        <v>金</v>
      </c>
      <c r="AQ270" s="287" t="s">
        <v>137</v>
      </c>
      <c r="AR270" s="289" t="s">
        <v>138</v>
      </c>
      <c r="AS270" s="289" t="s">
        <v>139</v>
      </c>
      <c r="AT270" s="289" t="s">
        <v>140</v>
      </c>
      <c r="AU270" s="304" t="s">
        <v>141</v>
      </c>
      <c r="AV270" s="229" t="s">
        <v>44</v>
      </c>
      <c r="AW270" s="230" t="s">
        <v>12</v>
      </c>
      <c r="AX270" s="231" t="s">
        <v>51</v>
      </c>
      <c r="AY270" s="232" t="s">
        <v>44</v>
      </c>
      <c r="AZ270" s="235" t="s">
        <v>13</v>
      </c>
      <c r="BA270" s="252"/>
      <c r="BB270" s="255"/>
      <c r="BC270" s="238">
        <f>COUNT(L269:AP269)</f>
        <v>31</v>
      </c>
      <c r="BD270" s="208">
        <f>BC270-BA272</f>
        <v>31</v>
      </c>
      <c r="BE270" s="222">
        <f>SUM(BD$8:BD273)</f>
        <v>752</v>
      </c>
      <c r="BF270" s="208">
        <f>BC270-BA274</f>
        <v>31</v>
      </c>
      <c r="BG270" s="222">
        <f>SUM(BF$8:BF273)</f>
        <v>752</v>
      </c>
      <c r="BH270" s="222">
        <f>COUNTIF(L273:AP273,"○")+COUNTIF(L273:AP273,"●")</f>
        <v>0</v>
      </c>
      <c r="BI270" s="222">
        <f>SUM(BH$9:BH274)</f>
        <v>32</v>
      </c>
      <c r="BJ270" s="222">
        <f>COUNTIF(L275:AP275,"○")+COUNTIF(L275:AP275,"●")</f>
        <v>0</v>
      </c>
      <c r="BK270" s="222">
        <f>SUM(BJ$10:BJ275)</f>
        <v>32</v>
      </c>
      <c r="BL270" s="173">
        <f>COUNTIF(L270:AP270,"土")+COUNTIF(L270:AP270,"日")</f>
        <v>8</v>
      </c>
      <c r="BM270" s="248"/>
      <c r="BN270" s="248"/>
      <c r="BO270" s="173" t="str">
        <f ca="1">IF(OR(BM271/BD270&lt;0.285,BM271=0),"特例","特例なし")</f>
        <v>特例</v>
      </c>
      <c r="BP270" s="173" t="str">
        <f ca="1">IF(OR(BN271/BF270&lt;0.285,BN271=0),"特例","特例なし")</f>
        <v>特例</v>
      </c>
      <c r="BQ270" s="223" t="s">
        <v>97</v>
      </c>
      <c r="BR270" s="225">
        <f>ABS(IF(WEEKDAY(L268,3)=0,7,WEEKDAY(L268,3)-7))</f>
        <v>5</v>
      </c>
      <c r="BS270" s="173">
        <f ca="1">IF($AX$340="計画",IF(BD270=0,1,IF(AX273="達成",1,IF(AX273="達成※",1,0))),IF(BF270=0,1,IF(AX275="達成",1,IF(AX275="達成※",1,0))))</f>
        <v>0</v>
      </c>
      <c r="BT270" s="173">
        <f ca="1">IF($AX$340="計画",IF(COUNTIF(AQ274:AU274,"未")=0,1,0),IF(COUNTIF(AQ276:AU276,"未")=0,1,0))</f>
        <v>0</v>
      </c>
    </row>
    <row r="271" spans="1:74" ht="33.950000000000003" customHeight="1">
      <c r="A271" s="17">
        <f t="shared" si="66"/>
        <v>9</v>
      </c>
      <c r="B271" s="17">
        <f t="shared" si="67"/>
        <v>16</v>
      </c>
      <c r="D271" s="89" cm="1">
        <f t="array" aca="1" ref="D271" ca="1">IF(INDIRECT(VLOOKUP(B271,B$8:C$38,2,FALSE)&amp;(10*A271-1))="","",INDIRECT(VLOOKUP(B271,B$8:C$38,2,FALSE)&amp;(10*A271-1)))</f>
        <v>46189</v>
      </c>
      <c r="E271" s="17" t="str">
        <f t="shared" ca="1" si="65"/>
        <v>火</v>
      </c>
      <c r="F271" s="17" t="str" cm="1">
        <f t="array" aca="1" ref="F271" ca="1">IF(E271="","",IF(INDIRECT(VLOOKUP(B271,B$8:C$38,2,FALSE)&amp;(10*A271+3))="","",INDIRECT(VLOOKUP(B271,B$8:C$38,2,FALSE)&amp;(10*A271+3))))</f>
        <v/>
      </c>
      <c r="G271" s="17" t="str" cm="1">
        <f t="array" aca="1" ref="G271" ca="1">IF(E271="","",IF(INDIRECT(VLOOKUP(B271,B$8:C$38,2,FALSE)&amp;(10*A271+5))="","",INDIRECT(VLOOKUP(B271,B$8:C$38,2,FALSE)&amp;(10*A271+5))))</f>
        <v/>
      </c>
      <c r="H271" s="17" t="str" cm="1">
        <f t="array" aca="1" ref="H271" ca="1">IF(G271="","",IF(G271="●","振替後",IF(G271="▲","振替前",IF(G271="○","休日",IF(G271="外","非対象期間",IF(INDIRECT(VLOOKUP(B271,B$8:C$38,2,FALSE)&amp;(10*A271+5))="","",INDIRECT(VLOOKUP(B271,B$8:C$38,2,FALSE)&amp;(10*A271+5))))))))</f>
        <v/>
      </c>
      <c r="J271" s="52"/>
      <c r="K271" s="220" t="s">
        <v>3</v>
      </c>
      <c r="L271" s="218" t="str">
        <f>IFERROR(VLOOKUP(L269,祝日一覧!$A:$C,3,FALSE),"")</f>
        <v/>
      </c>
      <c r="M271" s="218" t="str">
        <f>IFERROR(VLOOKUP(M269,祝日一覧!$A:$C,3,FALSE),"")</f>
        <v/>
      </c>
      <c r="N271" s="218" t="str">
        <f>IFERROR(VLOOKUP(N269,祝日一覧!$A:$C,3,FALSE),"")</f>
        <v/>
      </c>
      <c r="O271" s="218" t="str">
        <f>IFERROR(VLOOKUP(O269,祝日一覧!$A:$C,3,FALSE),"")</f>
        <v/>
      </c>
      <c r="P271" s="218" t="str">
        <f>IFERROR(VLOOKUP(P269,祝日一覧!$A:$C,3,FALSE),"")</f>
        <v/>
      </c>
      <c r="Q271" s="218" t="str">
        <f>IFERROR(VLOOKUP(Q269,祝日一覧!$A:$C,3,FALSE),"")</f>
        <v/>
      </c>
      <c r="R271" s="218" t="str">
        <f>IFERROR(VLOOKUP(R269,祝日一覧!$A:$C,3,FALSE),"")</f>
        <v/>
      </c>
      <c r="S271" s="218" t="str">
        <f>IFERROR(VLOOKUP(S269,祝日一覧!$A:$C,3,FALSE),"")</f>
        <v/>
      </c>
      <c r="T271" s="218" t="str">
        <f>IFERROR(VLOOKUP(T269,祝日一覧!$A:$C,3,FALSE),"")</f>
        <v/>
      </c>
      <c r="U271" s="218" t="str">
        <f>IFERROR(VLOOKUP(U269,祝日一覧!$A:$C,3,FALSE),"")</f>
        <v/>
      </c>
      <c r="V271" s="218" t="str">
        <f>IFERROR(VLOOKUP(V269,祝日一覧!$A:$C,3,FALSE),"")</f>
        <v/>
      </c>
      <c r="W271" s="218" t="str">
        <f>IFERROR(VLOOKUP(W269,祝日一覧!$A:$C,3,FALSE),"")</f>
        <v/>
      </c>
      <c r="X271" s="218" t="str">
        <f>IFERROR(VLOOKUP(X269,祝日一覧!$A:$C,3,FALSE),"")</f>
        <v/>
      </c>
      <c r="Y271" s="218" t="str">
        <f>IFERROR(VLOOKUP(Y269,祝日一覧!$A:$C,3,FALSE),"")</f>
        <v/>
      </c>
      <c r="Z271" s="218" t="str">
        <f>IFERROR(VLOOKUP(Z269,祝日一覧!$A:$C,3,FALSE),"")</f>
        <v/>
      </c>
      <c r="AA271" s="218" t="str">
        <f>IFERROR(VLOOKUP(AA269,祝日一覧!$A:$C,3,FALSE),"")</f>
        <v/>
      </c>
      <c r="AB271" s="218" t="str">
        <f>IFERROR(VLOOKUP(AB269,祝日一覧!$A:$C,3,FALSE),"")</f>
        <v/>
      </c>
      <c r="AC271" s="218" t="str">
        <f>IFERROR(VLOOKUP(AC269,祝日一覧!$A:$C,3,FALSE),"")</f>
        <v/>
      </c>
      <c r="AD271" s="218" t="str">
        <f>IFERROR(VLOOKUP(AD269,祝日一覧!$A:$C,3,FALSE),"")</f>
        <v/>
      </c>
      <c r="AE271" s="218" t="str">
        <f>IFERROR(VLOOKUP(AE269,祝日一覧!$A:$C,3,FALSE),"")</f>
        <v/>
      </c>
      <c r="AF271" s="218" t="str">
        <f>IFERROR(VLOOKUP(AF269,祝日一覧!$A:$C,3,FALSE),"")</f>
        <v/>
      </c>
      <c r="AG271" s="218" t="str">
        <f>IFERROR(VLOOKUP(AG269,祝日一覧!$A:$C,3,FALSE),"")</f>
        <v/>
      </c>
      <c r="AH271" s="218" t="str">
        <f>IFERROR(VLOOKUP(AH269,祝日一覧!$A:$C,3,FALSE),"")</f>
        <v/>
      </c>
      <c r="AI271" s="218" t="str">
        <f>IFERROR(VLOOKUP(AI269,祝日一覧!$A:$C,3,FALSE),"")</f>
        <v/>
      </c>
      <c r="AJ271" s="218" t="str">
        <f>IFERROR(VLOOKUP(AJ269,祝日一覧!$A:$C,3,FALSE),"")</f>
        <v/>
      </c>
      <c r="AK271" s="218" t="str">
        <f>IFERROR(VLOOKUP(AK269,祝日一覧!$A:$C,3,FALSE),"")</f>
        <v/>
      </c>
      <c r="AL271" s="218" t="str">
        <f>IFERROR(VLOOKUP(AL269,祝日一覧!$A:$C,3,FALSE),"")</f>
        <v/>
      </c>
      <c r="AM271" s="218" t="str">
        <f>IFERROR(VLOOKUP(AM269,祝日一覧!$A:$C,3,FALSE),"")</f>
        <v/>
      </c>
      <c r="AN271" s="218" t="str">
        <f>IFERROR(VLOOKUP(AN269,祝日一覧!$A:$C,3,FALSE),"")</f>
        <v>年末年始休暇</v>
      </c>
      <c r="AO271" s="218" t="str">
        <f>IFERROR(VLOOKUP(AO269,祝日一覧!$A:$C,3,FALSE),"")</f>
        <v>年末年始休暇</v>
      </c>
      <c r="AP271" s="219" t="str">
        <f>IFERROR(VLOOKUP(AP269,祝日一覧!$A:$C,3,FALSE),"")</f>
        <v>年末年始休暇</v>
      </c>
      <c r="AQ271" s="288"/>
      <c r="AR271" s="290"/>
      <c r="AS271" s="290"/>
      <c r="AT271" s="290"/>
      <c r="AU271" s="305"/>
      <c r="AV271" s="229"/>
      <c r="AW271" s="230"/>
      <c r="AX271" s="231"/>
      <c r="AY271" s="233"/>
      <c r="AZ271" s="236"/>
      <c r="BA271" s="41" t="s">
        <v>85</v>
      </c>
      <c r="BB271" s="42" t="s">
        <v>85</v>
      </c>
      <c r="BC271" s="238"/>
      <c r="BD271" s="209"/>
      <c r="BE271" s="222"/>
      <c r="BF271" s="209"/>
      <c r="BG271" s="222"/>
      <c r="BH271" s="222"/>
      <c r="BI271" s="222"/>
      <c r="BJ271" s="222"/>
      <c r="BK271" s="222"/>
      <c r="BL271" s="173"/>
      <c r="BM271" s="226">
        <f ca="1">BL270-BB272</f>
        <v>8</v>
      </c>
      <c r="BN271" s="226">
        <f ca="1">BL270-BB274</f>
        <v>8</v>
      </c>
      <c r="BO271" s="173"/>
      <c r="BP271" s="173"/>
      <c r="BQ271" s="224"/>
      <c r="BR271" s="225">
        <f>WEEKDAY(L267,3)</f>
        <v>5</v>
      </c>
      <c r="BS271" s="173"/>
      <c r="BT271" s="173"/>
      <c r="BU271" s="24"/>
    </row>
    <row r="272" spans="1:74" s="3" customFormat="1" ht="53.1" customHeight="1">
      <c r="A272" s="17">
        <f t="shared" si="66"/>
        <v>9</v>
      </c>
      <c r="B272" s="17">
        <f t="shared" si="67"/>
        <v>17</v>
      </c>
      <c r="C272" s="88"/>
      <c r="D272" s="89" cm="1">
        <f t="array" aca="1" ref="D272" ca="1">IF(INDIRECT(VLOOKUP(B272,B$8:C$38,2,FALSE)&amp;(10*A272-1))="","",INDIRECT(VLOOKUP(B272,B$8:C$38,2,FALSE)&amp;(10*A272-1)))</f>
        <v>46190</v>
      </c>
      <c r="E272" s="17" t="str">
        <f t="shared" ca="1" si="65"/>
        <v>水</v>
      </c>
      <c r="F272" s="17" t="str" cm="1">
        <f t="array" aca="1" ref="F272" ca="1">IF(E272="","",IF(INDIRECT(VLOOKUP(B272,B$8:C$38,2,FALSE)&amp;(10*A272+3))="","",INDIRECT(VLOOKUP(B272,B$8:C$38,2,FALSE)&amp;(10*A272+3))))</f>
        <v/>
      </c>
      <c r="G272" s="17" t="str" cm="1">
        <f t="array" aca="1" ref="G272" ca="1">IF(E272="","",IF(INDIRECT(VLOOKUP(B272,B$8:C$38,2,FALSE)&amp;(10*A272+5))="","",INDIRECT(VLOOKUP(B272,B$8:C$38,2,FALSE)&amp;(10*A272+5))))</f>
        <v/>
      </c>
      <c r="H272" s="17" t="str" cm="1">
        <f t="array" aca="1" ref="H272" ca="1">IF(G272="","",IF(G272="●","振替後",IF(G272="▲","振替前",IF(G272="○","休日",IF(G272="外","非対象期間",IF(INDIRECT(VLOOKUP(B272,B$8:C$38,2,FALSE)&amp;(10*A272+5))="","",INDIRECT(VLOOKUP(B272,B$8:C$38,2,FALSE)&amp;(10*A272+5))))))))</f>
        <v/>
      </c>
      <c r="J272" s="68"/>
      <c r="K272" s="221"/>
      <c r="L272" s="218"/>
      <c r="M272" s="218"/>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c r="AL272" s="218"/>
      <c r="AM272" s="218"/>
      <c r="AN272" s="218"/>
      <c r="AO272" s="218"/>
      <c r="AP272" s="219"/>
      <c r="AQ272" s="108" t="str">
        <f>IF($BR270=7,DBCS(1&amp;"日～"&amp;7&amp;"日"),DBCS("前"&amp;DAY(EOMONTH($L268-1,0))-6+$BR270&amp;"日～"&amp;$BR270&amp;"日"))</f>
        <v>前２９日～５日</v>
      </c>
      <c r="AR272" s="109" t="str">
        <f>DBCS($BR270+1&amp;"日～"&amp;$BR270+7&amp;"日")</f>
        <v>６日～１２日</v>
      </c>
      <c r="AS272" s="109" t="str">
        <f>DBCS($BR270+8&amp;"日～"&amp;$BR270+14&amp;"日")</f>
        <v>１３日～１９日</v>
      </c>
      <c r="AT272" s="109" t="str">
        <f>DBCS($BR270+15&amp;"日～"&amp;$BR270+21&amp;"日")</f>
        <v>２０日～２６日</v>
      </c>
      <c r="AU272" s="110" t="str">
        <f>IF(AND(BR270=7,BR273=0),"-",IF($BR275=3,"-",DBCS($BR270+22&amp;"日～"&amp;$BR270+28&amp;"日")))</f>
        <v>-</v>
      </c>
      <c r="AV272" s="229"/>
      <c r="AW272" s="230"/>
      <c r="AX272" s="231"/>
      <c r="AY272" s="234"/>
      <c r="AZ272" s="237"/>
      <c r="BA272" s="41">
        <f>COUNTIF(L273:AP274,"外")</f>
        <v>0</v>
      </c>
      <c r="BB272" s="42">
        <f ca="1">COUNTIF(OFFSET(L273,0,MAX(5-WEEKDAY(L268,3),0),1,MIN(7-WEEKDAY(L268,3),2)),"外")+COUNTIF(OFFSET(L273,0,MAX(5-WEEKDAY(L268,3),0)+7,1,2),"外")+COUNTIF(OFFSET(L273,0,MAX(5-WEEKDAY(L268,3),0)+14,1,2),"外")+COUNTIF(OFFSET(L273,0,MAX(5-WEEKDAY(L268,3),0)+21,1,2),"外")+IF(BR272-BR270&lt;27,0,COUNTIF(OFFSET(L273,0,BR270+26,1,MIN(7-BR273,2)),"外"))</f>
        <v>0</v>
      </c>
      <c r="BC272" s="238"/>
      <c r="BD272" s="209"/>
      <c r="BE272" s="222"/>
      <c r="BF272" s="209"/>
      <c r="BG272" s="222"/>
      <c r="BH272" s="222"/>
      <c r="BI272" s="222"/>
      <c r="BJ272" s="222"/>
      <c r="BK272" s="222"/>
      <c r="BL272" s="173"/>
      <c r="BM272" s="227"/>
      <c r="BN272" s="227"/>
      <c r="BO272" s="173"/>
      <c r="BP272" s="173"/>
      <c r="BQ272" s="35" t="s">
        <v>98</v>
      </c>
      <c r="BR272" s="31">
        <f>DAY(EOMONTH(L268,0))</f>
        <v>31</v>
      </c>
      <c r="BS272" s="173"/>
      <c r="BT272" s="173"/>
      <c r="BU272" s="29"/>
      <c r="BV272" s="30"/>
    </row>
    <row r="273" spans="1:74" s="4" customFormat="1" ht="29.1" customHeight="1">
      <c r="A273" s="17">
        <f t="shared" si="66"/>
        <v>9</v>
      </c>
      <c r="B273" s="17">
        <f t="shared" si="67"/>
        <v>18</v>
      </c>
      <c r="D273" s="89" cm="1">
        <f t="array" aca="1" ref="D273" ca="1">IF(INDIRECT(VLOOKUP(B273,B$8:C$38,2,FALSE)&amp;(10*A273-1))="","",INDIRECT(VLOOKUP(B273,B$8:C$38,2,FALSE)&amp;(10*A273-1)))</f>
        <v>46191</v>
      </c>
      <c r="E273" s="17" t="str">
        <f t="shared" ca="1" si="65"/>
        <v>木</v>
      </c>
      <c r="F273" s="17" t="str" cm="1">
        <f t="array" aca="1" ref="F273" ca="1">IF(E273="","",IF(INDIRECT(VLOOKUP(B273,B$8:C$38,2,FALSE)&amp;(10*A273+3))="","",INDIRECT(VLOOKUP(B273,B$8:C$38,2,FALSE)&amp;(10*A273+3))))</f>
        <v/>
      </c>
      <c r="G273" s="17" t="str" cm="1">
        <f t="array" aca="1" ref="G273" ca="1">IF(E273="","",IF(INDIRECT(VLOOKUP(B273,B$8:C$38,2,FALSE)&amp;(10*A273+5))="","",INDIRECT(VLOOKUP(B273,B$8:C$38,2,FALSE)&amp;(10*A273+5))))</f>
        <v/>
      </c>
      <c r="H273" s="17" t="str" cm="1">
        <f t="array" aca="1" ref="H273" ca="1">IF(G273="","",IF(G273="●","振替後",IF(G273="▲","振替前",IF(G273="○","休日",IF(G273="外","非対象期間",IF(INDIRECT(VLOOKUP(B273,B$8:C$38,2,FALSE)&amp;(10*A273+5))="","",INDIRECT(VLOOKUP(B273,B$8:C$38,2,FALSE)&amp;(10*A273+5))))))))</f>
        <v/>
      </c>
      <c r="J273" s="69"/>
      <c r="K273" s="212" t="s">
        <v>88</v>
      </c>
      <c r="L273" s="194"/>
      <c r="M273" s="194"/>
      <c r="N273" s="194"/>
      <c r="O273" s="194"/>
      <c r="P273" s="194"/>
      <c r="Q273" s="194"/>
      <c r="R273" s="194"/>
      <c r="S273" s="194"/>
      <c r="T273" s="194"/>
      <c r="U273" s="194"/>
      <c r="V273" s="194"/>
      <c r="W273" s="194"/>
      <c r="X273" s="194"/>
      <c r="Y273" s="194"/>
      <c r="Z273" s="194"/>
      <c r="AA273" s="194"/>
      <c r="AB273" s="194"/>
      <c r="AC273" s="194"/>
      <c r="AD273" s="194"/>
      <c r="AE273" s="194"/>
      <c r="AF273" s="194"/>
      <c r="AG273" s="194"/>
      <c r="AH273" s="194"/>
      <c r="AI273" s="194"/>
      <c r="AJ273" s="194"/>
      <c r="AK273" s="194"/>
      <c r="AL273" s="194"/>
      <c r="AM273" s="194"/>
      <c r="AN273" s="194"/>
      <c r="AO273" s="194"/>
      <c r="AP273" s="196"/>
      <c r="AQ273" s="111">
        <f ca="1">IF(BR270=7,COUNTIF(OFFSET($L273,0,0,1,$BR270),"○")+COUNTIF(OFFSET($L273,0,$BR270,1,7),"●"),COUNTIF(OFFSET($L273,0,0,1,$BR270),"○")+COUNTIF(OFFSET($L273,-10,DAY(EOMONTH(L268-1,0))-7+BR270,1,7-$BR270),"○")+COUNTIF(OFFSET(L273,0,BR270,1,7),"●"))</f>
        <v>0</v>
      </c>
      <c r="AR273" s="112">
        <f ca="1">COUNTIF(OFFSET($L273,0,$BR270,1,7),"○")+COUNTIF(OFFSET($L273,0,$BR270+7,1,7),"●")</f>
        <v>0</v>
      </c>
      <c r="AS273" s="112">
        <f ca="1">COUNTIF(OFFSET($L273,0,$BR270+7,1,7),"○")+COUNTIF(OFFSET($L273,0,$BR270+14,1,7),"●")</f>
        <v>0</v>
      </c>
      <c r="AT273" s="112">
        <f ca="1">IF(BR275=3,COUNTIF(OFFSET($L273,0,$BR270+14,1,7),"○")+IFERROR(COUNTIF(OFFSET(L273,0,BR270+22,1,BR273),"●"),0)+COUNTIF(OFFSET(L273,10,0,1,7-BR273),"●"),COUNTIF(OFFSET($L273,0,$BR270+14,1,7),"○")+COUNTIF(OFFSET($L273,0,$BR270+21,1,7),"●"))</f>
        <v>0</v>
      </c>
      <c r="AU273" s="113" t="str">
        <f ca="1">IF((BR275+SIGN(BR270))&lt;5,"-",IF(BR273=0,COUNTIF(OFFSET(L273,0,BR270+21,1,7),"○")+COUNTIF(OFFSET(L273,10,0,1,7-BR273),"●"),COUNTIF(OFFSET(L273,0,BR270+21,1,7),"○")+COUNTIF(OFFSET(L273,0,BR270+28,1,BR273),"●")+COUNTIF(OFFSET(L273,10,1,7-BR273,),"●")))</f>
        <v>-</v>
      </c>
      <c r="AV273" s="198">
        <f>BH270</f>
        <v>0</v>
      </c>
      <c r="AW273" s="200">
        <f>IF(BD270=0,"対象外",AV273/BD270)</f>
        <v>0</v>
      </c>
      <c r="AX273" s="202" t="str">
        <f ca="1">IF(BD270=0,"対象外",IF(AV273/BD270&gt;=0.285,"達成",IF(AV273&gt;=BO273,"達成※","未")))</f>
        <v>未</v>
      </c>
      <c r="AY273" s="204">
        <f>BI270</f>
        <v>32</v>
      </c>
      <c r="AZ273" s="206">
        <f>IFERROR(AY273/BE270,"")</f>
        <v>4.2553191489361701E-2</v>
      </c>
      <c r="BA273" s="41" t="s">
        <v>86</v>
      </c>
      <c r="BB273" s="42" t="s">
        <v>86</v>
      </c>
      <c r="BC273" s="238"/>
      <c r="BD273" s="209"/>
      <c r="BE273" s="222"/>
      <c r="BF273" s="209"/>
      <c r="BG273" s="222"/>
      <c r="BH273" s="222"/>
      <c r="BI273" s="222"/>
      <c r="BJ273" s="222"/>
      <c r="BK273" s="222"/>
      <c r="BL273" s="173"/>
      <c r="BM273" s="227"/>
      <c r="BN273" s="227"/>
      <c r="BO273" s="173">
        <f ca="1">IF(OR(BM271/BD270&lt;0.285,BM271=0),BM271,"-")</f>
        <v>8</v>
      </c>
      <c r="BP273" s="226">
        <f ca="1">IF(OR(BN271/BF270&lt;0.285,BN271=0),BN271,"-")</f>
        <v>8</v>
      </c>
      <c r="BQ273" s="36" t="s">
        <v>99</v>
      </c>
      <c r="BR273" s="33">
        <f>MOD(BR272-BR270,7)</f>
        <v>5</v>
      </c>
      <c r="BS273" s="173"/>
      <c r="BT273" s="173"/>
    </row>
    <row r="274" spans="1:74" s="4" customFormat="1" ht="29.1" customHeight="1">
      <c r="A274" s="17">
        <f t="shared" si="66"/>
        <v>9</v>
      </c>
      <c r="B274" s="17">
        <f t="shared" si="67"/>
        <v>19</v>
      </c>
      <c r="D274" s="89" cm="1">
        <f t="array" aca="1" ref="D274" ca="1">IF(INDIRECT(VLOOKUP(B274,B$8:C$38,2,FALSE)&amp;(10*A274-1))="","",INDIRECT(VLOOKUP(B274,B$8:C$38,2,FALSE)&amp;(10*A274-1)))</f>
        <v>46192</v>
      </c>
      <c r="E274" s="17" t="str">
        <f t="shared" ca="1" si="65"/>
        <v>金</v>
      </c>
      <c r="F274" s="17" t="str" cm="1">
        <f t="array" aca="1" ref="F274" ca="1">IF(E274="","",IF(INDIRECT(VLOOKUP(B274,B$8:C$38,2,FALSE)&amp;(10*A274+3))="","",INDIRECT(VLOOKUP(B274,B$8:C$38,2,FALSE)&amp;(10*A274+3))))</f>
        <v/>
      </c>
      <c r="G274" s="17" t="str" cm="1">
        <f t="array" aca="1" ref="G274" ca="1">IF(E274="","",IF(INDIRECT(VLOOKUP(B274,B$8:C$38,2,FALSE)&amp;(10*A274+5))="","",INDIRECT(VLOOKUP(B274,B$8:C$38,2,FALSE)&amp;(10*A274+5))))</f>
        <v/>
      </c>
      <c r="H274" s="17" t="str" cm="1">
        <f t="array" aca="1" ref="H274" ca="1">IF(G274="","",IF(G274="●","振替後",IF(G274="▲","振替前",IF(G274="○","休日",IF(G274="外","非対象期間",IF(INDIRECT(VLOOKUP(B274,B$8:C$38,2,FALSE)&amp;(10*A274+5))="","",INDIRECT(VLOOKUP(B274,B$8:C$38,2,FALSE)&amp;(10*A274+5))))))))</f>
        <v/>
      </c>
      <c r="J274" s="69"/>
      <c r="K274" s="244"/>
      <c r="L274" s="194"/>
      <c r="M274" s="194"/>
      <c r="N274" s="194"/>
      <c r="O274" s="194"/>
      <c r="P274" s="194"/>
      <c r="Q274" s="194"/>
      <c r="R274" s="194"/>
      <c r="S274" s="194"/>
      <c r="T274" s="194"/>
      <c r="U274" s="194"/>
      <c r="V274" s="194"/>
      <c r="W274" s="194"/>
      <c r="X274" s="194"/>
      <c r="Y274" s="194"/>
      <c r="Z274" s="194"/>
      <c r="AA274" s="194"/>
      <c r="AB274" s="194"/>
      <c r="AC274" s="194"/>
      <c r="AD274" s="194"/>
      <c r="AE274" s="194"/>
      <c r="AF274" s="194"/>
      <c r="AG274" s="194"/>
      <c r="AH274" s="194"/>
      <c r="AI274" s="194"/>
      <c r="AJ274" s="194"/>
      <c r="AK274" s="194"/>
      <c r="AL274" s="194"/>
      <c r="AM274" s="194"/>
      <c r="AN274" s="194"/>
      <c r="AO274" s="194"/>
      <c r="AP274" s="196"/>
      <c r="AQ274" s="114" t="str">
        <f ca="1">IF(BR270=1,
IF((2-COUNTIF(OFFSET(L273,0,0,1,1),"外")-COUNTIF(OFFSET(L273,-10,BR262-1),"外"))&lt;=AQ273,"達成","未"),
IF((2-COUNTIF(OFFSET(L273,0,MAX(5-WEEKDAY(L268,3),0),1,2),"外"))&lt;=AQ273,"達成","未"))</f>
        <v>未</v>
      </c>
      <c r="AR274" s="112" t="str">
        <f ca="1">IF((2-COUNTIF(OFFSET($L273,0,$BR270+5,1,2),"外"))&lt;=AR273,"達成","未")</f>
        <v>未</v>
      </c>
      <c r="AS274" s="112" t="str">
        <f ca="1">IF((2-COUNTIF(OFFSET($L273,0,$BR270+12,1,2),"外"))&lt;=AS273,"達成","未")</f>
        <v>未</v>
      </c>
      <c r="AT274" s="112" t="str">
        <f ca="1">IF((2-COUNTIF(OFFSET($L273,0,$BR270+19,1,2),"外"))&lt;=AT273,"達成","未")</f>
        <v>未</v>
      </c>
      <c r="AU274" s="113" t="str">
        <f ca="1">IF((BR275+SIGN(BR270))&lt;5,"-",IF((2-COUNTIF(OFFSET($L273,0,$BR270+26,1,2),"外"))&lt;=AU273,"達成","未"))</f>
        <v>-</v>
      </c>
      <c r="AV274" s="214"/>
      <c r="AW274" s="215"/>
      <c r="AX274" s="216"/>
      <c r="AY274" s="217"/>
      <c r="AZ274" s="239"/>
      <c r="BA274" s="240">
        <f>COUNTIF(L275:AP276,"外")</f>
        <v>0</v>
      </c>
      <c r="BB274" s="242">
        <f ca="1">COUNTIF(OFFSET(L275,0,MAX(5-WEEKDAY(L268,3),0),1,MIN(7-WEEKDAY(L268,3),2)),"外")+COUNTIF(OFFSET(L275,0,MAX(5-WEEKDAY(L268,3),0)+7,1,2),"外")+COUNTIF(OFFSET(L275,0,MAX(5-WEEKDAY(L268,3),0)+14,1,2),"外")+COUNTIF(OFFSET(L275,0,MAX(5-WEEKDAY(L268,3),0)+21,1,2),"外")+IF(BR272-BR270&lt;27,0,COUNTIF(OFFSET(L275,0,BR270+26,1,MIN(7-BR273,2)),"外"))</f>
        <v>0</v>
      </c>
      <c r="BC274" s="238"/>
      <c r="BD274" s="209"/>
      <c r="BE274" s="222"/>
      <c r="BF274" s="209"/>
      <c r="BG274" s="222"/>
      <c r="BH274" s="222"/>
      <c r="BI274" s="222"/>
      <c r="BJ274" s="222"/>
      <c r="BK274" s="222"/>
      <c r="BL274" s="173"/>
      <c r="BM274" s="227"/>
      <c r="BN274" s="227"/>
      <c r="BO274" s="173"/>
      <c r="BP274" s="227"/>
      <c r="BQ274" s="142" t="s">
        <v>101</v>
      </c>
      <c r="BR274" s="33">
        <f>SIGN(BR270)+SIGN(BR273)+BR275</f>
        <v>5</v>
      </c>
      <c r="BS274" s="173"/>
      <c r="BT274" s="173"/>
    </row>
    <row r="275" spans="1:74" s="4" customFormat="1" ht="29.1" customHeight="1">
      <c r="A275" s="17">
        <f t="shared" si="66"/>
        <v>9</v>
      </c>
      <c r="B275" s="17">
        <f t="shared" si="67"/>
        <v>20</v>
      </c>
      <c r="D275" s="89" cm="1">
        <f t="array" aca="1" ref="D275" ca="1">IF(INDIRECT(VLOOKUP(B275,B$8:C$38,2,FALSE)&amp;(10*A275-1))="","",INDIRECT(VLOOKUP(B275,B$8:C$38,2,FALSE)&amp;(10*A275-1)))</f>
        <v>46193</v>
      </c>
      <c r="E275" s="17" t="str">
        <f t="shared" ca="1" si="65"/>
        <v>土</v>
      </c>
      <c r="F275" s="17" t="str" cm="1">
        <f t="array" aca="1" ref="F275" ca="1">IF(E275="","",IF(INDIRECT(VLOOKUP(B275,B$8:C$38,2,FALSE)&amp;(10*A275+3))="","",INDIRECT(VLOOKUP(B275,B$8:C$38,2,FALSE)&amp;(10*A275+3))))</f>
        <v/>
      </c>
      <c r="G275" s="17" t="str" cm="1">
        <f t="array" aca="1" ref="G275" ca="1">IF(E275="","",IF(INDIRECT(VLOOKUP(B275,B$8:C$38,2,FALSE)&amp;(10*A275+5))="","",INDIRECT(VLOOKUP(B275,B$8:C$38,2,FALSE)&amp;(10*A275+5))))</f>
        <v/>
      </c>
      <c r="H275" s="17" t="str" cm="1">
        <f t="array" aca="1" ref="H275" ca="1">IF(G275="","",IF(G275="●","振替後",IF(G275="▲","振替前",IF(G275="○","休日",IF(G275="外","非対象期間",IF(INDIRECT(VLOOKUP(B275,B$8:C$38,2,FALSE)&amp;(10*A275+5))="","",INDIRECT(VLOOKUP(B275,B$8:C$38,2,FALSE)&amp;(10*A275+5))))))))</f>
        <v/>
      </c>
      <c r="J275" s="69"/>
      <c r="K275" s="212" t="s">
        <v>84</v>
      </c>
      <c r="L275" s="194"/>
      <c r="M275" s="194"/>
      <c r="N275" s="194"/>
      <c r="O275" s="194"/>
      <c r="P275" s="194"/>
      <c r="Q275" s="194"/>
      <c r="R275" s="194"/>
      <c r="S275" s="194"/>
      <c r="T275" s="194"/>
      <c r="U275" s="194"/>
      <c r="V275" s="194"/>
      <c r="W275" s="194"/>
      <c r="X275" s="194"/>
      <c r="Y275" s="194"/>
      <c r="Z275" s="194"/>
      <c r="AA275" s="194"/>
      <c r="AB275" s="194"/>
      <c r="AC275" s="194"/>
      <c r="AD275" s="194"/>
      <c r="AE275" s="194"/>
      <c r="AF275" s="194"/>
      <c r="AG275" s="194"/>
      <c r="AH275" s="194"/>
      <c r="AI275" s="194"/>
      <c r="AJ275" s="194"/>
      <c r="AK275" s="194"/>
      <c r="AL275" s="194"/>
      <c r="AM275" s="194"/>
      <c r="AN275" s="194"/>
      <c r="AO275" s="194"/>
      <c r="AP275" s="196"/>
      <c r="AQ275" s="118">
        <f ca="1">IF(BR270=7,COUNTIF(OFFSET($L275,0,0,1,$BR270),"○")+COUNTIF(OFFSET($L275,0,$BR270,1,7),"●"),COUNTIF(OFFSET($L275,0,0,1,$BR270),"○")+COUNTIF(OFFSET($L275,-10,DAY(EOMONTH(L268-1,0))-7+BR270,1,7-$BR270),"○")+COUNTIF(OFFSET(L275,0,BR270,1,7),"●"))</f>
        <v>0</v>
      </c>
      <c r="AR275" s="119">
        <f ca="1">COUNTIF(OFFSET($L275,0,$BR270,1,7),"○")+COUNTIF(OFFSET($L275,0,$BR270+7,1,7),"●")</f>
        <v>0</v>
      </c>
      <c r="AS275" s="119">
        <f ca="1">COUNTIF(OFFSET($L275,0,$BR270+7,1,7),"○")+COUNTIF(OFFSET($L275,0,$BR270+14,1,7),"●")</f>
        <v>0</v>
      </c>
      <c r="AT275" s="119">
        <f ca="1">IF(BR275=3,COUNTIF(OFFSET($L275,0,$BR270+14,1,7),"○")+IFERROR(COUNTIF(OFFSET(L275,0,BR270+22,1,BR273),"●"),0)+COUNTIF(OFFSET(L275,10,0,1,7-BR273),"●"),COUNTIF(OFFSET($L275,0,$BR270+14,1,7),"○")+COUNTIF(OFFSET($L275,0,$BR270+21,1,7),"●"))</f>
        <v>0</v>
      </c>
      <c r="AU275" s="120" t="str">
        <f ca="1">IF((BR275+SIGN(BR270))&lt;5,"-",IF(BR273=0,COUNTIF(OFFSET(L275,0,BR270+21,1,7),"○")+COUNTIF(OFFSET(L275,10,0,1,7-BR273),"●"),COUNTIF(OFFSET(L275,0,BR270+21,1,7),"○")+COUNTIF(OFFSET(L275,0,BR270+28,1,BR273),"●")+COUNTIF(OFFSET(L275,10,1,7-BR273,),"●")))</f>
        <v>-</v>
      </c>
      <c r="AV275" s="198">
        <f>BJ270</f>
        <v>0</v>
      </c>
      <c r="AW275" s="200">
        <f>IF(BD270=0,"対象外",AV275/BD270)</f>
        <v>0</v>
      </c>
      <c r="AX275" s="202" t="str">
        <f ca="1">IF(BD270=0,"対象外",IF(AV275/BD270&gt;=0.285,"達成",IF(AV275&gt;=BO273,"達成※","未")))</f>
        <v>未</v>
      </c>
      <c r="AY275" s="204">
        <f>BK270</f>
        <v>32</v>
      </c>
      <c r="AZ275" s="206">
        <f>IFERROR(AY275/BE270,"")</f>
        <v>4.2553191489361701E-2</v>
      </c>
      <c r="BA275" s="241"/>
      <c r="BB275" s="243"/>
      <c r="BC275" s="238"/>
      <c r="BD275" s="210"/>
      <c r="BE275" s="222"/>
      <c r="BF275" s="210"/>
      <c r="BG275" s="222"/>
      <c r="BH275" s="222"/>
      <c r="BI275" s="222"/>
      <c r="BJ275" s="222"/>
      <c r="BK275" s="222"/>
      <c r="BL275" s="173"/>
      <c r="BM275" s="228"/>
      <c r="BN275" s="228"/>
      <c r="BO275" s="173"/>
      <c r="BP275" s="228"/>
      <c r="BQ275" s="37" t="s">
        <v>100</v>
      </c>
      <c r="BR275" s="104">
        <f>ROUNDDOWN((BR272-BR270)/7,0)</f>
        <v>3</v>
      </c>
      <c r="BS275" s="173"/>
      <c r="BT275" s="173"/>
    </row>
    <row r="276" spans="1:74" s="4" customFormat="1" ht="29.1" customHeight="1" thickBot="1">
      <c r="A276" s="17">
        <f t="shared" si="66"/>
        <v>9</v>
      </c>
      <c r="B276" s="17">
        <f t="shared" si="67"/>
        <v>21</v>
      </c>
      <c r="D276" s="89" cm="1">
        <f t="array" aca="1" ref="D276" ca="1">IF(INDIRECT(VLOOKUP(B276,B$8:C$38,2,FALSE)&amp;(10*A276-1))="","",INDIRECT(VLOOKUP(B276,B$8:C$38,2,FALSE)&amp;(10*A276-1)))</f>
        <v>46194</v>
      </c>
      <c r="E276" s="17" t="str">
        <f t="shared" ca="1" si="65"/>
        <v>日</v>
      </c>
      <c r="F276" s="17" t="str" cm="1">
        <f t="array" aca="1" ref="F276" ca="1">IF(E276="","",IF(INDIRECT(VLOOKUP(B276,B$8:C$38,2,FALSE)&amp;(10*A276+3))="","",INDIRECT(VLOOKUP(B276,B$8:C$38,2,FALSE)&amp;(10*A276+3))))</f>
        <v/>
      </c>
      <c r="G276" s="17" t="str" cm="1">
        <f t="array" aca="1" ref="G276" ca="1">IF(E276="","",IF(INDIRECT(VLOOKUP(B276,B$8:C$38,2,FALSE)&amp;(10*A276+5))="","",INDIRECT(VLOOKUP(B276,B$8:C$38,2,FALSE)&amp;(10*A276+5))))</f>
        <v/>
      </c>
      <c r="H276" s="17" t="str" cm="1">
        <f t="array" aca="1" ref="H276" ca="1">IF(G276="","",IF(G276="●","振替後",IF(G276="▲","振替前",IF(G276="○","休日",IF(G276="外","非対象期間",IF(INDIRECT(VLOOKUP(B276,B$8:C$38,2,FALSE)&amp;(10*A276+5))="","",INDIRECT(VLOOKUP(B276,B$8:C$38,2,FALSE)&amp;(10*A276+5))))))))</f>
        <v/>
      </c>
      <c r="J276" s="69"/>
      <c r="K276" s="213"/>
      <c r="L276" s="195"/>
      <c r="M276" s="195"/>
      <c r="N276" s="195"/>
      <c r="O276" s="195"/>
      <c r="P276" s="195"/>
      <c r="Q276" s="195"/>
      <c r="R276" s="195"/>
      <c r="S276" s="195"/>
      <c r="T276" s="195"/>
      <c r="U276" s="195"/>
      <c r="V276" s="195"/>
      <c r="W276" s="195"/>
      <c r="X276" s="195"/>
      <c r="Y276" s="195"/>
      <c r="Z276" s="195"/>
      <c r="AA276" s="195"/>
      <c r="AB276" s="195"/>
      <c r="AC276" s="195"/>
      <c r="AD276" s="195"/>
      <c r="AE276" s="195"/>
      <c r="AF276" s="195"/>
      <c r="AG276" s="195"/>
      <c r="AH276" s="195"/>
      <c r="AI276" s="195"/>
      <c r="AJ276" s="195"/>
      <c r="AK276" s="195"/>
      <c r="AL276" s="195"/>
      <c r="AM276" s="195"/>
      <c r="AN276" s="195"/>
      <c r="AO276" s="195"/>
      <c r="AP276" s="197"/>
      <c r="AQ276" s="123" t="str">
        <f ca="1">IF(BR270=1,
IF((2-COUNTIF(OFFSET(L275,0,0,1,1),"外")-COUNTIF(OFFSET(L275,-10,BR262-1),"外"))&lt;=AQ275,"達成","未"),
IF((2-COUNTIF(OFFSET(L275,0,MAX(5-WEEKDAY(L268,3),0),1,2),"外"))&lt;=AQ275,"達成","未"))</f>
        <v>未</v>
      </c>
      <c r="AR276" s="124" t="str">
        <f ca="1">IF((2-COUNTIF(OFFSET($L275,0,$BR270+5,1,2),"外"))&lt;=AR275,"達成","未")</f>
        <v>未</v>
      </c>
      <c r="AS276" s="124" t="str">
        <f ca="1">IF((2-COUNTIF(OFFSET($L275,0,$BR270+12,1,2),"外"))&lt;=AS275,"達成","未")</f>
        <v>未</v>
      </c>
      <c r="AT276" s="124" t="str">
        <f ca="1">IF((2-COUNTIF(OFFSET($L275,0,$BR270+19,1,2),"外"))&lt;=AT275,"達成","未")</f>
        <v>未</v>
      </c>
      <c r="AU276" s="125" t="str">
        <f ca="1">IF((BR275+SIGN(BR270))&lt;5,"-",IF((2-COUNTIF(OFFSET($L275,0,$BR270+26,1,2),"外"))&lt;=AU275,"達成","未"))</f>
        <v>-</v>
      </c>
      <c r="AV276" s="199"/>
      <c r="AW276" s="201"/>
      <c r="AX276" s="203"/>
      <c r="AY276" s="205"/>
      <c r="AZ276" s="207"/>
      <c r="BA276" s="38"/>
      <c r="BB276" s="38"/>
      <c r="BC276" s="138"/>
      <c r="BD276" s="138"/>
      <c r="BE276" s="138"/>
      <c r="BF276" s="138"/>
      <c r="BG276" s="138"/>
      <c r="BH276" s="138"/>
      <c r="BI276" s="138"/>
      <c r="BJ276" s="138"/>
      <c r="BK276" s="138"/>
      <c r="BL276" s="46"/>
      <c r="BM276" s="46"/>
      <c r="BN276" s="46"/>
      <c r="BO276" s="46"/>
      <c r="BP276" s="46"/>
      <c r="BQ276" s="46"/>
      <c r="BR276" s="34"/>
      <c r="BS276" s="46"/>
      <c r="BT276" s="2"/>
    </row>
    <row r="277" spans="1:74" ht="14.25" thickBot="1">
      <c r="A277" s="17">
        <f t="shared" si="66"/>
        <v>9</v>
      </c>
      <c r="B277" s="17">
        <f t="shared" si="67"/>
        <v>22</v>
      </c>
      <c r="D277" s="89" cm="1">
        <f t="array" aca="1" ref="D277" ca="1">IF(INDIRECT(VLOOKUP(B277,B$8:C$38,2,FALSE)&amp;(10*A277-1))="","",INDIRECT(VLOOKUP(B277,B$8:C$38,2,FALSE)&amp;(10*A277-1)))</f>
        <v>46195</v>
      </c>
      <c r="E277" s="17" t="str">
        <f t="shared" ca="1" si="65"/>
        <v>月</v>
      </c>
      <c r="F277" s="17" t="str" cm="1">
        <f t="array" aca="1" ref="F277" ca="1">IF(E277="","",IF(INDIRECT(VLOOKUP(B277,B$8:C$38,2,FALSE)&amp;(10*A277+3))="","",INDIRECT(VLOOKUP(B277,B$8:C$38,2,FALSE)&amp;(10*A277+3))))</f>
        <v/>
      </c>
      <c r="G277" s="17" t="str" cm="1">
        <f t="array" aca="1" ref="G277" ca="1">IF(E277="","",IF(INDIRECT(VLOOKUP(B277,B$8:C$38,2,FALSE)&amp;(10*A277+5))="","",INDIRECT(VLOOKUP(B277,B$8:C$38,2,FALSE)&amp;(10*A277+5))))</f>
        <v/>
      </c>
      <c r="H277" s="17" t="str" cm="1">
        <f t="array" aca="1" ref="H277" ca="1">IF(G277="","",IF(G277="●","振替後",IF(G277="▲","振替前",IF(G277="○","休日",IF(G277="外","非対象期間",IF(INDIRECT(VLOOKUP(B277,B$8:C$38,2,FALSE)&amp;(10*A277+5))="","",INDIRECT(VLOOKUP(B277,B$8:C$38,2,FALSE)&amp;(10*A277+5))))))))</f>
        <v/>
      </c>
      <c r="J277" s="52"/>
      <c r="K277" s="53"/>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BI277" s="7"/>
      <c r="BJ277" s="7"/>
      <c r="BK277" s="7"/>
      <c r="BL277" s="2"/>
    </row>
    <row r="278" spans="1:74" ht="13.5" customHeight="1">
      <c r="A278" s="17">
        <f t="shared" si="66"/>
        <v>9</v>
      </c>
      <c r="B278" s="17">
        <f t="shared" si="67"/>
        <v>23</v>
      </c>
      <c r="D278" s="89" cm="1">
        <f t="array" aca="1" ref="D278" ca="1">IF(INDIRECT(VLOOKUP(B278,B$8:C$38,2,FALSE)&amp;(10*A278-1))="","",INDIRECT(VLOOKUP(B278,B$8:C$38,2,FALSE)&amp;(10*A278-1)))</f>
        <v>46196</v>
      </c>
      <c r="E278" s="17" t="str">
        <f t="shared" ca="1" si="65"/>
        <v>火</v>
      </c>
      <c r="F278" s="17" t="str" cm="1">
        <f t="array" aca="1" ref="F278" ca="1">IF(E278="","",IF(INDIRECT(VLOOKUP(B278,B$8:C$38,2,FALSE)&amp;(10*A278+3))="","",INDIRECT(VLOOKUP(B278,B$8:C$38,2,FALSE)&amp;(10*A278+3))))</f>
        <v/>
      </c>
      <c r="G278" s="17" t="str" cm="1">
        <f t="array" aca="1" ref="G278" ca="1">IF(E278="","",IF(INDIRECT(VLOOKUP(B278,B$8:C$38,2,FALSE)&amp;(10*A278+5))="","",INDIRECT(VLOOKUP(B278,B$8:C$38,2,FALSE)&amp;(10*A278+5))))</f>
        <v/>
      </c>
      <c r="H278" s="17" t="str" cm="1">
        <f t="array" aca="1" ref="H278" ca="1">IF(G278="","",IF(G278="●","振替後",IF(G278="▲","振替前",IF(G278="○","休日",IF(G278="外","非対象期間",IF(INDIRECT(VLOOKUP(B278,B$8:C$38,2,FALSE)&amp;(10*A278+5))="","",INDIRECT(VLOOKUP(B278,B$8:C$38,2,FALSE)&amp;(10*A278+5))))))))</f>
        <v/>
      </c>
      <c r="J278" s="52"/>
      <c r="K278" s="66" t="s">
        <v>0</v>
      </c>
      <c r="L278" s="258">
        <f>DATE(YEAR(L268),MONTH(L268)+1,DAY(L268))</f>
        <v>46753</v>
      </c>
      <c r="M278" s="258"/>
      <c r="N278" s="258"/>
      <c r="O278" s="258"/>
      <c r="P278" s="258"/>
      <c r="Q278" s="258"/>
      <c r="R278" s="258"/>
      <c r="S278" s="258"/>
      <c r="T278" s="258"/>
      <c r="U278" s="258"/>
      <c r="V278" s="258"/>
      <c r="W278" s="258"/>
      <c r="X278" s="258"/>
      <c r="Y278" s="258"/>
      <c r="Z278" s="258"/>
      <c r="AA278" s="258"/>
      <c r="AB278" s="258"/>
      <c r="AC278" s="258"/>
      <c r="AD278" s="258"/>
      <c r="AE278" s="258"/>
      <c r="AF278" s="258"/>
      <c r="AG278" s="258"/>
      <c r="AH278" s="258"/>
      <c r="AI278" s="258"/>
      <c r="AJ278" s="258"/>
      <c r="AK278" s="258"/>
      <c r="AL278" s="258"/>
      <c r="AM278" s="258"/>
      <c r="AN278" s="258"/>
      <c r="AO278" s="258"/>
      <c r="AP278" s="259"/>
      <c r="AQ278" s="270" t="s">
        <v>136</v>
      </c>
      <c r="AR278" s="271"/>
      <c r="AS278" s="271"/>
      <c r="AT278" s="271"/>
      <c r="AU278" s="272"/>
      <c r="AV278" s="260" t="s">
        <v>50</v>
      </c>
      <c r="AW278" s="261"/>
      <c r="AX278" s="262"/>
      <c r="AY278" s="266" t="s">
        <v>11</v>
      </c>
      <c r="AZ278" s="267"/>
      <c r="BA278" s="250" t="s">
        <v>102</v>
      </c>
      <c r="BB278" s="253" t="s">
        <v>103</v>
      </c>
      <c r="BC278" s="256" t="s">
        <v>15</v>
      </c>
      <c r="BD278" s="208" t="s">
        <v>104</v>
      </c>
      <c r="BE278" s="247" t="s">
        <v>105</v>
      </c>
      <c r="BF278" s="208" t="s">
        <v>107</v>
      </c>
      <c r="BG278" s="247" t="s">
        <v>106</v>
      </c>
      <c r="BH278" s="208" t="s">
        <v>80</v>
      </c>
      <c r="BI278" s="208" t="s">
        <v>81</v>
      </c>
      <c r="BJ278" s="139" t="s">
        <v>82</v>
      </c>
      <c r="BK278" s="139" t="s">
        <v>83</v>
      </c>
      <c r="BL278" s="222" t="s">
        <v>52</v>
      </c>
      <c r="BM278" s="247" t="s">
        <v>108</v>
      </c>
      <c r="BN278" s="247" t="s">
        <v>109</v>
      </c>
      <c r="BO278" s="222" t="s">
        <v>110</v>
      </c>
      <c r="BP278" s="222" t="s">
        <v>111</v>
      </c>
      <c r="BQ278" s="143"/>
      <c r="BR278" s="245" t="s">
        <v>92</v>
      </c>
      <c r="BS278" s="222" t="s">
        <v>61</v>
      </c>
      <c r="BT278" s="173" t="s">
        <v>142</v>
      </c>
    </row>
    <row r="279" spans="1:74" ht="12.95" customHeight="1">
      <c r="A279" s="17">
        <f t="shared" si="66"/>
        <v>9</v>
      </c>
      <c r="B279" s="17">
        <f t="shared" si="67"/>
        <v>24</v>
      </c>
      <c r="D279" s="89" cm="1">
        <f t="array" aca="1" ref="D279" ca="1">IF(INDIRECT(VLOOKUP(B279,B$8:C$38,2,FALSE)&amp;(10*A279-1))="","",INDIRECT(VLOOKUP(B279,B$8:C$38,2,FALSE)&amp;(10*A279-1)))</f>
        <v>46197</v>
      </c>
      <c r="E279" s="17" t="str">
        <f t="shared" ca="1" si="65"/>
        <v>水</v>
      </c>
      <c r="F279" s="17" t="str" cm="1">
        <f t="array" aca="1" ref="F279" ca="1">IF(E279="","",IF(INDIRECT(VLOOKUP(B279,B$8:C$38,2,FALSE)&amp;(10*A279+3))="","",INDIRECT(VLOOKUP(B279,B$8:C$38,2,FALSE)&amp;(10*A279+3))))</f>
        <v/>
      </c>
      <c r="G279" s="17" t="str" cm="1">
        <f t="array" aca="1" ref="G279" ca="1">IF(E279="","",IF(INDIRECT(VLOOKUP(B279,B$8:C$38,2,FALSE)&amp;(10*A279+5))="","",INDIRECT(VLOOKUP(B279,B$8:C$38,2,FALSE)&amp;(10*A279+5))))</f>
        <v/>
      </c>
      <c r="H279" s="17" t="str" cm="1">
        <f t="array" aca="1" ref="H279" ca="1">IF(G279="","",IF(G279="●","振替後",IF(G279="▲","振替前",IF(G279="○","休日",IF(G279="外","非対象期間",IF(INDIRECT(VLOOKUP(B279,B$8:C$38,2,FALSE)&amp;(10*A279+5))="","",INDIRECT(VLOOKUP(B279,B$8:C$38,2,FALSE)&amp;(10*A279+5))))))))</f>
        <v/>
      </c>
      <c r="J279" s="52"/>
      <c r="K279" s="67" t="s">
        <v>1</v>
      </c>
      <c r="L279" s="126">
        <f>DATE(YEAR(L278),MONTH(L278),DAY(L278))</f>
        <v>46753</v>
      </c>
      <c r="M279" s="126">
        <f>IF(MONTH(DATE(YEAR(L279),MONTH(L279),DAY(L279)+1))=MONTH($L278),DATE(YEAR(L279),MONTH(L279),DAY(L279)+1),"")</f>
        <v>46754</v>
      </c>
      <c r="N279" s="126">
        <f t="shared" ref="N279:AP279" si="70">IF(MONTH(DATE(YEAR(M279),MONTH(M279),DAY(M279)+1))=MONTH($L278),DATE(YEAR(M279),MONTH(M279),DAY(M279)+1),"")</f>
        <v>46755</v>
      </c>
      <c r="O279" s="126">
        <f t="shared" si="70"/>
        <v>46756</v>
      </c>
      <c r="P279" s="126">
        <f t="shared" si="70"/>
        <v>46757</v>
      </c>
      <c r="Q279" s="126">
        <f t="shared" si="70"/>
        <v>46758</v>
      </c>
      <c r="R279" s="126">
        <f t="shared" si="70"/>
        <v>46759</v>
      </c>
      <c r="S279" s="126">
        <f t="shared" si="70"/>
        <v>46760</v>
      </c>
      <c r="T279" s="126">
        <f t="shared" si="70"/>
        <v>46761</v>
      </c>
      <c r="U279" s="126">
        <f t="shared" si="70"/>
        <v>46762</v>
      </c>
      <c r="V279" s="126">
        <f t="shared" si="70"/>
        <v>46763</v>
      </c>
      <c r="W279" s="126">
        <f t="shared" si="70"/>
        <v>46764</v>
      </c>
      <c r="X279" s="126">
        <f t="shared" si="70"/>
        <v>46765</v>
      </c>
      <c r="Y279" s="126">
        <f t="shared" si="70"/>
        <v>46766</v>
      </c>
      <c r="Z279" s="126">
        <f t="shared" si="70"/>
        <v>46767</v>
      </c>
      <c r="AA279" s="126">
        <f t="shared" si="70"/>
        <v>46768</v>
      </c>
      <c r="AB279" s="126">
        <f t="shared" si="70"/>
        <v>46769</v>
      </c>
      <c r="AC279" s="126">
        <f t="shared" si="70"/>
        <v>46770</v>
      </c>
      <c r="AD279" s="126">
        <f t="shared" si="70"/>
        <v>46771</v>
      </c>
      <c r="AE279" s="126">
        <f t="shared" si="70"/>
        <v>46772</v>
      </c>
      <c r="AF279" s="126">
        <f t="shared" si="70"/>
        <v>46773</v>
      </c>
      <c r="AG279" s="126">
        <f t="shared" si="70"/>
        <v>46774</v>
      </c>
      <c r="AH279" s="126">
        <f t="shared" si="70"/>
        <v>46775</v>
      </c>
      <c r="AI279" s="126">
        <f t="shared" si="70"/>
        <v>46776</v>
      </c>
      <c r="AJ279" s="126">
        <f t="shared" si="70"/>
        <v>46777</v>
      </c>
      <c r="AK279" s="126">
        <f t="shared" si="70"/>
        <v>46778</v>
      </c>
      <c r="AL279" s="126">
        <f t="shared" si="70"/>
        <v>46779</v>
      </c>
      <c r="AM279" s="126">
        <f t="shared" si="70"/>
        <v>46780</v>
      </c>
      <c r="AN279" s="126">
        <f t="shared" si="70"/>
        <v>46781</v>
      </c>
      <c r="AO279" s="126">
        <f t="shared" si="70"/>
        <v>46782</v>
      </c>
      <c r="AP279" s="127">
        <f t="shared" si="70"/>
        <v>46783</v>
      </c>
      <c r="AQ279" s="273"/>
      <c r="AR279" s="274"/>
      <c r="AS279" s="274"/>
      <c r="AT279" s="274"/>
      <c r="AU279" s="275"/>
      <c r="AV279" s="263"/>
      <c r="AW279" s="264"/>
      <c r="AX279" s="265"/>
      <c r="AY279" s="268"/>
      <c r="AZ279" s="269"/>
      <c r="BA279" s="251"/>
      <c r="BB279" s="254"/>
      <c r="BC279" s="257"/>
      <c r="BD279" s="210"/>
      <c r="BE279" s="248"/>
      <c r="BF279" s="210"/>
      <c r="BG279" s="248"/>
      <c r="BH279" s="210"/>
      <c r="BI279" s="210"/>
      <c r="BJ279" s="140" t="s">
        <v>78</v>
      </c>
      <c r="BK279" s="140" t="s">
        <v>79</v>
      </c>
      <c r="BL279" s="222"/>
      <c r="BM279" s="249"/>
      <c r="BN279" s="249"/>
      <c r="BO279" s="173"/>
      <c r="BP279" s="173"/>
      <c r="BQ279" s="144"/>
      <c r="BR279" s="246"/>
      <c r="BS279" s="222"/>
      <c r="BT279" s="173"/>
    </row>
    <row r="280" spans="1:74" ht="13.5" customHeight="1">
      <c r="A280" s="17">
        <f t="shared" si="66"/>
        <v>9</v>
      </c>
      <c r="B280" s="17">
        <f t="shared" si="67"/>
        <v>25</v>
      </c>
      <c r="D280" s="89" cm="1">
        <f t="array" aca="1" ref="D280" ca="1">IF(INDIRECT(VLOOKUP(B280,B$8:C$38,2,FALSE)&amp;(10*A280-1))="","",INDIRECT(VLOOKUP(B280,B$8:C$38,2,FALSE)&amp;(10*A280-1)))</f>
        <v>46198</v>
      </c>
      <c r="E280" s="17" t="str">
        <f t="shared" ca="1" si="65"/>
        <v>木</v>
      </c>
      <c r="F280" s="17" t="str" cm="1">
        <f t="array" aca="1" ref="F280" ca="1">IF(E280="","",IF(INDIRECT(VLOOKUP(B280,B$8:C$38,2,FALSE)&amp;(10*A280+3))="","",INDIRECT(VLOOKUP(B280,B$8:C$38,2,FALSE)&amp;(10*A280+3))))</f>
        <v/>
      </c>
      <c r="G280" s="17" t="str" cm="1">
        <f t="array" aca="1" ref="G280" ca="1">IF(E280="","",IF(INDIRECT(VLOOKUP(B280,B$8:C$38,2,FALSE)&amp;(10*A280+5))="","",INDIRECT(VLOOKUP(B280,B$8:C$38,2,FALSE)&amp;(10*A280+5))))</f>
        <v/>
      </c>
      <c r="H280" s="17" t="str" cm="1">
        <f t="array" aca="1" ref="H280" ca="1">IF(G280="","",IF(G280="●","振替後",IF(G280="▲","振替前",IF(G280="○","休日",IF(G280="外","非対象期間",IF(INDIRECT(VLOOKUP(B280,B$8:C$38,2,FALSE)&amp;(10*A280+5))="","",INDIRECT(VLOOKUP(B280,B$8:C$38,2,FALSE)&amp;(10*A280+5))))))))</f>
        <v/>
      </c>
      <c r="J280" s="52"/>
      <c r="K280" s="67" t="s">
        <v>2</v>
      </c>
      <c r="L280" s="145" t="str">
        <f t="shared" ref="L280:AP280" si="71">TEXT(L279,"aaa")</f>
        <v>土</v>
      </c>
      <c r="M280" s="145" t="str">
        <f t="shared" si="71"/>
        <v>日</v>
      </c>
      <c r="N280" s="145" t="str">
        <f t="shared" si="71"/>
        <v>月</v>
      </c>
      <c r="O280" s="145" t="str">
        <f t="shared" si="71"/>
        <v>火</v>
      </c>
      <c r="P280" s="145" t="str">
        <f t="shared" si="71"/>
        <v>水</v>
      </c>
      <c r="Q280" s="145" t="str">
        <f t="shared" si="71"/>
        <v>木</v>
      </c>
      <c r="R280" s="145" t="str">
        <f t="shared" si="71"/>
        <v>金</v>
      </c>
      <c r="S280" s="145" t="str">
        <f t="shared" si="71"/>
        <v>土</v>
      </c>
      <c r="T280" s="145" t="str">
        <f t="shared" si="71"/>
        <v>日</v>
      </c>
      <c r="U280" s="145" t="str">
        <f t="shared" si="71"/>
        <v>月</v>
      </c>
      <c r="V280" s="145" t="str">
        <f t="shared" si="71"/>
        <v>火</v>
      </c>
      <c r="W280" s="145" t="str">
        <f t="shared" si="71"/>
        <v>水</v>
      </c>
      <c r="X280" s="145" t="str">
        <f t="shared" si="71"/>
        <v>木</v>
      </c>
      <c r="Y280" s="145" t="str">
        <f t="shared" si="71"/>
        <v>金</v>
      </c>
      <c r="Z280" s="145" t="str">
        <f t="shared" si="71"/>
        <v>土</v>
      </c>
      <c r="AA280" s="145" t="str">
        <f t="shared" si="71"/>
        <v>日</v>
      </c>
      <c r="AB280" s="145" t="str">
        <f t="shared" si="71"/>
        <v>月</v>
      </c>
      <c r="AC280" s="145" t="str">
        <f t="shared" si="71"/>
        <v>火</v>
      </c>
      <c r="AD280" s="145" t="str">
        <f t="shared" si="71"/>
        <v>水</v>
      </c>
      <c r="AE280" s="145" t="str">
        <f t="shared" si="71"/>
        <v>木</v>
      </c>
      <c r="AF280" s="145" t="str">
        <f t="shared" si="71"/>
        <v>金</v>
      </c>
      <c r="AG280" s="145" t="str">
        <f t="shared" si="71"/>
        <v>土</v>
      </c>
      <c r="AH280" s="145" t="str">
        <f t="shared" si="71"/>
        <v>日</v>
      </c>
      <c r="AI280" s="145" t="str">
        <f t="shared" si="71"/>
        <v>月</v>
      </c>
      <c r="AJ280" s="145" t="str">
        <f t="shared" si="71"/>
        <v>火</v>
      </c>
      <c r="AK280" s="145" t="str">
        <f t="shared" si="71"/>
        <v>水</v>
      </c>
      <c r="AL280" s="145" t="str">
        <f t="shared" si="71"/>
        <v>木</v>
      </c>
      <c r="AM280" s="145" t="str">
        <f t="shared" si="71"/>
        <v>金</v>
      </c>
      <c r="AN280" s="145" t="str">
        <f t="shared" si="71"/>
        <v>土</v>
      </c>
      <c r="AO280" s="145" t="str">
        <f t="shared" si="71"/>
        <v>日</v>
      </c>
      <c r="AP280" s="146" t="str">
        <f t="shared" si="71"/>
        <v>月</v>
      </c>
      <c r="AQ280" s="287" t="s">
        <v>137</v>
      </c>
      <c r="AR280" s="289" t="s">
        <v>138</v>
      </c>
      <c r="AS280" s="289" t="s">
        <v>139</v>
      </c>
      <c r="AT280" s="289" t="s">
        <v>140</v>
      </c>
      <c r="AU280" s="304" t="s">
        <v>141</v>
      </c>
      <c r="AV280" s="229" t="s">
        <v>44</v>
      </c>
      <c r="AW280" s="230" t="s">
        <v>12</v>
      </c>
      <c r="AX280" s="231" t="s">
        <v>51</v>
      </c>
      <c r="AY280" s="232" t="s">
        <v>44</v>
      </c>
      <c r="AZ280" s="235" t="s">
        <v>13</v>
      </c>
      <c r="BA280" s="252"/>
      <c r="BB280" s="255"/>
      <c r="BC280" s="238">
        <f>COUNT(L279:AP279)</f>
        <v>31</v>
      </c>
      <c r="BD280" s="208">
        <f>BC280-BA282</f>
        <v>31</v>
      </c>
      <c r="BE280" s="222">
        <f>SUM(BD$8:BD283)</f>
        <v>783</v>
      </c>
      <c r="BF280" s="208">
        <f>BC280-BA284</f>
        <v>31</v>
      </c>
      <c r="BG280" s="222">
        <f>SUM(BF$8:BF283)</f>
        <v>783</v>
      </c>
      <c r="BH280" s="222">
        <f>COUNTIF(L283:AP283,"○")+COUNTIF(L283:AP283,"●")</f>
        <v>0</v>
      </c>
      <c r="BI280" s="222">
        <f>SUM(BH$9:BH284)</f>
        <v>32</v>
      </c>
      <c r="BJ280" s="222">
        <f>COUNTIF(L285:AP285,"○")+COUNTIF(L285:AP285,"●")</f>
        <v>0</v>
      </c>
      <c r="BK280" s="222">
        <f>SUM(BJ$10:BJ285)</f>
        <v>32</v>
      </c>
      <c r="BL280" s="173">
        <f>COUNTIF(L280:AP280,"土")+COUNTIF(L280:AP280,"日")</f>
        <v>10</v>
      </c>
      <c r="BM280" s="248"/>
      <c r="BN280" s="248"/>
      <c r="BO280" s="173" t="str">
        <f ca="1">IF(OR(BM281/BD280&lt;0.285,BM281=0),"特例","特例なし")</f>
        <v>特例なし</v>
      </c>
      <c r="BP280" s="173" t="str">
        <f ca="1">IF(OR(BN281/BF280&lt;0.285,BN281=0),"特例","特例なし")</f>
        <v>特例なし</v>
      </c>
      <c r="BQ280" s="223" t="s">
        <v>97</v>
      </c>
      <c r="BR280" s="225">
        <f>ABS(IF(WEEKDAY(L278,3)=0,7,WEEKDAY(L278,3)-7))</f>
        <v>2</v>
      </c>
      <c r="BS280" s="173">
        <f ca="1">IF($AX$340="計画",IF(BD280=0,1,IF(AX283="達成",1,IF(AX283="達成※",1,0))),IF(BF280=0,1,IF(AX285="達成",1,IF(AX285="達成※",1,0))))</f>
        <v>0</v>
      </c>
      <c r="BT280" s="173">
        <f ca="1">IF($AX$340="計画",IF(COUNTIF(AQ284:AU284,"未")=0,1,0),IF(COUNTIF(AQ286:AU286,"未")=0,1,0))</f>
        <v>0</v>
      </c>
    </row>
    <row r="281" spans="1:74" ht="33.950000000000003" customHeight="1">
      <c r="A281" s="17">
        <f t="shared" si="66"/>
        <v>9</v>
      </c>
      <c r="B281" s="17">
        <f t="shared" si="67"/>
        <v>26</v>
      </c>
      <c r="D281" s="89" cm="1">
        <f t="array" aca="1" ref="D281" ca="1">IF(INDIRECT(VLOOKUP(B281,B$8:C$38,2,FALSE)&amp;(10*A281-1))="","",INDIRECT(VLOOKUP(B281,B$8:C$38,2,FALSE)&amp;(10*A281-1)))</f>
        <v>46199</v>
      </c>
      <c r="E281" s="17" t="str">
        <f t="shared" ca="1" si="65"/>
        <v>金</v>
      </c>
      <c r="F281" s="17" t="str" cm="1">
        <f t="array" aca="1" ref="F281" ca="1">IF(E281="","",IF(INDIRECT(VLOOKUP(B281,B$8:C$38,2,FALSE)&amp;(10*A281+3))="","",INDIRECT(VLOOKUP(B281,B$8:C$38,2,FALSE)&amp;(10*A281+3))))</f>
        <v/>
      </c>
      <c r="G281" s="17" t="str" cm="1">
        <f t="array" aca="1" ref="G281" ca="1">IF(E281="","",IF(INDIRECT(VLOOKUP(B281,B$8:C$38,2,FALSE)&amp;(10*A281+5))="","",INDIRECT(VLOOKUP(B281,B$8:C$38,2,FALSE)&amp;(10*A281+5))))</f>
        <v/>
      </c>
      <c r="H281" s="17" t="str" cm="1">
        <f t="array" aca="1" ref="H281" ca="1">IF(G281="","",IF(G281="●","振替後",IF(G281="▲","振替前",IF(G281="○","休日",IF(G281="外","非対象期間",IF(INDIRECT(VLOOKUP(B281,B$8:C$38,2,FALSE)&amp;(10*A281+5))="","",INDIRECT(VLOOKUP(B281,B$8:C$38,2,FALSE)&amp;(10*A281+5))))))))</f>
        <v/>
      </c>
      <c r="J281" s="52"/>
      <c r="K281" s="220" t="s">
        <v>3</v>
      </c>
      <c r="L281" s="218" t="str">
        <f>IFERROR(VLOOKUP(L279,祝日一覧!$A:$C,3,FALSE),"")</f>
        <v>元日</v>
      </c>
      <c r="M281" s="218" t="str">
        <f>IFERROR(VLOOKUP(M279,祝日一覧!$A:$C,3,FALSE),"")</f>
        <v>年末年始休暇</v>
      </c>
      <c r="N281" s="218" t="str">
        <f>IFERROR(VLOOKUP(N279,祝日一覧!$A:$C,3,FALSE),"")</f>
        <v>年末年始休暇</v>
      </c>
      <c r="O281" s="218" t="str">
        <f>IFERROR(VLOOKUP(O279,祝日一覧!$A:$C,3,FALSE),"")</f>
        <v/>
      </c>
      <c r="P281" s="218" t="str">
        <f>IFERROR(VLOOKUP(P279,祝日一覧!$A:$C,3,FALSE),"")</f>
        <v/>
      </c>
      <c r="Q281" s="218" t="str">
        <f>IFERROR(VLOOKUP(Q279,祝日一覧!$A:$C,3,FALSE),"")</f>
        <v/>
      </c>
      <c r="R281" s="218" t="str">
        <f>IFERROR(VLOOKUP(R279,祝日一覧!$A:$C,3,FALSE),"")</f>
        <v/>
      </c>
      <c r="S281" s="218" t="str">
        <f>IFERROR(VLOOKUP(S279,祝日一覧!$A:$C,3,FALSE),"")</f>
        <v/>
      </c>
      <c r="T281" s="218" t="str">
        <f>IFERROR(VLOOKUP(T279,祝日一覧!$A:$C,3,FALSE),"")</f>
        <v/>
      </c>
      <c r="U281" s="218" t="str">
        <f>IFERROR(VLOOKUP(U279,祝日一覧!$A:$C,3,FALSE),"")</f>
        <v>成人の日</v>
      </c>
      <c r="V281" s="218" t="str">
        <f>IFERROR(VLOOKUP(V279,祝日一覧!$A:$C,3,FALSE),"")</f>
        <v/>
      </c>
      <c r="W281" s="218" t="str">
        <f>IFERROR(VLOOKUP(W279,祝日一覧!$A:$C,3,FALSE),"")</f>
        <v/>
      </c>
      <c r="X281" s="218" t="str">
        <f>IFERROR(VLOOKUP(X279,祝日一覧!$A:$C,3,FALSE),"")</f>
        <v/>
      </c>
      <c r="Y281" s="218" t="str">
        <f>IFERROR(VLOOKUP(Y279,祝日一覧!$A:$C,3,FALSE),"")</f>
        <v/>
      </c>
      <c r="Z281" s="218" t="str">
        <f>IFERROR(VLOOKUP(Z279,祝日一覧!$A:$C,3,FALSE),"")</f>
        <v/>
      </c>
      <c r="AA281" s="218" t="str">
        <f>IFERROR(VLOOKUP(AA279,祝日一覧!$A:$C,3,FALSE),"")</f>
        <v/>
      </c>
      <c r="AB281" s="218" t="str">
        <f>IFERROR(VLOOKUP(AB279,祝日一覧!$A:$C,3,FALSE),"")</f>
        <v/>
      </c>
      <c r="AC281" s="218" t="str">
        <f>IFERROR(VLOOKUP(AC279,祝日一覧!$A:$C,3,FALSE),"")</f>
        <v/>
      </c>
      <c r="AD281" s="218" t="str">
        <f>IFERROR(VLOOKUP(AD279,祝日一覧!$A:$C,3,FALSE),"")</f>
        <v/>
      </c>
      <c r="AE281" s="218" t="str">
        <f>IFERROR(VLOOKUP(AE279,祝日一覧!$A:$C,3,FALSE),"")</f>
        <v/>
      </c>
      <c r="AF281" s="218" t="str">
        <f>IFERROR(VLOOKUP(AF279,祝日一覧!$A:$C,3,FALSE),"")</f>
        <v/>
      </c>
      <c r="AG281" s="218" t="str">
        <f>IFERROR(VLOOKUP(AG279,祝日一覧!$A:$C,3,FALSE),"")</f>
        <v/>
      </c>
      <c r="AH281" s="218" t="str">
        <f>IFERROR(VLOOKUP(AH279,祝日一覧!$A:$C,3,FALSE),"")</f>
        <v/>
      </c>
      <c r="AI281" s="218" t="str">
        <f>IFERROR(VLOOKUP(AI279,祝日一覧!$A:$C,3,FALSE),"")</f>
        <v/>
      </c>
      <c r="AJ281" s="218" t="str">
        <f>IFERROR(VLOOKUP(AJ279,祝日一覧!$A:$C,3,FALSE),"")</f>
        <v/>
      </c>
      <c r="AK281" s="218" t="str">
        <f>IFERROR(VLOOKUP(AK279,祝日一覧!$A:$C,3,FALSE),"")</f>
        <v/>
      </c>
      <c r="AL281" s="218" t="str">
        <f>IFERROR(VLOOKUP(AL279,祝日一覧!$A:$C,3,FALSE),"")</f>
        <v/>
      </c>
      <c r="AM281" s="218" t="str">
        <f>IFERROR(VLOOKUP(AM279,祝日一覧!$A:$C,3,FALSE),"")</f>
        <v/>
      </c>
      <c r="AN281" s="218" t="str">
        <f>IFERROR(VLOOKUP(AN279,祝日一覧!$A:$C,3,FALSE),"")</f>
        <v/>
      </c>
      <c r="AO281" s="218" t="str">
        <f>IFERROR(VLOOKUP(AO279,祝日一覧!$A:$C,3,FALSE),"")</f>
        <v/>
      </c>
      <c r="AP281" s="219" t="str">
        <f>IFERROR(VLOOKUP(AP279,祝日一覧!$A:$C,3,FALSE),"")</f>
        <v/>
      </c>
      <c r="AQ281" s="288"/>
      <c r="AR281" s="290"/>
      <c r="AS281" s="290"/>
      <c r="AT281" s="290"/>
      <c r="AU281" s="305"/>
      <c r="AV281" s="229"/>
      <c r="AW281" s="230"/>
      <c r="AX281" s="231"/>
      <c r="AY281" s="233"/>
      <c r="AZ281" s="236"/>
      <c r="BA281" s="41" t="s">
        <v>85</v>
      </c>
      <c r="BB281" s="42" t="s">
        <v>85</v>
      </c>
      <c r="BC281" s="238"/>
      <c r="BD281" s="209"/>
      <c r="BE281" s="222"/>
      <c r="BF281" s="209"/>
      <c r="BG281" s="222"/>
      <c r="BH281" s="222"/>
      <c r="BI281" s="222"/>
      <c r="BJ281" s="222"/>
      <c r="BK281" s="222"/>
      <c r="BL281" s="173"/>
      <c r="BM281" s="226">
        <f ca="1">BL280-BB282</f>
        <v>10</v>
      </c>
      <c r="BN281" s="226">
        <f ca="1">BL280-BB284</f>
        <v>10</v>
      </c>
      <c r="BO281" s="173"/>
      <c r="BP281" s="173"/>
      <c r="BQ281" s="224"/>
      <c r="BR281" s="225">
        <f>WEEKDAY(L277,3)</f>
        <v>5</v>
      </c>
      <c r="BS281" s="173"/>
      <c r="BT281" s="173"/>
      <c r="BU281" s="24"/>
    </row>
    <row r="282" spans="1:74" s="3" customFormat="1" ht="53.1" customHeight="1">
      <c r="A282" s="17">
        <f t="shared" si="66"/>
        <v>9</v>
      </c>
      <c r="B282" s="17">
        <f t="shared" si="67"/>
        <v>27</v>
      </c>
      <c r="C282" s="88"/>
      <c r="D282" s="89" cm="1">
        <f t="array" aca="1" ref="D282" ca="1">IF(INDIRECT(VLOOKUP(B282,B$8:C$38,2,FALSE)&amp;(10*A282-1))="","",INDIRECT(VLOOKUP(B282,B$8:C$38,2,FALSE)&amp;(10*A282-1)))</f>
        <v>46200</v>
      </c>
      <c r="E282" s="17" t="str">
        <f t="shared" ca="1" si="65"/>
        <v>土</v>
      </c>
      <c r="F282" s="17" t="str" cm="1">
        <f t="array" aca="1" ref="F282" ca="1">IF(E282="","",IF(INDIRECT(VLOOKUP(B282,B$8:C$38,2,FALSE)&amp;(10*A282+3))="","",INDIRECT(VLOOKUP(B282,B$8:C$38,2,FALSE)&amp;(10*A282+3))))</f>
        <v/>
      </c>
      <c r="G282" s="17" t="str" cm="1">
        <f t="array" aca="1" ref="G282" ca="1">IF(E282="","",IF(INDIRECT(VLOOKUP(B282,B$8:C$38,2,FALSE)&amp;(10*A282+5))="","",INDIRECT(VLOOKUP(B282,B$8:C$38,2,FALSE)&amp;(10*A282+5))))</f>
        <v/>
      </c>
      <c r="H282" s="17" t="str" cm="1">
        <f t="array" aca="1" ref="H282" ca="1">IF(G282="","",IF(G282="●","振替後",IF(G282="▲","振替前",IF(G282="○","休日",IF(G282="外","非対象期間",IF(INDIRECT(VLOOKUP(B282,B$8:C$38,2,FALSE)&amp;(10*A282+5))="","",INDIRECT(VLOOKUP(B282,B$8:C$38,2,FALSE)&amp;(10*A282+5))))))))</f>
        <v/>
      </c>
      <c r="J282" s="68"/>
      <c r="K282" s="221"/>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c r="AL282" s="218"/>
      <c r="AM282" s="218"/>
      <c r="AN282" s="218"/>
      <c r="AO282" s="218"/>
      <c r="AP282" s="219"/>
      <c r="AQ282" s="108" t="str">
        <f>IF($BR280=7,DBCS(1&amp;"日～"&amp;7&amp;"日"),DBCS("前"&amp;DAY(EOMONTH($L278-1,0))-6+$BR280&amp;"日～"&amp;$BR280&amp;"日"))</f>
        <v>前２７日～２日</v>
      </c>
      <c r="AR282" s="109" t="str">
        <f>DBCS($BR280+1&amp;"日～"&amp;$BR280+7&amp;"日")</f>
        <v>３日～９日</v>
      </c>
      <c r="AS282" s="109" t="str">
        <f>DBCS($BR280+8&amp;"日～"&amp;$BR280+14&amp;"日")</f>
        <v>１０日～１６日</v>
      </c>
      <c r="AT282" s="109" t="str">
        <f>DBCS($BR280+15&amp;"日～"&amp;$BR280+21&amp;"日")</f>
        <v>１７日～２３日</v>
      </c>
      <c r="AU282" s="110" t="str">
        <f>IF(AND(BR280=7,BR283=0),"-",IF($BR285=3,"-",DBCS($BR280+22&amp;"日～"&amp;$BR280+28&amp;"日")))</f>
        <v>２４日～３０日</v>
      </c>
      <c r="AV282" s="229"/>
      <c r="AW282" s="230"/>
      <c r="AX282" s="231"/>
      <c r="AY282" s="234"/>
      <c r="AZ282" s="237"/>
      <c r="BA282" s="41">
        <f>COUNTIF(L283:AP284,"外")</f>
        <v>0</v>
      </c>
      <c r="BB282" s="42">
        <f ca="1">COUNTIF(OFFSET(L283,0,MAX(5-WEEKDAY(L278,3),0),1,MIN(7-WEEKDAY(L278,3),2)),"外")+COUNTIF(OFFSET(L283,0,MAX(5-WEEKDAY(L278,3),0)+7,1,2),"外")+COUNTIF(OFFSET(L283,0,MAX(5-WEEKDAY(L278,3),0)+14,1,2),"外")+COUNTIF(OFFSET(L283,0,MAX(5-WEEKDAY(L278,3),0)+21,1,2),"外")+IF(BR282-BR280&lt;27,0,COUNTIF(OFFSET(L283,0,BR280+26,1,MIN(7-BR283,2)),"外"))</f>
        <v>0</v>
      </c>
      <c r="BC282" s="238"/>
      <c r="BD282" s="209"/>
      <c r="BE282" s="222"/>
      <c r="BF282" s="209"/>
      <c r="BG282" s="222"/>
      <c r="BH282" s="222"/>
      <c r="BI282" s="222"/>
      <c r="BJ282" s="222"/>
      <c r="BK282" s="222"/>
      <c r="BL282" s="173"/>
      <c r="BM282" s="227"/>
      <c r="BN282" s="227"/>
      <c r="BO282" s="173"/>
      <c r="BP282" s="173"/>
      <c r="BQ282" s="35" t="s">
        <v>98</v>
      </c>
      <c r="BR282" s="31">
        <f>DAY(EOMONTH(L278,0))</f>
        <v>31</v>
      </c>
      <c r="BS282" s="173"/>
      <c r="BT282" s="173"/>
      <c r="BU282" s="29"/>
      <c r="BV282" s="30"/>
    </row>
    <row r="283" spans="1:74" s="4" customFormat="1" ht="29.1" customHeight="1">
      <c r="A283" s="17">
        <f t="shared" si="66"/>
        <v>9</v>
      </c>
      <c r="B283" s="17">
        <f t="shared" si="67"/>
        <v>28</v>
      </c>
      <c r="D283" s="89" cm="1">
        <f t="array" aca="1" ref="D283" ca="1">IF(INDIRECT(VLOOKUP(B283,B$8:C$38,2,FALSE)&amp;(10*A283-1))="","",INDIRECT(VLOOKUP(B283,B$8:C$38,2,FALSE)&amp;(10*A283-1)))</f>
        <v>46201</v>
      </c>
      <c r="E283" s="17" t="str">
        <f t="shared" ca="1" si="65"/>
        <v>日</v>
      </c>
      <c r="F283" s="17" t="str" cm="1">
        <f t="array" aca="1" ref="F283" ca="1">IF(E283="","",IF(INDIRECT(VLOOKUP(B283,B$8:C$38,2,FALSE)&amp;(10*A283+3))="","",INDIRECT(VLOOKUP(B283,B$8:C$38,2,FALSE)&amp;(10*A283+3))))</f>
        <v/>
      </c>
      <c r="G283" s="17" t="str" cm="1">
        <f t="array" aca="1" ref="G283" ca="1">IF(E283="","",IF(INDIRECT(VLOOKUP(B283,B$8:C$38,2,FALSE)&amp;(10*A283+5))="","",INDIRECT(VLOOKUP(B283,B$8:C$38,2,FALSE)&amp;(10*A283+5))))</f>
        <v/>
      </c>
      <c r="H283" s="17" t="str" cm="1">
        <f t="array" aca="1" ref="H283" ca="1">IF(G283="","",IF(G283="●","振替後",IF(G283="▲","振替前",IF(G283="○","休日",IF(G283="外","非対象期間",IF(INDIRECT(VLOOKUP(B283,B$8:C$38,2,FALSE)&amp;(10*A283+5))="","",INDIRECT(VLOOKUP(B283,B$8:C$38,2,FALSE)&amp;(10*A283+5))))))))</f>
        <v/>
      </c>
      <c r="J283" s="69"/>
      <c r="K283" s="212" t="s">
        <v>88</v>
      </c>
      <c r="L283" s="194"/>
      <c r="M283" s="194"/>
      <c r="N283" s="194"/>
      <c r="O283" s="194"/>
      <c r="P283" s="194"/>
      <c r="Q283" s="194"/>
      <c r="R283" s="194"/>
      <c r="S283" s="194"/>
      <c r="T283" s="194"/>
      <c r="U283" s="194"/>
      <c r="V283" s="194"/>
      <c r="W283" s="194"/>
      <c r="X283" s="194"/>
      <c r="Y283" s="194"/>
      <c r="Z283" s="194"/>
      <c r="AA283" s="194"/>
      <c r="AB283" s="194"/>
      <c r="AC283" s="194"/>
      <c r="AD283" s="194"/>
      <c r="AE283" s="194"/>
      <c r="AF283" s="194"/>
      <c r="AG283" s="194"/>
      <c r="AH283" s="194"/>
      <c r="AI283" s="194"/>
      <c r="AJ283" s="194"/>
      <c r="AK283" s="194"/>
      <c r="AL283" s="194"/>
      <c r="AM283" s="194"/>
      <c r="AN283" s="194"/>
      <c r="AO283" s="194"/>
      <c r="AP283" s="196"/>
      <c r="AQ283" s="111">
        <f ca="1">IF(BR280=7,COUNTIF(OFFSET($L283,0,0,1,$BR280),"○")+COUNTIF(OFFSET($L283,0,$BR280,1,7),"●"),COUNTIF(OFFSET($L283,0,0,1,$BR280),"○")+COUNTIF(OFFSET($L283,-10,DAY(EOMONTH(L278-1,0))-7+BR280,1,7-$BR280),"○")+COUNTIF(OFFSET(L283,0,BR280,1,7),"●"))</f>
        <v>0</v>
      </c>
      <c r="AR283" s="112">
        <f ca="1">COUNTIF(OFFSET($L283,0,$BR280,1,7),"○")+COUNTIF(OFFSET($L283,0,$BR280+7,1,7),"●")</f>
        <v>0</v>
      </c>
      <c r="AS283" s="112">
        <f ca="1">COUNTIF(OFFSET($L283,0,$BR280+7,1,7),"○")+COUNTIF(OFFSET($L283,0,$BR280+14,1,7),"●")</f>
        <v>0</v>
      </c>
      <c r="AT283" s="112">
        <f ca="1">IF(BR285=3,COUNTIF(OFFSET($L283,0,$BR280+14,1,7),"○")+IFERROR(COUNTIF(OFFSET(L283,0,BR280+22,1,BR283),"●"),0)+COUNTIF(OFFSET(L283,10,0,1,7-BR283),"●"),COUNTIF(OFFSET($L283,0,$BR280+14,1,7),"○")+COUNTIF(OFFSET($L283,0,$BR280+21,1,7),"●"))</f>
        <v>0</v>
      </c>
      <c r="AU283" s="113">
        <f ca="1">IF((BR285+SIGN(BR280))&lt;5,"-",IF(BR283=0,COUNTIF(OFFSET(L283,0,BR280+21,1,7),"○")+COUNTIF(OFFSET(L283,10,0,1,7-BR283),"●"),COUNTIF(OFFSET(L283,0,BR280+21,1,7),"○")+COUNTIF(OFFSET(L283,0,BR280+28,1,BR283),"●")+COUNTIF(OFFSET(L283,10,1,7-BR283,),"●")))</f>
        <v>0</v>
      </c>
      <c r="AV283" s="198">
        <f>BH280</f>
        <v>0</v>
      </c>
      <c r="AW283" s="200">
        <f>IF(BD280=0,"対象外",AV283/BD280)</f>
        <v>0</v>
      </c>
      <c r="AX283" s="202" t="str">
        <f ca="1">IF(BD280=0,"対象外",IF(AV283/BD280&gt;=0.285,"達成",IF(AV283&gt;=BO283,"達成※","未")))</f>
        <v>未</v>
      </c>
      <c r="AY283" s="204">
        <f>BI280</f>
        <v>32</v>
      </c>
      <c r="AZ283" s="206">
        <f>IFERROR(AY283/BE280,"")</f>
        <v>4.0868454661558112E-2</v>
      </c>
      <c r="BA283" s="41" t="s">
        <v>86</v>
      </c>
      <c r="BB283" s="42" t="s">
        <v>86</v>
      </c>
      <c r="BC283" s="238"/>
      <c r="BD283" s="209"/>
      <c r="BE283" s="222"/>
      <c r="BF283" s="209"/>
      <c r="BG283" s="222"/>
      <c r="BH283" s="222"/>
      <c r="BI283" s="222"/>
      <c r="BJ283" s="222"/>
      <c r="BK283" s="222"/>
      <c r="BL283" s="173"/>
      <c r="BM283" s="227"/>
      <c r="BN283" s="227"/>
      <c r="BO283" s="173" t="str">
        <f ca="1">IF(OR(BM281/BD280&lt;0.285,BM281=0),BM281,"-")</f>
        <v>-</v>
      </c>
      <c r="BP283" s="226" t="str">
        <f ca="1">IF(OR(BN281/BF280&lt;0.285,BN281=0),BN281,"-")</f>
        <v>-</v>
      </c>
      <c r="BQ283" s="36" t="s">
        <v>99</v>
      </c>
      <c r="BR283" s="33">
        <f>MOD(BR282-BR280,7)</f>
        <v>1</v>
      </c>
      <c r="BS283" s="173"/>
      <c r="BT283" s="173"/>
    </row>
    <row r="284" spans="1:74" s="4" customFormat="1" ht="29.1" customHeight="1">
      <c r="A284" s="17">
        <f t="shared" si="66"/>
        <v>9</v>
      </c>
      <c r="B284" s="17">
        <f t="shared" si="67"/>
        <v>29</v>
      </c>
      <c r="D284" s="89" cm="1">
        <f t="array" aca="1" ref="D284" ca="1">IF(INDIRECT(VLOOKUP(B284,B$8:C$38,2,FALSE)&amp;(10*A284-1))="","",INDIRECT(VLOOKUP(B284,B$8:C$38,2,FALSE)&amp;(10*A284-1)))</f>
        <v>46202</v>
      </c>
      <c r="E284" s="17" t="str">
        <f t="shared" ca="1" si="65"/>
        <v>月</v>
      </c>
      <c r="F284" s="17" t="str" cm="1">
        <f t="array" aca="1" ref="F284" ca="1">IF(E284="","",IF(INDIRECT(VLOOKUP(B284,B$8:C$38,2,FALSE)&amp;(10*A284+3))="","",INDIRECT(VLOOKUP(B284,B$8:C$38,2,FALSE)&amp;(10*A284+3))))</f>
        <v/>
      </c>
      <c r="G284" s="17" t="str" cm="1">
        <f t="array" aca="1" ref="G284" ca="1">IF(E284="","",IF(INDIRECT(VLOOKUP(B284,B$8:C$38,2,FALSE)&amp;(10*A284+5))="","",INDIRECT(VLOOKUP(B284,B$8:C$38,2,FALSE)&amp;(10*A284+5))))</f>
        <v/>
      </c>
      <c r="H284" s="17" t="str" cm="1">
        <f t="array" aca="1" ref="H284" ca="1">IF(G284="","",IF(G284="●","振替後",IF(G284="▲","振替前",IF(G284="○","休日",IF(G284="外","非対象期間",IF(INDIRECT(VLOOKUP(B284,B$8:C$38,2,FALSE)&amp;(10*A284+5))="","",INDIRECT(VLOOKUP(B284,B$8:C$38,2,FALSE)&amp;(10*A284+5))))))))</f>
        <v/>
      </c>
      <c r="J284" s="69"/>
      <c r="K284" s="244"/>
      <c r="L284" s="194"/>
      <c r="M284" s="194"/>
      <c r="N284" s="194"/>
      <c r="O284" s="194"/>
      <c r="P284" s="194"/>
      <c r="Q284" s="194"/>
      <c r="R284" s="194"/>
      <c r="S284" s="194"/>
      <c r="T284" s="194"/>
      <c r="U284" s="194"/>
      <c r="V284" s="194"/>
      <c r="W284" s="194"/>
      <c r="X284" s="194"/>
      <c r="Y284" s="194"/>
      <c r="Z284" s="194"/>
      <c r="AA284" s="194"/>
      <c r="AB284" s="194"/>
      <c r="AC284" s="194"/>
      <c r="AD284" s="194"/>
      <c r="AE284" s="194"/>
      <c r="AF284" s="194"/>
      <c r="AG284" s="194"/>
      <c r="AH284" s="194"/>
      <c r="AI284" s="194"/>
      <c r="AJ284" s="194"/>
      <c r="AK284" s="194"/>
      <c r="AL284" s="194"/>
      <c r="AM284" s="194"/>
      <c r="AN284" s="194"/>
      <c r="AO284" s="194"/>
      <c r="AP284" s="196"/>
      <c r="AQ284" s="114" t="str">
        <f ca="1">IF(BR280=1,
IF((2-COUNTIF(OFFSET(L283,0,0,1,1),"外")-COUNTIF(OFFSET(L283,-10,BR272-1),"外"))&lt;=AQ283,"達成","未"),
IF((2-COUNTIF(OFFSET(L283,0,MAX(5-WEEKDAY(L278,3),0),1,2),"外"))&lt;=AQ283,"達成","未"))</f>
        <v>未</v>
      </c>
      <c r="AR284" s="112" t="str">
        <f ca="1">IF((2-COUNTIF(OFFSET($L283,0,$BR280+5,1,2),"外"))&lt;=AR283,"達成","未")</f>
        <v>未</v>
      </c>
      <c r="AS284" s="112" t="str">
        <f ca="1">IF((2-COUNTIF(OFFSET($L283,0,$BR280+12,1,2),"外"))&lt;=AS283,"達成","未")</f>
        <v>未</v>
      </c>
      <c r="AT284" s="112" t="str">
        <f ca="1">IF((2-COUNTIF(OFFSET($L283,0,$BR280+19,1,2),"外"))&lt;=AT283,"達成","未")</f>
        <v>未</v>
      </c>
      <c r="AU284" s="113" t="str">
        <f ca="1">IF((BR285+SIGN(BR280))&lt;5,"-",IF((2-COUNTIF(OFFSET($L283,0,$BR280+26,1,2),"外"))&lt;=AU283,"達成","未"))</f>
        <v>未</v>
      </c>
      <c r="AV284" s="214"/>
      <c r="AW284" s="215"/>
      <c r="AX284" s="216"/>
      <c r="AY284" s="217"/>
      <c r="AZ284" s="239"/>
      <c r="BA284" s="240">
        <f>COUNTIF(L285:AP286,"外")</f>
        <v>0</v>
      </c>
      <c r="BB284" s="242">
        <f ca="1">COUNTIF(OFFSET(L285,0,MAX(5-WEEKDAY(L278,3),0),1,MIN(7-WEEKDAY(L278,3),2)),"外")+COUNTIF(OFFSET(L285,0,MAX(5-WEEKDAY(L278,3),0)+7,1,2),"外")+COUNTIF(OFFSET(L285,0,MAX(5-WEEKDAY(L278,3),0)+14,1,2),"外")+COUNTIF(OFFSET(L285,0,MAX(5-WEEKDAY(L278,3),0)+21,1,2),"外")+IF(BR282-BR280&lt;27,0,COUNTIF(OFFSET(L285,0,BR280+26,1,MIN(7-BR283,2)),"外"))</f>
        <v>0</v>
      </c>
      <c r="BC284" s="238"/>
      <c r="BD284" s="209"/>
      <c r="BE284" s="222"/>
      <c r="BF284" s="209"/>
      <c r="BG284" s="222"/>
      <c r="BH284" s="222"/>
      <c r="BI284" s="222"/>
      <c r="BJ284" s="222"/>
      <c r="BK284" s="222"/>
      <c r="BL284" s="173"/>
      <c r="BM284" s="227"/>
      <c r="BN284" s="227"/>
      <c r="BO284" s="173"/>
      <c r="BP284" s="227"/>
      <c r="BQ284" s="142" t="s">
        <v>101</v>
      </c>
      <c r="BR284" s="33">
        <f>SIGN(BR280)+SIGN(BR283)+BR285</f>
        <v>6</v>
      </c>
      <c r="BS284" s="173"/>
      <c r="BT284" s="173"/>
    </row>
    <row r="285" spans="1:74" s="4" customFormat="1" ht="29.1" customHeight="1">
      <c r="A285" s="17">
        <f t="shared" si="66"/>
        <v>9</v>
      </c>
      <c r="B285" s="17">
        <f t="shared" si="67"/>
        <v>30</v>
      </c>
      <c r="D285" s="89" cm="1">
        <f t="array" aca="1" ref="D285" ca="1">IF(INDIRECT(VLOOKUP(B285,B$8:C$38,2,FALSE)&amp;(10*A285-1))="","",INDIRECT(VLOOKUP(B285,B$8:C$38,2,FALSE)&amp;(10*A285-1)))</f>
        <v>46203</v>
      </c>
      <c r="E285" s="17" t="str">
        <f t="shared" ca="1" si="65"/>
        <v>火</v>
      </c>
      <c r="F285" s="17" t="str" cm="1">
        <f t="array" aca="1" ref="F285" ca="1">IF(E285="","",IF(INDIRECT(VLOOKUP(B285,B$8:C$38,2,FALSE)&amp;(10*A285+3))="","",INDIRECT(VLOOKUP(B285,B$8:C$38,2,FALSE)&amp;(10*A285+3))))</f>
        <v/>
      </c>
      <c r="G285" s="17" t="str" cm="1">
        <f t="array" aca="1" ref="G285" ca="1">IF(E285="","",IF(INDIRECT(VLOOKUP(B285,B$8:C$38,2,FALSE)&amp;(10*A285+5))="","",INDIRECT(VLOOKUP(B285,B$8:C$38,2,FALSE)&amp;(10*A285+5))))</f>
        <v/>
      </c>
      <c r="H285" s="17" t="str" cm="1">
        <f t="array" aca="1" ref="H285" ca="1">IF(G285="","",IF(G285="●","振替後",IF(G285="▲","振替前",IF(G285="○","休日",IF(G285="外","非対象期間",IF(INDIRECT(VLOOKUP(B285,B$8:C$38,2,FALSE)&amp;(10*A285+5))="","",INDIRECT(VLOOKUP(B285,B$8:C$38,2,FALSE)&amp;(10*A285+5))))))))</f>
        <v/>
      </c>
      <c r="J285" s="69"/>
      <c r="K285" s="212" t="s">
        <v>84</v>
      </c>
      <c r="L285" s="194"/>
      <c r="M285" s="194"/>
      <c r="N285" s="194"/>
      <c r="O285" s="194"/>
      <c r="P285" s="194"/>
      <c r="Q285" s="194"/>
      <c r="R285" s="194"/>
      <c r="S285" s="194"/>
      <c r="T285" s="194"/>
      <c r="U285" s="194"/>
      <c r="V285" s="194"/>
      <c r="W285" s="194"/>
      <c r="X285" s="194"/>
      <c r="Y285" s="194"/>
      <c r="Z285" s="194"/>
      <c r="AA285" s="194"/>
      <c r="AB285" s="194"/>
      <c r="AC285" s="194"/>
      <c r="AD285" s="194"/>
      <c r="AE285" s="194"/>
      <c r="AF285" s="194"/>
      <c r="AG285" s="194"/>
      <c r="AH285" s="194"/>
      <c r="AI285" s="194"/>
      <c r="AJ285" s="194"/>
      <c r="AK285" s="194"/>
      <c r="AL285" s="194"/>
      <c r="AM285" s="194"/>
      <c r="AN285" s="194"/>
      <c r="AO285" s="194"/>
      <c r="AP285" s="196"/>
      <c r="AQ285" s="118">
        <f ca="1">IF(BR280=7,COUNTIF(OFFSET($L285,0,0,1,$BR280),"○")+COUNTIF(OFFSET($L285,0,$BR280,1,7),"●"),COUNTIF(OFFSET($L285,0,0,1,$BR280),"○")+COUNTIF(OFFSET($L285,-10,DAY(EOMONTH(L278-1,0))-7+BR280,1,7-$BR280),"○")+COUNTIF(OFFSET(L285,0,BR280,1,7),"●"))</f>
        <v>0</v>
      </c>
      <c r="AR285" s="119">
        <f ca="1">COUNTIF(OFFSET($L285,0,$BR280,1,7),"○")+COUNTIF(OFFSET($L285,0,$BR280+7,1,7),"●")</f>
        <v>0</v>
      </c>
      <c r="AS285" s="119">
        <f ca="1">COUNTIF(OFFSET($L285,0,$BR280+7,1,7),"○")+COUNTIF(OFFSET($L285,0,$BR280+14,1,7),"●")</f>
        <v>0</v>
      </c>
      <c r="AT285" s="119">
        <f ca="1">IF(BR285=3,COUNTIF(OFFSET($L285,0,$BR280+14,1,7),"○")+IFERROR(COUNTIF(OFFSET(L285,0,BR280+22,1,BR283),"●"),0)+COUNTIF(OFFSET(L285,10,0,1,7-BR283),"●"),COUNTIF(OFFSET($L285,0,$BR280+14,1,7),"○")+COUNTIF(OFFSET($L285,0,$BR280+21,1,7),"●"))</f>
        <v>0</v>
      </c>
      <c r="AU285" s="120">
        <f ca="1">IF((BR285+SIGN(BR280))&lt;5,"-",IF(BR283=0,COUNTIF(OFFSET(L285,0,BR280+21,1,7),"○")+COUNTIF(OFFSET(L285,10,0,1,7-BR283),"●"),COUNTIF(OFFSET(L285,0,BR280+21,1,7),"○")+COUNTIF(OFFSET(L285,0,BR280+28,1,BR283),"●")+COUNTIF(OFFSET(L285,10,1,7-BR283,),"●")))</f>
        <v>0</v>
      </c>
      <c r="AV285" s="198">
        <f>BJ280</f>
        <v>0</v>
      </c>
      <c r="AW285" s="200">
        <f>IF(BD280=0,"対象外",AV285/BD280)</f>
        <v>0</v>
      </c>
      <c r="AX285" s="202" t="str">
        <f ca="1">IF(BD280=0,"対象外",IF(AV285/BD280&gt;=0.285,"達成",IF(AV285&gt;=BO283,"達成※","未")))</f>
        <v>未</v>
      </c>
      <c r="AY285" s="204">
        <f>BK280</f>
        <v>32</v>
      </c>
      <c r="AZ285" s="206">
        <f>IFERROR(AY285/BE280,"")</f>
        <v>4.0868454661558112E-2</v>
      </c>
      <c r="BA285" s="241"/>
      <c r="BB285" s="243"/>
      <c r="BC285" s="238"/>
      <c r="BD285" s="210"/>
      <c r="BE285" s="222"/>
      <c r="BF285" s="210"/>
      <c r="BG285" s="222"/>
      <c r="BH285" s="222"/>
      <c r="BI285" s="222"/>
      <c r="BJ285" s="222"/>
      <c r="BK285" s="222"/>
      <c r="BL285" s="173"/>
      <c r="BM285" s="228"/>
      <c r="BN285" s="228"/>
      <c r="BO285" s="173"/>
      <c r="BP285" s="228"/>
      <c r="BQ285" s="37" t="s">
        <v>100</v>
      </c>
      <c r="BR285" s="104">
        <f>ROUNDDOWN((BR282-BR280)/7,0)</f>
        <v>4</v>
      </c>
      <c r="BS285" s="173"/>
      <c r="BT285" s="173"/>
    </row>
    <row r="286" spans="1:74" s="4" customFormat="1" ht="29.1" customHeight="1" thickBot="1">
      <c r="A286" s="17">
        <f t="shared" si="66"/>
        <v>9</v>
      </c>
      <c r="B286" s="17">
        <f t="shared" si="67"/>
        <v>31</v>
      </c>
      <c r="D286" s="89" t="str" cm="1">
        <f t="array" aca="1" ref="D286" ca="1">IF(INDIRECT(VLOOKUP(B286,B$8:C$38,2,FALSE)&amp;(10*A286-1))="","",INDIRECT(VLOOKUP(B286,B$8:C$38,2,FALSE)&amp;(10*A286-1)))</f>
        <v/>
      </c>
      <c r="E286" s="17" t="str">
        <f t="shared" ca="1" si="65"/>
        <v/>
      </c>
      <c r="F286" s="17" t="str" cm="1">
        <f t="array" aca="1" ref="F286" ca="1">IF(E286="","",IF(INDIRECT(VLOOKUP(B286,B$8:C$38,2,FALSE)&amp;(10*A286+3))="","",INDIRECT(VLOOKUP(B286,B$8:C$38,2,FALSE)&amp;(10*A286+3))))</f>
        <v/>
      </c>
      <c r="G286" s="17" t="str" cm="1">
        <f t="array" aca="1" ref="G286" ca="1">IF(E286="","",IF(INDIRECT(VLOOKUP(B286,B$8:C$38,2,FALSE)&amp;(10*A286+5))="","",INDIRECT(VLOOKUP(B286,B$8:C$38,2,FALSE)&amp;(10*A286+5))))</f>
        <v/>
      </c>
      <c r="H286" s="17" t="str" cm="1">
        <f t="array" aca="1" ref="H286" ca="1">IF(G286="","",IF(G286="●","振替後",IF(G286="▲","振替前",IF(G286="○","休日",IF(G286="外","非対象期間",IF(INDIRECT(VLOOKUP(B286,B$8:C$38,2,FALSE)&amp;(10*A286+5))="","",INDIRECT(VLOOKUP(B286,B$8:C$38,2,FALSE)&amp;(10*A286+5))))))))</f>
        <v/>
      </c>
      <c r="J286" s="69"/>
      <c r="K286" s="213"/>
      <c r="L286" s="195"/>
      <c r="M286" s="195"/>
      <c r="N286" s="195"/>
      <c r="O286" s="195"/>
      <c r="P286" s="195"/>
      <c r="Q286" s="195"/>
      <c r="R286" s="195"/>
      <c r="S286" s="195"/>
      <c r="T286" s="195"/>
      <c r="U286" s="195"/>
      <c r="V286" s="195"/>
      <c r="W286" s="195"/>
      <c r="X286" s="195"/>
      <c r="Y286" s="195"/>
      <c r="Z286" s="195"/>
      <c r="AA286" s="195"/>
      <c r="AB286" s="195"/>
      <c r="AC286" s="195"/>
      <c r="AD286" s="195"/>
      <c r="AE286" s="195"/>
      <c r="AF286" s="195"/>
      <c r="AG286" s="195"/>
      <c r="AH286" s="195"/>
      <c r="AI286" s="195"/>
      <c r="AJ286" s="195"/>
      <c r="AK286" s="195"/>
      <c r="AL286" s="195"/>
      <c r="AM286" s="195"/>
      <c r="AN286" s="195"/>
      <c r="AO286" s="195"/>
      <c r="AP286" s="197"/>
      <c r="AQ286" s="123" t="str">
        <f ca="1">IF(BR280=1,
IF((2-COUNTIF(OFFSET(L285,0,0,1,1),"外")-COUNTIF(OFFSET(L285,-10,BR272-1),"外"))&lt;=AQ285,"達成","未"),
IF((2-COUNTIF(OFFSET(L285,0,MAX(5-WEEKDAY(L278,3),0),1,2),"外"))&lt;=AQ285,"達成","未"))</f>
        <v>未</v>
      </c>
      <c r="AR286" s="124" t="str">
        <f ca="1">IF((2-COUNTIF(OFFSET($L285,0,$BR280+5,1,2),"外"))&lt;=AR285,"達成","未")</f>
        <v>未</v>
      </c>
      <c r="AS286" s="124" t="str">
        <f ca="1">IF((2-COUNTIF(OFFSET($L285,0,$BR280+12,1,2),"外"))&lt;=AS285,"達成","未")</f>
        <v>未</v>
      </c>
      <c r="AT286" s="124" t="str">
        <f ca="1">IF((2-COUNTIF(OFFSET($L285,0,$BR280+19,1,2),"外"))&lt;=AT285,"達成","未")</f>
        <v>未</v>
      </c>
      <c r="AU286" s="125" t="str">
        <f ca="1">IF((BR285+SIGN(BR280))&lt;5,"-",IF((2-COUNTIF(OFFSET($L285,0,$BR280+26,1,2),"外"))&lt;=AU285,"達成","未"))</f>
        <v>未</v>
      </c>
      <c r="AV286" s="199"/>
      <c r="AW286" s="201"/>
      <c r="AX286" s="203"/>
      <c r="AY286" s="205"/>
      <c r="AZ286" s="207"/>
      <c r="BA286" s="38"/>
      <c r="BB286" s="38"/>
      <c r="BC286" s="138"/>
      <c r="BD286" s="138"/>
      <c r="BE286" s="138"/>
      <c r="BF286" s="138"/>
      <c r="BG286" s="138"/>
      <c r="BH286" s="138"/>
      <c r="BI286" s="138"/>
      <c r="BJ286" s="138"/>
      <c r="BK286" s="138"/>
      <c r="BL286" s="46"/>
      <c r="BM286" s="46"/>
      <c r="BN286" s="46"/>
      <c r="BO286" s="46"/>
      <c r="BP286" s="46"/>
      <c r="BQ286" s="46"/>
      <c r="BR286" s="34"/>
      <c r="BS286" s="46"/>
      <c r="BT286" s="2"/>
    </row>
    <row r="287" spans="1:74" ht="14.25" thickBot="1">
      <c r="A287" s="17">
        <f t="shared" si="66"/>
        <v>10</v>
      </c>
      <c r="B287" s="17">
        <f t="shared" si="67"/>
        <v>1</v>
      </c>
      <c r="D287" s="89" cm="1">
        <f t="array" aca="1" ref="D287" ca="1">IF(INDIRECT(VLOOKUP(B287,B$8:C$38,2,FALSE)&amp;(10*A287-1))="","",INDIRECT(VLOOKUP(B287,B$8:C$38,2,FALSE)&amp;(10*A287-1)))</f>
        <v>46204</v>
      </c>
      <c r="E287" s="17" t="str">
        <f t="shared" ca="1" si="65"/>
        <v>水</v>
      </c>
      <c r="F287" s="17" t="str" cm="1">
        <f t="array" aca="1" ref="F287" ca="1">IF(E287="","",IF(INDIRECT(VLOOKUP(B287,B$8:C$38,2,FALSE)&amp;(10*A287+3))="","",INDIRECT(VLOOKUP(B287,B$8:C$38,2,FALSE)&amp;(10*A287+3))))</f>
        <v/>
      </c>
      <c r="G287" s="17" t="str" cm="1">
        <f t="array" aca="1" ref="G287" ca="1">IF(E287="","",IF(INDIRECT(VLOOKUP(B287,B$8:C$38,2,FALSE)&amp;(10*A287+5))="","",INDIRECT(VLOOKUP(B287,B$8:C$38,2,FALSE)&amp;(10*A287+5))))</f>
        <v/>
      </c>
      <c r="H287" s="17" t="str" cm="1">
        <f t="array" aca="1" ref="H287" ca="1">IF(G287="","",IF(G287="●","振替後",IF(G287="▲","振替前",IF(G287="○","休日",IF(G287="外","非対象期間",IF(INDIRECT(VLOOKUP(B287,B$8:C$38,2,FALSE)&amp;(10*A287+5))="","",INDIRECT(VLOOKUP(B287,B$8:C$38,2,FALSE)&amp;(10*A287+5))))))))</f>
        <v/>
      </c>
      <c r="J287" s="52"/>
      <c r="K287" s="53"/>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c r="AN287" s="130"/>
      <c r="AO287" s="130"/>
      <c r="AP287" s="130"/>
      <c r="BI287" s="7"/>
      <c r="BJ287" s="7"/>
      <c r="BK287" s="7"/>
      <c r="BL287" s="2"/>
    </row>
    <row r="288" spans="1:74" ht="13.5" customHeight="1">
      <c r="A288" s="17">
        <f t="shared" si="66"/>
        <v>10</v>
      </c>
      <c r="B288" s="17">
        <f t="shared" si="67"/>
        <v>2</v>
      </c>
      <c r="D288" s="89" cm="1">
        <f t="array" aca="1" ref="D288" ca="1">IF(INDIRECT(VLOOKUP(B288,B$8:C$38,2,FALSE)&amp;(10*A288-1))="","",INDIRECT(VLOOKUP(B288,B$8:C$38,2,FALSE)&amp;(10*A288-1)))</f>
        <v>46205</v>
      </c>
      <c r="E288" s="17" t="str">
        <f t="shared" ca="1" si="65"/>
        <v>木</v>
      </c>
      <c r="F288" s="17" t="str" cm="1">
        <f t="array" aca="1" ref="F288" ca="1">IF(E288="","",IF(INDIRECT(VLOOKUP(B288,B$8:C$38,2,FALSE)&amp;(10*A288+3))="","",INDIRECT(VLOOKUP(B288,B$8:C$38,2,FALSE)&amp;(10*A288+3))))</f>
        <v/>
      </c>
      <c r="G288" s="17" t="str" cm="1">
        <f t="array" aca="1" ref="G288" ca="1">IF(E288="","",IF(INDIRECT(VLOOKUP(B288,B$8:C$38,2,FALSE)&amp;(10*A288+5))="","",INDIRECT(VLOOKUP(B288,B$8:C$38,2,FALSE)&amp;(10*A288+5))))</f>
        <v/>
      </c>
      <c r="H288" s="17" t="str" cm="1">
        <f t="array" aca="1" ref="H288" ca="1">IF(G288="","",IF(G288="●","振替後",IF(G288="▲","振替前",IF(G288="○","休日",IF(G288="外","非対象期間",IF(INDIRECT(VLOOKUP(B288,B$8:C$38,2,FALSE)&amp;(10*A288+5))="","",INDIRECT(VLOOKUP(B288,B$8:C$38,2,FALSE)&amp;(10*A288+5))))))))</f>
        <v/>
      </c>
      <c r="J288" s="52"/>
      <c r="K288" s="66" t="s">
        <v>0</v>
      </c>
      <c r="L288" s="258">
        <f>DATE(YEAR(L278),MONTH(L278)+1,DAY(L278))</f>
        <v>46784</v>
      </c>
      <c r="M288" s="258"/>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258"/>
      <c r="AL288" s="258"/>
      <c r="AM288" s="258"/>
      <c r="AN288" s="258"/>
      <c r="AO288" s="258"/>
      <c r="AP288" s="259"/>
      <c r="AQ288" s="270" t="s">
        <v>136</v>
      </c>
      <c r="AR288" s="271"/>
      <c r="AS288" s="271"/>
      <c r="AT288" s="271"/>
      <c r="AU288" s="272"/>
      <c r="AV288" s="260" t="s">
        <v>50</v>
      </c>
      <c r="AW288" s="261"/>
      <c r="AX288" s="262"/>
      <c r="AY288" s="266" t="s">
        <v>11</v>
      </c>
      <c r="AZ288" s="267"/>
      <c r="BA288" s="250" t="s">
        <v>102</v>
      </c>
      <c r="BB288" s="253" t="s">
        <v>103</v>
      </c>
      <c r="BC288" s="256" t="s">
        <v>15</v>
      </c>
      <c r="BD288" s="208" t="s">
        <v>104</v>
      </c>
      <c r="BE288" s="247" t="s">
        <v>105</v>
      </c>
      <c r="BF288" s="208" t="s">
        <v>107</v>
      </c>
      <c r="BG288" s="247" t="s">
        <v>106</v>
      </c>
      <c r="BH288" s="208" t="s">
        <v>80</v>
      </c>
      <c r="BI288" s="208" t="s">
        <v>81</v>
      </c>
      <c r="BJ288" s="139" t="s">
        <v>82</v>
      </c>
      <c r="BK288" s="139" t="s">
        <v>83</v>
      </c>
      <c r="BL288" s="222" t="s">
        <v>52</v>
      </c>
      <c r="BM288" s="247" t="s">
        <v>108</v>
      </c>
      <c r="BN288" s="247" t="s">
        <v>109</v>
      </c>
      <c r="BO288" s="222" t="s">
        <v>110</v>
      </c>
      <c r="BP288" s="222" t="s">
        <v>111</v>
      </c>
      <c r="BQ288" s="143"/>
      <c r="BR288" s="245" t="s">
        <v>92</v>
      </c>
      <c r="BS288" s="222" t="s">
        <v>61</v>
      </c>
      <c r="BT288" s="173" t="s">
        <v>142</v>
      </c>
    </row>
    <row r="289" spans="1:74" ht="12.95" customHeight="1">
      <c r="A289" s="17">
        <f t="shared" si="66"/>
        <v>10</v>
      </c>
      <c r="B289" s="17">
        <f t="shared" si="67"/>
        <v>3</v>
      </c>
      <c r="D289" s="89" cm="1">
        <f t="array" aca="1" ref="D289" ca="1">IF(INDIRECT(VLOOKUP(B289,B$8:C$38,2,FALSE)&amp;(10*A289-1))="","",INDIRECT(VLOOKUP(B289,B$8:C$38,2,FALSE)&amp;(10*A289-1)))</f>
        <v>46206</v>
      </c>
      <c r="E289" s="17" t="str">
        <f t="shared" ca="1" si="65"/>
        <v>金</v>
      </c>
      <c r="F289" s="17" t="str" cm="1">
        <f t="array" aca="1" ref="F289" ca="1">IF(E289="","",IF(INDIRECT(VLOOKUP(B289,B$8:C$38,2,FALSE)&amp;(10*A289+3))="","",INDIRECT(VLOOKUP(B289,B$8:C$38,2,FALSE)&amp;(10*A289+3))))</f>
        <v/>
      </c>
      <c r="G289" s="17" t="str" cm="1">
        <f t="array" aca="1" ref="G289" ca="1">IF(E289="","",IF(INDIRECT(VLOOKUP(B289,B$8:C$38,2,FALSE)&amp;(10*A289+5))="","",INDIRECT(VLOOKUP(B289,B$8:C$38,2,FALSE)&amp;(10*A289+5))))</f>
        <v/>
      </c>
      <c r="H289" s="17" t="str" cm="1">
        <f t="array" aca="1" ref="H289" ca="1">IF(G289="","",IF(G289="●","振替後",IF(G289="▲","振替前",IF(G289="○","休日",IF(G289="外","非対象期間",IF(INDIRECT(VLOOKUP(B289,B$8:C$38,2,FALSE)&amp;(10*A289+5))="","",INDIRECT(VLOOKUP(B289,B$8:C$38,2,FALSE)&amp;(10*A289+5))))))))</f>
        <v/>
      </c>
      <c r="J289" s="52"/>
      <c r="K289" s="67" t="s">
        <v>1</v>
      </c>
      <c r="L289" s="126">
        <f>DATE(YEAR(L288),MONTH(L288),DAY(L288))</f>
        <v>46784</v>
      </c>
      <c r="M289" s="126">
        <f>IF(MONTH(DATE(YEAR(L289),MONTH(L289),DAY(L289)+1))=MONTH($L288),DATE(YEAR(L289),MONTH(L289),DAY(L289)+1),"")</f>
        <v>46785</v>
      </c>
      <c r="N289" s="126">
        <f t="shared" ref="N289:AP289" si="72">IF(MONTH(DATE(YEAR(M289),MONTH(M289),DAY(M289)+1))=MONTH($L288),DATE(YEAR(M289),MONTH(M289),DAY(M289)+1),"")</f>
        <v>46786</v>
      </c>
      <c r="O289" s="126">
        <f t="shared" si="72"/>
        <v>46787</v>
      </c>
      <c r="P289" s="126">
        <f t="shared" si="72"/>
        <v>46788</v>
      </c>
      <c r="Q289" s="126">
        <f t="shared" si="72"/>
        <v>46789</v>
      </c>
      <c r="R289" s="126">
        <f t="shared" si="72"/>
        <v>46790</v>
      </c>
      <c r="S289" s="126">
        <f t="shared" si="72"/>
        <v>46791</v>
      </c>
      <c r="T289" s="126">
        <f t="shared" si="72"/>
        <v>46792</v>
      </c>
      <c r="U289" s="126">
        <f t="shared" si="72"/>
        <v>46793</v>
      </c>
      <c r="V289" s="126">
        <f t="shared" si="72"/>
        <v>46794</v>
      </c>
      <c r="W289" s="126">
        <f t="shared" si="72"/>
        <v>46795</v>
      </c>
      <c r="X289" s="126">
        <f t="shared" si="72"/>
        <v>46796</v>
      </c>
      <c r="Y289" s="126">
        <f t="shared" si="72"/>
        <v>46797</v>
      </c>
      <c r="Z289" s="126">
        <f t="shared" si="72"/>
        <v>46798</v>
      </c>
      <c r="AA289" s="126">
        <f t="shared" si="72"/>
        <v>46799</v>
      </c>
      <c r="AB289" s="126">
        <f t="shared" si="72"/>
        <v>46800</v>
      </c>
      <c r="AC289" s="126">
        <f t="shared" si="72"/>
        <v>46801</v>
      </c>
      <c r="AD289" s="126">
        <f t="shared" si="72"/>
        <v>46802</v>
      </c>
      <c r="AE289" s="126">
        <f t="shared" si="72"/>
        <v>46803</v>
      </c>
      <c r="AF289" s="126">
        <f t="shared" si="72"/>
        <v>46804</v>
      </c>
      <c r="AG289" s="126">
        <f t="shared" si="72"/>
        <v>46805</v>
      </c>
      <c r="AH289" s="126">
        <f t="shared" si="72"/>
        <v>46806</v>
      </c>
      <c r="AI289" s="126">
        <f t="shared" si="72"/>
        <v>46807</v>
      </c>
      <c r="AJ289" s="126">
        <f t="shared" si="72"/>
        <v>46808</v>
      </c>
      <c r="AK289" s="126">
        <f t="shared" si="72"/>
        <v>46809</v>
      </c>
      <c r="AL289" s="126">
        <f t="shared" si="72"/>
        <v>46810</v>
      </c>
      <c r="AM289" s="126">
        <f t="shared" si="72"/>
        <v>46811</v>
      </c>
      <c r="AN289" s="126">
        <f t="shared" si="72"/>
        <v>46812</v>
      </c>
      <c r="AO289" s="126" t="str">
        <f t="shared" si="72"/>
        <v/>
      </c>
      <c r="AP289" s="127" t="e">
        <f t="shared" si="72"/>
        <v>#VALUE!</v>
      </c>
      <c r="AQ289" s="273"/>
      <c r="AR289" s="274"/>
      <c r="AS289" s="274"/>
      <c r="AT289" s="274"/>
      <c r="AU289" s="275"/>
      <c r="AV289" s="263"/>
      <c r="AW289" s="264"/>
      <c r="AX289" s="265"/>
      <c r="AY289" s="268"/>
      <c r="AZ289" s="269"/>
      <c r="BA289" s="251"/>
      <c r="BB289" s="254"/>
      <c r="BC289" s="257"/>
      <c r="BD289" s="210"/>
      <c r="BE289" s="248"/>
      <c r="BF289" s="210"/>
      <c r="BG289" s="248"/>
      <c r="BH289" s="210"/>
      <c r="BI289" s="210"/>
      <c r="BJ289" s="140" t="s">
        <v>78</v>
      </c>
      <c r="BK289" s="140" t="s">
        <v>79</v>
      </c>
      <c r="BL289" s="222"/>
      <c r="BM289" s="249"/>
      <c r="BN289" s="249"/>
      <c r="BO289" s="173"/>
      <c r="BP289" s="173"/>
      <c r="BQ289" s="144"/>
      <c r="BR289" s="246"/>
      <c r="BS289" s="222"/>
      <c r="BT289" s="173"/>
    </row>
    <row r="290" spans="1:74" ht="13.5" customHeight="1">
      <c r="A290" s="17">
        <f t="shared" si="66"/>
        <v>10</v>
      </c>
      <c r="B290" s="17">
        <f t="shared" si="67"/>
        <v>4</v>
      </c>
      <c r="D290" s="89" cm="1">
        <f t="array" aca="1" ref="D290" ca="1">IF(INDIRECT(VLOOKUP(B290,B$8:C$38,2,FALSE)&amp;(10*A290-1))="","",INDIRECT(VLOOKUP(B290,B$8:C$38,2,FALSE)&amp;(10*A290-1)))</f>
        <v>46207</v>
      </c>
      <c r="E290" s="17" t="str">
        <f t="shared" ca="1" si="65"/>
        <v>土</v>
      </c>
      <c r="F290" s="17" t="str" cm="1">
        <f t="array" aca="1" ref="F290" ca="1">IF(E290="","",IF(INDIRECT(VLOOKUP(B290,B$8:C$38,2,FALSE)&amp;(10*A290+3))="","",INDIRECT(VLOOKUP(B290,B$8:C$38,2,FALSE)&amp;(10*A290+3))))</f>
        <v/>
      </c>
      <c r="G290" s="17" t="str" cm="1">
        <f t="array" aca="1" ref="G290" ca="1">IF(E290="","",IF(INDIRECT(VLOOKUP(B290,B$8:C$38,2,FALSE)&amp;(10*A290+5))="","",INDIRECT(VLOOKUP(B290,B$8:C$38,2,FALSE)&amp;(10*A290+5))))</f>
        <v/>
      </c>
      <c r="H290" s="17" t="str" cm="1">
        <f t="array" aca="1" ref="H290" ca="1">IF(G290="","",IF(G290="●","振替後",IF(G290="▲","振替前",IF(G290="○","休日",IF(G290="外","非対象期間",IF(INDIRECT(VLOOKUP(B290,B$8:C$38,2,FALSE)&amp;(10*A290+5))="","",INDIRECT(VLOOKUP(B290,B$8:C$38,2,FALSE)&amp;(10*A290+5))))))))</f>
        <v/>
      </c>
      <c r="J290" s="52"/>
      <c r="K290" s="67" t="s">
        <v>2</v>
      </c>
      <c r="L290" s="145" t="str">
        <f t="shared" ref="L290:AP290" si="73">TEXT(L289,"aaa")</f>
        <v>火</v>
      </c>
      <c r="M290" s="145" t="str">
        <f t="shared" si="73"/>
        <v>水</v>
      </c>
      <c r="N290" s="145" t="str">
        <f t="shared" si="73"/>
        <v>木</v>
      </c>
      <c r="O290" s="145" t="str">
        <f t="shared" si="73"/>
        <v>金</v>
      </c>
      <c r="P290" s="145" t="str">
        <f t="shared" si="73"/>
        <v>土</v>
      </c>
      <c r="Q290" s="145" t="str">
        <f t="shared" si="73"/>
        <v>日</v>
      </c>
      <c r="R290" s="145" t="str">
        <f t="shared" si="73"/>
        <v>月</v>
      </c>
      <c r="S290" s="145" t="str">
        <f t="shared" si="73"/>
        <v>火</v>
      </c>
      <c r="T290" s="145" t="str">
        <f t="shared" si="73"/>
        <v>水</v>
      </c>
      <c r="U290" s="145" t="str">
        <f t="shared" si="73"/>
        <v>木</v>
      </c>
      <c r="V290" s="145" t="str">
        <f t="shared" si="73"/>
        <v>金</v>
      </c>
      <c r="W290" s="145" t="str">
        <f t="shared" si="73"/>
        <v>土</v>
      </c>
      <c r="X290" s="145" t="str">
        <f t="shared" si="73"/>
        <v>日</v>
      </c>
      <c r="Y290" s="145" t="str">
        <f t="shared" si="73"/>
        <v>月</v>
      </c>
      <c r="Z290" s="145" t="str">
        <f t="shared" si="73"/>
        <v>火</v>
      </c>
      <c r="AA290" s="145" t="str">
        <f t="shared" si="73"/>
        <v>水</v>
      </c>
      <c r="AB290" s="145" t="str">
        <f t="shared" si="73"/>
        <v>木</v>
      </c>
      <c r="AC290" s="145" t="str">
        <f t="shared" si="73"/>
        <v>金</v>
      </c>
      <c r="AD290" s="145" t="str">
        <f t="shared" si="73"/>
        <v>土</v>
      </c>
      <c r="AE290" s="145" t="str">
        <f t="shared" si="73"/>
        <v>日</v>
      </c>
      <c r="AF290" s="145" t="str">
        <f t="shared" si="73"/>
        <v>月</v>
      </c>
      <c r="AG290" s="145" t="str">
        <f t="shared" si="73"/>
        <v>火</v>
      </c>
      <c r="AH290" s="145" t="str">
        <f t="shared" si="73"/>
        <v>水</v>
      </c>
      <c r="AI290" s="145" t="str">
        <f t="shared" si="73"/>
        <v>木</v>
      </c>
      <c r="AJ290" s="145" t="str">
        <f t="shared" si="73"/>
        <v>金</v>
      </c>
      <c r="AK290" s="145" t="str">
        <f t="shared" si="73"/>
        <v>土</v>
      </c>
      <c r="AL290" s="145" t="str">
        <f t="shared" si="73"/>
        <v>日</v>
      </c>
      <c r="AM290" s="145" t="str">
        <f t="shared" si="73"/>
        <v>月</v>
      </c>
      <c r="AN290" s="145" t="str">
        <f t="shared" si="73"/>
        <v>火</v>
      </c>
      <c r="AO290" s="145" t="str">
        <f t="shared" si="73"/>
        <v/>
      </c>
      <c r="AP290" s="146" t="e">
        <f t="shared" si="73"/>
        <v>#VALUE!</v>
      </c>
      <c r="AQ290" s="287" t="s">
        <v>137</v>
      </c>
      <c r="AR290" s="289" t="s">
        <v>138</v>
      </c>
      <c r="AS290" s="289" t="s">
        <v>139</v>
      </c>
      <c r="AT290" s="289" t="s">
        <v>140</v>
      </c>
      <c r="AU290" s="304" t="s">
        <v>141</v>
      </c>
      <c r="AV290" s="229" t="s">
        <v>44</v>
      </c>
      <c r="AW290" s="230" t="s">
        <v>12</v>
      </c>
      <c r="AX290" s="231" t="s">
        <v>51</v>
      </c>
      <c r="AY290" s="232" t="s">
        <v>44</v>
      </c>
      <c r="AZ290" s="235" t="s">
        <v>13</v>
      </c>
      <c r="BA290" s="252"/>
      <c r="BB290" s="255"/>
      <c r="BC290" s="238">
        <f>COUNT(L289:AP289)</f>
        <v>29</v>
      </c>
      <c r="BD290" s="208">
        <f>BC290-BA292</f>
        <v>29</v>
      </c>
      <c r="BE290" s="222">
        <f>SUM(BD$8:BD293)</f>
        <v>812</v>
      </c>
      <c r="BF290" s="208">
        <f>BC290-BA294</f>
        <v>29</v>
      </c>
      <c r="BG290" s="222">
        <f>SUM(BF$8:BF293)</f>
        <v>812</v>
      </c>
      <c r="BH290" s="222">
        <f>COUNTIF(L293:AP293,"○")+COUNTIF(L293:AP293,"●")</f>
        <v>0</v>
      </c>
      <c r="BI290" s="222">
        <f>SUM(BH$9:BH294)</f>
        <v>32</v>
      </c>
      <c r="BJ290" s="222">
        <f>COUNTIF(L295:AP295,"○")+COUNTIF(L295:AP295,"●")</f>
        <v>0</v>
      </c>
      <c r="BK290" s="222">
        <f>SUM(BJ$10:BJ295)</f>
        <v>32</v>
      </c>
      <c r="BL290" s="173">
        <f>COUNTIF(L290:AP290,"土")+COUNTIF(L290:AP290,"日")</f>
        <v>8</v>
      </c>
      <c r="BM290" s="248"/>
      <c r="BN290" s="248"/>
      <c r="BO290" s="173" t="str">
        <f ca="1">IF(OR(BM291/BD290&lt;0.285,BM291=0),"特例","特例なし")</f>
        <v>特例</v>
      </c>
      <c r="BP290" s="173" t="str">
        <f ca="1">IF(OR(BN291/BF290&lt;0.285,BN291=0),"特例","特例なし")</f>
        <v>特例</v>
      </c>
      <c r="BQ290" s="223" t="s">
        <v>97</v>
      </c>
      <c r="BR290" s="225">
        <f>ABS(IF(WEEKDAY(L288,3)=0,7,WEEKDAY(L288,3)-7))</f>
        <v>6</v>
      </c>
      <c r="BS290" s="173">
        <f ca="1">IF($AX$340="計画",IF(BD290=0,1,IF(AX293="達成",1,IF(AX293="達成※",1,0))),IF(BF290=0,1,IF(AX295="達成",1,IF(AX295="達成※",1,0))))</f>
        <v>0</v>
      </c>
      <c r="BT290" s="173">
        <f ca="1">IF($AX$340="計画",IF(COUNTIF(AQ294:AU294,"未")=0,1,0),IF(COUNTIF(AQ296:AU296,"未")=0,1,0))</f>
        <v>0</v>
      </c>
    </row>
    <row r="291" spans="1:74" ht="33.950000000000003" customHeight="1">
      <c r="A291" s="17">
        <f t="shared" si="66"/>
        <v>10</v>
      </c>
      <c r="B291" s="17">
        <f t="shared" si="67"/>
        <v>5</v>
      </c>
      <c r="D291" s="89" cm="1">
        <f t="array" aca="1" ref="D291" ca="1">IF(INDIRECT(VLOOKUP(B291,B$8:C$38,2,FALSE)&amp;(10*A291-1))="","",INDIRECT(VLOOKUP(B291,B$8:C$38,2,FALSE)&amp;(10*A291-1)))</f>
        <v>46208</v>
      </c>
      <c r="E291" s="17" t="str">
        <f t="shared" ca="1" si="65"/>
        <v>日</v>
      </c>
      <c r="F291" s="17" t="str" cm="1">
        <f t="array" aca="1" ref="F291" ca="1">IF(E291="","",IF(INDIRECT(VLOOKUP(B291,B$8:C$38,2,FALSE)&amp;(10*A291+3))="","",INDIRECT(VLOOKUP(B291,B$8:C$38,2,FALSE)&amp;(10*A291+3))))</f>
        <v/>
      </c>
      <c r="G291" s="17" t="str" cm="1">
        <f t="array" aca="1" ref="G291" ca="1">IF(E291="","",IF(INDIRECT(VLOOKUP(B291,B$8:C$38,2,FALSE)&amp;(10*A291+5))="","",INDIRECT(VLOOKUP(B291,B$8:C$38,2,FALSE)&amp;(10*A291+5))))</f>
        <v/>
      </c>
      <c r="H291" s="17" t="str" cm="1">
        <f t="array" aca="1" ref="H291" ca="1">IF(G291="","",IF(G291="●","振替後",IF(G291="▲","振替前",IF(G291="○","休日",IF(G291="外","非対象期間",IF(INDIRECT(VLOOKUP(B291,B$8:C$38,2,FALSE)&amp;(10*A291+5))="","",INDIRECT(VLOOKUP(B291,B$8:C$38,2,FALSE)&amp;(10*A291+5))))))))</f>
        <v/>
      </c>
      <c r="J291" s="52"/>
      <c r="K291" s="220" t="s">
        <v>3</v>
      </c>
      <c r="L291" s="218" t="str">
        <f>IFERROR(VLOOKUP(L289,祝日一覧!$A:$C,3,FALSE),"")</f>
        <v/>
      </c>
      <c r="M291" s="218" t="str">
        <f>IFERROR(VLOOKUP(M289,祝日一覧!$A:$C,3,FALSE),"")</f>
        <v/>
      </c>
      <c r="N291" s="218" t="str">
        <f>IFERROR(VLOOKUP(N289,祝日一覧!$A:$C,3,FALSE),"")</f>
        <v/>
      </c>
      <c r="O291" s="218" t="str">
        <f>IFERROR(VLOOKUP(O289,祝日一覧!$A:$C,3,FALSE),"")</f>
        <v/>
      </c>
      <c r="P291" s="218" t="str">
        <f>IFERROR(VLOOKUP(P289,祝日一覧!$A:$C,3,FALSE),"")</f>
        <v/>
      </c>
      <c r="Q291" s="218" t="str">
        <f>IFERROR(VLOOKUP(Q289,祝日一覧!$A:$C,3,FALSE),"")</f>
        <v/>
      </c>
      <c r="R291" s="218" t="str">
        <f>IFERROR(VLOOKUP(R289,祝日一覧!$A:$C,3,FALSE),"")</f>
        <v/>
      </c>
      <c r="S291" s="218" t="str">
        <f>IFERROR(VLOOKUP(S289,祝日一覧!$A:$C,3,FALSE),"")</f>
        <v/>
      </c>
      <c r="T291" s="218" t="str">
        <f>IFERROR(VLOOKUP(T289,祝日一覧!$A:$C,3,FALSE),"")</f>
        <v/>
      </c>
      <c r="U291" s="218" t="str">
        <f>IFERROR(VLOOKUP(U289,祝日一覧!$A:$C,3,FALSE),"")</f>
        <v/>
      </c>
      <c r="V291" s="218" t="str">
        <f>IFERROR(VLOOKUP(V289,祝日一覧!$A:$C,3,FALSE),"")</f>
        <v>建国記念の日</v>
      </c>
      <c r="W291" s="218" t="str">
        <f>IFERROR(VLOOKUP(W289,祝日一覧!$A:$C,3,FALSE),"")</f>
        <v/>
      </c>
      <c r="X291" s="218" t="str">
        <f>IFERROR(VLOOKUP(X289,祝日一覧!$A:$C,3,FALSE),"")</f>
        <v/>
      </c>
      <c r="Y291" s="218" t="str">
        <f>IFERROR(VLOOKUP(Y289,祝日一覧!$A:$C,3,FALSE),"")</f>
        <v/>
      </c>
      <c r="Z291" s="218" t="str">
        <f>IFERROR(VLOOKUP(Z289,祝日一覧!$A:$C,3,FALSE),"")</f>
        <v/>
      </c>
      <c r="AA291" s="218" t="str">
        <f>IFERROR(VLOOKUP(AA289,祝日一覧!$A:$C,3,FALSE),"")</f>
        <v/>
      </c>
      <c r="AB291" s="218" t="str">
        <f>IFERROR(VLOOKUP(AB289,祝日一覧!$A:$C,3,FALSE),"")</f>
        <v/>
      </c>
      <c r="AC291" s="218" t="str">
        <f>IFERROR(VLOOKUP(AC289,祝日一覧!$A:$C,3,FALSE),"")</f>
        <v/>
      </c>
      <c r="AD291" s="218" t="str">
        <f>IFERROR(VLOOKUP(AD289,祝日一覧!$A:$C,3,FALSE),"")</f>
        <v/>
      </c>
      <c r="AE291" s="218" t="str">
        <f>IFERROR(VLOOKUP(AE289,祝日一覧!$A:$C,3,FALSE),"")</f>
        <v/>
      </c>
      <c r="AF291" s="218" t="str">
        <f>IFERROR(VLOOKUP(AF289,祝日一覧!$A:$C,3,FALSE),"")</f>
        <v/>
      </c>
      <c r="AG291" s="218" t="str">
        <f>IFERROR(VLOOKUP(AG289,祝日一覧!$A:$C,3,FALSE),"")</f>
        <v/>
      </c>
      <c r="AH291" s="218" t="str">
        <f>IFERROR(VLOOKUP(AH289,祝日一覧!$A:$C,3,FALSE),"")</f>
        <v>天皇誕生日</v>
      </c>
      <c r="AI291" s="218" t="str">
        <f>IFERROR(VLOOKUP(AI289,祝日一覧!$A:$C,3,FALSE),"")</f>
        <v/>
      </c>
      <c r="AJ291" s="218" t="str">
        <f>IFERROR(VLOOKUP(AJ289,祝日一覧!$A:$C,3,FALSE),"")</f>
        <v/>
      </c>
      <c r="AK291" s="218" t="str">
        <f>IFERROR(VLOOKUP(AK289,祝日一覧!$A:$C,3,FALSE),"")</f>
        <v/>
      </c>
      <c r="AL291" s="218" t="str">
        <f>IFERROR(VLOOKUP(AL289,祝日一覧!$A:$C,3,FALSE),"")</f>
        <v/>
      </c>
      <c r="AM291" s="218" t="str">
        <f>IFERROR(VLOOKUP(AM289,祝日一覧!$A:$C,3,FALSE),"")</f>
        <v/>
      </c>
      <c r="AN291" s="218" t="str">
        <f>IFERROR(VLOOKUP(AN289,祝日一覧!$A:$C,3,FALSE),"")</f>
        <v/>
      </c>
      <c r="AO291" s="218" t="str">
        <f>IFERROR(VLOOKUP(AO289,祝日一覧!$A:$C,3,FALSE),"")</f>
        <v/>
      </c>
      <c r="AP291" s="219" t="str">
        <f>IFERROR(VLOOKUP(AP289,祝日一覧!$A:$C,3,FALSE),"")</f>
        <v/>
      </c>
      <c r="AQ291" s="288"/>
      <c r="AR291" s="290"/>
      <c r="AS291" s="290"/>
      <c r="AT291" s="290"/>
      <c r="AU291" s="305"/>
      <c r="AV291" s="229"/>
      <c r="AW291" s="230"/>
      <c r="AX291" s="231"/>
      <c r="AY291" s="233"/>
      <c r="AZ291" s="236"/>
      <c r="BA291" s="41" t="s">
        <v>85</v>
      </c>
      <c r="BB291" s="42" t="s">
        <v>85</v>
      </c>
      <c r="BC291" s="238"/>
      <c r="BD291" s="209"/>
      <c r="BE291" s="222"/>
      <c r="BF291" s="209"/>
      <c r="BG291" s="222"/>
      <c r="BH291" s="222"/>
      <c r="BI291" s="222"/>
      <c r="BJ291" s="222"/>
      <c r="BK291" s="222"/>
      <c r="BL291" s="173"/>
      <c r="BM291" s="226">
        <f ca="1">BL290-BB292</f>
        <v>8</v>
      </c>
      <c r="BN291" s="226">
        <f ca="1">BL290-BB294</f>
        <v>8</v>
      </c>
      <c r="BO291" s="173"/>
      <c r="BP291" s="173"/>
      <c r="BQ291" s="224"/>
      <c r="BR291" s="225">
        <f>WEEKDAY(L287,3)</f>
        <v>5</v>
      </c>
      <c r="BS291" s="173"/>
      <c r="BT291" s="173"/>
      <c r="BU291" s="24"/>
    </row>
    <row r="292" spans="1:74" s="3" customFormat="1" ht="53.1" customHeight="1">
      <c r="A292" s="17">
        <f t="shared" si="66"/>
        <v>10</v>
      </c>
      <c r="B292" s="17">
        <f t="shared" si="67"/>
        <v>6</v>
      </c>
      <c r="C292" s="88"/>
      <c r="D292" s="89" cm="1">
        <f t="array" aca="1" ref="D292" ca="1">IF(INDIRECT(VLOOKUP(B292,B$8:C$38,2,FALSE)&amp;(10*A292-1))="","",INDIRECT(VLOOKUP(B292,B$8:C$38,2,FALSE)&amp;(10*A292-1)))</f>
        <v>46209</v>
      </c>
      <c r="E292" s="17" t="str">
        <f t="shared" ca="1" si="65"/>
        <v>月</v>
      </c>
      <c r="F292" s="17" t="str" cm="1">
        <f t="array" aca="1" ref="F292" ca="1">IF(E292="","",IF(INDIRECT(VLOOKUP(B292,B$8:C$38,2,FALSE)&amp;(10*A292+3))="","",INDIRECT(VLOOKUP(B292,B$8:C$38,2,FALSE)&amp;(10*A292+3))))</f>
        <v/>
      </c>
      <c r="G292" s="17" t="str" cm="1">
        <f t="array" aca="1" ref="G292" ca="1">IF(E292="","",IF(INDIRECT(VLOOKUP(B292,B$8:C$38,2,FALSE)&amp;(10*A292+5))="","",INDIRECT(VLOOKUP(B292,B$8:C$38,2,FALSE)&amp;(10*A292+5))))</f>
        <v/>
      </c>
      <c r="H292" s="17" t="str" cm="1">
        <f t="array" aca="1" ref="H292" ca="1">IF(G292="","",IF(G292="●","振替後",IF(G292="▲","振替前",IF(G292="○","休日",IF(G292="外","非対象期間",IF(INDIRECT(VLOOKUP(B292,B$8:C$38,2,FALSE)&amp;(10*A292+5))="","",INDIRECT(VLOOKUP(B292,B$8:C$38,2,FALSE)&amp;(10*A292+5))))))))</f>
        <v/>
      </c>
      <c r="J292" s="68"/>
      <c r="K292" s="221"/>
      <c r="L292" s="218"/>
      <c r="M292" s="218"/>
      <c r="N292" s="218"/>
      <c r="O292" s="218"/>
      <c r="P292" s="218"/>
      <c r="Q292" s="218"/>
      <c r="R292" s="218"/>
      <c r="S292" s="218"/>
      <c r="T292" s="218"/>
      <c r="U292" s="218"/>
      <c r="V292" s="218"/>
      <c r="W292" s="218"/>
      <c r="X292" s="218"/>
      <c r="Y292" s="218"/>
      <c r="Z292" s="218"/>
      <c r="AA292" s="218"/>
      <c r="AB292" s="218"/>
      <c r="AC292" s="218"/>
      <c r="AD292" s="218"/>
      <c r="AE292" s="218"/>
      <c r="AF292" s="218"/>
      <c r="AG292" s="218"/>
      <c r="AH292" s="218"/>
      <c r="AI292" s="218"/>
      <c r="AJ292" s="218"/>
      <c r="AK292" s="218"/>
      <c r="AL292" s="218"/>
      <c r="AM292" s="218"/>
      <c r="AN292" s="218"/>
      <c r="AO292" s="218"/>
      <c r="AP292" s="219"/>
      <c r="AQ292" s="108" t="str">
        <f>IF($BR290=7,DBCS(1&amp;"日～"&amp;7&amp;"日"),DBCS("前"&amp;DAY(EOMONTH($L288-1,0))-6+$BR290&amp;"日～"&amp;$BR290&amp;"日"))</f>
        <v>前３１日～６日</v>
      </c>
      <c r="AR292" s="109" t="str">
        <f>DBCS($BR290+1&amp;"日～"&amp;$BR290+7&amp;"日")</f>
        <v>７日～１３日</v>
      </c>
      <c r="AS292" s="109" t="str">
        <f>DBCS($BR290+8&amp;"日～"&amp;$BR290+14&amp;"日")</f>
        <v>１４日～２０日</v>
      </c>
      <c r="AT292" s="109" t="str">
        <f>DBCS($BR290+15&amp;"日～"&amp;$BR290+21&amp;"日")</f>
        <v>２１日～２７日</v>
      </c>
      <c r="AU292" s="110" t="str">
        <f>IF(AND(BR290=7,BR293=0),"-",IF($BR295=3,"-",DBCS($BR290+22&amp;"日～"&amp;$BR290+28&amp;"日")))</f>
        <v>-</v>
      </c>
      <c r="AV292" s="229"/>
      <c r="AW292" s="230"/>
      <c r="AX292" s="231"/>
      <c r="AY292" s="234"/>
      <c r="AZ292" s="237"/>
      <c r="BA292" s="41">
        <f>COUNTIF(L293:AP294,"外")</f>
        <v>0</v>
      </c>
      <c r="BB292" s="42">
        <f ca="1">COUNTIF(OFFSET(L293,0,MAX(5-WEEKDAY(L288,3),0),1,MIN(7-WEEKDAY(L288,3),2)),"外")+COUNTIF(OFFSET(L293,0,MAX(5-WEEKDAY(L288,3),0)+7,1,2),"外")+COUNTIF(OFFSET(L293,0,MAX(5-WEEKDAY(L288,3),0)+14,1,2),"外")+COUNTIF(OFFSET(L293,0,MAX(5-WEEKDAY(L288,3),0)+21,1,2),"外")+IF(BR292-BR290&lt;27,0,COUNTIF(OFFSET(L293,0,BR290+26,1,MIN(7-BR293,2)),"外"))</f>
        <v>0</v>
      </c>
      <c r="BC292" s="238"/>
      <c r="BD292" s="209"/>
      <c r="BE292" s="222"/>
      <c r="BF292" s="209"/>
      <c r="BG292" s="222"/>
      <c r="BH292" s="222"/>
      <c r="BI292" s="222"/>
      <c r="BJ292" s="222"/>
      <c r="BK292" s="222"/>
      <c r="BL292" s="173"/>
      <c r="BM292" s="227"/>
      <c r="BN292" s="227"/>
      <c r="BO292" s="173"/>
      <c r="BP292" s="173"/>
      <c r="BQ292" s="35" t="s">
        <v>98</v>
      </c>
      <c r="BR292" s="31">
        <f>DAY(EOMONTH(L288,0))</f>
        <v>29</v>
      </c>
      <c r="BS292" s="173"/>
      <c r="BT292" s="173"/>
      <c r="BU292" s="29"/>
      <c r="BV292" s="30"/>
    </row>
    <row r="293" spans="1:74" s="4" customFormat="1" ht="29.1" customHeight="1">
      <c r="A293" s="17">
        <f t="shared" si="66"/>
        <v>10</v>
      </c>
      <c r="B293" s="17">
        <f t="shared" si="67"/>
        <v>7</v>
      </c>
      <c r="D293" s="89" cm="1">
        <f t="array" aca="1" ref="D293" ca="1">IF(INDIRECT(VLOOKUP(B293,B$8:C$38,2,FALSE)&amp;(10*A293-1))="","",INDIRECT(VLOOKUP(B293,B$8:C$38,2,FALSE)&amp;(10*A293-1)))</f>
        <v>46210</v>
      </c>
      <c r="E293" s="17" t="str">
        <f t="shared" ca="1" si="65"/>
        <v>火</v>
      </c>
      <c r="F293" s="17" t="str" cm="1">
        <f t="array" aca="1" ref="F293" ca="1">IF(E293="","",IF(INDIRECT(VLOOKUP(B293,B$8:C$38,2,FALSE)&amp;(10*A293+3))="","",INDIRECT(VLOOKUP(B293,B$8:C$38,2,FALSE)&amp;(10*A293+3))))</f>
        <v/>
      </c>
      <c r="G293" s="17" t="str" cm="1">
        <f t="array" aca="1" ref="G293" ca="1">IF(E293="","",IF(INDIRECT(VLOOKUP(B293,B$8:C$38,2,FALSE)&amp;(10*A293+5))="","",INDIRECT(VLOOKUP(B293,B$8:C$38,2,FALSE)&amp;(10*A293+5))))</f>
        <v/>
      </c>
      <c r="H293" s="17" t="str" cm="1">
        <f t="array" aca="1" ref="H293" ca="1">IF(G293="","",IF(G293="●","振替後",IF(G293="▲","振替前",IF(G293="○","休日",IF(G293="外","非対象期間",IF(INDIRECT(VLOOKUP(B293,B$8:C$38,2,FALSE)&amp;(10*A293+5))="","",INDIRECT(VLOOKUP(B293,B$8:C$38,2,FALSE)&amp;(10*A293+5))))))))</f>
        <v/>
      </c>
      <c r="J293" s="69"/>
      <c r="K293" s="212" t="s">
        <v>88</v>
      </c>
      <c r="L293" s="194"/>
      <c r="M293" s="194"/>
      <c r="N293" s="194"/>
      <c r="O293" s="194"/>
      <c r="P293" s="194"/>
      <c r="Q293" s="194"/>
      <c r="R293" s="194"/>
      <c r="S293" s="194"/>
      <c r="T293" s="194"/>
      <c r="U293" s="194"/>
      <c r="V293" s="194"/>
      <c r="W293" s="194"/>
      <c r="X293" s="194"/>
      <c r="Y293" s="194"/>
      <c r="Z293" s="194"/>
      <c r="AA293" s="194"/>
      <c r="AB293" s="194"/>
      <c r="AC293" s="194"/>
      <c r="AD293" s="194"/>
      <c r="AE293" s="194"/>
      <c r="AF293" s="194"/>
      <c r="AG293" s="194"/>
      <c r="AH293" s="194"/>
      <c r="AI293" s="194"/>
      <c r="AJ293" s="194"/>
      <c r="AK293" s="194"/>
      <c r="AL293" s="194"/>
      <c r="AM293" s="194"/>
      <c r="AN293" s="194"/>
      <c r="AO293" s="194"/>
      <c r="AP293" s="196"/>
      <c r="AQ293" s="111">
        <f ca="1">IF(BR290=7,COUNTIF(OFFSET($L293,0,0,1,$BR290),"○")+COUNTIF(OFFSET($L293,0,$BR290,1,7),"●"),COUNTIF(OFFSET($L293,0,0,1,$BR290),"○")+COUNTIF(OFFSET($L293,-10,DAY(EOMONTH(L288-1,0))-7+BR290,1,7-$BR290),"○")+COUNTIF(OFFSET(L293,0,BR290,1,7),"●"))</f>
        <v>0</v>
      </c>
      <c r="AR293" s="112">
        <f ca="1">COUNTIF(OFFSET($L293,0,$BR290,1,7),"○")+COUNTIF(OFFSET($L293,0,$BR290+7,1,7),"●")</f>
        <v>0</v>
      </c>
      <c r="AS293" s="112">
        <f ca="1">COUNTIF(OFFSET($L293,0,$BR290+7,1,7),"○")+COUNTIF(OFFSET($L293,0,$BR290+14,1,7),"●")</f>
        <v>0</v>
      </c>
      <c r="AT293" s="112">
        <f ca="1">IF(BR295=3,COUNTIF(OFFSET($L293,0,$BR290+14,1,7),"○")+IFERROR(COUNTIF(OFFSET(L293,0,BR290+22,1,BR293),"●"),0)+COUNTIF(OFFSET(L293,10,0,1,7-BR293),"●"),COUNTIF(OFFSET($L293,0,$BR290+14,1,7),"○")+COUNTIF(OFFSET($L293,0,$BR290+21,1,7),"●"))</f>
        <v>0</v>
      </c>
      <c r="AU293" s="113" t="str">
        <f ca="1">IF((BR295+SIGN(BR290))&lt;5,"-",IF(BR293=0,COUNTIF(OFFSET(L293,0,BR290+21,1,7),"○")+COUNTIF(OFFSET(L293,10,0,1,7-BR293),"●"),COUNTIF(OFFSET(L293,0,BR290+21,1,7),"○")+COUNTIF(OFFSET(L293,0,BR290+28,1,BR293),"●")+COUNTIF(OFFSET(L293,10,1,7-BR293,),"●")))</f>
        <v>-</v>
      </c>
      <c r="AV293" s="198">
        <f>BH290</f>
        <v>0</v>
      </c>
      <c r="AW293" s="200">
        <f>IF(BD290=0,"対象外",AV293/BD290)</f>
        <v>0</v>
      </c>
      <c r="AX293" s="202" t="str">
        <f ca="1">IF(BD290=0,"対象外",IF(AV293/BD290&gt;=0.285,"達成",IF(AV293&gt;=BO293,"達成※","未")))</f>
        <v>未</v>
      </c>
      <c r="AY293" s="204">
        <f>BI290</f>
        <v>32</v>
      </c>
      <c r="AZ293" s="206">
        <f>IFERROR(AY293/BE290,"")</f>
        <v>3.9408866995073892E-2</v>
      </c>
      <c r="BA293" s="41" t="s">
        <v>86</v>
      </c>
      <c r="BB293" s="42" t="s">
        <v>86</v>
      </c>
      <c r="BC293" s="238"/>
      <c r="BD293" s="209"/>
      <c r="BE293" s="222"/>
      <c r="BF293" s="209"/>
      <c r="BG293" s="222"/>
      <c r="BH293" s="222"/>
      <c r="BI293" s="222"/>
      <c r="BJ293" s="222"/>
      <c r="BK293" s="222"/>
      <c r="BL293" s="173"/>
      <c r="BM293" s="227"/>
      <c r="BN293" s="227"/>
      <c r="BO293" s="173">
        <f ca="1">IF(OR(BM291/BD290&lt;0.285,BM291=0),BM291,"-")</f>
        <v>8</v>
      </c>
      <c r="BP293" s="226">
        <f ca="1">IF(OR(BN291/BF290&lt;0.285,BN291=0),BN291,"-")</f>
        <v>8</v>
      </c>
      <c r="BQ293" s="36" t="s">
        <v>99</v>
      </c>
      <c r="BR293" s="33">
        <f>MOD(BR292-BR290,7)</f>
        <v>2</v>
      </c>
      <c r="BS293" s="173"/>
      <c r="BT293" s="173"/>
    </row>
    <row r="294" spans="1:74" s="4" customFormat="1" ht="29.1" customHeight="1">
      <c r="A294" s="17">
        <f t="shared" si="66"/>
        <v>10</v>
      </c>
      <c r="B294" s="17">
        <f t="shared" si="67"/>
        <v>8</v>
      </c>
      <c r="D294" s="89" cm="1">
        <f t="array" aca="1" ref="D294" ca="1">IF(INDIRECT(VLOOKUP(B294,B$8:C$38,2,FALSE)&amp;(10*A294-1))="","",INDIRECT(VLOOKUP(B294,B$8:C$38,2,FALSE)&amp;(10*A294-1)))</f>
        <v>46211</v>
      </c>
      <c r="E294" s="17" t="str">
        <f t="shared" ca="1" si="65"/>
        <v>水</v>
      </c>
      <c r="F294" s="17" t="str" cm="1">
        <f t="array" aca="1" ref="F294" ca="1">IF(E294="","",IF(INDIRECT(VLOOKUP(B294,B$8:C$38,2,FALSE)&amp;(10*A294+3))="","",INDIRECT(VLOOKUP(B294,B$8:C$38,2,FALSE)&amp;(10*A294+3))))</f>
        <v/>
      </c>
      <c r="G294" s="17" t="str" cm="1">
        <f t="array" aca="1" ref="G294" ca="1">IF(E294="","",IF(INDIRECT(VLOOKUP(B294,B$8:C$38,2,FALSE)&amp;(10*A294+5))="","",INDIRECT(VLOOKUP(B294,B$8:C$38,2,FALSE)&amp;(10*A294+5))))</f>
        <v/>
      </c>
      <c r="H294" s="17" t="str" cm="1">
        <f t="array" aca="1" ref="H294" ca="1">IF(G294="","",IF(G294="●","振替後",IF(G294="▲","振替前",IF(G294="○","休日",IF(G294="外","非対象期間",IF(INDIRECT(VLOOKUP(B294,B$8:C$38,2,FALSE)&amp;(10*A294+5))="","",INDIRECT(VLOOKUP(B294,B$8:C$38,2,FALSE)&amp;(10*A294+5))))))))</f>
        <v/>
      </c>
      <c r="J294" s="69"/>
      <c r="K294" s="244"/>
      <c r="L294" s="194"/>
      <c r="M294" s="194"/>
      <c r="N294" s="194"/>
      <c r="O294" s="194"/>
      <c r="P294" s="194"/>
      <c r="Q294" s="194"/>
      <c r="R294" s="194"/>
      <c r="S294" s="194"/>
      <c r="T294" s="194"/>
      <c r="U294" s="194"/>
      <c r="V294" s="194"/>
      <c r="W294" s="194"/>
      <c r="X294" s="194"/>
      <c r="Y294" s="194"/>
      <c r="Z294" s="194"/>
      <c r="AA294" s="194"/>
      <c r="AB294" s="194"/>
      <c r="AC294" s="194"/>
      <c r="AD294" s="194"/>
      <c r="AE294" s="194"/>
      <c r="AF294" s="194"/>
      <c r="AG294" s="194"/>
      <c r="AH294" s="194"/>
      <c r="AI294" s="194"/>
      <c r="AJ294" s="194"/>
      <c r="AK294" s="194"/>
      <c r="AL294" s="194"/>
      <c r="AM294" s="194"/>
      <c r="AN294" s="194"/>
      <c r="AO294" s="194"/>
      <c r="AP294" s="196"/>
      <c r="AQ294" s="114" t="str">
        <f ca="1">IF(BR290=1,
IF((2-COUNTIF(OFFSET(L293,0,0,1,1),"外")-COUNTIF(OFFSET(L293,-10,BR282-1),"外"))&lt;=AQ293,"達成","未"),
IF((2-COUNTIF(OFFSET(L293,0,MAX(5-WEEKDAY(L288,3),0),1,2),"外"))&lt;=AQ293,"達成","未"))</f>
        <v>未</v>
      </c>
      <c r="AR294" s="112" t="str">
        <f ca="1">IF((2-COUNTIF(OFFSET($L293,0,$BR290+5,1,2),"外"))&lt;=AR293,"達成","未")</f>
        <v>未</v>
      </c>
      <c r="AS294" s="112" t="str">
        <f ca="1">IF((2-COUNTIF(OFFSET($L293,0,$BR290+12,1,2),"外"))&lt;=AS293,"達成","未")</f>
        <v>未</v>
      </c>
      <c r="AT294" s="112" t="str">
        <f ca="1">IF((2-COUNTIF(OFFSET($L293,0,$BR290+19,1,2),"外"))&lt;=AT293,"達成","未")</f>
        <v>未</v>
      </c>
      <c r="AU294" s="113" t="str">
        <f ca="1">IF((BR295+SIGN(BR290))&lt;5,"-",IF((2-COUNTIF(OFFSET($L293,0,$BR290+26,1,2),"外"))&lt;=AU293,"達成","未"))</f>
        <v>-</v>
      </c>
      <c r="AV294" s="214"/>
      <c r="AW294" s="215"/>
      <c r="AX294" s="216"/>
      <c r="AY294" s="217"/>
      <c r="AZ294" s="239"/>
      <c r="BA294" s="240">
        <f>COUNTIF(L295:AP296,"外")</f>
        <v>0</v>
      </c>
      <c r="BB294" s="242">
        <f ca="1">COUNTIF(OFFSET(L295,0,MAX(5-WEEKDAY(L288,3),0),1,MIN(7-WEEKDAY(L288,3),2)),"外")+COUNTIF(OFFSET(L295,0,MAX(5-WEEKDAY(L288,3),0)+7,1,2),"外")+COUNTIF(OFFSET(L295,0,MAX(5-WEEKDAY(L288,3),0)+14,1,2),"外")+COUNTIF(OFFSET(L295,0,MAX(5-WEEKDAY(L288,3),0)+21,1,2),"外")+IF(BR292-BR290&lt;27,0,COUNTIF(OFFSET(L295,0,BR290+26,1,MIN(7-BR293,2)),"外"))</f>
        <v>0</v>
      </c>
      <c r="BC294" s="238"/>
      <c r="BD294" s="209"/>
      <c r="BE294" s="222"/>
      <c r="BF294" s="209"/>
      <c r="BG294" s="222"/>
      <c r="BH294" s="222"/>
      <c r="BI294" s="222"/>
      <c r="BJ294" s="222"/>
      <c r="BK294" s="222"/>
      <c r="BL294" s="173"/>
      <c r="BM294" s="227"/>
      <c r="BN294" s="227"/>
      <c r="BO294" s="173"/>
      <c r="BP294" s="227"/>
      <c r="BQ294" s="142" t="s">
        <v>101</v>
      </c>
      <c r="BR294" s="33">
        <f>SIGN(BR290)+SIGN(BR293)+BR295</f>
        <v>5</v>
      </c>
      <c r="BS294" s="173"/>
      <c r="BT294" s="173"/>
    </row>
    <row r="295" spans="1:74" s="4" customFormat="1" ht="29.1" customHeight="1">
      <c r="A295" s="17">
        <f t="shared" si="66"/>
        <v>10</v>
      </c>
      <c r="B295" s="17">
        <f t="shared" si="67"/>
        <v>9</v>
      </c>
      <c r="D295" s="89" cm="1">
        <f t="array" aca="1" ref="D295" ca="1">IF(INDIRECT(VLOOKUP(B295,B$8:C$38,2,FALSE)&amp;(10*A295-1))="","",INDIRECT(VLOOKUP(B295,B$8:C$38,2,FALSE)&amp;(10*A295-1)))</f>
        <v>46212</v>
      </c>
      <c r="E295" s="17" t="str">
        <f t="shared" ca="1" si="65"/>
        <v>木</v>
      </c>
      <c r="F295" s="17" t="str" cm="1">
        <f t="array" aca="1" ref="F295" ca="1">IF(E295="","",IF(INDIRECT(VLOOKUP(B295,B$8:C$38,2,FALSE)&amp;(10*A295+3))="","",INDIRECT(VLOOKUP(B295,B$8:C$38,2,FALSE)&amp;(10*A295+3))))</f>
        <v/>
      </c>
      <c r="G295" s="17" t="str" cm="1">
        <f t="array" aca="1" ref="G295" ca="1">IF(E295="","",IF(INDIRECT(VLOOKUP(B295,B$8:C$38,2,FALSE)&amp;(10*A295+5))="","",INDIRECT(VLOOKUP(B295,B$8:C$38,2,FALSE)&amp;(10*A295+5))))</f>
        <v/>
      </c>
      <c r="H295" s="17" t="str" cm="1">
        <f t="array" aca="1" ref="H295" ca="1">IF(G295="","",IF(G295="●","振替後",IF(G295="▲","振替前",IF(G295="○","休日",IF(G295="外","非対象期間",IF(INDIRECT(VLOOKUP(B295,B$8:C$38,2,FALSE)&amp;(10*A295+5))="","",INDIRECT(VLOOKUP(B295,B$8:C$38,2,FALSE)&amp;(10*A295+5))))))))</f>
        <v/>
      </c>
      <c r="J295" s="69"/>
      <c r="K295" s="212" t="s">
        <v>84</v>
      </c>
      <c r="L295" s="194"/>
      <c r="M295" s="194"/>
      <c r="N295" s="194"/>
      <c r="O295" s="194"/>
      <c r="P295" s="194"/>
      <c r="Q295" s="194"/>
      <c r="R295" s="194"/>
      <c r="S295" s="194"/>
      <c r="T295" s="194"/>
      <c r="U295" s="194"/>
      <c r="V295" s="194"/>
      <c r="W295" s="194"/>
      <c r="X295" s="194"/>
      <c r="Y295" s="194"/>
      <c r="Z295" s="194"/>
      <c r="AA295" s="194"/>
      <c r="AB295" s="194"/>
      <c r="AC295" s="194"/>
      <c r="AD295" s="194"/>
      <c r="AE295" s="194"/>
      <c r="AF295" s="194"/>
      <c r="AG295" s="194"/>
      <c r="AH295" s="194"/>
      <c r="AI295" s="194"/>
      <c r="AJ295" s="194"/>
      <c r="AK295" s="194"/>
      <c r="AL295" s="194"/>
      <c r="AM295" s="194"/>
      <c r="AN295" s="194"/>
      <c r="AO295" s="194"/>
      <c r="AP295" s="196"/>
      <c r="AQ295" s="118">
        <f ca="1">IF(BR290=7,COUNTIF(OFFSET($L295,0,0,1,$BR290),"○")+COUNTIF(OFFSET($L295,0,$BR290,1,7),"●"),COUNTIF(OFFSET($L295,0,0,1,$BR290),"○")+COUNTIF(OFFSET($L295,-10,DAY(EOMONTH(L288-1,0))-7+BR290,1,7-$BR290),"○")+COUNTIF(OFFSET(L295,0,BR290,1,7),"●"))</f>
        <v>0</v>
      </c>
      <c r="AR295" s="119">
        <f ca="1">COUNTIF(OFFSET($L295,0,$BR290,1,7),"○")+COUNTIF(OFFSET($L295,0,$BR290+7,1,7),"●")</f>
        <v>0</v>
      </c>
      <c r="AS295" s="119">
        <f ca="1">COUNTIF(OFFSET($L295,0,$BR290+7,1,7),"○")+COUNTIF(OFFSET($L295,0,$BR290+14,1,7),"●")</f>
        <v>0</v>
      </c>
      <c r="AT295" s="119">
        <f ca="1">IF(BR295=3,COUNTIF(OFFSET($L295,0,$BR290+14,1,7),"○")+IFERROR(COUNTIF(OFFSET(L295,0,BR290+22,1,BR293),"●"),0)+COUNTIF(OFFSET(L295,10,0,1,7-BR293),"●"),COUNTIF(OFFSET($L295,0,$BR290+14,1,7),"○")+COUNTIF(OFFSET($L295,0,$BR290+21,1,7),"●"))</f>
        <v>0</v>
      </c>
      <c r="AU295" s="120" t="str">
        <f ca="1">IF((BR295+SIGN(BR290))&lt;5,"-",IF(BR293=0,COUNTIF(OFFSET(L295,0,BR290+21,1,7),"○")+COUNTIF(OFFSET(L295,10,0,1,7-BR293),"●"),COUNTIF(OFFSET(L295,0,BR290+21,1,7),"○")+COUNTIF(OFFSET(L295,0,BR290+28,1,BR293),"●")+COUNTIF(OFFSET(L295,10,1,7-BR293,),"●")))</f>
        <v>-</v>
      </c>
      <c r="AV295" s="198">
        <f>BJ290</f>
        <v>0</v>
      </c>
      <c r="AW295" s="200">
        <f>IF(BD290=0,"対象外",AV295/BD290)</f>
        <v>0</v>
      </c>
      <c r="AX295" s="202" t="str">
        <f ca="1">IF(BD290=0,"対象外",IF(AV295/BD290&gt;=0.285,"達成",IF(AV295&gt;=BO293,"達成※","未")))</f>
        <v>未</v>
      </c>
      <c r="AY295" s="204">
        <f>BK290</f>
        <v>32</v>
      </c>
      <c r="AZ295" s="206">
        <f>IFERROR(AY295/BE290,"")</f>
        <v>3.9408866995073892E-2</v>
      </c>
      <c r="BA295" s="241"/>
      <c r="BB295" s="243"/>
      <c r="BC295" s="238"/>
      <c r="BD295" s="210"/>
      <c r="BE295" s="222"/>
      <c r="BF295" s="210"/>
      <c r="BG295" s="222"/>
      <c r="BH295" s="222"/>
      <c r="BI295" s="222"/>
      <c r="BJ295" s="222"/>
      <c r="BK295" s="222"/>
      <c r="BL295" s="173"/>
      <c r="BM295" s="228"/>
      <c r="BN295" s="228"/>
      <c r="BO295" s="173"/>
      <c r="BP295" s="228"/>
      <c r="BQ295" s="37" t="s">
        <v>100</v>
      </c>
      <c r="BR295" s="104">
        <f>ROUNDDOWN((BR292-BR290)/7,0)</f>
        <v>3</v>
      </c>
      <c r="BS295" s="173"/>
      <c r="BT295" s="173"/>
    </row>
    <row r="296" spans="1:74" s="4" customFormat="1" ht="29.1" customHeight="1" thickBot="1">
      <c r="A296" s="17">
        <f t="shared" si="66"/>
        <v>10</v>
      </c>
      <c r="B296" s="17">
        <f t="shared" si="67"/>
        <v>10</v>
      </c>
      <c r="D296" s="89" cm="1">
        <f t="array" aca="1" ref="D296" ca="1">IF(INDIRECT(VLOOKUP(B296,B$8:C$38,2,FALSE)&amp;(10*A296-1))="","",INDIRECT(VLOOKUP(B296,B$8:C$38,2,FALSE)&amp;(10*A296-1)))</f>
        <v>46213</v>
      </c>
      <c r="E296" s="17" t="str">
        <f t="shared" ca="1" si="65"/>
        <v>金</v>
      </c>
      <c r="F296" s="17" t="str" cm="1">
        <f t="array" aca="1" ref="F296" ca="1">IF(E296="","",IF(INDIRECT(VLOOKUP(B296,B$8:C$38,2,FALSE)&amp;(10*A296+3))="","",INDIRECT(VLOOKUP(B296,B$8:C$38,2,FALSE)&amp;(10*A296+3))))</f>
        <v/>
      </c>
      <c r="G296" s="17" t="str" cm="1">
        <f t="array" aca="1" ref="G296" ca="1">IF(E296="","",IF(INDIRECT(VLOOKUP(B296,B$8:C$38,2,FALSE)&amp;(10*A296+5))="","",INDIRECT(VLOOKUP(B296,B$8:C$38,2,FALSE)&amp;(10*A296+5))))</f>
        <v/>
      </c>
      <c r="H296" s="17" t="str" cm="1">
        <f t="array" aca="1" ref="H296" ca="1">IF(G296="","",IF(G296="●","振替後",IF(G296="▲","振替前",IF(G296="○","休日",IF(G296="外","非対象期間",IF(INDIRECT(VLOOKUP(B296,B$8:C$38,2,FALSE)&amp;(10*A296+5))="","",INDIRECT(VLOOKUP(B296,B$8:C$38,2,FALSE)&amp;(10*A296+5))))))))</f>
        <v/>
      </c>
      <c r="J296" s="69"/>
      <c r="K296" s="213"/>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195"/>
      <c r="AN296" s="195"/>
      <c r="AO296" s="195"/>
      <c r="AP296" s="197"/>
      <c r="AQ296" s="123" t="str">
        <f ca="1">IF(BR290=1,
IF((2-COUNTIF(OFFSET(L295,0,0,1,1),"外")-COUNTIF(OFFSET(L295,-10,BR282-1),"外"))&lt;=AQ295,"達成","未"),
IF((2-COUNTIF(OFFSET(L295,0,MAX(5-WEEKDAY(L288,3),0),1,2),"外"))&lt;=AQ295,"達成","未"))</f>
        <v>未</v>
      </c>
      <c r="AR296" s="124" t="str">
        <f ca="1">IF((2-COUNTIF(OFFSET($L295,0,$BR290+5,1,2),"外"))&lt;=AR295,"達成","未")</f>
        <v>未</v>
      </c>
      <c r="AS296" s="124" t="str">
        <f ca="1">IF((2-COUNTIF(OFFSET($L295,0,$BR290+12,1,2),"外"))&lt;=AS295,"達成","未")</f>
        <v>未</v>
      </c>
      <c r="AT296" s="124" t="str">
        <f ca="1">IF((2-COUNTIF(OFFSET($L295,0,$BR290+19,1,2),"外"))&lt;=AT295,"達成","未")</f>
        <v>未</v>
      </c>
      <c r="AU296" s="125" t="str">
        <f ca="1">IF((BR295+SIGN(BR290))&lt;5,"-",IF((2-COUNTIF(OFFSET($L295,0,$BR290+26,1,2),"外"))&lt;=AU295,"達成","未"))</f>
        <v>-</v>
      </c>
      <c r="AV296" s="199"/>
      <c r="AW296" s="201"/>
      <c r="AX296" s="203"/>
      <c r="AY296" s="205"/>
      <c r="AZ296" s="207"/>
      <c r="BA296" s="38"/>
      <c r="BB296" s="38"/>
      <c r="BC296" s="138"/>
      <c r="BD296" s="138"/>
      <c r="BE296" s="138"/>
      <c r="BF296" s="138"/>
      <c r="BG296" s="138"/>
      <c r="BH296" s="138"/>
      <c r="BI296" s="138"/>
      <c r="BJ296" s="138"/>
      <c r="BK296" s="138"/>
      <c r="BL296" s="46"/>
      <c r="BM296" s="46"/>
      <c r="BN296" s="46"/>
      <c r="BO296" s="46"/>
      <c r="BP296" s="46"/>
      <c r="BQ296" s="46"/>
      <c r="BR296" s="34"/>
      <c r="BS296" s="46"/>
      <c r="BT296" s="2"/>
    </row>
    <row r="297" spans="1:74" ht="14.25" thickBot="1">
      <c r="A297" s="17">
        <f t="shared" si="66"/>
        <v>10</v>
      </c>
      <c r="B297" s="17">
        <f t="shared" si="67"/>
        <v>11</v>
      </c>
      <c r="D297" s="89" cm="1">
        <f t="array" aca="1" ref="D297" ca="1">IF(INDIRECT(VLOOKUP(B297,B$8:C$38,2,FALSE)&amp;(10*A297-1))="","",INDIRECT(VLOOKUP(B297,B$8:C$38,2,FALSE)&amp;(10*A297-1)))</f>
        <v>46214</v>
      </c>
      <c r="E297" s="17" t="str">
        <f t="shared" ca="1" si="65"/>
        <v>土</v>
      </c>
      <c r="F297" s="17" t="str" cm="1">
        <f t="array" aca="1" ref="F297" ca="1">IF(E297="","",IF(INDIRECT(VLOOKUP(B297,B$8:C$38,2,FALSE)&amp;(10*A297+3))="","",INDIRECT(VLOOKUP(B297,B$8:C$38,2,FALSE)&amp;(10*A297+3))))</f>
        <v/>
      </c>
      <c r="G297" s="17" t="str" cm="1">
        <f t="array" aca="1" ref="G297" ca="1">IF(E297="","",IF(INDIRECT(VLOOKUP(B297,B$8:C$38,2,FALSE)&amp;(10*A297+5))="","",INDIRECT(VLOOKUP(B297,B$8:C$38,2,FALSE)&amp;(10*A297+5))))</f>
        <v/>
      </c>
      <c r="H297" s="17" t="str" cm="1">
        <f t="array" aca="1" ref="H297" ca="1">IF(G297="","",IF(G297="●","振替後",IF(G297="▲","振替前",IF(G297="○","休日",IF(G297="外","非対象期間",IF(INDIRECT(VLOOKUP(B297,B$8:C$38,2,FALSE)&amp;(10*A297+5))="","",INDIRECT(VLOOKUP(B297,B$8:C$38,2,FALSE)&amp;(10*A297+5))))))))</f>
        <v/>
      </c>
      <c r="J297" s="52"/>
      <c r="K297" s="53"/>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0"/>
      <c r="AP297" s="130"/>
      <c r="BI297" s="7"/>
      <c r="BJ297" s="7"/>
      <c r="BK297" s="7"/>
      <c r="BL297" s="2"/>
    </row>
    <row r="298" spans="1:74" ht="13.5" customHeight="1">
      <c r="A298" s="17">
        <f t="shared" si="66"/>
        <v>10</v>
      </c>
      <c r="B298" s="17">
        <f t="shared" si="67"/>
        <v>12</v>
      </c>
      <c r="D298" s="89" cm="1">
        <f t="array" aca="1" ref="D298" ca="1">IF(INDIRECT(VLOOKUP(B298,B$8:C$38,2,FALSE)&amp;(10*A298-1))="","",INDIRECT(VLOOKUP(B298,B$8:C$38,2,FALSE)&amp;(10*A298-1)))</f>
        <v>46215</v>
      </c>
      <c r="E298" s="17" t="str">
        <f t="shared" ca="1" si="65"/>
        <v>日</v>
      </c>
      <c r="F298" s="17" t="str" cm="1">
        <f t="array" aca="1" ref="F298" ca="1">IF(E298="","",IF(INDIRECT(VLOOKUP(B298,B$8:C$38,2,FALSE)&amp;(10*A298+3))="","",INDIRECT(VLOOKUP(B298,B$8:C$38,2,FALSE)&amp;(10*A298+3))))</f>
        <v/>
      </c>
      <c r="G298" s="17" t="str" cm="1">
        <f t="array" aca="1" ref="G298" ca="1">IF(E298="","",IF(INDIRECT(VLOOKUP(B298,B$8:C$38,2,FALSE)&amp;(10*A298+5))="","",INDIRECT(VLOOKUP(B298,B$8:C$38,2,FALSE)&amp;(10*A298+5))))</f>
        <v/>
      </c>
      <c r="H298" s="17" t="str" cm="1">
        <f t="array" aca="1" ref="H298" ca="1">IF(G298="","",IF(G298="●","振替後",IF(G298="▲","振替前",IF(G298="○","休日",IF(G298="外","非対象期間",IF(INDIRECT(VLOOKUP(B298,B$8:C$38,2,FALSE)&amp;(10*A298+5))="","",INDIRECT(VLOOKUP(B298,B$8:C$38,2,FALSE)&amp;(10*A298+5))))))))</f>
        <v/>
      </c>
      <c r="J298" s="52"/>
      <c r="K298" s="66" t="s">
        <v>0</v>
      </c>
      <c r="L298" s="258">
        <f>DATE(YEAR(L288),MONTH(L288)+1,DAY(L288))</f>
        <v>46813</v>
      </c>
      <c r="M298" s="258"/>
      <c r="N298" s="258"/>
      <c r="O298" s="258"/>
      <c r="P298" s="258"/>
      <c r="Q298" s="258"/>
      <c r="R298" s="258"/>
      <c r="S298" s="258"/>
      <c r="T298" s="258"/>
      <c r="U298" s="258"/>
      <c r="V298" s="258"/>
      <c r="W298" s="258"/>
      <c r="X298" s="258"/>
      <c r="Y298" s="258"/>
      <c r="Z298" s="258"/>
      <c r="AA298" s="258"/>
      <c r="AB298" s="258"/>
      <c r="AC298" s="258"/>
      <c r="AD298" s="258"/>
      <c r="AE298" s="258"/>
      <c r="AF298" s="258"/>
      <c r="AG298" s="258"/>
      <c r="AH298" s="258"/>
      <c r="AI298" s="258"/>
      <c r="AJ298" s="258"/>
      <c r="AK298" s="258"/>
      <c r="AL298" s="258"/>
      <c r="AM298" s="258"/>
      <c r="AN298" s="258"/>
      <c r="AO298" s="258"/>
      <c r="AP298" s="279"/>
      <c r="AQ298" s="270" t="s">
        <v>136</v>
      </c>
      <c r="AR298" s="271"/>
      <c r="AS298" s="271"/>
      <c r="AT298" s="271"/>
      <c r="AU298" s="272"/>
      <c r="AV298" s="260" t="s">
        <v>50</v>
      </c>
      <c r="AW298" s="261"/>
      <c r="AX298" s="262"/>
      <c r="AY298" s="266" t="s">
        <v>11</v>
      </c>
      <c r="AZ298" s="267"/>
      <c r="BA298" s="250" t="s">
        <v>102</v>
      </c>
      <c r="BB298" s="253" t="s">
        <v>103</v>
      </c>
      <c r="BC298" s="256" t="s">
        <v>15</v>
      </c>
      <c r="BD298" s="208" t="s">
        <v>104</v>
      </c>
      <c r="BE298" s="247" t="s">
        <v>105</v>
      </c>
      <c r="BF298" s="208" t="s">
        <v>107</v>
      </c>
      <c r="BG298" s="247" t="s">
        <v>106</v>
      </c>
      <c r="BH298" s="208" t="s">
        <v>80</v>
      </c>
      <c r="BI298" s="208" t="s">
        <v>81</v>
      </c>
      <c r="BJ298" s="139" t="s">
        <v>82</v>
      </c>
      <c r="BK298" s="139" t="s">
        <v>83</v>
      </c>
      <c r="BL298" s="222" t="s">
        <v>52</v>
      </c>
      <c r="BM298" s="247" t="s">
        <v>108</v>
      </c>
      <c r="BN298" s="247" t="s">
        <v>109</v>
      </c>
      <c r="BO298" s="222" t="s">
        <v>110</v>
      </c>
      <c r="BP298" s="222" t="s">
        <v>111</v>
      </c>
      <c r="BQ298" s="143"/>
      <c r="BR298" s="245" t="s">
        <v>92</v>
      </c>
      <c r="BS298" s="222" t="s">
        <v>61</v>
      </c>
      <c r="BT298" s="173" t="s">
        <v>142</v>
      </c>
    </row>
    <row r="299" spans="1:74" ht="12.95" customHeight="1">
      <c r="A299" s="17">
        <f t="shared" si="66"/>
        <v>10</v>
      </c>
      <c r="B299" s="17">
        <f t="shared" si="67"/>
        <v>13</v>
      </c>
      <c r="D299" s="89" cm="1">
        <f t="array" aca="1" ref="D299" ca="1">IF(INDIRECT(VLOOKUP(B299,B$8:C$38,2,FALSE)&amp;(10*A299-1))="","",INDIRECT(VLOOKUP(B299,B$8:C$38,2,FALSE)&amp;(10*A299-1)))</f>
        <v>46216</v>
      </c>
      <c r="E299" s="17" t="str">
        <f t="shared" ca="1" si="65"/>
        <v>月</v>
      </c>
      <c r="F299" s="17" t="str" cm="1">
        <f t="array" aca="1" ref="F299" ca="1">IF(E299="","",IF(INDIRECT(VLOOKUP(B299,B$8:C$38,2,FALSE)&amp;(10*A299+3))="","",INDIRECT(VLOOKUP(B299,B$8:C$38,2,FALSE)&amp;(10*A299+3))))</f>
        <v/>
      </c>
      <c r="G299" s="17" t="str" cm="1">
        <f t="array" aca="1" ref="G299" ca="1">IF(E299="","",IF(INDIRECT(VLOOKUP(B299,B$8:C$38,2,FALSE)&amp;(10*A299+5))="","",INDIRECT(VLOOKUP(B299,B$8:C$38,2,FALSE)&amp;(10*A299+5))))</f>
        <v/>
      </c>
      <c r="H299" s="17" t="str" cm="1">
        <f t="array" aca="1" ref="H299" ca="1">IF(G299="","",IF(G299="●","振替後",IF(G299="▲","振替前",IF(G299="○","休日",IF(G299="外","非対象期間",IF(INDIRECT(VLOOKUP(B299,B$8:C$38,2,FALSE)&amp;(10*A299+5))="","",INDIRECT(VLOOKUP(B299,B$8:C$38,2,FALSE)&amp;(10*A299+5))))))))</f>
        <v/>
      </c>
      <c r="J299" s="52"/>
      <c r="K299" s="67" t="s">
        <v>1</v>
      </c>
      <c r="L299" s="126">
        <f>DATE(YEAR(L298),MONTH(L298),DAY(L298))</f>
        <v>46813</v>
      </c>
      <c r="M299" s="126">
        <f>IF(MONTH(DATE(YEAR(L299),MONTH(L299),DAY(L299)+1))=MONTH($L298),DATE(YEAR(L299),MONTH(L299),DAY(L299)+1),"")</f>
        <v>46814</v>
      </c>
      <c r="N299" s="126">
        <f t="shared" ref="N299:AP299" si="74">IF(MONTH(DATE(YEAR(M299),MONTH(M299),DAY(M299)+1))=MONTH($L298),DATE(YEAR(M299),MONTH(M299),DAY(M299)+1),"")</f>
        <v>46815</v>
      </c>
      <c r="O299" s="126">
        <f t="shared" si="74"/>
        <v>46816</v>
      </c>
      <c r="P299" s="126">
        <f t="shared" si="74"/>
        <v>46817</v>
      </c>
      <c r="Q299" s="126">
        <f t="shared" si="74"/>
        <v>46818</v>
      </c>
      <c r="R299" s="126">
        <f t="shared" si="74"/>
        <v>46819</v>
      </c>
      <c r="S299" s="126">
        <f t="shared" si="74"/>
        <v>46820</v>
      </c>
      <c r="T299" s="126">
        <f t="shared" si="74"/>
        <v>46821</v>
      </c>
      <c r="U299" s="126">
        <f t="shared" si="74"/>
        <v>46822</v>
      </c>
      <c r="V299" s="126">
        <f t="shared" si="74"/>
        <v>46823</v>
      </c>
      <c r="W299" s="126">
        <f t="shared" si="74"/>
        <v>46824</v>
      </c>
      <c r="X299" s="126">
        <f t="shared" si="74"/>
        <v>46825</v>
      </c>
      <c r="Y299" s="126">
        <f t="shared" si="74"/>
        <v>46826</v>
      </c>
      <c r="Z299" s="126">
        <f t="shared" si="74"/>
        <v>46827</v>
      </c>
      <c r="AA299" s="126">
        <f t="shared" si="74"/>
        <v>46828</v>
      </c>
      <c r="AB299" s="126">
        <f t="shared" si="74"/>
        <v>46829</v>
      </c>
      <c r="AC299" s="126">
        <f t="shared" si="74"/>
        <v>46830</v>
      </c>
      <c r="AD299" s="126">
        <f t="shared" si="74"/>
        <v>46831</v>
      </c>
      <c r="AE299" s="126">
        <f t="shared" si="74"/>
        <v>46832</v>
      </c>
      <c r="AF299" s="126">
        <f t="shared" si="74"/>
        <v>46833</v>
      </c>
      <c r="AG299" s="126">
        <f t="shared" si="74"/>
        <v>46834</v>
      </c>
      <c r="AH299" s="126">
        <f t="shared" si="74"/>
        <v>46835</v>
      </c>
      <c r="AI299" s="126">
        <f t="shared" si="74"/>
        <v>46836</v>
      </c>
      <c r="AJ299" s="126">
        <f t="shared" si="74"/>
        <v>46837</v>
      </c>
      <c r="AK299" s="126">
        <f t="shared" si="74"/>
        <v>46838</v>
      </c>
      <c r="AL299" s="126">
        <f t="shared" si="74"/>
        <v>46839</v>
      </c>
      <c r="AM299" s="126">
        <f t="shared" si="74"/>
        <v>46840</v>
      </c>
      <c r="AN299" s="126">
        <f t="shared" si="74"/>
        <v>46841</v>
      </c>
      <c r="AO299" s="126">
        <f t="shared" si="74"/>
        <v>46842</v>
      </c>
      <c r="AP299" s="131">
        <f t="shared" si="74"/>
        <v>46843</v>
      </c>
      <c r="AQ299" s="273"/>
      <c r="AR299" s="274"/>
      <c r="AS299" s="274"/>
      <c r="AT299" s="274"/>
      <c r="AU299" s="275"/>
      <c r="AV299" s="263"/>
      <c r="AW299" s="264"/>
      <c r="AX299" s="265"/>
      <c r="AY299" s="268"/>
      <c r="AZ299" s="269"/>
      <c r="BA299" s="251"/>
      <c r="BB299" s="254"/>
      <c r="BC299" s="257"/>
      <c r="BD299" s="210"/>
      <c r="BE299" s="248"/>
      <c r="BF299" s="210"/>
      <c r="BG299" s="248"/>
      <c r="BH299" s="210"/>
      <c r="BI299" s="210"/>
      <c r="BJ299" s="140" t="s">
        <v>78</v>
      </c>
      <c r="BK299" s="140" t="s">
        <v>79</v>
      </c>
      <c r="BL299" s="222"/>
      <c r="BM299" s="249"/>
      <c r="BN299" s="249"/>
      <c r="BO299" s="173"/>
      <c r="BP299" s="173"/>
      <c r="BQ299" s="144"/>
      <c r="BR299" s="246"/>
      <c r="BS299" s="222"/>
      <c r="BT299" s="173"/>
    </row>
    <row r="300" spans="1:74" ht="13.5" customHeight="1">
      <c r="A300" s="17">
        <f t="shared" si="66"/>
        <v>10</v>
      </c>
      <c r="B300" s="17">
        <f t="shared" si="67"/>
        <v>14</v>
      </c>
      <c r="D300" s="89" cm="1">
        <f t="array" aca="1" ref="D300" ca="1">IF(INDIRECT(VLOOKUP(B300,B$8:C$38,2,FALSE)&amp;(10*A300-1))="","",INDIRECT(VLOOKUP(B300,B$8:C$38,2,FALSE)&amp;(10*A300-1)))</f>
        <v>46217</v>
      </c>
      <c r="E300" s="17" t="str">
        <f t="shared" ca="1" si="65"/>
        <v>火</v>
      </c>
      <c r="F300" s="17" t="str" cm="1">
        <f t="array" aca="1" ref="F300" ca="1">IF(E300="","",IF(INDIRECT(VLOOKUP(B300,B$8:C$38,2,FALSE)&amp;(10*A300+3))="","",INDIRECT(VLOOKUP(B300,B$8:C$38,2,FALSE)&amp;(10*A300+3))))</f>
        <v/>
      </c>
      <c r="G300" s="17" t="str" cm="1">
        <f t="array" aca="1" ref="G300" ca="1">IF(E300="","",IF(INDIRECT(VLOOKUP(B300,B$8:C$38,2,FALSE)&amp;(10*A300+5))="","",INDIRECT(VLOOKUP(B300,B$8:C$38,2,FALSE)&amp;(10*A300+5))))</f>
        <v/>
      </c>
      <c r="H300" s="17" t="str" cm="1">
        <f t="array" aca="1" ref="H300" ca="1">IF(G300="","",IF(G300="●","振替後",IF(G300="▲","振替前",IF(G300="○","休日",IF(G300="外","非対象期間",IF(INDIRECT(VLOOKUP(B300,B$8:C$38,2,FALSE)&amp;(10*A300+5))="","",INDIRECT(VLOOKUP(B300,B$8:C$38,2,FALSE)&amp;(10*A300+5))))))))</f>
        <v/>
      </c>
      <c r="J300" s="52"/>
      <c r="K300" s="67" t="s">
        <v>2</v>
      </c>
      <c r="L300" s="145" t="str">
        <f t="shared" ref="L300:AP300" si="75">TEXT(L299,"aaa")</f>
        <v>水</v>
      </c>
      <c r="M300" s="145" t="str">
        <f t="shared" si="75"/>
        <v>木</v>
      </c>
      <c r="N300" s="145" t="str">
        <f t="shared" si="75"/>
        <v>金</v>
      </c>
      <c r="O300" s="145" t="str">
        <f t="shared" si="75"/>
        <v>土</v>
      </c>
      <c r="P300" s="145" t="str">
        <f t="shared" si="75"/>
        <v>日</v>
      </c>
      <c r="Q300" s="145" t="str">
        <f t="shared" si="75"/>
        <v>月</v>
      </c>
      <c r="R300" s="145" t="str">
        <f t="shared" si="75"/>
        <v>火</v>
      </c>
      <c r="S300" s="145" t="str">
        <f t="shared" si="75"/>
        <v>水</v>
      </c>
      <c r="T300" s="145" t="str">
        <f t="shared" si="75"/>
        <v>木</v>
      </c>
      <c r="U300" s="145" t="str">
        <f t="shared" si="75"/>
        <v>金</v>
      </c>
      <c r="V300" s="145" t="str">
        <f t="shared" si="75"/>
        <v>土</v>
      </c>
      <c r="W300" s="145" t="str">
        <f t="shared" si="75"/>
        <v>日</v>
      </c>
      <c r="X300" s="145" t="str">
        <f t="shared" si="75"/>
        <v>月</v>
      </c>
      <c r="Y300" s="145" t="str">
        <f t="shared" si="75"/>
        <v>火</v>
      </c>
      <c r="Z300" s="145" t="str">
        <f t="shared" si="75"/>
        <v>水</v>
      </c>
      <c r="AA300" s="145" t="str">
        <f t="shared" si="75"/>
        <v>木</v>
      </c>
      <c r="AB300" s="145" t="str">
        <f t="shared" si="75"/>
        <v>金</v>
      </c>
      <c r="AC300" s="145" t="str">
        <f t="shared" si="75"/>
        <v>土</v>
      </c>
      <c r="AD300" s="145" t="str">
        <f t="shared" si="75"/>
        <v>日</v>
      </c>
      <c r="AE300" s="145" t="str">
        <f t="shared" si="75"/>
        <v>月</v>
      </c>
      <c r="AF300" s="145" t="str">
        <f t="shared" si="75"/>
        <v>火</v>
      </c>
      <c r="AG300" s="145" t="str">
        <f t="shared" si="75"/>
        <v>水</v>
      </c>
      <c r="AH300" s="145" t="str">
        <f t="shared" si="75"/>
        <v>木</v>
      </c>
      <c r="AI300" s="145" t="str">
        <f t="shared" si="75"/>
        <v>金</v>
      </c>
      <c r="AJ300" s="145" t="str">
        <f t="shared" si="75"/>
        <v>土</v>
      </c>
      <c r="AK300" s="145" t="str">
        <f t="shared" si="75"/>
        <v>日</v>
      </c>
      <c r="AL300" s="145" t="str">
        <f t="shared" si="75"/>
        <v>月</v>
      </c>
      <c r="AM300" s="145" t="str">
        <f t="shared" si="75"/>
        <v>火</v>
      </c>
      <c r="AN300" s="145" t="str">
        <f t="shared" si="75"/>
        <v>水</v>
      </c>
      <c r="AO300" s="145" t="str">
        <f t="shared" si="75"/>
        <v>木</v>
      </c>
      <c r="AP300" s="147" t="str">
        <f t="shared" si="75"/>
        <v>金</v>
      </c>
      <c r="AQ300" s="287" t="s">
        <v>137</v>
      </c>
      <c r="AR300" s="289" t="s">
        <v>138</v>
      </c>
      <c r="AS300" s="289" t="s">
        <v>139</v>
      </c>
      <c r="AT300" s="289" t="s">
        <v>140</v>
      </c>
      <c r="AU300" s="304" t="s">
        <v>141</v>
      </c>
      <c r="AV300" s="229" t="s">
        <v>44</v>
      </c>
      <c r="AW300" s="230" t="s">
        <v>12</v>
      </c>
      <c r="AX300" s="231" t="s">
        <v>51</v>
      </c>
      <c r="AY300" s="232" t="s">
        <v>44</v>
      </c>
      <c r="AZ300" s="235" t="s">
        <v>13</v>
      </c>
      <c r="BA300" s="252"/>
      <c r="BB300" s="255"/>
      <c r="BC300" s="238">
        <f>COUNT(L299:AP299)</f>
        <v>31</v>
      </c>
      <c r="BD300" s="208">
        <f>BC300-BA302</f>
        <v>31</v>
      </c>
      <c r="BE300" s="222">
        <f>SUM(BD$8:BD303)</f>
        <v>843</v>
      </c>
      <c r="BF300" s="208">
        <f>BC300-BA304</f>
        <v>31</v>
      </c>
      <c r="BG300" s="222">
        <f>SUM(BF$8:BF303)</f>
        <v>843</v>
      </c>
      <c r="BH300" s="222">
        <f>COUNTIF(L303:AP303,"○")+COUNTIF(L303:AP303,"●")</f>
        <v>0</v>
      </c>
      <c r="BI300" s="222">
        <f>SUM(BH$9:BH304)</f>
        <v>32</v>
      </c>
      <c r="BJ300" s="222">
        <f>COUNTIF(L305:AP305,"○")+COUNTIF(L305:AP305,"●")</f>
        <v>0</v>
      </c>
      <c r="BK300" s="222">
        <f>SUM(BJ$10:BJ305)</f>
        <v>32</v>
      </c>
      <c r="BL300" s="173">
        <f>COUNTIF(L300:AP300,"土")+COUNTIF(L300:AP300,"日")</f>
        <v>8</v>
      </c>
      <c r="BM300" s="248"/>
      <c r="BN300" s="248"/>
      <c r="BO300" s="173" t="str">
        <f ca="1">IF(OR(BM301/BD300&lt;0.285,BM301=0),"特例","特例なし")</f>
        <v>特例</v>
      </c>
      <c r="BP300" s="173" t="str">
        <f ca="1">IF(OR(BN301/BF300&lt;0.285,BN301=0),"特例","特例なし")</f>
        <v>特例</v>
      </c>
      <c r="BQ300" s="223" t="s">
        <v>97</v>
      </c>
      <c r="BR300" s="225">
        <f>ABS(IF(WEEKDAY(L298,3)=0,7,WEEKDAY(L298,3)-7))</f>
        <v>5</v>
      </c>
      <c r="BS300" s="173">
        <f ca="1">IF($AX$340="計画",IF(BD300=0,1,IF(AX303="達成",1,IF(AX303="達成※",1,0))),IF(BF300=0,1,IF(AX305="達成",1,IF(AX305="達成※",1,0))))</f>
        <v>0</v>
      </c>
      <c r="BT300" s="173">
        <f ca="1">IF($AX$340="計画",IF(COUNTIF(AQ304:AU304,"未")=0,1,0),IF(COUNTIF(AQ306:AU306,"未")=0,1,0))</f>
        <v>0</v>
      </c>
    </row>
    <row r="301" spans="1:74" ht="33.950000000000003" customHeight="1">
      <c r="A301" s="17">
        <f t="shared" si="66"/>
        <v>10</v>
      </c>
      <c r="B301" s="17">
        <f t="shared" si="67"/>
        <v>15</v>
      </c>
      <c r="D301" s="89" cm="1">
        <f t="array" aca="1" ref="D301" ca="1">IF(INDIRECT(VLOOKUP(B301,B$8:C$38,2,FALSE)&amp;(10*A301-1))="","",INDIRECT(VLOOKUP(B301,B$8:C$38,2,FALSE)&amp;(10*A301-1)))</f>
        <v>46218</v>
      </c>
      <c r="E301" s="17" t="str">
        <f t="shared" ca="1" si="65"/>
        <v>水</v>
      </c>
      <c r="F301" s="17" t="str" cm="1">
        <f t="array" aca="1" ref="F301" ca="1">IF(E301="","",IF(INDIRECT(VLOOKUP(B301,B$8:C$38,2,FALSE)&amp;(10*A301+3))="","",INDIRECT(VLOOKUP(B301,B$8:C$38,2,FALSE)&amp;(10*A301+3))))</f>
        <v/>
      </c>
      <c r="G301" s="17" t="str" cm="1">
        <f t="array" aca="1" ref="G301" ca="1">IF(E301="","",IF(INDIRECT(VLOOKUP(B301,B$8:C$38,2,FALSE)&amp;(10*A301+5))="","",INDIRECT(VLOOKUP(B301,B$8:C$38,2,FALSE)&amp;(10*A301+5))))</f>
        <v/>
      </c>
      <c r="H301" s="17" t="str" cm="1">
        <f t="array" aca="1" ref="H301" ca="1">IF(G301="","",IF(G301="●","振替後",IF(G301="▲","振替前",IF(G301="○","休日",IF(G301="外","非対象期間",IF(INDIRECT(VLOOKUP(B301,B$8:C$38,2,FALSE)&amp;(10*A301+5))="","",INDIRECT(VLOOKUP(B301,B$8:C$38,2,FALSE)&amp;(10*A301+5))))))))</f>
        <v/>
      </c>
      <c r="J301" s="52"/>
      <c r="K301" s="220" t="s">
        <v>3</v>
      </c>
      <c r="L301" s="218" t="str">
        <f>IFERROR(VLOOKUP(L299,祝日一覧!$A:$C,3,FALSE),"")</f>
        <v/>
      </c>
      <c r="M301" s="218" t="str">
        <f>IFERROR(VLOOKUP(M299,祝日一覧!$A:$C,3,FALSE),"")</f>
        <v/>
      </c>
      <c r="N301" s="218" t="str">
        <f>IFERROR(VLOOKUP(N299,祝日一覧!$A:$C,3,FALSE),"")</f>
        <v/>
      </c>
      <c r="O301" s="218" t="str">
        <f>IFERROR(VLOOKUP(O299,祝日一覧!$A:$C,3,FALSE),"")</f>
        <v/>
      </c>
      <c r="P301" s="218" t="str">
        <f>IFERROR(VLOOKUP(P299,祝日一覧!$A:$C,3,FALSE),"")</f>
        <v/>
      </c>
      <c r="Q301" s="218" t="str">
        <f>IFERROR(VLOOKUP(Q299,祝日一覧!$A:$C,3,FALSE),"")</f>
        <v/>
      </c>
      <c r="R301" s="218" t="str">
        <f>IFERROR(VLOOKUP(R299,祝日一覧!$A:$C,3,FALSE),"")</f>
        <v/>
      </c>
      <c r="S301" s="218" t="str">
        <f>IFERROR(VLOOKUP(S299,祝日一覧!$A:$C,3,FALSE),"")</f>
        <v/>
      </c>
      <c r="T301" s="218" t="str">
        <f>IFERROR(VLOOKUP(T299,祝日一覧!$A:$C,3,FALSE),"")</f>
        <v/>
      </c>
      <c r="U301" s="218" t="str">
        <f>IFERROR(VLOOKUP(U299,祝日一覧!$A:$C,3,FALSE),"")</f>
        <v/>
      </c>
      <c r="V301" s="218" t="str">
        <f>IFERROR(VLOOKUP(V299,祝日一覧!$A:$C,3,FALSE),"")</f>
        <v/>
      </c>
      <c r="W301" s="218" t="str">
        <f>IFERROR(VLOOKUP(W299,祝日一覧!$A:$C,3,FALSE),"")</f>
        <v/>
      </c>
      <c r="X301" s="218" t="str">
        <f>IFERROR(VLOOKUP(X299,祝日一覧!$A:$C,3,FALSE),"")</f>
        <v/>
      </c>
      <c r="Y301" s="218" t="str">
        <f>IFERROR(VLOOKUP(Y299,祝日一覧!$A:$C,3,FALSE),"")</f>
        <v/>
      </c>
      <c r="Z301" s="218" t="str">
        <f>IFERROR(VLOOKUP(Z299,祝日一覧!$A:$C,3,FALSE),"")</f>
        <v/>
      </c>
      <c r="AA301" s="218" t="str">
        <f>IFERROR(VLOOKUP(AA299,祝日一覧!$A:$C,3,FALSE),"")</f>
        <v/>
      </c>
      <c r="AB301" s="218" t="str">
        <f>IFERROR(VLOOKUP(AB299,祝日一覧!$A:$C,3,FALSE),"")</f>
        <v/>
      </c>
      <c r="AC301" s="218" t="str">
        <f>IFERROR(VLOOKUP(AC299,祝日一覧!$A:$C,3,FALSE),"")</f>
        <v/>
      </c>
      <c r="AD301" s="218" t="str">
        <f>IFERROR(VLOOKUP(AD299,祝日一覧!$A:$C,3,FALSE),"")</f>
        <v/>
      </c>
      <c r="AE301" s="218" t="str">
        <f>IFERROR(VLOOKUP(AE299,祝日一覧!$A:$C,3,FALSE),"")</f>
        <v>春分の日</v>
      </c>
      <c r="AF301" s="218" t="str">
        <f>IFERROR(VLOOKUP(AF299,祝日一覧!$A:$C,3,FALSE),"")</f>
        <v/>
      </c>
      <c r="AG301" s="218" t="str">
        <f>IFERROR(VLOOKUP(AG299,祝日一覧!$A:$C,3,FALSE),"")</f>
        <v/>
      </c>
      <c r="AH301" s="218" t="str">
        <f>IFERROR(VLOOKUP(AH299,祝日一覧!$A:$C,3,FALSE),"")</f>
        <v/>
      </c>
      <c r="AI301" s="218" t="str">
        <f>IFERROR(VLOOKUP(AI299,祝日一覧!$A:$C,3,FALSE),"")</f>
        <v/>
      </c>
      <c r="AJ301" s="218" t="str">
        <f>IFERROR(VLOOKUP(AJ299,祝日一覧!$A:$C,3,FALSE),"")</f>
        <v/>
      </c>
      <c r="AK301" s="218" t="str">
        <f>IFERROR(VLOOKUP(AK299,祝日一覧!$A:$C,3,FALSE),"")</f>
        <v/>
      </c>
      <c r="AL301" s="218" t="str">
        <f>IFERROR(VLOOKUP(AL299,祝日一覧!$A:$C,3,FALSE),"")</f>
        <v/>
      </c>
      <c r="AM301" s="218" t="str">
        <f>IFERROR(VLOOKUP(AM299,祝日一覧!$A:$C,3,FALSE),"")</f>
        <v/>
      </c>
      <c r="AN301" s="218" t="str">
        <f>IFERROR(VLOOKUP(AN299,祝日一覧!$A:$C,3,FALSE),"")</f>
        <v/>
      </c>
      <c r="AO301" s="218" t="str">
        <f>IFERROR(VLOOKUP(AO299,祝日一覧!$A:$C,3,FALSE),"")</f>
        <v/>
      </c>
      <c r="AP301" s="278" t="str">
        <f>IFERROR(VLOOKUP(AP299,祝日一覧!$A:$C,3,FALSE),"")</f>
        <v/>
      </c>
      <c r="AQ301" s="288"/>
      <c r="AR301" s="290"/>
      <c r="AS301" s="290"/>
      <c r="AT301" s="290"/>
      <c r="AU301" s="305"/>
      <c r="AV301" s="229"/>
      <c r="AW301" s="230"/>
      <c r="AX301" s="231"/>
      <c r="AY301" s="233"/>
      <c r="AZ301" s="236"/>
      <c r="BA301" s="41" t="s">
        <v>85</v>
      </c>
      <c r="BB301" s="42" t="s">
        <v>85</v>
      </c>
      <c r="BC301" s="238"/>
      <c r="BD301" s="209"/>
      <c r="BE301" s="222"/>
      <c r="BF301" s="209"/>
      <c r="BG301" s="222"/>
      <c r="BH301" s="222"/>
      <c r="BI301" s="222"/>
      <c r="BJ301" s="222"/>
      <c r="BK301" s="222"/>
      <c r="BL301" s="173"/>
      <c r="BM301" s="226">
        <f ca="1">BL300-BB302</f>
        <v>8</v>
      </c>
      <c r="BN301" s="226">
        <f ca="1">BL300-BB304</f>
        <v>8</v>
      </c>
      <c r="BO301" s="173"/>
      <c r="BP301" s="173"/>
      <c r="BQ301" s="224"/>
      <c r="BR301" s="225">
        <f>WEEKDAY(L297,3)</f>
        <v>5</v>
      </c>
      <c r="BS301" s="173"/>
      <c r="BT301" s="173"/>
      <c r="BU301" s="24"/>
    </row>
    <row r="302" spans="1:74" s="3" customFormat="1" ht="53.1" customHeight="1">
      <c r="A302" s="17">
        <f t="shared" si="66"/>
        <v>10</v>
      </c>
      <c r="B302" s="17">
        <f t="shared" si="67"/>
        <v>16</v>
      </c>
      <c r="C302" s="88"/>
      <c r="D302" s="89" cm="1">
        <f t="array" aca="1" ref="D302" ca="1">IF(INDIRECT(VLOOKUP(B302,B$8:C$38,2,FALSE)&amp;(10*A302-1))="","",INDIRECT(VLOOKUP(B302,B$8:C$38,2,FALSE)&amp;(10*A302-1)))</f>
        <v>46219</v>
      </c>
      <c r="E302" s="17" t="str">
        <f t="shared" ca="1" si="65"/>
        <v>木</v>
      </c>
      <c r="F302" s="17" t="str" cm="1">
        <f t="array" aca="1" ref="F302" ca="1">IF(E302="","",IF(INDIRECT(VLOOKUP(B302,B$8:C$38,2,FALSE)&amp;(10*A302+3))="","",INDIRECT(VLOOKUP(B302,B$8:C$38,2,FALSE)&amp;(10*A302+3))))</f>
        <v/>
      </c>
      <c r="G302" s="17" t="str" cm="1">
        <f t="array" aca="1" ref="G302" ca="1">IF(E302="","",IF(INDIRECT(VLOOKUP(B302,B$8:C$38,2,FALSE)&amp;(10*A302+5))="","",INDIRECT(VLOOKUP(B302,B$8:C$38,2,FALSE)&amp;(10*A302+5))))</f>
        <v/>
      </c>
      <c r="H302" s="17" t="str" cm="1">
        <f t="array" aca="1" ref="H302" ca="1">IF(G302="","",IF(G302="●","振替後",IF(G302="▲","振替前",IF(G302="○","休日",IF(G302="外","非対象期間",IF(INDIRECT(VLOOKUP(B302,B$8:C$38,2,FALSE)&amp;(10*A302+5))="","",INDIRECT(VLOOKUP(B302,B$8:C$38,2,FALSE)&amp;(10*A302+5))))))))</f>
        <v/>
      </c>
      <c r="J302" s="68"/>
      <c r="K302" s="221"/>
      <c r="L302" s="218"/>
      <c r="M302" s="218"/>
      <c r="N302" s="218"/>
      <c r="O302" s="218"/>
      <c r="P302" s="218"/>
      <c r="Q302" s="218"/>
      <c r="R302" s="218"/>
      <c r="S302" s="218"/>
      <c r="T302" s="218"/>
      <c r="U302" s="218"/>
      <c r="V302" s="218"/>
      <c r="W302" s="218"/>
      <c r="X302" s="218"/>
      <c r="Y302" s="218"/>
      <c r="Z302" s="218"/>
      <c r="AA302" s="218"/>
      <c r="AB302" s="218"/>
      <c r="AC302" s="218"/>
      <c r="AD302" s="218"/>
      <c r="AE302" s="218"/>
      <c r="AF302" s="218"/>
      <c r="AG302" s="218"/>
      <c r="AH302" s="218"/>
      <c r="AI302" s="218"/>
      <c r="AJ302" s="218"/>
      <c r="AK302" s="218"/>
      <c r="AL302" s="218"/>
      <c r="AM302" s="218"/>
      <c r="AN302" s="218"/>
      <c r="AO302" s="218"/>
      <c r="AP302" s="278"/>
      <c r="AQ302" s="108" t="str">
        <f>IF($BR300=7,DBCS(1&amp;"日～"&amp;7&amp;"日"),DBCS("前"&amp;DAY(EOMONTH($L298-1,0))-6+$BR300&amp;"日～"&amp;$BR300&amp;"日"))</f>
        <v>前２８日～５日</v>
      </c>
      <c r="AR302" s="109" t="str">
        <f>DBCS($BR300+1&amp;"日～"&amp;$BR300+7&amp;"日")</f>
        <v>６日～１２日</v>
      </c>
      <c r="AS302" s="109" t="str">
        <f>DBCS($BR300+8&amp;"日～"&amp;$BR300+14&amp;"日")</f>
        <v>１３日～１９日</v>
      </c>
      <c r="AT302" s="109" t="str">
        <f>DBCS($BR300+15&amp;"日～"&amp;$BR300+21&amp;"日")</f>
        <v>２０日～２６日</v>
      </c>
      <c r="AU302" s="110" t="str">
        <f>IF(AND(BR300=7,BR303=0),"-",IF($BR305=3,"-",DBCS($BR300+22&amp;"日～"&amp;$BR300+28&amp;"日")))</f>
        <v>-</v>
      </c>
      <c r="AV302" s="229"/>
      <c r="AW302" s="230"/>
      <c r="AX302" s="231"/>
      <c r="AY302" s="234"/>
      <c r="AZ302" s="237"/>
      <c r="BA302" s="41">
        <f>COUNTIF(L303:AP304,"外")</f>
        <v>0</v>
      </c>
      <c r="BB302" s="42">
        <f ca="1">COUNTIF(OFFSET(L303,0,MAX(5-WEEKDAY(L298,3),0),1,MIN(7-WEEKDAY(L298,3),2)),"外")+COUNTIF(OFFSET(L303,0,MAX(5-WEEKDAY(L298,3),0)+7,1,2),"外")+COUNTIF(OFFSET(L303,0,MAX(5-WEEKDAY(L298,3),0)+14,1,2),"外")+COUNTIF(OFFSET(L303,0,MAX(5-WEEKDAY(L298,3),0)+21,1,2),"外")+IF(BR302-BR300&lt;27,0,COUNTIF(OFFSET(L303,0,BR300+26,1,MIN(7-BR303,2)),"外"))</f>
        <v>0</v>
      </c>
      <c r="BC302" s="238"/>
      <c r="BD302" s="209"/>
      <c r="BE302" s="222"/>
      <c r="BF302" s="209"/>
      <c r="BG302" s="222"/>
      <c r="BH302" s="222"/>
      <c r="BI302" s="222"/>
      <c r="BJ302" s="222"/>
      <c r="BK302" s="222"/>
      <c r="BL302" s="173"/>
      <c r="BM302" s="227"/>
      <c r="BN302" s="227"/>
      <c r="BO302" s="173"/>
      <c r="BP302" s="173"/>
      <c r="BQ302" s="35" t="s">
        <v>98</v>
      </c>
      <c r="BR302" s="31">
        <f>DAY(EOMONTH(L298,0))</f>
        <v>31</v>
      </c>
      <c r="BS302" s="173"/>
      <c r="BT302" s="173"/>
      <c r="BU302" s="29"/>
      <c r="BV302" s="30"/>
    </row>
    <row r="303" spans="1:74" s="4" customFormat="1" ht="29.1" customHeight="1">
      <c r="A303" s="17">
        <f t="shared" si="66"/>
        <v>10</v>
      </c>
      <c r="B303" s="17">
        <f t="shared" si="67"/>
        <v>17</v>
      </c>
      <c r="D303" s="89" cm="1">
        <f t="array" aca="1" ref="D303" ca="1">IF(INDIRECT(VLOOKUP(B303,B$8:C$38,2,FALSE)&amp;(10*A303-1))="","",INDIRECT(VLOOKUP(B303,B$8:C$38,2,FALSE)&amp;(10*A303-1)))</f>
        <v>46220</v>
      </c>
      <c r="E303" s="17" t="str">
        <f t="shared" ca="1" si="65"/>
        <v>金</v>
      </c>
      <c r="F303" s="17" t="str" cm="1">
        <f t="array" aca="1" ref="F303" ca="1">IF(E303="","",IF(INDIRECT(VLOOKUP(B303,B$8:C$38,2,FALSE)&amp;(10*A303+3))="","",INDIRECT(VLOOKUP(B303,B$8:C$38,2,FALSE)&amp;(10*A303+3))))</f>
        <v/>
      </c>
      <c r="G303" s="17" t="str" cm="1">
        <f t="array" aca="1" ref="G303" ca="1">IF(E303="","",IF(INDIRECT(VLOOKUP(B303,B$8:C$38,2,FALSE)&amp;(10*A303+5))="","",INDIRECT(VLOOKUP(B303,B$8:C$38,2,FALSE)&amp;(10*A303+5))))</f>
        <v/>
      </c>
      <c r="H303" s="17" t="str" cm="1">
        <f t="array" aca="1" ref="H303" ca="1">IF(G303="","",IF(G303="●","振替後",IF(G303="▲","振替前",IF(G303="○","休日",IF(G303="外","非対象期間",IF(INDIRECT(VLOOKUP(B303,B$8:C$38,2,FALSE)&amp;(10*A303+5))="","",INDIRECT(VLOOKUP(B303,B$8:C$38,2,FALSE)&amp;(10*A303+5))))))))</f>
        <v/>
      </c>
      <c r="J303" s="69"/>
      <c r="K303" s="212" t="s">
        <v>88</v>
      </c>
      <c r="L303" s="194"/>
      <c r="M303" s="194"/>
      <c r="N303" s="194"/>
      <c r="O303" s="194"/>
      <c r="P303" s="194"/>
      <c r="Q303" s="194"/>
      <c r="R303" s="194"/>
      <c r="S303" s="194"/>
      <c r="T303" s="194"/>
      <c r="U303" s="194"/>
      <c r="V303" s="194"/>
      <c r="W303" s="194"/>
      <c r="X303" s="194"/>
      <c r="Y303" s="194"/>
      <c r="Z303" s="194"/>
      <c r="AA303" s="194"/>
      <c r="AB303" s="194"/>
      <c r="AC303" s="194"/>
      <c r="AD303" s="194"/>
      <c r="AE303" s="194"/>
      <c r="AF303" s="194"/>
      <c r="AG303" s="194"/>
      <c r="AH303" s="194"/>
      <c r="AI303" s="194"/>
      <c r="AJ303" s="194"/>
      <c r="AK303" s="194"/>
      <c r="AL303" s="194"/>
      <c r="AM303" s="194"/>
      <c r="AN303" s="194"/>
      <c r="AO303" s="194"/>
      <c r="AP303" s="276"/>
      <c r="AQ303" s="111">
        <f ca="1">IF(BR300=7,COUNTIF(OFFSET($L303,0,0,1,$BR300),"○")+COUNTIF(OFFSET($L303,0,$BR300,1,7),"●"),COUNTIF(OFFSET($L303,0,0,1,$BR300),"○")+COUNTIF(OFFSET($L303,-10,DAY(EOMONTH(L298-1,0))-7+BR300,1,7-$BR300),"○")+COUNTIF(OFFSET(L303,0,BR300,1,7),"●"))</f>
        <v>0</v>
      </c>
      <c r="AR303" s="112">
        <f ca="1">COUNTIF(OFFSET($L303,0,$BR300,1,7),"○")+COUNTIF(OFFSET($L303,0,$BR300+7,1,7),"●")</f>
        <v>0</v>
      </c>
      <c r="AS303" s="112">
        <f ca="1">COUNTIF(OFFSET($L303,0,$BR300+7,1,7),"○")+COUNTIF(OFFSET($L303,0,$BR300+14,1,7),"●")</f>
        <v>0</v>
      </c>
      <c r="AT303" s="112">
        <f ca="1">IF(BR305=3,COUNTIF(OFFSET($L303,0,$BR300+14,1,7),"○")+IFERROR(COUNTIF(OFFSET(L303,0,BR300+22,1,BR303),"●"),0)+COUNTIF(OFFSET(L303,10,0,1,7-BR303),"●"),COUNTIF(OFFSET($L303,0,$BR300+14,1,7),"○")+COUNTIF(OFFSET($L303,0,$BR300+21,1,7),"●"))</f>
        <v>0</v>
      </c>
      <c r="AU303" s="113" t="str">
        <f ca="1">IF((BR305+SIGN(BR300))&lt;5,"-",IF(BR303=0,COUNTIF(OFFSET(L303,0,BR300+21,1,7),"○")+COUNTIF(OFFSET(L303,10,0,1,7-BR303),"●"),COUNTIF(OFFSET(L303,0,BR300+21,1,7),"○")+COUNTIF(OFFSET(L303,0,BR300+28,1,BR303),"●")+COUNTIF(OFFSET(L303,10,1,7-BR303,),"●")))</f>
        <v>-</v>
      </c>
      <c r="AV303" s="198">
        <f>BH300</f>
        <v>0</v>
      </c>
      <c r="AW303" s="200">
        <f>IF(BD300=0,"対象外",AV303/BD300)</f>
        <v>0</v>
      </c>
      <c r="AX303" s="202" t="str">
        <f ca="1">IF(BD300=0,"対象外",IF(AV303/BD300&gt;=0.285,"達成",IF(AV303&gt;=BO303,"達成※","未")))</f>
        <v>未</v>
      </c>
      <c r="AY303" s="204">
        <f>BI300</f>
        <v>32</v>
      </c>
      <c r="AZ303" s="206">
        <f>IFERROR(AY303/BE300,"")</f>
        <v>3.795966785290629E-2</v>
      </c>
      <c r="BA303" s="41" t="s">
        <v>86</v>
      </c>
      <c r="BB303" s="42" t="s">
        <v>86</v>
      </c>
      <c r="BC303" s="238"/>
      <c r="BD303" s="209"/>
      <c r="BE303" s="222"/>
      <c r="BF303" s="209"/>
      <c r="BG303" s="222"/>
      <c r="BH303" s="222"/>
      <c r="BI303" s="222"/>
      <c r="BJ303" s="222"/>
      <c r="BK303" s="222"/>
      <c r="BL303" s="173"/>
      <c r="BM303" s="227"/>
      <c r="BN303" s="227"/>
      <c r="BO303" s="173">
        <f ca="1">IF(OR(BM301/BD300&lt;0.285,BM301=0),BM301,"-")</f>
        <v>8</v>
      </c>
      <c r="BP303" s="226">
        <f ca="1">IF(OR(BN301/BF300&lt;0.285,BN301=0),BN301,"-")</f>
        <v>8</v>
      </c>
      <c r="BQ303" s="36" t="s">
        <v>99</v>
      </c>
      <c r="BR303" s="33">
        <f>MOD(BR302-BR300,7)</f>
        <v>5</v>
      </c>
      <c r="BS303" s="173"/>
      <c r="BT303" s="173"/>
    </row>
    <row r="304" spans="1:74" s="4" customFormat="1" ht="29.1" customHeight="1">
      <c r="A304" s="17">
        <f t="shared" si="66"/>
        <v>10</v>
      </c>
      <c r="B304" s="17">
        <f t="shared" si="67"/>
        <v>18</v>
      </c>
      <c r="D304" s="89" cm="1">
        <f t="array" aca="1" ref="D304" ca="1">IF(INDIRECT(VLOOKUP(B304,B$8:C$38,2,FALSE)&amp;(10*A304-1))="","",INDIRECT(VLOOKUP(B304,B$8:C$38,2,FALSE)&amp;(10*A304-1)))</f>
        <v>46221</v>
      </c>
      <c r="E304" s="17" t="str">
        <f t="shared" ca="1" si="65"/>
        <v>土</v>
      </c>
      <c r="F304" s="17" t="str" cm="1">
        <f t="array" aca="1" ref="F304" ca="1">IF(E304="","",IF(INDIRECT(VLOOKUP(B304,B$8:C$38,2,FALSE)&amp;(10*A304+3))="","",INDIRECT(VLOOKUP(B304,B$8:C$38,2,FALSE)&amp;(10*A304+3))))</f>
        <v/>
      </c>
      <c r="G304" s="17" t="str" cm="1">
        <f t="array" aca="1" ref="G304" ca="1">IF(E304="","",IF(INDIRECT(VLOOKUP(B304,B$8:C$38,2,FALSE)&amp;(10*A304+5))="","",INDIRECT(VLOOKUP(B304,B$8:C$38,2,FALSE)&amp;(10*A304+5))))</f>
        <v/>
      </c>
      <c r="H304" s="17" t="str" cm="1">
        <f t="array" aca="1" ref="H304" ca="1">IF(G304="","",IF(G304="●","振替後",IF(G304="▲","振替前",IF(G304="○","休日",IF(G304="外","非対象期間",IF(INDIRECT(VLOOKUP(B304,B$8:C$38,2,FALSE)&amp;(10*A304+5))="","",INDIRECT(VLOOKUP(B304,B$8:C$38,2,FALSE)&amp;(10*A304+5))))))))</f>
        <v/>
      </c>
      <c r="J304" s="69"/>
      <c r="K304" s="244"/>
      <c r="L304" s="194"/>
      <c r="M304" s="194"/>
      <c r="N304" s="194"/>
      <c r="O304" s="194"/>
      <c r="P304" s="194"/>
      <c r="Q304" s="194"/>
      <c r="R304" s="194"/>
      <c r="S304" s="194"/>
      <c r="T304" s="194"/>
      <c r="U304" s="194"/>
      <c r="V304" s="194"/>
      <c r="W304" s="194"/>
      <c r="X304" s="194"/>
      <c r="Y304" s="194"/>
      <c r="Z304" s="194"/>
      <c r="AA304" s="194"/>
      <c r="AB304" s="194"/>
      <c r="AC304" s="194"/>
      <c r="AD304" s="194"/>
      <c r="AE304" s="194"/>
      <c r="AF304" s="194"/>
      <c r="AG304" s="194"/>
      <c r="AH304" s="194"/>
      <c r="AI304" s="194"/>
      <c r="AJ304" s="194"/>
      <c r="AK304" s="194"/>
      <c r="AL304" s="194"/>
      <c r="AM304" s="194"/>
      <c r="AN304" s="194"/>
      <c r="AO304" s="194"/>
      <c r="AP304" s="276"/>
      <c r="AQ304" s="114" t="str">
        <f ca="1">IF(BR300=1,
IF((2-COUNTIF(OFFSET(L303,0,0,1,1),"外")-COUNTIF(OFFSET(L303,-10,BR292-1),"外"))&lt;=AQ303,"達成","未"),
IF((2-COUNTIF(OFFSET(L303,0,MAX(5-WEEKDAY(L298,3),0),1,2),"外"))&lt;=AQ303,"達成","未"))</f>
        <v>未</v>
      </c>
      <c r="AR304" s="112" t="str">
        <f ca="1">IF((2-COUNTIF(OFFSET($L303,0,$BR300+5,1,2),"外"))&lt;=AR303,"達成","未")</f>
        <v>未</v>
      </c>
      <c r="AS304" s="112" t="str">
        <f ca="1">IF((2-COUNTIF(OFFSET($L303,0,$BR300+12,1,2),"外"))&lt;=AS303,"達成","未")</f>
        <v>未</v>
      </c>
      <c r="AT304" s="112" t="str">
        <f ca="1">IF((2-COUNTIF(OFFSET($L303,0,$BR300+19,1,2),"外"))&lt;=AT303,"達成","未")</f>
        <v>未</v>
      </c>
      <c r="AU304" s="113" t="str">
        <f ca="1">IF((BR305+SIGN(BR300))&lt;5,"-",IF((2-COUNTIF(OFFSET($L303,0,$BR300+26,1,2),"外"))&lt;=AU303,"達成","未"))</f>
        <v>-</v>
      </c>
      <c r="AV304" s="214"/>
      <c r="AW304" s="215"/>
      <c r="AX304" s="216"/>
      <c r="AY304" s="217"/>
      <c r="AZ304" s="239"/>
      <c r="BA304" s="240">
        <f>COUNTIF(L305:AP306,"外")</f>
        <v>0</v>
      </c>
      <c r="BB304" s="242">
        <f ca="1">COUNTIF(OFFSET(L305,0,MAX(5-WEEKDAY(L298,3),0),1,MIN(7-WEEKDAY(L298,3),2)),"外")+COUNTIF(OFFSET(L305,0,MAX(5-WEEKDAY(L298,3),0)+7,1,2),"外")+COUNTIF(OFFSET(L305,0,MAX(5-WEEKDAY(L298,3),0)+14,1,2),"外")+COUNTIF(OFFSET(L305,0,MAX(5-WEEKDAY(L298,3),0)+21,1,2),"外")+IF(BR302-BR300&lt;27,0,COUNTIF(OFFSET(L305,0,BR300+26,1,MIN(7-BR303,2)),"外"))</f>
        <v>0</v>
      </c>
      <c r="BC304" s="238"/>
      <c r="BD304" s="209"/>
      <c r="BE304" s="222"/>
      <c r="BF304" s="209"/>
      <c r="BG304" s="222"/>
      <c r="BH304" s="222"/>
      <c r="BI304" s="222"/>
      <c r="BJ304" s="222"/>
      <c r="BK304" s="222"/>
      <c r="BL304" s="173"/>
      <c r="BM304" s="227"/>
      <c r="BN304" s="227"/>
      <c r="BO304" s="173"/>
      <c r="BP304" s="227"/>
      <c r="BQ304" s="142" t="s">
        <v>101</v>
      </c>
      <c r="BR304" s="33">
        <f>SIGN(BR300)+SIGN(BR303)+BR305</f>
        <v>5</v>
      </c>
      <c r="BS304" s="173"/>
      <c r="BT304" s="173"/>
    </row>
    <row r="305" spans="1:74" s="4" customFormat="1" ht="29.1" customHeight="1">
      <c r="A305" s="17">
        <f t="shared" si="66"/>
        <v>10</v>
      </c>
      <c r="B305" s="17">
        <f t="shared" si="67"/>
        <v>19</v>
      </c>
      <c r="D305" s="89" cm="1">
        <f t="array" aca="1" ref="D305" ca="1">IF(INDIRECT(VLOOKUP(B305,B$8:C$38,2,FALSE)&amp;(10*A305-1))="","",INDIRECT(VLOOKUP(B305,B$8:C$38,2,FALSE)&amp;(10*A305-1)))</f>
        <v>46222</v>
      </c>
      <c r="E305" s="17" t="str">
        <f t="shared" ca="1" si="65"/>
        <v>日</v>
      </c>
      <c r="F305" s="17" t="str" cm="1">
        <f t="array" aca="1" ref="F305" ca="1">IF(E305="","",IF(INDIRECT(VLOOKUP(B305,B$8:C$38,2,FALSE)&amp;(10*A305+3))="","",INDIRECT(VLOOKUP(B305,B$8:C$38,2,FALSE)&amp;(10*A305+3))))</f>
        <v/>
      </c>
      <c r="G305" s="17" t="str" cm="1">
        <f t="array" aca="1" ref="G305" ca="1">IF(E305="","",IF(INDIRECT(VLOOKUP(B305,B$8:C$38,2,FALSE)&amp;(10*A305+5))="","",INDIRECT(VLOOKUP(B305,B$8:C$38,2,FALSE)&amp;(10*A305+5))))</f>
        <v/>
      </c>
      <c r="H305" s="17" t="str" cm="1">
        <f t="array" aca="1" ref="H305" ca="1">IF(G305="","",IF(G305="●","振替後",IF(G305="▲","振替前",IF(G305="○","休日",IF(G305="外","非対象期間",IF(INDIRECT(VLOOKUP(B305,B$8:C$38,2,FALSE)&amp;(10*A305+5))="","",INDIRECT(VLOOKUP(B305,B$8:C$38,2,FALSE)&amp;(10*A305+5))))))))</f>
        <v/>
      </c>
      <c r="J305" s="69"/>
      <c r="K305" s="212" t="s">
        <v>84</v>
      </c>
      <c r="L305" s="194"/>
      <c r="M305" s="194"/>
      <c r="N305" s="194"/>
      <c r="O305" s="194"/>
      <c r="P305" s="194"/>
      <c r="Q305" s="194"/>
      <c r="R305" s="194"/>
      <c r="S305" s="194"/>
      <c r="T305" s="194"/>
      <c r="U305" s="194"/>
      <c r="V305" s="194"/>
      <c r="W305" s="194"/>
      <c r="X305" s="194"/>
      <c r="Y305" s="194"/>
      <c r="Z305" s="194"/>
      <c r="AA305" s="194"/>
      <c r="AB305" s="194"/>
      <c r="AC305" s="194"/>
      <c r="AD305" s="194"/>
      <c r="AE305" s="194"/>
      <c r="AF305" s="194"/>
      <c r="AG305" s="194"/>
      <c r="AH305" s="194"/>
      <c r="AI305" s="194"/>
      <c r="AJ305" s="194"/>
      <c r="AK305" s="194"/>
      <c r="AL305" s="194"/>
      <c r="AM305" s="194"/>
      <c r="AN305" s="194"/>
      <c r="AO305" s="194"/>
      <c r="AP305" s="276"/>
      <c r="AQ305" s="118">
        <f ca="1">IF(BR300=7,COUNTIF(OFFSET($L305,0,0,1,$BR300),"○")+COUNTIF(OFFSET($L305,0,$BR300,1,7),"●"),COUNTIF(OFFSET($L305,0,0,1,$BR300),"○")+COUNTIF(OFFSET($L305,-10,DAY(EOMONTH(L298-1,0))-7+BR300,1,7-$BR300),"○")+COUNTIF(OFFSET(L305,0,BR300,1,7),"●"))</f>
        <v>0</v>
      </c>
      <c r="AR305" s="119">
        <f ca="1">COUNTIF(OFFSET($L305,0,$BR300,1,7),"○")+COUNTIF(OFFSET($L305,0,$BR300+7,1,7),"●")</f>
        <v>0</v>
      </c>
      <c r="AS305" s="119">
        <f ca="1">COUNTIF(OFFSET($L305,0,$BR300+7,1,7),"○")+COUNTIF(OFFSET($L305,0,$BR300+14,1,7),"●")</f>
        <v>0</v>
      </c>
      <c r="AT305" s="119">
        <f ca="1">IF(BR305=3,COUNTIF(OFFSET($L305,0,$BR300+14,1,7),"○")+IFERROR(COUNTIF(OFFSET(L305,0,BR300+22,1,BR303),"●"),0)+COUNTIF(OFFSET(L305,10,0,1,7-BR303),"●"),COUNTIF(OFFSET($L305,0,$BR300+14,1,7),"○")+COUNTIF(OFFSET($L305,0,$BR300+21,1,7),"●"))</f>
        <v>0</v>
      </c>
      <c r="AU305" s="120" t="str">
        <f ca="1">IF((BR305+SIGN(BR300))&lt;5,"-",IF(BR303=0,COUNTIF(OFFSET(L305,0,BR300+21,1,7),"○")+COUNTIF(OFFSET(L305,10,0,1,7-BR303),"●"),COUNTIF(OFFSET(L305,0,BR300+21,1,7),"○")+COUNTIF(OFFSET(L305,0,BR300+28,1,BR303),"●")+COUNTIF(OFFSET(L305,10,1,7-BR303,),"●")))</f>
        <v>-</v>
      </c>
      <c r="AV305" s="198">
        <f>BJ300</f>
        <v>0</v>
      </c>
      <c r="AW305" s="200">
        <f>IF(BD300=0,"対象外",AV305/BD300)</f>
        <v>0</v>
      </c>
      <c r="AX305" s="202" t="str">
        <f ca="1">IF(BD300=0,"対象外",IF(AV305/BD300&gt;=0.285,"達成",IF(AV305&gt;=BO303,"達成※","未")))</f>
        <v>未</v>
      </c>
      <c r="AY305" s="204">
        <f>BK300</f>
        <v>32</v>
      </c>
      <c r="AZ305" s="206">
        <f>IFERROR(AY305/BE300,"")</f>
        <v>3.795966785290629E-2</v>
      </c>
      <c r="BA305" s="241"/>
      <c r="BB305" s="243"/>
      <c r="BC305" s="238"/>
      <c r="BD305" s="210"/>
      <c r="BE305" s="222"/>
      <c r="BF305" s="210"/>
      <c r="BG305" s="222"/>
      <c r="BH305" s="222"/>
      <c r="BI305" s="222"/>
      <c r="BJ305" s="222"/>
      <c r="BK305" s="222"/>
      <c r="BL305" s="173"/>
      <c r="BM305" s="228"/>
      <c r="BN305" s="228"/>
      <c r="BO305" s="173"/>
      <c r="BP305" s="228"/>
      <c r="BQ305" s="37" t="s">
        <v>100</v>
      </c>
      <c r="BR305" s="104">
        <f>ROUNDDOWN((BR302-BR300)/7,0)</f>
        <v>3</v>
      </c>
      <c r="BS305" s="173"/>
      <c r="BT305" s="173"/>
    </row>
    <row r="306" spans="1:74" s="4" customFormat="1" ht="29.1" customHeight="1" thickBot="1">
      <c r="A306" s="17">
        <f t="shared" si="66"/>
        <v>10</v>
      </c>
      <c r="B306" s="17">
        <f t="shared" si="67"/>
        <v>20</v>
      </c>
      <c r="D306" s="89" cm="1">
        <f t="array" aca="1" ref="D306" ca="1">IF(INDIRECT(VLOOKUP(B306,B$8:C$38,2,FALSE)&amp;(10*A306-1))="","",INDIRECT(VLOOKUP(B306,B$8:C$38,2,FALSE)&amp;(10*A306-1)))</f>
        <v>46223</v>
      </c>
      <c r="E306" s="17" t="str">
        <f t="shared" ca="1" si="65"/>
        <v>月</v>
      </c>
      <c r="F306" s="17" t="str" cm="1">
        <f t="array" aca="1" ref="F306" ca="1">IF(E306="","",IF(INDIRECT(VLOOKUP(B306,B$8:C$38,2,FALSE)&amp;(10*A306+3))="","",INDIRECT(VLOOKUP(B306,B$8:C$38,2,FALSE)&amp;(10*A306+3))))</f>
        <v/>
      </c>
      <c r="G306" s="17" t="str" cm="1">
        <f t="array" aca="1" ref="G306" ca="1">IF(E306="","",IF(INDIRECT(VLOOKUP(B306,B$8:C$38,2,FALSE)&amp;(10*A306+5))="","",INDIRECT(VLOOKUP(B306,B$8:C$38,2,FALSE)&amp;(10*A306+5))))</f>
        <v/>
      </c>
      <c r="H306" s="17" t="str" cm="1">
        <f t="array" aca="1" ref="H306" ca="1">IF(G306="","",IF(G306="●","振替後",IF(G306="▲","振替前",IF(G306="○","休日",IF(G306="外","非対象期間",IF(INDIRECT(VLOOKUP(B306,B$8:C$38,2,FALSE)&amp;(10*A306+5))="","",INDIRECT(VLOOKUP(B306,B$8:C$38,2,FALSE)&amp;(10*A306+5))))))))</f>
        <v/>
      </c>
      <c r="J306" s="69"/>
      <c r="K306" s="213"/>
      <c r="L306" s="195"/>
      <c r="M306" s="195"/>
      <c r="N306" s="195"/>
      <c r="O306" s="195"/>
      <c r="P306" s="195"/>
      <c r="Q306" s="195"/>
      <c r="R306" s="195"/>
      <c r="S306" s="195"/>
      <c r="T306" s="195"/>
      <c r="U306" s="195"/>
      <c r="V306" s="195"/>
      <c r="W306" s="195"/>
      <c r="X306" s="195"/>
      <c r="Y306" s="195"/>
      <c r="Z306" s="195"/>
      <c r="AA306" s="195"/>
      <c r="AB306" s="195"/>
      <c r="AC306" s="195"/>
      <c r="AD306" s="195"/>
      <c r="AE306" s="195"/>
      <c r="AF306" s="195"/>
      <c r="AG306" s="195"/>
      <c r="AH306" s="195"/>
      <c r="AI306" s="195"/>
      <c r="AJ306" s="195"/>
      <c r="AK306" s="195"/>
      <c r="AL306" s="195"/>
      <c r="AM306" s="195"/>
      <c r="AN306" s="195"/>
      <c r="AO306" s="195"/>
      <c r="AP306" s="277"/>
      <c r="AQ306" s="123" t="str">
        <f ca="1">IF(BR300=1,
IF((2-COUNTIF(OFFSET(L305,0,0,1,1),"外")-COUNTIF(OFFSET(L305,-10,BR292-1),"外"))&lt;=AQ305,"達成","未"),
IF((2-COUNTIF(OFFSET(L305,0,MAX(5-WEEKDAY(L298,3),0),1,2),"外"))&lt;=AQ305,"達成","未"))</f>
        <v>未</v>
      </c>
      <c r="AR306" s="124" t="str">
        <f ca="1">IF((2-COUNTIF(OFFSET($L305,0,$BR300+5,1,2),"外"))&lt;=AR305,"達成","未")</f>
        <v>未</v>
      </c>
      <c r="AS306" s="124" t="str">
        <f ca="1">IF((2-COUNTIF(OFFSET($L305,0,$BR300+12,1,2),"外"))&lt;=AS305,"達成","未")</f>
        <v>未</v>
      </c>
      <c r="AT306" s="124" t="str">
        <f ca="1">IF((2-COUNTIF(OFFSET($L305,0,$BR300+19,1,2),"外"))&lt;=AT305,"達成","未")</f>
        <v>未</v>
      </c>
      <c r="AU306" s="125" t="str">
        <f ca="1">IF((BR305+SIGN(BR300))&lt;5,"-",IF((2-COUNTIF(OFFSET($L305,0,$BR300+26,1,2),"外"))&lt;=AU305,"達成","未"))</f>
        <v>-</v>
      </c>
      <c r="AV306" s="199"/>
      <c r="AW306" s="201"/>
      <c r="AX306" s="203"/>
      <c r="AY306" s="205"/>
      <c r="AZ306" s="207"/>
      <c r="BA306" s="38"/>
      <c r="BB306" s="38"/>
      <c r="BC306" s="138"/>
      <c r="BD306" s="138"/>
      <c r="BE306" s="138"/>
      <c r="BF306" s="138"/>
      <c r="BG306" s="138"/>
      <c r="BH306" s="138"/>
      <c r="BI306" s="138"/>
      <c r="BJ306" s="138"/>
      <c r="BK306" s="138"/>
      <c r="BL306" s="46"/>
      <c r="BM306" s="46"/>
      <c r="BN306" s="46"/>
      <c r="BO306" s="46"/>
      <c r="BP306" s="46"/>
      <c r="BQ306" s="46"/>
      <c r="BR306" s="34"/>
      <c r="BS306" s="46"/>
      <c r="BT306" s="2"/>
    </row>
    <row r="307" spans="1:74" ht="14.25" thickBot="1">
      <c r="A307" s="17">
        <f t="shared" si="66"/>
        <v>10</v>
      </c>
      <c r="B307" s="17">
        <f t="shared" si="67"/>
        <v>21</v>
      </c>
      <c r="D307" s="89" cm="1">
        <f t="array" aca="1" ref="D307" ca="1">IF(INDIRECT(VLOOKUP(B307,B$8:C$38,2,FALSE)&amp;(10*A307-1))="","",INDIRECT(VLOOKUP(B307,B$8:C$38,2,FALSE)&amp;(10*A307-1)))</f>
        <v>46224</v>
      </c>
      <c r="E307" s="17" t="str">
        <f t="shared" ca="1" si="65"/>
        <v>火</v>
      </c>
      <c r="F307" s="17" t="str" cm="1">
        <f t="array" aca="1" ref="F307" ca="1">IF(E307="","",IF(INDIRECT(VLOOKUP(B307,B$8:C$38,2,FALSE)&amp;(10*A307+3))="","",INDIRECT(VLOOKUP(B307,B$8:C$38,2,FALSE)&amp;(10*A307+3))))</f>
        <v/>
      </c>
      <c r="G307" s="17" t="str" cm="1">
        <f t="array" aca="1" ref="G307" ca="1">IF(E307="","",IF(INDIRECT(VLOOKUP(B307,B$8:C$38,2,FALSE)&amp;(10*A307+5))="","",INDIRECT(VLOOKUP(B307,B$8:C$38,2,FALSE)&amp;(10*A307+5))))</f>
        <v/>
      </c>
      <c r="H307" s="17" t="str" cm="1">
        <f t="array" aca="1" ref="H307" ca="1">IF(G307="","",IF(G307="●","振替後",IF(G307="▲","振替前",IF(G307="○","休日",IF(G307="外","非対象期間",IF(INDIRECT(VLOOKUP(B307,B$8:C$38,2,FALSE)&amp;(10*A307+5))="","",INDIRECT(VLOOKUP(B307,B$8:C$38,2,FALSE)&amp;(10*A307+5))))))))</f>
        <v/>
      </c>
      <c r="J307" s="52"/>
      <c r="K307" s="53"/>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c r="AL307" s="130"/>
      <c r="AM307" s="130"/>
      <c r="AN307" s="130"/>
      <c r="AO307" s="130"/>
      <c r="AP307" s="130"/>
      <c r="BI307" s="7"/>
      <c r="BJ307" s="7"/>
      <c r="BK307" s="7"/>
      <c r="BL307" s="2"/>
    </row>
    <row r="308" spans="1:74" ht="13.5" customHeight="1">
      <c r="A308" s="17">
        <f t="shared" si="66"/>
        <v>10</v>
      </c>
      <c r="B308" s="17">
        <f t="shared" si="67"/>
        <v>22</v>
      </c>
      <c r="D308" s="89" cm="1">
        <f t="array" aca="1" ref="D308" ca="1">IF(INDIRECT(VLOOKUP(B308,B$8:C$38,2,FALSE)&amp;(10*A308-1))="","",INDIRECT(VLOOKUP(B308,B$8:C$38,2,FALSE)&amp;(10*A308-1)))</f>
        <v>46225</v>
      </c>
      <c r="E308" s="17" t="str">
        <f t="shared" ca="1" si="65"/>
        <v>水</v>
      </c>
      <c r="F308" s="17" t="str" cm="1">
        <f t="array" aca="1" ref="F308" ca="1">IF(E308="","",IF(INDIRECT(VLOOKUP(B308,B$8:C$38,2,FALSE)&amp;(10*A308+3))="","",INDIRECT(VLOOKUP(B308,B$8:C$38,2,FALSE)&amp;(10*A308+3))))</f>
        <v/>
      </c>
      <c r="G308" s="17" t="str" cm="1">
        <f t="array" aca="1" ref="G308" ca="1">IF(E308="","",IF(INDIRECT(VLOOKUP(B308,B$8:C$38,2,FALSE)&amp;(10*A308+5))="","",INDIRECT(VLOOKUP(B308,B$8:C$38,2,FALSE)&amp;(10*A308+5))))</f>
        <v/>
      </c>
      <c r="H308" s="17" t="str" cm="1">
        <f t="array" aca="1" ref="H308" ca="1">IF(G308="","",IF(G308="●","振替後",IF(G308="▲","振替前",IF(G308="○","休日",IF(G308="外","非対象期間",IF(INDIRECT(VLOOKUP(B308,B$8:C$38,2,FALSE)&amp;(10*A308+5))="","",INDIRECT(VLOOKUP(B308,B$8:C$38,2,FALSE)&amp;(10*A308+5))))))))</f>
        <v/>
      </c>
      <c r="J308" s="52"/>
      <c r="K308" s="66" t="s">
        <v>0</v>
      </c>
      <c r="L308" s="258">
        <f>DATE(YEAR(L298),MONTH(L298)+1,DAY(L298))</f>
        <v>46844</v>
      </c>
      <c r="M308" s="258"/>
      <c r="N308" s="258"/>
      <c r="O308" s="258"/>
      <c r="P308" s="258"/>
      <c r="Q308" s="258"/>
      <c r="R308" s="258"/>
      <c r="S308" s="258"/>
      <c r="T308" s="258"/>
      <c r="U308" s="258"/>
      <c r="V308" s="258"/>
      <c r="W308" s="258"/>
      <c r="X308" s="258"/>
      <c r="Y308" s="258"/>
      <c r="Z308" s="258"/>
      <c r="AA308" s="258"/>
      <c r="AB308" s="258"/>
      <c r="AC308" s="258"/>
      <c r="AD308" s="258"/>
      <c r="AE308" s="258"/>
      <c r="AF308" s="258"/>
      <c r="AG308" s="258"/>
      <c r="AH308" s="258"/>
      <c r="AI308" s="258"/>
      <c r="AJ308" s="258"/>
      <c r="AK308" s="258"/>
      <c r="AL308" s="258"/>
      <c r="AM308" s="258"/>
      <c r="AN308" s="258"/>
      <c r="AO308" s="258"/>
      <c r="AP308" s="259"/>
      <c r="AQ308" s="270" t="s">
        <v>136</v>
      </c>
      <c r="AR308" s="271"/>
      <c r="AS308" s="271"/>
      <c r="AT308" s="271"/>
      <c r="AU308" s="272"/>
      <c r="AV308" s="260" t="s">
        <v>50</v>
      </c>
      <c r="AW308" s="261"/>
      <c r="AX308" s="262"/>
      <c r="AY308" s="266" t="s">
        <v>11</v>
      </c>
      <c r="AZ308" s="267"/>
      <c r="BA308" s="250" t="s">
        <v>102</v>
      </c>
      <c r="BB308" s="253" t="s">
        <v>103</v>
      </c>
      <c r="BC308" s="256" t="s">
        <v>15</v>
      </c>
      <c r="BD308" s="208" t="s">
        <v>104</v>
      </c>
      <c r="BE308" s="247" t="s">
        <v>105</v>
      </c>
      <c r="BF308" s="208" t="s">
        <v>107</v>
      </c>
      <c r="BG308" s="247" t="s">
        <v>106</v>
      </c>
      <c r="BH308" s="208" t="s">
        <v>80</v>
      </c>
      <c r="BI308" s="208" t="s">
        <v>81</v>
      </c>
      <c r="BJ308" s="139" t="s">
        <v>82</v>
      </c>
      <c r="BK308" s="139" t="s">
        <v>83</v>
      </c>
      <c r="BL308" s="222" t="s">
        <v>52</v>
      </c>
      <c r="BM308" s="247" t="s">
        <v>108</v>
      </c>
      <c r="BN308" s="247" t="s">
        <v>109</v>
      </c>
      <c r="BO308" s="222" t="s">
        <v>110</v>
      </c>
      <c r="BP308" s="222" t="s">
        <v>111</v>
      </c>
      <c r="BQ308" s="143"/>
      <c r="BR308" s="245" t="s">
        <v>92</v>
      </c>
      <c r="BS308" s="222" t="s">
        <v>61</v>
      </c>
      <c r="BT308" s="173" t="s">
        <v>142</v>
      </c>
    </row>
    <row r="309" spans="1:74" ht="12.95" customHeight="1">
      <c r="A309" s="17">
        <f t="shared" si="66"/>
        <v>10</v>
      </c>
      <c r="B309" s="17">
        <f t="shared" si="67"/>
        <v>23</v>
      </c>
      <c r="D309" s="89" cm="1">
        <f t="array" aca="1" ref="D309" ca="1">IF(INDIRECT(VLOOKUP(B309,B$8:C$38,2,FALSE)&amp;(10*A309-1))="","",INDIRECT(VLOOKUP(B309,B$8:C$38,2,FALSE)&amp;(10*A309-1)))</f>
        <v>46226</v>
      </c>
      <c r="E309" s="17" t="str">
        <f t="shared" ca="1" si="65"/>
        <v>木</v>
      </c>
      <c r="F309" s="17" t="str" cm="1">
        <f t="array" aca="1" ref="F309" ca="1">IF(E309="","",IF(INDIRECT(VLOOKUP(B309,B$8:C$38,2,FALSE)&amp;(10*A309+3))="","",INDIRECT(VLOOKUP(B309,B$8:C$38,2,FALSE)&amp;(10*A309+3))))</f>
        <v/>
      </c>
      <c r="G309" s="17" t="str" cm="1">
        <f t="array" aca="1" ref="G309" ca="1">IF(E309="","",IF(INDIRECT(VLOOKUP(B309,B$8:C$38,2,FALSE)&amp;(10*A309+5))="","",INDIRECT(VLOOKUP(B309,B$8:C$38,2,FALSE)&amp;(10*A309+5))))</f>
        <v/>
      </c>
      <c r="H309" s="17" t="str" cm="1">
        <f t="array" aca="1" ref="H309" ca="1">IF(G309="","",IF(G309="●","振替後",IF(G309="▲","振替前",IF(G309="○","休日",IF(G309="外","非対象期間",IF(INDIRECT(VLOOKUP(B309,B$8:C$38,2,FALSE)&amp;(10*A309+5))="","",INDIRECT(VLOOKUP(B309,B$8:C$38,2,FALSE)&amp;(10*A309+5))))))))</f>
        <v/>
      </c>
      <c r="J309" s="52"/>
      <c r="K309" s="67" t="s">
        <v>1</v>
      </c>
      <c r="L309" s="126">
        <f>DATE(YEAR(L308),MONTH(L308),DAY(L308))</f>
        <v>46844</v>
      </c>
      <c r="M309" s="126">
        <f>IF(MONTH(DATE(YEAR(L309),MONTH(L309),DAY(L309)+1))=MONTH($L308),DATE(YEAR(L309),MONTH(L309),DAY(L309)+1),"")</f>
        <v>46845</v>
      </c>
      <c r="N309" s="126">
        <f t="shared" ref="N309:AP309" si="76">IF(MONTH(DATE(YEAR(M309),MONTH(M309),DAY(M309)+1))=MONTH($L308),DATE(YEAR(M309),MONTH(M309),DAY(M309)+1),"")</f>
        <v>46846</v>
      </c>
      <c r="O309" s="126">
        <f t="shared" si="76"/>
        <v>46847</v>
      </c>
      <c r="P309" s="126">
        <f t="shared" si="76"/>
        <v>46848</v>
      </c>
      <c r="Q309" s="126">
        <f t="shared" si="76"/>
        <v>46849</v>
      </c>
      <c r="R309" s="126">
        <f t="shared" si="76"/>
        <v>46850</v>
      </c>
      <c r="S309" s="126">
        <f t="shared" si="76"/>
        <v>46851</v>
      </c>
      <c r="T309" s="126">
        <f t="shared" si="76"/>
        <v>46852</v>
      </c>
      <c r="U309" s="126">
        <f t="shared" si="76"/>
        <v>46853</v>
      </c>
      <c r="V309" s="126">
        <f t="shared" si="76"/>
        <v>46854</v>
      </c>
      <c r="W309" s="126">
        <f t="shared" si="76"/>
        <v>46855</v>
      </c>
      <c r="X309" s="126">
        <f t="shared" si="76"/>
        <v>46856</v>
      </c>
      <c r="Y309" s="126">
        <f t="shared" si="76"/>
        <v>46857</v>
      </c>
      <c r="Z309" s="126">
        <f t="shared" si="76"/>
        <v>46858</v>
      </c>
      <c r="AA309" s="126">
        <f t="shared" si="76"/>
        <v>46859</v>
      </c>
      <c r="AB309" s="126">
        <f t="shared" si="76"/>
        <v>46860</v>
      </c>
      <c r="AC309" s="126">
        <f t="shared" si="76"/>
        <v>46861</v>
      </c>
      <c r="AD309" s="126">
        <f t="shared" si="76"/>
        <v>46862</v>
      </c>
      <c r="AE309" s="126">
        <f t="shared" si="76"/>
        <v>46863</v>
      </c>
      <c r="AF309" s="126">
        <f t="shared" si="76"/>
        <v>46864</v>
      </c>
      <c r="AG309" s="126">
        <f t="shared" si="76"/>
        <v>46865</v>
      </c>
      <c r="AH309" s="126">
        <f t="shared" si="76"/>
        <v>46866</v>
      </c>
      <c r="AI309" s="126">
        <f t="shared" si="76"/>
        <v>46867</v>
      </c>
      <c r="AJ309" s="126">
        <f t="shared" si="76"/>
        <v>46868</v>
      </c>
      <c r="AK309" s="126">
        <f t="shared" si="76"/>
        <v>46869</v>
      </c>
      <c r="AL309" s="126">
        <f t="shared" si="76"/>
        <v>46870</v>
      </c>
      <c r="AM309" s="126">
        <f t="shared" si="76"/>
        <v>46871</v>
      </c>
      <c r="AN309" s="126">
        <f t="shared" si="76"/>
        <v>46872</v>
      </c>
      <c r="AO309" s="126">
        <f t="shared" si="76"/>
        <v>46873</v>
      </c>
      <c r="AP309" s="127" t="str">
        <f t="shared" si="76"/>
        <v/>
      </c>
      <c r="AQ309" s="273"/>
      <c r="AR309" s="274"/>
      <c r="AS309" s="274"/>
      <c r="AT309" s="274"/>
      <c r="AU309" s="275"/>
      <c r="AV309" s="263"/>
      <c r="AW309" s="264"/>
      <c r="AX309" s="265"/>
      <c r="AY309" s="268"/>
      <c r="AZ309" s="269"/>
      <c r="BA309" s="251"/>
      <c r="BB309" s="254"/>
      <c r="BC309" s="257"/>
      <c r="BD309" s="210"/>
      <c r="BE309" s="248"/>
      <c r="BF309" s="210"/>
      <c r="BG309" s="248"/>
      <c r="BH309" s="210"/>
      <c r="BI309" s="210"/>
      <c r="BJ309" s="140" t="s">
        <v>78</v>
      </c>
      <c r="BK309" s="140" t="s">
        <v>79</v>
      </c>
      <c r="BL309" s="222"/>
      <c r="BM309" s="249"/>
      <c r="BN309" s="249"/>
      <c r="BO309" s="173"/>
      <c r="BP309" s="173"/>
      <c r="BQ309" s="144"/>
      <c r="BR309" s="246"/>
      <c r="BS309" s="222"/>
      <c r="BT309" s="173"/>
    </row>
    <row r="310" spans="1:74" ht="13.5" customHeight="1">
      <c r="A310" s="17">
        <f t="shared" si="66"/>
        <v>10</v>
      </c>
      <c r="B310" s="17">
        <f t="shared" si="67"/>
        <v>24</v>
      </c>
      <c r="D310" s="89" cm="1">
        <f t="array" aca="1" ref="D310" ca="1">IF(INDIRECT(VLOOKUP(B310,B$8:C$38,2,FALSE)&amp;(10*A310-1))="","",INDIRECT(VLOOKUP(B310,B$8:C$38,2,FALSE)&amp;(10*A310-1)))</f>
        <v>46227</v>
      </c>
      <c r="E310" s="17" t="str">
        <f t="shared" ca="1" si="65"/>
        <v>金</v>
      </c>
      <c r="F310" s="17" t="str" cm="1">
        <f t="array" aca="1" ref="F310" ca="1">IF(E310="","",IF(INDIRECT(VLOOKUP(B310,B$8:C$38,2,FALSE)&amp;(10*A310+3))="","",INDIRECT(VLOOKUP(B310,B$8:C$38,2,FALSE)&amp;(10*A310+3))))</f>
        <v/>
      </c>
      <c r="G310" s="17" t="str" cm="1">
        <f t="array" aca="1" ref="G310" ca="1">IF(E310="","",IF(INDIRECT(VLOOKUP(B310,B$8:C$38,2,FALSE)&amp;(10*A310+5))="","",INDIRECT(VLOOKUP(B310,B$8:C$38,2,FALSE)&amp;(10*A310+5))))</f>
        <v/>
      </c>
      <c r="H310" s="17" t="str" cm="1">
        <f t="array" aca="1" ref="H310" ca="1">IF(G310="","",IF(G310="●","振替後",IF(G310="▲","振替前",IF(G310="○","休日",IF(G310="外","非対象期間",IF(INDIRECT(VLOOKUP(B310,B$8:C$38,2,FALSE)&amp;(10*A310+5))="","",INDIRECT(VLOOKUP(B310,B$8:C$38,2,FALSE)&amp;(10*A310+5))))))))</f>
        <v/>
      </c>
      <c r="J310" s="52"/>
      <c r="K310" s="67" t="s">
        <v>2</v>
      </c>
      <c r="L310" s="145" t="str">
        <f t="shared" ref="L310:AP310" si="77">TEXT(L309,"aaa")</f>
        <v>土</v>
      </c>
      <c r="M310" s="145" t="str">
        <f t="shared" si="77"/>
        <v>日</v>
      </c>
      <c r="N310" s="145" t="str">
        <f t="shared" si="77"/>
        <v>月</v>
      </c>
      <c r="O310" s="145" t="str">
        <f t="shared" si="77"/>
        <v>火</v>
      </c>
      <c r="P310" s="145" t="str">
        <f t="shared" si="77"/>
        <v>水</v>
      </c>
      <c r="Q310" s="145" t="str">
        <f t="shared" si="77"/>
        <v>木</v>
      </c>
      <c r="R310" s="145" t="str">
        <f t="shared" si="77"/>
        <v>金</v>
      </c>
      <c r="S310" s="145" t="str">
        <f t="shared" si="77"/>
        <v>土</v>
      </c>
      <c r="T310" s="145" t="str">
        <f t="shared" si="77"/>
        <v>日</v>
      </c>
      <c r="U310" s="145" t="str">
        <f t="shared" si="77"/>
        <v>月</v>
      </c>
      <c r="V310" s="145" t="str">
        <f t="shared" si="77"/>
        <v>火</v>
      </c>
      <c r="W310" s="145" t="str">
        <f t="shared" si="77"/>
        <v>水</v>
      </c>
      <c r="X310" s="145" t="str">
        <f t="shared" si="77"/>
        <v>木</v>
      </c>
      <c r="Y310" s="145" t="str">
        <f t="shared" si="77"/>
        <v>金</v>
      </c>
      <c r="Z310" s="145" t="str">
        <f t="shared" si="77"/>
        <v>土</v>
      </c>
      <c r="AA310" s="145" t="str">
        <f t="shared" si="77"/>
        <v>日</v>
      </c>
      <c r="AB310" s="145" t="str">
        <f t="shared" si="77"/>
        <v>月</v>
      </c>
      <c r="AC310" s="145" t="str">
        <f t="shared" si="77"/>
        <v>火</v>
      </c>
      <c r="AD310" s="145" t="str">
        <f t="shared" si="77"/>
        <v>水</v>
      </c>
      <c r="AE310" s="145" t="str">
        <f t="shared" si="77"/>
        <v>木</v>
      </c>
      <c r="AF310" s="145" t="str">
        <f t="shared" si="77"/>
        <v>金</v>
      </c>
      <c r="AG310" s="145" t="str">
        <f t="shared" si="77"/>
        <v>土</v>
      </c>
      <c r="AH310" s="145" t="str">
        <f t="shared" si="77"/>
        <v>日</v>
      </c>
      <c r="AI310" s="145" t="str">
        <f t="shared" si="77"/>
        <v>月</v>
      </c>
      <c r="AJ310" s="145" t="str">
        <f t="shared" si="77"/>
        <v>火</v>
      </c>
      <c r="AK310" s="145" t="str">
        <f t="shared" si="77"/>
        <v>水</v>
      </c>
      <c r="AL310" s="145" t="str">
        <f t="shared" si="77"/>
        <v>木</v>
      </c>
      <c r="AM310" s="145" t="str">
        <f t="shared" si="77"/>
        <v>金</v>
      </c>
      <c r="AN310" s="145" t="str">
        <f t="shared" si="77"/>
        <v>土</v>
      </c>
      <c r="AO310" s="145" t="str">
        <f t="shared" si="77"/>
        <v>日</v>
      </c>
      <c r="AP310" s="146" t="str">
        <f t="shared" si="77"/>
        <v/>
      </c>
      <c r="AQ310" s="287" t="s">
        <v>137</v>
      </c>
      <c r="AR310" s="289" t="s">
        <v>138</v>
      </c>
      <c r="AS310" s="289" t="s">
        <v>139</v>
      </c>
      <c r="AT310" s="289" t="s">
        <v>140</v>
      </c>
      <c r="AU310" s="304" t="s">
        <v>141</v>
      </c>
      <c r="AV310" s="229" t="s">
        <v>44</v>
      </c>
      <c r="AW310" s="230" t="s">
        <v>12</v>
      </c>
      <c r="AX310" s="231" t="s">
        <v>51</v>
      </c>
      <c r="AY310" s="232" t="s">
        <v>44</v>
      </c>
      <c r="AZ310" s="235" t="s">
        <v>13</v>
      </c>
      <c r="BA310" s="252"/>
      <c r="BB310" s="255"/>
      <c r="BC310" s="238">
        <f>COUNT(L309:AP309)</f>
        <v>30</v>
      </c>
      <c r="BD310" s="208">
        <f>BC310-BA312</f>
        <v>30</v>
      </c>
      <c r="BE310" s="222">
        <f>SUM(BD$8:BD313)</f>
        <v>873</v>
      </c>
      <c r="BF310" s="208">
        <f>BC310-BA314</f>
        <v>30</v>
      </c>
      <c r="BG310" s="222">
        <f>SUM(BF$8:BF313)</f>
        <v>873</v>
      </c>
      <c r="BH310" s="222">
        <f>COUNTIF(L313:AP313,"○")+COUNTIF(L313:AP313,"●")</f>
        <v>0</v>
      </c>
      <c r="BI310" s="222">
        <f>SUM(BH$9:BH314)</f>
        <v>32</v>
      </c>
      <c r="BJ310" s="222">
        <f>COUNTIF(L315:AP315,"○")+COUNTIF(L315:AP315,"●")</f>
        <v>0</v>
      </c>
      <c r="BK310" s="222">
        <f>SUM(BJ$10:BJ315)</f>
        <v>32</v>
      </c>
      <c r="BL310" s="173">
        <f>COUNTIF(L310:AP310,"土")+COUNTIF(L310:AP310,"日")</f>
        <v>10</v>
      </c>
      <c r="BM310" s="248"/>
      <c r="BN310" s="248"/>
      <c r="BO310" s="173" t="str">
        <f ca="1">IF(OR(BM311/BD310&lt;0.285,BM311=0),"特例","特例なし")</f>
        <v>特例なし</v>
      </c>
      <c r="BP310" s="173" t="str">
        <f ca="1">IF(OR(BN311/BF310&lt;0.285,BN311=0),"特例","特例なし")</f>
        <v>特例なし</v>
      </c>
      <c r="BQ310" s="223" t="s">
        <v>97</v>
      </c>
      <c r="BR310" s="225">
        <f>ABS(IF(WEEKDAY(L308,3)=0,7,WEEKDAY(L308,3)-7))</f>
        <v>2</v>
      </c>
      <c r="BS310" s="173">
        <f ca="1">IF($AX$340="計画",IF(BD310=0,1,IF(AX313="達成",1,IF(AX313="達成※",1,0))),IF(BF310=0,1,IF(AX315="達成",1,IF(AX315="達成※",1,0))))</f>
        <v>0</v>
      </c>
      <c r="BT310" s="173">
        <f ca="1">IF($AX$340="計画",IF(COUNTIF(AQ314:AU314,"未")=0,1,0),IF(COUNTIF(AQ316:AU316,"未")=0,1,0))</f>
        <v>0</v>
      </c>
    </row>
    <row r="311" spans="1:74" ht="33.950000000000003" customHeight="1">
      <c r="A311" s="17">
        <f t="shared" si="66"/>
        <v>10</v>
      </c>
      <c r="B311" s="17">
        <f t="shared" si="67"/>
        <v>25</v>
      </c>
      <c r="D311" s="89" cm="1">
        <f t="array" aca="1" ref="D311" ca="1">IF(INDIRECT(VLOOKUP(B311,B$8:C$38,2,FALSE)&amp;(10*A311-1))="","",INDIRECT(VLOOKUP(B311,B$8:C$38,2,FALSE)&amp;(10*A311-1)))</f>
        <v>46228</v>
      </c>
      <c r="E311" s="17" t="str">
        <f t="shared" ca="1" si="65"/>
        <v>土</v>
      </c>
      <c r="F311" s="17" t="str" cm="1">
        <f t="array" aca="1" ref="F311" ca="1">IF(E311="","",IF(INDIRECT(VLOOKUP(B311,B$8:C$38,2,FALSE)&amp;(10*A311+3))="","",INDIRECT(VLOOKUP(B311,B$8:C$38,2,FALSE)&amp;(10*A311+3))))</f>
        <v/>
      </c>
      <c r="G311" s="17" t="str" cm="1">
        <f t="array" aca="1" ref="G311" ca="1">IF(E311="","",IF(INDIRECT(VLOOKUP(B311,B$8:C$38,2,FALSE)&amp;(10*A311+5))="","",INDIRECT(VLOOKUP(B311,B$8:C$38,2,FALSE)&amp;(10*A311+5))))</f>
        <v/>
      </c>
      <c r="H311" s="17" t="str" cm="1">
        <f t="array" aca="1" ref="H311" ca="1">IF(G311="","",IF(G311="●","振替後",IF(G311="▲","振替前",IF(G311="○","休日",IF(G311="外","非対象期間",IF(INDIRECT(VLOOKUP(B311,B$8:C$38,2,FALSE)&amp;(10*A311+5))="","",INDIRECT(VLOOKUP(B311,B$8:C$38,2,FALSE)&amp;(10*A311+5))))))))</f>
        <v/>
      </c>
      <c r="J311" s="52"/>
      <c r="K311" s="220" t="s">
        <v>3</v>
      </c>
      <c r="L311" s="218" t="str">
        <f>IFERROR(VLOOKUP(L309,祝日一覧!$A:$C,3,FALSE),"")</f>
        <v/>
      </c>
      <c r="M311" s="218" t="str">
        <f>IFERROR(VLOOKUP(M309,祝日一覧!$A:$C,3,FALSE),"")</f>
        <v/>
      </c>
      <c r="N311" s="218" t="str">
        <f>IFERROR(VLOOKUP(N309,祝日一覧!$A:$C,3,FALSE),"")</f>
        <v/>
      </c>
      <c r="O311" s="218" t="str">
        <f>IFERROR(VLOOKUP(O309,祝日一覧!$A:$C,3,FALSE),"")</f>
        <v/>
      </c>
      <c r="P311" s="218" t="str">
        <f>IFERROR(VLOOKUP(P309,祝日一覧!$A:$C,3,FALSE),"")</f>
        <v/>
      </c>
      <c r="Q311" s="218" t="str">
        <f>IFERROR(VLOOKUP(Q309,祝日一覧!$A:$C,3,FALSE),"")</f>
        <v/>
      </c>
      <c r="R311" s="218" t="str">
        <f>IFERROR(VLOOKUP(R309,祝日一覧!$A:$C,3,FALSE),"")</f>
        <v/>
      </c>
      <c r="S311" s="218" t="str">
        <f>IFERROR(VLOOKUP(S309,祝日一覧!$A:$C,3,FALSE),"")</f>
        <v/>
      </c>
      <c r="T311" s="218" t="str">
        <f>IFERROR(VLOOKUP(T309,祝日一覧!$A:$C,3,FALSE),"")</f>
        <v/>
      </c>
      <c r="U311" s="218" t="str">
        <f>IFERROR(VLOOKUP(U309,祝日一覧!$A:$C,3,FALSE),"")</f>
        <v/>
      </c>
      <c r="V311" s="218" t="str">
        <f>IFERROR(VLOOKUP(V309,祝日一覧!$A:$C,3,FALSE),"")</f>
        <v/>
      </c>
      <c r="W311" s="218" t="str">
        <f>IFERROR(VLOOKUP(W309,祝日一覧!$A:$C,3,FALSE),"")</f>
        <v/>
      </c>
      <c r="X311" s="218" t="str">
        <f>IFERROR(VLOOKUP(X309,祝日一覧!$A:$C,3,FALSE),"")</f>
        <v/>
      </c>
      <c r="Y311" s="218" t="str">
        <f>IFERROR(VLOOKUP(Y309,祝日一覧!$A:$C,3,FALSE),"")</f>
        <v/>
      </c>
      <c r="Z311" s="218" t="str">
        <f>IFERROR(VLOOKUP(Z309,祝日一覧!$A:$C,3,FALSE),"")</f>
        <v/>
      </c>
      <c r="AA311" s="218" t="str">
        <f>IFERROR(VLOOKUP(AA309,祝日一覧!$A:$C,3,FALSE),"")</f>
        <v/>
      </c>
      <c r="AB311" s="218" t="str">
        <f>IFERROR(VLOOKUP(AB309,祝日一覧!$A:$C,3,FALSE),"")</f>
        <v/>
      </c>
      <c r="AC311" s="218" t="str">
        <f>IFERROR(VLOOKUP(AC309,祝日一覧!$A:$C,3,FALSE),"")</f>
        <v/>
      </c>
      <c r="AD311" s="218" t="str">
        <f>IFERROR(VLOOKUP(AD309,祝日一覧!$A:$C,3,FALSE),"")</f>
        <v/>
      </c>
      <c r="AE311" s="218" t="str">
        <f>IFERROR(VLOOKUP(AE309,祝日一覧!$A:$C,3,FALSE),"")</f>
        <v/>
      </c>
      <c r="AF311" s="218" t="str">
        <f>IFERROR(VLOOKUP(AF309,祝日一覧!$A:$C,3,FALSE),"")</f>
        <v/>
      </c>
      <c r="AG311" s="218" t="str">
        <f>IFERROR(VLOOKUP(AG309,祝日一覧!$A:$C,3,FALSE),"")</f>
        <v/>
      </c>
      <c r="AH311" s="218" t="str">
        <f>IFERROR(VLOOKUP(AH309,祝日一覧!$A:$C,3,FALSE),"")</f>
        <v/>
      </c>
      <c r="AI311" s="218" t="str">
        <f>IFERROR(VLOOKUP(AI309,祝日一覧!$A:$C,3,FALSE),"")</f>
        <v/>
      </c>
      <c r="AJ311" s="218" t="str">
        <f>IFERROR(VLOOKUP(AJ309,祝日一覧!$A:$C,3,FALSE),"")</f>
        <v/>
      </c>
      <c r="AK311" s="218" t="str">
        <f>IFERROR(VLOOKUP(AK309,祝日一覧!$A:$C,3,FALSE),"")</f>
        <v/>
      </c>
      <c r="AL311" s="218" t="str">
        <f>IFERROR(VLOOKUP(AL309,祝日一覧!$A:$C,3,FALSE),"")</f>
        <v/>
      </c>
      <c r="AM311" s="218" t="str">
        <f>IFERROR(VLOOKUP(AM309,祝日一覧!$A:$C,3,FALSE),"")</f>
        <v/>
      </c>
      <c r="AN311" s="218" t="str">
        <f>IFERROR(VLOOKUP(AN309,祝日一覧!$A:$C,3,FALSE),"")</f>
        <v>昭和の日</v>
      </c>
      <c r="AO311" s="218" t="str">
        <f>IFERROR(VLOOKUP(AO309,祝日一覧!$A:$C,3,FALSE),"")</f>
        <v/>
      </c>
      <c r="AP311" s="219" t="str">
        <f>IFERROR(VLOOKUP(AP309,祝日一覧!$A:$C,3,FALSE),"")</f>
        <v/>
      </c>
      <c r="AQ311" s="288"/>
      <c r="AR311" s="290"/>
      <c r="AS311" s="290"/>
      <c r="AT311" s="290"/>
      <c r="AU311" s="305"/>
      <c r="AV311" s="229"/>
      <c r="AW311" s="230"/>
      <c r="AX311" s="231"/>
      <c r="AY311" s="233"/>
      <c r="AZ311" s="236"/>
      <c r="BA311" s="41" t="s">
        <v>85</v>
      </c>
      <c r="BB311" s="42" t="s">
        <v>85</v>
      </c>
      <c r="BC311" s="238"/>
      <c r="BD311" s="209"/>
      <c r="BE311" s="222"/>
      <c r="BF311" s="209"/>
      <c r="BG311" s="222"/>
      <c r="BH311" s="222"/>
      <c r="BI311" s="222"/>
      <c r="BJ311" s="222"/>
      <c r="BK311" s="222"/>
      <c r="BL311" s="173"/>
      <c r="BM311" s="226">
        <f ca="1">BL310-BB312</f>
        <v>10</v>
      </c>
      <c r="BN311" s="226">
        <f ca="1">BL310-BB314</f>
        <v>10</v>
      </c>
      <c r="BO311" s="173"/>
      <c r="BP311" s="173"/>
      <c r="BQ311" s="224"/>
      <c r="BR311" s="225">
        <f>WEEKDAY(L307,3)</f>
        <v>5</v>
      </c>
      <c r="BS311" s="173"/>
      <c r="BT311" s="173"/>
      <c r="BU311" s="24"/>
    </row>
    <row r="312" spans="1:74" s="3" customFormat="1" ht="53.1" customHeight="1">
      <c r="A312" s="17">
        <f t="shared" si="66"/>
        <v>10</v>
      </c>
      <c r="B312" s="17">
        <f t="shared" si="67"/>
        <v>26</v>
      </c>
      <c r="C312" s="88"/>
      <c r="D312" s="89" cm="1">
        <f t="array" aca="1" ref="D312" ca="1">IF(INDIRECT(VLOOKUP(B312,B$8:C$38,2,FALSE)&amp;(10*A312-1))="","",INDIRECT(VLOOKUP(B312,B$8:C$38,2,FALSE)&amp;(10*A312-1)))</f>
        <v>46229</v>
      </c>
      <c r="E312" s="17" t="str">
        <f t="shared" ca="1" si="65"/>
        <v>日</v>
      </c>
      <c r="F312" s="17" t="str" cm="1">
        <f t="array" aca="1" ref="F312" ca="1">IF(E312="","",IF(INDIRECT(VLOOKUP(B312,B$8:C$38,2,FALSE)&amp;(10*A312+3))="","",INDIRECT(VLOOKUP(B312,B$8:C$38,2,FALSE)&amp;(10*A312+3))))</f>
        <v/>
      </c>
      <c r="G312" s="17" t="str" cm="1">
        <f t="array" aca="1" ref="G312" ca="1">IF(E312="","",IF(INDIRECT(VLOOKUP(B312,B$8:C$38,2,FALSE)&amp;(10*A312+5))="","",INDIRECT(VLOOKUP(B312,B$8:C$38,2,FALSE)&amp;(10*A312+5))))</f>
        <v/>
      </c>
      <c r="H312" s="17" t="str" cm="1">
        <f t="array" aca="1" ref="H312" ca="1">IF(G312="","",IF(G312="●","振替後",IF(G312="▲","振替前",IF(G312="○","休日",IF(G312="外","非対象期間",IF(INDIRECT(VLOOKUP(B312,B$8:C$38,2,FALSE)&amp;(10*A312+5))="","",INDIRECT(VLOOKUP(B312,B$8:C$38,2,FALSE)&amp;(10*A312+5))))))))</f>
        <v/>
      </c>
      <c r="J312" s="68"/>
      <c r="K312" s="221"/>
      <c r="L312" s="218"/>
      <c r="M312" s="218"/>
      <c r="N312" s="218"/>
      <c r="O312" s="218"/>
      <c r="P312" s="218"/>
      <c r="Q312" s="218"/>
      <c r="R312" s="218"/>
      <c r="S312" s="218"/>
      <c r="T312" s="218"/>
      <c r="U312" s="218"/>
      <c r="V312" s="218"/>
      <c r="W312" s="218"/>
      <c r="X312" s="218"/>
      <c r="Y312" s="218"/>
      <c r="Z312" s="218"/>
      <c r="AA312" s="218"/>
      <c r="AB312" s="218"/>
      <c r="AC312" s="218"/>
      <c r="AD312" s="218"/>
      <c r="AE312" s="218"/>
      <c r="AF312" s="218"/>
      <c r="AG312" s="218"/>
      <c r="AH312" s="218"/>
      <c r="AI312" s="218"/>
      <c r="AJ312" s="218"/>
      <c r="AK312" s="218"/>
      <c r="AL312" s="218"/>
      <c r="AM312" s="218"/>
      <c r="AN312" s="218"/>
      <c r="AO312" s="218"/>
      <c r="AP312" s="219"/>
      <c r="AQ312" s="108" t="str">
        <f>IF($BR310=7,DBCS(1&amp;"日～"&amp;7&amp;"日"),DBCS("前"&amp;DAY(EOMONTH($L308-1,0))-6+$BR310&amp;"日～"&amp;$BR310&amp;"日"))</f>
        <v>前２７日～２日</v>
      </c>
      <c r="AR312" s="109" t="str">
        <f>DBCS($BR310+1&amp;"日～"&amp;$BR310+7&amp;"日")</f>
        <v>３日～９日</v>
      </c>
      <c r="AS312" s="109" t="str">
        <f>DBCS($BR310+8&amp;"日～"&amp;$BR310+14&amp;"日")</f>
        <v>１０日～１６日</v>
      </c>
      <c r="AT312" s="109" t="str">
        <f>DBCS($BR310+15&amp;"日～"&amp;$BR310+21&amp;"日")</f>
        <v>１７日～２３日</v>
      </c>
      <c r="AU312" s="110" t="str">
        <f>IF(AND(BR310=7,BR313=0),"-",IF($BR315=3,"-",DBCS($BR310+22&amp;"日～"&amp;$BR310+28&amp;"日")))</f>
        <v>２４日～３０日</v>
      </c>
      <c r="AV312" s="229"/>
      <c r="AW312" s="230"/>
      <c r="AX312" s="231"/>
      <c r="AY312" s="234"/>
      <c r="AZ312" s="237"/>
      <c r="BA312" s="41">
        <f>COUNTIF(L313:AP314,"外")</f>
        <v>0</v>
      </c>
      <c r="BB312" s="42">
        <f ca="1">COUNTIF(OFFSET(L313,0,MAX(5-WEEKDAY(L308,3),0),1,MIN(7-WEEKDAY(L308,3),2)),"外")+COUNTIF(OFFSET(L313,0,MAX(5-WEEKDAY(L308,3),0)+7,1,2),"外")+COUNTIF(OFFSET(L313,0,MAX(5-WEEKDAY(L308,3),0)+14,1,2),"外")+COUNTIF(OFFSET(L313,0,MAX(5-WEEKDAY(L308,3),0)+21,1,2),"外")+IF(BR312-BR310&lt;27,0,COUNTIF(OFFSET(L313,0,BR310+26,1,MIN(7-BR313,2)),"外"))</f>
        <v>0</v>
      </c>
      <c r="BC312" s="238"/>
      <c r="BD312" s="209"/>
      <c r="BE312" s="222"/>
      <c r="BF312" s="209"/>
      <c r="BG312" s="222"/>
      <c r="BH312" s="222"/>
      <c r="BI312" s="222"/>
      <c r="BJ312" s="222"/>
      <c r="BK312" s="222"/>
      <c r="BL312" s="173"/>
      <c r="BM312" s="227"/>
      <c r="BN312" s="227"/>
      <c r="BO312" s="173"/>
      <c r="BP312" s="173"/>
      <c r="BQ312" s="35" t="s">
        <v>98</v>
      </c>
      <c r="BR312" s="31">
        <f>DAY(EOMONTH(L308,0))</f>
        <v>30</v>
      </c>
      <c r="BS312" s="173"/>
      <c r="BT312" s="173"/>
      <c r="BU312" s="29"/>
      <c r="BV312" s="30"/>
    </row>
    <row r="313" spans="1:74" s="4" customFormat="1" ht="29.1" customHeight="1">
      <c r="A313" s="17">
        <f t="shared" si="66"/>
        <v>10</v>
      </c>
      <c r="B313" s="17">
        <f t="shared" si="67"/>
        <v>27</v>
      </c>
      <c r="D313" s="89" cm="1">
        <f t="array" aca="1" ref="D313" ca="1">IF(INDIRECT(VLOOKUP(B313,B$8:C$38,2,FALSE)&amp;(10*A313-1))="","",INDIRECT(VLOOKUP(B313,B$8:C$38,2,FALSE)&amp;(10*A313-1)))</f>
        <v>46230</v>
      </c>
      <c r="E313" s="17" t="str">
        <f t="shared" ca="1" si="65"/>
        <v>月</v>
      </c>
      <c r="F313" s="17" t="str" cm="1">
        <f t="array" aca="1" ref="F313" ca="1">IF(E313="","",IF(INDIRECT(VLOOKUP(B313,B$8:C$38,2,FALSE)&amp;(10*A313+3))="","",INDIRECT(VLOOKUP(B313,B$8:C$38,2,FALSE)&amp;(10*A313+3))))</f>
        <v/>
      </c>
      <c r="G313" s="17" t="str" cm="1">
        <f t="array" aca="1" ref="G313" ca="1">IF(E313="","",IF(INDIRECT(VLOOKUP(B313,B$8:C$38,2,FALSE)&amp;(10*A313+5))="","",INDIRECT(VLOOKUP(B313,B$8:C$38,2,FALSE)&amp;(10*A313+5))))</f>
        <v/>
      </c>
      <c r="H313" s="17" t="str" cm="1">
        <f t="array" aca="1" ref="H313" ca="1">IF(G313="","",IF(G313="●","振替後",IF(G313="▲","振替前",IF(G313="○","休日",IF(G313="外","非対象期間",IF(INDIRECT(VLOOKUP(B313,B$8:C$38,2,FALSE)&amp;(10*A313+5))="","",INDIRECT(VLOOKUP(B313,B$8:C$38,2,FALSE)&amp;(10*A313+5))))))))</f>
        <v/>
      </c>
      <c r="J313" s="69"/>
      <c r="K313" s="212" t="s">
        <v>88</v>
      </c>
      <c r="L313" s="194"/>
      <c r="M313" s="194"/>
      <c r="N313" s="194"/>
      <c r="O313" s="194"/>
      <c r="P313" s="194"/>
      <c r="Q313" s="194"/>
      <c r="R313" s="194"/>
      <c r="S313" s="194"/>
      <c r="T313" s="194"/>
      <c r="U313" s="194"/>
      <c r="V313" s="194"/>
      <c r="W313" s="194"/>
      <c r="X313" s="194"/>
      <c r="Y313" s="194"/>
      <c r="Z313" s="194"/>
      <c r="AA313" s="194"/>
      <c r="AB313" s="194"/>
      <c r="AC313" s="194"/>
      <c r="AD313" s="194"/>
      <c r="AE313" s="194"/>
      <c r="AF313" s="194"/>
      <c r="AG313" s="194"/>
      <c r="AH313" s="194"/>
      <c r="AI313" s="194"/>
      <c r="AJ313" s="194"/>
      <c r="AK313" s="194"/>
      <c r="AL313" s="194"/>
      <c r="AM313" s="194"/>
      <c r="AN313" s="194"/>
      <c r="AO313" s="194"/>
      <c r="AP313" s="196"/>
      <c r="AQ313" s="111">
        <f ca="1">IF(BR310=7,COUNTIF(OFFSET($L313,0,0,1,$BR310),"○")+COUNTIF(OFFSET($L313,0,$BR310,1,7),"●"),COUNTIF(OFFSET($L313,0,0,1,$BR310),"○")+COUNTIF(OFFSET($L313,-10,DAY(EOMONTH(L308-1,0))-7+BR310,1,7-$BR310),"○")+COUNTIF(OFFSET(L313,0,BR310,1,7),"●"))</f>
        <v>0</v>
      </c>
      <c r="AR313" s="112">
        <f ca="1">COUNTIF(OFFSET($L313,0,$BR310,1,7),"○")+COUNTIF(OFFSET($L313,0,$BR310+7,1,7),"●")</f>
        <v>0</v>
      </c>
      <c r="AS313" s="112">
        <f ca="1">COUNTIF(OFFSET($L313,0,$BR310+7,1,7),"○")+COUNTIF(OFFSET($L313,0,$BR310+14,1,7),"●")</f>
        <v>0</v>
      </c>
      <c r="AT313" s="112">
        <f ca="1">IF(BR315=3,COUNTIF(OFFSET($L313,0,$BR310+14,1,7),"○")+IFERROR(COUNTIF(OFFSET(L313,0,BR310+22,1,BR313),"●"),0)+COUNTIF(OFFSET(L313,10,0,1,7-BR313),"●"),COUNTIF(OFFSET($L313,0,$BR310+14,1,7),"○")+COUNTIF(OFFSET($L313,0,$BR310+21,1,7),"●"))</f>
        <v>0</v>
      </c>
      <c r="AU313" s="113">
        <f ca="1">IF((BR315+SIGN(BR310))&lt;5,"-",IF(BR313=0,COUNTIF(OFFSET(L313,0,BR310+21,1,7),"○")+COUNTIF(OFFSET(L313,10,0,1,7-BR313),"●"),COUNTIF(OFFSET(L313,0,BR310+21,1,7),"○")+COUNTIF(OFFSET(L313,0,BR310+28,1,BR313),"●")+COUNTIF(OFFSET(L313,10,1,7-BR313,),"●")))</f>
        <v>0</v>
      </c>
      <c r="AV313" s="198">
        <f>BH310</f>
        <v>0</v>
      </c>
      <c r="AW313" s="200">
        <f>IF(BD310=0,"対象外",AV313/BD310)</f>
        <v>0</v>
      </c>
      <c r="AX313" s="202" t="str">
        <f ca="1">IF(BD310=0,"対象外",IF(AV313/BD310&gt;=0.285,"達成",IF(AV313&gt;=BO313,"達成※","未")))</f>
        <v>未</v>
      </c>
      <c r="AY313" s="204">
        <f>BI310</f>
        <v>32</v>
      </c>
      <c r="AZ313" s="206">
        <f>IFERROR(AY313/BE310,"")</f>
        <v>3.6655211912943873E-2</v>
      </c>
      <c r="BA313" s="41" t="s">
        <v>86</v>
      </c>
      <c r="BB313" s="42" t="s">
        <v>86</v>
      </c>
      <c r="BC313" s="238"/>
      <c r="BD313" s="209"/>
      <c r="BE313" s="222"/>
      <c r="BF313" s="209"/>
      <c r="BG313" s="222"/>
      <c r="BH313" s="222"/>
      <c r="BI313" s="222"/>
      <c r="BJ313" s="222"/>
      <c r="BK313" s="222"/>
      <c r="BL313" s="173"/>
      <c r="BM313" s="227"/>
      <c r="BN313" s="227"/>
      <c r="BO313" s="173" t="str">
        <f ca="1">IF(OR(BM311/BD310&lt;0.285,BM311=0),BM311,"-")</f>
        <v>-</v>
      </c>
      <c r="BP313" s="226" t="str">
        <f ca="1">IF(OR(BN311/BF310&lt;0.285,BN311=0),BN311,"-")</f>
        <v>-</v>
      </c>
      <c r="BQ313" s="36" t="s">
        <v>99</v>
      </c>
      <c r="BR313" s="33">
        <f>MOD(BR312-BR310,7)</f>
        <v>0</v>
      </c>
      <c r="BS313" s="173"/>
      <c r="BT313" s="173"/>
    </row>
    <row r="314" spans="1:74" s="4" customFormat="1" ht="29.1" customHeight="1">
      <c r="A314" s="17">
        <f t="shared" si="66"/>
        <v>10</v>
      </c>
      <c r="B314" s="17">
        <f t="shared" si="67"/>
        <v>28</v>
      </c>
      <c r="D314" s="89" cm="1">
        <f t="array" aca="1" ref="D314" ca="1">IF(INDIRECT(VLOOKUP(B314,B$8:C$38,2,FALSE)&amp;(10*A314-1))="","",INDIRECT(VLOOKUP(B314,B$8:C$38,2,FALSE)&amp;(10*A314-1)))</f>
        <v>46231</v>
      </c>
      <c r="E314" s="17" t="str">
        <f t="shared" ca="1" si="65"/>
        <v>火</v>
      </c>
      <c r="F314" s="17" t="str" cm="1">
        <f t="array" aca="1" ref="F314" ca="1">IF(E314="","",IF(INDIRECT(VLOOKUP(B314,B$8:C$38,2,FALSE)&amp;(10*A314+3))="","",INDIRECT(VLOOKUP(B314,B$8:C$38,2,FALSE)&amp;(10*A314+3))))</f>
        <v/>
      </c>
      <c r="G314" s="17" t="str" cm="1">
        <f t="array" aca="1" ref="G314" ca="1">IF(E314="","",IF(INDIRECT(VLOOKUP(B314,B$8:C$38,2,FALSE)&amp;(10*A314+5))="","",INDIRECT(VLOOKUP(B314,B$8:C$38,2,FALSE)&amp;(10*A314+5))))</f>
        <v/>
      </c>
      <c r="H314" s="17" t="str" cm="1">
        <f t="array" aca="1" ref="H314" ca="1">IF(G314="","",IF(G314="●","振替後",IF(G314="▲","振替前",IF(G314="○","休日",IF(G314="外","非対象期間",IF(INDIRECT(VLOOKUP(B314,B$8:C$38,2,FALSE)&amp;(10*A314+5))="","",INDIRECT(VLOOKUP(B314,B$8:C$38,2,FALSE)&amp;(10*A314+5))))))))</f>
        <v/>
      </c>
      <c r="J314" s="69"/>
      <c r="K314" s="244"/>
      <c r="L314" s="194"/>
      <c r="M314" s="194"/>
      <c r="N314" s="194"/>
      <c r="O314" s="194"/>
      <c r="P314" s="194"/>
      <c r="Q314" s="194"/>
      <c r="R314" s="194"/>
      <c r="S314" s="194"/>
      <c r="T314" s="194"/>
      <c r="U314" s="194"/>
      <c r="V314" s="194"/>
      <c r="W314" s="194"/>
      <c r="X314" s="194"/>
      <c r="Y314" s="194"/>
      <c r="Z314" s="194"/>
      <c r="AA314" s="194"/>
      <c r="AB314" s="194"/>
      <c r="AC314" s="194"/>
      <c r="AD314" s="194"/>
      <c r="AE314" s="194"/>
      <c r="AF314" s="194"/>
      <c r="AG314" s="194"/>
      <c r="AH314" s="194"/>
      <c r="AI314" s="194"/>
      <c r="AJ314" s="194"/>
      <c r="AK314" s="194"/>
      <c r="AL314" s="194"/>
      <c r="AM314" s="194"/>
      <c r="AN314" s="194"/>
      <c r="AO314" s="194"/>
      <c r="AP314" s="196"/>
      <c r="AQ314" s="114" t="str">
        <f ca="1">IF(BR310=1,
IF((2-COUNTIF(OFFSET(L313,0,0,1,1),"外")-COUNTIF(OFFSET(L313,-10,BR302-1),"外"))&lt;=AQ313,"達成","未"),
IF((2-COUNTIF(OFFSET(L313,0,MAX(5-WEEKDAY(L308,3),0),1,2),"外"))&lt;=AQ313,"達成","未"))</f>
        <v>未</v>
      </c>
      <c r="AR314" s="112" t="str">
        <f ca="1">IF((2-COUNTIF(OFFSET($L313,0,$BR310+5,1,2),"外"))&lt;=AR313,"達成","未")</f>
        <v>未</v>
      </c>
      <c r="AS314" s="112" t="str">
        <f ca="1">IF((2-COUNTIF(OFFSET($L313,0,$BR310+12,1,2),"外"))&lt;=AS313,"達成","未")</f>
        <v>未</v>
      </c>
      <c r="AT314" s="112" t="str">
        <f ca="1">IF((2-COUNTIF(OFFSET($L313,0,$BR310+19,1,2),"外"))&lt;=AT313,"達成","未")</f>
        <v>未</v>
      </c>
      <c r="AU314" s="113" t="str">
        <f ca="1">IF((BR315+SIGN(BR310))&lt;5,"-",IF((2-COUNTIF(OFFSET($L313,0,$BR310+26,1,2),"外"))&lt;=AU313,"達成","未"))</f>
        <v>未</v>
      </c>
      <c r="AV314" s="214"/>
      <c r="AW314" s="215"/>
      <c r="AX314" s="216"/>
      <c r="AY314" s="217"/>
      <c r="AZ314" s="239"/>
      <c r="BA314" s="240">
        <f>COUNTIF(L315:AP316,"外")</f>
        <v>0</v>
      </c>
      <c r="BB314" s="242">
        <f ca="1">COUNTIF(OFFSET(L315,0,MAX(5-WEEKDAY(L308,3),0),1,MIN(7-WEEKDAY(L308,3),2)),"外")+COUNTIF(OFFSET(L315,0,MAX(5-WEEKDAY(L308,3),0)+7,1,2),"外")+COUNTIF(OFFSET(L315,0,MAX(5-WEEKDAY(L308,3),0)+14,1,2),"外")+COUNTIF(OFFSET(L315,0,MAX(5-WEEKDAY(L308,3),0)+21,1,2),"外")+IF(BR312-BR310&lt;27,0,COUNTIF(OFFSET(L315,0,BR310+26,1,MIN(7-BR313,2)),"外"))</f>
        <v>0</v>
      </c>
      <c r="BC314" s="238"/>
      <c r="BD314" s="209"/>
      <c r="BE314" s="222"/>
      <c r="BF314" s="209"/>
      <c r="BG314" s="222"/>
      <c r="BH314" s="222"/>
      <c r="BI314" s="222"/>
      <c r="BJ314" s="222"/>
      <c r="BK314" s="222"/>
      <c r="BL314" s="173"/>
      <c r="BM314" s="227"/>
      <c r="BN314" s="227"/>
      <c r="BO314" s="173"/>
      <c r="BP314" s="227"/>
      <c r="BQ314" s="142" t="s">
        <v>101</v>
      </c>
      <c r="BR314" s="33">
        <f>SIGN(BR310)+SIGN(BR313)+BR315</f>
        <v>5</v>
      </c>
      <c r="BS314" s="173"/>
      <c r="BT314" s="173"/>
    </row>
    <row r="315" spans="1:74" s="4" customFormat="1" ht="29.1" customHeight="1">
      <c r="A315" s="17">
        <f t="shared" si="66"/>
        <v>10</v>
      </c>
      <c r="B315" s="17">
        <f t="shared" si="67"/>
        <v>29</v>
      </c>
      <c r="D315" s="89" cm="1">
        <f t="array" aca="1" ref="D315" ca="1">IF(INDIRECT(VLOOKUP(B315,B$8:C$38,2,FALSE)&amp;(10*A315-1))="","",INDIRECT(VLOOKUP(B315,B$8:C$38,2,FALSE)&amp;(10*A315-1)))</f>
        <v>46232</v>
      </c>
      <c r="E315" s="17" t="str">
        <f t="shared" ca="1" si="65"/>
        <v>水</v>
      </c>
      <c r="F315" s="17" t="str" cm="1">
        <f t="array" aca="1" ref="F315" ca="1">IF(E315="","",IF(INDIRECT(VLOOKUP(B315,B$8:C$38,2,FALSE)&amp;(10*A315+3))="","",INDIRECT(VLOOKUP(B315,B$8:C$38,2,FALSE)&amp;(10*A315+3))))</f>
        <v/>
      </c>
      <c r="G315" s="17" t="str" cm="1">
        <f t="array" aca="1" ref="G315" ca="1">IF(E315="","",IF(INDIRECT(VLOOKUP(B315,B$8:C$38,2,FALSE)&amp;(10*A315+5))="","",INDIRECT(VLOOKUP(B315,B$8:C$38,2,FALSE)&amp;(10*A315+5))))</f>
        <v/>
      </c>
      <c r="H315" s="17" t="str" cm="1">
        <f t="array" aca="1" ref="H315" ca="1">IF(G315="","",IF(G315="●","振替後",IF(G315="▲","振替前",IF(G315="○","休日",IF(G315="外","非対象期間",IF(INDIRECT(VLOOKUP(B315,B$8:C$38,2,FALSE)&amp;(10*A315+5))="","",INDIRECT(VLOOKUP(B315,B$8:C$38,2,FALSE)&amp;(10*A315+5))))))))</f>
        <v/>
      </c>
      <c r="J315" s="69"/>
      <c r="K315" s="212" t="s">
        <v>84</v>
      </c>
      <c r="L315" s="194"/>
      <c r="M315" s="194"/>
      <c r="N315" s="194"/>
      <c r="O315" s="194"/>
      <c r="P315" s="194"/>
      <c r="Q315" s="194"/>
      <c r="R315" s="194"/>
      <c r="S315" s="194"/>
      <c r="T315" s="194"/>
      <c r="U315" s="194"/>
      <c r="V315" s="194"/>
      <c r="W315" s="194"/>
      <c r="X315" s="194"/>
      <c r="Y315" s="194"/>
      <c r="Z315" s="194"/>
      <c r="AA315" s="194"/>
      <c r="AB315" s="194"/>
      <c r="AC315" s="194"/>
      <c r="AD315" s="194"/>
      <c r="AE315" s="194"/>
      <c r="AF315" s="194"/>
      <c r="AG315" s="194"/>
      <c r="AH315" s="194"/>
      <c r="AI315" s="194"/>
      <c r="AJ315" s="194"/>
      <c r="AK315" s="194"/>
      <c r="AL315" s="194"/>
      <c r="AM315" s="194"/>
      <c r="AN315" s="194"/>
      <c r="AO315" s="194"/>
      <c r="AP315" s="196"/>
      <c r="AQ315" s="118">
        <f ca="1">IF(BR310=7,COUNTIF(OFFSET($L315,0,0,1,$BR310),"○")+COUNTIF(OFFSET($L315,0,$BR310,1,7),"●"),COUNTIF(OFFSET($L315,0,0,1,$BR310),"○")+COUNTIF(OFFSET($L315,-10,DAY(EOMONTH(L308-1,0))-7+BR310,1,7-$BR310),"○")+COUNTIF(OFFSET(L315,0,BR310,1,7),"●"))</f>
        <v>0</v>
      </c>
      <c r="AR315" s="119">
        <f ca="1">COUNTIF(OFFSET($L315,0,$BR310,1,7),"○")+COUNTIF(OFFSET($L315,0,$BR310+7,1,7),"●")</f>
        <v>0</v>
      </c>
      <c r="AS315" s="119">
        <f ca="1">COUNTIF(OFFSET($L315,0,$BR310+7,1,7),"○")+COUNTIF(OFFSET($L315,0,$BR310+14,1,7),"●")</f>
        <v>0</v>
      </c>
      <c r="AT315" s="119">
        <f ca="1">IF(BR315=3,COUNTIF(OFFSET($L315,0,$BR310+14,1,7),"○")+IFERROR(COUNTIF(OFFSET(L315,0,BR310+22,1,BR313),"●"),0)+COUNTIF(OFFSET(L315,10,0,1,7-BR313),"●"),COUNTIF(OFFSET($L315,0,$BR310+14,1,7),"○")+COUNTIF(OFFSET($L315,0,$BR310+21,1,7),"●"))</f>
        <v>0</v>
      </c>
      <c r="AU315" s="120">
        <f ca="1">IF((BR315+SIGN(BR310))&lt;5,"-",IF(BR313=0,COUNTIF(OFFSET(L315,0,BR310+21,1,7),"○")+COUNTIF(OFFSET(L315,10,0,1,7-BR313),"●"),COUNTIF(OFFSET(L315,0,BR310+21,1,7),"○")+COUNTIF(OFFSET(L315,0,BR310+28,1,BR313),"●")+COUNTIF(OFFSET(L315,10,1,7-BR313,),"●")))</f>
        <v>0</v>
      </c>
      <c r="AV315" s="198">
        <f>BJ310</f>
        <v>0</v>
      </c>
      <c r="AW315" s="200">
        <f>IF(BD310=0,"対象外",AV315/BD310)</f>
        <v>0</v>
      </c>
      <c r="AX315" s="202" t="str">
        <f ca="1">IF(BD310=0,"対象外",IF(AV315/BD310&gt;=0.285,"達成",IF(AV315&gt;=BO313,"達成※","未")))</f>
        <v>未</v>
      </c>
      <c r="AY315" s="204">
        <f>BK310</f>
        <v>32</v>
      </c>
      <c r="AZ315" s="206">
        <f>IFERROR(AY315/BE310,"")</f>
        <v>3.6655211912943873E-2</v>
      </c>
      <c r="BA315" s="241"/>
      <c r="BB315" s="243"/>
      <c r="BC315" s="238"/>
      <c r="BD315" s="210"/>
      <c r="BE315" s="222"/>
      <c r="BF315" s="210"/>
      <c r="BG315" s="222"/>
      <c r="BH315" s="222"/>
      <c r="BI315" s="222"/>
      <c r="BJ315" s="222"/>
      <c r="BK315" s="222"/>
      <c r="BL315" s="173"/>
      <c r="BM315" s="228"/>
      <c r="BN315" s="228"/>
      <c r="BO315" s="173"/>
      <c r="BP315" s="228"/>
      <c r="BQ315" s="37" t="s">
        <v>100</v>
      </c>
      <c r="BR315" s="104">
        <f>ROUNDDOWN((BR312-BR310)/7,0)</f>
        <v>4</v>
      </c>
      <c r="BS315" s="173"/>
      <c r="BT315" s="173"/>
    </row>
    <row r="316" spans="1:74" s="4" customFormat="1" ht="29.1" customHeight="1" thickBot="1">
      <c r="A316" s="17">
        <f t="shared" si="66"/>
        <v>10</v>
      </c>
      <c r="B316" s="17">
        <f t="shared" si="67"/>
        <v>30</v>
      </c>
      <c r="D316" s="89" cm="1">
        <f t="array" aca="1" ref="D316" ca="1">IF(INDIRECT(VLOOKUP(B316,B$8:C$38,2,FALSE)&amp;(10*A316-1))="","",INDIRECT(VLOOKUP(B316,B$8:C$38,2,FALSE)&amp;(10*A316-1)))</f>
        <v>46233</v>
      </c>
      <c r="E316" s="17" t="str">
        <f t="shared" ca="1" si="65"/>
        <v>木</v>
      </c>
      <c r="F316" s="17" t="str" cm="1">
        <f t="array" aca="1" ref="F316" ca="1">IF(E316="","",IF(INDIRECT(VLOOKUP(B316,B$8:C$38,2,FALSE)&amp;(10*A316+3))="","",INDIRECT(VLOOKUP(B316,B$8:C$38,2,FALSE)&amp;(10*A316+3))))</f>
        <v/>
      </c>
      <c r="G316" s="17" t="str" cm="1">
        <f t="array" aca="1" ref="G316" ca="1">IF(E316="","",IF(INDIRECT(VLOOKUP(B316,B$8:C$38,2,FALSE)&amp;(10*A316+5))="","",INDIRECT(VLOOKUP(B316,B$8:C$38,2,FALSE)&amp;(10*A316+5))))</f>
        <v/>
      </c>
      <c r="H316" s="17" t="str" cm="1">
        <f t="array" aca="1" ref="H316" ca="1">IF(G316="","",IF(G316="●","振替後",IF(G316="▲","振替前",IF(G316="○","休日",IF(G316="外","非対象期間",IF(INDIRECT(VLOOKUP(B316,B$8:C$38,2,FALSE)&amp;(10*A316+5))="","",INDIRECT(VLOOKUP(B316,B$8:C$38,2,FALSE)&amp;(10*A316+5))))))))</f>
        <v/>
      </c>
      <c r="J316" s="69"/>
      <c r="K316" s="213"/>
      <c r="L316" s="195"/>
      <c r="M316" s="195"/>
      <c r="N316" s="195"/>
      <c r="O316" s="195"/>
      <c r="P316" s="195"/>
      <c r="Q316" s="195"/>
      <c r="R316" s="195"/>
      <c r="S316" s="195"/>
      <c r="T316" s="195"/>
      <c r="U316" s="195"/>
      <c r="V316" s="195"/>
      <c r="W316" s="195"/>
      <c r="X316" s="195"/>
      <c r="Y316" s="195"/>
      <c r="Z316" s="195"/>
      <c r="AA316" s="195"/>
      <c r="AB316" s="195"/>
      <c r="AC316" s="195"/>
      <c r="AD316" s="195"/>
      <c r="AE316" s="195"/>
      <c r="AF316" s="195"/>
      <c r="AG316" s="195"/>
      <c r="AH316" s="195"/>
      <c r="AI316" s="195"/>
      <c r="AJ316" s="195"/>
      <c r="AK316" s="195"/>
      <c r="AL316" s="195"/>
      <c r="AM316" s="195"/>
      <c r="AN316" s="195"/>
      <c r="AO316" s="195"/>
      <c r="AP316" s="197"/>
      <c r="AQ316" s="123" t="str">
        <f ca="1">IF(BR310=1,
IF((2-COUNTIF(OFFSET(L315,0,0,1,1),"外")-COUNTIF(OFFSET(L315,-10,BR302-1),"外"))&lt;=AQ315,"達成","未"),
IF((2-COUNTIF(OFFSET(L315,0,MAX(5-WEEKDAY(L308,3),0),1,2),"外"))&lt;=AQ315,"達成","未"))</f>
        <v>未</v>
      </c>
      <c r="AR316" s="124" t="str">
        <f ca="1">IF((2-COUNTIF(OFFSET($L315,0,$BR310+5,1,2),"外"))&lt;=AR315,"達成","未")</f>
        <v>未</v>
      </c>
      <c r="AS316" s="124" t="str">
        <f ca="1">IF((2-COUNTIF(OFFSET($L315,0,$BR310+12,1,2),"外"))&lt;=AS315,"達成","未")</f>
        <v>未</v>
      </c>
      <c r="AT316" s="124" t="str">
        <f ca="1">IF((2-COUNTIF(OFFSET($L315,0,$BR310+19,1,2),"外"))&lt;=AT315,"達成","未")</f>
        <v>未</v>
      </c>
      <c r="AU316" s="125" t="str">
        <f ca="1">IF((BR315+SIGN(BR310))&lt;5,"-",IF((2-COUNTIF(OFFSET($L315,0,$BR310+26,1,2),"外"))&lt;=AU315,"達成","未"))</f>
        <v>未</v>
      </c>
      <c r="AV316" s="199"/>
      <c r="AW316" s="201"/>
      <c r="AX316" s="203"/>
      <c r="AY316" s="205"/>
      <c r="AZ316" s="207"/>
      <c r="BA316" s="38"/>
      <c r="BB316" s="38"/>
      <c r="BC316" s="138"/>
      <c r="BD316" s="138"/>
      <c r="BE316" s="138"/>
      <c r="BF316" s="138"/>
      <c r="BG316" s="138"/>
      <c r="BH316" s="138"/>
      <c r="BI316" s="138"/>
      <c r="BJ316" s="138"/>
      <c r="BK316" s="138"/>
      <c r="BL316" s="46"/>
      <c r="BM316" s="46"/>
      <c r="BN316" s="46"/>
      <c r="BO316" s="46"/>
      <c r="BP316" s="46"/>
      <c r="BQ316" s="46"/>
      <c r="BR316" s="34"/>
      <c r="BS316" s="46"/>
      <c r="BT316" s="2"/>
    </row>
    <row r="317" spans="1:74" ht="14.25" thickBot="1">
      <c r="A317" s="17">
        <f t="shared" si="66"/>
        <v>10</v>
      </c>
      <c r="B317" s="17">
        <f t="shared" si="67"/>
        <v>31</v>
      </c>
      <c r="D317" s="89" cm="1">
        <f t="array" aca="1" ref="D317" ca="1">IF(INDIRECT(VLOOKUP(B317,B$8:C$38,2,FALSE)&amp;(10*A317-1))="","",INDIRECT(VLOOKUP(B317,B$8:C$38,2,FALSE)&amp;(10*A317-1)))</f>
        <v>46234</v>
      </c>
      <c r="E317" s="17" t="str">
        <f t="shared" ca="1" si="65"/>
        <v>金</v>
      </c>
      <c r="F317" s="17" t="str" cm="1">
        <f t="array" aca="1" ref="F317" ca="1">IF(E317="","",IF(INDIRECT(VLOOKUP(B317,B$8:C$38,2,FALSE)&amp;(10*A317+3))="","",INDIRECT(VLOOKUP(B317,B$8:C$38,2,FALSE)&amp;(10*A317+3))))</f>
        <v/>
      </c>
      <c r="G317" s="17" t="str" cm="1">
        <f t="array" aca="1" ref="G317" ca="1">IF(E317="","",IF(INDIRECT(VLOOKUP(B317,B$8:C$38,2,FALSE)&amp;(10*A317+5))="","",INDIRECT(VLOOKUP(B317,B$8:C$38,2,FALSE)&amp;(10*A317+5))))</f>
        <v/>
      </c>
      <c r="H317" s="17" t="str" cm="1">
        <f t="array" aca="1" ref="H317" ca="1">IF(G317="","",IF(G317="●","振替後",IF(G317="▲","振替前",IF(G317="○","休日",IF(G317="外","非対象期間",IF(INDIRECT(VLOOKUP(B317,B$8:C$38,2,FALSE)&amp;(10*A317+5))="","",INDIRECT(VLOOKUP(B317,B$8:C$38,2,FALSE)&amp;(10*A317+5))))))))</f>
        <v/>
      </c>
      <c r="J317" s="52"/>
      <c r="K317" s="53"/>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c r="AO317" s="130"/>
      <c r="AP317" s="130"/>
      <c r="BI317" s="7"/>
      <c r="BJ317" s="7"/>
      <c r="BK317" s="7"/>
      <c r="BL317" s="2"/>
    </row>
    <row r="318" spans="1:74" ht="13.5" customHeight="1">
      <c r="A318" s="17">
        <f t="shared" si="66"/>
        <v>11</v>
      </c>
      <c r="B318" s="17">
        <f t="shared" si="67"/>
        <v>1</v>
      </c>
      <c r="D318" s="89" cm="1">
        <f t="array" aca="1" ref="D318" ca="1">IF(INDIRECT(VLOOKUP(B318,B$8:C$38,2,FALSE)&amp;(10*A318-1))="","",INDIRECT(VLOOKUP(B318,B$8:C$38,2,FALSE)&amp;(10*A318-1)))</f>
        <v>46235</v>
      </c>
      <c r="E318" s="17" t="str">
        <f t="shared" ca="1" si="65"/>
        <v>土</v>
      </c>
      <c r="F318" s="17" t="str" cm="1">
        <f t="array" aca="1" ref="F318" ca="1">IF(E318="","",IF(INDIRECT(VLOOKUP(B318,B$8:C$38,2,FALSE)&amp;(10*A318+3))="","",INDIRECT(VLOOKUP(B318,B$8:C$38,2,FALSE)&amp;(10*A318+3))))</f>
        <v/>
      </c>
      <c r="G318" s="17" t="str" cm="1">
        <f t="array" aca="1" ref="G318" ca="1">IF(E318="","",IF(INDIRECT(VLOOKUP(B318,B$8:C$38,2,FALSE)&amp;(10*A318+5))="","",INDIRECT(VLOOKUP(B318,B$8:C$38,2,FALSE)&amp;(10*A318+5))))</f>
        <v/>
      </c>
      <c r="H318" s="17" t="str" cm="1">
        <f t="array" aca="1" ref="H318" ca="1">IF(G318="","",IF(G318="●","振替後",IF(G318="▲","振替前",IF(G318="○","休日",IF(G318="外","非対象期間",IF(INDIRECT(VLOOKUP(B318,B$8:C$38,2,FALSE)&amp;(10*A318+5))="","",INDIRECT(VLOOKUP(B318,B$8:C$38,2,FALSE)&amp;(10*A318+5))))))))</f>
        <v/>
      </c>
      <c r="J318" s="52"/>
      <c r="K318" s="66" t="s">
        <v>0</v>
      </c>
      <c r="L318" s="258">
        <f>DATE(YEAR(L308),MONTH(L308)+1,DAY(L308))</f>
        <v>46874</v>
      </c>
      <c r="M318" s="258"/>
      <c r="N318" s="258"/>
      <c r="O318" s="258"/>
      <c r="P318" s="258"/>
      <c r="Q318" s="258"/>
      <c r="R318" s="258"/>
      <c r="S318" s="258"/>
      <c r="T318" s="258"/>
      <c r="U318" s="258"/>
      <c r="V318" s="258"/>
      <c r="W318" s="258"/>
      <c r="X318" s="258"/>
      <c r="Y318" s="258"/>
      <c r="Z318" s="258"/>
      <c r="AA318" s="258"/>
      <c r="AB318" s="258"/>
      <c r="AC318" s="258"/>
      <c r="AD318" s="258"/>
      <c r="AE318" s="258"/>
      <c r="AF318" s="258"/>
      <c r="AG318" s="258"/>
      <c r="AH318" s="258"/>
      <c r="AI318" s="258"/>
      <c r="AJ318" s="258"/>
      <c r="AK318" s="258"/>
      <c r="AL318" s="258"/>
      <c r="AM318" s="258"/>
      <c r="AN318" s="258"/>
      <c r="AO318" s="258"/>
      <c r="AP318" s="259"/>
      <c r="AQ318" s="270" t="s">
        <v>136</v>
      </c>
      <c r="AR318" s="271"/>
      <c r="AS318" s="271"/>
      <c r="AT318" s="271"/>
      <c r="AU318" s="272"/>
      <c r="AV318" s="260" t="s">
        <v>50</v>
      </c>
      <c r="AW318" s="261"/>
      <c r="AX318" s="262"/>
      <c r="AY318" s="266" t="s">
        <v>11</v>
      </c>
      <c r="AZ318" s="267"/>
      <c r="BA318" s="250" t="s">
        <v>102</v>
      </c>
      <c r="BB318" s="253" t="s">
        <v>103</v>
      </c>
      <c r="BC318" s="256" t="s">
        <v>15</v>
      </c>
      <c r="BD318" s="208" t="s">
        <v>104</v>
      </c>
      <c r="BE318" s="247" t="s">
        <v>105</v>
      </c>
      <c r="BF318" s="208" t="s">
        <v>107</v>
      </c>
      <c r="BG318" s="247" t="s">
        <v>106</v>
      </c>
      <c r="BH318" s="208" t="s">
        <v>80</v>
      </c>
      <c r="BI318" s="208" t="s">
        <v>81</v>
      </c>
      <c r="BJ318" s="139" t="s">
        <v>82</v>
      </c>
      <c r="BK318" s="139" t="s">
        <v>83</v>
      </c>
      <c r="BL318" s="222" t="s">
        <v>52</v>
      </c>
      <c r="BM318" s="247" t="s">
        <v>108</v>
      </c>
      <c r="BN318" s="247" t="s">
        <v>109</v>
      </c>
      <c r="BO318" s="222" t="s">
        <v>110</v>
      </c>
      <c r="BP318" s="222" t="s">
        <v>111</v>
      </c>
      <c r="BQ318" s="143"/>
      <c r="BR318" s="245" t="s">
        <v>92</v>
      </c>
      <c r="BS318" s="222" t="s">
        <v>61</v>
      </c>
      <c r="BT318" s="173" t="s">
        <v>142</v>
      </c>
    </row>
    <row r="319" spans="1:74" ht="12.95" customHeight="1">
      <c r="A319" s="17">
        <f t="shared" si="66"/>
        <v>11</v>
      </c>
      <c r="B319" s="17">
        <f t="shared" si="67"/>
        <v>2</v>
      </c>
      <c r="D319" s="89" cm="1">
        <f t="array" aca="1" ref="D319" ca="1">IF(INDIRECT(VLOOKUP(B319,B$8:C$38,2,FALSE)&amp;(10*A319-1))="","",INDIRECT(VLOOKUP(B319,B$8:C$38,2,FALSE)&amp;(10*A319-1)))</f>
        <v>46236</v>
      </c>
      <c r="E319" s="17" t="str">
        <f t="shared" ca="1" si="65"/>
        <v>日</v>
      </c>
      <c r="F319" s="17" t="str" cm="1">
        <f t="array" aca="1" ref="F319" ca="1">IF(E319="","",IF(INDIRECT(VLOOKUP(B319,B$8:C$38,2,FALSE)&amp;(10*A319+3))="","",INDIRECT(VLOOKUP(B319,B$8:C$38,2,FALSE)&amp;(10*A319+3))))</f>
        <v/>
      </c>
      <c r="G319" s="17" t="str" cm="1">
        <f t="array" aca="1" ref="G319" ca="1">IF(E319="","",IF(INDIRECT(VLOOKUP(B319,B$8:C$38,2,FALSE)&amp;(10*A319+5))="","",INDIRECT(VLOOKUP(B319,B$8:C$38,2,FALSE)&amp;(10*A319+5))))</f>
        <v/>
      </c>
      <c r="H319" s="17" t="str" cm="1">
        <f t="array" aca="1" ref="H319" ca="1">IF(G319="","",IF(G319="●","振替後",IF(G319="▲","振替前",IF(G319="○","休日",IF(G319="外","非対象期間",IF(INDIRECT(VLOOKUP(B319,B$8:C$38,2,FALSE)&amp;(10*A319+5))="","",INDIRECT(VLOOKUP(B319,B$8:C$38,2,FALSE)&amp;(10*A319+5))))))))</f>
        <v/>
      </c>
      <c r="J319" s="52"/>
      <c r="K319" s="67" t="s">
        <v>1</v>
      </c>
      <c r="L319" s="126">
        <f>DATE(YEAR(L318),MONTH(L318),DAY(L318))</f>
        <v>46874</v>
      </c>
      <c r="M319" s="126">
        <f>IF(MONTH(DATE(YEAR(L319),MONTH(L319),DAY(L319)+1))=MONTH($L318),DATE(YEAR(L319),MONTH(L319),DAY(L319)+1),"")</f>
        <v>46875</v>
      </c>
      <c r="N319" s="126">
        <f t="shared" ref="N319:AP319" si="78">IF(MONTH(DATE(YEAR(M319),MONTH(M319),DAY(M319)+1))=MONTH($L318),DATE(YEAR(M319),MONTH(M319),DAY(M319)+1),"")</f>
        <v>46876</v>
      </c>
      <c r="O319" s="126">
        <f t="shared" si="78"/>
        <v>46877</v>
      </c>
      <c r="P319" s="126">
        <f t="shared" si="78"/>
        <v>46878</v>
      </c>
      <c r="Q319" s="126">
        <f t="shared" si="78"/>
        <v>46879</v>
      </c>
      <c r="R319" s="126">
        <f t="shared" si="78"/>
        <v>46880</v>
      </c>
      <c r="S319" s="126">
        <f t="shared" si="78"/>
        <v>46881</v>
      </c>
      <c r="T319" s="126">
        <f t="shared" si="78"/>
        <v>46882</v>
      </c>
      <c r="U319" s="126">
        <f t="shared" si="78"/>
        <v>46883</v>
      </c>
      <c r="V319" s="126">
        <f t="shared" si="78"/>
        <v>46884</v>
      </c>
      <c r="W319" s="126">
        <f t="shared" si="78"/>
        <v>46885</v>
      </c>
      <c r="X319" s="126">
        <f t="shared" si="78"/>
        <v>46886</v>
      </c>
      <c r="Y319" s="126">
        <f t="shared" si="78"/>
        <v>46887</v>
      </c>
      <c r="Z319" s="126">
        <f t="shared" si="78"/>
        <v>46888</v>
      </c>
      <c r="AA319" s="126">
        <f t="shared" si="78"/>
        <v>46889</v>
      </c>
      <c r="AB319" s="126">
        <f t="shared" si="78"/>
        <v>46890</v>
      </c>
      <c r="AC319" s="126">
        <f t="shared" si="78"/>
        <v>46891</v>
      </c>
      <c r="AD319" s="126">
        <f t="shared" si="78"/>
        <v>46892</v>
      </c>
      <c r="AE319" s="126">
        <f t="shared" si="78"/>
        <v>46893</v>
      </c>
      <c r="AF319" s="126">
        <f t="shared" si="78"/>
        <v>46894</v>
      </c>
      <c r="AG319" s="126">
        <f t="shared" si="78"/>
        <v>46895</v>
      </c>
      <c r="AH319" s="126">
        <f t="shared" si="78"/>
        <v>46896</v>
      </c>
      <c r="AI319" s="126">
        <f t="shared" si="78"/>
        <v>46897</v>
      </c>
      <c r="AJ319" s="126">
        <f t="shared" si="78"/>
        <v>46898</v>
      </c>
      <c r="AK319" s="126">
        <f t="shared" si="78"/>
        <v>46899</v>
      </c>
      <c r="AL319" s="126">
        <f t="shared" si="78"/>
        <v>46900</v>
      </c>
      <c r="AM319" s="126">
        <f t="shared" si="78"/>
        <v>46901</v>
      </c>
      <c r="AN319" s="126">
        <f t="shared" si="78"/>
        <v>46902</v>
      </c>
      <c r="AO319" s="126">
        <f t="shared" si="78"/>
        <v>46903</v>
      </c>
      <c r="AP319" s="127">
        <f t="shared" si="78"/>
        <v>46904</v>
      </c>
      <c r="AQ319" s="273"/>
      <c r="AR319" s="274"/>
      <c r="AS319" s="274"/>
      <c r="AT319" s="274"/>
      <c r="AU319" s="275"/>
      <c r="AV319" s="263"/>
      <c r="AW319" s="264"/>
      <c r="AX319" s="265"/>
      <c r="AY319" s="268"/>
      <c r="AZ319" s="269"/>
      <c r="BA319" s="251"/>
      <c r="BB319" s="254"/>
      <c r="BC319" s="257"/>
      <c r="BD319" s="210"/>
      <c r="BE319" s="248"/>
      <c r="BF319" s="210"/>
      <c r="BG319" s="248"/>
      <c r="BH319" s="210"/>
      <c r="BI319" s="210"/>
      <c r="BJ319" s="140" t="s">
        <v>78</v>
      </c>
      <c r="BK319" s="140" t="s">
        <v>79</v>
      </c>
      <c r="BL319" s="222"/>
      <c r="BM319" s="249"/>
      <c r="BN319" s="249"/>
      <c r="BO319" s="173"/>
      <c r="BP319" s="173"/>
      <c r="BQ319" s="144"/>
      <c r="BR319" s="246"/>
      <c r="BS319" s="222"/>
      <c r="BT319" s="173"/>
    </row>
    <row r="320" spans="1:74" ht="13.5" customHeight="1">
      <c r="A320" s="17">
        <f t="shared" si="66"/>
        <v>11</v>
      </c>
      <c r="B320" s="17">
        <f t="shared" si="67"/>
        <v>3</v>
      </c>
      <c r="D320" s="89" cm="1">
        <f t="array" aca="1" ref="D320" ca="1">IF(INDIRECT(VLOOKUP(B320,B$8:C$38,2,FALSE)&amp;(10*A320-1))="","",INDIRECT(VLOOKUP(B320,B$8:C$38,2,FALSE)&amp;(10*A320-1)))</f>
        <v>46237</v>
      </c>
      <c r="E320" s="17" t="str">
        <f t="shared" ca="1" si="65"/>
        <v>月</v>
      </c>
      <c r="F320" s="17" t="str" cm="1">
        <f t="array" aca="1" ref="F320" ca="1">IF(E320="","",IF(INDIRECT(VLOOKUP(B320,B$8:C$38,2,FALSE)&amp;(10*A320+3))="","",INDIRECT(VLOOKUP(B320,B$8:C$38,2,FALSE)&amp;(10*A320+3))))</f>
        <v/>
      </c>
      <c r="G320" s="17" t="str" cm="1">
        <f t="array" aca="1" ref="G320" ca="1">IF(E320="","",IF(INDIRECT(VLOOKUP(B320,B$8:C$38,2,FALSE)&amp;(10*A320+5))="","",INDIRECT(VLOOKUP(B320,B$8:C$38,2,FALSE)&amp;(10*A320+5))))</f>
        <v/>
      </c>
      <c r="H320" s="17" t="str" cm="1">
        <f t="array" aca="1" ref="H320" ca="1">IF(G320="","",IF(G320="●","振替後",IF(G320="▲","振替前",IF(G320="○","休日",IF(G320="外","非対象期間",IF(INDIRECT(VLOOKUP(B320,B$8:C$38,2,FALSE)&amp;(10*A320+5))="","",INDIRECT(VLOOKUP(B320,B$8:C$38,2,FALSE)&amp;(10*A320+5))))))))</f>
        <v/>
      </c>
      <c r="J320" s="52"/>
      <c r="K320" s="67" t="s">
        <v>2</v>
      </c>
      <c r="L320" s="145" t="str">
        <f t="shared" ref="L320:AP320" si="79">TEXT(L319,"aaa")</f>
        <v>月</v>
      </c>
      <c r="M320" s="145" t="str">
        <f t="shared" si="79"/>
        <v>火</v>
      </c>
      <c r="N320" s="145" t="str">
        <f t="shared" si="79"/>
        <v>水</v>
      </c>
      <c r="O320" s="145" t="str">
        <f t="shared" si="79"/>
        <v>木</v>
      </c>
      <c r="P320" s="145" t="str">
        <f t="shared" si="79"/>
        <v>金</v>
      </c>
      <c r="Q320" s="145" t="str">
        <f t="shared" si="79"/>
        <v>土</v>
      </c>
      <c r="R320" s="145" t="str">
        <f t="shared" si="79"/>
        <v>日</v>
      </c>
      <c r="S320" s="145" t="str">
        <f t="shared" si="79"/>
        <v>月</v>
      </c>
      <c r="T320" s="145" t="str">
        <f t="shared" si="79"/>
        <v>火</v>
      </c>
      <c r="U320" s="145" t="str">
        <f t="shared" si="79"/>
        <v>水</v>
      </c>
      <c r="V320" s="145" t="str">
        <f t="shared" si="79"/>
        <v>木</v>
      </c>
      <c r="W320" s="145" t="str">
        <f t="shared" si="79"/>
        <v>金</v>
      </c>
      <c r="X320" s="145" t="str">
        <f t="shared" si="79"/>
        <v>土</v>
      </c>
      <c r="Y320" s="145" t="str">
        <f t="shared" si="79"/>
        <v>日</v>
      </c>
      <c r="Z320" s="145" t="str">
        <f t="shared" si="79"/>
        <v>月</v>
      </c>
      <c r="AA320" s="145" t="str">
        <f t="shared" si="79"/>
        <v>火</v>
      </c>
      <c r="AB320" s="145" t="str">
        <f t="shared" si="79"/>
        <v>水</v>
      </c>
      <c r="AC320" s="145" t="str">
        <f t="shared" si="79"/>
        <v>木</v>
      </c>
      <c r="AD320" s="145" t="str">
        <f t="shared" si="79"/>
        <v>金</v>
      </c>
      <c r="AE320" s="145" t="str">
        <f t="shared" si="79"/>
        <v>土</v>
      </c>
      <c r="AF320" s="145" t="str">
        <f t="shared" si="79"/>
        <v>日</v>
      </c>
      <c r="AG320" s="145" t="str">
        <f t="shared" si="79"/>
        <v>月</v>
      </c>
      <c r="AH320" s="145" t="str">
        <f t="shared" si="79"/>
        <v>火</v>
      </c>
      <c r="AI320" s="145" t="str">
        <f t="shared" si="79"/>
        <v>水</v>
      </c>
      <c r="AJ320" s="145" t="str">
        <f t="shared" si="79"/>
        <v>木</v>
      </c>
      <c r="AK320" s="145" t="str">
        <f t="shared" si="79"/>
        <v>金</v>
      </c>
      <c r="AL320" s="145" t="str">
        <f t="shared" si="79"/>
        <v>土</v>
      </c>
      <c r="AM320" s="145" t="str">
        <f t="shared" si="79"/>
        <v>日</v>
      </c>
      <c r="AN320" s="145" t="str">
        <f t="shared" si="79"/>
        <v>月</v>
      </c>
      <c r="AO320" s="145" t="str">
        <f t="shared" si="79"/>
        <v>火</v>
      </c>
      <c r="AP320" s="146" t="str">
        <f t="shared" si="79"/>
        <v>水</v>
      </c>
      <c r="AQ320" s="287" t="s">
        <v>137</v>
      </c>
      <c r="AR320" s="289" t="s">
        <v>138</v>
      </c>
      <c r="AS320" s="289" t="s">
        <v>139</v>
      </c>
      <c r="AT320" s="289" t="s">
        <v>140</v>
      </c>
      <c r="AU320" s="304" t="s">
        <v>141</v>
      </c>
      <c r="AV320" s="229" t="s">
        <v>44</v>
      </c>
      <c r="AW320" s="230" t="s">
        <v>12</v>
      </c>
      <c r="AX320" s="231" t="s">
        <v>51</v>
      </c>
      <c r="AY320" s="232" t="s">
        <v>44</v>
      </c>
      <c r="AZ320" s="235" t="s">
        <v>13</v>
      </c>
      <c r="BA320" s="252"/>
      <c r="BB320" s="255"/>
      <c r="BC320" s="238">
        <f>COUNT(L319:AP319)</f>
        <v>31</v>
      </c>
      <c r="BD320" s="208">
        <f>BC320-BA322</f>
        <v>31</v>
      </c>
      <c r="BE320" s="222">
        <f>SUM(BD$8:BD323)</f>
        <v>904</v>
      </c>
      <c r="BF320" s="208">
        <f>BC320-BA324</f>
        <v>31</v>
      </c>
      <c r="BG320" s="222">
        <f>SUM(BF$8:BF323)</f>
        <v>904</v>
      </c>
      <c r="BH320" s="222">
        <f>COUNTIF(L323:AP323,"○")+COUNTIF(L323:AP323,"●")</f>
        <v>0</v>
      </c>
      <c r="BI320" s="222">
        <f>SUM(BH$9:BH324)</f>
        <v>32</v>
      </c>
      <c r="BJ320" s="222">
        <f>COUNTIF(L325:AP325,"○")+COUNTIF(L325:AP325,"●")</f>
        <v>0</v>
      </c>
      <c r="BK320" s="222">
        <f>SUM(BJ$10:BJ325)</f>
        <v>32</v>
      </c>
      <c r="BL320" s="173">
        <f>COUNTIF(L320:AP320,"土")+COUNTIF(L320:AP320,"日")</f>
        <v>8</v>
      </c>
      <c r="BM320" s="248"/>
      <c r="BN320" s="248"/>
      <c r="BO320" s="173" t="str">
        <f ca="1">IF(OR(BM321/BD320&lt;0.285,BM321=0),"特例","特例なし")</f>
        <v>特例</v>
      </c>
      <c r="BP320" s="173" t="str">
        <f ca="1">IF(OR(BN321/BF320&lt;0.285,BN321=0),"特例","特例なし")</f>
        <v>特例</v>
      </c>
      <c r="BQ320" s="223" t="s">
        <v>97</v>
      </c>
      <c r="BR320" s="225">
        <f>ABS(IF(WEEKDAY(L318,3)=0,7,WEEKDAY(L318,3)-7))</f>
        <v>7</v>
      </c>
      <c r="BS320" s="173">
        <f ca="1">IF($AX$340="計画",IF(BD320=0,1,IF(AX323="達成",1,IF(AX323="達成※",1,0))),IF(BF320=0,1,IF(AX325="達成",1,IF(AX325="達成※",1,0))))</f>
        <v>0</v>
      </c>
      <c r="BT320" s="173">
        <f ca="1">IF($AX$340="計画",IF(COUNTIF(AQ324:AU324,"未")=0,1,0),IF(COUNTIF(AQ326:AU326,"未")=0,1,0))</f>
        <v>0</v>
      </c>
    </row>
    <row r="321" spans="1:74" ht="33.950000000000003" customHeight="1">
      <c r="A321" s="17">
        <f t="shared" si="66"/>
        <v>11</v>
      </c>
      <c r="B321" s="17">
        <f t="shared" si="67"/>
        <v>4</v>
      </c>
      <c r="D321" s="89" cm="1">
        <f t="array" aca="1" ref="D321" ca="1">IF(INDIRECT(VLOOKUP(B321,B$8:C$38,2,FALSE)&amp;(10*A321-1))="","",INDIRECT(VLOOKUP(B321,B$8:C$38,2,FALSE)&amp;(10*A321-1)))</f>
        <v>46238</v>
      </c>
      <c r="E321" s="17" t="str">
        <f t="shared" ca="1" si="65"/>
        <v>火</v>
      </c>
      <c r="F321" s="17" t="str" cm="1">
        <f t="array" aca="1" ref="F321" ca="1">IF(E321="","",IF(INDIRECT(VLOOKUP(B321,B$8:C$38,2,FALSE)&amp;(10*A321+3))="","",INDIRECT(VLOOKUP(B321,B$8:C$38,2,FALSE)&amp;(10*A321+3))))</f>
        <v/>
      </c>
      <c r="G321" s="17" t="str" cm="1">
        <f t="array" aca="1" ref="G321" ca="1">IF(E321="","",IF(INDIRECT(VLOOKUP(B321,B$8:C$38,2,FALSE)&amp;(10*A321+5))="","",INDIRECT(VLOOKUP(B321,B$8:C$38,2,FALSE)&amp;(10*A321+5))))</f>
        <v/>
      </c>
      <c r="H321" s="17" t="str" cm="1">
        <f t="array" aca="1" ref="H321" ca="1">IF(G321="","",IF(G321="●","振替後",IF(G321="▲","振替前",IF(G321="○","休日",IF(G321="外","非対象期間",IF(INDIRECT(VLOOKUP(B321,B$8:C$38,2,FALSE)&amp;(10*A321+5))="","",INDIRECT(VLOOKUP(B321,B$8:C$38,2,FALSE)&amp;(10*A321+5))))))))</f>
        <v/>
      </c>
      <c r="J321" s="52"/>
      <c r="K321" s="220" t="s">
        <v>3</v>
      </c>
      <c r="L321" s="218" t="str">
        <f>IFERROR(VLOOKUP(L319,祝日一覧!$A:$C,3,FALSE),"")</f>
        <v/>
      </c>
      <c r="M321" s="218" t="str">
        <f>IFERROR(VLOOKUP(M319,祝日一覧!$A:$C,3,FALSE),"")</f>
        <v/>
      </c>
      <c r="N321" s="218" t="str">
        <f>IFERROR(VLOOKUP(N319,祝日一覧!$A:$C,3,FALSE),"")</f>
        <v>憲法記念日</v>
      </c>
      <c r="O321" s="218" t="str">
        <f>IFERROR(VLOOKUP(O319,祝日一覧!$A:$C,3,FALSE),"")</f>
        <v>みどりの日</v>
      </c>
      <c r="P321" s="218" t="str">
        <f>IFERROR(VLOOKUP(P319,祝日一覧!$A:$C,3,FALSE),"")</f>
        <v>こどもの日</v>
      </c>
      <c r="Q321" s="218" t="str">
        <f>IFERROR(VLOOKUP(Q319,祝日一覧!$A:$C,3,FALSE),"")</f>
        <v/>
      </c>
      <c r="R321" s="218" t="str">
        <f>IFERROR(VLOOKUP(R319,祝日一覧!$A:$C,3,FALSE),"")</f>
        <v/>
      </c>
      <c r="S321" s="218" t="str">
        <f>IFERROR(VLOOKUP(S319,祝日一覧!$A:$C,3,FALSE),"")</f>
        <v/>
      </c>
      <c r="T321" s="218" t="str">
        <f>IFERROR(VLOOKUP(T319,祝日一覧!$A:$C,3,FALSE),"")</f>
        <v/>
      </c>
      <c r="U321" s="218" t="str">
        <f>IFERROR(VLOOKUP(U319,祝日一覧!$A:$C,3,FALSE),"")</f>
        <v/>
      </c>
      <c r="V321" s="218" t="str">
        <f>IFERROR(VLOOKUP(V319,祝日一覧!$A:$C,3,FALSE),"")</f>
        <v/>
      </c>
      <c r="W321" s="218" t="str">
        <f>IFERROR(VLOOKUP(W319,祝日一覧!$A:$C,3,FALSE),"")</f>
        <v/>
      </c>
      <c r="X321" s="218" t="str">
        <f>IFERROR(VLOOKUP(X319,祝日一覧!$A:$C,3,FALSE),"")</f>
        <v/>
      </c>
      <c r="Y321" s="218" t="str">
        <f>IFERROR(VLOOKUP(Y319,祝日一覧!$A:$C,3,FALSE),"")</f>
        <v/>
      </c>
      <c r="Z321" s="218" t="str">
        <f>IFERROR(VLOOKUP(Z319,祝日一覧!$A:$C,3,FALSE),"")</f>
        <v/>
      </c>
      <c r="AA321" s="218" t="str">
        <f>IFERROR(VLOOKUP(AA319,祝日一覧!$A:$C,3,FALSE),"")</f>
        <v/>
      </c>
      <c r="AB321" s="218" t="str">
        <f>IFERROR(VLOOKUP(AB319,祝日一覧!$A:$C,3,FALSE),"")</f>
        <v/>
      </c>
      <c r="AC321" s="218" t="str">
        <f>IFERROR(VLOOKUP(AC319,祝日一覧!$A:$C,3,FALSE),"")</f>
        <v/>
      </c>
      <c r="AD321" s="218" t="str">
        <f>IFERROR(VLOOKUP(AD319,祝日一覧!$A:$C,3,FALSE),"")</f>
        <v/>
      </c>
      <c r="AE321" s="218" t="str">
        <f>IFERROR(VLOOKUP(AE319,祝日一覧!$A:$C,3,FALSE),"")</f>
        <v/>
      </c>
      <c r="AF321" s="218" t="str">
        <f>IFERROR(VLOOKUP(AF319,祝日一覧!$A:$C,3,FALSE),"")</f>
        <v/>
      </c>
      <c r="AG321" s="218" t="str">
        <f>IFERROR(VLOOKUP(AG319,祝日一覧!$A:$C,3,FALSE),"")</f>
        <v/>
      </c>
      <c r="AH321" s="218" t="str">
        <f>IFERROR(VLOOKUP(AH319,祝日一覧!$A:$C,3,FALSE),"")</f>
        <v/>
      </c>
      <c r="AI321" s="218" t="str">
        <f>IFERROR(VLOOKUP(AI319,祝日一覧!$A:$C,3,FALSE),"")</f>
        <v/>
      </c>
      <c r="AJ321" s="218" t="str">
        <f>IFERROR(VLOOKUP(AJ319,祝日一覧!$A:$C,3,FALSE),"")</f>
        <v/>
      </c>
      <c r="AK321" s="218" t="str">
        <f>IFERROR(VLOOKUP(AK319,祝日一覧!$A:$C,3,FALSE),"")</f>
        <v/>
      </c>
      <c r="AL321" s="218" t="str">
        <f>IFERROR(VLOOKUP(AL319,祝日一覧!$A:$C,3,FALSE),"")</f>
        <v/>
      </c>
      <c r="AM321" s="218" t="str">
        <f>IFERROR(VLOOKUP(AM319,祝日一覧!$A:$C,3,FALSE),"")</f>
        <v/>
      </c>
      <c r="AN321" s="218" t="str">
        <f>IFERROR(VLOOKUP(AN319,祝日一覧!$A:$C,3,FALSE),"")</f>
        <v/>
      </c>
      <c r="AO321" s="218" t="str">
        <f>IFERROR(VLOOKUP(AO319,祝日一覧!$A:$C,3,FALSE),"")</f>
        <v/>
      </c>
      <c r="AP321" s="219" t="str">
        <f>IFERROR(VLOOKUP(AP319,祝日一覧!$A:$C,3,FALSE),"")</f>
        <v/>
      </c>
      <c r="AQ321" s="288"/>
      <c r="AR321" s="290"/>
      <c r="AS321" s="290"/>
      <c r="AT321" s="290"/>
      <c r="AU321" s="305"/>
      <c r="AV321" s="229"/>
      <c r="AW321" s="230"/>
      <c r="AX321" s="231"/>
      <c r="AY321" s="233"/>
      <c r="AZ321" s="236"/>
      <c r="BA321" s="41" t="s">
        <v>85</v>
      </c>
      <c r="BB321" s="42" t="s">
        <v>85</v>
      </c>
      <c r="BC321" s="238"/>
      <c r="BD321" s="209"/>
      <c r="BE321" s="222"/>
      <c r="BF321" s="209"/>
      <c r="BG321" s="222"/>
      <c r="BH321" s="222"/>
      <c r="BI321" s="222"/>
      <c r="BJ321" s="222"/>
      <c r="BK321" s="222"/>
      <c r="BL321" s="173"/>
      <c r="BM321" s="226">
        <f ca="1">BL320-BB322</f>
        <v>8</v>
      </c>
      <c r="BN321" s="226">
        <f ca="1">BL320-BB324</f>
        <v>8</v>
      </c>
      <c r="BO321" s="173"/>
      <c r="BP321" s="173"/>
      <c r="BQ321" s="224"/>
      <c r="BR321" s="225">
        <f>WEEKDAY(L317,3)</f>
        <v>5</v>
      </c>
      <c r="BS321" s="173"/>
      <c r="BT321" s="173"/>
      <c r="BU321" s="24"/>
    </row>
    <row r="322" spans="1:74" s="3" customFormat="1" ht="53.1" customHeight="1">
      <c r="A322" s="17">
        <f t="shared" si="66"/>
        <v>11</v>
      </c>
      <c r="B322" s="17">
        <f t="shared" si="67"/>
        <v>5</v>
      </c>
      <c r="C322" s="88"/>
      <c r="D322" s="89" cm="1">
        <f t="array" aca="1" ref="D322" ca="1">IF(INDIRECT(VLOOKUP(B322,B$8:C$38,2,FALSE)&amp;(10*A322-1))="","",INDIRECT(VLOOKUP(B322,B$8:C$38,2,FALSE)&amp;(10*A322-1)))</f>
        <v>46239</v>
      </c>
      <c r="E322" s="17" t="str">
        <f t="shared" ca="1" si="65"/>
        <v>水</v>
      </c>
      <c r="F322" s="17" t="str" cm="1">
        <f t="array" aca="1" ref="F322" ca="1">IF(E322="","",IF(INDIRECT(VLOOKUP(B322,B$8:C$38,2,FALSE)&amp;(10*A322+3))="","",INDIRECT(VLOOKUP(B322,B$8:C$38,2,FALSE)&amp;(10*A322+3))))</f>
        <v/>
      </c>
      <c r="G322" s="17" t="str" cm="1">
        <f t="array" aca="1" ref="G322" ca="1">IF(E322="","",IF(INDIRECT(VLOOKUP(B322,B$8:C$38,2,FALSE)&amp;(10*A322+5))="","",INDIRECT(VLOOKUP(B322,B$8:C$38,2,FALSE)&amp;(10*A322+5))))</f>
        <v/>
      </c>
      <c r="H322" s="17" t="str" cm="1">
        <f t="array" aca="1" ref="H322" ca="1">IF(G322="","",IF(G322="●","振替後",IF(G322="▲","振替前",IF(G322="○","休日",IF(G322="外","非対象期間",IF(INDIRECT(VLOOKUP(B322,B$8:C$38,2,FALSE)&amp;(10*A322+5))="","",INDIRECT(VLOOKUP(B322,B$8:C$38,2,FALSE)&amp;(10*A322+5))))))))</f>
        <v/>
      </c>
      <c r="J322" s="68"/>
      <c r="K322" s="221"/>
      <c r="L322" s="218"/>
      <c r="M322" s="218"/>
      <c r="N322" s="218"/>
      <c r="O322" s="218"/>
      <c r="P322" s="218"/>
      <c r="Q322" s="218"/>
      <c r="R322" s="218"/>
      <c r="S322" s="218"/>
      <c r="T322" s="218"/>
      <c r="U322" s="218"/>
      <c r="V322" s="218"/>
      <c r="W322" s="218"/>
      <c r="X322" s="218"/>
      <c r="Y322" s="218"/>
      <c r="Z322" s="218"/>
      <c r="AA322" s="218"/>
      <c r="AB322" s="218"/>
      <c r="AC322" s="218"/>
      <c r="AD322" s="218"/>
      <c r="AE322" s="218"/>
      <c r="AF322" s="218"/>
      <c r="AG322" s="218"/>
      <c r="AH322" s="218"/>
      <c r="AI322" s="218"/>
      <c r="AJ322" s="218"/>
      <c r="AK322" s="218"/>
      <c r="AL322" s="218"/>
      <c r="AM322" s="218"/>
      <c r="AN322" s="218"/>
      <c r="AO322" s="218"/>
      <c r="AP322" s="219"/>
      <c r="AQ322" s="108" t="str">
        <f>IF($BR320=7,DBCS(1&amp;"日～"&amp;7&amp;"日"),DBCS("前"&amp;DAY(EOMONTH($L318-1,0))-6+$BR320&amp;"日～"&amp;$BR320&amp;"日"))</f>
        <v>１日～７日</v>
      </c>
      <c r="AR322" s="109" t="str">
        <f>DBCS($BR320+1&amp;"日～"&amp;$BR320+7&amp;"日")</f>
        <v>８日～１４日</v>
      </c>
      <c r="AS322" s="109" t="str">
        <f>DBCS($BR320+8&amp;"日～"&amp;$BR320+14&amp;"日")</f>
        <v>１５日～２１日</v>
      </c>
      <c r="AT322" s="109" t="str">
        <f>DBCS($BR320+15&amp;"日～"&amp;$BR320+21&amp;"日")</f>
        <v>２２日～２８日</v>
      </c>
      <c r="AU322" s="110" t="str">
        <f>IF(AND(BR320=7,BR323=0),"-",IF($BR325=3,"-",DBCS($BR320+22&amp;"日～"&amp;$BR320+28&amp;"日")))</f>
        <v>-</v>
      </c>
      <c r="AV322" s="229"/>
      <c r="AW322" s="230"/>
      <c r="AX322" s="231"/>
      <c r="AY322" s="234"/>
      <c r="AZ322" s="237"/>
      <c r="BA322" s="41">
        <f>COUNTIF(L323:AP324,"外")</f>
        <v>0</v>
      </c>
      <c r="BB322" s="42">
        <f ca="1">COUNTIF(OFFSET(L323,0,MAX(5-WEEKDAY(L318,3),0),1,MIN(7-WEEKDAY(L318,3),2)),"外")+COUNTIF(OFFSET(L323,0,MAX(5-WEEKDAY(L318,3),0)+7,1,2),"外")+COUNTIF(OFFSET(L323,0,MAX(5-WEEKDAY(L318,3),0)+14,1,2),"外")+COUNTIF(OFFSET(L323,0,MAX(5-WEEKDAY(L318,3),0)+21,1,2),"外")+IF(BR322-BR320&lt;27,0,COUNTIF(OFFSET(L323,0,BR320+26,1,MIN(7-BR323,2)),"外"))</f>
        <v>0</v>
      </c>
      <c r="BC322" s="238"/>
      <c r="BD322" s="209"/>
      <c r="BE322" s="222"/>
      <c r="BF322" s="209"/>
      <c r="BG322" s="222"/>
      <c r="BH322" s="222"/>
      <c r="BI322" s="222"/>
      <c r="BJ322" s="222"/>
      <c r="BK322" s="222"/>
      <c r="BL322" s="173"/>
      <c r="BM322" s="227"/>
      <c r="BN322" s="227"/>
      <c r="BO322" s="173"/>
      <c r="BP322" s="173"/>
      <c r="BQ322" s="35" t="s">
        <v>98</v>
      </c>
      <c r="BR322" s="31">
        <f>DAY(EOMONTH(L318,0))</f>
        <v>31</v>
      </c>
      <c r="BS322" s="173"/>
      <c r="BT322" s="173"/>
      <c r="BU322" s="29"/>
      <c r="BV322" s="30"/>
    </row>
    <row r="323" spans="1:74" s="4" customFormat="1" ht="29.1" customHeight="1">
      <c r="A323" s="17">
        <f t="shared" si="66"/>
        <v>11</v>
      </c>
      <c r="B323" s="17">
        <f t="shared" si="67"/>
        <v>6</v>
      </c>
      <c r="D323" s="89" cm="1">
        <f t="array" aca="1" ref="D323" ca="1">IF(INDIRECT(VLOOKUP(B323,B$8:C$38,2,FALSE)&amp;(10*A323-1))="","",INDIRECT(VLOOKUP(B323,B$8:C$38,2,FALSE)&amp;(10*A323-1)))</f>
        <v>46240</v>
      </c>
      <c r="E323" s="17" t="str">
        <f t="shared" ca="1" si="65"/>
        <v>木</v>
      </c>
      <c r="F323" s="17" t="str" cm="1">
        <f t="array" aca="1" ref="F323" ca="1">IF(E323="","",IF(INDIRECT(VLOOKUP(B323,B$8:C$38,2,FALSE)&amp;(10*A323+3))="","",INDIRECT(VLOOKUP(B323,B$8:C$38,2,FALSE)&amp;(10*A323+3))))</f>
        <v/>
      </c>
      <c r="G323" s="17" t="str" cm="1">
        <f t="array" aca="1" ref="G323" ca="1">IF(E323="","",IF(INDIRECT(VLOOKUP(B323,B$8:C$38,2,FALSE)&amp;(10*A323+5))="","",INDIRECT(VLOOKUP(B323,B$8:C$38,2,FALSE)&amp;(10*A323+5))))</f>
        <v/>
      </c>
      <c r="H323" s="17" t="str" cm="1">
        <f t="array" aca="1" ref="H323" ca="1">IF(G323="","",IF(G323="●","振替後",IF(G323="▲","振替前",IF(G323="○","休日",IF(G323="外","非対象期間",IF(INDIRECT(VLOOKUP(B323,B$8:C$38,2,FALSE)&amp;(10*A323+5))="","",INDIRECT(VLOOKUP(B323,B$8:C$38,2,FALSE)&amp;(10*A323+5))))))))</f>
        <v/>
      </c>
      <c r="J323" s="69"/>
      <c r="K323" s="212" t="s">
        <v>88</v>
      </c>
      <c r="L323" s="194"/>
      <c r="M323" s="194"/>
      <c r="N323" s="194"/>
      <c r="O323" s="194"/>
      <c r="P323" s="194"/>
      <c r="Q323" s="194"/>
      <c r="R323" s="194"/>
      <c r="S323" s="194"/>
      <c r="T323" s="194"/>
      <c r="U323" s="194"/>
      <c r="V323" s="194"/>
      <c r="W323" s="194"/>
      <c r="X323" s="194"/>
      <c r="Y323" s="194"/>
      <c r="Z323" s="194"/>
      <c r="AA323" s="194"/>
      <c r="AB323" s="194"/>
      <c r="AC323" s="194"/>
      <c r="AD323" s="194"/>
      <c r="AE323" s="194"/>
      <c r="AF323" s="194"/>
      <c r="AG323" s="194"/>
      <c r="AH323" s="194"/>
      <c r="AI323" s="194"/>
      <c r="AJ323" s="194"/>
      <c r="AK323" s="194"/>
      <c r="AL323" s="194"/>
      <c r="AM323" s="194"/>
      <c r="AN323" s="194"/>
      <c r="AO323" s="194"/>
      <c r="AP323" s="196"/>
      <c r="AQ323" s="111">
        <f ca="1">IF(BR320=7,COUNTIF(OFFSET($L323,0,0,1,$BR320),"○")+COUNTIF(OFFSET($L323,0,$BR320,1,7),"●"),COUNTIF(OFFSET($L323,0,0,1,$BR320),"○")+COUNTIF(OFFSET($L323,-10,DAY(EOMONTH(L318-1,0))-7+BR320,1,7-$BR320),"○")+COUNTIF(OFFSET(L323,0,BR320,1,7),"●"))</f>
        <v>0</v>
      </c>
      <c r="AR323" s="112">
        <f ca="1">COUNTIF(OFFSET($L323,0,$BR320,1,7),"○")+COUNTIF(OFFSET($L323,0,$BR320+7,1,7),"●")</f>
        <v>0</v>
      </c>
      <c r="AS323" s="112">
        <f ca="1">COUNTIF(OFFSET($L323,0,$BR320+7,1,7),"○")+COUNTIF(OFFSET($L323,0,$BR320+14,1,7),"●")</f>
        <v>0</v>
      </c>
      <c r="AT323" s="112">
        <f ca="1">IF(BR325=3,COUNTIF(OFFSET($L323,0,$BR320+14,1,7),"○")+IFERROR(COUNTIF(OFFSET(L323,0,BR320+22,1,BR323),"●"),0)+COUNTIF(OFFSET(L323,10,0,1,7-BR323),"●"),COUNTIF(OFFSET($L323,0,$BR320+14,1,7),"○")+COUNTIF(OFFSET($L323,0,$BR320+21,1,7),"●"))</f>
        <v>0</v>
      </c>
      <c r="AU323" s="113" t="str">
        <f ca="1">IF((BR325+SIGN(BR320))&lt;5,"-",IF(BR323=0,COUNTIF(OFFSET(L323,0,BR320+21,1,7),"○")+COUNTIF(OFFSET(L323,10,0,1,7-BR323),"●"),COUNTIF(OFFSET(L323,0,BR320+21,1,7),"○")+COUNTIF(OFFSET(L323,0,BR320+28,1,BR323),"●")+COUNTIF(OFFSET(L323,10,1,7-BR323,),"●")))</f>
        <v>-</v>
      </c>
      <c r="AV323" s="198">
        <f>BH320</f>
        <v>0</v>
      </c>
      <c r="AW323" s="200">
        <f>IF(BD320=0,"対象外",AV323/BD320)</f>
        <v>0</v>
      </c>
      <c r="AX323" s="202" t="str">
        <f ca="1">IF(BD320=0,"対象外",IF(AV323/BD320&gt;=0.285,"達成",IF(AV323&gt;=BO323,"達成※","未")))</f>
        <v>未</v>
      </c>
      <c r="AY323" s="204">
        <f>BI320</f>
        <v>32</v>
      </c>
      <c r="AZ323" s="206">
        <f>IFERROR(AY323/BE320,"")</f>
        <v>3.5398230088495575E-2</v>
      </c>
      <c r="BA323" s="41" t="s">
        <v>86</v>
      </c>
      <c r="BB323" s="42" t="s">
        <v>86</v>
      </c>
      <c r="BC323" s="238"/>
      <c r="BD323" s="209"/>
      <c r="BE323" s="222"/>
      <c r="BF323" s="209"/>
      <c r="BG323" s="222"/>
      <c r="BH323" s="222"/>
      <c r="BI323" s="222"/>
      <c r="BJ323" s="222"/>
      <c r="BK323" s="222"/>
      <c r="BL323" s="173"/>
      <c r="BM323" s="227"/>
      <c r="BN323" s="227"/>
      <c r="BO323" s="173">
        <f ca="1">IF(OR(BM321/BD320&lt;0.285,BM321=0),BM321,"-")</f>
        <v>8</v>
      </c>
      <c r="BP323" s="226">
        <f ca="1">IF(OR(BN321/BF320&lt;0.285,BN321=0),BN321,"-")</f>
        <v>8</v>
      </c>
      <c r="BQ323" s="36" t="s">
        <v>99</v>
      </c>
      <c r="BR323" s="33">
        <f>MOD(BR322-BR320,7)</f>
        <v>3</v>
      </c>
      <c r="BS323" s="173"/>
      <c r="BT323" s="173"/>
    </row>
    <row r="324" spans="1:74" s="4" customFormat="1" ht="29.1" customHeight="1">
      <c r="A324" s="17">
        <f t="shared" si="66"/>
        <v>11</v>
      </c>
      <c r="B324" s="17">
        <f t="shared" si="67"/>
        <v>7</v>
      </c>
      <c r="D324" s="89" cm="1">
        <f t="array" aca="1" ref="D324" ca="1">IF(INDIRECT(VLOOKUP(B324,B$8:C$38,2,FALSE)&amp;(10*A324-1))="","",INDIRECT(VLOOKUP(B324,B$8:C$38,2,FALSE)&amp;(10*A324-1)))</f>
        <v>46241</v>
      </c>
      <c r="E324" s="17" t="str">
        <f t="shared" ca="1" si="65"/>
        <v>金</v>
      </c>
      <c r="F324" s="17" t="str" cm="1">
        <f t="array" aca="1" ref="F324" ca="1">IF(E324="","",IF(INDIRECT(VLOOKUP(B324,B$8:C$38,2,FALSE)&amp;(10*A324+3))="","",INDIRECT(VLOOKUP(B324,B$8:C$38,2,FALSE)&amp;(10*A324+3))))</f>
        <v/>
      </c>
      <c r="G324" s="17" t="str" cm="1">
        <f t="array" aca="1" ref="G324" ca="1">IF(E324="","",IF(INDIRECT(VLOOKUP(B324,B$8:C$38,2,FALSE)&amp;(10*A324+5))="","",INDIRECT(VLOOKUP(B324,B$8:C$38,2,FALSE)&amp;(10*A324+5))))</f>
        <v/>
      </c>
      <c r="H324" s="17" t="str" cm="1">
        <f t="array" aca="1" ref="H324" ca="1">IF(G324="","",IF(G324="●","振替後",IF(G324="▲","振替前",IF(G324="○","休日",IF(G324="外","非対象期間",IF(INDIRECT(VLOOKUP(B324,B$8:C$38,2,FALSE)&amp;(10*A324+5))="","",INDIRECT(VLOOKUP(B324,B$8:C$38,2,FALSE)&amp;(10*A324+5))))))))</f>
        <v/>
      </c>
      <c r="J324" s="69"/>
      <c r="K324" s="244"/>
      <c r="L324" s="194"/>
      <c r="M324" s="194"/>
      <c r="N324" s="194"/>
      <c r="O324" s="194"/>
      <c r="P324" s="194"/>
      <c r="Q324" s="194"/>
      <c r="R324" s="194"/>
      <c r="S324" s="194"/>
      <c r="T324" s="194"/>
      <c r="U324" s="194"/>
      <c r="V324" s="194"/>
      <c r="W324" s="194"/>
      <c r="X324" s="194"/>
      <c r="Y324" s="194"/>
      <c r="Z324" s="194"/>
      <c r="AA324" s="194"/>
      <c r="AB324" s="194"/>
      <c r="AC324" s="194"/>
      <c r="AD324" s="194"/>
      <c r="AE324" s="194"/>
      <c r="AF324" s="194"/>
      <c r="AG324" s="194"/>
      <c r="AH324" s="194"/>
      <c r="AI324" s="194"/>
      <c r="AJ324" s="194"/>
      <c r="AK324" s="194"/>
      <c r="AL324" s="194"/>
      <c r="AM324" s="194"/>
      <c r="AN324" s="194"/>
      <c r="AO324" s="194"/>
      <c r="AP324" s="196"/>
      <c r="AQ324" s="114" t="str">
        <f ca="1">IF(BR320=1,
IF((2-COUNTIF(OFFSET(L323,0,0,1,1),"外")-COUNTIF(OFFSET(L323,-10,BR312-1),"外"))&lt;=AQ323,"達成","未"),
IF((2-COUNTIF(OFFSET(L323,0,MAX(5-WEEKDAY(L318,3),0),1,2),"外"))&lt;=AQ323,"達成","未"))</f>
        <v>未</v>
      </c>
      <c r="AR324" s="112" t="str">
        <f ca="1">IF((2-COUNTIF(OFFSET($L323,0,$BR320+5,1,2),"外"))&lt;=AR323,"達成","未")</f>
        <v>未</v>
      </c>
      <c r="AS324" s="112" t="str">
        <f ca="1">IF((2-COUNTIF(OFFSET($L323,0,$BR320+12,1,2),"外"))&lt;=AS323,"達成","未")</f>
        <v>未</v>
      </c>
      <c r="AT324" s="112" t="str">
        <f ca="1">IF((2-COUNTIF(OFFSET($L323,0,$BR320+19,1,2),"外"))&lt;=AT323,"達成","未")</f>
        <v>未</v>
      </c>
      <c r="AU324" s="113" t="str">
        <f ca="1">IF((BR325+SIGN(BR320))&lt;5,"-",IF((2-COUNTIF(OFFSET($L323,0,$BR320+26,1,2),"外"))&lt;=AU323,"達成","未"))</f>
        <v>-</v>
      </c>
      <c r="AV324" s="214"/>
      <c r="AW324" s="215"/>
      <c r="AX324" s="216"/>
      <c r="AY324" s="217"/>
      <c r="AZ324" s="239"/>
      <c r="BA324" s="240">
        <f>COUNTIF(L325:AP326,"外")</f>
        <v>0</v>
      </c>
      <c r="BB324" s="242">
        <f ca="1">COUNTIF(OFFSET(L325,0,MAX(5-WEEKDAY(L318,3),0),1,MIN(7-WEEKDAY(L318,3),2)),"外")+COUNTIF(OFFSET(L325,0,MAX(5-WEEKDAY(L318,3),0)+7,1,2),"外")+COUNTIF(OFFSET(L325,0,MAX(5-WEEKDAY(L318,3),0)+14,1,2),"外")+COUNTIF(OFFSET(L325,0,MAX(5-WEEKDAY(L318,3),0)+21,1,2),"外")+IF(BR322-BR320&lt;27,0,COUNTIF(OFFSET(L325,0,BR320+26,1,MIN(7-BR323,2)),"外"))</f>
        <v>0</v>
      </c>
      <c r="BC324" s="238"/>
      <c r="BD324" s="209"/>
      <c r="BE324" s="222"/>
      <c r="BF324" s="209"/>
      <c r="BG324" s="222"/>
      <c r="BH324" s="222"/>
      <c r="BI324" s="222"/>
      <c r="BJ324" s="222"/>
      <c r="BK324" s="222"/>
      <c r="BL324" s="173"/>
      <c r="BM324" s="227"/>
      <c r="BN324" s="227"/>
      <c r="BO324" s="173"/>
      <c r="BP324" s="227"/>
      <c r="BQ324" s="142" t="s">
        <v>101</v>
      </c>
      <c r="BR324" s="33">
        <f>SIGN(BR320)+SIGN(BR323)+BR325</f>
        <v>5</v>
      </c>
      <c r="BS324" s="173"/>
      <c r="BT324" s="173"/>
    </row>
    <row r="325" spans="1:74" s="4" customFormat="1" ht="29.1" customHeight="1">
      <c r="A325" s="17">
        <f t="shared" si="66"/>
        <v>11</v>
      </c>
      <c r="B325" s="17">
        <f t="shared" si="67"/>
        <v>8</v>
      </c>
      <c r="D325" s="89" cm="1">
        <f t="array" aca="1" ref="D325" ca="1">IF(INDIRECT(VLOOKUP(B325,B$8:C$38,2,FALSE)&amp;(10*A325-1))="","",INDIRECT(VLOOKUP(B325,B$8:C$38,2,FALSE)&amp;(10*A325-1)))</f>
        <v>46242</v>
      </c>
      <c r="E325" s="17" t="str">
        <f t="shared" ca="1" si="65"/>
        <v>土</v>
      </c>
      <c r="F325" s="17" t="str" cm="1">
        <f t="array" aca="1" ref="F325" ca="1">IF(E325="","",IF(INDIRECT(VLOOKUP(B325,B$8:C$38,2,FALSE)&amp;(10*A325+3))="","",INDIRECT(VLOOKUP(B325,B$8:C$38,2,FALSE)&amp;(10*A325+3))))</f>
        <v/>
      </c>
      <c r="G325" s="17" t="str" cm="1">
        <f t="array" aca="1" ref="G325" ca="1">IF(E325="","",IF(INDIRECT(VLOOKUP(B325,B$8:C$38,2,FALSE)&amp;(10*A325+5))="","",INDIRECT(VLOOKUP(B325,B$8:C$38,2,FALSE)&amp;(10*A325+5))))</f>
        <v/>
      </c>
      <c r="H325" s="17" t="str" cm="1">
        <f t="array" aca="1" ref="H325" ca="1">IF(G325="","",IF(G325="●","振替後",IF(G325="▲","振替前",IF(G325="○","休日",IF(G325="外","非対象期間",IF(INDIRECT(VLOOKUP(B325,B$8:C$38,2,FALSE)&amp;(10*A325+5))="","",INDIRECT(VLOOKUP(B325,B$8:C$38,2,FALSE)&amp;(10*A325+5))))))))</f>
        <v/>
      </c>
      <c r="J325" s="69"/>
      <c r="K325" s="212" t="s">
        <v>84</v>
      </c>
      <c r="L325" s="194"/>
      <c r="M325" s="194"/>
      <c r="N325" s="194"/>
      <c r="O325" s="194"/>
      <c r="P325" s="194"/>
      <c r="Q325" s="194"/>
      <c r="R325" s="194"/>
      <c r="S325" s="194"/>
      <c r="T325" s="194"/>
      <c r="U325" s="194"/>
      <c r="V325" s="194"/>
      <c r="W325" s="194"/>
      <c r="X325" s="194"/>
      <c r="Y325" s="194"/>
      <c r="Z325" s="194"/>
      <c r="AA325" s="194"/>
      <c r="AB325" s="194"/>
      <c r="AC325" s="194"/>
      <c r="AD325" s="194"/>
      <c r="AE325" s="194"/>
      <c r="AF325" s="194"/>
      <c r="AG325" s="194"/>
      <c r="AH325" s="194"/>
      <c r="AI325" s="194"/>
      <c r="AJ325" s="194"/>
      <c r="AK325" s="194"/>
      <c r="AL325" s="194"/>
      <c r="AM325" s="194"/>
      <c r="AN325" s="194"/>
      <c r="AO325" s="194"/>
      <c r="AP325" s="196"/>
      <c r="AQ325" s="118">
        <f ca="1">IF(BR320=7,COUNTIF(OFFSET($L325,0,0,1,$BR320),"○")+COUNTIF(OFFSET($L325,0,$BR320,1,7),"●"),COUNTIF(OFFSET($L325,0,0,1,$BR320),"○")+COUNTIF(OFFSET($L325,-10,DAY(EOMONTH(L318-1,0))-7+BR320,1,7-$BR320),"○")+COUNTIF(OFFSET(L325,0,BR320,1,7),"●"))</f>
        <v>0</v>
      </c>
      <c r="AR325" s="119">
        <f ca="1">COUNTIF(OFFSET($L325,0,$BR320,1,7),"○")+COUNTIF(OFFSET($L325,0,$BR320+7,1,7),"●")</f>
        <v>0</v>
      </c>
      <c r="AS325" s="119">
        <f ca="1">COUNTIF(OFFSET($L325,0,$BR320+7,1,7),"○")+COUNTIF(OFFSET($L325,0,$BR320+14,1,7),"●")</f>
        <v>0</v>
      </c>
      <c r="AT325" s="119">
        <f ca="1">IF(BR325=3,COUNTIF(OFFSET($L325,0,$BR320+14,1,7),"○")+IFERROR(COUNTIF(OFFSET(L325,0,BR320+22,1,BR323),"●"),0)+COUNTIF(OFFSET(L325,10,0,1,7-BR323),"●"),COUNTIF(OFFSET($L325,0,$BR320+14,1,7),"○")+COUNTIF(OFFSET($L325,0,$BR320+21,1,7),"●"))</f>
        <v>0</v>
      </c>
      <c r="AU325" s="120" t="str">
        <f ca="1">IF((BR325+SIGN(BR320))&lt;5,"-",IF(BR323=0,COUNTIF(OFFSET(L325,0,BR320+21,1,7),"○")+COUNTIF(OFFSET(L325,10,0,1,7-BR323),"●"),COUNTIF(OFFSET(L325,0,BR320+21,1,7),"○")+COUNTIF(OFFSET(L325,0,BR320+28,1,BR323),"●")+COUNTIF(OFFSET(L325,10,1,7-BR323,),"●")))</f>
        <v>-</v>
      </c>
      <c r="AV325" s="198">
        <f>BJ320</f>
        <v>0</v>
      </c>
      <c r="AW325" s="200">
        <f>IF(BD320=0,"対象外",AV325/BD320)</f>
        <v>0</v>
      </c>
      <c r="AX325" s="202" t="str">
        <f ca="1">IF(BD320=0,"対象外",IF(AV325/BD320&gt;=0.285,"達成",IF(AV325&gt;=BO323,"達成※","未")))</f>
        <v>未</v>
      </c>
      <c r="AY325" s="204">
        <f>BK320</f>
        <v>32</v>
      </c>
      <c r="AZ325" s="206">
        <f>IFERROR(AY325/BE320,"")</f>
        <v>3.5398230088495575E-2</v>
      </c>
      <c r="BA325" s="241"/>
      <c r="BB325" s="243"/>
      <c r="BC325" s="238"/>
      <c r="BD325" s="210"/>
      <c r="BE325" s="222"/>
      <c r="BF325" s="210"/>
      <c r="BG325" s="222"/>
      <c r="BH325" s="222"/>
      <c r="BI325" s="222"/>
      <c r="BJ325" s="222"/>
      <c r="BK325" s="222"/>
      <c r="BL325" s="173"/>
      <c r="BM325" s="228"/>
      <c r="BN325" s="228"/>
      <c r="BO325" s="173"/>
      <c r="BP325" s="228"/>
      <c r="BQ325" s="37" t="s">
        <v>100</v>
      </c>
      <c r="BR325" s="104">
        <f>ROUNDDOWN((BR322-BR320)/7,0)</f>
        <v>3</v>
      </c>
      <c r="BS325" s="173"/>
      <c r="BT325" s="173"/>
    </row>
    <row r="326" spans="1:74" s="4" customFormat="1" ht="29.1" customHeight="1" thickBot="1">
      <c r="A326" s="17">
        <f t="shared" si="66"/>
        <v>11</v>
      </c>
      <c r="B326" s="17">
        <f t="shared" si="67"/>
        <v>9</v>
      </c>
      <c r="D326" s="89" cm="1">
        <f t="array" aca="1" ref="D326" ca="1">IF(INDIRECT(VLOOKUP(B326,B$8:C$38,2,FALSE)&amp;(10*A326-1))="","",INDIRECT(VLOOKUP(B326,B$8:C$38,2,FALSE)&amp;(10*A326-1)))</f>
        <v>46243</v>
      </c>
      <c r="E326" s="17" t="str">
        <f t="shared" ca="1" si="65"/>
        <v>日</v>
      </c>
      <c r="F326" s="17" t="str" cm="1">
        <f t="array" aca="1" ref="F326" ca="1">IF(E326="","",IF(INDIRECT(VLOOKUP(B326,B$8:C$38,2,FALSE)&amp;(10*A326+3))="","",INDIRECT(VLOOKUP(B326,B$8:C$38,2,FALSE)&amp;(10*A326+3))))</f>
        <v/>
      </c>
      <c r="G326" s="17" t="str" cm="1">
        <f t="array" aca="1" ref="G326" ca="1">IF(E326="","",IF(INDIRECT(VLOOKUP(B326,B$8:C$38,2,FALSE)&amp;(10*A326+5))="","",INDIRECT(VLOOKUP(B326,B$8:C$38,2,FALSE)&amp;(10*A326+5))))</f>
        <v/>
      </c>
      <c r="H326" s="17" t="str" cm="1">
        <f t="array" aca="1" ref="H326" ca="1">IF(G326="","",IF(G326="●","振替後",IF(G326="▲","振替前",IF(G326="○","休日",IF(G326="外","非対象期間",IF(INDIRECT(VLOOKUP(B326,B$8:C$38,2,FALSE)&amp;(10*A326+5))="","",INDIRECT(VLOOKUP(B326,B$8:C$38,2,FALSE)&amp;(10*A326+5))))))))</f>
        <v/>
      </c>
      <c r="J326" s="69"/>
      <c r="K326" s="213"/>
      <c r="L326" s="195"/>
      <c r="M326" s="195"/>
      <c r="N326" s="195"/>
      <c r="O326" s="195"/>
      <c r="P326" s="195"/>
      <c r="Q326" s="195"/>
      <c r="R326" s="195"/>
      <c r="S326" s="195"/>
      <c r="T326" s="195"/>
      <c r="U326" s="195"/>
      <c r="V326" s="195"/>
      <c r="W326" s="195"/>
      <c r="X326" s="195"/>
      <c r="Y326" s="195"/>
      <c r="Z326" s="195"/>
      <c r="AA326" s="195"/>
      <c r="AB326" s="195"/>
      <c r="AC326" s="195"/>
      <c r="AD326" s="195"/>
      <c r="AE326" s="195"/>
      <c r="AF326" s="195"/>
      <c r="AG326" s="195"/>
      <c r="AH326" s="195"/>
      <c r="AI326" s="195"/>
      <c r="AJ326" s="195"/>
      <c r="AK326" s="195"/>
      <c r="AL326" s="195"/>
      <c r="AM326" s="195"/>
      <c r="AN326" s="195"/>
      <c r="AO326" s="195"/>
      <c r="AP326" s="197"/>
      <c r="AQ326" s="123" t="str">
        <f ca="1">IF(BR320=1,
IF((2-COUNTIF(OFFSET(L325,0,0,1,1),"外")-COUNTIF(OFFSET(L325,-10,BR312-1),"外"))&lt;=AQ325,"達成","未"),
IF((2-COUNTIF(OFFSET(L325,0,MAX(5-WEEKDAY(L318,3),0),1,2),"外"))&lt;=AQ325,"達成","未"))</f>
        <v>未</v>
      </c>
      <c r="AR326" s="124" t="str">
        <f ca="1">IF((2-COUNTIF(OFFSET($L325,0,$BR320+5,1,2),"外"))&lt;=AR325,"達成","未")</f>
        <v>未</v>
      </c>
      <c r="AS326" s="124" t="str">
        <f ca="1">IF((2-COUNTIF(OFFSET($L325,0,$BR320+12,1,2),"外"))&lt;=AS325,"達成","未")</f>
        <v>未</v>
      </c>
      <c r="AT326" s="124" t="str">
        <f ca="1">IF((2-COUNTIF(OFFSET($L325,0,$BR320+19,1,2),"外"))&lt;=AT325,"達成","未")</f>
        <v>未</v>
      </c>
      <c r="AU326" s="125" t="str">
        <f ca="1">IF((BR325+SIGN(BR320))&lt;5,"-",IF((2-COUNTIF(OFFSET($L325,0,$BR320+26,1,2),"外"))&lt;=AU325,"達成","未"))</f>
        <v>-</v>
      </c>
      <c r="AV326" s="199"/>
      <c r="AW326" s="201"/>
      <c r="AX326" s="203"/>
      <c r="AY326" s="205"/>
      <c r="AZ326" s="207"/>
      <c r="BA326" s="38"/>
      <c r="BB326" s="38"/>
      <c r="BC326" s="138"/>
      <c r="BD326" s="138"/>
      <c r="BE326" s="138"/>
      <c r="BF326" s="138"/>
      <c r="BG326" s="138"/>
      <c r="BH326" s="138"/>
      <c r="BI326" s="138"/>
      <c r="BJ326" s="138"/>
      <c r="BK326" s="138"/>
      <c r="BL326" s="46"/>
      <c r="BM326" s="46"/>
      <c r="BN326" s="46"/>
      <c r="BO326" s="46"/>
      <c r="BP326" s="46"/>
      <c r="BQ326" s="46"/>
      <c r="BR326" s="34"/>
      <c r="BS326" s="46"/>
      <c r="BT326" s="2"/>
    </row>
    <row r="327" spans="1:74" ht="14.25" thickBot="1">
      <c r="A327" s="17">
        <f t="shared" si="66"/>
        <v>11</v>
      </c>
      <c r="B327" s="17">
        <f t="shared" si="67"/>
        <v>10</v>
      </c>
      <c r="D327" s="89" cm="1">
        <f t="array" aca="1" ref="D327" ca="1">IF(INDIRECT(VLOOKUP(B327,B$8:C$38,2,FALSE)&amp;(10*A327-1))="","",INDIRECT(VLOOKUP(B327,B$8:C$38,2,FALSE)&amp;(10*A327-1)))</f>
        <v>46244</v>
      </c>
      <c r="E327" s="17" t="str">
        <f t="shared" ca="1" si="65"/>
        <v>月</v>
      </c>
      <c r="F327" s="17" t="str" cm="1">
        <f t="array" aca="1" ref="F327" ca="1">IF(E327="","",IF(INDIRECT(VLOOKUP(B327,B$8:C$38,2,FALSE)&amp;(10*A327+3))="","",INDIRECT(VLOOKUP(B327,B$8:C$38,2,FALSE)&amp;(10*A327+3))))</f>
        <v/>
      </c>
      <c r="G327" s="17" t="str" cm="1">
        <f t="array" aca="1" ref="G327" ca="1">IF(E327="","",IF(INDIRECT(VLOOKUP(B327,B$8:C$38,2,FALSE)&amp;(10*A327+5))="","",INDIRECT(VLOOKUP(B327,B$8:C$38,2,FALSE)&amp;(10*A327+5))))</f>
        <v/>
      </c>
      <c r="H327" s="17" t="str" cm="1">
        <f t="array" aca="1" ref="H327" ca="1">IF(G327="","",IF(G327="●","振替後",IF(G327="▲","振替前",IF(G327="○","休日",IF(G327="外","非対象期間",IF(INDIRECT(VLOOKUP(B327,B$8:C$38,2,FALSE)&amp;(10*A327+5))="","",INDIRECT(VLOOKUP(B327,B$8:C$38,2,FALSE)&amp;(10*A327+5))))))))</f>
        <v/>
      </c>
      <c r="J327" s="52"/>
      <c r="K327" s="53"/>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0"/>
      <c r="AP327" s="130"/>
      <c r="BI327" s="7"/>
      <c r="BJ327" s="7"/>
      <c r="BK327" s="7"/>
      <c r="BL327" s="2"/>
    </row>
    <row r="328" spans="1:74" ht="13.5" customHeight="1">
      <c r="A328" s="17">
        <f t="shared" si="66"/>
        <v>11</v>
      </c>
      <c r="B328" s="17">
        <f t="shared" si="67"/>
        <v>11</v>
      </c>
      <c r="D328" s="89" cm="1">
        <f t="array" aca="1" ref="D328" ca="1">IF(INDIRECT(VLOOKUP(B328,B$8:C$38,2,FALSE)&amp;(10*A328-1))="","",INDIRECT(VLOOKUP(B328,B$8:C$38,2,FALSE)&amp;(10*A328-1)))</f>
        <v>46245</v>
      </c>
      <c r="E328" s="17" t="str">
        <f t="shared" ca="1" si="65"/>
        <v>火</v>
      </c>
      <c r="F328" s="17" t="str" cm="1">
        <f t="array" aca="1" ref="F328" ca="1">IF(E328="","",IF(INDIRECT(VLOOKUP(B328,B$8:C$38,2,FALSE)&amp;(10*A328+3))="","",INDIRECT(VLOOKUP(B328,B$8:C$38,2,FALSE)&amp;(10*A328+3))))</f>
        <v/>
      </c>
      <c r="G328" s="17" t="str" cm="1">
        <f t="array" aca="1" ref="G328" ca="1">IF(E328="","",IF(INDIRECT(VLOOKUP(B328,B$8:C$38,2,FALSE)&amp;(10*A328+5))="","",INDIRECT(VLOOKUP(B328,B$8:C$38,2,FALSE)&amp;(10*A328+5))))</f>
        <v/>
      </c>
      <c r="H328" s="17" t="str" cm="1">
        <f t="array" aca="1" ref="H328" ca="1">IF(G328="","",IF(G328="●","振替後",IF(G328="▲","振替前",IF(G328="○","休日",IF(G328="外","非対象期間",IF(INDIRECT(VLOOKUP(B328,B$8:C$38,2,FALSE)&amp;(10*A328+5))="","",INDIRECT(VLOOKUP(B328,B$8:C$38,2,FALSE)&amp;(10*A328+5))))))))</f>
        <v/>
      </c>
      <c r="J328" s="52"/>
      <c r="K328" s="66" t="s">
        <v>34</v>
      </c>
      <c r="L328" s="258">
        <f>DATE(YEAR(L318),MONTH(L318)+1,DAY(L318))</f>
        <v>46905</v>
      </c>
      <c r="M328" s="258"/>
      <c r="N328" s="258"/>
      <c r="O328" s="258"/>
      <c r="P328" s="258"/>
      <c r="Q328" s="258"/>
      <c r="R328" s="258"/>
      <c r="S328" s="258"/>
      <c r="T328" s="258"/>
      <c r="U328" s="258"/>
      <c r="V328" s="258"/>
      <c r="W328" s="258"/>
      <c r="X328" s="258"/>
      <c r="Y328" s="258"/>
      <c r="Z328" s="258"/>
      <c r="AA328" s="258"/>
      <c r="AB328" s="258"/>
      <c r="AC328" s="258"/>
      <c r="AD328" s="258"/>
      <c r="AE328" s="258"/>
      <c r="AF328" s="258"/>
      <c r="AG328" s="258"/>
      <c r="AH328" s="258"/>
      <c r="AI328" s="258"/>
      <c r="AJ328" s="258"/>
      <c r="AK328" s="258"/>
      <c r="AL328" s="258"/>
      <c r="AM328" s="258"/>
      <c r="AN328" s="258"/>
      <c r="AO328" s="258"/>
      <c r="AP328" s="259"/>
      <c r="AQ328" s="270" t="s">
        <v>136</v>
      </c>
      <c r="AR328" s="271"/>
      <c r="AS328" s="271"/>
      <c r="AT328" s="271"/>
      <c r="AU328" s="272"/>
      <c r="AV328" s="260" t="s">
        <v>50</v>
      </c>
      <c r="AW328" s="261"/>
      <c r="AX328" s="262"/>
      <c r="AY328" s="266" t="s">
        <v>11</v>
      </c>
      <c r="AZ328" s="267"/>
      <c r="BA328" s="250" t="s">
        <v>102</v>
      </c>
      <c r="BB328" s="253" t="s">
        <v>103</v>
      </c>
      <c r="BC328" s="256" t="s">
        <v>15</v>
      </c>
      <c r="BD328" s="208" t="s">
        <v>104</v>
      </c>
      <c r="BE328" s="247" t="s">
        <v>105</v>
      </c>
      <c r="BF328" s="208" t="s">
        <v>107</v>
      </c>
      <c r="BG328" s="247" t="s">
        <v>106</v>
      </c>
      <c r="BH328" s="208" t="s">
        <v>80</v>
      </c>
      <c r="BI328" s="208" t="s">
        <v>81</v>
      </c>
      <c r="BJ328" s="139" t="s">
        <v>82</v>
      </c>
      <c r="BK328" s="139" t="s">
        <v>83</v>
      </c>
      <c r="BL328" s="222" t="s">
        <v>52</v>
      </c>
      <c r="BM328" s="247" t="s">
        <v>108</v>
      </c>
      <c r="BN328" s="247" t="s">
        <v>109</v>
      </c>
      <c r="BO328" s="222" t="s">
        <v>110</v>
      </c>
      <c r="BP328" s="222" t="s">
        <v>111</v>
      </c>
      <c r="BQ328" s="143"/>
      <c r="BR328" s="245" t="s">
        <v>92</v>
      </c>
      <c r="BS328" s="222" t="s">
        <v>61</v>
      </c>
      <c r="BT328" s="173" t="s">
        <v>142</v>
      </c>
    </row>
    <row r="329" spans="1:74" ht="12.95" customHeight="1">
      <c r="A329" s="17">
        <f t="shared" si="66"/>
        <v>11</v>
      </c>
      <c r="B329" s="17">
        <f t="shared" si="67"/>
        <v>12</v>
      </c>
      <c r="D329" s="89" cm="1">
        <f t="array" aca="1" ref="D329" ca="1">IF(INDIRECT(VLOOKUP(B329,B$8:C$38,2,FALSE)&amp;(10*A329-1))="","",INDIRECT(VLOOKUP(B329,B$8:C$38,2,FALSE)&amp;(10*A329-1)))</f>
        <v>46246</v>
      </c>
      <c r="E329" s="17" t="str">
        <f t="shared" ref="E329:E392" ca="1" si="80">TEXT(D329,"aaa")</f>
        <v>水</v>
      </c>
      <c r="F329" s="17" t="str" cm="1">
        <f t="array" aca="1" ref="F329" ca="1">IF(E329="","",IF(INDIRECT(VLOOKUP(B329,B$8:C$38,2,FALSE)&amp;(10*A329+3))="","",INDIRECT(VLOOKUP(B329,B$8:C$38,2,FALSE)&amp;(10*A329+3))))</f>
        <v/>
      </c>
      <c r="G329" s="17" t="str" cm="1">
        <f t="array" aca="1" ref="G329" ca="1">IF(E329="","",IF(INDIRECT(VLOOKUP(B329,B$8:C$38,2,FALSE)&amp;(10*A329+5))="","",INDIRECT(VLOOKUP(B329,B$8:C$38,2,FALSE)&amp;(10*A329+5))))</f>
        <v/>
      </c>
      <c r="H329" s="17" t="str" cm="1">
        <f t="array" aca="1" ref="H329" ca="1">IF(G329="","",IF(G329="●","振替後",IF(G329="▲","振替前",IF(G329="○","休日",IF(G329="外","非対象期間",IF(INDIRECT(VLOOKUP(B329,B$8:C$38,2,FALSE)&amp;(10*A329+5))="","",INDIRECT(VLOOKUP(B329,B$8:C$38,2,FALSE)&amp;(10*A329+5))))))))</f>
        <v/>
      </c>
      <c r="J329" s="52"/>
      <c r="K329" s="67" t="s">
        <v>35</v>
      </c>
      <c r="L329" s="126">
        <f>DATE(YEAR(L328),MONTH(L328),DAY(L328))</f>
        <v>46905</v>
      </c>
      <c r="M329" s="126">
        <f>IF(MONTH(DATE(YEAR(L329),MONTH(L329),DAY(L329)+1))=MONTH($L328),DATE(YEAR(L329),MONTH(L329),DAY(L329)+1),"")</f>
        <v>46906</v>
      </c>
      <c r="N329" s="126">
        <f t="shared" ref="N329:AP329" si="81">IF(MONTH(DATE(YEAR(M329),MONTH(M329),DAY(M329)+1))=MONTH($L328),DATE(YEAR(M329),MONTH(M329),DAY(M329)+1),"")</f>
        <v>46907</v>
      </c>
      <c r="O329" s="126">
        <f t="shared" si="81"/>
        <v>46908</v>
      </c>
      <c r="P329" s="126">
        <f t="shared" si="81"/>
        <v>46909</v>
      </c>
      <c r="Q329" s="126">
        <f t="shared" si="81"/>
        <v>46910</v>
      </c>
      <c r="R329" s="126">
        <f t="shared" si="81"/>
        <v>46911</v>
      </c>
      <c r="S329" s="126">
        <f t="shared" si="81"/>
        <v>46912</v>
      </c>
      <c r="T329" s="126">
        <f t="shared" si="81"/>
        <v>46913</v>
      </c>
      <c r="U329" s="126">
        <f t="shared" si="81"/>
        <v>46914</v>
      </c>
      <c r="V329" s="126">
        <f t="shared" si="81"/>
        <v>46915</v>
      </c>
      <c r="W329" s="126">
        <f t="shared" si="81"/>
        <v>46916</v>
      </c>
      <c r="X329" s="126">
        <f t="shared" si="81"/>
        <v>46917</v>
      </c>
      <c r="Y329" s="126">
        <f t="shared" si="81"/>
        <v>46918</v>
      </c>
      <c r="Z329" s="126">
        <f t="shared" si="81"/>
        <v>46919</v>
      </c>
      <c r="AA329" s="126">
        <f t="shared" si="81"/>
        <v>46920</v>
      </c>
      <c r="AB329" s="126">
        <f t="shared" si="81"/>
        <v>46921</v>
      </c>
      <c r="AC329" s="126">
        <f t="shared" si="81"/>
        <v>46922</v>
      </c>
      <c r="AD329" s="126">
        <f t="shared" si="81"/>
        <v>46923</v>
      </c>
      <c r="AE329" s="126">
        <f t="shared" si="81"/>
        <v>46924</v>
      </c>
      <c r="AF329" s="126">
        <f t="shared" si="81"/>
        <v>46925</v>
      </c>
      <c r="AG329" s="126">
        <f t="shared" si="81"/>
        <v>46926</v>
      </c>
      <c r="AH329" s="126">
        <f t="shared" si="81"/>
        <v>46927</v>
      </c>
      <c r="AI329" s="126">
        <f t="shared" si="81"/>
        <v>46928</v>
      </c>
      <c r="AJ329" s="126">
        <f t="shared" si="81"/>
        <v>46929</v>
      </c>
      <c r="AK329" s="126">
        <f t="shared" si="81"/>
        <v>46930</v>
      </c>
      <c r="AL329" s="126">
        <f t="shared" si="81"/>
        <v>46931</v>
      </c>
      <c r="AM329" s="126">
        <f t="shared" si="81"/>
        <v>46932</v>
      </c>
      <c r="AN329" s="126">
        <f t="shared" si="81"/>
        <v>46933</v>
      </c>
      <c r="AO329" s="126">
        <f>IF(MONTH(DATE(YEAR(AN329),MONTH(AN329),DAY(AN329)+1))=MONTH($L328),DATE(YEAR(AN329),MONTH(AN329),DAY(AN329)+1),"")</f>
        <v>46934</v>
      </c>
      <c r="AP329" s="127" t="str">
        <f t="shared" si="81"/>
        <v/>
      </c>
      <c r="AQ329" s="273"/>
      <c r="AR329" s="274"/>
      <c r="AS329" s="274"/>
      <c r="AT329" s="274"/>
      <c r="AU329" s="275"/>
      <c r="AV329" s="263"/>
      <c r="AW329" s="264"/>
      <c r="AX329" s="265"/>
      <c r="AY329" s="268"/>
      <c r="AZ329" s="269"/>
      <c r="BA329" s="251"/>
      <c r="BB329" s="254"/>
      <c r="BC329" s="257"/>
      <c r="BD329" s="210"/>
      <c r="BE329" s="248"/>
      <c r="BF329" s="210"/>
      <c r="BG329" s="248"/>
      <c r="BH329" s="210"/>
      <c r="BI329" s="210"/>
      <c r="BJ329" s="140" t="s">
        <v>78</v>
      </c>
      <c r="BK329" s="140" t="s">
        <v>79</v>
      </c>
      <c r="BL329" s="222"/>
      <c r="BM329" s="249"/>
      <c r="BN329" s="249"/>
      <c r="BO329" s="173"/>
      <c r="BP329" s="173"/>
      <c r="BQ329" s="144"/>
      <c r="BR329" s="246"/>
      <c r="BS329" s="222"/>
      <c r="BT329" s="173"/>
    </row>
    <row r="330" spans="1:74" ht="13.5" customHeight="1">
      <c r="A330" s="17">
        <f t="shared" ref="A330:A358" si="82">IF(B330=1,A329+1,A329)</f>
        <v>11</v>
      </c>
      <c r="B330" s="17">
        <f t="shared" ref="B330:B358" si="83">IF(B329=31,1,B329+1)</f>
        <v>13</v>
      </c>
      <c r="D330" s="89" cm="1">
        <f t="array" aca="1" ref="D330" ca="1">IF(INDIRECT(VLOOKUP(B330,B$8:C$38,2,FALSE)&amp;(10*A330-1))="","",INDIRECT(VLOOKUP(B330,B$8:C$38,2,FALSE)&amp;(10*A330-1)))</f>
        <v>46247</v>
      </c>
      <c r="E330" s="17" t="str">
        <f t="shared" ca="1" si="80"/>
        <v>木</v>
      </c>
      <c r="F330" s="17" t="str" cm="1">
        <f t="array" aca="1" ref="F330" ca="1">IF(E330="","",IF(INDIRECT(VLOOKUP(B330,B$8:C$38,2,FALSE)&amp;(10*A330+3))="","",INDIRECT(VLOOKUP(B330,B$8:C$38,2,FALSE)&amp;(10*A330+3))))</f>
        <v/>
      </c>
      <c r="G330" s="17" t="str" cm="1">
        <f t="array" aca="1" ref="G330" ca="1">IF(E330="","",IF(INDIRECT(VLOOKUP(B330,B$8:C$38,2,FALSE)&amp;(10*A330+5))="","",INDIRECT(VLOOKUP(B330,B$8:C$38,2,FALSE)&amp;(10*A330+5))))</f>
        <v/>
      </c>
      <c r="H330" s="17" t="str" cm="1">
        <f t="array" aca="1" ref="H330" ca="1">IF(G330="","",IF(G330="●","振替後",IF(G330="▲","振替前",IF(G330="○","休日",IF(G330="外","非対象期間",IF(INDIRECT(VLOOKUP(B330,B$8:C$38,2,FALSE)&amp;(10*A330+5))="","",INDIRECT(VLOOKUP(B330,B$8:C$38,2,FALSE)&amp;(10*A330+5))))))))</f>
        <v/>
      </c>
      <c r="J330" s="52"/>
      <c r="K330" s="67" t="s">
        <v>2</v>
      </c>
      <c r="L330" s="145" t="str">
        <f t="shared" ref="L330:AP330" si="84">TEXT(L329,"aaa")</f>
        <v>木</v>
      </c>
      <c r="M330" s="145" t="str">
        <f t="shared" si="84"/>
        <v>金</v>
      </c>
      <c r="N330" s="145" t="str">
        <f t="shared" si="84"/>
        <v>土</v>
      </c>
      <c r="O330" s="145" t="str">
        <f t="shared" si="84"/>
        <v>日</v>
      </c>
      <c r="P330" s="145" t="str">
        <f t="shared" si="84"/>
        <v>月</v>
      </c>
      <c r="Q330" s="145" t="str">
        <f t="shared" si="84"/>
        <v>火</v>
      </c>
      <c r="R330" s="145" t="str">
        <f t="shared" si="84"/>
        <v>水</v>
      </c>
      <c r="S330" s="145" t="str">
        <f t="shared" si="84"/>
        <v>木</v>
      </c>
      <c r="T330" s="145" t="str">
        <f t="shared" si="84"/>
        <v>金</v>
      </c>
      <c r="U330" s="145" t="str">
        <f t="shared" si="84"/>
        <v>土</v>
      </c>
      <c r="V330" s="145" t="str">
        <f t="shared" si="84"/>
        <v>日</v>
      </c>
      <c r="W330" s="145" t="str">
        <f t="shared" si="84"/>
        <v>月</v>
      </c>
      <c r="X330" s="145" t="str">
        <f t="shared" si="84"/>
        <v>火</v>
      </c>
      <c r="Y330" s="145" t="str">
        <f t="shared" si="84"/>
        <v>水</v>
      </c>
      <c r="Z330" s="145" t="str">
        <f t="shared" si="84"/>
        <v>木</v>
      </c>
      <c r="AA330" s="145" t="str">
        <f t="shared" si="84"/>
        <v>金</v>
      </c>
      <c r="AB330" s="145" t="str">
        <f t="shared" si="84"/>
        <v>土</v>
      </c>
      <c r="AC330" s="145" t="str">
        <f t="shared" si="84"/>
        <v>日</v>
      </c>
      <c r="AD330" s="145" t="str">
        <f t="shared" si="84"/>
        <v>月</v>
      </c>
      <c r="AE330" s="145" t="str">
        <f t="shared" si="84"/>
        <v>火</v>
      </c>
      <c r="AF330" s="145" t="str">
        <f t="shared" si="84"/>
        <v>水</v>
      </c>
      <c r="AG330" s="145" t="str">
        <f t="shared" si="84"/>
        <v>木</v>
      </c>
      <c r="AH330" s="145" t="str">
        <f t="shared" si="84"/>
        <v>金</v>
      </c>
      <c r="AI330" s="145" t="str">
        <f t="shared" si="84"/>
        <v>土</v>
      </c>
      <c r="AJ330" s="145" t="str">
        <f t="shared" si="84"/>
        <v>日</v>
      </c>
      <c r="AK330" s="145" t="str">
        <f t="shared" si="84"/>
        <v>月</v>
      </c>
      <c r="AL330" s="145" t="str">
        <f t="shared" si="84"/>
        <v>火</v>
      </c>
      <c r="AM330" s="145" t="str">
        <f t="shared" si="84"/>
        <v>水</v>
      </c>
      <c r="AN330" s="145" t="str">
        <f t="shared" si="84"/>
        <v>木</v>
      </c>
      <c r="AO330" s="145" t="str">
        <f t="shared" si="84"/>
        <v>金</v>
      </c>
      <c r="AP330" s="146" t="str">
        <f t="shared" si="84"/>
        <v/>
      </c>
      <c r="AQ330" s="287" t="s">
        <v>137</v>
      </c>
      <c r="AR330" s="289" t="s">
        <v>138</v>
      </c>
      <c r="AS330" s="289" t="s">
        <v>139</v>
      </c>
      <c r="AT330" s="289" t="s">
        <v>140</v>
      </c>
      <c r="AU330" s="304" t="s">
        <v>141</v>
      </c>
      <c r="AV330" s="229" t="s">
        <v>44</v>
      </c>
      <c r="AW330" s="230" t="s">
        <v>12</v>
      </c>
      <c r="AX330" s="231" t="s">
        <v>51</v>
      </c>
      <c r="AY330" s="232" t="s">
        <v>44</v>
      </c>
      <c r="AZ330" s="235" t="s">
        <v>13</v>
      </c>
      <c r="BA330" s="252"/>
      <c r="BB330" s="255"/>
      <c r="BC330" s="238">
        <f>COUNT(L329:AP329)</f>
        <v>30</v>
      </c>
      <c r="BD330" s="208">
        <f>BC330-BA332</f>
        <v>30</v>
      </c>
      <c r="BE330" s="222">
        <f>SUM(BD$8:BD333)</f>
        <v>934</v>
      </c>
      <c r="BF330" s="208">
        <f>BC330-BA334</f>
        <v>30</v>
      </c>
      <c r="BG330" s="222">
        <f>SUM(BF$8:BF333)</f>
        <v>934</v>
      </c>
      <c r="BH330" s="222">
        <f>COUNTIF(L333:AP333,"○")+COUNTIF(L333:AP333,"●")</f>
        <v>0</v>
      </c>
      <c r="BI330" s="222">
        <f>SUM(BH$9:BH334)</f>
        <v>32</v>
      </c>
      <c r="BJ330" s="222">
        <f>COUNTIF(L335:AP335,"○")+COUNTIF(L335:AP335,"●")</f>
        <v>0</v>
      </c>
      <c r="BK330" s="222">
        <f>SUM(BJ$10:BJ335)</f>
        <v>32</v>
      </c>
      <c r="BL330" s="173">
        <f>COUNTIF(L330:AP330,"土")+COUNTIF(L330:AP330,"日")</f>
        <v>8</v>
      </c>
      <c r="BM330" s="248"/>
      <c r="BN330" s="248"/>
      <c r="BO330" s="173" t="str">
        <f ca="1">IF(OR(BM331/BD330&lt;0.285,BM331=0),"特例","特例なし")</f>
        <v>特例</v>
      </c>
      <c r="BP330" s="173" t="str">
        <f ca="1">IF(OR(BN331/BF330&lt;0.285,BN331=0),"特例","特例なし")</f>
        <v>特例</v>
      </c>
      <c r="BQ330" s="223" t="s">
        <v>97</v>
      </c>
      <c r="BR330" s="225">
        <f>ABS(IF(WEEKDAY(L328,3)=0,7,WEEKDAY(L328,3)-7))</f>
        <v>4</v>
      </c>
      <c r="BS330" s="173">
        <f ca="1">IF($AX$340="計画",IF(BD330=0,1,IF(AX333="達成",1,IF(AX333="達成※",1,0))),IF(BF330=0,1,IF(AX335="達成",1,IF(AX335="達成※",1,0))))</f>
        <v>0</v>
      </c>
      <c r="BT330" s="173">
        <f ca="1">IF($AX$340="計画",IF(COUNTIF(AQ334:AU334,"未")=0,1,0),IF(COUNTIF(AQ336:AU336,"未")=0,1,0))</f>
        <v>0</v>
      </c>
    </row>
    <row r="331" spans="1:74" ht="33.950000000000003" customHeight="1">
      <c r="A331" s="17">
        <f t="shared" si="82"/>
        <v>11</v>
      </c>
      <c r="B331" s="17">
        <f t="shared" si="83"/>
        <v>14</v>
      </c>
      <c r="D331" s="89" cm="1">
        <f t="array" aca="1" ref="D331" ca="1">IF(INDIRECT(VLOOKUP(B331,B$8:C$38,2,FALSE)&amp;(10*A331-1))="","",INDIRECT(VLOOKUP(B331,B$8:C$38,2,FALSE)&amp;(10*A331-1)))</f>
        <v>46248</v>
      </c>
      <c r="E331" s="17" t="str">
        <f t="shared" ca="1" si="80"/>
        <v>金</v>
      </c>
      <c r="F331" s="17" t="str" cm="1">
        <f t="array" aca="1" ref="F331" ca="1">IF(E331="","",IF(INDIRECT(VLOOKUP(B331,B$8:C$38,2,FALSE)&amp;(10*A331+3))="","",INDIRECT(VLOOKUP(B331,B$8:C$38,2,FALSE)&amp;(10*A331+3))))</f>
        <v/>
      </c>
      <c r="G331" s="17" t="str" cm="1">
        <f t="array" aca="1" ref="G331" ca="1">IF(E331="","",IF(INDIRECT(VLOOKUP(B331,B$8:C$38,2,FALSE)&amp;(10*A331+5))="","",INDIRECT(VLOOKUP(B331,B$8:C$38,2,FALSE)&amp;(10*A331+5))))</f>
        <v/>
      </c>
      <c r="H331" s="17" t="str" cm="1">
        <f t="array" aca="1" ref="H331" ca="1">IF(G331="","",IF(G331="●","振替後",IF(G331="▲","振替前",IF(G331="○","休日",IF(G331="外","非対象期間",IF(INDIRECT(VLOOKUP(B331,B$8:C$38,2,FALSE)&amp;(10*A331+5))="","",INDIRECT(VLOOKUP(B331,B$8:C$38,2,FALSE)&amp;(10*A331+5))))))))</f>
        <v/>
      </c>
      <c r="J331" s="52"/>
      <c r="K331" s="220" t="s">
        <v>3</v>
      </c>
      <c r="L331" s="218" t="str">
        <f>IFERROR(VLOOKUP(L329,祝日一覧!A:C,3,FALSE),"")</f>
        <v/>
      </c>
      <c r="M331" s="218" t="str">
        <f>IFERROR(VLOOKUP(M329,祝日一覧!B:D,3,FALSE),"")</f>
        <v/>
      </c>
      <c r="N331" s="218" t="str">
        <f>IFERROR(VLOOKUP(N329,祝日一覧!C:E,3,FALSE),"")</f>
        <v/>
      </c>
      <c r="O331" s="218" t="str">
        <f>IFERROR(VLOOKUP(O329,祝日一覧!D:F,3,FALSE),"")</f>
        <v/>
      </c>
      <c r="P331" s="218" t="str">
        <f>IFERROR(VLOOKUP(P329,祝日一覧!E:G,3,FALSE),"")</f>
        <v/>
      </c>
      <c r="Q331" s="218" t="str">
        <f>IFERROR(VLOOKUP(Q329,祝日一覧!F:H,3,FALSE),"")</f>
        <v/>
      </c>
      <c r="R331" s="218" t="str">
        <f>IFERROR(VLOOKUP(R329,祝日一覧!G:I,3,FALSE),"")</f>
        <v/>
      </c>
      <c r="S331" s="218" t="str">
        <f>IFERROR(VLOOKUP(S329,祝日一覧!H:J,3,FALSE),"")</f>
        <v/>
      </c>
      <c r="T331" s="218" t="str">
        <f>IFERROR(VLOOKUP(T329,祝日一覧!I:K,3,FALSE),"")</f>
        <v/>
      </c>
      <c r="U331" s="218" t="str">
        <f>IFERROR(VLOOKUP(U329,祝日一覧!J:L,3,FALSE),"")</f>
        <v/>
      </c>
      <c r="V331" s="218" t="str">
        <f>IFERROR(VLOOKUP(V329,祝日一覧!K:M,3,FALSE),"")</f>
        <v/>
      </c>
      <c r="W331" s="218" t="str">
        <f>IFERROR(VLOOKUP(W329,祝日一覧!L:N,3,FALSE),"")</f>
        <v/>
      </c>
      <c r="X331" s="218" t="str">
        <f>IFERROR(VLOOKUP(X329,祝日一覧!M:O,3,FALSE),"")</f>
        <v/>
      </c>
      <c r="Y331" s="218" t="str">
        <f>IFERROR(VLOOKUP(Y329,祝日一覧!N:P,3,FALSE),"")</f>
        <v/>
      </c>
      <c r="Z331" s="218" t="str">
        <f>IFERROR(VLOOKUP(Z329,祝日一覧!O:Q,3,FALSE),"")</f>
        <v/>
      </c>
      <c r="AA331" s="218" t="str">
        <f>IFERROR(VLOOKUP(AA329,祝日一覧!P:R,3,FALSE),"")</f>
        <v/>
      </c>
      <c r="AB331" s="218" t="str">
        <f>IFERROR(VLOOKUP(AB329,祝日一覧!Q:S,3,FALSE),"")</f>
        <v/>
      </c>
      <c r="AC331" s="218" t="str">
        <f>IFERROR(VLOOKUP(AC329,祝日一覧!R:T,3,FALSE),"")</f>
        <v/>
      </c>
      <c r="AD331" s="218" t="str">
        <f>IFERROR(VLOOKUP(AD329,祝日一覧!S:U,3,FALSE),"")</f>
        <v/>
      </c>
      <c r="AE331" s="218" t="str">
        <f>IFERROR(VLOOKUP(AE329,祝日一覧!T:V,3,FALSE),"")</f>
        <v/>
      </c>
      <c r="AF331" s="218" t="str">
        <f>IFERROR(VLOOKUP(AF329,祝日一覧!U:W,3,FALSE),"")</f>
        <v/>
      </c>
      <c r="AG331" s="218" t="str">
        <f>IFERROR(VLOOKUP(AG329,祝日一覧!V:X,3,FALSE),"")</f>
        <v/>
      </c>
      <c r="AH331" s="218" t="str">
        <f>IFERROR(VLOOKUP(AH329,祝日一覧!W:Y,3,FALSE),"")</f>
        <v/>
      </c>
      <c r="AI331" s="218" t="str">
        <f>IFERROR(VLOOKUP(AI329,祝日一覧!X:Z,3,FALSE),"")</f>
        <v/>
      </c>
      <c r="AJ331" s="218" t="str">
        <f>IFERROR(VLOOKUP(AJ329,祝日一覧!Y:AA,3,FALSE),"")</f>
        <v/>
      </c>
      <c r="AK331" s="218" t="str">
        <f>IFERROR(VLOOKUP(AK329,祝日一覧!Z:AB,3,FALSE),"")</f>
        <v/>
      </c>
      <c r="AL331" s="218" t="str">
        <f>IFERROR(VLOOKUP(AL329,祝日一覧!AA:AC,3,FALSE),"")</f>
        <v/>
      </c>
      <c r="AM331" s="218" t="str">
        <f>IFERROR(VLOOKUP(AM329,祝日一覧!AB:AD,3,FALSE),"")</f>
        <v/>
      </c>
      <c r="AN331" s="218" t="str">
        <f>IFERROR(VLOOKUP(AN329,祝日一覧!AC:AE,3,FALSE),"")</f>
        <v/>
      </c>
      <c r="AO331" s="218" t="str">
        <f>IFERROR(VLOOKUP(AO329,祝日一覧!AD:AF,3,FALSE),"")</f>
        <v/>
      </c>
      <c r="AP331" s="219" t="str">
        <f>IFERROR(VLOOKUP(AP329,祝日一覧!AE:AG,3,FALSE),"")</f>
        <v/>
      </c>
      <c r="AQ331" s="288"/>
      <c r="AR331" s="290"/>
      <c r="AS331" s="290"/>
      <c r="AT331" s="290"/>
      <c r="AU331" s="305"/>
      <c r="AV331" s="229"/>
      <c r="AW331" s="230"/>
      <c r="AX331" s="231"/>
      <c r="AY331" s="233"/>
      <c r="AZ331" s="236"/>
      <c r="BA331" s="41" t="s">
        <v>85</v>
      </c>
      <c r="BB331" s="42" t="s">
        <v>85</v>
      </c>
      <c r="BC331" s="238"/>
      <c r="BD331" s="209"/>
      <c r="BE331" s="222"/>
      <c r="BF331" s="209"/>
      <c r="BG331" s="222"/>
      <c r="BH331" s="222"/>
      <c r="BI331" s="222"/>
      <c r="BJ331" s="222"/>
      <c r="BK331" s="222"/>
      <c r="BL331" s="173"/>
      <c r="BM331" s="226">
        <f ca="1">BL330-BB332</f>
        <v>8</v>
      </c>
      <c r="BN331" s="226">
        <f ca="1">BL330-BB334</f>
        <v>8</v>
      </c>
      <c r="BO331" s="173"/>
      <c r="BP331" s="173"/>
      <c r="BQ331" s="224"/>
      <c r="BR331" s="225">
        <f>WEEKDAY(L327,3)</f>
        <v>5</v>
      </c>
      <c r="BS331" s="173"/>
      <c r="BT331" s="173"/>
      <c r="BU331" s="24"/>
    </row>
    <row r="332" spans="1:74" s="3" customFormat="1" ht="53.1" customHeight="1">
      <c r="A332" s="17">
        <f t="shared" si="82"/>
        <v>11</v>
      </c>
      <c r="B332" s="17">
        <f t="shared" si="83"/>
        <v>15</v>
      </c>
      <c r="C332" s="88"/>
      <c r="D332" s="89" cm="1">
        <f t="array" aca="1" ref="D332" ca="1">IF(INDIRECT(VLOOKUP(B332,B$8:C$38,2,FALSE)&amp;(10*A332-1))="","",INDIRECT(VLOOKUP(B332,B$8:C$38,2,FALSE)&amp;(10*A332-1)))</f>
        <v>46249</v>
      </c>
      <c r="E332" s="17" t="str">
        <f t="shared" ca="1" si="80"/>
        <v>土</v>
      </c>
      <c r="F332" s="17" t="str" cm="1">
        <f t="array" aca="1" ref="F332" ca="1">IF(E332="","",IF(INDIRECT(VLOOKUP(B332,B$8:C$38,2,FALSE)&amp;(10*A332+3))="","",INDIRECT(VLOOKUP(B332,B$8:C$38,2,FALSE)&amp;(10*A332+3))))</f>
        <v/>
      </c>
      <c r="G332" s="17" t="str" cm="1">
        <f t="array" aca="1" ref="G332" ca="1">IF(E332="","",IF(INDIRECT(VLOOKUP(B332,B$8:C$38,2,FALSE)&amp;(10*A332+5))="","",INDIRECT(VLOOKUP(B332,B$8:C$38,2,FALSE)&amp;(10*A332+5))))</f>
        <v/>
      </c>
      <c r="H332" s="17" t="str" cm="1">
        <f t="array" aca="1" ref="H332" ca="1">IF(G332="","",IF(G332="●","振替後",IF(G332="▲","振替前",IF(G332="○","休日",IF(G332="外","非対象期間",IF(INDIRECT(VLOOKUP(B332,B$8:C$38,2,FALSE)&amp;(10*A332+5))="","",INDIRECT(VLOOKUP(B332,B$8:C$38,2,FALSE)&amp;(10*A332+5))))))))</f>
        <v/>
      </c>
      <c r="J332" s="68"/>
      <c r="K332" s="221"/>
      <c r="L332" s="218"/>
      <c r="M332" s="218"/>
      <c r="N332" s="218"/>
      <c r="O332" s="218"/>
      <c r="P332" s="218"/>
      <c r="Q332" s="218"/>
      <c r="R332" s="218"/>
      <c r="S332" s="218"/>
      <c r="T332" s="218"/>
      <c r="U332" s="218"/>
      <c r="V332" s="218"/>
      <c r="W332" s="218"/>
      <c r="X332" s="218"/>
      <c r="Y332" s="218"/>
      <c r="Z332" s="218"/>
      <c r="AA332" s="218"/>
      <c r="AB332" s="218"/>
      <c r="AC332" s="218"/>
      <c r="AD332" s="218"/>
      <c r="AE332" s="218"/>
      <c r="AF332" s="218"/>
      <c r="AG332" s="218"/>
      <c r="AH332" s="218"/>
      <c r="AI332" s="218"/>
      <c r="AJ332" s="218"/>
      <c r="AK332" s="218"/>
      <c r="AL332" s="218"/>
      <c r="AM332" s="218"/>
      <c r="AN332" s="218"/>
      <c r="AO332" s="218"/>
      <c r="AP332" s="219"/>
      <c r="AQ332" s="108" t="str">
        <f>IF($BR330=7,DBCS(1&amp;"日～"&amp;7&amp;"日"),DBCS("前"&amp;DAY(EOMONTH($L328-1,0))-6+$BR330&amp;"日～"&amp;$BR330&amp;"日"))</f>
        <v>前２９日～４日</v>
      </c>
      <c r="AR332" s="109" t="str">
        <f>DBCS($BR330+1&amp;"日～"&amp;$BR330+7&amp;"日")</f>
        <v>５日～１１日</v>
      </c>
      <c r="AS332" s="109" t="str">
        <f>DBCS($BR330+8&amp;"日～"&amp;$BR330+14&amp;"日")</f>
        <v>１２日～１８日</v>
      </c>
      <c r="AT332" s="109" t="str">
        <f>DBCS($BR330+15&amp;"日～"&amp;$BR330+21&amp;"日")</f>
        <v>１９日～２５日</v>
      </c>
      <c r="AU332" s="110" t="str">
        <f>IF(AND(BR330=7,BR333=0),"-",IF($BR335=3,"-",DBCS($BR330+22&amp;"日～"&amp;$BR330+28&amp;"日")))</f>
        <v>-</v>
      </c>
      <c r="AV332" s="229"/>
      <c r="AW332" s="230"/>
      <c r="AX332" s="231"/>
      <c r="AY332" s="234"/>
      <c r="AZ332" s="237"/>
      <c r="BA332" s="41">
        <f>COUNTIF(L333:AP334,"外")</f>
        <v>0</v>
      </c>
      <c r="BB332" s="42">
        <f ca="1">COUNTIF(OFFSET(L333,0,MAX(5-WEEKDAY(L328,3),0),1,MIN(7-WEEKDAY(L328,3),2)),"外")+COUNTIF(OFFSET(L333,0,MAX(5-WEEKDAY(L328,3),0)+7,1,2),"外")+COUNTIF(OFFSET(L333,0,MAX(5-WEEKDAY(L328,3),0)+14,1,2),"外")+COUNTIF(OFFSET(L333,0,MAX(5-WEEKDAY(L328,3),0)+21,1,2),"外")+IF(BR332-BR330&lt;27,0,COUNTIF(OFFSET(L333,0,BR330+26,1,MIN(7-BR333,2)),"外"))</f>
        <v>0</v>
      </c>
      <c r="BC332" s="238"/>
      <c r="BD332" s="209"/>
      <c r="BE332" s="222"/>
      <c r="BF332" s="209"/>
      <c r="BG332" s="222"/>
      <c r="BH332" s="222"/>
      <c r="BI332" s="222"/>
      <c r="BJ332" s="222"/>
      <c r="BK332" s="222"/>
      <c r="BL332" s="173"/>
      <c r="BM332" s="227"/>
      <c r="BN332" s="227"/>
      <c r="BO332" s="173"/>
      <c r="BP332" s="173"/>
      <c r="BQ332" s="35" t="s">
        <v>98</v>
      </c>
      <c r="BR332" s="31">
        <f>DAY(EOMONTH(L328,0))</f>
        <v>30</v>
      </c>
      <c r="BS332" s="173"/>
      <c r="BT332" s="173"/>
      <c r="BU332" s="29"/>
      <c r="BV332" s="30"/>
    </row>
    <row r="333" spans="1:74" s="4" customFormat="1" ht="29.1" customHeight="1">
      <c r="A333" s="17">
        <f t="shared" si="82"/>
        <v>11</v>
      </c>
      <c r="B333" s="17">
        <f t="shared" si="83"/>
        <v>16</v>
      </c>
      <c r="D333" s="89" cm="1">
        <f t="array" aca="1" ref="D333" ca="1">IF(INDIRECT(VLOOKUP(B333,B$8:C$38,2,FALSE)&amp;(10*A333-1))="","",INDIRECT(VLOOKUP(B333,B$8:C$38,2,FALSE)&amp;(10*A333-1)))</f>
        <v>46250</v>
      </c>
      <c r="E333" s="17" t="str">
        <f t="shared" ca="1" si="80"/>
        <v>日</v>
      </c>
      <c r="F333" s="17" t="str" cm="1">
        <f t="array" aca="1" ref="F333" ca="1">IF(E333="","",IF(INDIRECT(VLOOKUP(B333,B$8:C$38,2,FALSE)&amp;(10*A333+3))="","",INDIRECT(VLOOKUP(B333,B$8:C$38,2,FALSE)&amp;(10*A333+3))))</f>
        <v/>
      </c>
      <c r="G333" s="17" t="str" cm="1">
        <f t="array" aca="1" ref="G333" ca="1">IF(E333="","",IF(INDIRECT(VLOOKUP(B333,B$8:C$38,2,FALSE)&amp;(10*A333+5))="","",INDIRECT(VLOOKUP(B333,B$8:C$38,2,FALSE)&amp;(10*A333+5))))</f>
        <v/>
      </c>
      <c r="H333" s="17" t="str" cm="1">
        <f t="array" aca="1" ref="H333" ca="1">IF(G333="","",IF(G333="●","振替後",IF(G333="▲","振替前",IF(G333="○","休日",IF(G333="外","非対象期間",IF(INDIRECT(VLOOKUP(B333,B$8:C$38,2,FALSE)&amp;(10*A333+5))="","",INDIRECT(VLOOKUP(B333,B$8:C$38,2,FALSE)&amp;(10*A333+5))))))))</f>
        <v/>
      </c>
      <c r="J333" s="69"/>
      <c r="K333" s="212" t="s">
        <v>88</v>
      </c>
      <c r="L333" s="194"/>
      <c r="M333" s="194"/>
      <c r="N333" s="194"/>
      <c r="O333" s="194"/>
      <c r="P333" s="194"/>
      <c r="Q333" s="194"/>
      <c r="R333" s="194"/>
      <c r="S333" s="194"/>
      <c r="T333" s="194"/>
      <c r="U333" s="194"/>
      <c r="V333" s="194"/>
      <c r="W333" s="194"/>
      <c r="X333" s="194"/>
      <c r="Y333" s="194"/>
      <c r="Z333" s="194"/>
      <c r="AA333" s="194"/>
      <c r="AB333" s="194"/>
      <c r="AC333" s="194"/>
      <c r="AD333" s="194"/>
      <c r="AE333" s="194"/>
      <c r="AF333" s="194"/>
      <c r="AG333" s="194"/>
      <c r="AH333" s="194"/>
      <c r="AI333" s="194"/>
      <c r="AJ333" s="194"/>
      <c r="AK333" s="194"/>
      <c r="AL333" s="194"/>
      <c r="AM333" s="194"/>
      <c r="AN333" s="194"/>
      <c r="AO333" s="194"/>
      <c r="AP333" s="196"/>
      <c r="AQ333" s="111">
        <f ca="1">IF(BR330=7,COUNTIF(OFFSET($L333,0,0,1,$BR330),"○")+COUNTIF(OFFSET($L333,0,$BR330,1,7),"●"),COUNTIF(OFFSET($L333,0,0,1,$BR330),"○")+COUNTIF(OFFSET($L333,-10,DAY(EOMONTH(L328-1,0))-7+BR330,1,7-$BR330),"○")+COUNTIF(OFFSET(L333,0,BR330,1,7),"●"))</f>
        <v>0</v>
      </c>
      <c r="AR333" s="112">
        <f ca="1">COUNTIF(OFFSET($L333,0,$BR330,1,7),"○")+COUNTIF(OFFSET($L333,0,$BR330+7,1,7),"●")</f>
        <v>0</v>
      </c>
      <c r="AS333" s="112">
        <f ca="1">COUNTIF(OFFSET($L333,0,$BR330+7,1,7),"○")+COUNTIF(OFFSET($L333,0,$BR330+14,1,7),"●")</f>
        <v>0</v>
      </c>
      <c r="AT333" s="112">
        <f ca="1">IF(BR335=3,COUNTIF(OFFSET($L333,0,$BR330+14,1,7),"○")+IFERROR(COUNTIF(OFFSET(L333,0,BR330+22,1,BR333),"●"),0)+COUNTIF(OFFSET(L333,10,0,1,7-BR333),"●"),COUNTIF(OFFSET($L333,0,$BR330+14,1,7),"○")+COUNTIF(OFFSET($L333,0,$BR330+21,1,7),"●"))</f>
        <v>0</v>
      </c>
      <c r="AU333" s="113" t="str">
        <f ca="1">IF((BR335+SIGN(BR330))&lt;5,"-",IF(BR333=0,COUNTIF(OFFSET(L333,0,BR330+21,1,7),"○")+COUNTIF(OFFSET(L333,10,0,1,7-BR333),"●"),COUNTIF(OFFSET(L333,0,BR330+21,1,7),"○")+COUNTIF(OFFSET(L333,0,BR330+28,1,BR333),"●")+COUNTIF(OFFSET(L333,10,1,7-BR333,),"●")))</f>
        <v>-</v>
      </c>
      <c r="AV333" s="198">
        <f>BH330</f>
        <v>0</v>
      </c>
      <c r="AW333" s="200">
        <f>IF(BD330=0,"対象外",AV333/BD330)</f>
        <v>0</v>
      </c>
      <c r="AX333" s="202" t="str">
        <f ca="1">IF(BD330=0,"対象外",IF(AV333/BD330&gt;=0.285,"達成",IF(AV333&gt;=BO333,"達成※","未")))</f>
        <v>未</v>
      </c>
      <c r="AY333" s="204">
        <f>BI330</f>
        <v>32</v>
      </c>
      <c r="AZ333" s="206">
        <f>IFERROR(AY333/BE330,"")</f>
        <v>3.4261241970021415E-2</v>
      </c>
      <c r="BA333" s="41" t="s">
        <v>86</v>
      </c>
      <c r="BB333" s="42" t="s">
        <v>86</v>
      </c>
      <c r="BC333" s="238"/>
      <c r="BD333" s="209"/>
      <c r="BE333" s="222"/>
      <c r="BF333" s="209"/>
      <c r="BG333" s="222"/>
      <c r="BH333" s="222"/>
      <c r="BI333" s="222"/>
      <c r="BJ333" s="222"/>
      <c r="BK333" s="222"/>
      <c r="BL333" s="173"/>
      <c r="BM333" s="227"/>
      <c r="BN333" s="227"/>
      <c r="BO333" s="173">
        <f ca="1">IF(OR(BM331/BD330&lt;0.285,BM331=0),BM331,"-")</f>
        <v>8</v>
      </c>
      <c r="BP333" s="226">
        <f ca="1">IF(OR(BN331/BF330&lt;0.285,BN331=0),BN331,"-")</f>
        <v>8</v>
      </c>
      <c r="BQ333" s="36" t="s">
        <v>99</v>
      </c>
      <c r="BR333" s="33">
        <f>MOD(BR332-BR330,7)</f>
        <v>5</v>
      </c>
      <c r="BS333" s="173"/>
      <c r="BT333" s="173"/>
    </row>
    <row r="334" spans="1:74" s="4" customFormat="1" ht="29.1" customHeight="1">
      <c r="A334" s="17">
        <f t="shared" si="82"/>
        <v>11</v>
      </c>
      <c r="B334" s="17">
        <f t="shared" si="83"/>
        <v>17</v>
      </c>
      <c r="D334" s="89" cm="1">
        <f t="array" aca="1" ref="D334" ca="1">IF(INDIRECT(VLOOKUP(B334,B$8:C$38,2,FALSE)&amp;(10*A334-1))="","",INDIRECT(VLOOKUP(B334,B$8:C$38,2,FALSE)&amp;(10*A334-1)))</f>
        <v>46251</v>
      </c>
      <c r="E334" s="17" t="str">
        <f t="shared" ca="1" si="80"/>
        <v>月</v>
      </c>
      <c r="F334" s="17" t="str" cm="1">
        <f t="array" aca="1" ref="F334" ca="1">IF(E334="","",IF(INDIRECT(VLOOKUP(B334,B$8:C$38,2,FALSE)&amp;(10*A334+3))="","",INDIRECT(VLOOKUP(B334,B$8:C$38,2,FALSE)&amp;(10*A334+3))))</f>
        <v/>
      </c>
      <c r="G334" s="17" t="str" cm="1">
        <f t="array" aca="1" ref="G334" ca="1">IF(E334="","",IF(INDIRECT(VLOOKUP(B334,B$8:C$38,2,FALSE)&amp;(10*A334+5))="","",INDIRECT(VLOOKUP(B334,B$8:C$38,2,FALSE)&amp;(10*A334+5))))</f>
        <v/>
      </c>
      <c r="H334" s="17" t="str" cm="1">
        <f t="array" aca="1" ref="H334" ca="1">IF(G334="","",IF(G334="●","振替後",IF(G334="▲","振替前",IF(G334="○","休日",IF(G334="外","非対象期間",IF(INDIRECT(VLOOKUP(B334,B$8:C$38,2,FALSE)&amp;(10*A334+5))="","",INDIRECT(VLOOKUP(B334,B$8:C$38,2,FALSE)&amp;(10*A334+5))))))))</f>
        <v/>
      </c>
      <c r="J334" s="69"/>
      <c r="K334" s="244"/>
      <c r="L334" s="194"/>
      <c r="M334" s="194"/>
      <c r="N334" s="194"/>
      <c r="O334" s="194"/>
      <c r="P334" s="194"/>
      <c r="Q334" s="194"/>
      <c r="R334" s="194"/>
      <c r="S334" s="194"/>
      <c r="T334" s="194"/>
      <c r="U334" s="194"/>
      <c r="V334" s="194"/>
      <c r="W334" s="194"/>
      <c r="X334" s="194"/>
      <c r="Y334" s="194"/>
      <c r="Z334" s="194"/>
      <c r="AA334" s="194"/>
      <c r="AB334" s="194"/>
      <c r="AC334" s="194"/>
      <c r="AD334" s="194"/>
      <c r="AE334" s="194"/>
      <c r="AF334" s="194"/>
      <c r="AG334" s="194"/>
      <c r="AH334" s="194"/>
      <c r="AI334" s="194"/>
      <c r="AJ334" s="194"/>
      <c r="AK334" s="194"/>
      <c r="AL334" s="194"/>
      <c r="AM334" s="194"/>
      <c r="AN334" s="194"/>
      <c r="AO334" s="194"/>
      <c r="AP334" s="196"/>
      <c r="AQ334" s="114" t="str">
        <f ca="1">IF(BR330=1,
IF((2-COUNTIF(OFFSET(L333,0,0,1,1),"外")-COUNTIF(OFFSET(L333,-10,BR322-1),"外"))&lt;=AQ333,"達成","未"),
IF((2-COUNTIF(OFFSET(L333,0,MAX(5-WEEKDAY(L328,3),0),1,2),"外"))&lt;=AQ333,"達成","未"))</f>
        <v>未</v>
      </c>
      <c r="AR334" s="112" t="str">
        <f ca="1">IF((2-COUNTIF(OFFSET($L333,0,$BR330+5,1,2),"外"))&lt;=AR333,"達成","未")</f>
        <v>未</v>
      </c>
      <c r="AS334" s="112" t="str">
        <f ca="1">IF((2-COUNTIF(OFFSET($L333,0,$BR330+12,1,2),"外"))&lt;=AS333,"達成","未")</f>
        <v>未</v>
      </c>
      <c r="AT334" s="112" t="str">
        <f ca="1">IF((2-COUNTIF(OFFSET($L333,0,$BR330+19,1,2),"外"))&lt;=AT333,"達成","未")</f>
        <v>未</v>
      </c>
      <c r="AU334" s="113" t="str">
        <f ca="1">IF((BR335+SIGN(BR330))&lt;5,"-",IF((2-COUNTIF(OFFSET($L333,0,$BR330+26,1,2),"外"))&lt;=AU333,"達成","未"))</f>
        <v>-</v>
      </c>
      <c r="AV334" s="214"/>
      <c r="AW334" s="215"/>
      <c r="AX334" s="216"/>
      <c r="AY334" s="217"/>
      <c r="AZ334" s="239"/>
      <c r="BA334" s="240">
        <f>COUNTIF(L335:AP336,"外")</f>
        <v>0</v>
      </c>
      <c r="BB334" s="242">
        <f ca="1">COUNTIF(OFFSET(L335,0,MAX(5-WEEKDAY(L328,3),0),1,MIN(7-WEEKDAY(L328,3),2)),"外")+COUNTIF(OFFSET(L335,0,MAX(5-WEEKDAY(L328,3),0)+7,1,2),"外")+COUNTIF(OFFSET(L335,0,MAX(5-WEEKDAY(L328,3),0)+14,1,2),"外")+COUNTIF(OFFSET(L335,0,MAX(5-WEEKDAY(L328,3),0)+21,1,2),"外")+IF(BR332-BR330&lt;27,0,COUNTIF(OFFSET(L335,0,BR330+26,1,MIN(7-BR333,2)),"外"))</f>
        <v>0</v>
      </c>
      <c r="BC334" s="238"/>
      <c r="BD334" s="209"/>
      <c r="BE334" s="222"/>
      <c r="BF334" s="209"/>
      <c r="BG334" s="222"/>
      <c r="BH334" s="222"/>
      <c r="BI334" s="222"/>
      <c r="BJ334" s="222"/>
      <c r="BK334" s="222"/>
      <c r="BL334" s="173"/>
      <c r="BM334" s="227"/>
      <c r="BN334" s="227"/>
      <c r="BO334" s="173"/>
      <c r="BP334" s="227"/>
      <c r="BQ334" s="142" t="s">
        <v>101</v>
      </c>
      <c r="BR334" s="33">
        <f>SIGN(BR330)+SIGN(BR333)+BR335</f>
        <v>5</v>
      </c>
      <c r="BS334" s="173"/>
      <c r="BT334" s="173"/>
    </row>
    <row r="335" spans="1:74" s="4" customFormat="1" ht="29.1" customHeight="1">
      <c r="A335" s="17">
        <f t="shared" si="82"/>
        <v>11</v>
      </c>
      <c r="B335" s="17">
        <f t="shared" si="83"/>
        <v>18</v>
      </c>
      <c r="D335" s="89" cm="1">
        <f t="array" aca="1" ref="D335" ca="1">IF(INDIRECT(VLOOKUP(B335,B$8:C$38,2,FALSE)&amp;(10*A335-1))="","",INDIRECT(VLOOKUP(B335,B$8:C$38,2,FALSE)&amp;(10*A335-1)))</f>
        <v>46252</v>
      </c>
      <c r="E335" s="17" t="str">
        <f t="shared" ca="1" si="80"/>
        <v>火</v>
      </c>
      <c r="F335" s="17" t="str" cm="1">
        <f t="array" aca="1" ref="F335" ca="1">IF(E335="","",IF(INDIRECT(VLOOKUP(B335,B$8:C$38,2,FALSE)&amp;(10*A335+3))="","",INDIRECT(VLOOKUP(B335,B$8:C$38,2,FALSE)&amp;(10*A335+3))))</f>
        <v/>
      </c>
      <c r="G335" s="17" t="str" cm="1">
        <f t="array" aca="1" ref="G335" ca="1">IF(E335="","",IF(INDIRECT(VLOOKUP(B335,B$8:C$38,2,FALSE)&amp;(10*A335+5))="","",INDIRECT(VLOOKUP(B335,B$8:C$38,2,FALSE)&amp;(10*A335+5))))</f>
        <v/>
      </c>
      <c r="H335" s="17" t="str" cm="1">
        <f t="array" aca="1" ref="H335" ca="1">IF(G335="","",IF(G335="●","振替後",IF(G335="▲","振替前",IF(G335="○","休日",IF(G335="外","非対象期間",IF(INDIRECT(VLOOKUP(B335,B$8:C$38,2,FALSE)&amp;(10*A335+5))="","",INDIRECT(VLOOKUP(B335,B$8:C$38,2,FALSE)&amp;(10*A335+5))))))))</f>
        <v/>
      </c>
      <c r="J335" s="69"/>
      <c r="K335" s="212" t="s">
        <v>84</v>
      </c>
      <c r="L335" s="194"/>
      <c r="M335" s="194"/>
      <c r="N335" s="194"/>
      <c r="O335" s="194"/>
      <c r="P335" s="194"/>
      <c r="Q335" s="194"/>
      <c r="R335" s="194"/>
      <c r="S335" s="194"/>
      <c r="T335" s="194"/>
      <c r="U335" s="194"/>
      <c r="V335" s="194"/>
      <c r="W335" s="194"/>
      <c r="X335" s="194"/>
      <c r="Y335" s="194"/>
      <c r="Z335" s="194"/>
      <c r="AA335" s="194"/>
      <c r="AB335" s="194"/>
      <c r="AC335" s="194"/>
      <c r="AD335" s="194"/>
      <c r="AE335" s="194"/>
      <c r="AF335" s="194"/>
      <c r="AG335" s="194"/>
      <c r="AH335" s="194"/>
      <c r="AI335" s="194"/>
      <c r="AJ335" s="194"/>
      <c r="AK335" s="194"/>
      <c r="AL335" s="194"/>
      <c r="AM335" s="194"/>
      <c r="AN335" s="194"/>
      <c r="AO335" s="194"/>
      <c r="AP335" s="196"/>
      <c r="AQ335" s="118">
        <f ca="1">IF(BR330=7,COUNTIF(OFFSET($L335,0,0,1,$BR330),"○")+COUNTIF(OFFSET($L335,0,$BR330,1,7),"●"),COUNTIF(OFFSET($L335,0,0,1,$BR330),"○")+COUNTIF(OFFSET($L335,-10,DAY(EOMONTH(L328-1,0))-7+BR330,1,7-$BR330),"○")+COUNTIF(OFFSET(L335,0,BR330,1,7),"●"))</f>
        <v>0</v>
      </c>
      <c r="AR335" s="119">
        <f ca="1">COUNTIF(OFFSET($L335,0,$BR330,1,7),"○")+COUNTIF(OFFSET($L335,0,$BR330+7,1,7),"●")</f>
        <v>0</v>
      </c>
      <c r="AS335" s="119">
        <f ca="1">COUNTIF(OFFSET($L335,0,$BR330+7,1,7),"○")+COUNTIF(OFFSET($L335,0,$BR330+14,1,7),"●")</f>
        <v>0</v>
      </c>
      <c r="AT335" s="119">
        <f ca="1">IF(BR335=3,COUNTIF(OFFSET($L335,0,$BR330+14,1,7),"○")+IFERROR(COUNTIF(OFFSET(L335,0,BR330+22,1,BR333),"●"),0)+COUNTIF(OFFSET(L335,10,0,1,7-BR333),"●"),COUNTIF(OFFSET($L335,0,$BR330+14,1,7),"○")+COUNTIF(OFFSET($L335,0,$BR330+21,1,7),"●"))</f>
        <v>0</v>
      </c>
      <c r="AU335" s="120" t="str">
        <f ca="1">IF((BR335+SIGN(BR330))&lt;5,"-",IF(BR333=0,COUNTIF(OFFSET(L335,0,BR330+21,1,7),"○")+COUNTIF(OFFSET(L335,10,0,1,7-BR333),"●"),COUNTIF(OFFSET(L335,0,BR330+21,1,7),"○")+COUNTIF(OFFSET(L335,0,BR330+28,1,BR333),"●")+COUNTIF(OFFSET(L335,10,1,7-BR333,),"●")))</f>
        <v>-</v>
      </c>
      <c r="AV335" s="198">
        <f>BJ330</f>
        <v>0</v>
      </c>
      <c r="AW335" s="200">
        <f>IF(BD330=0,"対象外",AV335/BD330)</f>
        <v>0</v>
      </c>
      <c r="AX335" s="202" t="str">
        <f ca="1">IF(BD330=0,"対象外",IF(AV335/BD330&gt;=0.285,"達成",IF(AV335&gt;=BO333,"達成※","未")))</f>
        <v>未</v>
      </c>
      <c r="AY335" s="204">
        <f>BK330</f>
        <v>32</v>
      </c>
      <c r="AZ335" s="206">
        <f>IFERROR(AY335/BE330,"")</f>
        <v>3.4261241970021415E-2</v>
      </c>
      <c r="BA335" s="241"/>
      <c r="BB335" s="243"/>
      <c r="BC335" s="238"/>
      <c r="BD335" s="210"/>
      <c r="BE335" s="222"/>
      <c r="BF335" s="210"/>
      <c r="BG335" s="222"/>
      <c r="BH335" s="222"/>
      <c r="BI335" s="222"/>
      <c r="BJ335" s="222"/>
      <c r="BK335" s="222"/>
      <c r="BL335" s="173"/>
      <c r="BM335" s="228"/>
      <c r="BN335" s="228"/>
      <c r="BO335" s="173"/>
      <c r="BP335" s="228"/>
      <c r="BQ335" s="37" t="s">
        <v>100</v>
      </c>
      <c r="BR335" s="104">
        <f>ROUNDDOWN((BR332-BR330)/7,0)</f>
        <v>3</v>
      </c>
      <c r="BS335" s="173"/>
      <c r="BT335" s="173"/>
    </row>
    <row r="336" spans="1:74" s="4" customFormat="1" ht="29.1" customHeight="1" thickBot="1">
      <c r="A336" s="17">
        <f t="shared" si="82"/>
        <v>11</v>
      </c>
      <c r="B336" s="17">
        <f t="shared" si="83"/>
        <v>19</v>
      </c>
      <c r="D336" s="89" cm="1">
        <f t="array" aca="1" ref="D336" ca="1">IF(INDIRECT(VLOOKUP(B336,B$8:C$38,2,FALSE)&amp;(10*A336-1))="","",INDIRECT(VLOOKUP(B336,B$8:C$38,2,FALSE)&amp;(10*A336-1)))</f>
        <v>46253</v>
      </c>
      <c r="E336" s="17" t="str">
        <f t="shared" ca="1" si="80"/>
        <v>水</v>
      </c>
      <c r="F336" s="17" t="str" cm="1">
        <f t="array" aca="1" ref="F336" ca="1">IF(E336="","",IF(INDIRECT(VLOOKUP(B336,B$8:C$38,2,FALSE)&amp;(10*A336+3))="","",INDIRECT(VLOOKUP(B336,B$8:C$38,2,FALSE)&amp;(10*A336+3))))</f>
        <v/>
      </c>
      <c r="G336" s="17" t="str" cm="1">
        <f t="array" aca="1" ref="G336" ca="1">IF(E336="","",IF(INDIRECT(VLOOKUP(B336,B$8:C$38,2,FALSE)&amp;(10*A336+5))="","",INDIRECT(VLOOKUP(B336,B$8:C$38,2,FALSE)&amp;(10*A336+5))))</f>
        <v/>
      </c>
      <c r="H336" s="17" t="str" cm="1">
        <f t="array" aca="1" ref="H336" ca="1">IF(G336="","",IF(G336="●","振替後",IF(G336="▲","振替前",IF(G336="○","休日",IF(G336="外","非対象期間",IF(INDIRECT(VLOOKUP(B336,B$8:C$38,2,FALSE)&amp;(10*A336+5))="","",INDIRECT(VLOOKUP(B336,B$8:C$38,2,FALSE)&amp;(10*A336+5))))))))</f>
        <v/>
      </c>
      <c r="J336" s="69"/>
      <c r="K336" s="213"/>
      <c r="L336" s="195"/>
      <c r="M336" s="195"/>
      <c r="N336" s="195"/>
      <c r="O336" s="195"/>
      <c r="P336" s="195"/>
      <c r="Q336" s="195"/>
      <c r="R336" s="195"/>
      <c r="S336" s="195"/>
      <c r="T336" s="195"/>
      <c r="U336" s="195"/>
      <c r="V336" s="195"/>
      <c r="W336" s="195"/>
      <c r="X336" s="195"/>
      <c r="Y336" s="195"/>
      <c r="Z336" s="195"/>
      <c r="AA336" s="195"/>
      <c r="AB336" s="195"/>
      <c r="AC336" s="195"/>
      <c r="AD336" s="195"/>
      <c r="AE336" s="195"/>
      <c r="AF336" s="195"/>
      <c r="AG336" s="195"/>
      <c r="AH336" s="195"/>
      <c r="AI336" s="195"/>
      <c r="AJ336" s="195"/>
      <c r="AK336" s="195"/>
      <c r="AL336" s="195"/>
      <c r="AM336" s="195"/>
      <c r="AN336" s="195"/>
      <c r="AO336" s="195"/>
      <c r="AP336" s="197"/>
      <c r="AQ336" s="123" t="str">
        <f ca="1">IF(BR330=1,
IF((2-COUNTIF(OFFSET(L335,0,0,1,1),"外")-COUNTIF(OFFSET(L335,-10,BR322-1),"外"))&lt;=AQ335,"達成","未"),
IF((2-COUNTIF(OFFSET(L335,0,MAX(5-WEEKDAY(L328,3),0),1,2),"外"))&lt;=AQ335,"達成","未"))</f>
        <v>未</v>
      </c>
      <c r="AR336" s="124" t="str">
        <f ca="1">IF((2-COUNTIF(OFFSET($L335,0,$BR330+5,1,2),"外"))&lt;=AR335,"達成","未")</f>
        <v>未</v>
      </c>
      <c r="AS336" s="124" t="str">
        <f ca="1">IF((2-COUNTIF(OFFSET($L335,0,$BR330+12,1,2),"外"))&lt;=AS335,"達成","未")</f>
        <v>未</v>
      </c>
      <c r="AT336" s="124" t="str">
        <f ca="1">IF((2-COUNTIF(OFFSET($L335,0,$BR330+19,1,2),"外"))&lt;=AT335,"達成","未")</f>
        <v>未</v>
      </c>
      <c r="AU336" s="125" t="str">
        <f ca="1">IF((BR335+SIGN(BR330))&lt;5,"-",IF((2-COUNTIF(OFFSET($L335,0,$BR330+26,1,2),"外"))&lt;=AU335,"達成","未"))</f>
        <v>-</v>
      </c>
      <c r="AV336" s="199"/>
      <c r="AW336" s="201"/>
      <c r="AX336" s="203"/>
      <c r="AY336" s="205"/>
      <c r="AZ336" s="207"/>
      <c r="BA336" s="38"/>
      <c r="BB336" s="38"/>
      <c r="BC336" s="138"/>
      <c r="BD336" s="138"/>
      <c r="BE336" s="138"/>
      <c r="BF336" s="138"/>
      <c r="BG336" s="138"/>
      <c r="BH336" s="138"/>
      <c r="BI336" s="138"/>
      <c r="BJ336" s="138"/>
      <c r="BK336" s="138"/>
      <c r="BL336" s="46"/>
      <c r="BM336" s="46"/>
      <c r="BN336" s="46"/>
      <c r="BO336" s="46"/>
      <c r="BP336" s="46"/>
      <c r="BQ336" s="46"/>
      <c r="BR336" s="34"/>
      <c r="BS336" s="46"/>
      <c r="BT336" s="2"/>
    </row>
    <row r="337" spans="1:78">
      <c r="A337" s="17">
        <f t="shared" si="82"/>
        <v>11</v>
      </c>
      <c r="B337" s="17">
        <f t="shared" si="83"/>
        <v>20</v>
      </c>
      <c r="D337" s="89" cm="1">
        <f t="array" aca="1" ref="D337" ca="1">IF(INDIRECT(VLOOKUP(B337,B$8:C$38,2,FALSE)&amp;(10*A337-1))="","",INDIRECT(VLOOKUP(B337,B$8:C$38,2,FALSE)&amp;(10*A337-1)))</f>
        <v>46254</v>
      </c>
      <c r="E337" s="17" t="str">
        <f t="shared" ca="1" si="80"/>
        <v>木</v>
      </c>
      <c r="F337" s="17" t="str" cm="1">
        <f t="array" aca="1" ref="F337" ca="1">IF(E337="","",IF(INDIRECT(VLOOKUP(B337,B$8:C$38,2,FALSE)&amp;(10*A337+3))="","",INDIRECT(VLOOKUP(B337,B$8:C$38,2,FALSE)&amp;(10*A337+3))))</f>
        <v/>
      </c>
      <c r="G337" s="17" t="str" cm="1">
        <f t="array" aca="1" ref="G337" ca="1">IF(E337="","",IF(INDIRECT(VLOOKUP(B337,B$8:C$38,2,FALSE)&amp;(10*A337+5))="","",INDIRECT(VLOOKUP(B337,B$8:C$38,2,FALSE)&amp;(10*A337+5))))</f>
        <v/>
      </c>
      <c r="H337" s="17" t="str" cm="1">
        <f t="array" aca="1" ref="H337" ca="1">IF(G337="","",IF(G337="●","振替後",IF(G337="▲","振替前",IF(G337="○","休日",IF(G337="外","非対象期間",IF(INDIRECT(VLOOKUP(B337,B$8:C$38,2,FALSE)&amp;(10*A337+5))="","",INDIRECT(VLOOKUP(B337,B$8:C$38,2,FALSE)&amp;(10*A337+5))))))))</f>
        <v/>
      </c>
      <c r="J337" s="52"/>
      <c r="K337" s="53"/>
      <c r="L337" s="53"/>
      <c r="M337" s="53"/>
      <c r="N337" s="70"/>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BI337" s="7"/>
      <c r="BJ337" s="7"/>
      <c r="BK337" s="7"/>
      <c r="BL337" s="2"/>
    </row>
    <row r="338" spans="1:78" outlineLevel="1">
      <c r="A338" s="17">
        <f t="shared" si="82"/>
        <v>11</v>
      </c>
      <c r="B338" s="17">
        <f t="shared" si="83"/>
        <v>21</v>
      </c>
      <c r="D338" s="89" cm="1">
        <f t="array" aca="1" ref="D338" ca="1">IF(INDIRECT(VLOOKUP(B338,B$8:C$38,2,FALSE)&amp;(10*A338-1))="","",INDIRECT(VLOOKUP(B338,B$8:C$38,2,FALSE)&amp;(10*A338-1)))</f>
        <v>46255</v>
      </c>
      <c r="E338" s="17" t="str">
        <f t="shared" ca="1" si="80"/>
        <v>金</v>
      </c>
      <c r="F338" s="17" t="str" cm="1">
        <f t="array" aca="1" ref="F338" ca="1">IF(E338="","",IF(INDIRECT(VLOOKUP(B338,B$8:C$38,2,FALSE)&amp;(10*A338+3))="","",INDIRECT(VLOOKUP(B338,B$8:C$38,2,FALSE)&amp;(10*A338+3))))</f>
        <v/>
      </c>
      <c r="G338" s="17" t="str" cm="1">
        <f t="array" aca="1" ref="G338" ca="1">IF(E338="","",IF(INDIRECT(VLOOKUP(B338,B$8:C$38,2,FALSE)&amp;(10*A338+5))="","",INDIRECT(VLOOKUP(B338,B$8:C$38,2,FALSE)&amp;(10*A338+5))))</f>
        <v/>
      </c>
      <c r="H338" s="17" t="str" cm="1">
        <f t="array" aca="1" ref="H338" ca="1">IF(G338="","",IF(G338="●","振替後",IF(G338="▲","振替前",IF(G338="○","休日",IF(G338="外","非対象期間",IF(INDIRECT(VLOOKUP(B338,B$8:C$38,2,FALSE)&amp;(10*A338+5))="","",INDIRECT(VLOOKUP(B338,B$8:C$38,2,FALSE)&amp;(10*A338+5))))))))</f>
        <v/>
      </c>
      <c r="J338" s="52"/>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4"/>
      <c r="AR338" s="54"/>
      <c r="AS338" s="54"/>
      <c r="AT338" s="54"/>
      <c r="AU338" s="54"/>
      <c r="AV338" s="52"/>
      <c r="AW338" s="52"/>
      <c r="AX338" s="52"/>
      <c r="AY338" s="52"/>
      <c r="AZ338" s="52"/>
      <c r="BL338" s="2"/>
    </row>
    <row r="339" spans="1:78">
      <c r="A339" s="17">
        <f t="shared" si="82"/>
        <v>11</v>
      </c>
      <c r="B339" s="17">
        <f t="shared" si="83"/>
        <v>22</v>
      </c>
      <c r="D339" s="89" cm="1">
        <f t="array" aca="1" ref="D339" ca="1">IF(INDIRECT(VLOOKUP(B339,B$8:C$38,2,FALSE)&amp;(10*A339-1))="","",INDIRECT(VLOOKUP(B339,B$8:C$38,2,FALSE)&amp;(10*A339-1)))</f>
        <v>46256</v>
      </c>
      <c r="E339" s="17" t="str">
        <f t="shared" ca="1" si="80"/>
        <v>土</v>
      </c>
      <c r="F339" s="17" t="str" cm="1">
        <f t="array" aca="1" ref="F339" ca="1">IF(E339="","",IF(INDIRECT(VLOOKUP(B339,B$8:C$38,2,FALSE)&amp;(10*A339+3))="","",INDIRECT(VLOOKUP(B339,B$8:C$38,2,FALSE)&amp;(10*A339+3))))</f>
        <v/>
      </c>
      <c r="G339" s="17" t="str" cm="1">
        <f t="array" aca="1" ref="G339" ca="1">IF(E339="","",IF(INDIRECT(VLOOKUP(B339,B$8:C$38,2,FALSE)&amp;(10*A339+5))="","",INDIRECT(VLOOKUP(B339,B$8:C$38,2,FALSE)&amp;(10*A339+5))))</f>
        <v/>
      </c>
      <c r="H339" s="17" t="str" cm="1">
        <f t="array" aca="1" ref="H339" ca="1">IF(G339="","",IF(G339="●","振替後",IF(G339="▲","振替前",IF(G339="○","休日",IF(G339="外","非対象期間",IF(INDIRECT(VLOOKUP(B339,B$8:C$38,2,FALSE)&amp;(10*A339+5))="","",INDIRECT(VLOOKUP(B339,B$8:C$38,2,FALSE)&amp;(10*A339+5))))))))</f>
        <v/>
      </c>
      <c r="J339" s="52"/>
      <c r="K339" s="53"/>
      <c r="L339" s="53"/>
      <c r="M339" s="53"/>
      <c r="N339" s="53"/>
      <c r="O339" s="53"/>
      <c r="P339" s="53"/>
      <c r="Q339" s="53"/>
      <c r="R339" s="53"/>
      <c r="S339" s="53"/>
      <c r="T339" s="53"/>
      <c r="U339" s="53"/>
      <c r="V339" s="53"/>
      <c r="W339" s="53"/>
      <c r="X339" s="53"/>
      <c r="Y339" s="53"/>
      <c r="Z339" s="53"/>
      <c r="AA339" s="53"/>
      <c r="AB339" s="53"/>
      <c r="AC339" s="53"/>
      <c r="AD339" s="53"/>
      <c r="AE339" s="53"/>
      <c r="AF339" s="53"/>
      <c r="AG339" s="53"/>
      <c r="AH339" s="53"/>
      <c r="AI339" s="53"/>
      <c r="AJ339" s="53"/>
      <c r="AK339" s="53"/>
      <c r="AL339" s="53"/>
      <c r="AM339" s="53"/>
      <c r="AN339" s="53"/>
      <c r="AO339" s="53"/>
      <c r="AP339" s="53"/>
      <c r="AQ339" s="54"/>
      <c r="AR339" s="54"/>
      <c r="AS339" s="54"/>
      <c r="AT339" s="54"/>
      <c r="AU339" s="54"/>
      <c r="AV339" s="52"/>
      <c r="AW339" s="52"/>
      <c r="AX339" s="52"/>
      <c r="AY339" s="52"/>
      <c r="AZ339" s="52"/>
      <c r="BL339" s="2"/>
    </row>
    <row r="340" spans="1:78" ht="20.25" customHeight="1">
      <c r="A340" s="17">
        <f t="shared" si="82"/>
        <v>11</v>
      </c>
      <c r="B340" s="17">
        <f t="shared" si="83"/>
        <v>23</v>
      </c>
      <c r="D340" s="89" cm="1">
        <f t="array" aca="1" ref="D340" ca="1">IF(INDIRECT(VLOOKUP(B340,B$8:C$38,2,FALSE)&amp;(10*A340-1))="","",INDIRECT(VLOOKUP(B340,B$8:C$38,2,FALSE)&amp;(10*A340-1)))</f>
        <v>46257</v>
      </c>
      <c r="E340" s="17" t="str">
        <f t="shared" ca="1" si="80"/>
        <v>日</v>
      </c>
      <c r="F340" s="17" t="str" cm="1">
        <f t="array" aca="1" ref="F340" ca="1">IF(E340="","",IF(INDIRECT(VLOOKUP(B340,B$8:C$38,2,FALSE)&amp;(10*A340+3))="","",INDIRECT(VLOOKUP(B340,B$8:C$38,2,FALSE)&amp;(10*A340+3))))</f>
        <v/>
      </c>
      <c r="G340" s="17" t="str" cm="1">
        <f t="array" aca="1" ref="G340" ca="1">IF(E340="","",IF(INDIRECT(VLOOKUP(B340,B$8:C$38,2,FALSE)&amp;(10*A340+5))="","",INDIRECT(VLOOKUP(B340,B$8:C$38,2,FALSE)&amp;(10*A340+5))))</f>
        <v/>
      </c>
      <c r="H340" s="17" t="str" cm="1">
        <f t="array" aca="1" ref="H340" ca="1">IF(G340="","",IF(G340="●","振替後",IF(G340="▲","振替前",IF(G340="○","休日",IF(G340="外","非対象期間",IF(INDIRECT(VLOOKUP(B340,B$8:C$38,2,FALSE)&amp;(10*A340+5))="","",INDIRECT(VLOOKUP(B340,B$8:C$38,2,FALSE)&amp;(10*A340+5))))))))</f>
        <v/>
      </c>
      <c r="J340" s="54"/>
      <c r="K340" s="55" t="s">
        <v>14</v>
      </c>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211" t="s">
        <v>117</v>
      </c>
      <c r="AI340" s="211"/>
      <c r="AJ340" s="211"/>
      <c r="AK340" s="211"/>
      <c r="AL340" s="211"/>
      <c r="AM340" s="211"/>
      <c r="AN340" s="211"/>
      <c r="AO340" s="211"/>
      <c r="AP340" s="211"/>
      <c r="AQ340" s="211"/>
      <c r="AR340" s="211"/>
      <c r="AS340" s="211"/>
      <c r="AT340" s="211"/>
      <c r="AU340" s="211"/>
      <c r="AV340" s="211"/>
      <c r="AW340" s="211"/>
      <c r="AX340" s="56" t="s">
        <v>157</v>
      </c>
      <c r="AY340" s="186">
        <f>IF(AX340="計画",VLOOKUP(BL341,BX342:BZ393,2),VLOOKUP(BL341,BX342:BZ393,3))</f>
        <v>0.2857142857142857</v>
      </c>
      <c r="AZ340" s="187"/>
      <c r="BA340" s="39"/>
      <c r="BB340" s="39"/>
      <c r="BI340" s="20" t="s">
        <v>65</v>
      </c>
      <c r="BJ340" s="20"/>
      <c r="BK340" s="20"/>
      <c r="BL340" s="20" t="s">
        <v>66</v>
      </c>
      <c r="BM340" s="20" t="s">
        <v>62</v>
      </c>
      <c r="BN340" s="20" t="s">
        <v>112</v>
      </c>
      <c r="BO340" s="21" t="s">
        <v>63</v>
      </c>
      <c r="BP340" s="27"/>
      <c r="BQ340" s="27"/>
      <c r="BR340" s="27"/>
    </row>
    <row r="341" spans="1:78">
      <c r="A341" s="17">
        <f t="shared" si="82"/>
        <v>11</v>
      </c>
      <c r="B341" s="17">
        <f t="shared" si="83"/>
        <v>24</v>
      </c>
      <c r="D341" s="89" cm="1">
        <f t="array" aca="1" ref="D341" ca="1">IF(INDIRECT(VLOOKUP(B341,B$8:C$38,2,FALSE)&amp;(10*A341-1))="","",INDIRECT(VLOOKUP(B341,B$8:C$38,2,FALSE)&amp;(10*A341-1)))</f>
        <v>46258</v>
      </c>
      <c r="E341" s="17" t="str">
        <f t="shared" ca="1" si="80"/>
        <v>月</v>
      </c>
      <c r="F341" s="17" t="str" cm="1">
        <f t="array" aca="1" ref="F341" ca="1">IF(E341="","",IF(INDIRECT(VLOOKUP(B341,B$8:C$38,2,FALSE)&amp;(10*A341+3))="","",INDIRECT(VLOOKUP(B341,B$8:C$38,2,FALSE)&amp;(10*A341+3))))</f>
        <v/>
      </c>
      <c r="G341" s="17" t="str" cm="1">
        <f t="array" aca="1" ref="G341" ca="1">IF(E341="","",IF(INDIRECT(VLOOKUP(B341,B$8:C$38,2,FALSE)&amp;(10*A341+5))="","",INDIRECT(VLOOKUP(B341,B$8:C$38,2,FALSE)&amp;(10*A341+5))))</f>
        <v/>
      </c>
      <c r="H341" s="17" t="str" cm="1">
        <f t="array" aca="1" ref="H341" ca="1">IF(G341="","",IF(G341="●","振替後",IF(G341="▲","振替前",IF(G341="○","休日",IF(G341="外","非対象期間",IF(INDIRECT(VLOOKUP(B341,B$8:C$38,2,FALSE)&amp;(10*A341+5))="","",INDIRECT(VLOOKUP(B341,B$8:C$38,2,FALSE)&amp;(10*A341+5))))))))</f>
        <v/>
      </c>
      <c r="J341" s="52"/>
      <c r="K341" s="57" t="str">
        <f ca="1">IF(COUNTIF(AX7:AX337,"達成※")&gt;0,AM377,"")</f>
        <v>※暦上の土曜日・日曜日の閉所では２８．５％に満たない月は、その月の土曜日・日曜日の合計日数以上に閉所を行っている場合に、月単位４週８休（２８．５％）以上を達成しているものとみなす</v>
      </c>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63"/>
      <c r="AR341" s="63"/>
      <c r="AS341" s="63"/>
      <c r="AT341" s="63"/>
      <c r="AU341" s="63"/>
      <c r="AV341" s="52"/>
      <c r="AW341" s="52"/>
      <c r="AX341" s="52"/>
      <c r="AY341" s="52"/>
      <c r="AZ341" s="58"/>
      <c r="BA341" s="5"/>
      <c r="BB341" s="5"/>
      <c r="BI341" s="188">
        <f>DATE($M$6,$O$6,1)</f>
        <v>45931</v>
      </c>
      <c r="BJ341" s="148"/>
      <c r="BK341" s="148"/>
      <c r="BL341" s="190">
        <f>DATE($T$6,$V$6,1)</f>
        <v>46082</v>
      </c>
      <c r="BM341" s="192">
        <f>(DATEDIF(BI341,BL341,"m"))+1</f>
        <v>6</v>
      </c>
      <c r="BN341" s="192">
        <f ca="1">SUM(BT10:BT335)</f>
        <v>6</v>
      </c>
      <c r="BO341" s="173">
        <f ca="1">BS10+BS20+BS30+BS40+BS50+BS60+BS70+BS80+BS90+BS100+BS110+BS120+BS130+BS140+BS150+BS160+BS170+BS180+BS190+BS200+BS210+BS220+BS230+BS240+BS250+BS260+BS270+BS280+BS290+BS300+BS310+BS320+BS330</f>
        <v>6</v>
      </c>
      <c r="BP341" s="46"/>
      <c r="BQ341" s="46"/>
      <c r="BR341" s="46"/>
      <c r="BY341" s="2" t="s">
        <v>85</v>
      </c>
      <c r="BZ341" s="2" t="s">
        <v>86</v>
      </c>
    </row>
    <row r="342" spans="1:78" ht="21" customHeight="1">
      <c r="A342" s="17">
        <f t="shared" si="82"/>
        <v>11</v>
      </c>
      <c r="B342" s="17">
        <f t="shared" si="83"/>
        <v>25</v>
      </c>
      <c r="D342" s="89" cm="1">
        <f t="array" aca="1" ref="D342" ca="1">IF(INDIRECT(VLOOKUP(B342,B$8:C$38,2,FALSE)&amp;(10*A342-1))="","",INDIRECT(VLOOKUP(B342,B$8:C$38,2,FALSE)&amp;(10*A342-1)))</f>
        <v>46259</v>
      </c>
      <c r="E342" s="17" t="str">
        <f t="shared" ca="1" si="80"/>
        <v>火</v>
      </c>
      <c r="F342" s="17" t="str" cm="1">
        <f t="array" aca="1" ref="F342" ca="1">IF(E342="","",IF(INDIRECT(VLOOKUP(B342,B$8:C$38,2,FALSE)&amp;(10*A342+3))="","",INDIRECT(VLOOKUP(B342,B$8:C$38,2,FALSE)&amp;(10*A342+3))))</f>
        <v/>
      </c>
      <c r="G342" s="17" t="str" cm="1">
        <f t="array" aca="1" ref="G342" ca="1">IF(E342="","",IF(INDIRECT(VLOOKUP(B342,B$8:C$38,2,FALSE)&amp;(10*A342+5))="","",INDIRECT(VLOOKUP(B342,B$8:C$38,2,FALSE)&amp;(10*A342+5))))</f>
        <v/>
      </c>
      <c r="H342" s="17" t="str" cm="1">
        <f t="array" aca="1" ref="H342" ca="1">IF(G342="","",IF(G342="●","振替後",IF(G342="▲","振替前",IF(G342="○","休日",IF(G342="外","非対象期間",IF(INDIRECT(VLOOKUP(B342,B$8:C$38,2,FALSE)&amp;(10*A342+5))="","",INDIRECT(VLOOKUP(B342,B$8:C$38,2,FALSE)&amp;(10*A342+5))))))))</f>
        <v/>
      </c>
      <c r="J342" s="54"/>
      <c r="K342" s="53"/>
      <c r="L342" s="53"/>
      <c r="M342" s="53"/>
      <c r="N342" s="53"/>
      <c r="O342" s="53"/>
      <c r="P342" s="53"/>
      <c r="Q342" s="53"/>
      <c r="R342" s="53"/>
      <c r="S342" s="53"/>
      <c r="T342" s="53"/>
      <c r="U342" s="53"/>
      <c r="V342" s="53"/>
      <c r="W342" s="53"/>
      <c r="X342" s="53"/>
      <c r="Y342" s="53"/>
      <c r="Z342" s="53"/>
      <c r="AA342" s="53"/>
      <c r="AB342" s="53"/>
      <c r="AC342" s="53"/>
      <c r="AD342" s="53"/>
      <c r="AE342" s="53"/>
      <c r="AF342" s="53"/>
      <c r="AG342" s="53"/>
      <c r="AH342" s="167" t="s">
        <v>118</v>
      </c>
      <c r="AI342" s="168"/>
      <c r="AJ342" s="168"/>
      <c r="AK342" s="168"/>
      <c r="AL342" s="169"/>
      <c r="AM342" s="174" t="str">
        <f>IF(AY340&gt;=0.285,AM372,"未達成")</f>
        <v>通期：達成　（※通期のみ達成の場合は補正なし）</v>
      </c>
      <c r="AN342" s="174"/>
      <c r="AO342" s="174"/>
      <c r="AP342" s="174"/>
      <c r="AQ342" s="174"/>
      <c r="AR342" s="174"/>
      <c r="AS342" s="174"/>
      <c r="AT342" s="174"/>
      <c r="AU342" s="174"/>
      <c r="AV342" s="174"/>
      <c r="AW342" s="174"/>
      <c r="AX342" s="174"/>
      <c r="AY342" s="174"/>
      <c r="AZ342" s="175"/>
      <c r="BA342" s="40"/>
      <c r="BB342" s="40"/>
      <c r="BI342" s="189"/>
      <c r="BJ342" s="149"/>
      <c r="BK342" s="149"/>
      <c r="BL342" s="191"/>
      <c r="BM342" s="193"/>
      <c r="BN342" s="193"/>
      <c r="BO342" s="173"/>
      <c r="BP342" s="46"/>
      <c r="BQ342" s="46"/>
      <c r="BR342" s="46"/>
      <c r="BX342" s="25">
        <f>L8</f>
        <v>45931</v>
      </c>
      <c r="BY342" s="26">
        <f>AZ13</f>
        <v>0.16666666666666666</v>
      </c>
      <c r="BZ342" s="26">
        <f>AZ15</f>
        <v>0.16666666666666666</v>
      </c>
    </row>
    <row r="343" spans="1:78" ht="21" customHeight="1">
      <c r="A343" s="17">
        <f t="shared" si="82"/>
        <v>11</v>
      </c>
      <c r="B343" s="17">
        <f t="shared" si="83"/>
        <v>26</v>
      </c>
      <c r="D343" s="89" cm="1">
        <f t="array" aca="1" ref="D343" ca="1">IF(INDIRECT(VLOOKUP(B343,B$8:C$38,2,FALSE)&amp;(10*A343-1))="","",INDIRECT(VLOOKUP(B343,B$8:C$38,2,FALSE)&amp;(10*A343-1)))</f>
        <v>46260</v>
      </c>
      <c r="E343" s="17" t="str">
        <f t="shared" ca="1" si="80"/>
        <v>水</v>
      </c>
      <c r="F343" s="17" t="str" cm="1">
        <f t="array" aca="1" ref="F343" ca="1">IF(E343="","",IF(INDIRECT(VLOOKUP(B343,B$8:C$38,2,FALSE)&amp;(10*A343+3))="","",INDIRECT(VLOOKUP(B343,B$8:C$38,2,FALSE)&amp;(10*A343+3))))</f>
        <v/>
      </c>
      <c r="G343" s="17" t="str" cm="1">
        <f t="array" aca="1" ref="G343" ca="1">IF(E343="","",IF(INDIRECT(VLOOKUP(B343,B$8:C$38,2,FALSE)&amp;(10*A343+5))="","",INDIRECT(VLOOKUP(B343,B$8:C$38,2,FALSE)&amp;(10*A343+5))))</f>
        <v/>
      </c>
      <c r="H343" s="17" t="str" cm="1">
        <f t="array" aca="1" ref="H343" ca="1">IF(G343="","",IF(G343="●","振替後",IF(G343="▲","振替前",IF(G343="○","休日",IF(G343="外","非対象期間",IF(INDIRECT(VLOOKUP(B343,B$8:C$38,2,FALSE)&amp;(10*A343+5))="","",INDIRECT(VLOOKUP(B343,B$8:C$38,2,FALSE)&amp;(10*A343+5))))))))</f>
        <v/>
      </c>
      <c r="J343" s="54"/>
      <c r="K343" s="53"/>
      <c r="L343" s="53"/>
      <c r="M343" s="53"/>
      <c r="N343" s="53"/>
      <c r="O343" s="53"/>
      <c r="P343" s="53"/>
      <c r="Q343" s="53"/>
      <c r="R343" s="53"/>
      <c r="S343" s="53"/>
      <c r="T343" s="53"/>
      <c r="U343" s="53"/>
      <c r="V343" s="53"/>
      <c r="W343" s="53"/>
      <c r="X343" s="53"/>
      <c r="Y343" s="53"/>
      <c r="Z343" s="53"/>
      <c r="AA343" s="53"/>
      <c r="AB343" s="53"/>
      <c r="AC343" s="53"/>
      <c r="AD343" s="53"/>
      <c r="AE343" s="53"/>
      <c r="AF343" s="53"/>
      <c r="AG343" s="53"/>
      <c r="AH343" s="176" t="s">
        <v>95</v>
      </c>
      <c r="AI343" s="177"/>
      <c r="AJ343" s="177"/>
      <c r="AK343" s="177"/>
      <c r="AL343" s="178"/>
      <c r="AM343" s="179" t="str">
        <f ca="1">IF(BM341=BO341,AM373,"未達成")</f>
        <v>月単位：達成</v>
      </c>
      <c r="AN343" s="179"/>
      <c r="AO343" s="179"/>
      <c r="AP343" s="179"/>
      <c r="AQ343" s="179"/>
      <c r="AR343" s="179"/>
      <c r="AS343" s="179"/>
      <c r="AT343" s="179"/>
      <c r="AU343" s="179"/>
      <c r="AV343" s="179"/>
      <c r="AW343" s="179"/>
      <c r="AX343" s="179"/>
      <c r="AY343" s="179"/>
      <c r="AZ343" s="180"/>
      <c r="BA343" s="32"/>
      <c r="BB343" s="32"/>
      <c r="BL343" s="2"/>
      <c r="BX343" s="25">
        <f>DATE(YEAR(BX342),MONTH(BX342)+1,DAY(BX342))</f>
        <v>45962</v>
      </c>
      <c r="BY343" s="26">
        <f>AZ23</f>
        <v>0.2857142857142857</v>
      </c>
      <c r="BZ343" s="26">
        <f>AZ25</f>
        <v>0.2857142857142857</v>
      </c>
    </row>
    <row r="344" spans="1:78" ht="28.5" customHeight="1">
      <c r="A344" s="17">
        <f t="shared" si="82"/>
        <v>11</v>
      </c>
      <c r="B344" s="17">
        <f t="shared" si="83"/>
        <v>27</v>
      </c>
      <c r="D344" s="89" cm="1">
        <f t="array" aca="1" ref="D344" ca="1">IF(INDIRECT(VLOOKUP(B344,B$8:C$38,2,FALSE)&amp;(10*A344-1))="","",INDIRECT(VLOOKUP(B344,B$8:C$38,2,FALSE)&amp;(10*A344-1)))</f>
        <v>46261</v>
      </c>
      <c r="E344" s="17" t="str">
        <f t="shared" ca="1" si="80"/>
        <v>木</v>
      </c>
      <c r="F344" s="17" t="str" cm="1">
        <f t="array" aca="1" ref="F344" ca="1">IF(E344="","",IF(INDIRECT(VLOOKUP(B344,B$8:C$38,2,FALSE)&amp;(10*A344+3))="","",INDIRECT(VLOOKUP(B344,B$8:C$38,2,FALSE)&amp;(10*A344+3))))</f>
        <v/>
      </c>
      <c r="G344" s="17" t="str" cm="1">
        <f t="array" aca="1" ref="G344" ca="1">IF(E344="","",IF(INDIRECT(VLOOKUP(B344,B$8:C$38,2,FALSE)&amp;(10*A344+5))="","",INDIRECT(VLOOKUP(B344,B$8:C$38,2,FALSE)&amp;(10*A344+5))))</f>
        <v/>
      </c>
      <c r="H344" s="17" t="str" cm="1">
        <f t="array" aca="1" ref="H344" ca="1">IF(G344="","",IF(G344="●","振替後",IF(G344="▲","振替前",IF(G344="○","休日",IF(G344="外","非対象期間",IF(INDIRECT(VLOOKUP(B344,B$8:C$38,2,FALSE)&amp;(10*A344+5))="","",INDIRECT(VLOOKUP(B344,B$8:C$38,2,FALSE)&amp;(10*A344+5))))))))</f>
        <v/>
      </c>
      <c r="J344" s="54"/>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181" t="s">
        <v>155</v>
      </c>
      <c r="AI344" s="182"/>
      <c r="AJ344" s="182"/>
      <c r="AK344" s="182"/>
      <c r="AL344" s="183"/>
      <c r="AM344" s="184" t="str">
        <f ca="1">IF(BM341=BN341,AM374,"未達成")</f>
        <v>週単位：達成</v>
      </c>
      <c r="AN344" s="184"/>
      <c r="AO344" s="184"/>
      <c r="AP344" s="184"/>
      <c r="AQ344" s="184"/>
      <c r="AR344" s="184"/>
      <c r="AS344" s="184"/>
      <c r="AT344" s="184"/>
      <c r="AU344" s="184"/>
      <c r="AV344" s="184"/>
      <c r="AW344" s="184"/>
      <c r="AX344" s="184"/>
      <c r="AY344" s="184"/>
      <c r="AZ344" s="185"/>
      <c r="BA344" s="32"/>
      <c r="BB344" s="32"/>
      <c r="BL344" s="2"/>
      <c r="BX344" s="25">
        <f>DATE(YEAR(BX343),MONTH(BX343)+1,DAY(BX343))</f>
        <v>45992</v>
      </c>
      <c r="BY344" s="26">
        <f>AZ33</f>
        <v>0.2857142857142857</v>
      </c>
      <c r="BZ344" s="26">
        <f>AZ35</f>
        <v>0.2857142857142857</v>
      </c>
    </row>
    <row r="345" spans="1:78" ht="28.5" customHeight="1">
      <c r="A345" s="17">
        <f t="shared" si="82"/>
        <v>11</v>
      </c>
      <c r="B345" s="17">
        <f t="shared" si="83"/>
        <v>28</v>
      </c>
      <c r="D345" s="89" cm="1">
        <f t="array" aca="1" ref="D345" ca="1">IF(INDIRECT(VLOOKUP(B345,B$8:C$38,2,FALSE)&amp;(10*A345-1))="","",INDIRECT(VLOOKUP(B345,B$8:C$38,2,FALSE)&amp;(10*A345-1)))</f>
        <v>46262</v>
      </c>
      <c r="E345" s="17" t="str">
        <f t="shared" ca="1" si="80"/>
        <v>金</v>
      </c>
      <c r="F345" s="17" t="str" cm="1">
        <f t="array" aca="1" ref="F345" ca="1">IF(E345="","",IF(INDIRECT(VLOOKUP(B345,B$8:C$38,2,FALSE)&amp;(10*A345+3))="","",INDIRECT(VLOOKUP(B345,B$8:C$38,2,FALSE)&amp;(10*A345+3))))</f>
        <v/>
      </c>
      <c r="G345" s="17" t="str" cm="1">
        <f t="array" aca="1" ref="G345" ca="1">IF(E345="","",IF(INDIRECT(VLOOKUP(B345,B$8:C$38,2,FALSE)&amp;(10*A345+5))="","",INDIRECT(VLOOKUP(B345,B$8:C$38,2,FALSE)&amp;(10*A345+5))))</f>
        <v/>
      </c>
      <c r="H345" s="17" t="str" cm="1">
        <f t="array" aca="1" ref="H345" ca="1">IF(G345="","",IF(G345="●","振替後",IF(G345="▲","振替前",IF(G345="○","休日",IF(G345="外","非対象期間",IF(INDIRECT(VLOOKUP(B345,B$8:C$38,2,FALSE)&amp;(10*A345+5))="","",INDIRECT(VLOOKUP(B345,B$8:C$38,2,FALSE)&amp;(10*A345+5))))))))</f>
        <v/>
      </c>
      <c r="J345" s="54"/>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90"/>
      <c r="AI345" s="90"/>
      <c r="AJ345" s="90"/>
      <c r="AK345" s="90"/>
      <c r="AL345" s="90"/>
      <c r="AM345" s="60"/>
      <c r="AN345" s="60"/>
      <c r="AO345" s="60"/>
      <c r="AP345" s="60"/>
      <c r="AQ345" s="115"/>
      <c r="AR345" s="115"/>
      <c r="AS345" s="115"/>
      <c r="AT345" s="115"/>
      <c r="AU345" s="115"/>
      <c r="AV345" s="60"/>
      <c r="AW345" s="60"/>
      <c r="AX345" s="60"/>
      <c r="AY345" s="60"/>
      <c r="AZ345" s="60"/>
      <c r="BA345" s="32"/>
      <c r="BB345" s="32"/>
      <c r="BL345" s="2"/>
      <c r="BX345" s="25"/>
      <c r="BY345" s="26"/>
      <c r="BZ345" s="26"/>
    </row>
    <row r="346" spans="1:78" ht="28.5" customHeight="1">
      <c r="A346" s="17">
        <f t="shared" si="82"/>
        <v>11</v>
      </c>
      <c r="B346" s="17">
        <f t="shared" si="83"/>
        <v>29</v>
      </c>
      <c r="D346" s="89" cm="1">
        <f t="array" aca="1" ref="D346" ca="1">IF(INDIRECT(VLOOKUP(B346,B$8:C$38,2,FALSE)&amp;(10*A346-1))="","",INDIRECT(VLOOKUP(B346,B$8:C$38,2,FALSE)&amp;(10*A346-1)))</f>
        <v>46263</v>
      </c>
      <c r="E346" s="17" t="str">
        <f t="shared" ca="1" si="80"/>
        <v>土</v>
      </c>
      <c r="F346" s="17" t="str" cm="1">
        <f t="array" aca="1" ref="F346" ca="1">IF(E346="","",IF(INDIRECT(VLOOKUP(B346,B$8:C$38,2,FALSE)&amp;(10*A346+3))="","",INDIRECT(VLOOKUP(B346,B$8:C$38,2,FALSE)&amp;(10*A346+3))))</f>
        <v/>
      </c>
      <c r="G346" s="17" t="str" cm="1">
        <f t="array" aca="1" ref="G346" ca="1">IF(E346="","",IF(INDIRECT(VLOOKUP(B346,B$8:C$38,2,FALSE)&amp;(10*A346+5))="","",INDIRECT(VLOOKUP(B346,B$8:C$38,2,FALSE)&amp;(10*A346+5))))</f>
        <v/>
      </c>
      <c r="H346" s="17" t="str" cm="1">
        <f t="array" aca="1" ref="H346" ca="1">IF(G346="","",IF(G346="●","振替後",IF(G346="▲","振替前",IF(G346="○","休日",IF(G346="外","非対象期間",IF(INDIRECT(VLOOKUP(B346,B$8:C$38,2,FALSE)&amp;(10*A346+5))="","",INDIRECT(VLOOKUP(B346,B$8:C$38,2,FALSE)&amp;(10*A346+5))))))))</f>
        <v/>
      </c>
      <c r="J346" s="54"/>
      <c r="K346" s="53"/>
      <c r="L346" s="53"/>
      <c r="M346" s="53"/>
      <c r="N346" s="53"/>
      <c r="O346" s="53"/>
      <c r="P346" s="53"/>
      <c r="Q346" s="53"/>
      <c r="R346" s="53"/>
      <c r="S346" s="53"/>
      <c r="T346" s="53"/>
      <c r="U346" s="53"/>
      <c r="V346" s="53"/>
      <c r="W346" s="53"/>
      <c r="X346" s="53"/>
      <c r="Y346" s="53"/>
      <c r="Z346" s="53"/>
      <c r="AA346" s="53"/>
      <c r="AB346" s="53"/>
      <c r="AC346" s="53"/>
      <c r="AD346" s="53"/>
      <c r="AE346" s="53"/>
      <c r="AF346" s="53"/>
      <c r="AG346" s="53"/>
      <c r="AH346" s="90"/>
      <c r="AI346" s="90"/>
      <c r="AJ346" s="90"/>
      <c r="AK346" s="90"/>
      <c r="AL346" s="90"/>
      <c r="AM346" s="60"/>
      <c r="AN346" s="60"/>
      <c r="AO346" s="60"/>
      <c r="AP346" s="60"/>
      <c r="AQ346" s="115"/>
      <c r="AR346" s="115"/>
      <c r="AS346" s="115"/>
      <c r="AT346" s="115"/>
      <c r="AU346" s="115"/>
      <c r="AV346" s="60"/>
      <c r="AW346" s="60"/>
      <c r="AX346" s="60"/>
      <c r="AY346" s="60"/>
      <c r="AZ346" s="60"/>
      <c r="BA346" s="32"/>
      <c r="BB346" s="32"/>
      <c r="BL346" s="2"/>
      <c r="BX346" s="25"/>
      <c r="BY346" s="26"/>
      <c r="BZ346" s="26"/>
    </row>
    <row r="347" spans="1:78" ht="28.5" customHeight="1">
      <c r="A347" s="17">
        <f t="shared" si="82"/>
        <v>11</v>
      </c>
      <c r="B347" s="17">
        <f t="shared" si="83"/>
        <v>30</v>
      </c>
      <c r="D347" s="89" cm="1">
        <f t="array" aca="1" ref="D347" ca="1">IF(INDIRECT(VLOOKUP(B347,B$8:C$38,2,FALSE)&amp;(10*A347-1))="","",INDIRECT(VLOOKUP(B347,B$8:C$38,2,FALSE)&amp;(10*A347-1)))</f>
        <v>46264</v>
      </c>
      <c r="E347" s="17" t="str">
        <f t="shared" ca="1" si="80"/>
        <v>日</v>
      </c>
      <c r="F347" s="17" t="str" cm="1">
        <f t="array" aca="1" ref="F347" ca="1">IF(E347="","",IF(INDIRECT(VLOOKUP(B347,B$8:C$38,2,FALSE)&amp;(10*A347+3))="","",INDIRECT(VLOOKUP(B347,B$8:C$38,2,FALSE)&amp;(10*A347+3))))</f>
        <v/>
      </c>
      <c r="G347" s="17" t="str" cm="1">
        <f t="array" aca="1" ref="G347" ca="1">IF(E347="","",IF(INDIRECT(VLOOKUP(B347,B$8:C$38,2,FALSE)&amp;(10*A347+5))="","",INDIRECT(VLOOKUP(B347,B$8:C$38,2,FALSE)&amp;(10*A347+5))))</f>
        <v/>
      </c>
      <c r="H347" s="17" t="str" cm="1">
        <f t="array" aca="1" ref="H347" ca="1">IF(G347="","",IF(G347="●","振替後",IF(G347="▲","振替前",IF(G347="○","休日",IF(G347="外","非対象期間",IF(INDIRECT(VLOOKUP(B347,B$8:C$38,2,FALSE)&amp;(10*A347+5))="","",INDIRECT(VLOOKUP(B347,B$8:C$38,2,FALSE)&amp;(10*A347+5))))))))</f>
        <v/>
      </c>
      <c r="J347" s="54"/>
      <c r="K347" s="53"/>
      <c r="L347" s="53"/>
      <c r="M347" s="53"/>
      <c r="N347" s="53"/>
      <c r="O347" s="53"/>
      <c r="P347" s="53"/>
      <c r="Q347" s="53"/>
      <c r="R347" s="53"/>
      <c r="S347" s="53"/>
      <c r="T347" s="53"/>
      <c r="U347" s="53"/>
      <c r="V347" s="53"/>
      <c r="W347" s="53"/>
      <c r="X347" s="53"/>
      <c r="Y347" s="53"/>
      <c r="Z347" s="53"/>
      <c r="AA347" s="53"/>
      <c r="AB347" s="53"/>
      <c r="AC347" s="53"/>
      <c r="AD347" s="53"/>
      <c r="AE347" s="53"/>
      <c r="AF347" s="53"/>
      <c r="AG347" s="53"/>
      <c r="AH347" s="90"/>
      <c r="AI347" s="90"/>
      <c r="AJ347" s="90"/>
      <c r="AK347" s="90"/>
      <c r="AL347" s="90"/>
      <c r="AM347" s="60"/>
      <c r="AN347" s="60"/>
      <c r="AO347" s="60"/>
      <c r="AP347" s="60"/>
      <c r="AQ347" s="115"/>
      <c r="AR347" s="115"/>
      <c r="AS347" s="115"/>
      <c r="AT347" s="115"/>
      <c r="AU347" s="115"/>
      <c r="AV347" s="60"/>
      <c r="AW347" s="60"/>
      <c r="AX347" s="60"/>
      <c r="AY347" s="60"/>
      <c r="AZ347" s="60"/>
      <c r="BA347" s="32"/>
      <c r="BB347" s="32"/>
      <c r="BL347" s="2"/>
      <c r="BX347" s="25"/>
      <c r="BY347" s="26"/>
      <c r="BZ347" s="26"/>
    </row>
    <row r="348" spans="1:78" ht="21" customHeight="1">
      <c r="A348" s="17">
        <f t="shared" si="82"/>
        <v>11</v>
      </c>
      <c r="B348" s="17">
        <f t="shared" si="83"/>
        <v>31</v>
      </c>
      <c r="D348" s="89" cm="1">
        <f t="array" aca="1" ref="D348" ca="1">IF(INDIRECT(VLOOKUP(B348,B$8:C$38,2,FALSE)&amp;(10*A348-1))="","",INDIRECT(VLOOKUP(B348,B$8:C$38,2,FALSE)&amp;(10*A348-1)))</f>
        <v>46265</v>
      </c>
      <c r="E348" s="17" t="str">
        <f t="shared" ca="1" si="80"/>
        <v>月</v>
      </c>
      <c r="F348" s="17" t="str" cm="1">
        <f t="array" aca="1" ref="F348" ca="1">IF(E348="","",IF(INDIRECT(VLOOKUP(B348,B$8:C$38,2,FALSE)&amp;(10*A348+3))="","",INDIRECT(VLOOKUP(B348,B$8:C$38,2,FALSE)&amp;(10*A348+3))))</f>
        <v/>
      </c>
      <c r="G348" s="17" t="str" cm="1">
        <f t="array" aca="1" ref="G348" ca="1">IF(E348="","",IF(INDIRECT(VLOOKUP(B348,B$8:C$38,2,FALSE)&amp;(10*A348+5))="","",INDIRECT(VLOOKUP(B348,B$8:C$38,2,FALSE)&amp;(10*A348+5))))</f>
        <v/>
      </c>
      <c r="H348" s="17" t="str" cm="1">
        <f t="array" aca="1" ref="H348" ca="1">IF(G348="","",IF(G348="●","振替後",IF(G348="▲","振替前",IF(G348="○","休日",IF(G348="外","非対象期間",IF(INDIRECT(VLOOKUP(B348,B$8:C$38,2,FALSE)&amp;(10*A348+5))="","",INDIRECT(VLOOKUP(B348,B$8:C$38,2,FALSE)&amp;(10*A348+5))))))))</f>
        <v/>
      </c>
      <c r="J348" s="54"/>
      <c r="K348" s="53"/>
      <c r="L348" s="53"/>
      <c r="M348" s="53" t="s">
        <v>132</v>
      </c>
      <c r="N348" s="53"/>
      <c r="O348" s="53"/>
      <c r="P348" s="53"/>
      <c r="Q348" s="53"/>
      <c r="R348" s="53"/>
      <c r="S348" s="53"/>
      <c r="T348" s="53"/>
      <c r="U348" s="53"/>
      <c r="V348" s="53"/>
      <c r="W348" s="53"/>
      <c r="X348" s="53"/>
      <c r="Y348" s="53"/>
      <c r="Z348" s="53"/>
      <c r="AA348" s="53"/>
      <c r="AB348" s="53"/>
      <c r="AC348" s="53"/>
      <c r="AD348" s="53"/>
      <c r="AE348" s="53"/>
      <c r="AF348" s="53"/>
      <c r="AG348" s="53"/>
      <c r="AH348" s="53"/>
      <c r="AI348" s="59"/>
      <c r="AJ348" s="59"/>
      <c r="AK348" s="59"/>
      <c r="AL348" s="59"/>
      <c r="AM348" s="60"/>
      <c r="AN348" s="60"/>
      <c r="AO348" s="60"/>
      <c r="AP348" s="60"/>
      <c r="AQ348" s="115"/>
      <c r="AR348" s="115"/>
      <c r="AS348" s="115"/>
      <c r="AT348" s="115"/>
      <c r="AU348" s="115"/>
      <c r="AV348" s="60"/>
      <c r="AW348" s="60"/>
      <c r="AX348" s="60"/>
      <c r="AY348" s="60"/>
      <c r="AZ348" s="60"/>
      <c r="BA348" s="32"/>
      <c r="BB348" s="32"/>
      <c r="BL348" s="2"/>
      <c r="BX348" s="25">
        <f>DATE(YEAR(BX344),MONTH(BX344)+1,DAY(BX344))</f>
        <v>46023</v>
      </c>
      <c r="BY348" s="26">
        <f>AZ43</f>
        <v>0.27710843373493976</v>
      </c>
      <c r="BZ348" s="26">
        <f>AZ45</f>
        <v>0.27710843373493976</v>
      </c>
    </row>
    <row r="349" spans="1:78" ht="21" customHeight="1">
      <c r="A349" s="17">
        <f t="shared" si="82"/>
        <v>12</v>
      </c>
      <c r="B349" s="17">
        <f t="shared" si="83"/>
        <v>1</v>
      </c>
      <c r="D349" s="89" cm="1">
        <f t="array" aca="1" ref="D349" ca="1">IF(INDIRECT(VLOOKUP(B349,B$8:C$38,2,FALSE)&amp;(10*A349-1))="","",INDIRECT(VLOOKUP(B349,B$8:C$38,2,FALSE)&amp;(10*A349-1)))</f>
        <v>46266</v>
      </c>
      <c r="E349" s="17" t="str">
        <f t="shared" ca="1" si="80"/>
        <v>火</v>
      </c>
      <c r="F349" s="17" t="str" cm="1">
        <f t="array" aca="1" ref="F349" ca="1">IF(E349="","",IF(INDIRECT(VLOOKUP(B349,B$8:C$38,2,FALSE)&amp;(10*A349+3))="","",INDIRECT(VLOOKUP(B349,B$8:C$38,2,FALSE)&amp;(10*A349+3))))</f>
        <v/>
      </c>
      <c r="G349" s="17" t="str" cm="1">
        <f t="array" aca="1" ref="G349" ca="1">IF(E349="","",IF(INDIRECT(VLOOKUP(B349,B$8:C$38,2,FALSE)&amp;(10*A349+5))="","",INDIRECT(VLOOKUP(B349,B$8:C$38,2,FALSE)&amp;(10*A349+5))))</f>
        <v/>
      </c>
      <c r="H349" s="17" t="str" cm="1">
        <f t="array" aca="1" ref="H349" ca="1">IF(G349="","",IF(G349="●","振替後",IF(G349="▲","振替前",IF(G349="○","休日",IF(G349="外","非対象期間",IF(INDIRECT(VLOOKUP(B349,B$8:C$38,2,FALSE)&amp;(10*A349+5))="","",INDIRECT(VLOOKUP(B349,B$8:C$38,2,FALSE)&amp;(10*A349+5))))))))</f>
        <v/>
      </c>
      <c r="J349" s="54"/>
      <c r="K349" s="53"/>
      <c r="L349" s="53"/>
      <c r="M349" s="167" t="s">
        <v>90</v>
      </c>
      <c r="N349" s="168"/>
      <c r="O349" s="168"/>
      <c r="P349" s="169"/>
      <c r="Q349" s="167" t="s">
        <v>91</v>
      </c>
      <c r="R349" s="168"/>
      <c r="S349" s="168"/>
      <c r="T349" s="169"/>
      <c r="U349" s="170" t="s">
        <v>93</v>
      </c>
      <c r="V349" s="171"/>
      <c r="W349" s="171"/>
      <c r="X349" s="171"/>
      <c r="Y349" s="171"/>
      <c r="Z349" s="172"/>
      <c r="AA349" s="53"/>
      <c r="AB349" s="53"/>
      <c r="AC349" s="53"/>
      <c r="AD349" s="53"/>
      <c r="AE349" s="53"/>
      <c r="AF349" s="53"/>
      <c r="AG349" s="53"/>
      <c r="AH349" s="53"/>
      <c r="AI349" s="59"/>
      <c r="AJ349" s="59"/>
      <c r="AK349" s="59"/>
      <c r="AL349" s="59"/>
      <c r="AM349" s="60"/>
      <c r="AN349" s="60"/>
      <c r="AO349" s="60"/>
      <c r="AP349" s="60"/>
      <c r="AQ349" s="115"/>
      <c r="AR349" s="115"/>
      <c r="AS349" s="115"/>
      <c r="AT349" s="115"/>
      <c r="AU349" s="115"/>
      <c r="AV349" s="60"/>
      <c r="AW349" s="60"/>
      <c r="AX349" s="60"/>
      <c r="AY349" s="83" t="s">
        <v>127</v>
      </c>
      <c r="AZ349" s="60"/>
      <c r="BA349" s="32"/>
      <c r="BB349" s="32"/>
      <c r="BL349" s="2"/>
      <c r="BX349" s="25">
        <f t="shared" ref="BX349:BX350" si="85">DATE(YEAR(BX348),MONTH(BX348)+1,DAY(BX348))</f>
        <v>46054</v>
      </c>
      <c r="BY349" s="26">
        <f>AZ53</f>
        <v>0.27927927927927926</v>
      </c>
      <c r="BZ349" s="26">
        <f>AZ55</f>
        <v>0.27927927927927926</v>
      </c>
    </row>
    <row r="350" spans="1:78" ht="21" customHeight="1">
      <c r="A350" s="17">
        <f t="shared" si="82"/>
        <v>12</v>
      </c>
      <c r="B350" s="17">
        <f t="shared" si="83"/>
        <v>2</v>
      </c>
      <c r="D350" s="89" cm="1">
        <f t="array" aca="1" ref="D350" ca="1">IF(INDIRECT(VLOOKUP(B350,B$8:C$38,2,FALSE)&amp;(10*A350-1))="","",INDIRECT(VLOOKUP(B350,B$8:C$38,2,FALSE)&amp;(10*A350-1)))</f>
        <v>46267</v>
      </c>
      <c r="E350" s="17" t="str">
        <f t="shared" ca="1" si="80"/>
        <v>水</v>
      </c>
      <c r="F350" s="17" t="str" cm="1">
        <f t="array" aca="1" ref="F350" ca="1">IF(E350="","",IF(INDIRECT(VLOOKUP(B350,B$8:C$38,2,FALSE)&amp;(10*A350+3))="","",INDIRECT(VLOOKUP(B350,B$8:C$38,2,FALSE)&amp;(10*A350+3))))</f>
        <v/>
      </c>
      <c r="G350" s="17" t="str" cm="1">
        <f t="array" aca="1" ref="G350" ca="1">IF(E350="","",IF(INDIRECT(VLOOKUP(B350,B$8:C$38,2,FALSE)&amp;(10*A350+5))="","",INDIRECT(VLOOKUP(B350,B$8:C$38,2,FALSE)&amp;(10*A350+5))))</f>
        <v/>
      </c>
      <c r="H350" s="17" t="str" cm="1">
        <f t="array" aca="1" ref="H350" ca="1">IF(G350="","",IF(G350="●","振替後",IF(G350="▲","振替前",IF(G350="○","休日",IF(G350="外","非対象期間",IF(INDIRECT(VLOOKUP(B350,B$8:C$38,2,FALSE)&amp;(10*A350+5))="","",INDIRECT(VLOOKUP(B350,B$8:C$38,2,FALSE)&amp;(10*A350+5))))))))</f>
        <v/>
      </c>
      <c r="J350" s="54"/>
      <c r="K350" s="53"/>
      <c r="L350" s="53"/>
      <c r="M350" s="162">
        <v>45962</v>
      </c>
      <c r="N350" s="163"/>
      <c r="O350" s="163"/>
      <c r="P350" s="164"/>
      <c r="Q350" s="162">
        <v>45987</v>
      </c>
      <c r="R350" s="163"/>
      <c r="S350" s="163"/>
      <c r="T350" s="164"/>
      <c r="U350" s="165" t="s">
        <v>163</v>
      </c>
      <c r="V350" s="165"/>
      <c r="W350" s="165"/>
      <c r="X350" s="165"/>
      <c r="Y350" s="165"/>
      <c r="Z350" s="165"/>
      <c r="AA350" s="165"/>
      <c r="AB350" s="165"/>
      <c r="AC350" s="165"/>
      <c r="AD350" s="165"/>
      <c r="AE350" s="165"/>
      <c r="AF350" s="165"/>
      <c r="AG350" s="165"/>
      <c r="AH350" s="165"/>
      <c r="AI350" s="165"/>
      <c r="AJ350" s="165"/>
      <c r="AK350" s="165"/>
      <c r="AL350" s="165"/>
      <c r="AM350" s="165"/>
      <c r="AN350" s="165"/>
      <c r="AO350" s="165"/>
      <c r="AP350" s="165"/>
      <c r="AQ350" s="165"/>
      <c r="AR350" s="165"/>
      <c r="AS350" s="165"/>
      <c r="AT350" s="165"/>
      <c r="AU350" s="165"/>
      <c r="AV350" s="165"/>
      <c r="AW350" s="165"/>
      <c r="AX350" s="165"/>
      <c r="AY350" s="91" t="str">
        <f t="shared" ref="AY350:AY369" ca="1" si="86">IFERROR(IF(AND(Q350&lt;=M350+2000,VLOOKUP(M350,D:H,5,FALSE)="振替前",VLOOKUP(Q350,D:H,5,FALSE)="振替後"),"○","×"),"")</f>
        <v>○</v>
      </c>
      <c r="AZ350" s="60"/>
      <c r="BA350" s="32"/>
      <c r="BB350" s="32"/>
      <c r="BL350" s="2"/>
      <c r="BX350" s="25">
        <f t="shared" si="85"/>
        <v>46082</v>
      </c>
      <c r="BY350" s="26">
        <f>AZ63</f>
        <v>0.2857142857142857</v>
      </c>
      <c r="BZ350" s="26">
        <f>AZ65</f>
        <v>0.2857142857142857</v>
      </c>
    </row>
    <row r="351" spans="1:78" ht="21" customHeight="1">
      <c r="A351" s="17">
        <f t="shared" si="82"/>
        <v>12</v>
      </c>
      <c r="B351" s="17">
        <f t="shared" si="83"/>
        <v>3</v>
      </c>
      <c r="D351" s="89" cm="1">
        <f t="array" aca="1" ref="D351" ca="1">IF(INDIRECT(VLOOKUP(B351,B$8:C$38,2,FALSE)&amp;(10*A351-1))="","",INDIRECT(VLOOKUP(B351,B$8:C$38,2,FALSE)&amp;(10*A351-1)))</f>
        <v>46268</v>
      </c>
      <c r="E351" s="17" t="str">
        <f t="shared" ca="1" si="80"/>
        <v>木</v>
      </c>
      <c r="F351" s="17" t="str" cm="1">
        <f t="array" aca="1" ref="F351" ca="1">IF(E351="","",IF(INDIRECT(VLOOKUP(B351,B$8:C$38,2,FALSE)&amp;(10*A351+3))="","",INDIRECT(VLOOKUP(B351,B$8:C$38,2,FALSE)&amp;(10*A351+3))))</f>
        <v/>
      </c>
      <c r="G351" s="17" t="str" cm="1">
        <f t="array" aca="1" ref="G351" ca="1">IF(E351="","",IF(INDIRECT(VLOOKUP(B351,B$8:C$38,2,FALSE)&amp;(10*A351+5))="","",INDIRECT(VLOOKUP(B351,B$8:C$38,2,FALSE)&amp;(10*A351+5))))</f>
        <v/>
      </c>
      <c r="H351" s="17" t="str" cm="1">
        <f t="array" aca="1" ref="H351" ca="1">IF(G351="","",IF(G351="●","振替後",IF(G351="▲","振替前",IF(G351="○","休日",IF(G351="外","非対象期間",IF(INDIRECT(VLOOKUP(B351,B$8:C$38,2,FALSE)&amp;(10*A351+5))="","",INDIRECT(VLOOKUP(B351,B$8:C$38,2,FALSE)&amp;(10*A351+5))))))))</f>
        <v/>
      </c>
      <c r="J351" s="54"/>
      <c r="K351" s="53"/>
      <c r="L351" s="53"/>
      <c r="M351" s="162">
        <v>45997</v>
      </c>
      <c r="N351" s="163"/>
      <c r="O351" s="163"/>
      <c r="P351" s="164"/>
      <c r="Q351" s="162">
        <v>45999</v>
      </c>
      <c r="R351" s="163"/>
      <c r="S351" s="163"/>
      <c r="T351" s="164"/>
      <c r="U351" s="165" t="s">
        <v>162</v>
      </c>
      <c r="V351" s="165"/>
      <c r="W351" s="165"/>
      <c r="X351" s="165"/>
      <c r="Y351" s="165"/>
      <c r="Z351" s="165"/>
      <c r="AA351" s="165"/>
      <c r="AB351" s="165"/>
      <c r="AC351" s="165"/>
      <c r="AD351" s="165"/>
      <c r="AE351" s="165"/>
      <c r="AF351" s="165"/>
      <c r="AG351" s="165"/>
      <c r="AH351" s="165"/>
      <c r="AI351" s="165"/>
      <c r="AJ351" s="165"/>
      <c r="AK351" s="165"/>
      <c r="AL351" s="165"/>
      <c r="AM351" s="165"/>
      <c r="AN351" s="165"/>
      <c r="AO351" s="165"/>
      <c r="AP351" s="165"/>
      <c r="AQ351" s="165"/>
      <c r="AR351" s="165"/>
      <c r="AS351" s="165"/>
      <c r="AT351" s="165"/>
      <c r="AU351" s="165"/>
      <c r="AV351" s="165"/>
      <c r="AW351" s="165"/>
      <c r="AX351" s="165"/>
      <c r="AY351" s="92" t="str">
        <f t="shared" ca="1" si="86"/>
        <v>○</v>
      </c>
      <c r="AZ351" s="60"/>
      <c r="BA351" s="32"/>
      <c r="BB351" s="32"/>
      <c r="BL351" s="2"/>
      <c r="BX351" s="25"/>
      <c r="BY351" s="26"/>
      <c r="BZ351" s="26"/>
    </row>
    <row r="352" spans="1:78" ht="21" customHeight="1">
      <c r="A352" s="17">
        <f t="shared" si="82"/>
        <v>12</v>
      </c>
      <c r="B352" s="17">
        <f t="shared" si="83"/>
        <v>4</v>
      </c>
      <c r="D352" s="89" cm="1">
        <f t="array" aca="1" ref="D352" ca="1">IF(INDIRECT(VLOOKUP(B352,B$8:C$38,2,FALSE)&amp;(10*A352-1))="","",INDIRECT(VLOOKUP(B352,B$8:C$38,2,FALSE)&amp;(10*A352-1)))</f>
        <v>46269</v>
      </c>
      <c r="E352" s="17" t="str">
        <f t="shared" ca="1" si="80"/>
        <v>金</v>
      </c>
      <c r="F352" s="17" t="str" cm="1">
        <f t="array" aca="1" ref="F352" ca="1">IF(E352="","",IF(INDIRECT(VLOOKUP(B352,B$8:C$38,2,FALSE)&amp;(10*A352+3))="","",INDIRECT(VLOOKUP(B352,B$8:C$38,2,FALSE)&amp;(10*A352+3))))</f>
        <v/>
      </c>
      <c r="G352" s="17" t="str" cm="1">
        <f t="array" aca="1" ref="G352" ca="1">IF(E352="","",IF(INDIRECT(VLOOKUP(B352,B$8:C$38,2,FALSE)&amp;(10*A352+5))="","",INDIRECT(VLOOKUP(B352,B$8:C$38,2,FALSE)&amp;(10*A352+5))))</f>
        <v/>
      </c>
      <c r="H352" s="17" t="str" cm="1">
        <f t="array" aca="1" ref="H352" ca="1">IF(G352="","",IF(G352="●","振替後",IF(G352="▲","振替前",IF(G352="○","休日",IF(G352="外","非対象期間",IF(INDIRECT(VLOOKUP(B352,B$8:C$38,2,FALSE)&amp;(10*A352+5))="","",INDIRECT(VLOOKUP(B352,B$8:C$38,2,FALSE)&amp;(10*A352+5))))))))</f>
        <v/>
      </c>
      <c r="J352" s="54"/>
      <c r="K352" s="53"/>
      <c r="L352" s="53"/>
      <c r="M352" s="162"/>
      <c r="N352" s="163"/>
      <c r="O352" s="163"/>
      <c r="P352" s="164"/>
      <c r="Q352" s="162"/>
      <c r="R352" s="163"/>
      <c r="S352" s="163"/>
      <c r="T352" s="164"/>
      <c r="U352" s="165"/>
      <c r="V352" s="165"/>
      <c r="W352" s="165"/>
      <c r="X352" s="165"/>
      <c r="Y352" s="165"/>
      <c r="Z352" s="165"/>
      <c r="AA352" s="165"/>
      <c r="AB352" s="165"/>
      <c r="AC352" s="165"/>
      <c r="AD352" s="165"/>
      <c r="AE352" s="165"/>
      <c r="AF352" s="165"/>
      <c r="AG352" s="165"/>
      <c r="AH352" s="165"/>
      <c r="AI352" s="165"/>
      <c r="AJ352" s="165"/>
      <c r="AK352" s="165"/>
      <c r="AL352" s="165"/>
      <c r="AM352" s="165"/>
      <c r="AN352" s="165"/>
      <c r="AO352" s="165"/>
      <c r="AP352" s="165"/>
      <c r="AQ352" s="165"/>
      <c r="AR352" s="165"/>
      <c r="AS352" s="165"/>
      <c r="AT352" s="165"/>
      <c r="AU352" s="165"/>
      <c r="AV352" s="165"/>
      <c r="AW352" s="165"/>
      <c r="AX352" s="165"/>
      <c r="AY352" s="92" t="str">
        <f t="shared" ca="1" si="86"/>
        <v/>
      </c>
      <c r="AZ352" s="60"/>
      <c r="BA352" s="32"/>
      <c r="BB352" s="32"/>
      <c r="BL352" s="2"/>
      <c r="BX352" s="25"/>
      <c r="BY352" s="26"/>
      <c r="BZ352" s="26"/>
    </row>
    <row r="353" spans="1:78" ht="21" customHeight="1">
      <c r="A353" s="17">
        <f t="shared" si="82"/>
        <v>12</v>
      </c>
      <c r="B353" s="17">
        <f t="shared" si="83"/>
        <v>5</v>
      </c>
      <c r="D353" s="89" cm="1">
        <f t="array" aca="1" ref="D353" ca="1">IF(INDIRECT(VLOOKUP(B353,B$8:C$38,2,FALSE)&amp;(10*A353-1))="","",INDIRECT(VLOOKUP(B353,B$8:C$38,2,FALSE)&amp;(10*A353-1)))</f>
        <v>46270</v>
      </c>
      <c r="E353" s="17" t="str">
        <f t="shared" ca="1" si="80"/>
        <v>土</v>
      </c>
      <c r="F353" s="17" t="str" cm="1">
        <f t="array" aca="1" ref="F353" ca="1">IF(E353="","",IF(INDIRECT(VLOOKUP(B353,B$8:C$38,2,FALSE)&amp;(10*A353+3))="","",INDIRECT(VLOOKUP(B353,B$8:C$38,2,FALSE)&amp;(10*A353+3))))</f>
        <v/>
      </c>
      <c r="G353" s="17" t="str" cm="1">
        <f t="array" aca="1" ref="G353" ca="1">IF(E353="","",IF(INDIRECT(VLOOKUP(B353,B$8:C$38,2,FALSE)&amp;(10*A353+5))="","",INDIRECT(VLOOKUP(B353,B$8:C$38,2,FALSE)&amp;(10*A353+5))))</f>
        <v/>
      </c>
      <c r="H353" s="17" t="str" cm="1">
        <f t="array" aca="1" ref="H353" ca="1">IF(G353="","",IF(G353="●","振替後",IF(G353="▲","振替前",IF(G353="○","休日",IF(G353="外","非対象期間",IF(INDIRECT(VLOOKUP(B353,B$8:C$38,2,FALSE)&amp;(10*A353+5))="","",INDIRECT(VLOOKUP(B353,B$8:C$38,2,FALSE)&amp;(10*A353+5))))))))</f>
        <v/>
      </c>
      <c r="J353" s="54"/>
      <c r="K353" s="53"/>
      <c r="L353" s="53"/>
      <c r="M353" s="162"/>
      <c r="N353" s="163"/>
      <c r="O353" s="163"/>
      <c r="P353" s="164"/>
      <c r="Q353" s="162"/>
      <c r="R353" s="163"/>
      <c r="S353" s="163"/>
      <c r="T353" s="164"/>
      <c r="U353" s="165"/>
      <c r="V353" s="165"/>
      <c r="W353" s="165"/>
      <c r="X353" s="165"/>
      <c r="Y353" s="165"/>
      <c r="Z353" s="165"/>
      <c r="AA353" s="165"/>
      <c r="AB353" s="165"/>
      <c r="AC353" s="165"/>
      <c r="AD353" s="165"/>
      <c r="AE353" s="165"/>
      <c r="AF353" s="165"/>
      <c r="AG353" s="165"/>
      <c r="AH353" s="165"/>
      <c r="AI353" s="165"/>
      <c r="AJ353" s="165"/>
      <c r="AK353" s="165"/>
      <c r="AL353" s="165"/>
      <c r="AM353" s="165"/>
      <c r="AN353" s="165"/>
      <c r="AO353" s="165"/>
      <c r="AP353" s="165"/>
      <c r="AQ353" s="165"/>
      <c r="AR353" s="165"/>
      <c r="AS353" s="165"/>
      <c r="AT353" s="165"/>
      <c r="AU353" s="165"/>
      <c r="AV353" s="165"/>
      <c r="AW353" s="165"/>
      <c r="AX353" s="165"/>
      <c r="AY353" s="92" t="str">
        <f t="shared" ca="1" si="86"/>
        <v/>
      </c>
      <c r="AZ353" s="60"/>
      <c r="BA353" s="32"/>
      <c r="BB353" s="32"/>
      <c r="BL353" s="2"/>
      <c r="BX353" s="25"/>
      <c r="BY353" s="26"/>
      <c r="BZ353" s="26"/>
    </row>
    <row r="354" spans="1:78" ht="21" customHeight="1">
      <c r="A354" s="17">
        <f t="shared" si="82"/>
        <v>12</v>
      </c>
      <c r="B354" s="17">
        <f t="shared" si="83"/>
        <v>6</v>
      </c>
      <c r="D354" s="89" cm="1">
        <f t="array" aca="1" ref="D354" ca="1">IF(INDIRECT(VLOOKUP(B354,B$8:C$38,2,FALSE)&amp;(10*A354-1))="","",INDIRECT(VLOOKUP(B354,B$8:C$38,2,FALSE)&amp;(10*A354-1)))</f>
        <v>46271</v>
      </c>
      <c r="E354" s="17" t="str">
        <f t="shared" ca="1" si="80"/>
        <v>日</v>
      </c>
      <c r="F354" s="17" t="str" cm="1">
        <f t="array" aca="1" ref="F354" ca="1">IF(E354="","",IF(INDIRECT(VLOOKUP(B354,B$8:C$38,2,FALSE)&amp;(10*A354+3))="","",INDIRECT(VLOOKUP(B354,B$8:C$38,2,FALSE)&amp;(10*A354+3))))</f>
        <v/>
      </c>
      <c r="G354" s="17" t="str" cm="1">
        <f t="array" aca="1" ref="G354" ca="1">IF(E354="","",IF(INDIRECT(VLOOKUP(B354,B$8:C$38,2,FALSE)&amp;(10*A354+5))="","",INDIRECT(VLOOKUP(B354,B$8:C$38,2,FALSE)&amp;(10*A354+5))))</f>
        <v/>
      </c>
      <c r="H354" s="17" t="str" cm="1">
        <f t="array" aca="1" ref="H354" ca="1">IF(G354="","",IF(G354="●","振替後",IF(G354="▲","振替前",IF(G354="○","休日",IF(G354="外","非対象期間",IF(INDIRECT(VLOOKUP(B354,B$8:C$38,2,FALSE)&amp;(10*A354+5))="","",INDIRECT(VLOOKUP(B354,B$8:C$38,2,FALSE)&amp;(10*A354+5))))))))</f>
        <v/>
      </c>
      <c r="J354" s="54"/>
      <c r="K354" s="53"/>
      <c r="L354" s="53"/>
      <c r="M354" s="162"/>
      <c r="N354" s="163"/>
      <c r="O354" s="163"/>
      <c r="P354" s="164"/>
      <c r="Q354" s="162"/>
      <c r="R354" s="163"/>
      <c r="S354" s="163"/>
      <c r="T354" s="164"/>
      <c r="U354" s="165"/>
      <c r="V354" s="165"/>
      <c r="W354" s="165"/>
      <c r="X354" s="165"/>
      <c r="Y354" s="165"/>
      <c r="Z354" s="165"/>
      <c r="AA354" s="165"/>
      <c r="AB354" s="165"/>
      <c r="AC354" s="165"/>
      <c r="AD354" s="165"/>
      <c r="AE354" s="165"/>
      <c r="AF354" s="165"/>
      <c r="AG354" s="165"/>
      <c r="AH354" s="165"/>
      <c r="AI354" s="165"/>
      <c r="AJ354" s="165"/>
      <c r="AK354" s="165"/>
      <c r="AL354" s="165"/>
      <c r="AM354" s="165"/>
      <c r="AN354" s="165"/>
      <c r="AO354" s="165"/>
      <c r="AP354" s="165"/>
      <c r="AQ354" s="165"/>
      <c r="AR354" s="165"/>
      <c r="AS354" s="165"/>
      <c r="AT354" s="165"/>
      <c r="AU354" s="165"/>
      <c r="AV354" s="165"/>
      <c r="AW354" s="165"/>
      <c r="AX354" s="165"/>
      <c r="AY354" s="92" t="str">
        <f t="shared" ca="1" si="86"/>
        <v/>
      </c>
      <c r="AZ354" s="60"/>
      <c r="BA354" s="32"/>
      <c r="BB354" s="32"/>
      <c r="BL354" s="2"/>
      <c r="BX354" s="25"/>
      <c r="BY354" s="26"/>
      <c r="BZ354" s="26"/>
    </row>
    <row r="355" spans="1:78" ht="21" customHeight="1">
      <c r="A355" s="17">
        <f t="shared" si="82"/>
        <v>12</v>
      </c>
      <c r="B355" s="17">
        <f t="shared" si="83"/>
        <v>7</v>
      </c>
      <c r="D355" s="89" cm="1">
        <f t="array" aca="1" ref="D355" ca="1">IF(INDIRECT(VLOOKUP(B355,B$8:C$38,2,FALSE)&amp;(10*A355-1))="","",INDIRECT(VLOOKUP(B355,B$8:C$38,2,FALSE)&amp;(10*A355-1)))</f>
        <v>46272</v>
      </c>
      <c r="E355" s="17" t="str">
        <f t="shared" ca="1" si="80"/>
        <v>月</v>
      </c>
      <c r="F355" s="17" t="str" cm="1">
        <f t="array" aca="1" ref="F355" ca="1">IF(E355="","",IF(INDIRECT(VLOOKUP(B355,B$8:C$38,2,FALSE)&amp;(10*A355+3))="","",INDIRECT(VLOOKUP(B355,B$8:C$38,2,FALSE)&amp;(10*A355+3))))</f>
        <v/>
      </c>
      <c r="G355" s="17" t="str" cm="1">
        <f t="array" aca="1" ref="G355" ca="1">IF(E355="","",IF(INDIRECT(VLOOKUP(B355,B$8:C$38,2,FALSE)&amp;(10*A355+5))="","",INDIRECT(VLOOKUP(B355,B$8:C$38,2,FALSE)&amp;(10*A355+5))))</f>
        <v/>
      </c>
      <c r="H355" s="17" t="str" cm="1">
        <f t="array" aca="1" ref="H355" ca="1">IF(G355="","",IF(G355="●","振替後",IF(G355="▲","振替前",IF(G355="○","休日",IF(G355="外","非対象期間",IF(INDIRECT(VLOOKUP(B355,B$8:C$38,2,FALSE)&amp;(10*A355+5))="","",INDIRECT(VLOOKUP(B355,B$8:C$38,2,FALSE)&amp;(10*A355+5))))))))</f>
        <v/>
      </c>
      <c r="J355" s="54"/>
      <c r="K355" s="53"/>
      <c r="L355" s="53"/>
      <c r="M355" s="162"/>
      <c r="N355" s="163"/>
      <c r="O355" s="163"/>
      <c r="P355" s="164"/>
      <c r="Q355" s="162"/>
      <c r="R355" s="163"/>
      <c r="S355" s="163"/>
      <c r="T355" s="164"/>
      <c r="U355" s="165"/>
      <c r="V355" s="165"/>
      <c r="W355" s="165"/>
      <c r="X355" s="165"/>
      <c r="Y355" s="165"/>
      <c r="Z355" s="165"/>
      <c r="AA355" s="165"/>
      <c r="AB355" s="165"/>
      <c r="AC355" s="165"/>
      <c r="AD355" s="165"/>
      <c r="AE355" s="165"/>
      <c r="AF355" s="165"/>
      <c r="AG355" s="165"/>
      <c r="AH355" s="165"/>
      <c r="AI355" s="165"/>
      <c r="AJ355" s="165"/>
      <c r="AK355" s="165"/>
      <c r="AL355" s="165"/>
      <c r="AM355" s="165"/>
      <c r="AN355" s="165"/>
      <c r="AO355" s="165"/>
      <c r="AP355" s="165"/>
      <c r="AQ355" s="165"/>
      <c r="AR355" s="165"/>
      <c r="AS355" s="165"/>
      <c r="AT355" s="165"/>
      <c r="AU355" s="165"/>
      <c r="AV355" s="165"/>
      <c r="AW355" s="165"/>
      <c r="AX355" s="165"/>
      <c r="AY355" s="92" t="str">
        <f t="shared" ca="1" si="86"/>
        <v/>
      </c>
      <c r="AZ355" s="60"/>
      <c r="BA355" s="32"/>
      <c r="BB355" s="32"/>
      <c r="BL355" s="2"/>
      <c r="BX355" s="25"/>
      <c r="BY355" s="26"/>
      <c r="BZ355" s="26"/>
    </row>
    <row r="356" spans="1:78" ht="21" customHeight="1">
      <c r="A356" s="17">
        <f t="shared" si="82"/>
        <v>12</v>
      </c>
      <c r="B356" s="17">
        <f t="shared" si="83"/>
        <v>8</v>
      </c>
      <c r="D356" s="89" cm="1">
        <f t="array" aca="1" ref="D356" ca="1">IF(INDIRECT(VLOOKUP(B356,B$8:C$38,2,FALSE)&amp;(10*A356-1))="","",INDIRECT(VLOOKUP(B356,B$8:C$38,2,FALSE)&amp;(10*A356-1)))</f>
        <v>46273</v>
      </c>
      <c r="E356" s="17" t="str">
        <f t="shared" ca="1" si="80"/>
        <v>火</v>
      </c>
      <c r="F356" s="17" t="str" cm="1">
        <f t="array" aca="1" ref="F356" ca="1">IF(E356="","",IF(INDIRECT(VLOOKUP(B356,B$8:C$38,2,FALSE)&amp;(10*A356+3))="","",INDIRECT(VLOOKUP(B356,B$8:C$38,2,FALSE)&amp;(10*A356+3))))</f>
        <v/>
      </c>
      <c r="G356" s="17" t="str" cm="1">
        <f t="array" aca="1" ref="G356" ca="1">IF(E356="","",IF(INDIRECT(VLOOKUP(B356,B$8:C$38,2,FALSE)&amp;(10*A356+5))="","",INDIRECT(VLOOKUP(B356,B$8:C$38,2,FALSE)&amp;(10*A356+5))))</f>
        <v/>
      </c>
      <c r="H356" s="17" t="str" cm="1">
        <f t="array" aca="1" ref="H356" ca="1">IF(G356="","",IF(G356="●","振替後",IF(G356="▲","振替前",IF(G356="○","休日",IF(G356="外","非対象期間",IF(INDIRECT(VLOOKUP(B356,B$8:C$38,2,FALSE)&amp;(10*A356+5))="","",INDIRECT(VLOOKUP(B356,B$8:C$38,2,FALSE)&amp;(10*A356+5))))))))</f>
        <v/>
      </c>
      <c r="J356" s="54"/>
      <c r="K356" s="53"/>
      <c r="L356" s="53"/>
      <c r="M356" s="162"/>
      <c r="N356" s="163"/>
      <c r="O356" s="163"/>
      <c r="P356" s="164"/>
      <c r="Q356" s="162"/>
      <c r="R356" s="163"/>
      <c r="S356" s="163"/>
      <c r="T356" s="164"/>
      <c r="U356" s="165"/>
      <c r="V356" s="165"/>
      <c r="W356" s="165"/>
      <c r="X356" s="165"/>
      <c r="Y356" s="165"/>
      <c r="Z356" s="165"/>
      <c r="AA356" s="165"/>
      <c r="AB356" s="165"/>
      <c r="AC356" s="165"/>
      <c r="AD356" s="165"/>
      <c r="AE356" s="165"/>
      <c r="AF356" s="165"/>
      <c r="AG356" s="165"/>
      <c r="AH356" s="165"/>
      <c r="AI356" s="165"/>
      <c r="AJ356" s="165"/>
      <c r="AK356" s="165"/>
      <c r="AL356" s="165"/>
      <c r="AM356" s="165"/>
      <c r="AN356" s="165"/>
      <c r="AO356" s="165"/>
      <c r="AP356" s="165"/>
      <c r="AQ356" s="165"/>
      <c r="AR356" s="165"/>
      <c r="AS356" s="165"/>
      <c r="AT356" s="165"/>
      <c r="AU356" s="165"/>
      <c r="AV356" s="165"/>
      <c r="AW356" s="165"/>
      <c r="AX356" s="165"/>
      <c r="AY356" s="92" t="str">
        <f t="shared" ca="1" si="86"/>
        <v/>
      </c>
      <c r="AZ356" s="60"/>
      <c r="BA356" s="32"/>
      <c r="BB356" s="32"/>
      <c r="BL356" s="2"/>
      <c r="BX356" s="25"/>
      <c r="BY356" s="26"/>
      <c r="BZ356" s="26"/>
    </row>
    <row r="357" spans="1:78" ht="21" customHeight="1">
      <c r="A357" s="17">
        <f t="shared" si="82"/>
        <v>12</v>
      </c>
      <c r="B357" s="17">
        <f t="shared" si="83"/>
        <v>9</v>
      </c>
      <c r="D357" s="89" cm="1">
        <f t="array" aca="1" ref="D357" ca="1">IF(INDIRECT(VLOOKUP(B357,B$8:C$38,2,FALSE)&amp;(10*A357-1))="","",INDIRECT(VLOOKUP(B357,B$8:C$38,2,FALSE)&amp;(10*A357-1)))</f>
        <v>46274</v>
      </c>
      <c r="E357" s="17" t="str">
        <f t="shared" ca="1" si="80"/>
        <v>水</v>
      </c>
      <c r="F357" s="17" t="str" cm="1">
        <f t="array" aca="1" ref="F357" ca="1">IF(E357="","",IF(INDIRECT(VLOOKUP(B357,B$8:C$38,2,FALSE)&amp;(10*A357+3))="","",INDIRECT(VLOOKUP(B357,B$8:C$38,2,FALSE)&amp;(10*A357+3))))</f>
        <v/>
      </c>
      <c r="G357" s="17" t="str" cm="1">
        <f t="array" aca="1" ref="G357" ca="1">IF(E357="","",IF(INDIRECT(VLOOKUP(B357,B$8:C$38,2,FALSE)&amp;(10*A357+5))="","",INDIRECT(VLOOKUP(B357,B$8:C$38,2,FALSE)&amp;(10*A357+5))))</f>
        <v/>
      </c>
      <c r="H357" s="17" t="str" cm="1">
        <f t="array" aca="1" ref="H357" ca="1">IF(G357="","",IF(G357="●","振替後",IF(G357="▲","振替前",IF(G357="○","休日",IF(G357="外","非対象期間",IF(INDIRECT(VLOOKUP(B357,B$8:C$38,2,FALSE)&amp;(10*A357+5))="","",INDIRECT(VLOOKUP(B357,B$8:C$38,2,FALSE)&amp;(10*A357+5))))))))</f>
        <v/>
      </c>
      <c r="J357" s="54"/>
      <c r="K357" s="53"/>
      <c r="L357" s="53"/>
      <c r="M357" s="162"/>
      <c r="N357" s="163"/>
      <c r="O357" s="163"/>
      <c r="P357" s="164"/>
      <c r="Q357" s="162"/>
      <c r="R357" s="163"/>
      <c r="S357" s="163"/>
      <c r="T357" s="164"/>
      <c r="U357" s="165"/>
      <c r="V357" s="165"/>
      <c r="W357" s="165"/>
      <c r="X357" s="165"/>
      <c r="Y357" s="165"/>
      <c r="Z357" s="165"/>
      <c r="AA357" s="165"/>
      <c r="AB357" s="165"/>
      <c r="AC357" s="165"/>
      <c r="AD357" s="165"/>
      <c r="AE357" s="165"/>
      <c r="AF357" s="165"/>
      <c r="AG357" s="165"/>
      <c r="AH357" s="165"/>
      <c r="AI357" s="165"/>
      <c r="AJ357" s="165"/>
      <c r="AK357" s="165"/>
      <c r="AL357" s="165"/>
      <c r="AM357" s="165"/>
      <c r="AN357" s="165"/>
      <c r="AO357" s="165"/>
      <c r="AP357" s="165"/>
      <c r="AQ357" s="165"/>
      <c r="AR357" s="165"/>
      <c r="AS357" s="165"/>
      <c r="AT357" s="165"/>
      <c r="AU357" s="165"/>
      <c r="AV357" s="165"/>
      <c r="AW357" s="165"/>
      <c r="AX357" s="165"/>
      <c r="AY357" s="92" t="str">
        <f t="shared" ca="1" si="86"/>
        <v/>
      </c>
      <c r="AZ357" s="60"/>
      <c r="BA357" s="32"/>
      <c r="BB357" s="32"/>
      <c r="BL357" s="2"/>
      <c r="BX357" s="25"/>
      <c r="BY357" s="26"/>
      <c r="BZ357" s="26"/>
    </row>
    <row r="358" spans="1:78" ht="21" customHeight="1">
      <c r="A358" s="17">
        <f t="shared" si="82"/>
        <v>12</v>
      </c>
      <c r="B358" s="17">
        <f t="shared" si="83"/>
        <v>10</v>
      </c>
      <c r="D358" s="89" cm="1">
        <f t="array" aca="1" ref="D358" ca="1">IF(INDIRECT(VLOOKUP(B358,B$8:C$38,2,FALSE)&amp;(10*A358-1))="","",INDIRECT(VLOOKUP(B358,B$8:C$38,2,FALSE)&amp;(10*A358-1)))</f>
        <v>46275</v>
      </c>
      <c r="E358" s="17" t="str">
        <f t="shared" ca="1" si="80"/>
        <v>木</v>
      </c>
      <c r="F358" s="17" t="str" cm="1">
        <f t="array" aca="1" ref="F358" ca="1">IF(E358="","",IF(INDIRECT(VLOOKUP(B358,B$8:C$38,2,FALSE)&amp;(10*A358+3))="","",INDIRECT(VLOOKUP(B358,B$8:C$38,2,FALSE)&amp;(10*A358+3))))</f>
        <v/>
      </c>
      <c r="G358" s="17" t="str" cm="1">
        <f t="array" aca="1" ref="G358" ca="1">IF(E358="","",IF(INDIRECT(VLOOKUP(B358,B$8:C$38,2,FALSE)&amp;(10*A358+5))="","",INDIRECT(VLOOKUP(B358,B$8:C$38,2,FALSE)&amp;(10*A358+5))))</f>
        <v/>
      </c>
      <c r="H358" s="17" t="str" cm="1">
        <f t="array" aca="1" ref="H358" ca="1">IF(G358="","",IF(G358="●","振替後",IF(G358="▲","振替前",IF(G358="○","休日",IF(G358="外","非対象期間",IF(INDIRECT(VLOOKUP(B358,B$8:C$38,2,FALSE)&amp;(10*A358+5))="","",INDIRECT(VLOOKUP(B358,B$8:C$38,2,FALSE)&amp;(10*A358+5))))))))</f>
        <v/>
      </c>
      <c r="J358" s="54"/>
      <c r="K358" s="53"/>
      <c r="L358" s="53"/>
      <c r="M358" s="162"/>
      <c r="N358" s="163"/>
      <c r="O358" s="163"/>
      <c r="P358" s="164"/>
      <c r="Q358" s="162"/>
      <c r="R358" s="163"/>
      <c r="S358" s="163"/>
      <c r="T358" s="164"/>
      <c r="U358" s="165"/>
      <c r="V358" s="165"/>
      <c r="W358" s="165"/>
      <c r="X358" s="165"/>
      <c r="Y358" s="165"/>
      <c r="Z358" s="165"/>
      <c r="AA358" s="165"/>
      <c r="AB358" s="165"/>
      <c r="AC358" s="165"/>
      <c r="AD358" s="165"/>
      <c r="AE358" s="165"/>
      <c r="AF358" s="165"/>
      <c r="AG358" s="165"/>
      <c r="AH358" s="165"/>
      <c r="AI358" s="165"/>
      <c r="AJ358" s="165"/>
      <c r="AK358" s="165"/>
      <c r="AL358" s="165"/>
      <c r="AM358" s="165"/>
      <c r="AN358" s="165"/>
      <c r="AO358" s="165"/>
      <c r="AP358" s="165"/>
      <c r="AQ358" s="165"/>
      <c r="AR358" s="165"/>
      <c r="AS358" s="165"/>
      <c r="AT358" s="165"/>
      <c r="AU358" s="165"/>
      <c r="AV358" s="165"/>
      <c r="AW358" s="165"/>
      <c r="AX358" s="165"/>
      <c r="AY358" s="92" t="str">
        <f t="shared" ca="1" si="86"/>
        <v/>
      </c>
      <c r="AZ358" s="60"/>
      <c r="BA358" s="32"/>
      <c r="BB358" s="32"/>
      <c r="BL358" s="2"/>
      <c r="BX358" s="25"/>
      <c r="BY358" s="26"/>
      <c r="BZ358" s="26"/>
    </row>
    <row r="359" spans="1:78" ht="21" customHeight="1">
      <c r="A359" s="17">
        <f>IF(B359=1,A358+1,A358)</f>
        <v>12</v>
      </c>
      <c r="B359" s="17">
        <f>IF(B358=31,1,B358+1)</f>
        <v>11</v>
      </c>
      <c r="D359" s="89" cm="1">
        <f t="array" aca="1" ref="D359" ca="1">IF(INDIRECT(VLOOKUP(B359,B$8:C$38,2,FALSE)&amp;(10*A359-1))="","",INDIRECT(VLOOKUP(B359,B$8:C$38,2,FALSE)&amp;(10*A359-1)))</f>
        <v>46276</v>
      </c>
      <c r="E359" s="17" t="str">
        <f t="shared" ca="1" si="80"/>
        <v>金</v>
      </c>
      <c r="F359" s="17" t="str" cm="1">
        <f t="array" aca="1" ref="F359" ca="1">IF(E359="","",IF(INDIRECT(VLOOKUP(B359,B$8:C$38,2,FALSE)&amp;(10*A359+3))="","",INDIRECT(VLOOKUP(B359,B$8:C$38,2,FALSE)&amp;(10*A359+3))))</f>
        <v/>
      </c>
      <c r="G359" s="17" t="str" cm="1">
        <f t="array" aca="1" ref="G359" ca="1">IF(E359="","",IF(INDIRECT(VLOOKUP(B359,B$8:C$38,2,FALSE)&amp;(10*A359+5))="","",INDIRECT(VLOOKUP(B359,B$8:C$38,2,FALSE)&amp;(10*A359+5))))</f>
        <v/>
      </c>
      <c r="H359" s="17" t="str" cm="1">
        <f t="array" aca="1" ref="H359" ca="1">IF(G359="","",IF(G359="●","振替後",IF(G359="▲","振替前",IF(G359="○","休日",IF(G359="外","非対象期間",IF(INDIRECT(VLOOKUP(B359,B$8:C$38,2,FALSE)&amp;(10*A359+5))="","",INDIRECT(VLOOKUP(B359,B$8:C$38,2,FALSE)&amp;(10*A359+5))))))))</f>
        <v/>
      </c>
      <c r="J359" s="54"/>
      <c r="K359" s="53"/>
      <c r="L359" s="53"/>
      <c r="M359" s="162"/>
      <c r="N359" s="163"/>
      <c r="O359" s="163"/>
      <c r="P359" s="164"/>
      <c r="Q359" s="162"/>
      <c r="R359" s="163"/>
      <c r="S359" s="163"/>
      <c r="T359" s="164"/>
      <c r="U359" s="165"/>
      <c r="V359" s="165"/>
      <c r="W359" s="165"/>
      <c r="X359" s="165"/>
      <c r="Y359" s="165"/>
      <c r="Z359" s="165"/>
      <c r="AA359" s="165"/>
      <c r="AB359" s="165"/>
      <c r="AC359" s="165"/>
      <c r="AD359" s="165"/>
      <c r="AE359" s="165"/>
      <c r="AF359" s="165"/>
      <c r="AG359" s="165"/>
      <c r="AH359" s="165"/>
      <c r="AI359" s="165"/>
      <c r="AJ359" s="165"/>
      <c r="AK359" s="165"/>
      <c r="AL359" s="165"/>
      <c r="AM359" s="165"/>
      <c r="AN359" s="165"/>
      <c r="AO359" s="165"/>
      <c r="AP359" s="165"/>
      <c r="AQ359" s="165"/>
      <c r="AR359" s="165"/>
      <c r="AS359" s="165"/>
      <c r="AT359" s="165"/>
      <c r="AU359" s="165"/>
      <c r="AV359" s="165"/>
      <c r="AW359" s="165"/>
      <c r="AX359" s="165"/>
      <c r="AY359" s="92" t="str">
        <f t="shared" ca="1" si="86"/>
        <v/>
      </c>
      <c r="AZ359" s="60"/>
      <c r="BA359" s="32"/>
      <c r="BB359" s="32"/>
      <c r="BL359" s="2"/>
      <c r="BX359" s="25"/>
      <c r="BY359" s="26"/>
      <c r="BZ359" s="26"/>
    </row>
    <row r="360" spans="1:78" ht="21" customHeight="1">
      <c r="A360" s="17">
        <f t="shared" ref="A360:A423" si="87">IF(B360=1,A359+1,A359)</f>
        <v>12</v>
      </c>
      <c r="B360" s="17">
        <f t="shared" ref="B360:B423" si="88">IF(B359=31,1,B359+1)</f>
        <v>12</v>
      </c>
      <c r="D360" s="89" cm="1">
        <f t="array" aca="1" ref="D360" ca="1">IF(INDIRECT(VLOOKUP(B360,B$8:C$38,2,FALSE)&amp;(10*A360-1))="","",INDIRECT(VLOOKUP(B360,B$8:C$38,2,FALSE)&amp;(10*A360-1)))</f>
        <v>46277</v>
      </c>
      <c r="E360" s="17" t="str">
        <f t="shared" ca="1" si="80"/>
        <v>土</v>
      </c>
      <c r="F360" s="17" t="str" cm="1">
        <f t="array" aca="1" ref="F360" ca="1">IF(E360="","",IF(INDIRECT(VLOOKUP(B360,B$8:C$38,2,FALSE)&amp;(10*A360+3))="","",INDIRECT(VLOOKUP(B360,B$8:C$38,2,FALSE)&amp;(10*A360+3))))</f>
        <v/>
      </c>
      <c r="G360" s="17" t="str" cm="1">
        <f t="array" aca="1" ref="G360" ca="1">IF(E360="","",IF(INDIRECT(VLOOKUP(B360,B$8:C$38,2,FALSE)&amp;(10*A360+5))="","",INDIRECT(VLOOKUP(B360,B$8:C$38,2,FALSE)&amp;(10*A360+5))))</f>
        <v/>
      </c>
      <c r="H360" s="17" t="str" cm="1">
        <f t="array" aca="1" ref="H360" ca="1">IF(G360="","",IF(G360="●","振替後",IF(G360="▲","振替前",IF(G360="○","休日",IF(G360="外","非対象期間",IF(INDIRECT(VLOOKUP(B360,B$8:C$38,2,FALSE)&amp;(10*A360+5))="","",INDIRECT(VLOOKUP(B360,B$8:C$38,2,FALSE)&amp;(10*A360+5))))))))</f>
        <v/>
      </c>
      <c r="J360" s="54"/>
      <c r="K360" s="53"/>
      <c r="L360" s="53"/>
      <c r="M360" s="162"/>
      <c r="N360" s="163"/>
      <c r="O360" s="163"/>
      <c r="P360" s="164"/>
      <c r="Q360" s="162"/>
      <c r="R360" s="163"/>
      <c r="S360" s="163"/>
      <c r="T360" s="164"/>
      <c r="U360" s="165"/>
      <c r="V360" s="165"/>
      <c r="W360" s="165"/>
      <c r="X360" s="165"/>
      <c r="Y360" s="165"/>
      <c r="Z360" s="165"/>
      <c r="AA360" s="165"/>
      <c r="AB360" s="165"/>
      <c r="AC360" s="165"/>
      <c r="AD360" s="165"/>
      <c r="AE360" s="165"/>
      <c r="AF360" s="165"/>
      <c r="AG360" s="165"/>
      <c r="AH360" s="165"/>
      <c r="AI360" s="165"/>
      <c r="AJ360" s="165"/>
      <c r="AK360" s="165"/>
      <c r="AL360" s="165"/>
      <c r="AM360" s="165"/>
      <c r="AN360" s="165"/>
      <c r="AO360" s="165"/>
      <c r="AP360" s="165"/>
      <c r="AQ360" s="165"/>
      <c r="AR360" s="165"/>
      <c r="AS360" s="165"/>
      <c r="AT360" s="165"/>
      <c r="AU360" s="165"/>
      <c r="AV360" s="165"/>
      <c r="AW360" s="165"/>
      <c r="AX360" s="165"/>
      <c r="AY360" s="92" t="str">
        <f t="shared" ca="1" si="86"/>
        <v/>
      </c>
      <c r="AZ360" s="60"/>
      <c r="BA360" s="32"/>
      <c r="BB360" s="32"/>
      <c r="BL360" s="2"/>
      <c r="BX360" s="25"/>
      <c r="BY360" s="26"/>
      <c r="BZ360" s="26"/>
    </row>
    <row r="361" spans="1:78" ht="21" customHeight="1">
      <c r="A361" s="17">
        <f t="shared" si="87"/>
        <v>12</v>
      </c>
      <c r="B361" s="17">
        <f t="shared" si="88"/>
        <v>13</v>
      </c>
      <c r="D361" s="89" cm="1">
        <f t="array" aca="1" ref="D361" ca="1">IF(INDIRECT(VLOOKUP(B361,B$8:C$38,2,FALSE)&amp;(10*A361-1))="","",INDIRECT(VLOOKUP(B361,B$8:C$38,2,FALSE)&amp;(10*A361-1)))</f>
        <v>46278</v>
      </c>
      <c r="E361" s="17" t="str">
        <f t="shared" ca="1" si="80"/>
        <v>日</v>
      </c>
      <c r="F361" s="17" t="str" cm="1">
        <f t="array" aca="1" ref="F361" ca="1">IF(E361="","",IF(INDIRECT(VLOOKUP(B361,B$8:C$38,2,FALSE)&amp;(10*A361+3))="","",INDIRECT(VLOOKUP(B361,B$8:C$38,2,FALSE)&amp;(10*A361+3))))</f>
        <v/>
      </c>
      <c r="G361" s="17" t="str" cm="1">
        <f t="array" aca="1" ref="G361" ca="1">IF(E361="","",IF(INDIRECT(VLOOKUP(B361,B$8:C$38,2,FALSE)&amp;(10*A361+5))="","",INDIRECT(VLOOKUP(B361,B$8:C$38,2,FALSE)&amp;(10*A361+5))))</f>
        <v/>
      </c>
      <c r="H361" s="17" t="str" cm="1">
        <f t="array" aca="1" ref="H361" ca="1">IF(G361="","",IF(G361="●","振替後",IF(G361="▲","振替前",IF(G361="○","休日",IF(G361="外","非対象期間",IF(INDIRECT(VLOOKUP(B361,B$8:C$38,2,FALSE)&amp;(10*A361+5))="","",INDIRECT(VLOOKUP(B361,B$8:C$38,2,FALSE)&amp;(10*A361+5))))))))</f>
        <v/>
      </c>
      <c r="J361" s="54"/>
      <c r="K361" s="53"/>
      <c r="L361" s="53"/>
      <c r="M361" s="162"/>
      <c r="N361" s="163"/>
      <c r="O361" s="163"/>
      <c r="P361" s="164"/>
      <c r="Q361" s="162"/>
      <c r="R361" s="163"/>
      <c r="S361" s="163"/>
      <c r="T361" s="164"/>
      <c r="U361" s="165"/>
      <c r="V361" s="165"/>
      <c r="W361" s="165"/>
      <c r="X361" s="165"/>
      <c r="Y361" s="165"/>
      <c r="Z361" s="165"/>
      <c r="AA361" s="165"/>
      <c r="AB361" s="165"/>
      <c r="AC361" s="165"/>
      <c r="AD361" s="165"/>
      <c r="AE361" s="165"/>
      <c r="AF361" s="165"/>
      <c r="AG361" s="165"/>
      <c r="AH361" s="165"/>
      <c r="AI361" s="165"/>
      <c r="AJ361" s="165"/>
      <c r="AK361" s="165"/>
      <c r="AL361" s="165"/>
      <c r="AM361" s="165"/>
      <c r="AN361" s="165"/>
      <c r="AO361" s="165"/>
      <c r="AP361" s="165"/>
      <c r="AQ361" s="165"/>
      <c r="AR361" s="165"/>
      <c r="AS361" s="165"/>
      <c r="AT361" s="165"/>
      <c r="AU361" s="165"/>
      <c r="AV361" s="165"/>
      <c r="AW361" s="165"/>
      <c r="AX361" s="165"/>
      <c r="AY361" s="92" t="str">
        <f t="shared" ca="1" si="86"/>
        <v/>
      </c>
      <c r="AZ361" s="60"/>
      <c r="BA361" s="32"/>
      <c r="BB361" s="32"/>
      <c r="BL361" s="2"/>
      <c r="BX361" s="25"/>
      <c r="BY361" s="26"/>
      <c r="BZ361" s="26"/>
    </row>
    <row r="362" spans="1:78" ht="21" customHeight="1">
      <c r="A362" s="17">
        <f t="shared" si="87"/>
        <v>12</v>
      </c>
      <c r="B362" s="17">
        <f t="shared" si="88"/>
        <v>14</v>
      </c>
      <c r="D362" s="89" cm="1">
        <f t="array" aca="1" ref="D362" ca="1">IF(INDIRECT(VLOOKUP(B362,B$8:C$38,2,FALSE)&amp;(10*A362-1))="","",INDIRECT(VLOOKUP(B362,B$8:C$38,2,FALSE)&amp;(10*A362-1)))</f>
        <v>46279</v>
      </c>
      <c r="E362" s="17" t="str">
        <f t="shared" ca="1" si="80"/>
        <v>月</v>
      </c>
      <c r="F362" s="17" t="str" cm="1">
        <f t="array" aca="1" ref="F362" ca="1">IF(E362="","",IF(INDIRECT(VLOOKUP(B362,B$8:C$38,2,FALSE)&amp;(10*A362+3))="","",INDIRECT(VLOOKUP(B362,B$8:C$38,2,FALSE)&amp;(10*A362+3))))</f>
        <v/>
      </c>
      <c r="G362" s="17" t="str" cm="1">
        <f t="array" aca="1" ref="G362" ca="1">IF(E362="","",IF(INDIRECT(VLOOKUP(B362,B$8:C$38,2,FALSE)&amp;(10*A362+5))="","",INDIRECT(VLOOKUP(B362,B$8:C$38,2,FALSE)&amp;(10*A362+5))))</f>
        <v/>
      </c>
      <c r="H362" s="17" t="str" cm="1">
        <f t="array" aca="1" ref="H362" ca="1">IF(G362="","",IF(G362="●","振替後",IF(G362="▲","振替前",IF(G362="○","休日",IF(G362="外","非対象期間",IF(INDIRECT(VLOOKUP(B362,B$8:C$38,2,FALSE)&amp;(10*A362+5))="","",INDIRECT(VLOOKUP(B362,B$8:C$38,2,FALSE)&amp;(10*A362+5))))))))</f>
        <v/>
      </c>
      <c r="J362" s="54"/>
      <c r="K362" s="53"/>
      <c r="L362" s="53"/>
      <c r="M362" s="162"/>
      <c r="N362" s="163"/>
      <c r="O362" s="163"/>
      <c r="P362" s="164"/>
      <c r="Q362" s="162"/>
      <c r="R362" s="163"/>
      <c r="S362" s="163"/>
      <c r="T362" s="164"/>
      <c r="U362" s="165"/>
      <c r="V362" s="165"/>
      <c r="W362" s="165"/>
      <c r="X362" s="165"/>
      <c r="Y362" s="165"/>
      <c r="Z362" s="165"/>
      <c r="AA362" s="165"/>
      <c r="AB362" s="165"/>
      <c r="AC362" s="165"/>
      <c r="AD362" s="165"/>
      <c r="AE362" s="165"/>
      <c r="AF362" s="165"/>
      <c r="AG362" s="165"/>
      <c r="AH362" s="165"/>
      <c r="AI362" s="165"/>
      <c r="AJ362" s="165"/>
      <c r="AK362" s="165"/>
      <c r="AL362" s="165"/>
      <c r="AM362" s="165"/>
      <c r="AN362" s="165"/>
      <c r="AO362" s="165"/>
      <c r="AP362" s="165"/>
      <c r="AQ362" s="165"/>
      <c r="AR362" s="165"/>
      <c r="AS362" s="165"/>
      <c r="AT362" s="165"/>
      <c r="AU362" s="165"/>
      <c r="AV362" s="165"/>
      <c r="AW362" s="165"/>
      <c r="AX362" s="165"/>
      <c r="AY362" s="92" t="str">
        <f t="shared" ca="1" si="86"/>
        <v/>
      </c>
      <c r="AZ362" s="60"/>
      <c r="BA362" s="32"/>
      <c r="BB362" s="32"/>
      <c r="BL362" s="2"/>
      <c r="BX362" s="25"/>
      <c r="BY362" s="26"/>
      <c r="BZ362" s="26"/>
    </row>
    <row r="363" spans="1:78" ht="21" customHeight="1">
      <c r="A363" s="17">
        <f t="shared" si="87"/>
        <v>12</v>
      </c>
      <c r="B363" s="17">
        <f t="shared" si="88"/>
        <v>15</v>
      </c>
      <c r="D363" s="89" cm="1">
        <f t="array" aca="1" ref="D363" ca="1">IF(INDIRECT(VLOOKUP(B363,B$8:C$38,2,FALSE)&amp;(10*A363-1))="","",INDIRECT(VLOOKUP(B363,B$8:C$38,2,FALSE)&amp;(10*A363-1)))</f>
        <v>46280</v>
      </c>
      <c r="E363" s="17" t="str">
        <f t="shared" ca="1" si="80"/>
        <v>火</v>
      </c>
      <c r="F363" s="17" t="str" cm="1">
        <f t="array" aca="1" ref="F363" ca="1">IF(E363="","",IF(INDIRECT(VLOOKUP(B363,B$8:C$38,2,FALSE)&amp;(10*A363+3))="","",INDIRECT(VLOOKUP(B363,B$8:C$38,2,FALSE)&amp;(10*A363+3))))</f>
        <v/>
      </c>
      <c r="G363" s="17" t="str" cm="1">
        <f t="array" aca="1" ref="G363" ca="1">IF(E363="","",IF(INDIRECT(VLOOKUP(B363,B$8:C$38,2,FALSE)&amp;(10*A363+5))="","",INDIRECT(VLOOKUP(B363,B$8:C$38,2,FALSE)&amp;(10*A363+5))))</f>
        <v/>
      </c>
      <c r="H363" s="17" t="str" cm="1">
        <f t="array" aca="1" ref="H363" ca="1">IF(G363="","",IF(G363="●","振替後",IF(G363="▲","振替前",IF(G363="○","休日",IF(G363="外","非対象期間",IF(INDIRECT(VLOOKUP(B363,B$8:C$38,2,FALSE)&amp;(10*A363+5))="","",INDIRECT(VLOOKUP(B363,B$8:C$38,2,FALSE)&amp;(10*A363+5))))))))</f>
        <v/>
      </c>
      <c r="J363" s="54"/>
      <c r="K363" s="53"/>
      <c r="L363" s="53"/>
      <c r="M363" s="162"/>
      <c r="N363" s="163"/>
      <c r="O363" s="163"/>
      <c r="P363" s="164"/>
      <c r="Q363" s="162"/>
      <c r="R363" s="163"/>
      <c r="S363" s="163"/>
      <c r="T363" s="164"/>
      <c r="U363" s="165"/>
      <c r="V363" s="165"/>
      <c r="W363" s="165"/>
      <c r="X363" s="165"/>
      <c r="Y363" s="165"/>
      <c r="Z363" s="165"/>
      <c r="AA363" s="165"/>
      <c r="AB363" s="165"/>
      <c r="AC363" s="165"/>
      <c r="AD363" s="165"/>
      <c r="AE363" s="165"/>
      <c r="AF363" s="165"/>
      <c r="AG363" s="165"/>
      <c r="AH363" s="165"/>
      <c r="AI363" s="165"/>
      <c r="AJ363" s="165"/>
      <c r="AK363" s="165"/>
      <c r="AL363" s="165"/>
      <c r="AM363" s="165"/>
      <c r="AN363" s="165"/>
      <c r="AO363" s="165"/>
      <c r="AP363" s="165"/>
      <c r="AQ363" s="165"/>
      <c r="AR363" s="165"/>
      <c r="AS363" s="165"/>
      <c r="AT363" s="165"/>
      <c r="AU363" s="165"/>
      <c r="AV363" s="165"/>
      <c r="AW363" s="165"/>
      <c r="AX363" s="165"/>
      <c r="AY363" s="92" t="str">
        <f t="shared" ca="1" si="86"/>
        <v/>
      </c>
      <c r="AZ363" s="60"/>
      <c r="BA363" s="32"/>
      <c r="BB363" s="32"/>
      <c r="BL363" s="2"/>
      <c r="BX363" s="25">
        <f>DATE(YEAR(BX350),MONTH(BX350)+1,DAY(BX350))</f>
        <v>46113</v>
      </c>
      <c r="BY363" s="26">
        <f>AZ73</f>
        <v>0.22535211267605634</v>
      </c>
      <c r="BZ363" s="26">
        <f>AZ75</f>
        <v>0.22535211267605634</v>
      </c>
    </row>
    <row r="364" spans="1:78" ht="21" customHeight="1">
      <c r="A364" s="17">
        <f t="shared" si="87"/>
        <v>12</v>
      </c>
      <c r="B364" s="17">
        <f t="shared" si="88"/>
        <v>16</v>
      </c>
      <c r="D364" s="89" cm="1">
        <f t="array" aca="1" ref="D364" ca="1">IF(INDIRECT(VLOOKUP(B364,B$8:C$38,2,FALSE)&amp;(10*A364-1))="","",INDIRECT(VLOOKUP(B364,B$8:C$38,2,FALSE)&amp;(10*A364-1)))</f>
        <v>46281</v>
      </c>
      <c r="E364" s="17" t="str">
        <f t="shared" ca="1" si="80"/>
        <v>水</v>
      </c>
      <c r="F364" s="17" t="str" cm="1">
        <f t="array" aca="1" ref="F364" ca="1">IF(E364="","",IF(INDIRECT(VLOOKUP(B364,B$8:C$38,2,FALSE)&amp;(10*A364+3))="","",INDIRECT(VLOOKUP(B364,B$8:C$38,2,FALSE)&amp;(10*A364+3))))</f>
        <v/>
      </c>
      <c r="G364" s="17" t="str" cm="1">
        <f t="array" aca="1" ref="G364" ca="1">IF(E364="","",IF(INDIRECT(VLOOKUP(B364,B$8:C$38,2,FALSE)&amp;(10*A364+5))="","",INDIRECT(VLOOKUP(B364,B$8:C$38,2,FALSE)&amp;(10*A364+5))))</f>
        <v/>
      </c>
      <c r="H364" s="17" t="str" cm="1">
        <f t="array" aca="1" ref="H364" ca="1">IF(G364="","",IF(G364="●","振替後",IF(G364="▲","振替前",IF(G364="○","休日",IF(G364="外","非対象期間",IF(INDIRECT(VLOOKUP(B364,B$8:C$38,2,FALSE)&amp;(10*A364+5))="","",INDIRECT(VLOOKUP(B364,B$8:C$38,2,FALSE)&amp;(10*A364+5))))))))</f>
        <v/>
      </c>
      <c r="J364" s="54"/>
      <c r="K364" s="53"/>
      <c r="L364" s="53"/>
      <c r="M364" s="162"/>
      <c r="N364" s="163"/>
      <c r="O364" s="163"/>
      <c r="P364" s="164"/>
      <c r="Q364" s="162"/>
      <c r="R364" s="163"/>
      <c r="S364" s="163"/>
      <c r="T364" s="164"/>
      <c r="U364" s="165"/>
      <c r="V364" s="165"/>
      <c r="W364" s="165"/>
      <c r="X364" s="165"/>
      <c r="Y364" s="165"/>
      <c r="Z364" s="165"/>
      <c r="AA364" s="165"/>
      <c r="AB364" s="165"/>
      <c r="AC364" s="165"/>
      <c r="AD364" s="165"/>
      <c r="AE364" s="165"/>
      <c r="AF364" s="165"/>
      <c r="AG364" s="165"/>
      <c r="AH364" s="165"/>
      <c r="AI364" s="165"/>
      <c r="AJ364" s="165"/>
      <c r="AK364" s="165"/>
      <c r="AL364" s="165"/>
      <c r="AM364" s="165"/>
      <c r="AN364" s="165"/>
      <c r="AO364" s="165"/>
      <c r="AP364" s="165"/>
      <c r="AQ364" s="165"/>
      <c r="AR364" s="165"/>
      <c r="AS364" s="165"/>
      <c r="AT364" s="165"/>
      <c r="AU364" s="165"/>
      <c r="AV364" s="165"/>
      <c r="AW364" s="165"/>
      <c r="AX364" s="165"/>
      <c r="AY364" s="92" t="str">
        <f t="shared" ca="1" si="86"/>
        <v/>
      </c>
      <c r="AZ364" s="60"/>
      <c r="BA364" s="32"/>
      <c r="BB364" s="32"/>
      <c r="BL364" s="2"/>
      <c r="BX364" s="25"/>
      <c r="BY364" s="26"/>
      <c r="BZ364" s="26"/>
    </row>
    <row r="365" spans="1:78" ht="21" customHeight="1">
      <c r="A365" s="17">
        <f t="shared" si="87"/>
        <v>12</v>
      </c>
      <c r="B365" s="17">
        <f t="shared" si="88"/>
        <v>17</v>
      </c>
      <c r="D365" s="89" cm="1">
        <f t="array" aca="1" ref="D365" ca="1">IF(INDIRECT(VLOOKUP(B365,B$8:C$38,2,FALSE)&amp;(10*A365-1))="","",INDIRECT(VLOOKUP(B365,B$8:C$38,2,FALSE)&amp;(10*A365-1)))</f>
        <v>46282</v>
      </c>
      <c r="E365" s="17" t="str">
        <f t="shared" ca="1" si="80"/>
        <v>木</v>
      </c>
      <c r="F365" s="17" t="str" cm="1">
        <f t="array" aca="1" ref="F365" ca="1">IF(E365="","",IF(INDIRECT(VLOOKUP(B365,B$8:C$38,2,FALSE)&amp;(10*A365+3))="","",INDIRECT(VLOOKUP(B365,B$8:C$38,2,FALSE)&amp;(10*A365+3))))</f>
        <v/>
      </c>
      <c r="G365" s="17" t="str" cm="1">
        <f t="array" aca="1" ref="G365" ca="1">IF(E365="","",IF(INDIRECT(VLOOKUP(B365,B$8:C$38,2,FALSE)&amp;(10*A365+5))="","",INDIRECT(VLOOKUP(B365,B$8:C$38,2,FALSE)&amp;(10*A365+5))))</f>
        <v/>
      </c>
      <c r="H365" s="17" t="str" cm="1">
        <f t="array" aca="1" ref="H365" ca="1">IF(G365="","",IF(G365="●","振替後",IF(G365="▲","振替前",IF(G365="○","休日",IF(G365="外","非対象期間",IF(INDIRECT(VLOOKUP(B365,B$8:C$38,2,FALSE)&amp;(10*A365+5))="","",INDIRECT(VLOOKUP(B365,B$8:C$38,2,FALSE)&amp;(10*A365+5))))))))</f>
        <v/>
      </c>
      <c r="J365" s="54"/>
      <c r="K365" s="53"/>
      <c r="L365" s="53"/>
      <c r="M365" s="162"/>
      <c r="N365" s="163"/>
      <c r="O365" s="163"/>
      <c r="P365" s="164"/>
      <c r="Q365" s="162"/>
      <c r="R365" s="163"/>
      <c r="S365" s="163"/>
      <c r="T365" s="164"/>
      <c r="U365" s="165"/>
      <c r="V365" s="165"/>
      <c r="W365" s="165"/>
      <c r="X365" s="165"/>
      <c r="Y365" s="165"/>
      <c r="Z365" s="165"/>
      <c r="AA365" s="165"/>
      <c r="AB365" s="165"/>
      <c r="AC365" s="165"/>
      <c r="AD365" s="165"/>
      <c r="AE365" s="165"/>
      <c r="AF365" s="165"/>
      <c r="AG365" s="165"/>
      <c r="AH365" s="165"/>
      <c r="AI365" s="165"/>
      <c r="AJ365" s="165"/>
      <c r="AK365" s="165"/>
      <c r="AL365" s="165"/>
      <c r="AM365" s="165"/>
      <c r="AN365" s="165"/>
      <c r="AO365" s="165"/>
      <c r="AP365" s="165"/>
      <c r="AQ365" s="165"/>
      <c r="AR365" s="165"/>
      <c r="AS365" s="165"/>
      <c r="AT365" s="165"/>
      <c r="AU365" s="165"/>
      <c r="AV365" s="165"/>
      <c r="AW365" s="165"/>
      <c r="AX365" s="165"/>
      <c r="AY365" s="92" t="str">
        <f t="shared" ca="1" si="86"/>
        <v/>
      </c>
      <c r="AZ365" s="60"/>
      <c r="BA365" s="32"/>
      <c r="BB365" s="32"/>
      <c r="BL365" s="2"/>
      <c r="BX365" s="25"/>
      <c r="BY365" s="26"/>
      <c r="BZ365" s="26"/>
    </row>
    <row r="366" spans="1:78" ht="21" customHeight="1">
      <c r="A366" s="17">
        <f t="shared" si="87"/>
        <v>12</v>
      </c>
      <c r="B366" s="17">
        <f t="shared" si="88"/>
        <v>18</v>
      </c>
      <c r="D366" s="89" cm="1">
        <f t="array" aca="1" ref="D366" ca="1">IF(INDIRECT(VLOOKUP(B366,B$8:C$38,2,FALSE)&amp;(10*A366-1))="","",INDIRECT(VLOOKUP(B366,B$8:C$38,2,FALSE)&amp;(10*A366-1)))</f>
        <v>46283</v>
      </c>
      <c r="E366" s="17" t="str">
        <f t="shared" ca="1" si="80"/>
        <v>金</v>
      </c>
      <c r="F366" s="17" t="str" cm="1">
        <f t="array" aca="1" ref="F366" ca="1">IF(E366="","",IF(INDIRECT(VLOOKUP(B366,B$8:C$38,2,FALSE)&amp;(10*A366+3))="","",INDIRECT(VLOOKUP(B366,B$8:C$38,2,FALSE)&amp;(10*A366+3))))</f>
        <v/>
      </c>
      <c r="G366" s="17" t="str" cm="1">
        <f t="array" aca="1" ref="G366" ca="1">IF(E366="","",IF(INDIRECT(VLOOKUP(B366,B$8:C$38,2,FALSE)&amp;(10*A366+5))="","",INDIRECT(VLOOKUP(B366,B$8:C$38,2,FALSE)&amp;(10*A366+5))))</f>
        <v/>
      </c>
      <c r="H366" s="17" t="str" cm="1">
        <f t="array" aca="1" ref="H366" ca="1">IF(G366="","",IF(G366="●","振替後",IF(G366="▲","振替前",IF(G366="○","休日",IF(G366="外","非対象期間",IF(INDIRECT(VLOOKUP(B366,B$8:C$38,2,FALSE)&amp;(10*A366+5))="","",INDIRECT(VLOOKUP(B366,B$8:C$38,2,FALSE)&amp;(10*A366+5))))))))</f>
        <v/>
      </c>
      <c r="J366" s="54"/>
      <c r="K366" s="53"/>
      <c r="L366" s="53"/>
      <c r="M366" s="162"/>
      <c r="N366" s="163"/>
      <c r="O366" s="163"/>
      <c r="P366" s="164"/>
      <c r="Q366" s="162"/>
      <c r="R366" s="163"/>
      <c r="S366" s="163"/>
      <c r="T366" s="164"/>
      <c r="U366" s="165"/>
      <c r="V366" s="165"/>
      <c r="W366" s="165"/>
      <c r="X366" s="165"/>
      <c r="Y366" s="165"/>
      <c r="Z366" s="165"/>
      <c r="AA366" s="165"/>
      <c r="AB366" s="165"/>
      <c r="AC366" s="165"/>
      <c r="AD366" s="165"/>
      <c r="AE366" s="165"/>
      <c r="AF366" s="165"/>
      <c r="AG366" s="165"/>
      <c r="AH366" s="165"/>
      <c r="AI366" s="165"/>
      <c r="AJ366" s="165"/>
      <c r="AK366" s="165"/>
      <c r="AL366" s="165"/>
      <c r="AM366" s="165"/>
      <c r="AN366" s="165"/>
      <c r="AO366" s="165"/>
      <c r="AP366" s="165"/>
      <c r="AQ366" s="165"/>
      <c r="AR366" s="165"/>
      <c r="AS366" s="165"/>
      <c r="AT366" s="165"/>
      <c r="AU366" s="165"/>
      <c r="AV366" s="165"/>
      <c r="AW366" s="165"/>
      <c r="AX366" s="165"/>
      <c r="AY366" s="92" t="str">
        <f t="shared" ca="1" si="86"/>
        <v/>
      </c>
      <c r="AZ366" s="60"/>
      <c r="BA366" s="32"/>
      <c r="BB366" s="32"/>
      <c r="BL366" s="2"/>
      <c r="BX366" s="25"/>
      <c r="BY366" s="26"/>
      <c r="BZ366" s="26"/>
    </row>
    <row r="367" spans="1:78" ht="21" customHeight="1">
      <c r="A367" s="17">
        <f t="shared" si="87"/>
        <v>12</v>
      </c>
      <c r="B367" s="17">
        <f t="shared" si="88"/>
        <v>19</v>
      </c>
      <c r="D367" s="89" cm="1">
        <f t="array" aca="1" ref="D367" ca="1">IF(INDIRECT(VLOOKUP(B367,B$8:C$38,2,FALSE)&amp;(10*A367-1))="","",INDIRECT(VLOOKUP(B367,B$8:C$38,2,FALSE)&amp;(10*A367-1)))</f>
        <v>46284</v>
      </c>
      <c r="E367" s="17" t="str">
        <f t="shared" ca="1" si="80"/>
        <v>土</v>
      </c>
      <c r="F367" s="17" t="str" cm="1">
        <f t="array" aca="1" ref="F367" ca="1">IF(E367="","",IF(INDIRECT(VLOOKUP(B367,B$8:C$38,2,FALSE)&amp;(10*A367+3))="","",INDIRECT(VLOOKUP(B367,B$8:C$38,2,FALSE)&amp;(10*A367+3))))</f>
        <v/>
      </c>
      <c r="G367" s="17" t="str" cm="1">
        <f t="array" aca="1" ref="G367" ca="1">IF(E367="","",IF(INDIRECT(VLOOKUP(B367,B$8:C$38,2,FALSE)&amp;(10*A367+5))="","",INDIRECT(VLOOKUP(B367,B$8:C$38,2,FALSE)&amp;(10*A367+5))))</f>
        <v/>
      </c>
      <c r="H367" s="17" t="str" cm="1">
        <f t="array" aca="1" ref="H367" ca="1">IF(G367="","",IF(G367="●","振替後",IF(G367="▲","振替前",IF(G367="○","休日",IF(G367="外","非対象期間",IF(INDIRECT(VLOOKUP(B367,B$8:C$38,2,FALSE)&amp;(10*A367+5))="","",INDIRECT(VLOOKUP(B367,B$8:C$38,2,FALSE)&amp;(10*A367+5))))))))</f>
        <v/>
      </c>
      <c r="J367" s="54"/>
      <c r="K367" s="53"/>
      <c r="L367" s="53"/>
      <c r="M367" s="162"/>
      <c r="N367" s="163"/>
      <c r="O367" s="163"/>
      <c r="P367" s="164"/>
      <c r="Q367" s="162"/>
      <c r="R367" s="163"/>
      <c r="S367" s="163"/>
      <c r="T367" s="164"/>
      <c r="U367" s="165"/>
      <c r="V367" s="165"/>
      <c r="W367" s="165"/>
      <c r="X367" s="165"/>
      <c r="Y367" s="165"/>
      <c r="Z367" s="165"/>
      <c r="AA367" s="165"/>
      <c r="AB367" s="165"/>
      <c r="AC367" s="165"/>
      <c r="AD367" s="165"/>
      <c r="AE367" s="165"/>
      <c r="AF367" s="165"/>
      <c r="AG367" s="165"/>
      <c r="AH367" s="165"/>
      <c r="AI367" s="165"/>
      <c r="AJ367" s="165"/>
      <c r="AK367" s="165"/>
      <c r="AL367" s="165"/>
      <c r="AM367" s="165"/>
      <c r="AN367" s="165"/>
      <c r="AO367" s="165"/>
      <c r="AP367" s="165"/>
      <c r="AQ367" s="165"/>
      <c r="AR367" s="165"/>
      <c r="AS367" s="165"/>
      <c r="AT367" s="165"/>
      <c r="AU367" s="165"/>
      <c r="AV367" s="165"/>
      <c r="AW367" s="165"/>
      <c r="AX367" s="165"/>
      <c r="AY367" s="92" t="str">
        <f t="shared" ca="1" si="86"/>
        <v/>
      </c>
      <c r="AZ367" s="60"/>
      <c r="BA367" s="32"/>
      <c r="BB367" s="32"/>
      <c r="BL367" s="2"/>
      <c r="BX367" s="25"/>
      <c r="BY367" s="26"/>
      <c r="BZ367" s="26"/>
    </row>
    <row r="368" spans="1:78" ht="21" customHeight="1">
      <c r="A368" s="17">
        <f t="shared" si="87"/>
        <v>12</v>
      </c>
      <c r="B368" s="17">
        <f t="shared" si="88"/>
        <v>20</v>
      </c>
      <c r="D368" s="89" cm="1">
        <f t="array" aca="1" ref="D368" ca="1">IF(INDIRECT(VLOOKUP(B368,B$8:C$38,2,FALSE)&amp;(10*A368-1))="","",INDIRECT(VLOOKUP(B368,B$8:C$38,2,FALSE)&amp;(10*A368-1)))</f>
        <v>46285</v>
      </c>
      <c r="E368" s="17" t="str">
        <f t="shared" ca="1" si="80"/>
        <v>日</v>
      </c>
      <c r="F368" s="17" t="str" cm="1">
        <f t="array" aca="1" ref="F368" ca="1">IF(E368="","",IF(INDIRECT(VLOOKUP(B368,B$8:C$38,2,FALSE)&amp;(10*A368+3))="","",INDIRECT(VLOOKUP(B368,B$8:C$38,2,FALSE)&amp;(10*A368+3))))</f>
        <v/>
      </c>
      <c r="G368" s="17" t="str" cm="1">
        <f t="array" aca="1" ref="G368" ca="1">IF(E368="","",IF(INDIRECT(VLOOKUP(B368,B$8:C$38,2,FALSE)&amp;(10*A368+5))="","",INDIRECT(VLOOKUP(B368,B$8:C$38,2,FALSE)&amp;(10*A368+5))))</f>
        <v/>
      </c>
      <c r="H368" s="17" t="str" cm="1">
        <f t="array" aca="1" ref="H368" ca="1">IF(G368="","",IF(G368="●","振替後",IF(G368="▲","振替前",IF(G368="○","休日",IF(G368="外","非対象期間",IF(INDIRECT(VLOOKUP(B368,B$8:C$38,2,FALSE)&amp;(10*A368+5))="","",INDIRECT(VLOOKUP(B368,B$8:C$38,2,FALSE)&amp;(10*A368+5))))))))</f>
        <v/>
      </c>
      <c r="J368" s="54"/>
      <c r="K368" s="53"/>
      <c r="L368" s="53"/>
      <c r="M368" s="162"/>
      <c r="N368" s="163"/>
      <c r="O368" s="163"/>
      <c r="P368" s="164"/>
      <c r="Q368" s="162"/>
      <c r="R368" s="163"/>
      <c r="S368" s="163"/>
      <c r="T368" s="164"/>
      <c r="U368" s="165"/>
      <c r="V368" s="165"/>
      <c r="W368" s="165"/>
      <c r="X368" s="165"/>
      <c r="Y368" s="165"/>
      <c r="Z368" s="165"/>
      <c r="AA368" s="165"/>
      <c r="AB368" s="165"/>
      <c r="AC368" s="165"/>
      <c r="AD368" s="165"/>
      <c r="AE368" s="165"/>
      <c r="AF368" s="165"/>
      <c r="AG368" s="165"/>
      <c r="AH368" s="165"/>
      <c r="AI368" s="165"/>
      <c r="AJ368" s="165"/>
      <c r="AK368" s="165"/>
      <c r="AL368" s="165"/>
      <c r="AM368" s="165"/>
      <c r="AN368" s="165"/>
      <c r="AO368" s="165"/>
      <c r="AP368" s="165"/>
      <c r="AQ368" s="165"/>
      <c r="AR368" s="165"/>
      <c r="AS368" s="165"/>
      <c r="AT368" s="165"/>
      <c r="AU368" s="165"/>
      <c r="AV368" s="165"/>
      <c r="AW368" s="165"/>
      <c r="AX368" s="165"/>
      <c r="AY368" s="92" t="str">
        <f t="shared" ca="1" si="86"/>
        <v/>
      </c>
      <c r="AZ368" s="60"/>
      <c r="BA368" s="32"/>
      <c r="BB368" s="32"/>
      <c r="BL368" s="2"/>
      <c r="BX368" s="25">
        <f>DATE(YEAR(BX363),MONTH(BX363)+1,DAY(BX363))</f>
        <v>46143</v>
      </c>
      <c r="BY368" s="26">
        <f>AZ83</f>
        <v>0.18497109826589594</v>
      </c>
      <c r="BZ368" s="26">
        <f>AZ85</f>
        <v>0.18497109826589594</v>
      </c>
    </row>
    <row r="369" spans="1:78" ht="21" customHeight="1">
      <c r="A369" s="17">
        <f t="shared" si="87"/>
        <v>12</v>
      </c>
      <c r="B369" s="17">
        <f t="shared" si="88"/>
        <v>21</v>
      </c>
      <c r="D369" s="89" cm="1">
        <f t="array" aca="1" ref="D369" ca="1">IF(INDIRECT(VLOOKUP(B369,B$8:C$38,2,FALSE)&amp;(10*A369-1))="","",INDIRECT(VLOOKUP(B369,B$8:C$38,2,FALSE)&amp;(10*A369-1)))</f>
        <v>46286</v>
      </c>
      <c r="E369" s="17" t="str">
        <f t="shared" ca="1" si="80"/>
        <v>月</v>
      </c>
      <c r="F369" s="17" t="str" cm="1">
        <f t="array" aca="1" ref="F369" ca="1">IF(E369="","",IF(INDIRECT(VLOOKUP(B369,B$8:C$38,2,FALSE)&amp;(10*A369+3))="","",INDIRECT(VLOOKUP(B369,B$8:C$38,2,FALSE)&amp;(10*A369+3))))</f>
        <v/>
      </c>
      <c r="G369" s="17" t="str" cm="1">
        <f t="array" aca="1" ref="G369" ca="1">IF(E369="","",IF(INDIRECT(VLOOKUP(B369,B$8:C$38,2,FALSE)&amp;(10*A369+5))="","",INDIRECT(VLOOKUP(B369,B$8:C$38,2,FALSE)&amp;(10*A369+5))))</f>
        <v/>
      </c>
      <c r="H369" s="17" t="str" cm="1">
        <f t="array" aca="1" ref="H369" ca="1">IF(G369="","",IF(G369="●","振替後",IF(G369="▲","振替前",IF(G369="○","休日",IF(G369="外","非対象期間",IF(INDIRECT(VLOOKUP(B369,B$8:C$38,2,FALSE)&amp;(10*A369+5))="","",INDIRECT(VLOOKUP(B369,B$8:C$38,2,FALSE)&amp;(10*A369+5))))))))</f>
        <v/>
      </c>
      <c r="J369" s="54"/>
      <c r="K369" s="53"/>
      <c r="L369" s="53"/>
      <c r="M369" s="162"/>
      <c r="N369" s="163"/>
      <c r="O369" s="163"/>
      <c r="P369" s="164"/>
      <c r="Q369" s="162"/>
      <c r="R369" s="163"/>
      <c r="S369" s="163"/>
      <c r="T369" s="164"/>
      <c r="U369" s="165"/>
      <c r="V369" s="165"/>
      <c r="W369" s="165"/>
      <c r="X369" s="165"/>
      <c r="Y369" s="165"/>
      <c r="Z369" s="165"/>
      <c r="AA369" s="165"/>
      <c r="AB369" s="165"/>
      <c r="AC369" s="165"/>
      <c r="AD369" s="165"/>
      <c r="AE369" s="165"/>
      <c r="AF369" s="165"/>
      <c r="AG369" s="165"/>
      <c r="AH369" s="165"/>
      <c r="AI369" s="165"/>
      <c r="AJ369" s="165"/>
      <c r="AK369" s="165"/>
      <c r="AL369" s="165"/>
      <c r="AM369" s="165"/>
      <c r="AN369" s="165"/>
      <c r="AO369" s="165"/>
      <c r="AP369" s="165"/>
      <c r="AQ369" s="165"/>
      <c r="AR369" s="165"/>
      <c r="AS369" s="165"/>
      <c r="AT369" s="165"/>
      <c r="AU369" s="165"/>
      <c r="AV369" s="165"/>
      <c r="AW369" s="165"/>
      <c r="AX369" s="165"/>
      <c r="AY369" s="92" t="str">
        <f t="shared" ca="1" si="86"/>
        <v/>
      </c>
      <c r="AZ369" s="60"/>
      <c r="BA369" s="32"/>
      <c r="BB369" s="32"/>
      <c r="BL369" s="2"/>
      <c r="BX369" s="25">
        <f t="shared" ref="BX369:BX393" si="89">DATE(YEAR(BX368),MONTH(BX368)+1,DAY(BX368))</f>
        <v>46174</v>
      </c>
      <c r="BY369" s="26">
        <f>AZ93</f>
        <v>0.15763546798029557</v>
      </c>
      <c r="BZ369" s="26">
        <f>AZ95</f>
        <v>0.15763546798029557</v>
      </c>
    </row>
    <row r="370" spans="1:78">
      <c r="A370" s="17">
        <f t="shared" si="87"/>
        <v>12</v>
      </c>
      <c r="B370" s="17">
        <f t="shared" si="88"/>
        <v>22</v>
      </c>
      <c r="D370" s="89" cm="1">
        <f t="array" aca="1" ref="D370" ca="1">IF(INDIRECT(VLOOKUP(B370,B$8:C$38,2,FALSE)&amp;(10*A370-1))="","",INDIRECT(VLOOKUP(B370,B$8:C$38,2,FALSE)&amp;(10*A370-1)))</f>
        <v>46287</v>
      </c>
      <c r="E370" s="17" t="str">
        <f t="shared" ca="1" si="80"/>
        <v>火</v>
      </c>
      <c r="F370" s="17" t="str" cm="1">
        <f t="array" aca="1" ref="F370" ca="1">IF(E370="","",IF(INDIRECT(VLOOKUP(B370,B$8:C$38,2,FALSE)&amp;(10*A370+3))="","",INDIRECT(VLOOKUP(B370,B$8:C$38,2,FALSE)&amp;(10*A370+3))))</f>
        <v/>
      </c>
      <c r="G370" s="17" t="str" cm="1">
        <f t="array" aca="1" ref="G370" ca="1">IF(E370="","",IF(INDIRECT(VLOOKUP(B370,B$8:C$38,2,FALSE)&amp;(10*A370+5))="","",INDIRECT(VLOOKUP(B370,B$8:C$38,2,FALSE)&amp;(10*A370+5))))</f>
        <v/>
      </c>
      <c r="H370" s="17" t="str" cm="1">
        <f t="array" aca="1" ref="H370" ca="1">IF(G370="","",IF(G370="●","振替後",IF(G370="▲","振替前",IF(G370="○","休日",IF(G370="外","非対象期間",IF(INDIRECT(VLOOKUP(B370,B$8:C$38,2,FALSE)&amp;(10*A370+5))="","",INDIRECT(VLOOKUP(B370,B$8:C$38,2,FALSE)&amp;(10*A370+5))))))))</f>
        <v/>
      </c>
      <c r="J370" s="54"/>
      <c r="K370" s="53"/>
      <c r="L370" s="53"/>
      <c r="M370" s="53"/>
      <c r="N370" s="53"/>
      <c r="O370" s="53"/>
      <c r="P370" s="53"/>
      <c r="Q370" s="53"/>
      <c r="R370" s="53"/>
      <c r="S370" s="53"/>
      <c r="T370" s="53"/>
      <c r="U370" s="53"/>
      <c r="V370" s="53"/>
      <c r="W370" s="53"/>
      <c r="X370" s="53"/>
      <c r="Y370" s="53"/>
      <c r="Z370" s="53"/>
      <c r="AA370" s="53"/>
      <c r="AB370" s="53"/>
      <c r="AC370" s="53"/>
      <c r="AD370" s="53"/>
      <c r="AE370" s="53"/>
      <c r="AF370" s="53"/>
      <c r="AG370" s="53"/>
      <c r="AH370" s="53"/>
      <c r="AI370" s="53"/>
      <c r="AJ370" s="53"/>
      <c r="AK370" s="53"/>
      <c r="AL370" s="53"/>
      <c r="AM370" s="61"/>
      <c r="AN370" s="53"/>
      <c r="AO370" s="53"/>
      <c r="AP370" s="53"/>
      <c r="AQ370" s="54"/>
      <c r="AR370" s="54"/>
      <c r="AS370" s="54"/>
      <c r="AT370" s="54"/>
      <c r="AU370" s="54"/>
      <c r="AV370" s="54"/>
      <c r="AW370" s="54"/>
      <c r="AX370" s="54"/>
      <c r="AY370" s="54"/>
      <c r="AZ370" s="54"/>
      <c r="BA370" s="1"/>
      <c r="BB370" s="1"/>
      <c r="BL370" s="2"/>
      <c r="BX370" s="25">
        <f t="shared" si="89"/>
        <v>46204</v>
      </c>
      <c r="BY370" s="26">
        <f>AZ103</f>
        <v>0.13675213675213677</v>
      </c>
      <c r="BZ370" s="26">
        <f>AZ105</f>
        <v>0.13675213675213677</v>
      </c>
    </row>
    <row r="371" spans="1:78">
      <c r="A371" s="17">
        <f t="shared" si="87"/>
        <v>12</v>
      </c>
      <c r="B371" s="17">
        <f t="shared" si="88"/>
        <v>23</v>
      </c>
      <c r="D371" s="89" cm="1">
        <f t="array" aca="1" ref="D371" ca="1">IF(INDIRECT(VLOOKUP(B371,B$8:C$38,2,FALSE)&amp;(10*A371-1))="","",INDIRECT(VLOOKUP(B371,B$8:C$38,2,FALSE)&amp;(10*A371-1)))</f>
        <v>46288</v>
      </c>
      <c r="E371" s="17" t="str">
        <f t="shared" ca="1" si="80"/>
        <v>水</v>
      </c>
      <c r="F371" s="17" t="str" cm="1">
        <f t="array" aca="1" ref="F371" ca="1">IF(E371="","",IF(INDIRECT(VLOOKUP(B371,B$8:C$38,2,FALSE)&amp;(10*A371+3))="","",INDIRECT(VLOOKUP(B371,B$8:C$38,2,FALSE)&amp;(10*A371+3))))</f>
        <v/>
      </c>
      <c r="G371" s="17" t="str" cm="1">
        <f t="array" aca="1" ref="G371" ca="1">IF(E371="","",IF(INDIRECT(VLOOKUP(B371,B$8:C$38,2,FALSE)&amp;(10*A371+5))="","",INDIRECT(VLOOKUP(B371,B$8:C$38,2,FALSE)&amp;(10*A371+5))))</f>
        <v/>
      </c>
      <c r="H371" s="17" t="str" cm="1">
        <f t="array" aca="1" ref="H371" ca="1">IF(G371="","",IF(G371="●","振替後",IF(G371="▲","振替前",IF(G371="○","休日",IF(G371="外","非対象期間",IF(INDIRECT(VLOOKUP(B371,B$8:C$38,2,FALSE)&amp;(10*A371+5))="","",INDIRECT(VLOOKUP(B371,B$8:C$38,2,FALSE)&amp;(10*A371+5))))))))</f>
        <v/>
      </c>
      <c r="J371" s="1"/>
      <c r="AQ371" s="1"/>
      <c r="AR371" s="1"/>
      <c r="AS371" s="1"/>
      <c r="AT371" s="1"/>
      <c r="AU371" s="1"/>
      <c r="AV371" s="1"/>
      <c r="AW371" s="1"/>
      <c r="AX371" s="1"/>
      <c r="AY371" s="1"/>
      <c r="AZ371" s="1"/>
      <c r="BA371" s="1"/>
      <c r="BB371" s="1"/>
      <c r="BL371" s="24">
        <f>DATE(M6,O6,1)</f>
        <v>45931</v>
      </c>
      <c r="BM371" s="2" t="str">
        <f>IF(BL371=L8,"ok","outttt")</f>
        <v>ok</v>
      </c>
      <c r="BX371" s="25">
        <f t="shared" si="89"/>
        <v>46235</v>
      </c>
      <c r="BY371" s="26">
        <f>AZ113</f>
        <v>0.12075471698113208</v>
      </c>
      <c r="BZ371" s="26">
        <f>AZ115</f>
        <v>0.12075471698113208</v>
      </c>
    </row>
    <row r="372" spans="1:78" ht="13.5" customHeight="1">
      <c r="A372" s="17">
        <f t="shared" si="87"/>
        <v>12</v>
      </c>
      <c r="B372" s="17">
        <f t="shared" si="88"/>
        <v>24</v>
      </c>
      <c r="D372" s="89" cm="1">
        <f t="array" aca="1" ref="D372" ca="1">IF(INDIRECT(VLOOKUP(B372,B$8:C$38,2,FALSE)&amp;(10*A372-1))="","",INDIRECT(VLOOKUP(B372,B$8:C$38,2,FALSE)&amp;(10*A372-1)))</f>
        <v>46289</v>
      </c>
      <c r="E372" s="17" t="str">
        <f t="shared" ca="1" si="80"/>
        <v>木</v>
      </c>
      <c r="F372" s="17" t="str" cm="1">
        <f t="array" aca="1" ref="F372" ca="1">IF(E372="","",IF(INDIRECT(VLOOKUP(B372,B$8:C$38,2,FALSE)&amp;(10*A372+3))="","",INDIRECT(VLOOKUP(B372,B$8:C$38,2,FALSE)&amp;(10*A372+3))))</f>
        <v/>
      </c>
      <c r="G372" s="17" t="str" cm="1">
        <f t="array" aca="1" ref="G372" ca="1">IF(E372="","",IF(INDIRECT(VLOOKUP(B372,B$8:C$38,2,FALSE)&amp;(10*A372+5))="","",INDIRECT(VLOOKUP(B372,B$8:C$38,2,FALSE)&amp;(10*A372+5))))</f>
        <v/>
      </c>
      <c r="H372" s="17" t="str" cm="1">
        <f t="array" aca="1" ref="H372" ca="1">IF(G372="","",IF(G372="●","振替後",IF(G372="▲","振替前",IF(G372="○","休日",IF(G372="外","非対象期間",IF(INDIRECT(VLOOKUP(B372,B$8:C$38,2,FALSE)&amp;(10*A372+5))="","",INDIRECT(VLOOKUP(B372,B$8:C$38,2,FALSE)&amp;(10*A372+5))))))))</f>
        <v/>
      </c>
      <c r="J372" s="1"/>
      <c r="AM372" s="11" t="s">
        <v>96</v>
      </c>
      <c r="AN372" s="12"/>
      <c r="AO372" s="12"/>
      <c r="AP372" s="12"/>
      <c r="AQ372" s="1"/>
      <c r="AR372" s="1"/>
      <c r="AS372" s="1"/>
      <c r="AT372" s="1"/>
      <c r="AU372" s="1"/>
      <c r="AV372" s="13"/>
      <c r="AW372" s="1"/>
      <c r="AX372" s="1"/>
      <c r="AY372" s="166"/>
      <c r="AZ372" s="166"/>
      <c r="BA372" s="150"/>
      <c r="BB372" s="150"/>
      <c r="BL372" s="2"/>
      <c r="BX372" s="25">
        <f t="shared" si="89"/>
        <v>46266</v>
      </c>
      <c r="BY372" s="26">
        <f>AZ123</f>
        <v>0.10847457627118644</v>
      </c>
      <c r="BZ372" s="26">
        <f>AZ125</f>
        <v>0.10847457627118644</v>
      </c>
    </row>
    <row r="373" spans="1:78">
      <c r="A373" s="17">
        <f t="shared" si="87"/>
        <v>12</v>
      </c>
      <c r="B373" s="17">
        <f t="shared" si="88"/>
        <v>25</v>
      </c>
      <c r="D373" s="89" cm="1">
        <f t="array" aca="1" ref="D373" ca="1">IF(INDIRECT(VLOOKUP(B373,B$8:C$38,2,FALSE)&amp;(10*A373-1))="","",INDIRECT(VLOOKUP(B373,B$8:C$38,2,FALSE)&amp;(10*A373-1)))</f>
        <v>46290</v>
      </c>
      <c r="E373" s="17" t="str">
        <f t="shared" ca="1" si="80"/>
        <v>金</v>
      </c>
      <c r="F373" s="17" t="str" cm="1">
        <f t="array" aca="1" ref="F373" ca="1">IF(E373="","",IF(INDIRECT(VLOOKUP(B373,B$8:C$38,2,FALSE)&amp;(10*A373+3))="","",INDIRECT(VLOOKUP(B373,B$8:C$38,2,FALSE)&amp;(10*A373+3))))</f>
        <v/>
      </c>
      <c r="G373" s="17" t="str" cm="1">
        <f t="array" aca="1" ref="G373" ca="1">IF(E373="","",IF(INDIRECT(VLOOKUP(B373,B$8:C$38,2,FALSE)&amp;(10*A373+5))="","",INDIRECT(VLOOKUP(B373,B$8:C$38,2,FALSE)&amp;(10*A373+5))))</f>
        <v/>
      </c>
      <c r="H373" s="17" t="str" cm="1">
        <f t="array" aca="1" ref="H373" ca="1">IF(G373="","",IF(G373="●","振替後",IF(G373="▲","振替前",IF(G373="○","休日",IF(G373="外","非対象期間",IF(INDIRECT(VLOOKUP(B373,B$8:C$38,2,FALSE)&amp;(10*A373+5))="","",INDIRECT(VLOOKUP(B373,B$8:C$38,2,FALSE)&amp;(10*A373+5))))))))</f>
        <v/>
      </c>
      <c r="J373" s="1"/>
      <c r="AM373" s="10" t="s">
        <v>77</v>
      </c>
      <c r="AN373" s="12"/>
      <c r="AO373" s="12"/>
      <c r="AP373" s="12"/>
      <c r="AQ373" s="1"/>
      <c r="AR373" s="1"/>
      <c r="AS373" s="1"/>
      <c r="AT373" s="1"/>
      <c r="AU373" s="1"/>
      <c r="AV373" s="13"/>
      <c r="AW373" s="1"/>
      <c r="AX373" s="1"/>
      <c r="AY373" s="1"/>
      <c r="AZ373" s="1"/>
      <c r="BA373" s="1"/>
      <c r="BB373" s="1"/>
      <c r="BL373" s="2"/>
      <c r="BX373" s="25">
        <f t="shared" si="89"/>
        <v>46296</v>
      </c>
      <c r="BY373" s="26">
        <f>AZ133</f>
        <v>9.815950920245399E-2</v>
      </c>
      <c r="BZ373" s="26">
        <f>AZ135</f>
        <v>9.815950920245399E-2</v>
      </c>
    </row>
    <row r="374" spans="1:78">
      <c r="A374" s="17">
        <f t="shared" si="87"/>
        <v>12</v>
      </c>
      <c r="B374" s="17">
        <f t="shared" si="88"/>
        <v>26</v>
      </c>
      <c r="D374" s="89" cm="1">
        <f t="array" aca="1" ref="D374" ca="1">IF(INDIRECT(VLOOKUP(B374,B$8:C$38,2,FALSE)&amp;(10*A374-1))="","",INDIRECT(VLOOKUP(B374,B$8:C$38,2,FALSE)&amp;(10*A374-1)))</f>
        <v>46291</v>
      </c>
      <c r="E374" s="17" t="str">
        <f t="shared" ca="1" si="80"/>
        <v>土</v>
      </c>
      <c r="F374" s="17" t="str" cm="1">
        <f t="array" aca="1" ref="F374" ca="1">IF(E374="","",IF(INDIRECT(VLOOKUP(B374,B$8:C$38,2,FALSE)&amp;(10*A374+3))="","",INDIRECT(VLOOKUP(B374,B$8:C$38,2,FALSE)&amp;(10*A374+3))))</f>
        <v/>
      </c>
      <c r="G374" s="17" t="str" cm="1">
        <f t="array" aca="1" ref="G374" ca="1">IF(E374="","",IF(INDIRECT(VLOOKUP(B374,B$8:C$38,2,FALSE)&amp;(10*A374+5))="","",INDIRECT(VLOOKUP(B374,B$8:C$38,2,FALSE)&amp;(10*A374+5))))</f>
        <v/>
      </c>
      <c r="H374" s="17" t="str" cm="1">
        <f t="array" aca="1" ref="H374" ca="1">IF(G374="","",IF(G374="●","振替後",IF(G374="▲","振替前",IF(G374="○","休日",IF(G374="外","非対象期間",IF(INDIRECT(VLOOKUP(B374,B$8:C$38,2,FALSE)&amp;(10*A374+5))="","",INDIRECT(VLOOKUP(B374,B$8:C$38,2,FALSE)&amp;(10*A374+5))))))))</f>
        <v/>
      </c>
      <c r="AM374" s="11" t="s">
        <v>164</v>
      </c>
      <c r="AN374" s="12"/>
      <c r="AO374" s="12"/>
      <c r="AP374" s="12"/>
      <c r="AQ374" s="1"/>
      <c r="AR374" s="1"/>
      <c r="AS374" s="1"/>
      <c r="AT374" s="1"/>
      <c r="AU374" s="1"/>
      <c r="AV374" s="14"/>
      <c r="BX374" s="25">
        <f t="shared" si="89"/>
        <v>46327</v>
      </c>
      <c r="BY374" s="26">
        <f>AZ143</f>
        <v>8.98876404494382E-2</v>
      </c>
      <c r="BZ374" s="26">
        <f>AZ145</f>
        <v>8.98876404494382E-2</v>
      </c>
    </row>
    <row r="375" spans="1:78">
      <c r="A375" s="17">
        <f t="shared" si="87"/>
        <v>12</v>
      </c>
      <c r="B375" s="17">
        <f t="shared" si="88"/>
        <v>27</v>
      </c>
      <c r="D375" s="89" cm="1">
        <f t="array" aca="1" ref="D375" ca="1">IF(INDIRECT(VLOOKUP(B375,B$8:C$38,2,FALSE)&amp;(10*A375-1))="","",INDIRECT(VLOOKUP(B375,B$8:C$38,2,FALSE)&amp;(10*A375-1)))</f>
        <v>46292</v>
      </c>
      <c r="E375" s="17" t="str">
        <f t="shared" ca="1" si="80"/>
        <v>日</v>
      </c>
      <c r="F375" s="17" t="str" cm="1">
        <f t="array" aca="1" ref="F375" ca="1">IF(E375="","",IF(INDIRECT(VLOOKUP(B375,B$8:C$38,2,FALSE)&amp;(10*A375+3))="","",INDIRECT(VLOOKUP(B375,B$8:C$38,2,FALSE)&amp;(10*A375+3))))</f>
        <v/>
      </c>
      <c r="G375" s="17" t="str" cm="1">
        <f t="array" aca="1" ref="G375" ca="1">IF(E375="","",IF(INDIRECT(VLOOKUP(B375,B$8:C$38,2,FALSE)&amp;(10*A375+5))="","",INDIRECT(VLOOKUP(B375,B$8:C$38,2,FALSE)&amp;(10*A375+5))))</f>
        <v/>
      </c>
      <c r="H375" s="17" t="str" cm="1">
        <f t="array" aca="1" ref="H375" ca="1">IF(G375="","",IF(G375="●","振替後",IF(G375="▲","振替前",IF(G375="○","休日",IF(G375="外","非対象期間",IF(INDIRECT(VLOOKUP(B375,B$8:C$38,2,FALSE)&amp;(10*A375+5))="","",INDIRECT(VLOOKUP(B375,B$8:C$38,2,FALSE)&amp;(10*A375+5))))))))</f>
        <v/>
      </c>
      <c r="AM375" s="12"/>
      <c r="AN375" s="12"/>
      <c r="AO375" s="12"/>
      <c r="AP375" s="12"/>
      <c r="AV375" s="14"/>
      <c r="BX375" s="25">
        <f t="shared" si="89"/>
        <v>46357</v>
      </c>
      <c r="BY375" s="26">
        <f>AZ153</f>
        <v>8.2687338501291993E-2</v>
      </c>
      <c r="BZ375" s="26">
        <f>AZ155</f>
        <v>8.2687338501291993E-2</v>
      </c>
    </row>
    <row r="376" spans="1:78">
      <c r="A376" s="17">
        <f t="shared" si="87"/>
        <v>12</v>
      </c>
      <c r="B376" s="17">
        <f t="shared" si="88"/>
        <v>28</v>
      </c>
      <c r="D376" s="89" cm="1">
        <f t="array" aca="1" ref="D376" ca="1">IF(INDIRECT(VLOOKUP(B376,B$8:C$38,2,FALSE)&amp;(10*A376-1))="","",INDIRECT(VLOOKUP(B376,B$8:C$38,2,FALSE)&amp;(10*A376-1)))</f>
        <v>46293</v>
      </c>
      <c r="E376" s="17" t="str">
        <f t="shared" ca="1" si="80"/>
        <v>月</v>
      </c>
      <c r="F376" s="17" t="str" cm="1">
        <f t="array" aca="1" ref="F376" ca="1">IF(E376="","",IF(INDIRECT(VLOOKUP(B376,B$8:C$38,2,FALSE)&amp;(10*A376+3))="","",INDIRECT(VLOOKUP(B376,B$8:C$38,2,FALSE)&amp;(10*A376+3))))</f>
        <v/>
      </c>
      <c r="G376" s="17" t="str" cm="1">
        <f t="array" aca="1" ref="G376" ca="1">IF(E376="","",IF(INDIRECT(VLOOKUP(B376,B$8:C$38,2,FALSE)&amp;(10*A376+5))="","",INDIRECT(VLOOKUP(B376,B$8:C$38,2,FALSE)&amp;(10*A376+5))))</f>
        <v/>
      </c>
      <c r="H376" s="17" t="str" cm="1">
        <f t="array" aca="1" ref="H376" ca="1">IF(G376="","",IF(G376="●","振替後",IF(G376="▲","振替前",IF(G376="○","休日",IF(G376="外","非対象期間",IF(INDIRECT(VLOOKUP(B376,B$8:C$38,2,FALSE)&amp;(10*A376+5))="","",INDIRECT(VLOOKUP(B376,B$8:C$38,2,FALSE)&amp;(10*A376+5))))))))</f>
        <v/>
      </c>
      <c r="AQ376" s="116"/>
      <c r="AR376" s="116"/>
      <c r="AS376" s="116"/>
      <c r="AT376" s="116"/>
      <c r="AU376" s="116"/>
      <c r="BX376" s="25">
        <f t="shared" si="89"/>
        <v>46388</v>
      </c>
      <c r="BY376" s="26">
        <f>AZ163</f>
        <v>7.6555023923444973E-2</v>
      </c>
      <c r="BZ376" s="26">
        <f>AZ165</f>
        <v>7.6555023923444973E-2</v>
      </c>
    </row>
    <row r="377" spans="1:78">
      <c r="A377" s="17">
        <f t="shared" si="87"/>
        <v>12</v>
      </c>
      <c r="B377" s="17">
        <f t="shared" si="88"/>
        <v>29</v>
      </c>
      <c r="D377" s="89" cm="1">
        <f t="array" aca="1" ref="D377" ca="1">IF(INDIRECT(VLOOKUP(B377,B$8:C$38,2,FALSE)&amp;(10*A377-1))="","",INDIRECT(VLOOKUP(B377,B$8:C$38,2,FALSE)&amp;(10*A377-1)))</f>
        <v>46294</v>
      </c>
      <c r="E377" s="17" t="str">
        <f t="shared" ca="1" si="80"/>
        <v>火</v>
      </c>
      <c r="F377" s="17" t="str" cm="1">
        <f t="array" aca="1" ref="F377" ca="1">IF(E377="","",IF(INDIRECT(VLOOKUP(B377,B$8:C$38,2,FALSE)&amp;(10*A377+3))="","",INDIRECT(VLOOKUP(B377,B$8:C$38,2,FALSE)&amp;(10*A377+3))))</f>
        <v/>
      </c>
      <c r="G377" s="17" t="str" cm="1">
        <f t="array" aca="1" ref="G377" ca="1">IF(E377="","",IF(INDIRECT(VLOOKUP(B377,B$8:C$38,2,FALSE)&amp;(10*A377+5))="","",INDIRECT(VLOOKUP(B377,B$8:C$38,2,FALSE)&amp;(10*A377+5))))</f>
        <v/>
      </c>
      <c r="H377" s="17" t="str" cm="1">
        <f t="array" aca="1" ref="H377" ca="1">IF(G377="","",IF(G377="●","振替後",IF(G377="▲","振替前",IF(G377="○","休日",IF(G377="外","非対象期間",IF(INDIRECT(VLOOKUP(B377,B$8:C$38,2,FALSE)&amp;(10*A377+5))="","",INDIRECT(VLOOKUP(B377,B$8:C$38,2,FALSE)&amp;(10*A377+5))))))))</f>
        <v/>
      </c>
      <c r="AM377" s="10" t="s">
        <v>64</v>
      </c>
      <c r="BX377" s="25">
        <f t="shared" si="89"/>
        <v>46419</v>
      </c>
      <c r="BY377" s="26">
        <f>AZ173</f>
        <v>7.1748878923766815E-2</v>
      </c>
      <c r="BZ377" s="26">
        <f>AZ175</f>
        <v>7.1748878923766815E-2</v>
      </c>
    </row>
    <row r="378" spans="1:78">
      <c r="A378" s="17">
        <f t="shared" si="87"/>
        <v>12</v>
      </c>
      <c r="B378" s="17">
        <f t="shared" si="88"/>
        <v>30</v>
      </c>
      <c r="D378" s="89" cm="1">
        <f t="array" aca="1" ref="D378" ca="1">IF(INDIRECT(VLOOKUP(B378,B$8:C$38,2,FALSE)&amp;(10*A378-1))="","",INDIRECT(VLOOKUP(B378,B$8:C$38,2,FALSE)&amp;(10*A378-1)))</f>
        <v>46295</v>
      </c>
      <c r="E378" s="17" t="str">
        <f t="shared" ca="1" si="80"/>
        <v>水</v>
      </c>
      <c r="F378" s="17" t="str" cm="1">
        <f t="array" aca="1" ref="F378" ca="1">IF(E378="","",IF(INDIRECT(VLOOKUP(B378,B$8:C$38,2,FALSE)&amp;(10*A378+3))="","",INDIRECT(VLOOKUP(B378,B$8:C$38,2,FALSE)&amp;(10*A378+3))))</f>
        <v/>
      </c>
      <c r="G378" s="17" t="str" cm="1">
        <f t="array" aca="1" ref="G378" ca="1">IF(E378="","",IF(INDIRECT(VLOOKUP(B378,B$8:C$38,2,FALSE)&amp;(10*A378+5))="","",INDIRECT(VLOOKUP(B378,B$8:C$38,2,FALSE)&amp;(10*A378+5))))</f>
        <v/>
      </c>
      <c r="H378" s="17" t="str" cm="1">
        <f t="array" aca="1" ref="H378" ca="1">IF(G378="","",IF(G378="●","振替後",IF(G378="▲","振替前",IF(G378="○","休日",IF(G378="外","非対象期間",IF(INDIRECT(VLOOKUP(B378,B$8:C$38,2,FALSE)&amp;(10*A378+5))="","",INDIRECT(VLOOKUP(B378,B$8:C$38,2,FALSE)&amp;(10*A378+5))))))))</f>
        <v/>
      </c>
      <c r="BX378" s="25">
        <f t="shared" si="89"/>
        <v>46447</v>
      </c>
      <c r="BY378" s="26">
        <f>AZ183</f>
        <v>6.7085953878406712E-2</v>
      </c>
      <c r="BZ378" s="26">
        <f>AZ185</f>
        <v>6.7085953878406712E-2</v>
      </c>
    </row>
    <row r="379" spans="1:78" ht="13.5" customHeight="1">
      <c r="A379" s="17">
        <f t="shared" si="87"/>
        <v>12</v>
      </c>
      <c r="B379" s="17">
        <f t="shared" si="88"/>
        <v>31</v>
      </c>
      <c r="D379" s="89" t="str" cm="1">
        <f t="array" aca="1" ref="D379" ca="1">IF(INDIRECT(VLOOKUP(B379,B$8:C$38,2,FALSE)&amp;(10*A379-1))="","",INDIRECT(VLOOKUP(B379,B$8:C$38,2,FALSE)&amp;(10*A379-1)))</f>
        <v/>
      </c>
      <c r="E379" s="17" t="str">
        <f t="shared" ca="1" si="80"/>
        <v/>
      </c>
      <c r="F379" s="17" t="str" cm="1">
        <f t="array" aca="1" ref="F379" ca="1">IF(E379="","",IF(INDIRECT(VLOOKUP(B379,B$8:C$38,2,FALSE)&amp;(10*A379+3))="","",INDIRECT(VLOOKUP(B379,B$8:C$38,2,FALSE)&amp;(10*A379+3))))</f>
        <v/>
      </c>
      <c r="G379" s="17" t="str" cm="1">
        <f t="array" aca="1" ref="G379" ca="1">IF(E379="","",IF(INDIRECT(VLOOKUP(B379,B$8:C$38,2,FALSE)&amp;(10*A379+5))="","",INDIRECT(VLOOKUP(B379,B$8:C$38,2,FALSE)&amp;(10*A379+5))))</f>
        <v/>
      </c>
      <c r="H379" s="17" t="str" cm="1">
        <f t="array" aca="1" ref="H379" ca="1">IF(G379="","",IF(G379="●","振替後",IF(G379="▲","振替前",IF(G379="○","休日",IF(G379="外","非対象期間",IF(INDIRECT(VLOOKUP(B379,B$8:C$38,2,FALSE)&amp;(10*A379+5))="","",INDIRECT(VLOOKUP(B379,B$8:C$38,2,FALSE)&amp;(10*A379+5))))))))</f>
        <v/>
      </c>
      <c r="BX379" s="25">
        <f t="shared" si="89"/>
        <v>46478</v>
      </c>
      <c r="BY379" s="26">
        <f>AZ193</f>
        <v>6.3116370808678504E-2</v>
      </c>
      <c r="BZ379" s="26">
        <f>AZ195</f>
        <v>6.3116370808678504E-2</v>
      </c>
    </row>
    <row r="380" spans="1:78">
      <c r="A380" s="17">
        <f t="shared" si="87"/>
        <v>13</v>
      </c>
      <c r="B380" s="17">
        <f t="shared" si="88"/>
        <v>1</v>
      </c>
      <c r="D380" s="89" cm="1">
        <f t="array" aca="1" ref="D380" ca="1">IF(INDIRECT(VLOOKUP(B380,B$8:C$38,2,FALSE)&amp;(10*A380-1))="","",INDIRECT(VLOOKUP(B380,B$8:C$38,2,FALSE)&amp;(10*A380-1)))</f>
        <v>46296</v>
      </c>
      <c r="E380" s="17" t="str">
        <f t="shared" ca="1" si="80"/>
        <v>木</v>
      </c>
      <c r="F380" s="17" t="str" cm="1">
        <f t="array" aca="1" ref="F380" ca="1">IF(E380="","",IF(INDIRECT(VLOOKUP(B380,B$8:C$38,2,FALSE)&amp;(10*A380+3))="","",INDIRECT(VLOOKUP(B380,B$8:C$38,2,FALSE)&amp;(10*A380+3))))</f>
        <v/>
      </c>
      <c r="G380" s="17" t="str" cm="1">
        <f t="array" aca="1" ref="G380" ca="1">IF(E380="","",IF(INDIRECT(VLOOKUP(B380,B$8:C$38,2,FALSE)&amp;(10*A380+5))="","",INDIRECT(VLOOKUP(B380,B$8:C$38,2,FALSE)&amp;(10*A380+5))))</f>
        <v/>
      </c>
      <c r="H380" s="17" t="str" cm="1">
        <f t="array" aca="1" ref="H380" ca="1">IF(G380="","",IF(G380="●","振替後",IF(G380="▲","振替前",IF(G380="○","休日",IF(G380="外","非対象期間",IF(INDIRECT(VLOOKUP(B380,B$8:C$38,2,FALSE)&amp;(10*A380+5))="","",INDIRECT(VLOOKUP(B380,B$8:C$38,2,FALSE)&amp;(10*A380+5))))))))</f>
        <v/>
      </c>
      <c r="BX380" s="25">
        <f t="shared" si="89"/>
        <v>46508</v>
      </c>
      <c r="BY380" s="26">
        <f>AZ203</f>
        <v>5.9479553903345722E-2</v>
      </c>
      <c r="BZ380" s="26">
        <f>AZ205</f>
        <v>5.9479553903345722E-2</v>
      </c>
    </row>
    <row r="381" spans="1:78">
      <c r="A381" s="17">
        <f t="shared" si="87"/>
        <v>13</v>
      </c>
      <c r="B381" s="17">
        <f t="shared" si="88"/>
        <v>2</v>
      </c>
      <c r="D381" s="89" cm="1">
        <f t="array" aca="1" ref="D381" ca="1">IF(INDIRECT(VLOOKUP(B381,B$8:C$38,2,FALSE)&amp;(10*A381-1))="","",INDIRECT(VLOOKUP(B381,B$8:C$38,2,FALSE)&amp;(10*A381-1)))</f>
        <v>46297</v>
      </c>
      <c r="E381" s="17" t="str">
        <f t="shared" ca="1" si="80"/>
        <v>金</v>
      </c>
      <c r="F381" s="17" t="str" cm="1">
        <f t="array" aca="1" ref="F381" ca="1">IF(E381="","",IF(INDIRECT(VLOOKUP(B381,B$8:C$38,2,FALSE)&amp;(10*A381+3))="","",INDIRECT(VLOOKUP(B381,B$8:C$38,2,FALSE)&amp;(10*A381+3))))</f>
        <v/>
      </c>
      <c r="G381" s="17" t="str" cm="1">
        <f t="array" aca="1" ref="G381" ca="1">IF(E381="","",IF(INDIRECT(VLOOKUP(B381,B$8:C$38,2,FALSE)&amp;(10*A381+5))="","",INDIRECT(VLOOKUP(B381,B$8:C$38,2,FALSE)&amp;(10*A381+5))))</f>
        <v/>
      </c>
      <c r="H381" s="17" t="str" cm="1">
        <f t="array" aca="1" ref="H381" ca="1">IF(G381="","",IF(G381="●","振替後",IF(G381="▲","振替前",IF(G381="○","休日",IF(G381="外","非対象期間",IF(INDIRECT(VLOOKUP(B381,B$8:C$38,2,FALSE)&amp;(10*A381+5))="","",INDIRECT(VLOOKUP(B381,B$8:C$38,2,FALSE)&amp;(10*A381+5))))))))</f>
        <v/>
      </c>
      <c r="BX381" s="25">
        <f t="shared" si="89"/>
        <v>46539</v>
      </c>
      <c r="BY381" s="26">
        <f>AZ213</f>
        <v>5.6338028169014086E-2</v>
      </c>
      <c r="BZ381" s="26">
        <f>AZ215</f>
        <v>5.6338028169014086E-2</v>
      </c>
    </row>
    <row r="382" spans="1:78">
      <c r="A382" s="17">
        <f t="shared" si="87"/>
        <v>13</v>
      </c>
      <c r="B382" s="17">
        <f t="shared" si="88"/>
        <v>3</v>
      </c>
      <c r="D382" s="89" cm="1">
        <f t="array" aca="1" ref="D382" ca="1">IF(INDIRECT(VLOOKUP(B382,B$8:C$38,2,FALSE)&amp;(10*A382-1))="","",INDIRECT(VLOOKUP(B382,B$8:C$38,2,FALSE)&amp;(10*A382-1)))</f>
        <v>46298</v>
      </c>
      <c r="E382" s="17" t="str">
        <f t="shared" ca="1" si="80"/>
        <v>土</v>
      </c>
      <c r="F382" s="17" t="str" cm="1">
        <f t="array" aca="1" ref="F382" ca="1">IF(E382="","",IF(INDIRECT(VLOOKUP(B382,B$8:C$38,2,FALSE)&amp;(10*A382+3))="","",INDIRECT(VLOOKUP(B382,B$8:C$38,2,FALSE)&amp;(10*A382+3))))</f>
        <v/>
      </c>
      <c r="G382" s="17" t="str" cm="1">
        <f t="array" aca="1" ref="G382" ca="1">IF(E382="","",IF(INDIRECT(VLOOKUP(B382,B$8:C$38,2,FALSE)&amp;(10*A382+5))="","",INDIRECT(VLOOKUP(B382,B$8:C$38,2,FALSE)&amp;(10*A382+5))))</f>
        <v/>
      </c>
      <c r="H382" s="17" t="str" cm="1">
        <f t="array" aca="1" ref="H382" ca="1">IF(G382="","",IF(G382="●","振替後",IF(G382="▲","振替前",IF(G382="○","休日",IF(G382="外","非対象期間",IF(INDIRECT(VLOOKUP(B382,B$8:C$38,2,FALSE)&amp;(10*A382+5))="","",INDIRECT(VLOOKUP(B382,B$8:C$38,2,FALSE)&amp;(10*A382+5))))))))</f>
        <v/>
      </c>
      <c r="BX382" s="25">
        <f t="shared" si="89"/>
        <v>46569</v>
      </c>
      <c r="BY382" s="26">
        <f>AZ223</f>
        <v>5.3422370617696162E-2</v>
      </c>
      <c r="BZ382" s="26">
        <f>AZ225</f>
        <v>5.3422370617696162E-2</v>
      </c>
    </row>
    <row r="383" spans="1:78">
      <c r="A383" s="17">
        <f t="shared" si="87"/>
        <v>13</v>
      </c>
      <c r="B383" s="17">
        <f t="shared" si="88"/>
        <v>4</v>
      </c>
      <c r="D383" s="89" cm="1">
        <f t="array" aca="1" ref="D383" ca="1">IF(INDIRECT(VLOOKUP(B383,B$8:C$38,2,FALSE)&amp;(10*A383-1))="","",INDIRECT(VLOOKUP(B383,B$8:C$38,2,FALSE)&amp;(10*A383-1)))</f>
        <v>46299</v>
      </c>
      <c r="E383" s="17" t="str">
        <f t="shared" ca="1" si="80"/>
        <v>日</v>
      </c>
      <c r="F383" s="17" t="str" cm="1">
        <f t="array" aca="1" ref="F383" ca="1">IF(E383="","",IF(INDIRECT(VLOOKUP(B383,B$8:C$38,2,FALSE)&amp;(10*A383+3))="","",INDIRECT(VLOOKUP(B383,B$8:C$38,2,FALSE)&amp;(10*A383+3))))</f>
        <v/>
      </c>
      <c r="G383" s="17" t="str" cm="1">
        <f t="array" aca="1" ref="G383" ca="1">IF(E383="","",IF(INDIRECT(VLOOKUP(B383,B$8:C$38,2,FALSE)&amp;(10*A383+5))="","",INDIRECT(VLOOKUP(B383,B$8:C$38,2,FALSE)&amp;(10*A383+5))))</f>
        <v/>
      </c>
      <c r="H383" s="17" t="str" cm="1">
        <f t="array" aca="1" ref="H383" ca="1">IF(G383="","",IF(G383="●","振替後",IF(G383="▲","振替前",IF(G383="○","休日",IF(G383="外","非対象期間",IF(INDIRECT(VLOOKUP(B383,B$8:C$38,2,FALSE)&amp;(10*A383+5))="","",INDIRECT(VLOOKUP(B383,B$8:C$38,2,FALSE)&amp;(10*A383+5))))))))</f>
        <v/>
      </c>
      <c r="BX383" s="25">
        <f t="shared" si="89"/>
        <v>46600</v>
      </c>
      <c r="BY383" s="26">
        <f>AZ233</f>
        <v>5.0793650793650794E-2</v>
      </c>
      <c r="BZ383" s="26">
        <f>AZ235</f>
        <v>5.0793650793650794E-2</v>
      </c>
    </row>
    <row r="384" spans="1:78">
      <c r="A384" s="17">
        <f t="shared" si="87"/>
        <v>13</v>
      </c>
      <c r="B384" s="17">
        <f t="shared" si="88"/>
        <v>5</v>
      </c>
      <c r="D384" s="89" cm="1">
        <f t="array" aca="1" ref="D384" ca="1">IF(INDIRECT(VLOOKUP(B384,B$8:C$38,2,FALSE)&amp;(10*A384-1))="","",INDIRECT(VLOOKUP(B384,B$8:C$38,2,FALSE)&amp;(10*A384-1)))</f>
        <v>46300</v>
      </c>
      <c r="E384" s="17" t="str">
        <f t="shared" ca="1" si="80"/>
        <v>月</v>
      </c>
      <c r="F384" s="17" t="str" cm="1">
        <f t="array" aca="1" ref="F384" ca="1">IF(E384="","",IF(INDIRECT(VLOOKUP(B384,B$8:C$38,2,FALSE)&amp;(10*A384+3))="","",INDIRECT(VLOOKUP(B384,B$8:C$38,2,FALSE)&amp;(10*A384+3))))</f>
        <v/>
      </c>
      <c r="G384" s="17" t="str" cm="1">
        <f t="array" aca="1" ref="G384" ca="1">IF(E384="","",IF(INDIRECT(VLOOKUP(B384,B$8:C$38,2,FALSE)&amp;(10*A384+5))="","",INDIRECT(VLOOKUP(B384,B$8:C$38,2,FALSE)&amp;(10*A384+5))))</f>
        <v/>
      </c>
      <c r="H384" s="17" t="str" cm="1">
        <f t="array" aca="1" ref="H384" ca="1">IF(G384="","",IF(G384="●","振替後",IF(G384="▲","振替前",IF(G384="○","休日",IF(G384="外","非対象期間",IF(INDIRECT(VLOOKUP(B384,B$8:C$38,2,FALSE)&amp;(10*A384+5))="","",INDIRECT(VLOOKUP(B384,B$8:C$38,2,FALSE)&amp;(10*A384+5))))))))</f>
        <v/>
      </c>
      <c r="BX384" s="25">
        <f t="shared" si="89"/>
        <v>46631</v>
      </c>
      <c r="BY384" s="26">
        <f>AZ243</f>
        <v>4.8484848484848485E-2</v>
      </c>
      <c r="BZ384" s="26">
        <f>AZ245</f>
        <v>4.8484848484848485E-2</v>
      </c>
    </row>
    <row r="385" spans="1:78">
      <c r="A385" s="17">
        <f t="shared" si="87"/>
        <v>13</v>
      </c>
      <c r="B385" s="17">
        <f t="shared" si="88"/>
        <v>6</v>
      </c>
      <c r="D385" s="89" cm="1">
        <f t="array" aca="1" ref="D385" ca="1">IF(INDIRECT(VLOOKUP(B385,B$8:C$38,2,FALSE)&amp;(10*A385-1))="","",INDIRECT(VLOOKUP(B385,B$8:C$38,2,FALSE)&amp;(10*A385-1)))</f>
        <v>46301</v>
      </c>
      <c r="E385" s="17" t="str">
        <f t="shared" ca="1" si="80"/>
        <v>火</v>
      </c>
      <c r="F385" s="17" t="str" cm="1">
        <f t="array" aca="1" ref="F385" ca="1">IF(E385="","",IF(INDIRECT(VLOOKUP(B385,B$8:C$38,2,FALSE)&amp;(10*A385+3))="","",INDIRECT(VLOOKUP(B385,B$8:C$38,2,FALSE)&amp;(10*A385+3))))</f>
        <v/>
      </c>
      <c r="G385" s="17" t="str" cm="1">
        <f t="array" aca="1" ref="G385" ca="1">IF(E385="","",IF(INDIRECT(VLOOKUP(B385,B$8:C$38,2,FALSE)&amp;(10*A385+5))="","",INDIRECT(VLOOKUP(B385,B$8:C$38,2,FALSE)&amp;(10*A385+5))))</f>
        <v/>
      </c>
      <c r="H385" s="17" t="str" cm="1">
        <f t="array" aca="1" ref="H385" ca="1">IF(G385="","",IF(G385="●","振替後",IF(G385="▲","振替前",IF(G385="○","休日",IF(G385="外","非対象期間",IF(INDIRECT(VLOOKUP(B385,B$8:C$38,2,FALSE)&amp;(10*A385+5))="","",INDIRECT(VLOOKUP(B385,B$8:C$38,2,FALSE)&amp;(10*A385+5))))))))</f>
        <v/>
      </c>
      <c r="BX385" s="25">
        <f t="shared" si="89"/>
        <v>46661</v>
      </c>
      <c r="BY385" s="26">
        <f>AZ253</f>
        <v>4.6309696092619389E-2</v>
      </c>
      <c r="BZ385" s="26">
        <f>AZ255</f>
        <v>4.6309696092619389E-2</v>
      </c>
    </row>
    <row r="386" spans="1:78" ht="13.5" customHeight="1">
      <c r="A386" s="17">
        <f t="shared" si="87"/>
        <v>13</v>
      </c>
      <c r="B386" s="17">
        <f t="shared" si="88"/>
        <v>7</v>
      </c>
      <c r="D386" s="89" cm="1">
        <f t="array" aca="1" ref="D386" ca="1">IF(INDIRECT(VLOOKUP(B386,B$8:C$38,2,FALSE)&amp;(10*A386-1))="","",INDIRECT(VLOOKUP(B386,B$8:C$38,2,FALSE)&amp;(10*A386-1)))</f>
        <v>46302</v>
      </c>
      <c r="E386" s="17" t="str">
        <f t="shared" ca="1" si="80"/>
        <v>水</v>
      </c>
      <c r="F386" s="17" t="str" cm="1">
        <f t="array" aca="1" ref="F386" ca="1">IF(E386="","",IF(INDIRECT(VLOOKUP(B386,B$8:C$38,2,FALSE)&amp;(10*A386+3))="","",INDIRECT(VLOOKUP(B386,B$8:C$38,2,FALSE)&amp;(10*A386+3))))</f>
        <v/>
      </c>
      <c r="G386" s="17" t="str" cm="1">
        <f t="array" aca="1" ref="G386" ca="1">IF(E386="","",IF(INDIRECT(VLOOKUP(B386,B$8:C$38,2,FALSE)&amp;(10*A386+5))="","",INDIRECT(VLOOKUP(B386,B$8:C$38,2,FALSE)&amp;(10*A386+5))))</f>
        <v/>
      </c>
      <c r="H386" s="17" t="str" cm="1">
        <f t="array" aca="1" ref="H386" ca="1">IF(G386="","",IF(G386="●","振替後",IF(G386="▲","振替前",IF(G386="○","休日",IF(G386="外","非対象期間",IF(INDIRECT(VLOOKUP(B386,B$8:C$38,2,FALSE)&amp;(10*A386+5))="","",INDIRECT(VLOOKUP(B386,B$8:C$38,2,FALSE)&amp;(10*A386+5))))))))</f>
        <v/>
      </c>
      <c r="BX386" s="25">
        <f t="shared" si="89"/>
        <v>46692</v>
      </c>
      <c r="BY386" s="26">
        <f>AZ263</f>
        <v>4.4382801664355064E-2</v>
      </c>
      <c r="BZ386" s="26">
        <f>AZ265</f>
        <v>4.4382801664355064E-2</v>
      </c>
    </row>
    <row r="387" spans="1:78">
      <c r="A387" s="17">
        <f t="shared" si="87"/>
        <v>13</v>
      </c>
      <c r="B387" s="17">
        <f t="shared" si="88"/>
        <v>8</v>
      </c>
      <c r="D387" s="89" cm="1">
        <f t="array" aca="1" ref="D387" ca="1">IF(INDIRECT(VLOOKUP(B387,B$8:C$38,2,FALSE)&amp;(10*A387-1))="","",INDIRECT(VLOOKUP(B387,B$8:C$38,2,FALSE)&amp;(10*A387-1)))</f>
        <v>46303</v>
      </c>
      <c r="E387" s="17" t="str">
        <f t="shared" ca="1" si="80"/>
        <v>木</v>
      </c>
      <c r="F387" s="17" t="str" cm="1">
        <f t="array" aca="1" ref="F387" ca="1">IF(E387="","",IF(INDIRECT(VLOOKUP(B387,B$8:C$38,2,FALSE)&amp;(10*A387+3))="","",INDIRECT(VLOOKUP(B387,B$8:C$38,2,FALSE)&amp;(10*A387+3))))</f>
        <v/>
      </c>
      <c r="G387" s="17" t="str" cm="1">
        <f t="array" aca="1" ref="G387" ca="1">IF(E387="","",IF(INDIRECT(VLOOKUP(B387,B$8:C$38,2,FALSE)&amp;(10*A387+5))="","",INDIRECT(VLOOKUP(B387,B$8:C$38,2,FALSE)&amp;(10*A387+5))))</f>
        <v/>
      </c>
      <c r="H387" s="17" t="str" cm="1">
        <f t="array" aca="1" ref="H387" ca="1">IF(G387="","",IF(G387="●","振替後",IF(G387="▲","振替前",IF(G387="○","休日",IF(G387="外","非対象期間",IF(INDIRECT(VLOOKUP(B387,B$8:C$38,2,FALSE)&amp;(10*A387+5))="","",INDIRECT(VLOOKUP(B387,B$8:C$38,2,FALSE)&amp;(10*A387+5))))))))</f>
        <v/>
      </c>
      <c r="BX387" s="25">
        <f t="shared" si="89"/>
        <v>46722</v>
      </c>
      <c r="BY387" s="26">
        <f>AZ273</f>
        <v>4.2553191489361701E-2</v>
      </c>
      <c r="BZ387" s="26">
        <f>AZ275</f>
        <v>4.2553191489361701E-2</v>
      </c>
    </row>
    <row r="388" spans="1:78">
      <c r="A388" s="17">
        <f t="shared" si="87"/>
        <v>13</v>
      </c>
      <c r="B388" s="17">
        <f t="shared" si="88"/>
        <v>9</v>
      </c>
      <c r="D388" s="89" cm="1">
        <f t="array" aca="1" ref="D388" ca="1">IF(INDIRECT(VLOOKUP(B388,B$8:C$38,2,FALSE)&amp;(10*A388-1))="","",INDIRECT(VLOOKUP(B388,B$8:C$38,2,FALSE)&amp;(10*A388-1)))</f>
        <v>46304</v>
      </c>
      <c r="E388" s="17" t="str">
        <f t="shared" ca="1" si="80"/>
        <v>金</v>
      </c>
      <c r="F388" s="17" t="str" cm="1">
        <f t="array" aca="1" ref="F388" ca="1">IF(E388="","",IF(INDIRECT(VLOOKUP(B388,B$8:C$38,2,FALSE)&amp;(10*A388+3))="","",INDIRECT(VLOOKUP(B388,B$8:C$38,2,FALSE)&amp;(10*A388+3))))</f>
        <v/>
      </c>
      <c r="G388" s="17" t="str" cm="1">
        <f t="array" aca="1" ref="G388" ca="1">IF(E388="","",IF(INDIRECT(VLOOKUP(B388,B$8:C$38,2,FALSE)&amp;(10*A388+5))="","",INDIRECT(VLOOKUP(B388,B$8:C$38,2,FALSE)&amp;(10*A388+5))))</f>
        <v/>
      </c>
      <c r="H388" s="17" t="str" cm="1">
        <f t="array" aca="1" ref="H388" ca="1">IF(G388="","",IF(G388="●","振替後",IF(G388="▲","振替前",IF(G388="○","休日",IF(G388="外","非対象期間",IF(INDIRECT(VLOOKUP(B388,B$8:C$38,2,FALSE)&amp;(10*A388+5))="","",INDIRECT(VLOOKUP(B388,B$8:C$38,2,FALSE)&amp;(10*A388+5))))))))</f>
        <v/>
      </c>
      <c r="BX388" s="25">
        <f t="shared" si="89"/>
        <v>46753</v>
      </c>
      <c r="BY388" s="26">
        <f>AZ283</f>
        <v>4.0868454661558112E-2</v>
      </c>
      <c r="BZ388" s="26">
        <f>AZ285</f>
        <v>4.0868454661558112E-2</v>
      </c>
    </row>
    <row r="389" spans="1:78">
      <c r="A389" s="17">
        <f t="shared" si="87"/>
        <v>13</v>
      </c>
      <c r="B389" s="17">
        <f t="shared" si="88"/>
        <v>10</v>
      </c>
      <c r="D389" s="89" cm="1">
        <f t="array" aca="1" ref="D389" ca="1">IF(INDIRECT(VLOOKUP(B389,B$8:C$38,2,FALSE)&amp;(10*A389-1))="","",INDIRECT(VLOOKUP(B389,B$8:C$38,2,FALSE)&amp;(10*A389-1)))</f>
        <v>46305</v>
      </c>
      <c r="E389" s="17" t="str">
        <f t="shared" ca="1" si="80"/>
        <v>土</v>
      </c>
      <c r="F389" s="17" t="str" cm="1">
        <f t="array" aca="1" ref="F389" ca="1">IF(E389="","",IF(INDIRECT(VLOOKUP(B389,B$8:C$38,2,FALSE)&amp;(10*A389+3))="","",INDIRECT(VLOOKUP(B389,B$8:C$38,2,FALSE)&amp;(10*A389+3))))</f>
        <v/>
      </c>
      <c r="G389" s="17" t="str" cm="1">
        <f t="array" aca="1" ref="G389" ca="1">IF(E389="","",IF(INDIRECT(VLOOKUP(B389,B$8:C$38,2,FALSE)&amp;(10*A389+5))="","",INDIRECT(VLOOKUP(B389,B$8:C$38,2,FALSE)&amp;(10*A389+5))))</f>
        <v/>
      </c>
      <c r="H389" s="17" t="str" cm="1">
        <f t="array" aca="1" ref="H389" ca="1">IF(G389="","",IF(G389="●","振替後",IF(G389="▲","振替前",IF(G389="○","休日",IF(G389="外","非対象期間",IF(INDIRECT(VLOOKUP(B389,B$8:C$38,2,FALSE)&amp;(10*A389+5))="","",INDIRECT(VLOOKUP(B389,B$8:C$38,2,FALSE)&amp;(10*A389+5))))))))</f>
        <v/>
      </c>
      <c r="BX389" s="25">
        <f t="shared" si="89"/>
        <v>46784</v>
      </c>
      <c r="BY389" s="26">
        <f>AZ293</f>
        <v>3.9408866995073892E-2</v>
      </c>
      <c r="BZ389" s="26">
        <f>AZ295</f>
        <v>3.9408866995073892E-2</v>
      </c>
    </row>
    <row r="390" spans="1:78">
      <c r="A390" s="17">
        <f t="shared" si="87"/>
        <v>13</v>
      </c>
      <c r="B390" s="17">
        <f t="shared" si="88"/>
        <v>11</v>
      </c>
      <c r="D390" s="89" cm="1">
        <f t="array" aca="1" ref="D390" ca="1">IF(INDIRECT(VLOOKUP(B390,B$8:C$38,2,FALSE)&amp;(10*A390-1))="","",INDIRECT(VLOOKUP(B390,B$8:C$38,2,FALSE)&amp;(10*A390-1)))</f>
        <v>46306</v>
      </c>
      <c r="E390" s="17" t="str">
        <f t="shared" ca="1" si="80"/>
        <v>日</v>
      </c>
      <c r="F390" s="17" t="str" cm="1">
        <f t="array" aca="1" ref="F390" ca="1">IF(E390="","",IF(INDIRECT(VLOOKUP(B390,B$8:C$38,2,FALSE)&amp;(10*A390+3))="","",INDIRECT(VLOOKUP(B390,B$8:C$38,2,FALSE)&amp;(10*A390+3))))</f>
        <v/>
      </c>
      <c r="G390" s="17" t="str" cm="1">
        <f t="array" aca="1" ref="G390" ca="1">IF(E390="","",IF(INDIRECT(VLOOKUP(B390,B$8:C$38,2,FALSE)&amp;(10*A390+5))="","",INDIRECT(VLOOKUP(B390,B$8:C$38,2,FALSE)&amp;(10*A390+5))))</f>
        <v/>
      </c>
      <c r="H390" s="17" t="str" cm="1">
        <f t="array" aca="1" ref="H390" ca="1">IF(G390="","",IF(G390="●","振替後",IF(G390="▲","振替前",IF(G390="○","休日",IF(G390="外","非対象期間",IF(INDIRECT(VLOOKUP(B390,B$8:C$38,2,FALSE)&amp;(10*A390+5))="","",INDIRECT(VLOOKUP(B390,B$8:C$38,2,FALSE)&amp;(10*A390+5))))))))</f>
        <v/>
      </c>
      <c r="BX390" s="25">
        <f t="shared" si="89"/>
        <v>46813</v>
      </c>
      <c r="BY390" s="26">
        <f>AZ303</f>
        <v>3.795966785290629E-2</v>
      </c>
      <c r="BZ390" s="26">
        <f>AZ305</f>
        <v>3.795966785290629E-2</v>
      </c>
    </row>
    <row r="391" spans="1:78">
      <c r="A391" s="17">
        <f t="shared" si="87"/>
        <v>13</v>
      </c>
      <c r="B391" s="17">
        <f t="shared" si="88"/>
        <v>12</v>
      </c>
      <c r="D391" s="89" cm="1">
        <f t="array" aca="1" ref="D391" ca="1">IF(INDIRECT(VLOOKUP(B391,B$8:C$38,2,FALSE)&amp;(10*A391-1))="","",INDIRECT(VLOOKUP(B391,B$8:C$38,2,FALSE)&amp;(10*A391-1)))</f>
        <v>46307</v>
      </c>
      <c r="E391" s="17" t="str">
        <f t="shared" ca="1" si="80"/>
        <v>月</v>
      </c>
      <c r="F391" s="17" t="str" cm="1">
        <f t="array" aca="1" ref="F391" ca="1">IF(E391="","",IF(INDIRECT(VLOOKUP(B391,B$8:C$38,2,FALSE)&amp;(10*A391+3))="","",INDIRECT(VLOOKUP(B391,B$8:C$38,2,FALSE)&amp;(10*A391+3))))</f>
        <v/>
      </c>
      <c r="G391" s="17" t="str" cm="1">
        <f t="array" aca="1" ref="G391" ca="1">IF(E391="","",IF(INDIRECT(VLOOKUP(B391,B$8:C$38,2,FALSE)&amp;(10*A391+5))="","",INDIRECT(VLOOKUP(B391,B$8:C$38,2,FALSE)&amp;(10*A391+5))))</f>
        <v/>
      </c>
      <c r="H391" s="17" t="str" cm="1">
        <f t="array" aca="1" ref="H391" ca="1">IF(G391="","",IF(G391="●","振替後",IF(G391="▲","振替前",IF(G391="○","休日",IF(G391="外","非対象期間",IF(INDIRECT(VLOOKUP(B391,B$8:C$38,2,FALSE)&amp;(10*A391+5))="","",INDIRECT(VLOOKUP(B391,B$8:C$38,2,FALSE)&amp;(10*A391+5))))))))</f>
        <v/>
      </c>
      <c r="BX391" s="25">
        <f t="shared" si="89"/>
        <v>46844</v>
      </c>
      <c r="BY391" s="26">
        <f>AZ313</f>
        <v>3.6655211912943873E-2</v>
      </c>
      <c r="BZ391" s="26">
        <f>AZ315</f>
        <v>3.6655211912943873E-2</v>
      </c>
    </row>
    <row r="392" spans="1:78">
      <c r="A392" s="17">
        <f t="shared" si="87"/>
        <v>13</v>
      </c>
      <c r="B392" s="17">
        <f t="shared" si="88"/>
        <v>13</v>
      </c>
      <c r="D392" s="89" cm="1">
        <f t="array" aca="1" ref="D392" ca="1">IF(INDIRECT(VLOOKUP(B392,B$8:C$38,2,FALSE)&amp;(10*A392-1))="","",INDIRECT(VLOOKUP(B392,B$8:C$38,2,FALSE)&amp;(10*A392-1)))</f>
        <v>46308</v>
      </c>
      <c r="E392" s="17" t="str">
        <f t="shared" ca="1" si="80"/>
        <v>火</v>
      </c>
      <c r="F392" s="17" t="str" cm="1">
        <f t="array" aca="1" ref="F392" ca="1">IF(E392="","",IF(INDIRECT(VLOOKUP(B392,B$8:C$38,2,FALSE)&amp;(10*A392+3))="","",INDIRECT(VLOOKUP(B392,B$8:C$38,2,FALSE)&amp;(10*A392+3))))</f>
        <v/>
      </c>
      <c r="G392" s="17" t="str" cm="1">
        <f t="array" aca="1" ref="G392" ca="1">IF(E392="","",IF(INDIRECT(VLOOKUP(B392,B$8:C$38,2,FALSE)&amp;(10*A392+5))="","",INDIRECT(VLOOKUP(B392,B$8:C$38,2,FALSE)&amp;(10*A392+5))))</f>
        <v/>
      </c>
      <c r="H392" s="17" t="str" cm="1">
        <f t="array" aca="1" ref="H392" ca="1">IF(G392="","",IF(G392="●","振替後",IF(G392="▲","振替前",IF(G392="○","休日",IF(G392="外","非対象期間",IF(INDIRECT(VLOOKUP(B392,B$8:C$38,2,FALSE)&amp;(10*A392+5))="","",INDIRECT(VLOOKUP(B392,B$8:C$38,2,FALSE)&amp;(10*A392+5))))))))</f>
        <v/>
      </c>
      <c r="BX392" s="25">
        <f t="shared" si="89"/>
        <v>46874</v>
      </c>
      <c r="BY392" s="26">
        <f>AZ323</f>
        <v>3.5398230088495575E-2</v>
      </c>
      <c r="BZ392" s="26">
        <f>AZ325</f>
        <v>3.5398230088495575E-2</v>
      </c>
    </row>
    <row r="393" spans="1:78" ht="13.5" customHeight="1">
      <c r="A393" s="17">
        <f t="shared" si="87"/>
        <v>13</v>
      </c>
      <c r="B393" s="17">
        <f t="shared" si="88"/>
        <v>14</v>
      </c>
      <c r="D393" s="89" cm="1">
        <f t="array" aca="1" ref="D393" ca="1">IF(INDIRECT(VLOOKUP(B393,B$8:C$38,2,FALSE)&amp;(10*A393-1))="","",INDIRECT(VLOOKUP(B393,B$8:C$38,2,FALSE)&amp;(10*A393-1)))</f>
        <v>46309</v>
      </c>
      <c r="E393" s="17" t="str">
        <f t="shared" ref="E393:E456" ca="1" si="90">TEXT(D393,"aaa")</f>
        <v>水</v>
      </c>
      <c r="F393" s="17" t="str" cm="1">
        <f t="array" aca="1" ref="F393" ca="1">IF(E393="","",IF(INDIRECT(VLOOKUP(B393,B$8:C$38,2,FALSE)&amp;(10*A393+3))="","",INDIRECT(VLOOKUP(B393,B$8:C$38,2,FALSE)&amp;(10*A393+3))))</f>
        <v/>
      </c>
      <c r="G393" s="17" t="str" cm="1">
        <f t="array" aca="1" ref="G393" ca="1">IF(E393="","",IF(INDIRECT(VLOOKUP(B393,B$8:C$38,2,FALSE)&amp;(10*A393+5))="","",INDIRECT(VLOOKUP(B393,B$8:C$38,2,FALSE)&amp;(10*A393+5))))</f>
        <v/>
      </c>
      <c r="H393" s="17" t="str" cm="1">
        <f t="array" aca="1" ref="H393" ca="1">IF(G393="","",IF(G393="●","振替後",IF(G393="▲","振替前",IF(G393="○","休日",IF(G393="外","非対象期間",IF(INDIRECT(VLOOKUP(B393,B$8:C$38,2,FALSE)&amp;(10*A393+5))="","",INDIRECT(VLOOKUP(B393,B$8:C$38,2,FALSE)&amp;(10*A393+5))))))))</f>
        <v/>
      </c>
      <c r="BX393" s="25">
        <f t="shared" si="89"/>
        <v>46905</v>
      </c>
      <c r="BY393" s="26">
        <f>AZ333</f>
        <v>3.4261241970021415E-2</v>
      </c>
      <c r="BZ393" s="26">
        <f>AZ342</f>
        <v>0</v>
      </c>
    </row>
    <row r="394" spans="1:78">
      <c r="A394" s="17">
        <f t="shared" si="87"/>
        <v>13</v>
      </c>
      <c r="B394" s="17">
        <f t="shared" si="88"/>
        <v>15</v>
      </c>
      <c r="D394" s="89" cm="1">
        <f t="array" aca="1" ref="D394" ca="1">IF(INDIRECT(VLOOKUP(B394,B$8:C$38,2,FALSE)&amp;(10*A394-1))="","",INDIRECT(VLOOKUP(B394,B$8:C$38,2,FALSE)&amp;(10*A394-1)))</f>
        <v>46310</v>
      </c>
      <c r="E394" s="17" t="str">
        <f t="shared" ca="1" si="90"/>
        <v>木</v>
      </c>
      <c r="F394" s="17" t="str" cm="1">
        <f t="array" aca="1" ref="F394" ca="1">IF(E394="","",IF(INDIRECT(VLOOKUP(B394,B$8:C$38,2,FALSE)&amp;(10*A394+3))="","",INDIRECT(VLOOKUP(B394,B$8:C$38,2,FALSE)&amp;(10*A394+3))))</f>
        <v/>
      </c>
      <c r="G394" s="17" t="str" cm="1">
        <f t="array" aca="1" ref="G394" ca="1">IF(E394="","",IF(INDIRECT(VLOOKUP(B394,B$8:C$38,2,FALSE)&amp;(10*A394+5))="","",INDIRECT(VLOOKUP(B394,B$8:C$38,2,FALSE)&amp;(10*A394+5))))</f>
        <v/>
      </c>
      <c r="H394" s="17" t="str" cm="1">
        <f t="array" aca="1" ref="H394" ca="1">IF(G394="","",IF(G394="●","振替後",IF(G394="▲","振替前",IF(G394="○","休日",IF(G394="外","非対象期間",IF(INDIRECT(VLOOKUP(B394,B$8:C$38,2,FALSE)&amp;(10*A394+5))="","",INDIRECT(VLOOKUP(B394,B$8:C$38,2,FALSE)&amp;(10*A394+5))))))))</f>
        <v/>
      </c>
    </row>
    <row r="395" spans="1:78">
      <c r="A395" s="17">
        <f t="shared" si="87"/>
        <v>13</v>
      </c>
      <c r="B395" s="17">
        <f t="shared" si="88"/>
        <v>16</v>
      </c>
      <c r="D395" s="89" cm="1">
        <f t="array" aca="1" ref="D395" ca="1">IF(INDIRECT(VLOOKUP(B395,B$8:C$38,2,FALSE)&amp;(10*A395-1))="","",INDIRECT(VLOOKUP(B395,B$8:C$38,2,FALSE)&amp;(10*A395-1)))</f>
        <v>46311</v>
      </c>
      <c r="E395" s="17" t="str">
        <f t="shared" ca="1" si="90"/>
        <v>金</v>
      </c>
      <c r="F395" s="17" t="str" cm="1">
        <f t="array" aca="1" ref="F395" ca="1">IF(E395="","",IF(INDIRECT(VLOOKUP(B395,B$8:C$38,2,FALSE)&amp;(10*A395+3))="","",INDIRECT(VLOOKUP(B395,B$8:C$38,2,FALSE)&amp;(10*A395+3))))</f>
        <v/>
      </c>
      <c r="G395" s="17" t="str" cm="1">
        <f t="array" aca="1" ref="G395" ca="1">IF(E395="","",IF(INDIRECT(VLOOKUP(B395,B$8:C$38,2,FALSE)&amp;(10*A395+5))="","",INDIRECT(VLOOKUP(B395,B$8:C$38,2,FALSE)&amp;(10*A395+5))))</f>
        <v/>
      </c>
      <c r="H395" s="17" t="str" cm="1">
        <f t="array" aca="1" ref="H395" ca="1">IF(G395="","",IF(G395="●","振替後",IF(G395="▲","振替前",IF(G395="○","休日",IF(G395="外","非対象期間",IF(INDIRECT(VLOOKUP(B395,B$8:C$38,2,FALSE)&amp;(10*A395+5))="","",INDIRECT(VLOOKUP(B395,B$8:C$38,2,FALSE)&amp;(10*A395+5))))))))</f>
        <v/>
      </c>
    </row>
    <row r="396" spans="1:78">
      <c r="A396" s="17">
        <f t="shared" si="87"/>
        <v>13</v>
      </c>
      <c r="B396" s="17">
        <f t="shared" si="88"/>
        <v>17</v>
      </c>
      <c r="D396" s="89" cm="1">
        <f t="array" aca="1" ref="D396" ca="1">IF(INDIRECT(VLOOKUP(B396,B$8:C$38,2,FALSE)&amp;(10*A396-1))="","",INDIRECT(VLOOKUP(B396,B$8:C$38,2,FALSE)&amp;(10*A396-1)))</f>
        <v>46312</v>
      </c>
      <c r="E396" s="17" t="str">
        <f t="shared" ca="1" si="90"/>
        <v>土</v>
      </c>
      <c r="F396" s="17" t="str" cm="1">
        <f t="array" aca="1" ref="F396" ca="1">IF(E396="","",IF(INDIRECT(VLOOKUP(B396,B$8:C$38,2,FALSE)&amp;(10*A396+3))="","",INDIRECT(VLOOKUP(B396,B$8:C$38,2,FALSE)&amp;(10*A396+3))))</f>
        <v/>
      </c>
      <c r="G396" s="17" t="str" cm="1">
        <f t="array" aca="1" ref="G396" ca="1">IF(E396="","",IF(INDIRECT(VLOOKUP(B396,B$8:C$38,2,FALSE)&amp;(10*A396+5))="","",INDIRECT(VLOOKUP(B396,B$8:C$38,2,FALSE)&amp;(10*A396+5))))</f>
        <v/>
      </c>
      <c r="H396" s="17" t="str" cm="1">
        <f t="array" aca="1" ref="H396" ca="1">IF(G396="","",IF(G396="●","振替後",IF(G396="▲","振替前",IF(G396="○","休日",IF(G396="外","非対象期間",IF(INDIRECT(VLOOKUP(B396,B$8:C$38,2,FALSE)&amp;(10*A396+5))="","",INDIRECT(VLOOKUP(B396,B$8:C$38,2,FALSE)&amp;(10*A396+5))))))))</f>
        <v/>
      </c>
    </row>
    <row r="397" spans="1:78">
      <c r="A397" s="17">
        <f t="shared" si="87"/>
        <v>13</v>
      </c>
      <c r="B397" s="17">
        <f t="shared" si="88"/>
        <v>18</v>
      </c>
      <c r="D397" s="89" cm="1">
        <f t="array" aca="1" ref="D397" ca="1">IF(INDIRECT(VLOOKUP(B397,B$8:C$38,2,FALSE)&amp;(10*A397-1))="","",INDIRECT(VLOOKUP(B397,B$8:C$38,2,FALSE)&amp;(10*A397-1)))</f>
        <v>46313</v>
      </c>
      <c r="E397" s="17" t="str">
        <f t="shared" ca="1" si="90"/>
        <v>日</v>
      </c>
      <c r="F397" s="17" t="str" cm="1">
        <f t="array" aca="1" ref="F397" ca="1">IF(E397="","",IF(INDIRECT(VLOOKUP(B397,B$8:C$38,2,FALSE)&amp;(10*A397+3))="","",INDIRECT(VLOOKUP(B397,B$8:C$38,2,FALSE)&amp;(10*A397+3))))</f>
        <v/>
      </c>
      <c r="G397" s="17" t="str" cm="1">
        <f t="array" aca="1" ref="G397" ca="1">IF(E397="","",IF(INDIRECT(VLOOKUP(B397,B$8:C$38,2,FALSE)&amp;(10*A397+5))="","",INDIRECT(VLOOKUP(B397,B$8:C$38,2,FALSE)&amp;(10*A397+5))))</f>
        <v/>
      </c>
      <c r="H397" s="17" t="str" cm="1">
        <f t="array" aca="1" ref="H397" ca="1">IF(G397="","",IF(G397="●","振替後",IF(G397="▲","振替前",IF(G397="○","休日",IF(G397="外","非対象期間",IF(INDIRECT(VLOOKUP(B397,B$8:C$38,2,FALSE)&amp;(10*A397+5))="","",INDIRECT(VLOOKUP(B397,B$8:C$38,2,FALSE)&amp;(10*A397+5))))))))</f>
        <v/>
      </c>
    </row>
    <row r="398" spans="1:78">
      <c r="A398" s="17">
        <f t="shared" si="87"/>
        <v>13</v>
      </c>
      <c r="B398" s="17">
        <f t="shared" si="88"/>
        <v>19</v>
      </c>
      <c r="D398" s="89" cm="1">
        <f t="array" aca="1" ref="D398" ca="1">IF(INDIRECT(VLOOKUP(B398,B$8:C$38,2,FALSE)&amp;(10*A398-1))="","",INDIRECT(VLOOKUP(B398,B$8:C$38,2,FALSE)&amp;(10*A398-1)))</f>
        <v>46314</v>
      </c>
      <c r="E398" s="17" t="str">
        <f t="shared" ca="1" si="90"/>
        <v>月</v>
      </c>
      <c r="F398" s="17" t="str" cm="1">
        <f t="array" aca="1" ref="F398" ca="1">IF(E398="","",IF(INDIRECT(VLOOKUP(B398,B$8:C$38,2,FALSE)&amp;(10*A398+3))="","",INDIRECT(VLOOKUP(B398,B$8:C$38,2,FALSE)&amp;(10*A398+3))))</f>
        <v/>
      </c>
      <c r="G398" s="17" t="str" cm="1">
        <f t="array" aca="1" ref="G398" ca="1">IF(E398="","",IF(INDIRECT(VLOOKUP(B398,B$8:C$38,2,FALSE)&amp;(10*A398+5))="","",INDIRECT(VLOOKUP(B398,B$8:C$38,2,FALSE)&amp;(10*A398+5))))</f>
        <v/>
      </c>
      <c r="H398" s="17" t="str" cm="1">
        <f t="array" aca="1" ref="H398" ca="1">IF(G398="","",IF(G398="●","振替後",IF(G398="▲","振替前",IF(G398="○","休日",IF(G398="外","非対象期間",IF(INDIRECT(VLOOKUP(B398,B$8:C$38,2,FALSE)&amp;(10*A398+5))="","",INDIRECT(VLOOKUP(B398,B$8:C$38,2,FALSE)&amp;(10*A398+5))))))))</f>
        <v/>
      </c>
    </row>
    <row r="399" spans="1:78">
      <c r="A399" s="17">
        <f t="shared" si="87"/>
        <v>13</v>
      </c>
      <c r="B399" s="17">
        <f t="shared" si="88"/>
        <v>20</v>
      </c>
      <c r="D399" s="89" cm="1">
        <f t="array" aca="1" ref="D399" ca="1">IF(INDIRECT(VLOOKUP(B399,B$8:C$38,2,FALSE)&amp;(10*A399-1))="","",INDIRECT(VLOOKUP(B399,B$8:C$38,2,FALSE)&amp;(10*A399-1)))</f>
        <v>46315</v>
      </c>
      <c r="E399" s="17" t="str">
        <f t="shared" ca="1" si="90"/>
        <v>火</v>
      </c>
      <c r="F399" s="17" t="str" cm="1">
        <f t="array" aca="1" ref="F399" ca="1">IF(E399="","",IF(INDIRECT(VLOOKUP(B399,B$8:C$38,2,FALSE)&amp;(10*A399+3))="","",INDIRECT(VLOOKUP(B399,B$8:C$38,2,FALSE)&amp;(10*A399+3))))</f>
        <v/>
      </c>
      <c r="G399" s="17" t="str" cm="1">
        <f t="array" aca="1" ref="G399" ca="1">IF(E399="","",IF(INDIRECT(VLOOKUP(B399,B$8:C$38,2,FALSE)&amp;(10*A399+5))="","",INDIRECT(VLOOKUP(B399,B$8:C$38,2,FALSE)&amp;(10*A399+5))))</f>
        <v/>
      </c>
      <c r="H399" s="17" t="str" cm="1">
        <f t="array" aca="1" ref="H399" ca="1">IF(G399="","",IF(G399="●","振替後",IF(G399="▲","振替前",IF(G399="○","休日",IF(G399="外","非対象期間",IF(INDIRECT(VLOOKUP(B399,B$8:C$38,2,FALSE)&amp;(10*A399+5))="","",INDIRECT(VLOOKUP(B399,B$8:C$38,2,FALSE)&amp;(10*A399+5))))))))</f>
        <v/>
      </c>
    </row>
    <row r="400" spans="1:78" ht="13.5" customHeight="1">
      <c r="A400" s="17">
        <f t="shared" si="87"/>
        <v>13</v>
      </c>
      <c r="B400" s="17">
        <f t="shared" si="88"/>
        <v>21</v>
      </c>
      <c r="D400" s="89" cm="1">
        <f t="array" aca="1" ref="D400" ca="1">IF(INDIRECT(VLOOKUP(B400,B$8:C$38,2,FALSE)&amp;(10*A400-1))="","",INDIRECT(VLOOKUP(B400,B$8:C$38,2,FALSE)&amp;(10*A400-1)))</f>
        <v>46316</v>
      </c>
      <c r="E400" s="17" t="str">
        <f t="shared" ca="1" si="90"/>
        <v>水</v>
      </c>
      <c r="F400" s="17" t="str" cm="1">
        <f t="array" aca="1" ref="F400" ca="1">IF(E400="","",IF(INDIRECT(VLOOKUP(B400,B$8:C$38,2,FALSE)&amp;(10*A400+3))="","",INDIRECT(VLOOKUP(B400,B$8:C$38,2,FALSE)&amp;(10*A400+3))))</f>
        <v/>
      </c>
      <c r="G400" s="17" t="str" cm="1">
        <f t="array" aca="1" ref="G400" ca="1">IF(E400="","",IF(INDIRECT(VLOOKUP(B400,B$8:C$38,2,FALSE)&amp;(10*A400+5))="","",INDIRECT(VLOOKUP(B400,B$8:C$38,2,FALSE)&amp;(10*A400+5))))</f>
        <v/>
      </c>
      <c r="H400" s="17" t="str" cm="1">
        <f t="array" aca="1" ref="H400" ca="1">IF(G400="","",IF(G400="●","振替後",IF(G400="▲","振替前",IF(G400="○","休日",IF(G400="外","非対象期間",IF(INDIRECT(VLOOKUP(B400,B$8:C$38,2,FALSE)&amp;(10*A400+5))="","",INDIRECT(VLOOKUP(B400,B$8:C$38,2,FALSE)&amp;(10*A400+5))))))))</f>
        <v/>
      </c>
    </row>
    <row r="401" spans="1:8">
      <c r="A401" s="17">
        <f t="shared" si="87"/>
        <v>13</v>
      </c>
      <c r="B401" s="17">
        <f t="shared" si="88"/>
        <v>22</v>
      </c>
      <c r="D401" s="89" cm="1">
        <f t="array" aca="1" ref="D401" ca="1">IF(INDIRECT(VLOOKUP(B401,B$8:C$38,2,FALSE)&amp;(10*A401-1))="","",INDIRECT(VLOOKUP(B401,B$8:C$38,2,FALSE)&amp;(10*A401-1)))</f>
        <v>46317</v>
      </c>
      <c r="E401" s="17" t="str">
        <f t="shared" ca="1" si="90"/>
        <v>木</v>
      </c>
      <c r="F401" s="17" t="str" cm="1">
        <f t="array" aca="1" ref="F401" ca="1">IF(E401="","",IF(INDIRECT(VLOOKUP(B401,B$8:C$38,2,FALSE)&amp;(10*A401+3))="","",INDIRECT(VLOOKUP(B401,B$8:C$38,2,FALSE)&amp;(10*A401+3))))</f>
        <v/>
      </c>
      <c r="G401" s="17" t="str" cm="1">
        <f t="array" aca="1" ref="G401" ca="1">IF(E401="","",IF(INDIRECT(VLOOKUP(B401,B$8:C$38,2,FALSE)&amp;(10*A401+5))="","",INDIRECT(VLOOKUP(B401,B$8:C$38,2,FALSE)&amp;(10*A401+5))))</f>
        <v/>
      </c>
      <c r="H401" s="17" t="str" cm="1">
        <f t="array" aca="1" ref="H401" ca="1">IF(G401="","",IF(G401="●","振替後",IF(G401="▲","振替前",IF(G401="○","休日",IF(G401="外","非対象期間",IF(INDIRECT(VLOOKUP(B401,B$8:C$38,2,FALSE)&amp;(10*A401+5))="","",INDIRECT(VLOOKUP(B401,B$8:C$38,2,FALSE)&amp;(10*A401+5))))))))</f>
        <v/>
      </c>
    </row>
    <row r="402" spans="1:8">
      <c r="A402" s="17">
        <f t="shared" si="87"/>
        <v>13</v>
      </c>
      <c r="B402" s="17">
        <f t="shared" si="88"/>
        <v>23</v>
      </c>
      <c r="D402" s="89" cm="1">
        <f t="array" aca="1" ref="D402" ca="1">IF(INDIRECT(VLOOKUP(B402,B$8:C$38,2,FALSE)&amp;(10*A402-1))="","",INDIRECT(VLOOKUP(B402,B$8:C$38,2,FALSE)&amp;(10*A402-1)))</f>
        <v>46318</v>
      </c>
      <c r="E402" s="17" t="str">
        <f t="shared" ca="1" si="90"/>
        <v>金</v>
      </c>
      <c r="F402" s="17" t="str" cm="1">
        <f t="array" aca="1" ref="F402" ca="1">IF(E402="","",IF(INDIRECT(VLOOKUP(B402,B$8:C$38,2,FALSE)&amp;(10*A402+3))="","",INDIRECT(VLOOKUP(B402,B$8:C$38,2,FALSE)&amp;(10*A402+3))))</f>
        <v/>
      </c>
      <c r="G402" s="17" t="str" cm="1">
        <f t="array" aca="1" ref="G402" ca="1">IF(E402="","",IF(INDIRECT(VLOOKUP(B402,B$8:C$38,2,FALSE)&amp;(10*A402+5))="","",INDIRECT(VLOOKUP(B402,B$8:C$38,2,FALSE)&amp;(10*A402+5))))</f>
        <v/>
      </c>
      <c r="H402" s="17" t="str" cm="1">
        <f t="array" aca="1" ref="H402" ca="1">IF(G402="","",IF(G402="●","振替後",IF(G402="▲","振替前",IF(G402="○","休日",IF(G402="外","非対象期間",IF(INDIRECT(VLOOKUP(B402,B$8:C$38,2,FALSE)&amp;(10*A402+5))="","",INDIRECT(VLOOKUP(B402,B$8:C$38,2,FALSE)&amp;(10*A402+5))))))))</f>
        <v/>
      </c>
    </row>
    <row r="403" spans="1:8">
      <c r="A403" s="17">
        <f t="shared" si="87"/>
        <v>13</v>
      </c>
      <c r="B403" s="17">
        <f t="shared" si="88"/>
        <v>24</v>
      </c>
      <c r="D403" s="89" cm="1">
        <f t="array" aca="1" ref="D403" ca="1">IF(INDIRECT(VLOOKUP(B403,B$8:C$38,2,FALSE)&amp;(10*A403-1))="","",INDIRECT(VLOOKUP(B403,B$8:C$38,2,FALSE)&amp;(10*A403-1)))</f>
        <v>46319</v>
      </c>
      <c r="E403" s="17" t="str">
        <f t="shared" ca="1" si="90"/>
        <v>土</v>
      </c>
      <c r="F403" s="17" t="str" cm="1">
        <f t="array" aca="1" ref="F403" ca="1">IF(E403="","",IF(INDIRECT(VLOOKUP(B403,B$8:C$38,2,FALSE)&amp;(10*A403+3))="","",INDIRECT(VLOOKUP(B403,B$8:C$38,2,FALSE)&amp;(10*A403+3))))</f>
        <v/>
      </c>
      <c r="G403" s="17" t="str" cm="1">
        <f t="array" aca="1" ref="G403" ca="1">IF(E403="","",IF(INDIRECT(VLOOKUP(B403,B$8:C$38,2,FALSE)&amp;(10*A403+5))="","",INDIRECT(VLOOKUP(B403,B$8:C$38,2,FALSE)&amp;(10*A403+5))))</f>
        <v/>
      </c>
      <c r="H403" s="17" t="str" cm="1">
        <f t="array" aca="1" ref="H403" ca="1">IF(G403="","",IF(G403="●","振替後",IF(G403="▲","振替前",IF(G403="○","休日",IF(G403="外","非対象期間",IF(INDIRECT(VLOOKUP(B403,B$8:C$38,2,FALSE)&amp;(10*A403+5))="","",INDIRECT(VLOOKUP(B403,B$8:C$38,2,FALSE)&amp;(10*A403+5))))))))</f>
        <v/>
      </c>
    </row>
    <row r="404" spans="1:8">
      <c r="A404" s="17">
        <f t="shared" si="87"/>
        <v>13</v>
      </c>
      <c r="B404" s="17">
        <f t="shared" si="88"/>
        <v>25</v>
      </c>
      <c r="D404" s="89" cm="1">
        <f t="array" aca="1" ref="D404" ca="1">IF(INDIRECT(VLOOKUP(B404,B$8:C$38,2,FALSE)&amp;(10*A404-1))="","",INDIRECT(VLOOKUP(B404,B$8:C$38,2,FALSE)&amp;(10*A404-1)))</f>
        <v>46320</v>
      </c>
      <c r="E404" s="17" t="str">
        <f t="shared" ca="1" si="90"/>
        <v>日</v>
      </c>
      <c r="F404" s="17" t="str" cm="1">
        <f t="array" aca="1" ref="F404" ca="1">IF(E404="","",IF(INDIRECT(VLOOKUP(B404,B$8:C$38,2,FALSE)&amp;(10*A404+3))="","",INDIRECT(VLOOKUP(B404,B$8:C$38,2,FALSE)&amp;(10*A404+3))))</f>
        <v/>
      </c>
      <c r="G404" s="17" t="str" cm="1">
        <f t="array" aca="1" ref="G404" ca="1">IF(E404="","",IF(INDIRECT(VLOOKUP(B404,B$8:C$38,2,FALSE)&amp;(10*A404+5))="","",INDIRECT(VLOOKUP(B404,B$8:C$38,2,FALSE)&amp;(10*A404+5))))</f>
        <v/>
      </c>
      <c r="H404" s="17" t="str" cm="1">
        <f t="array" aca="1" ref="H404" ca="1">IF(G404="","",IF(G404="●","振替後",IF(G404="▲","振替前",IF(G404="○","休日",IF(G404="外","非対象期間",IF(INDIRECT(VLOOKUP(B404,B$8:C$38,2,FALSE)&amp;(10*A404+5))="","",INDIRECT(VLOOKUP(B404,B$8:C$38,2,FALSE)&amp;(10*A404+5))))))))</f>
        <v/>
      </c>
    </row>
    <row r="405" spans="1:8">
      <c r="A405" s="17">
        <f t="shared" si="87"/>
        <v>13</v>
      </c>
      <c r="B405" s="17">
        <f t="shared" si="88"/>
        <v>26</v>
      </c>
      <c r="D405" s="89" cm="1">
        <f t="array" aca="1" ref="D405" ca="1">IF(INDIRECT(VLOOKUP(B405,B$8:C$38,2,FALSE)&amp;(10*A405-1))="","",INDIRECT(VLOOKUP(B405,B$8:C$38,2,FALSE)&amp;(10*A405-1)))</f>
        <v>46321</v>
      </c>
      <c r="E405" s="17" t="str">
        <f t="shared" ca="1" si="90"/>
        <v>月</v>
      </c>
      <c r="F405" s="17" t="str" cm="1">
        <f t="array" aca="1" ref="F405" ca="1">IF(E405="","",IF(INDIRECT(VLOOKUP(B405,B$8:C$38,2,FALSE)&amp;(10*A405+3))="","",INDIRECT(VLOOKUP(B405,B$8:C$38,2,FALSE)&amp;(10*A405+3))))</f>
        <v/>
      </c>
      <c r="G405" s="17" t="str" cm="1">
        <f t="array" aca="1" ref="G405" ca="1">IF(E405="","",IF(INDIRECT(VLOOKUP(B405,B$8:C$38,2,FALSE)&amp;(10*A405+5))="","",INDIRECT(VLOOKUP(B405,B$8:C$38,2,FALSE)&amp;(10*A405+5))))</f>
        <v/>
      </c>
      <c r="H405" s="17" t="str" cm="1">
        <f t="array" aca="1" ref="H405" ca="1">IF(G405="","",IF(G405="●","振替後",IF(G405="▲","振替前",IF(G405="○","休日",IF(G405="外","非対象期間",IF(INDIRECT(VLOOKUP(B405,B$8:C$38,2,FALSE)&amp;(10*A405+5))="","",INDIRECT(VLOOKUP(B405,B$8:C$38,2,FALSE)&amp;(10*A405+5))))))))</f>
        <v/>
      </c>
    </row>
    <row r="406" spans="1:8">
      <c r="A406" s="17">
        <f t="shared" si="87"/>
        <v>13</v>
      </c>
      <c r="B406" s="17">
        <f t="shared" si="88"/>
        <v>27</v>
      </c>
      <c r="D406" s="89" cm="1">
        <f t="array" aca="1" ref="D406" ca="1">IF(INDIRECT(VLOOKUP(B406,B$8:C$38,2,FALSE)&amp;(10*A406-1))="","",INDIRECT(VLOOKUP(B406,B$8:C$38,2,FALSE)&amp;(10*A406-1)))</f>
        <v>46322</v>
      </c>
      <c r="E406" s="17" t="str">
        <f t="shared" ca="1" si="90"/>
        <v>火</v>
      </c>
      <c r="F406" s="17" t="str" cm="1">
        <f t="array" aca="1" ref="F406" ca="1">IF(E406="","",IF(INDIRECT(VLOOKUP(B406,B$8:C$38,2,FALSE)&amp;(10*A406+3))="","",INDIRECT(VLOOKUP(B406,B$8:C$38,2,FALSE)&amp;(10*A406+3))))</f>
        <v/>
      </c>
      <c r="G406" s="17" t="str" cm="1">
        <f t="array" aca="1" ref="G406" ca="1">IF(E406="","",IF(INDIRECT(VLOOKUP(B406,B$8:C$38,2,FALSE)&amp;(10*A406+5))="","",INDIRECT(VLOOKUP(B406,B$8:C$38,2,FALSE)&amp;(10*A406+5))))</f>
        <v/>
      </c>
      <c r="H406" s="17" t="str" cm="1">
        <f t="array" aca="1" ref="H406" ca="1">IF(G406="","",IF(G406="●","振替後",IF(G406="▲","振替前",IF(G406="○","休日",IF(G406="外","非対象期間",IF(INDIRECT(VLOOKUP(B406,B$8:C$38,2,FALSE)&amp;(10*A406+5))="","",INDIRECT(VLOOKUP(B406,B$8:C$38,2,FALSE)&amp;(10*A406+5))))))))</f>
        <v/>
      </c>
    </row>
    <row r="407" spans="1:8">
      <c r="A407" s="17">
        <f t="shared" si="87"/>
        <v>13</v>
      </c>
      <c r="B407" s="17">
        <f t="shared" si="88"/>
        <v>28</v>
      </c>
      <c r="D407" s="89" cm="1">
        <f t="array" aca="1" ref="D407" ca="1">IF(INDIRECT(VLOOKUP(B407,B$8:C$38,2,FALSE)&amp;(10*A407-1))="","",INDIRECT(VLOOKUP(B407,B$8:C$38,2,FALSE)&amp;(10*A407-1)))</f>
        <v>46323</v>
      </c>
      <c r="E407" s="17" t="str">
        <f t="shared" ca="1" si="90"/>
        <v>水</v>
      </c>
      <c r="F407" s="17" t="str" cm="1">
        <f t="array" aca="1" ref="F407" ca="1">IF(E407="","",IF(INDIRECT(VLOOKUP(B407,B$8:C$38,2,FALSE)&amp;(10*A407+3))="","",INDIRECT(VLOOKUP(B407,B$8:C$38,2,FALSE)&amp;(10*A407+3))))</f>
        <v/>
      </c>
      <c r="G407" s="17" t="str" cm="1">
        <f t="array" aca="1" ref="G407" ca="1">IF(E407="","",IF(INDIRECT(VLOOKUP(B407,B$8:C$38,2,FALSE)&amp;(10*A407+5))="","",INDIRECT(VLOOKUP(B407,B$8:C$38,2,FALSE)&amp;(10*A407+5))))</f>
        <v/>
      </c>
      <c r="H407" s="17" t="str" cm="1">
        <f t="array" aca="1" ref="H407" ca="1">IF(G407="","",IF(G407="●","振替後",IF(G407="▲","振替前",IF(G407="○","休日",IF(G407="外","非対象期間",IF(INDIRECT(VLOOKUP(B407,B$8:C$38,2,FALSE)&amp;(10*A407+5))="","",INDIRECT(VLOOKUP(B407,B$8:C$38,2,FALSE)&amp;(10*A407+5))))))))</f>
        <v/>
      </c>
    </row>
    <row r="408" spans="1:8">
      <c r="A408" s="17">
        <f t="shared" si="87"/>
        <v>13</v>
      </c>
      <c r="B408" s="17">
        <f t="shared" si="88"/>
        <v>29</v>
      </c>
      <c r="D408" s="89" cm="1">
        <f t="array" aca="1" ref="D408" ca="1">IF(INDIRECT(VLOOKUP(B408,B$8:C$38,2,FALSE)&amp;(10*A408-1))="","",INDIRECT(VLOOKUP(B408,B$8:C$38,2,FALSE)&amp;(10*A408-1)))</f>
        <v>46324</v>
      </c>
      <c r="E408" s="17" t="str">
        <f t="shared" ca="1" si="90"/>
        <v>木</v>
      </c>
      <c r="F408" s="17" t="str" cm="1">
        <f t="array" aca="1" ref="F408" ca="1">IF(E408="","",IF(INDIRECT(VLOOKUP(B408,B$8:C$38,2,FALSE)&amp;(10*A408+3))="","",INDIRECT(VLOOKUP(B408,B$8:C$38,2,FALSE)&amp;(10*A408+3))))</f>
        <v/>
      </c>
      <c r="G408" s="17" t="str" cm="1">
        <f t="array" aca="1" ref="G408" ca="1">IF(E408="","",IF(INDIRECT(VLOOKUP(B408,B$8:C$38,2,FALSE)&amp;(10*A408+5))="","",INDIRECT(VLOOKUP(B408,B$8:C$38,2,FALSE)&amp;(10*A408+5))))</f>
        <v/>
      </c>
      <c r="H408" s="17" t="str" cm="1">
        <f t="array" aca="1" ref="H408" ca="1">IF(G408="","",IF(G408="●","振替後",IF(G408="▲","振替前",IF(G408="○","休日",IF(G408="外","非対象期間",IF(INDIRECT(VLOOKUP(B408,B$8:C$38,2,FALSE)&amp;(10*A408+5))="","",INDIRECT(VLOOKUP(B408,B$8:C$38,2,FALSE)&amp;(10*A408+5))))))))</f>
        <v/>
      </c>
    </row>
    <row r="409" spans="1:8">
      <c r="A409" s="17">
        <f t="shared" si="87"/>
        <v>13</v>
      </c>
      <c r="B409" s="17">
        <f t="shared" si="88"/>
        <v>30</v>
      </c>
      <c r="D409" s="89" cm="1">
        <f t="array" aca="1" ref="D409" ca="1">IF(INDIRECT(VLOOKUP(B409,B$8:C$38,2,FALSE)&amp;(10*A409-1))="","",INDIRECT(VLOOKUP(B409,B$8:C$38,2,FALSE)&amp;(10*A409-1)))</f>
        <v>46325</v>
      </c>
      <c r="E409" s="17" t="str">
        <f t="shared" ca="1" si="90"/>
        <v>金</v>
      </c>
      <c r="F409" s="17" t="str" cm="1">
        <f t="array" aca="1" ref="F409" ca="1">IF(E409="","",IF(INDIRECT(VLOOKUP(B409,B$8:C$38,2,FALSE)&amp;(10*A409+3))="","",INDIRECT(VLOOKUP(B409,B$8:C$38,2,FALSE)&amp;(10*A409+3))))</f>
        <v/>
      </c>
      <c r="G409" s="17" t="str" cm="1">
        <f t="array" aca="1" ref="G409" ca="1">IF(E409="","",IF(INDIRECT(VLOOKUP(B409,B$8:C$38,2,FALSE)&amp;(10*A409+5))="","",INDIRECT(VLOOKUP(B409,B$8:C$38,2,FALSE)&amp;(10*A409+5))))</f>
        <v/>
      </c>
      <c r="H409" s="17" t="str" cm="1">
        <f t="array" aca="1" ref="H409" ca="1">IF(G409="","",IF(G409="●","振替後",IF(G409="▲","振替前",IF(G409="○","休日",IF(G409="外","非対象期間",IF(INDIRECT(VLOOKUP(B409,B$8:C$38,2,FALSE)&amp;(10*A409+5))="","",INDIRECT(VLOOKUP(B409,B$8:C$38,2,FALSE)&amp;(10*A409+5))))))))</f>
        <v/>
      </c>
    </row>
    <row r="410" spans="1:8">
      <c r="A410" s="17">
        <f t="shared" si="87"/>
        <v>13</v>
      </c>
      <c r="B410" s="17">
        <f t="shared" si="88"/>
        <v>31</v>
      </c>
      <c r="D410" s="89" cm="1">
        <f t="array" aca="1" ref="D410" ca="1">IF(INDIRECT(VLOOKUP(B410,B$8:C$38,2,FALSE)&amp;(10*A410-1))="","",INDIRECT(VLOOKUP(B410,B$8:C$38,2,FALSE)&amp;(10*A410-1)))</f>
        <v>46326</v>
      </c>
      <c r="E410" s="17" t="str">
        <f t="shared" ca="1" si="90"/>
        <v>土</v>
      </c>
      <c r="F410" s="17" t="str" cm="1">
        <f t="array" aca="1" ref="F410" ca="1">IF(E410="","",IF(INDIRECT(VLOOKUP(B410,B$8:C$38,2,FALSE)&amp;(10*A410+3))="","",INDIRECT(VLOOKUP(B410,B$8:C$38,2,FALSE)&amp;(10*A410+3))))</f>
        <v/>
      </c>
      <c r="G410" s="17" t="str" cm="1">
        <f t="array" aca="1" ref="G410" ca="1">IF(E410="","",IF(INDIRECT(VLOOKUP(B410,B$8:C$38,2,FALSE)&amp;(10*A410+5))="","",INDIRECT(VLOOKUP(B410,B$8:C$38,2,FALSE)&amp;(10*A410+5))))</f>
        <v/>
      </c>
      <c r="H410" s="17" t="str" cm="1">
        <f t="array" aca="1" ref="H410" ca="1">IF(G410="","",IF(G410="●","振替後",IF(G410="▲","振替前",IF(G410="○","休日",IF(G410="外","非対象期間",IF(INDIRECT(VLOOKUP(B410,B$8:C$38,2,FALSE)&amp;(10*A410+5))="","",INDIRECT(VLOOKUP(B410,B$8:C$38,2,FALSE)&amp;(10*A410+5))))))))</f>
        <v/>
      </c>
    </row>
    <row r="411" spans="1:8">
      <c r="A411" s="17">
        <f t="shared" si="87"/>
        <v>14</v>
      </c>
      <c r="B411" s="17">
        <f t="shared" si="88"/>
        <v>1</v>
      </c>
      <c r="D411" s="89" cm="1">
        <f t="array" aca="1" ref="D411" ca="1">IF(INDIRECT(VLOOKUP(B411,B$8:C$38,2,FALSE)&amp;(10*A411-1))="","",INDIRECT(VLOOKUP(B411,B$8:C$38,2,FALSE)&amp;(10*A411-1)))</f>
        <v>46327</v>
      </c>
      <c r="E411" s="17" t="str">
        <f t="shared" ca="1" si="90"/>
        <v>日</v>
      </c>
      <c r="F411" s="17" t="str" cm="1">
        <f t="array" aca="1" ref="F411" ca="1">IF(E411="","",IF(INDIRECT(VLOOKUP(B411,B$8:C$38,2,FALSE)&amp;(10*A411+3))="","",INDIRECT(VLOOKUP(B411,B$8:C$38,2,FALSE)&amp;(10*A411+3))))</f>
        <v/>
      </c>
      <c r="G411" s="17" t="str" cm="1">
        <f t="array" aca="1" ref="G411" ca="1">IF(E411="","",IF(INDIRECT(VLOOKUP(B411,B$8:C$38,2,FALSE)&amp;(10*A411+5))="","",INDIRECT(VLOOKUP(B411,B$8:C$38,2,FALSE)&amp;(10*A411+5))))</f>
        <v/>
      </c>
      <c r="H411" s="17" t="str" cm="1">
        <f t="array" aca="1" ref="H411" ca="1">IF(G411="","",IF(G411="●","振替後",IF(G411="▲","振替前",IF(G411="○","休日",IF(G411="外","非対象期間",IF(INDIRECT(VLOOKUP(B411,B$8:C$38,2,FALSE)&amp;(10*A411+5))="","",INDIRECT(VLOOKUP(B411,B$8:C$38,2,FALSE)&amp;(10*A411+5))))))))</f>
        <v/>
      </c>
    </row>
    <row r="412" spans="1:8">
      <c r="A412" s="17">
        <f t="shared" si="87"/>
        <v>14</v>
      </c>
      <c r="B412" s="17">
        <f t="shared" si="88"/>
        <v>2</v>
      </c>
      <c r="D412" s="89" cm="1">
        <f t="array" aca="1" ref="D412" ca="1">IF(INDIRECT(VLOOKUP(B412,B$8:C$38,2,FALSE)&amp;(10*A412-1))="","",INDIRECT(VLOOKUP(B412,B$8:C$38,2,FALSE)&amp;(10*A412-1)))</f>
        <v>46328</v>
      </c>
      <c r="E412" s="17" t="str">
        <f t="shared" ca="1" si="90"/>
        <v>月</v>
      </c>
      <c r="F412" s="17" t="str" cm="1">
        <f t="array" aca="1" ref="F412" ca="1">IF(E412="","",IF(INDIRECT(VLOOKUP(B412,B$8:C$38,2,FALSE)&amp;(10*A412+3))="","",INDIRECT(VLOOKUP(B412,B$8:C$38,2,FALSE)&amp;(10*A412+3))))</f>
        <v/>
      </c>
      <c r="G412" s="17" t="str" cm="1">
        <f t="array" aca="1" ref="G412" ca="1">IF(E412="","",IF(INDIRECT(VLOOKUP(B412,B$8:C$38,2,FALSE)&amp;(10*A412+5))="","",INDIRECT(VLOOKUP(B412,B$8:C$38,2,FALSE)&amp;(10*A412+5))))</f>
        <v/>
      </c>
      <c r="H412" s="17" t="str" cm="1">
        <f t="array" aca="1" ref="H412" ca="1">IF(G412="","",IF(G412="●","振替後",IF(G412="▲","振替前",IF(G412="○","休日",IF(G412="外","非対象期間",IF(INDIRECT(VLOOKUP(B412,B$8:C$38,2,FALSE)&amp;(10*A412+5))="","",INDIRECT(VLOOKUP(B412,B$8:C$38,2,FALSE)&amp;(10*A412+5))))))))</f>
        <v/>
      </c>
    </row>
    <row r="413" spans="1:8">
      <c r="A413" s="17">
        <f t="shared" si="87"/>
        <v>14</v>
      </c>
      <c r="B413" s="17">
        <f t="shared" si="88"/>
        <v>3</v>
      </c>
      <c r="D413" s="89" cm="1">
        <f t="array" aca="1" ref="D413" ca="1">IF(INDIRECT(VLOOKUP(B413,B$8:C$38,2,FALSE)&amp;(10*A413-1))="","",INDIRECT(VLOOKUP(B413,B$8:C$38,2,FALSE)&amp;(10*A413-1)))</f>
        <v>46329</v>
      </c>
      <c r="E413" s="17" t="str">
        <f t="shared" ca="1" si="90"/>
        <v>火</v>
      </c>
      <c r="F413" s="17" t="str" cm="1">
        <f t="array" aca="1" ref="F413" ca="1">IF(E413="","",IF(INDIRECT(VLOOKUP(B413,B$8:C$38,2,FALSE)&amp;(10*A413+3))="","",INDIRECT(VLOOKUP(B413,B$8:C$38,2,FALSE)&amp;(10*A413+3))))</f>
        <v/>
      </c>
      <c r="G413" s="17" t="str" cm="1">
        <f t="array" aca="1" ref="G413" ca="1">IF(E413="","",IF(INDIRECT(VLOOKUP(B413,B$8:C$38,2,FALSE)&amp;(10*A413+5))="","",INDIRECT(VLOOKUP(B413,B$8:C$38,2,FALSE)&amp;(10*A413+5))))</f>
        <v/>
      </c>
      <c r="H413" s="17" t="str" cm="1">
        <f t="array" aca="1" ref="H413" ca="1">IF(G413="","",IF(G413="●","振替後",IF(G413="▲","振替前",IF(G413="○","休日",IF(G413="外","非対象期間",IF(INDIRECT(VLOOKUP(B413,B$8:C$38,2,FALSE)&amp;(10*A413+5))="","",INDIRECT(VLOOKUP(B413,B$8:C$38,2,FALSE)&amp;(10*A413+5))))))))</f>
        <v/>
      </c>
    </row>
    <row r="414" spans="1:8">
      <c r="A414" s="17">
        <f t="shared" si="87"/>
        <v>14</v>
      </c>
      <c r="B414" s="17">
        <f t="shared" si="88"/>
        <v>4</v>
      </c>
      <c r="D414" s="89" cm="1">
        <f t="array" aca="1" ref="D414" ca="1">IF(INDIRECT(VLOOKUP(B414,B$8:C$38,2,FALSE)&amp;(10*A414-1))="","",INDIRECT(VLOOKUP(B414,B$8:C$38,2,FALSE)&amp;(10*A414-1)))</f>
        <v>46330</v>
      </c>
      <c r="E414" s="17" t="str">
        <f t="shared" ca="1" si="90"/>
        <v>水</v>
      </c>
      <c r="F414" s="17" t="str" cm="1">
        <f t="array" aca="1" ref="F414" ca="1">IF(E414="","",IF(INDIRECT(VLOOKUP(B414,B$8:C$38,2,FALSE)&amp;(10*A414+3))="","",INDIRECT(VLOOKUP(B414,B$8:C$38,2,FALSE)&amp;(10*A414+3))))</f>
        <v/>
      </c>
      <c r="G414" s="17" t="str" cm="1">
        <f t="array" aca="1" ref="G414" ca="1">IF(E414="","",IF(INDIRECT(VLOOKUP(B414,B$8:C$38,2,FALSE)&amp;(10*A414+5))="","",INDIRECT(VLOOKUP(B414,B$8:C$38,2,FALSE)&amp;(10*A414+5))))</f>
        <v/>
      </c>
      <c r="H414" s="17" t="str" cm="1">
        <f t="array" aca="1" ref="H414" ca="1">IF(G414="","",IF(G414="●","振替後",IF(G414="▲","振替前",IF(G414="○","休日",IF(G414="外","非対象期間",IF(INDIRECT(VLOOKUP(B414,B$8:C$38,2,FALSE)&amp;(10*A414+5))="","",INDIRECT(VLOOKUP(B414,B$8:C$38,2,FALSE)&amp;(10*A414+5))))))))</f>
        <v/>
      </c>
    </row>
    <row r="415" spans="1:8">
      <c r="A415" s="17">
        <f t="shared" si="87"/>
        <v>14</v>
      </c>
      <c r="B415" s="17">
        <f t="shared" si="88"/>
        <v>5</v>
      </c>
      <c r="D415" s="89" cm="1">
        <f t="array" aca="1" ref="D415" ca="1">IF(INDIRECT(VLOOKUP(B415,B$8:C$38,2,FALSE)&amp;(10*A415-1))="","",INDIRECT(VLOOKUP(B415,B$8:C$38,2,FALSE)&amp;(10*A415-1)))</f>
        <v>46331</v>
      </c>
      <c r="E415" s="17" t="str">
        <f t="shared" ca="1" si="90"/>
        <v>木</v>
      </c>
      <c r="F415" s="17" t="str" cm="1">
        <f t="array" aca="1" ref="F415" ca="1">IF(E415="","",IF(INDIRECT(VLOOKUP(B415,B$8:C$38,2,FALSE)&amp;(10*A415+3))="","",INDIRECT(VLOOKUP(B415,B$8:C$38,2,FALSE)&amp;(10*A415+3))))</f>
        <v/>
      </c>
      <c r="G415" s="17" t="str" cm="1">
        <f t="array" aca="1" ref="G415" ca="1">IF(E415="","",IF(INDIRECT(VLOOKUP(B415,B$8:C$38,2,FALSE)&amp;(10*A415+5))="","",INDIRECT(VLOOKUP(B415,B$8:C$38,2,FALSE)&amp;(10*A415+5))))</f>
        <v/>
      </c>
      <c r="H415" s="17" t="str" cm="1">
        <f t="array" aca="1" ref="H415" ca="1">IF(G415="","",IF(G415="●","振替後",IF(G415="▲","振替前",IF(G415="○","休日",IF(G415="外","非対象期間",IF(INDIRECT(VLOOKUP(B415,B$8:C$38,2,FALSE)&amp;(10*A415+5))="","",INDIRECT(VLOOKUP(B415,B$8:C$38,2,FALSE)&amp;(10*A415+5))))))))</f>
        <v/>
      </c>
    </row>
    <row r="416" spans="1:8">
      <c r="A416" s="17">
        <f t="shared" si="87"/>
        <v>14</v>
      </c>
      <c r="B416" s="17">
        <f t="shared" si="88"/>
        <v>6</v>
      </c>
      <c r="D416" s="89" cm="1">
        <f t="array" aca="1" ref="D416" ca="1">IF(INDIRECT(VLOOKUP(B416,B$8:C$38,2,FALSE)&amp;(10*A416-1))="","",INDIRECT(VLOOKUP(B416,B$8:C$38,2,FALSE)&amp;(10*A416-1)))</f>
        <v>46332</v>
      </c>
      <c r="E416" s="17" t="str">
        <f t="shared" ca="1" si="90"/>
        <v>金</v>
      </c>
      <c r="F416" s="17" t="str" cm="1">
        <f t="array" aca="1" ref="F416" ca="1">IF(E416="","",IF(INDIRECT(VLOOKUP(B416,B$8:C$38,2,FALSE)&amp;(10*A416+3))="","",INDIRECT(VLOOKUP(B416,B$8:C$38,2,FALSE)&amp;(10*A416+3))))</f>
        <v/>
      </c>
      <c r="G416" s="17" t="str" cm="1">
        <f t="array" aca="1" ref="G416" ca="1">IF(E416="","",IF(INDIRECT(VLOOKUP(B416,B$8:C$38,2,FALSE)&amp;(10*A416+5))="","",INDIRECT(VLOOKUP(B416,B$8:C$38,2,FALSE)&amp;(10*A416+5))))</f>
        <v/>
      </c>
      <c r="H416" s="17" t="str" cm="1">
        <f t="array" aca="1" ref="H416" ca="1">IF(G416="","",IF(G416="●","振替後",IF(G416="▲","振替前",IF(G416="○","休日",IF(G416="外","非対象期間",IF(INDIRECT(VLOOKUP(B416,B$8:C$38,2,FALSE)&amp;(10*A416+5))="","",INDIRECT(VLOOKUP(B416,B$8:C$38,2,FALSE)&amp;(10*A416+5))))))))</f>
        <v/>
      </c>
    </row>
    <row r="417" spans="1:8">
      <c r="A417" s="17">
        <f t="shared" si="87"/>
        <v>14</v>
      </c>
      <c r="B417" s="17">
        <f t="shared" si="88"/>
        <v>7</v>
      </c>
      <c r="D417" s="89" cm="1">
        <f t="array" aca="1" ref="D417" ca="1">IF(INDIRECT(VLOOKUP(B417,B$8:C$38,2,FALSE)&amp;(10*A417-1))="","",INDIRECT(VLOOKUP(B417,B$8:C$38,2,FALSE)&amp;(10*A417-1)))</f>
        <v>46333</v>
      </c>
      <c r="E417" s="17" t="str">
        <f t="shared" ca="1" si="90"/>
        <v>土</v>
      </c>
      <c r="F417" s="17" t="str" cm="1">
        <f t="array" aca="1" ref="F417" ca="1">IF(E417="","",IF(INDIRECT(VLOOKUP(B417,B$8:C$38,2,FALSE)&amp;(10*A417+3))="","",INDIRECT(VLOOKUP(B417,B$8:C$38,2,FALSE)&amp;(10*A417+3))))</f>
        <v/>
      </c>
      <c r="G417" s="17" t="str" cm="1">
        <f t="array" aca="1" ref="G417" ca="1">IF(E417="","",IF(INDIRECT(VLOOKUP(B417,B$8:C$38,2,FALSE)&amp;(10*A417+5))="","",INDIRECT(VLOOKUP(B417,B$8:C$38,2,FALSE)&amp;(10*A417+5))))</f>
        <v/>
      </c>
      <c r="H417" s="17" t="str" cm="1">
        <f t="array" aca="1" ref="H417" ca="1">IF(G417="","",IF(G417="●","振替後",IF(G417="▲","振替前",IF(G417="○","休日",IF(G417="外","非対象期間",IF(INDIRECT(VLOOKUP(B417,B$8:C$38,2,FALSE)&amp;(10*A417+5))="","",INDIRECT(VLOOKUP(B417,B$8:C$38,2,FALSE)&amp;(10*A417+5))))))))</f>
        <v/>
      </c>
    </row>
    <row r="418" spans="1:8">
      <c r="A418" s="17">
        <f t="shared" si="87"/>
        <v>14</v>
      </c>
      <c r="B418" s="17">
        <f t="shared" si="88"/>
        <v>8</v>
      </c>
      <c r="D418" s="89" cm="1">
        <f t="array" aca="1" ref="D418" ca="1">IF(INDIRECT(VLOOKUP(B418,B$8:C$38,2,FALSE)&amp;(10*A418-1))="","",INDIRECT(VLOOKUP(B418,B$8:C$38,2,FALSE)&amp;(10*A418-1)))</f>
        <v>46334</v>
      </c>
      <c r="E418" s="17" t="str">
        <f t="shared" ca="1" si="90"/>
        <v>日</v>
      </c>
      <c r="F418" s="17" t="str" cm="1">
        <f t="array" aca="1" ref="F418" ca="1">IF(E418="","",IF(INDIRECT(VLOOKUP(B418,B$8:C$38,2,FALSE)&amp;(10*A418+3))="","",INDIRECT(VLOOKUP(B418,B$8:C$38,2,FALSE)&amp;(10*A418+3))))</f>
        <v/>
      </c>
      <c r="G418" s="17" t="str" cm="1">
        <f t="array" aca="1" ref="G418" ca="1">IF(E418="","",IF(INDIRECT(VLOOKUP(B418,B$8:C$38,2,FALSE)&amp;(10*A418+5))="","",INDIRECT(VLOOKUP(B418,B$8:C$38,2,FALSE)&amp;(10*A418+5))))</f>
        <v/>
      </c>
      <c r="H418" s="17" t="str" cm="1">
        <f t="array" aca="1" ref="H418" ca="1">IF(G418="","",IF(G418="●","振替後",IF(G418="▲","振替前",IF(G418="○","休日",IF(G418="外","非対象期間",IF(INDIRECT(VLOOKUP(B418,B$8:C$38,2,FALSE)&amp;(10*A418+5))="","",INDIRECT(VLOOKUP(B418,B$8:C$38,2,FALSE)&amp;(10*A418+5))))))))</f>
        <v/>
      </c>
    </row>
    <row r="419" spans="1:8">
      <c r="A419" s="17">
        <f t="shared" si="87"/>
        <v>14</v>
      </c>
      <c r="B419" s="17">
        <f t="shared" si="88"/>
        <v>9</v>
      </c>
      <c r="D419" s="89" cm="1">
        <f t="array" aca="1" ref="D419" ca="1">IF(INDIRECT(VLOOKUP(B419,B$8:C$38,2,FALSE)&amp;(10*A419-1))="","",INDIRECT(VLOOKUP(B419,B$8:C$38,2,FALSE)&amp;(10*A419-1)))</f>
        <v>46335</v>
      </c>
      <c r="E419" s="17" t="str">
        <f t="shared" ca="1" si="90"/>
        <v>月</v>
      </c>
      <c r="F419" s="17" t="str" cm="1">
        <f t="array" aca="1" ref="F419" ca="1">IF(E419="","",IF(INDIRECT(VLOOKUP(B419,B$8:C$38,2,FALSE)&amp;(10*A419+3))="","",INDIRECT(VLOOKUP(B419,B$8:C$38,2,FALSE)&amp;(10*A419+3))))</f>
        <v/>
      </c>
      <c r="G419" s="17" t="str" cm="1">
        <f t="array" aca="1" ref="G419" ca="1">IF(E419="","",IF(INDIRECT(VLOOKUP(B419,B$8:C$38,2,FALSE)&amp;(10*A419+5))="","",INDIRECT(VLOOKUP(B419,B$8:C$38,2,FALSE)&amp;(10*A419+5))))</f>
        <v/>
      </c>
      <c r="H419" s="17" t="str" cm="1">
        <f t="array" aca="1" ref="H419" ca="1">IF(G419="","",IF(G419="●","振替後",IF(G419="▲","振替前",IF(G419="○","休日",IF(G419="外","非対象期間",IF(INDIRECT(VLOOKUP(B419,B$8:C$38,2,FALSE)&amp;(10*A419+5))="","",INDIRECT(VLOOKUP(B419,B$8:C$38,2,FALSE)&amp;(10*A419+5))))))))</f>
        <v/>
      </c>
    </row>
    <row r="420" spans="1:8">
      <c r="A420" s="17">
        <f t="shared" si="87"/>
        <v>14</v>
      </c>
      <c r="B420" s="17">
        <f t="shared" si="88"/>
        <v>10</v>
      </c>
      <c r="D420" s="89" cm="1">
        <f t="array" aca="1" ref="D420" ca="1">IF(INDIRECT(VLOOKUP(B420,B$8:C$38,2,FALSE)&amp;(10*A420-1))="","",INDIRECT(VLOOKUP(B420,B$8:C$38,2,FALSE)&amp;(10*A420-1)))</f>
        <v>46336</v>
      </c>
      <c r="E420" s="17" t="str">
        <f t="shared" ca="1" si="90"/>
        <v>火</v>
      </c>
      <c r="F420" s="17" t="str" cm="1">
        <f t="array" aca="1" ref="F420" ca="1">IF(E420="","",IF(INDIRECT(VLOOKUP(B420,B$8:C$38,2,FALSE)&amp;(10*A420+3))="","",INDIRECT(VLOOKUP(B420,B$8:C$38,2,FALSE)&amp;(10*A420+3))))</f>
        <v/>
      </c>
      <c r="G420" s="17" t="str" cm="1">
        <f t="array" aca="1" ref="G420" ca="1">IF(E420="","",IF(INDIRECT(VLOOKUP(B420,B$8:C$38,2,FALSE)&amp;(10*A420+5))="","",INDIRECT(VLOOKUP(B420,B$8:C$38,2,FALSE)&amp;(10*A420+5))))</f>
        <v/>
      </c>
      <c r="H420" s="17" t="str" cm="1">
        <f t="array" aca="1" ref="H420" ca="1">IF(G420="","",IF(G420="●","振替後",IF(G420="▲","振替前",IF(G420="○","休日",IF(G420="外","非対象期間",IF(INDIRECT(VLOOKUP(B420,B$8:C$38,2,FALSE)&amp;(10*A420+5))="","",INDIRECT(VLOOKUP(B420,B$8:C$38,2,FALSE)&amp;(10*A420+5))))))))</f>
        <v/>
      </c>
    </row>
    <row r="421" spans="1:8">
      <c r="A421" s="17">
        <f t="shared" si="87"/>
        <v>14</v>
      </c>
      <c r="B421" s="17">
        <f t="shared" si="88"/>
        <v>11</v>
      </c>
      <c r="D421" s="89" cm="1">
        <f t="array" aca="1" ref="D421" ca="1">IF(INDIRECT(VLOOKUP(B421,B$8:C$38,2,FALSE)&amp;(10*A421-1))="","",INDIRECT(VLOOKUP(B421,B$8:C$38,2,FALSE)&amp;(10*A421-1)))</f>
        <v>46337</v>
      </c>
      <c r="E421" s="17" t="str">
        <f t="shared" ca="1" si="90"/>
        <v>水</v>
      </c>
      <c r="F421" s="17" t="str" cm="1">
        <f t="array" aca="1" ref="F421" ca="1">IF(E421="","",IF(INDIRECT(VLOOKUP(B421,B$8:C$38,2,FALSE)&amp;(10*A421+3))="","",INDIRECT(VLOOKUP(B421,B$8:C$38,2,FALSE)&amp;(10*A421+3))))</f>
        <v/>
      </c>
      <c r="G421" s="17" t="str" cm="1">
        <f t="array" aca="1" ref="G421" ca="1">IF(E421="","",IF(INDIRECT(VLOOKUP(B421,B$8:C$38,2,FALSE)&amp;(10*A421+5))="","",INDIRECT(VLOOKUP(B421,B$8:C$38,2,FALSE)&amp;(10*A421+5))))</f>
        <v/>
      </c>
      <c r="H421" s="17" t="str" cm="1">
        <f t="array" aca="1" ref="H421" ca="1">IF(G421="","",IF(G421="●","振替後",IF(G421="▲","振替前",IF(G421="○","休日",IF(G421="外","非対象期間",IF(INDIRECT(VLOOKUP(B421,B$8:C$38,2,FALSE)&amp;(10*A421+5))="","",INDIRECT(VLOOKUP(B421,B$8:C$38,2,FALSE)&amp;(10*A421+5))))))))</f>
        <v/>
      </c>
    </row>
    <row r="422" spans="1:8">
      <c r="A422" s="17">
        <f t="shared" si="87"/>
        <v>14</v>
      </c>
      <c r="B422" s="17">
        <f t="shared" si="88"/>
        <v>12</v>
      </c>
      <c r="D422" s="89" cm="1">
        <f t="array" aca="1" ref="D422" ca="1">IF(INDIRECT(VLOOKUP(B422,B$8:C$38,2,FALSE)&amp;(10*A422-1))="","",INDIRECT(VLOOKUP(B422,B$8:C$38,2,FALSE)&amp;(10*A422-1)))</f>
        <v>46338</v>
      </c>
      <c r="E422" s="17" t="str">
        <f t="shared" ca="1" si="90"/>
        <v>木</v>
      </c>
      <c r="F422" s="17" t="str" cm="1">
        <f t="array" aca="1" ref="F422" ca="1">IF(E422="","",IF(INDIRECT(VLOOKUP(B422,B$8:C$38,2,FALSE)&amp;(10*A422+3))="","",INDIRECT(VLOOKUP(B422,B$8:C$38,2,FALSE)&amp;(10*A422+3))))</f>
        <v/>
      </c>
      <c r="G422" s="17" t="str" cm="1">
        <f t="array" aca="1" ref="G422" ca="1">IF(E422="","",IF(INDIRECT(VLOOKUP(B422,B$8:C$38,2,FALSE)&amp;(10*A422+5))="","",INDIRECT(VLOOKUP(B422,B$8:C$38,2,FALSE)&amp;(10*A422+5))))</f>
        <v/>
      </c>
      <c r="H422" s="17" t="str" cm="1">
        <f t="array" aca="1" ref="H422" ca="1">IF(G422="","",IF(G422="●","振替後",IF(G422="▲","振替前",IF(G422="○","休日",IF(G422="外","非対象期間",IF(INDIRECT(VLOOKUP(B422,B$8:C$38,2,FALSE)&amp;(10*A422+5))="","",INDIRECT(VLOOKUP(B422,B$8:C$38,2,FALSE)&amp;(10*A422+5))))))))</f>
        <v/>
      </c>
    </row>
    <row r="423" spans="1:8">
      <c r="A423" s="17">
        <f t="shared" si="87"/>
        <v>14</v>
      </c>
      <c r="B423" s="17">
        <f t="shared" si="88"/>
        <v>13</v>
      </c>
      <c r="D423" s="89" cm="1">
        <f t="array" aca="1" ref="D423" ca="1">IF(INDIRECT(VLOOKUP(B423,B$8:C$38,2,FALSE)&amp;(10*A423-1))="","",INDIRECT(VLOOKUP(B423,B$8:C$38,2,FALSE)&amp;(10*A423-1)))</f>
        <v>46339</v>
      </c>
      <c r="E423" s="17" t="str">
        <f t="shared" ca="1" si="90"/>
        <v>金</v>
      </c>
      <c r="F423" s="17" t="str" cm="1">
        <f t="array" aca="1" ref="F423" ca="1">IF(E423="","",IF(INDIRECT(VLOOKUP(B423,B$8:C$38,2,FALSE)&amp;(10*A423+3))="","",INDIRECT(VLOOKUP(B423,B$8:C$38,2,FALSE)&amp;(10*A423+3))))</f>
        <v/>
      </c>
      <c r="G423" s="17" t="str" cm="1">
        <f t="array" aca="1" ref="G423" ca="1">IF(E423="","",IF(INDIRECT(VLOOKUP(B423,B$8:C$38,2,FALSE)&amp;(10*A423+5))="","",INDIRECT(VLOOKUP(B423,B$8:C$38,2,FALSE)&amp;(10*A423+5))))</f>
        <v/>
      </c>
      <c r="H423" s="17" t="str" cm="1">
        <f t="array" aca="1" ref="H423" ca="1">IF(G423="","",IF(G423="●","振替後",IF(G423="▲","振替前",IF(G423="○","休日",IF(G423="外","非対象期間",IF(INDIRECT(VLOOKUP(B423,B$8:C$38,2,FALSE)&amp;(10*A423+5))="","",INDIRECT(VLOOKUP(B423,B$8:C$38,2,FALSE)&amp;(10*A423+5))))))))</f>
        <v/>
      </c>
    </row>
    <row r="424" spans="1:8">
      <c r="A424" s="17">
        <f t="shared" ref="A424:A487" si="91">IF(B424=1,A423+1,A423)</f>
        <v>14</v>
      </c>
      <c r="B424" s="17">
        <f t="shared" ref="B424:B487" si="92">IF(B423=31,1,B423+1)</f>
        <v>14</v>
      </c>
      <c r="D424" s="89" cm="1">
        <f t="array" aca="1" ref="D424" ca="1">IF(INDIRECT(VLOOKUP(B424,B$8:C$38,2,FALSE)&amp;(10*A424-1))="","",INDIRECT(VLOOKUP(B424,B$8:C$38,2,FALSE)&amp;(10*A424-1)))</f>
        <v>46340</v>
      </c>
      <c r="E424" s="17" t="str">
        <f t="shared" ca="1" si="90"/>
        <v>土</v>
      </c>
      <c r="F424" s="17" t="str" cm="1">
        <f t="array" aca="1" ref="F424" ca="1">IF(E424="","",IF(INDIRECT(VLOOKUP(B424,B$8:C$38,2,FALSE)&amp;(10*A424+3))="","",INDIRECT(VLOOKUP(B424,B$8:C$38,2,FALSE)&amp;(10*A424+3))))</f>
        <v/>
      </c>
      <c r="G424" s="17" t="str" cm="1">
        <f t="array" aca="1" ref="G424" ca="1">IF(E424="","",IF(INDIRECT(VLOOKUP(B424,B$8:C$38,2,FALSE)&amp;(10*A424+5))="","",INDIRECT(VLOOKUP(B424,B$8:C$38,2,FALSE)&amp;(10*A424+5))))</f>
        <v/>
      </c>
      <c r="H424" s="17" t="str" cm="1">
        <f t="array" aca="1" ref="H424" ca="1">IF(G424="","",IF(G424="●","振替後",IF(G424="▲","振替前",IF(G424="○","休日",IF(G424="外","非対象期間",IF(INDIRECT(VLOOKUP(B424,B$8:C$38,2,FALSE)&amp;(10*A424+5))="","",INDIRECT(VLOOKUP(B424,B$8:C$38,2,FALSE)&amp;(10*A424+5))))))))</f>
        <v/>
      </c>
    </row>
    <row r="425" spans="1:8">
      <c r="A425" s="17">
        <f t="shared" si="91"/>
        <v>14</v>
      </c>
      <c r="B425" s="17">
        <f t="shared" si="92"/>
        <v>15</v>
      </c>
      <c r="D425" s="89" cm="1">
        <f t="array" aca="1" ref="D425" ca="1">IF(INDIRECT(VLOOKUP(B425,B$8:C$38,2,FALSE)&amp;(10*A425-1))="","",INDIRECT(VLOOKUP(B425,B$8:C$38,2,FALSE)&amp;(10*A425-1)))</f>
        <v>46341</v>
      </c>
      <c r="E425" s="17" t="str">
        <f t="shared" ca="1" si="90"/>
        <v>日</v>
      </c>
      <c r="F425" s="17" t="str" cm="1">
        <f t="array" aca="1" ref="F425" ca="1">IF(E425="","",IF(INDIRECT(VLOOKUP(B425,B$8:C$38,2,FALSE)&amp;(10*A425+3))="","",INDIRECT(VLOOKUP(B425,B$8:C$38,2,FALSE)&amp;(10*A425+3))))</f>
        <v/>
      </c>
      <c r="G425" s="17" t="str" cm="1">
        <f t="array" aca="1" ref="G425" ca="1">IF(E425="","",IF(INDIRECT(VLOOKUP(B425,B$8:C$38,2,FALSE)&amp;(10*A425+5))="","",INDIRECT(VLOOKUP(B425,B$8:C$38,2,FALSE)&amp;(10*A425+5))))</f>
        <v/>
      </c>
      <c r="H425" s="17" t="str" cm="1">
        <f t="array" aca="1" ref="H425" ca="1">IF(G425="","",IF(G425="●","振替後",IF(G425="▲","振替前",IF(G425="○","休日",IF(G425="外","非対象期間",IF(INDIRECT(VLOOKUP(B425,B$8:C$38,2,FALSE)&amp;(10*A425+5))="","",INDIRECT(VLOOKUP(B425,B$8:C$38,2,FALSE)&amp;(10*A425+5))))))))</f>
        <v/>
      </c>
    </row>
    <row r="426" spans="1:8">
      <c r="A426" s="17">
        <f t="shared" si="91"/>
        <v>14</v>
      </c>
      <c r="B426" s="17">
        <f t="shared" si="92"/>
        <v>16</v>
      </c>
      <c r="D426" s="89" cm="1">
        <f t="array" aca="1" ref="D426" ca="1">IF(INDIRECT(VLOOKUP(B426,B$8:C$38,2,FALSE)&amp;(10*A426-1))="","",INDIRECT(VLOOKUP(B426,B$8:C$38,2,FALSE)&amp;(10*A426-1)))</f>
        <v>46342</v>
      </c>
      <c r="E426" s="17" t="str">
        <f t="shared" ca="1" si="90"/>
        <v>月</v>
      </c>
      <c r="F426" s="17" t="str" cm="1">
        <f t="array" aca="1" ref="F426" ca="1">IF(E426="","",IF(INDIRECT(VLOOKUP(B426,B$8:C$38,2,FALSE)&amp;(10*A426+3))="","",INDIRECT(VLOOKUP(B426,B$8:C$38,2,FALSE)&amp;(10*A426+3))))</f>
        <v/>
      </c>
      <c r="G426" s="17" t="str" cm="1">
        <f t="array" aca="1" ref="G426" ca="1">IF(E426="","",IF(INDIRECT(VLOOKUP(B426,B$8:C$38,2,FALSE)&amp;(10*A426+5))="","",INDIRECT(VLOOKUP(B426,B$8:C$38,2,FALSE)&amp;(10*A426+5))))</f>
        <v/>
      </c>
      <c r="H426" s="17" t="str" cm="1">
        <f t="array" aca="1" ref="H426" ca="1">IF(G426="","",IF(G426="●","振替後",IF(G426="▲","振替前",IF(G426="○","休日",IF(G426="外","非対象期間",IF(INDIRECT(VLOOKUP(B426,B$8:C$38,2,FALSE)&amp;(10*A426+5))="","",INDIRECT(VLOOKUP(B426,B$8:C$38,2,FALSE)&amp;(10*A426+5))))))))</f>
        <v/>
      </c>
    </row>
    <row r="427" spans="1:8">
      <c r="A427" s="17">
        <f t="shared" si="91"/>
        <v>14</v>
      </c>
      <c r="B427" s="17">
        <f t="shared" si="92"/>
        <v>17</v>
      </c>
      <c r="D427" s="89" cm="1">
        <f t="array" aca="1" ref="D427" ca="1">IF(INDIRECT(VLOOKUP(B427,B$8:C$38,2,FALSE)&amp;(10*A427-1))="","",INDIRECT(VLOOKUP(B427,B$8:C$38,2,FALSE)&amp;(10*A427-1)))</f>
        <v>46343</v>
      </c>
      <c r="E427" s="17" t="str">
        <f t="shared" ca="1" si="90"/>
        <v>火</v>
      </c>
      <c r="F427" s="17" t="str" cm="1">
        <f t="array" aca="1" ref="F427" ca="1">IF(E427="","",IF(INDIRECT(VLOOKUP(B427,B$8:C$38,2,FALSE)&amp;(10*A427+3))="","",INDIRECT(VLOOKUP(B427,B$8:C$38,2,FALSE)&amp;(10*A427+3))))</f>
        <v/>
      </c>
      <c r="G427" s="17" t="str" cm="1">
        <f t="array" aca="1" ref="G427" ca="1">IF(E427="","",IF(INDIRECT(VLOOKUP(B427,B$8:C$38,2,FALSE)&amp;(10*A427+5))="","",INDIRECT(VLOOKUP(B427,B$8:C$38,2,FALSE)&amp;(10*A427+5))))</f>
        <v/>
      </c>
      <c r="H427" s="17" t="str" cm="1">
        <f t="array" aca="1" ref="H427" ca="1">IF(G427="","",IF(G427="●","振替後",IF(G427="▲","振替前",IF(G427="○","休日",IF(G427="外","非対象期間",IF(INDIRECT(VLOOKUP(B427,B$8:C$38,2,FALSE)&amp;(10*A427+5))="","",INDIRECT(VLOOKUP(B427,B$8:C$38,2,FALSE)&amp;(10*A427+5))))))))</f>
        <v/>
      </c>
    </row>
    <row r="428" spans="1:8">
      <c r="A428" s="17">
        <f t="shared" si="91"/>
        <v>14</v>
      </c>
      <c r="B428" s="17">
        <f t="shared" si="92"/>
        <v>18</v>
      </c>
      <c r="D428" s="89" cm="1">
        <f t="array" aca="1" ref="D428" ca="1">IF(INDIRECT(VLOOKUP(B428,B$8:C$38,2,FALSE)&amp;(10*A428-1))="","",INDIRECT(VLOOKUP(B428,B$8:C$38,2,FALSE)&amp;(10*A428-1)))</f>
        <v>46344</v>
      </c>
      <c r="E428" s="17" t="str">
        <f t="shared" ca="1" si="90"/>
        <v>水</v>
      </c>
      <c r="F428" s="17" t="str" cm="1">
        <f t="array" aca="1" ref="F428" ca="1">IF(E428="","",IF(INDIRECT(VLOOKUP(B428,B$8:C$38,2,FALSE)&amp;(10*A428+3))="","",INDIRECT(VLOOKUP(B428,B$8:C$38,2,FALSE)&amp;(10*A428+3))))</f>
        <v/>
      </c>
      <c r="G428" s="17" t="str" cm="1">
        <f t="array" aca="1" ref="G428" ca="1">IF(E428="","",IF(INDIRECT(VLOOKUP(B428,B$8:C$38,2,FALSE)&amp;(10*A428+5))="","",INDIRECT(VLOOKUP(B428,B$8:C$38,2,FALSE)&amp;(10*A428+5))))</f>
        <v/>
      </c>
      <c r="H428" s="17" t="str" cm="1">
        <f t="array" aca="1" ref="H428" ca="1">IF(G428="","",IF(G428="●","振替後",IF(G428="▲","振替前",IF(G428="○","休日",IF(G428="外","非対象期間",IF(INDIRECT(VLOOKUP(B428,B$8:C$38,2,FALSE)&amp;(10*A428+5))="","",INDIRECT(VLOOKUP(B428,B$8:C$38,2,FALSE)&amp;(10*A428+5))))))))</f>
        <v/>
      </c>
    </row>
    <row r="429" spans="1:8">
      <c r="A429" s="17">
        <f t="shared" si="91"/>
        <v>14</v>
      </c>
      <c r="B429" s="17">
        <f t="shared" si="92"/>
        <v>19</v>
      </c>
      <c r="D429" s="89" cm="1">
        <f t="array" aca="1" ref="D429" ca="1">IF(INDIRECT(VLOOKUP(B429,B$8:C$38,2,FALSE)&amp;(10*A429-1))="","",INDIRECT(VLOOKUP(B429,B$8:C$38,2,FALSE)&amp;(10*A429-1)))</f>
        <v>46345</v>
      </c>
      <c r="E429" s="17" t="str">
        <f t="shared" ca="1" si="90"/>
        <v>木</v>
      </c>
      <c r="F429" s="17" t="str" cm="1">
        <f t="array" aca="1" ref="F429" ca="1">IF(E429="","",IF(INDIRECT(VLOOKUP(B429,B$8:C$38,2,FALSE)&amp;(10*A429+3))="","",INDIRECT(VLOOKUP(B429,B$8:C$38,2,FALSE)&amp;(10*A429+3))))</f>
        <v/>
      </c>
      <c r="G429" s="17" t="str" cm="1">
        <f t="array" aca="1" ref="G429" ca="1">IF(E429="","",IF(INDIRECT(VLOOKUP(B429,B$8:C$38,2,FALSE)&amp;(10*A429+5))="","",INDIRECT(VLOOKUP(B429,B$8:C$38,2,FALSE)&amp;(10*A429+5))))</f>
        <v/>
      </c>
      <c r="H429" s="17" t="str" cm="1">
        <f t="array" aca="1" ref="H429" ca="1">IF(G429="","",IF(G429="●","振替後",IF(G429="▲","振替前",IF(G429="○","休日",IF(G429="外","非対象期間",IF(INDIRECT(VLOOKUP(B429,B$8:C$38,2,FALSE)&amp;(10*A429+5))="","",INDIRECT(VLOOKUP(B429,B$8:C$38,2,FALSE)&amp;(10*A429+5))))))))</f>
        <v/>
      </c>
    </row>
    <row r="430" spans="1:8">
      <c r="A430" s="17">
        <f t="shared" si="91"/>
        <v>14</v>
      </c>
      <c r="B430" s="17">
        <f t="shared" si="92"/>
        <v>20</v>
      </c>
      <c r="D430" s="89" cm="1">
        <f t="array" aca="1" ref="D430" ca="1">IF(INDIRECT(VLOOKUP(B430,B$8:C$38,2,FALSE)&amp;(10*A430-1))="","",INDIRECT(VLOOKUP(B430,B$8:C$38,2,FALSE)&amp;(10*A430-1)))</f>
        <v>46346</v>
      </c>
      <c r="E430" s="17" t="str">
        <f t="shared" ca="1" si="90"/>
        <v>金</v>
      </c>
      <c r="F430" s="17" t="str" cm="1">
        <f t="array" aca="1" ref="F430" ca="1">IF(E430="","",IF(INDIRECT(VLOOKUP(B430,B$8:C$38,2,FALSE)&amp;(10*A430+3))="","",INDIRECT(VLOOKUP(B430,B$8:C$38,2,FALSE)&amp;(10*A430+3))))</f>
        <v/>
      </c>
      <c r="G430" s="17" t="str" cm="1">
        <f t="array" aca="1" ref="G430" ca="1">IF(E430="","",IF(INDIRECT(VLOOKUP(B430,B$8:C$38,2,FALSE)&amp;(10*A430+5))="","",INDIRECT(VLOOKUP(B430,B$8:C$38,2,FALSE)&amp;(10*A430+5))))</f>
        <v/>
      </c>
      <c r="H430" s="17" t="str" cm="1">
        <f t="array" aca="1" ref="H430" ca="1">IF(G430="","",IF(G430="●","振替後",IF(G430="▲","振替前",IF(G430="○","休日",IF(G430="外","非対象期間",IF(INDIRECT(VLOOKUP(B430,B$8:C$38,2,FALSE)&amp;(10*A430+5))="","",INDIRECT(VLOOKUP(B430,B$8:C$38,2,FALSE)&amp;(10*A430+5))))))))</f>
        <v/>
      </c>
    </row>
    <row r="431" spans="1:8">
      <c r="A431" s="17">
        <f t="shared" si="91"/>
        <v>14</v>
      </c>
      <c r="B431" s="17">
        <f t="shared" si="92"/>
        <v>21</v>
      </c>
      <c r="D431" s="89" cm="1">
        <f t="array" aca="1" ref="D431" ca="1">IF(INDIRECT(VLOOKUP(B431,B$8:C$38,2,FALSE)&amp;(10*A431-1))="","",INDIRECT(VLOOKUP(B431,B$8:C$38,2,FALSE)&amp;(10*A431-1)))</f>
        <v>46347</v>
      </c>
      <c r="E431" s="17" t="str">
        <f t="shared" ca="1" si="90"/>
        <v>土</v>
      </c>
      <c r="F431" s="17" t="str" cm="1">
        <f t="array" aca="1" ref="F431" ca="1">IF(E431="","",IF(INDIRECT(VLOOKUP(B431,B$8:C$38,2,FALSE)&amp;(10*A431+3))="","",INDIRECT(VLOOKUP(B431,B$8:C$38,2,FALSE)&amp;(10*A431+3))))</f>
        <v/>
      </c>
      <c r="G431" s="17" t="str" cm="1">
        <f t="array" aca="1" ref="G431" ca="1">IF(E431="","",IF(INDIRECT(VLOOKUP(B431,B$8:C$38,2,FALSE)&amp;(10*A431+5))="","",INDIRECT(VLOOKUP(B431,B$8:C$38,2,FALSE)&amp;(10*A431+5))))</f>
        <v/>
      </c>
      <c r="H431" s="17" t="str" cm="1">
        <f t="array" aca="1" ref="H431" ca="1">IF(G431="","",IF(G431="●","振替後",IF(G431="▲","振替前",IF(G431="○","休日",IF(G431="外","非対象期間",IF(INDIRECT(VLOOKUP(B431,B$8:C$38,2,FALSE)&amp;(10*A431+5))="","",INDIRECT(VLOOKUP(B431,B$8:C$38,2,FALSE)&amp;(10*A431+5))))))))</f>
        <v/>
      </c>
    </row>
    <row r="432" spans="1:8">
      <c r="A432" s="17">
        <f t="shared" si="91"/>
        <v>14</v>
      </c>
      <c r="B432" s="17">
        <f t="shared" si="92"/>
        <v>22</v>
      </c>
      <c r="D432" s="89" cm="1">
        <f t="array" aca="1" ref="D432" ca="1">IF(INDIRECT(VLOOKUP(B432,B$8:C$38,2,FALSE)&amp;(10*A432-1))="","",INDIRECT(VLOOKUP(B432,B$8:C$38,2,FALSE)&amp;(10*A432-1)))</f>
        <v>46348</v>
      </c>
      <c r="E432" s="17" t="str">
        <f t="shared" ca="1" si="90"/>
        <v>日</v>
      </c>
      <c r="F432" s="17" t="str" cm="1">
        <f t="array" aca="1" ref="F432" ca="1">IF(E432="","",IF(INDIRECT(VLOOKUP(B432,B$8:C$38,2,FALSE)&amp;(10*A432+3))="","",INDIRECT(VLOOKUP(B432,B$8:C$38,2,FALSE)&amp;(10*A432+3))))</f>
        <v/>
      </c>
      <c r="G432" s="17" t="str" cm="1">
        <f t="array" aca="1" ref="G432" ca="1">IF(E432="","",IF(INDIRECT(VLOOKUP(B432,B$8:C$38,2,FALSE)&amp;(10*A432+5))="","",INDIRECT(VLOOKUP(B432,B$8:C$38,2,FALSE)&amp;(10*A432+5))))</f>
        <v/>
      </c>
      <c r="H432" s="17" t="str" cm="1">
        <f t="array" aca="1" ref="H432" ca="1">IF(G432="","",IF(G432="●","振替後",IF(G432="▲","振替前",IF(G432="○","休日",IF(G432="外","非対象期間",IF(INDIRECT(VLOOKUP(B432,B$8:C$38,2,FALSE)&amp;(10*A432+5))="","",INDIRECT(VLOOKUP(B432,B$8:C$38,2,FALSE)&amp;(10*A432+5))))))))</f>
        <v/>
      </c>
    </row>
    <row r="433" spans="1:8">
      <c r="A433" s="17">
        <f t="shared" si="91"/>
        <v>14</v>
      </c>
      <c r="B433" s="17">
        <f t="shared" si="92"/>
        <v>23</v>
      </c>
      <c r="D433" s="89" cm="1">
        <f t="array" aca="1" ref="D433" ca="1">IF(INDIRECT(VLOOKUP(B433,B$8:C$38,2,FALSE)&amp;(10*A433-1))="","",INDIRECT(VLOOKUP(B433,B$8:C$38,2,FALSE)&amp;(10*A433-1)))</f>
        <v>46349</v>
      </c>
      <c r="E433" s="17" t="str">
        <f t="shared" ca="1" si="90"/>
        <v>月</v>
      </c>
      <c r="F433" s="17" t="str" cm="1">
        <f t="array" aca="1" ref="F433" ca="1">IF(E433="","",IF(INDIRECT(VLOOKUP(B433,B$8:C$38,2,FALSE)&amp;(10*A433+3))="","",INDIRECT(VLOOKUP(B433,B$8:C$38,2,FALSE)&amp;(10*A433+3))))</f>
        <v/>
      </c>
      <c r="G433" s="17" t="str" cm="1">
        <f t="array" aca="1" ref="G433" ca="1">IF(E433="","",IF(INDIRECT(VLOOKUP(B433,B$8:C$38,2,FALSE)&amp;(10*A433+5))="","",INDIRECT(VLOOKUP(B433,B$8:C$38,2,FALSE)&amp;(10*A433+5))))</f>
        <v/>
      </c>
      <c r="H433" s="17" t="str" cm="1">
        <f t="array" aca="1" ref="H433" ca="1">IF(G433="","",IF(G433="●","振替後",IF(G433="▲","振替前",IF(G433="○","休日",IF(G433="外","非対象期間",IF(INDIRECT(VLOOKUP(B433,B$8:C$38,2,FALSE)&amp;(10*A433+5))="","",INDIRECT(VLOOKUP(B433,B$8:C$38,2,FALSE)&amp;(10*A433+5))))))))</f>
        <v/>
      </c>
    </row>
    <row r="434" spans="1:8">
      <c r="A434" s="17">
        <f t="shared" si="91"/>
        <v>14</v>
      </c>
      <c r="B434" s="17">
        <f t="shared" si="92"/>
        <v>24</v>
      </c>
      <c r="D434" s="89" cm="1">
        <f t="array" aca="1" ref="D434" ca="1">IF(INDIRECT(VLOOKUP(B434,B$8:C$38,2,FALSE)&amp;(10*A434-1))="","",INDIRECT(VLOOKUP(B434,B$8:C$38,2,FALSE)&amp;(10*A434-1)))</f>
        <v>46350</v>
      </c>
      <c r="E434" s="17" t="str">
        <f t="shared" ca="1" si="90"/>
        <v>火</v>
      </c>
      <c r="F434" s="17" t="str" cm="1">
        <f t="array" aca="1" ref="F434" ca="1">IF(E434="","",IF(INDIRECT(VLOOKUP(B434,B$8:C$38,2,FALSE)&amp;(10*A434+3))="","",INDIRECT(VLOOKUP(B434,B$8:C$38,2,FALSE)&amp;(10*A434+3))))</f>
        <v/>
      </c>
      <c r="G434" s="17" t="str" cm="1">
        <f t="array" aca="1" ref="G434" ca="1">IF(E434="","",IF(INDIRECT(VLOOKUP(B434,B$8:C$38,2,FALSE)&amp;(10*A434+5))="","",INDIRECT(VLOOKUP(B434,B$8:C$38,2,FALSE)&amp;(10*A434+5))))</f>
        <v/>
      </c>
      <c r="H434" s="17" t="str" cm="1">
        <f t="array" aca="1" ref="H434" ca="1">IF(G434="","",IF(G434="●","振替後",IF(G434="▲","振替前",IF(G434="○","休日",IF(G434="外","非対象期間",IF(INDIRECT(VLOOKUP(B434,B$8:C$38,2,FALSE)&amp;(10*A434+5))="","",INDIRECT(VLOOKUP(B434,B$8:C$38,2,FALSE)&amp;(10*A434+5))))))))</f>
        <v/>
      </c>
    </row>
    <row r="435" spans="1:8">
      <c r="A435" s="17">
        <f t="shared" si="91"/>
        <v>14</v>
      </c>
      <c r="B435" s="17">
        <f t="shared" si="92"/>
        <v>25</v>
      </c>
      <c r="D435" s="89" cm="1">
        <f t="array" aca="1" ref="D435" ca="1">IF(INDIRECT(VLOOKUP(B435,B$8:C$38,2,FALSE)&amp;(10*A435-1))="","",INDIRECT(VLOOKUP(B435,B$8:C$38,2,FALSE)&amp;(10*A435-1)))</f>
        <v>46351</v>
      </c>
      <c r="E435" s="17" t="str">
        <f t="shared" ca="1" si="90"/>
        <v>水</v>
      </c>
      <c r="F435" s="17" t="str" cm="1">
        <f t="array" aca="1" ref="F435" ca="1">IF(E435="","",IF(INDIRECT(VLOOKUP(B435,B$8:C$38,2,FALSE)&amp;(10*A435+3))="","",INDIRECT(VLOOKUP(B435,B$8:C$38,2,FALSE)&amp;(10*A435+3))))</f>
        <v/>
      </c>
      <c r="G435" s="17" t="str" cm="1">
        <f t="array" aca="1" ref="G435" ca="1">IF(E435="","",IF(INDIRECT(VLOOKUP(B435,B$8:C$38,2,FALSE)&amp;(10*A435+5))="","",INDIRECT(VLOOKUP(B435,B$8:C$38,2,FALSE)&amp;(10*A435+5))))</f>
        <v/>
      </c>
      <c r="H435" s="17" t="str" cm="1">
        <f t="array" aca="1" ref="H435" ca="1">IF(G435="","",IF(G435="●","振替後",IF(G435="▲","振替前",IF(G435="○","休日",IF(G435="外","非対象期間",IF(INDIRECT(VLOOKUP(B435,B$8:C$38,2,FALSE)&amp;(10*A435+5))="","",INDIRECT(VLOOKUP(B435,B$8:C$38,2,FALSE)&amp;(10*A435+5))))))))</f>
        <v/>
      </c>
    </row>
    <row r="436" spans="1:8">
      <c r="A436" s="17">
        <f t="shared" si="91"/>
        <v>14</v>
      </c>
      <c r="B436" s="17">
        <f t="shared" si="92"/>
        <v>26</v>
      </c>
      <c r="D436" s="89" cm="1">
        <f t="array" aca="1" ref="D436" ca="1">IF(INDIRECT(VLOOKUP(B436,B$8:C$38,2,FALSE)&amp;(10*A436-1))="","",INDIRECT(VLOOKUP(B436,B$8:C$38,2,FALSE)&amp;(10*A436-1)))</f>
        <v>46352</v>
      </c>
      <c r="E436" s="17" t="str">
        <f t="shared" ca="1" si="90"/>
        <v>木</v>
      </c>
      <c r="F436" s="17" t="str" cm="1">
        <f t="array" aca="1" ref="F436" ca="1">IF(E436="","",IF(INDIRECT(VLOOKUP(B436,B$8:C$38,2,FALSE)&amp;(10*A436+3))="","",INDIRECT(VLOOKUP(B436,B$8:C$38,2,FALSE)&amp;(10*A436+3))))</f>
        <v/>
      </c>
      <c r="G436" s="17" t="str" cm="1">
        <f t="array" aca="1" ref="G436" ca="1">IF(E436="","",IF(INDIRECT(VLOOKUP(B436,B$8:C$38,2,FALSE)&amp;(10*A436+5))="","",INDIRECT(VLOOKUP(B436,B$8:C$38,2,FALSE)&amp;(10*A436+5))))</f>
        <v/>
      </c>
      <c r="H436" s="17" t="str" cm="1">
        <f t="array" aca="1" ref="H436" ca="1">IF(G436="","",IF(G436="●","振替後",IF(G436="▲","振替前",IF(G436="○","休日",IF(G436="外","非対象期間",IF(INDIRECT(VLOOKUP(B436,B$8:C$38,2,FALSE)&amp;(10*A436+5))="","",INDIRECT(VLOOKUP(B436,B$8:C$38,2,FALSE)&amp;(10*A436+5))))))))</f>
        <v/>
      </c>
    </row>
    <row r="437" spans="1:8">
      <c r="A437" s="17">
        <f t="shared" si="91"/>
        <v>14</v>
      </c>
      <c r="B437" s="17">
        <f t="shared" si="92"/>
        <v>27</v>
      </c>
      <c r="D437" s="89" cm="1">
        <f t="array" aca="1" ref="D437" ca="1">IF(INDIRECT(VLOOKUP(B437,B$8:C$38,2,FALSE)&amp;(10*A437-1))="","",INDIRECT(VLOOKUP(B437,B$8:C$38,2,FALSE)&amp;(10*A437-1)))</f>
        <v>46353</v>
      </c>
      <c r="E437" s="17" t="str">
        <f t="shared" ca="1" si="90"/>
        <v>金</v>
      </c>
      <c r="F437" s="17" t="str" cm="1">
        <f t="array" aca="1" ref="F437" ca="1">IF(E437="","",IF(INDIRECT(VLOOKUP(B437,B$8:C$38,2,FALSE)&amp;(10*A437+3))="","",INDIRECT(VLOOKUP(B437,B$8:C$38,2,FALSE)&amp;(10*A437+3))))</f>
        <v/>
      </c>
      <c r="G437" s="17" t="str" cm="1">
        <f t="array" aca="1" ref="G437" ca="1">IF(E437="","",IF(INDIRECT(VLOOKUP(B437,B$8:C$38,2,FALSE)&amp;(10*A437+5))="","",INDIRECT(VLOOKUP(B437,B$8:C$38,2,FALSE)&amp;(10*A437+5))))</f>
        <v/>
      </c>
      <c r="H437" s="17" t="str" cm="1">
        <f t="array" aca="1" ref="H437" ca="1">IF(G437="","",IF(G437="●","振替後",IF(G437="▲","振替前",IF(G437="○","休日",IF(G437="外","非対象期間",IF(INDIRECT(VLOOKUP(B437,B$8:C$38,2,FALSE)&amp;(10*A437+5))="","",INDIRECT(VLOOKUP(B437,B$8:C$38,2,FALSE)&amp;(10*A437+5))))))))</f>
        <v/>
      </c>
    </row>
    <row r="438" spans="1:8">
      <c r="A438" s="17">
        <f t="shared" si="91"/>
        <v>14</v>
      </c>
      <c r="B438" s="17">
        <f t="shared" si="92"/>
        <v>28</v>
      </c>
      <c r="D438" s="89" cm="1">
        <f t="array" aca="1" ref="D438" ca="1">IF(INDIRECT(VLOOKUP(B438,B$8:C$38,2,FALSE)&amp;(10*A438-1))="","",INDIRECT(VLOOKUP(B438,B$8:C$38,2,FALSE)&amp;(10*A438-1)))</f>
        <v>46354</v>
      </c>
      <c r="E438" s="17" t="str">
        <f t="shared" ca="1" si="90"/>
        <v>土</v>
      </c>
      <c r="F438" s="17" t="str" cm="1">
        <f t="array" aca="1" ref="F438" ca="1">IF(E438="","",IF(INDIRECT(VLOOKUP(B438,B$8:C$38,2,FALSE)&amp;(10*A438+3))="","",INDIRECT(VLOOKUP(B438,B$8:C$38,2,FALSE)&amp;(10*A438+3))))</f>
        <v/>
      </c>
      <c r="G438" s="17" t="str" cm="1">
        <f t="array" aca="1" ref="G438" ca="1">IF(E438="","",IF(INDIRECT(VLOOKUP(B438,B$8:C$38,2,FALSE)&amp;(10*A438+5))="","",INDIRECT(VLOOKUP(B438,B$8:C$38,2,FALSE)&amp;(10*A438+5))))</f>
        <v/>
      </c>
      <c r="H438" s="17" t="str" cm="1">
        <f t="array" aca="1" ref="H438" ca="1">IF(G438="","",IF(G438="●","振替後",IF(G438="▲","振替前",IF(G438="○","休日",IF(G438="外","非対象期間",IF(INDIRECT(VLOOKUP(B438,B$8:C$38,2,FALSE)&amp;(10*A438+5))="","",INDIRECT(VLOOKUP(B438,B$8:C$38,2,FALSE)&amp;(10*A438+5))))))))</f>
        <v/>
      </c>
    </row>
    <row r="439" spans="1:8">
      <c r="A439" s="17">
        <f t="shared" si="91"/>
        <v>14</v>
      </c>
      <c r="B439" s="17">
        <f t="shared" si="92"/>
        <v>29</v>
      </c>
      <c r="D439" s="89" cm="1">
        <f t="array" aca="1" ref="D439" ca="1">IF(INDIRECT(VLOOKUP(B439,B$8:C$38,2,FALSE)&amp;(10*A439-1))="","",INDIRECT(VLOOKUP(B439,B$8:C$38,2,FALSE)&amp;(10*A439-1)))</f>
        <v>46355</v>
      </c>
      <c r="E439" s="17" t="str">
        <f t="shared" ca="1" si="90"/>
        <v>日</v>
      </c>
      <c r="F439" s="17" t="str" cm="1">
        <f t="array" aca="1" ref="F439" ca="1">IF(E439="","",IF(INDIRECT(VLOOKUP(B439,B$8:C$38,2,FALSE)&amp;(10*A439+3))="","",INDIRECT(VLOOKUP(B439,B$8:C$38,2,FALSE)&amp;(10*A439+3))))</f>
        <v/>
      </c>
      <c r="G439" s="17" t="str" cm="1">
        <f t="array" aca="1" ref="G439" ca="1">IF(E439="","",IF(INDIRECT(VLOOKUP(B439,B$8:C$38,2,FALSE)&amp;(10*A439+5))="","",INDIRECT(VLOOKUP(B439,B$8:C$38,2,FALSE)&amp;(10*A439+5))))</f>
        <v/>
      </c>
      <c r="H439" s="17" t="str" cm="1">
        <f t="array" aca="1" ref="H439" ca="1">IF(G439="","",IF(G439="●","振替後",IF(G439="▲","振替前",IF(G439="○","休日",IF(G439="外","非対象期間",IF(INDIRECT(VLOOKUP(B439,B$8:C$38,2,FALSE)&amp;(10*A439+5))="","",INDIRECT(VLOOKUP(B439,B$8:C$38,2,FALSE)&amp;(10*A439+5))))))))</f>
        <v/>
      </c>
    </row>
    <row r="440" spans="1:8">
      <c r="A440" s="17">
        <f t="shared" si="91"/>
        <v>14</v>
      </c>
      <c r="B440" s="17">
        <f t="shared" si="92"/>
        <v>30</v>
      </c>
      <c r="D440" s="89" cm="1">
        <f t="array" aca="1" ref="D440" ca="1">IF(INDIRECT(VLOOKUP(B440,B$8:C$38,2,FALSE)&amp;(10*A440-1))="","",INDIRECT(VLOOKUP(B440,B$8:C$38,2,FALSE)&amp;(10*A440-1)))</f>
        <v>46356</v>
      </c>
      <c r="E440" s="17" t="str">
        <f t="shared" ca="1" si="90"/>
        <v>月</v>
      </c>
      <c r="F440" s="17" t="str" cm="1">
        <f t="array" aca="1" ref="F440" ca="1">IF(E440="","",IF(INDIRECT(VLOOKUP(B440,B$8:C$38,2,FALSE)&amp;(10*A440+3))="","",INDIRECT(VLOOKUP(B440,B$8:C$38,2,FALSE)&amp;(10*A440+3))))</f>
        <v/>
      </c>
      <c r="G440" s="17" t="str" cm="1">
        <f t="array" aca="1" ref="G440" ca="1">IF(E440="","",IF(INDIRECT(VLOOKUP(B440,B$8:C$38,2,FALSE)&amp;(10*A440+5))="","",INDIRECT(VLOOKUP(B440,B$8:C$38,2,FALSE)&amp;(10*A440+5))))</f>
        <v/>
      </c>
      <c r="H440" s="17" t="str" cm="1">
        <f t="array" aca="1" ref="H440" ca="1">IF(G440="","",IF(G440="●","振替後",IF(G440="▲","振替前",IF(G440="○","休日",IF(G440="外","非対象期間",IF(INDIRECT(VLOOKUP(B440,B$8:C$38,2,FALSE)&amp;(10*A440+5))="","",INDIRECT(VLOOKUP(B440,B$8:C$38,2,FALSE)&amp;(10*A440+5))))))))</f>
        <v/>
      </c>
    </row>
    <row r="441" spans="1:8">
      <c r="A441" s="17">
        <f t="shared" si="91"/>
        <v>14</v>
      </c>
      <c r="B441" s="17">
        <f t="shared" si="92"/>
        <v>31</v>
      </c>
      <c r="D441" s="89" t="str" cm="1">
        <f t="array" aca="1" ref="D441" ca="1">IF(INDIRECT(VLOOKUP(B441,B$8:C$38,2,FALSE)&amp;(10*A441-1))="","",INDIRECT(VLOOKUP(B441,B$8:C$38,2,FALSE)&amp;(10*A441-1)))</f>
        <v/>
      </c>
      <c r="E441" s="17" t="str">
        <f t="shared" ca="1" si="90"/>
        <v/>
      </c>
      <c r="F441" s="17" t="str" cm="1">
        <f t="array" aca="1" ref="F441" ca="1">IF(E441="","",IF(INDIRECT(VLOOKUP(B441,B$8:C$38,2,FALSE)&amp;(10*A441+3))="","",INDIRECT(VLOOKUP(B441,B$8:C$38,2,FALSE)&amp;(10*A441+3))))</f>
        <v/>
      </c>
      <c r="G441" s="17" t="str" cm="1">
        <f t="array" aca="1" ref="G441" ca="1">IF(E441="","",IF(INDIRECT(VLOOKUP(B441,B$8:C$38,2,FALSE)&amp;(10*A441+5))="","",INDIRECT(VLOOKUP(B441,B$8:C$38,2,FALSE)&amp;(10*A441+5))))</f>
        <v/>
      </c>
      <c r="H441" s="17" t="str" cm="1">
        <f t="array" aca="1" ref="H441" ca="1">IF(G441="","",IF(G441="●","振替後",IF(G441="▲","振替前",IF(G441="○","休日",IF(G441="外","非対象期間",IF(INDIRECT(VLOOKUP(B441,B$8:C$38,2,FALSE)&amp;(10*A441+5))="","",INDIRECT(VLOOKUP(B441,B$8:C$38,2,FALSE)&amp;(10*A441+5))))))))</f>
        <v/>
      </c>
    </row>
    <row r="442" spans="1:8">
      <c r="A442" s="17">
        <f t="shared" si="91"/>
        <v>15</v>
      </c>
      <c r="B442" s="17">
        <f t="shared" si="92"/>
        <v>1</v>
      </c>
      <c r="D442" s="89" cm="1">
        <f t="array" aca="1" ref="D442" ca="1">IF(INDIRECT(VLOOKUP(B442,B$8:C$38,2,FALSE)&amp;(10*A442-1))="","",INDIRECT(VLOOKUP(B442,B$8:C$38,2,FALSE)&amp;(10*A442-1)))</f>
        <v>46357</v>
      </c>
      <c r="E442" s="17" t="str">
        <f t="shared" ca="1" si="90"/>
        <v>火</v>
      </c>
      <c r="F442" s="17" t="str" cm="1">
        <f t="array" aca="1" ref="F442" ca="1">IF(E442="","",IF(INDIRECT(VLOOKUP(B442,B$8:C$38,2,FALSE)&amp;(10*A442+3))="","",INDIRECT(VLOOKUP(B442,B$8:C$38,2,FALSE)&amp;(10*A442+3))))</f>
        <v/>
      </c>
      <c r="G442" s="17" t="str" cm="1">
        <f t="array" aca="1" ref="G442" ca="1">IF(E442="","",IF(INDIRECT(VLOOKUP(B442,B$8:C$38,2,FALSE)&amp;(10*A442+5))="","",INDIRECT(VLOOKUP(B442,B$8:C$38,2,FALSE)&amp;(10*A442+5))))</f>
        <v/>
      </c>
      <c r="H442" s="17" t="str" cm="1">
        <f t="array" aca="1" ref="H442" ca="1">IF(G442="","",IF(G442="●","振替後",IF(G442="▲","振替前",IF(G442="○","休日",IF(G442="外","非対象期間",IF(INDIRECT(VLOOKUP(B442,B$8:C$38,2,FALSE)&amp;(10*A442+5))="","",INDIRECT(VLOOKUP(B442,B$8:C$38,2,FALSE)&amp;(10*A442+5))))))))</f>
        <v/>
      </c>
    </row>
    <row r="443" spans="1:8">
      <c r="A443" s="17">
        <f t="shared" si="91"/>
        <v>15</v>
      </c>
      <c r="B443" s="17">
        <f t="shared" si="92"/>
        <v>2</v>
      </c>
      <c r="D443" s="89" cm="1">
        <f t="array" aca="1" ref="D443" ca="1">IF(INDIRECT(VLOOKUP(B443,B$8:C$38,2,FALSE)&amp;(10*A443-1))="","",INDIRECT(VLOOKUP(B443,B$8:C$38,2,FALSE)&amp;(10*A443-1)))</f>
        <v>46358</v>
      </c>
      <c r="E443" s="17" t="str">
        <f t="shared" ca="1" si="90"/>
        <v>水</v>
      </c>
      <c r="F443" s="17" t="str" cm="1">
        <f t="array" aca="1" ref="F443" ca="1">IF(E443="","",IF(INDIRECT(VLOOKUP(B443,B$8:C$38,2,FALSE)&amp;(10*A443+3))="","",INDIRECT(VLOOKUP(B443,B$8:C$38,2,FALSE)&amp;(10*A443+3))))</f>
        <v/>
      </c>
      <c r="G443" s="17" t="str" cm="1">
        <f t="array" aca="1" ref="G443" ca="1">IF(E443="","",IF(INDIRECT(VLOOKUP(B443,B$8:C$38,2,FALSE)&amp;(10*A443+5))="","",INDIRECT(VLOOKUP(B443,B$8:C$38,2,FALSE)&amp;(10*A443+5))))</f>
        <v/>
      </c>
      <c r="H443" s="17" t="str" cm="1">
        <f t="array" aca="1" ref="H443" ca="1">IF(G443="","",IF(G443="●","振替後",IF(G443="▲","振替前",IF(G443="○","休日",IF(G443="外","非対象期間",IF(INDIRECT(VLOOKUP(B443,B$8:C$38,2,FALSE)&amp;(10*A443+5))="","",INDIRECT(VLOOKUP(B443,B$8:C$38,2,FALSE)&amp;(10*A443+5))))))))</f>
        <v/>
      </c>
    </row>
    <row r="444" spans="1:8">
      <c r="A444" s="17">
        <f t="shared" si="91"/>
        <v>15</v>
      </c>
      <c r="B444" s="17">
        <f t="shared" si="92"/>
        <v>3</v>
      </c>
      <c r="D444" s="89" cm="1">
        <f t="array" aca="1" ref="D444" ca="1">IF(INDIRECT(VLOOKUP(B444,B$8:C$38,2,FALSE)&amp;(10*A444-1))="","",INDIRECT(VLOOKUP(B444,B$8:C$38,2,FALSE)&amp;(10*A444-1)))</f>
        <v>46359</v>
      </c>
      <c r="E444" s="17" t="str">
        <f t="shared" ca="1" si="90"/>
        <v>木</v>
      </c>
      <c r="F444" s="17" t="str" cm="1">
        <f t="array" aca="1" ref="F444" ca="1">IF(E444="","",IF(INDIRECT(VLOOKUP(B444,B$8:C$38,2,FALSE)&amp;(10*A444+3))="","",INDIRECT(VLOOKUP(B444,B$8:C$38,2,FALSE)&amp;(10*A444+3))))</f>
        <v/>
      </c>
      <c r="G444" s="17" t="str" cm="1">
        <f t="array" aca="1" ref="G444" ca="1">IF(E444="","",IF(INDIRECT(VLOOKUP(B444,B$8:C$38,2,FALSE)&amp;(10*A444+5))="","",INDIRECT(VLOOKUP(B444,B$8:C$38,2,FALSE)&amp;(10*A444+5))))</f>
        <v/>
      </c>
      <c r="H444" s="17" t="str" cm="1">
        <f t="array" aca="1" ref="H444" ca="1">IF(G444="","",IF(G444="●","振替後",IF(G444="▲","振替前",IF(G444="○","休日",IF(G444="外","非対象期間",IF(INDIRECT(VLOOKUP(B444,B$8:C$38,2,FALSE)&amp;(10*A444+5))="","",INDIRECT(VLOOKUP(B444,B$8:C$38,2,FALSE)&amp;(10*A444+5))))))))</f>
        <v/>
      </c>
    </row>
    <row r="445" spans="1:8">
      <c r="A445" s="17">
        <f t="shared" si="91"/>
        <v>15</v>
      </c>
      <c r="B445" s="17">
        <f t="shared" si="92"/>
        <v>4</v>
      </c>
      <c r="D445" s="89" cm="1">
        <f t="array" aca="1" ref="D445" ca="1">IF(INDIRECT(VLOOKUP(B445,B$8:C$38,2,FALSE)&amp;(10*A445-1))="","",INDIRECT(VLOOKUP(B445,B$8:C$38,2,FALSE)&amp;(10*A445-1)))</f>
        <v>46360</v>
      </c>
      <c r="E445" s="17" t="str">
        <f t="shared" ca="1" si="90"/>
        <v>金</v>
      </c>
      <c r="F445" s="17" t="str" cm="1">
        <f t="array" aca="1" ref="F445" ca="1">IF(E445="","",IF(INDIRECT(VLOOKUP(B445,B$8:C$38,2,FALSE)&amp;(10*A445+3))="","",INDIRECT(VLOOKUP(B445,B$8:C$38,2,FALSE)&amp;(10*A445+3))))</f>
        <v/>
      </c>
      <c r="G445" s="17" t="str" cm="1">
        <f t="array" aca="1" ref="G445" ca="1">IF(E445="","",IF(INDIRECT(VLOOKUP(B445,B$8:C$38,2,FALSE)&amp;(10*A445+5))="","",INDIRECT(VLOOKUP(B445,B$8:C$38,2,FALSE)&amp;(10*A445+5))))</f>
        <v/>
      </c>
      <c r="H445" s="17" t="str" cm="1">
        <f t="array" aca="1" ref="H445" ca="1">IF(G445="","",IF(G445="●","振替後",IF(G445="▲","振替前",IF(G445="○","休日",IF(G445="外","非対象期間",IF(INDIRECT(VLOOKUP(B445,B$8:C$38,2,FALSE)&amp;(10*A445+5))="","",INDIRECT(VLOOKUP(B445,B$8:C$38,2,FALSE)&amp;(10*A445+5))))))))</f>
        <v/>
      </c>
    </row>
    <row r="446" spans="1:8">
      <c r="A446" s="17">
        <f t="shared" si="91"/>
        <v>15</v>
      </c>
      <c r="B446" s="17">
        <f t="shared" si="92"/>
        <v>5</v>
      </c>
      <c r="D446" s="89" cm="1">
        <f t="array" aca="1" ref="D446" ca="1">IF(INDIRECT(VLOOKUP(B446,B$8:C$38,2,FALSE)&amp;(10*A446-1))="","",INDIRECT(VLOOKUP(B446,B$8:C$38,2,FALSE)&amp;(10*A446-1)))</f>
        <v>46361</v>
      </c>
      <c r="E446" s="17" t="str">
        <f t="shared" ca="1" si="90"/>
        <v>土</v>
      </c>
      <c r="F446" s="17" t="str" cm="1">
        <f t="array" aca="1" ref="F446" ca="1">IF(E446="","",IF(INDIRECT(VLOOKUP(B446,B$8:C$38,2,FALSE)&amp;(10*A446+3))="","",INDIRECT(VLOOKUP(B446,B$8:C$38,2,FALSE)&amp;(10*A446+3))))</f>
        <v/>
      </c>
      <c r="G446" s="17" t="str" cm="1">
        <f t="array" aca="1" ref="G446" ca="1">IF(E446="","",IF(INDIRECT(VLOOKUP(B446,B$8:C$38,2,FALSE)&amp;(10*A446+5))="","",INDIRECT(VLOOKUP(B446,B$8:C$38,2,FALSE)&amp;(10*A446+5))))</f>
        <v/>
      </c>
      <c r="H446" s="17" t="str" cm="1">
        <f t="array" aca="1" ref="H446" ca="1">IF(G446="","",IF(G446="●","振替後",IF(G446="▲","振替前",IF(G446="○","休日",IF(G446="外","非対象期間",IF(INDIRECT(VLOOKUP(B446,B$8:C$38,2,FALSE)&amp;(10*A446+5))="","",INDIRECT(VLOOKUP(B446,B$8:C$38,2,FALSE)&amp;(10*A446+5))))))))</f>
        <v/>
      </c>
    </row>
    <row r="447" spans="1:8">
      <c r="A447" s="17">
        <f t="shared" si="91"/>
        <v>15</v>
      </c>
      <c r="B447" s="17">
        <f t="shared" si="92"/>
        <v>6</v>
      </c>
      <c r="D447" s="89" cm="1">
        <f t="array" aca="1" ref="D447" ca="1">IF(INDIRECT(VLOOKUP(B447,B$8:C$38,2,FALSE)&amp;(10*A447-1))="","",INDIRECT(VLOOKUP(B447,B$8:C$38,2,FALSE)&amp;(10*A447-1)))</f>
        <v>46362</v>
      </c>
      <c r="E447" s="17" t="str">
        <f t="shared" ca="1" si="90"/>
        <v>日</v>
      </c>
      <c r="F447" s="17" t="str" cm="1">
        <f t="array" aca="1" ref="F447" ca="1">IF(E447="","",IF(INDIRECT(VLOOKUP(B447,B$8:C$38,2,FALSE)&amp;(10*A447+3))="","",INDIRECT(VLOOKUP(B447,B$8:C$38,2,FALSE)&amp;(10*A447+3))))</f>
        <v/>
      </c>
      <c r="G447" s="17" t="str" cm="1">
        <f t="array" aca="1" ref="G447" ca="1">IF(E447="","",IF(INDIRECT(VLOOKUP(B447,B$8:C$38,2,FALSE)&amp;(10*A447+5))="","",INDIRECT(VLOOKUP(B447,B$8:C$38,2,FALSE)&amp;(10*A447+5))))</f>
        <v/>
      </c>
      <c r="H447" s="17" t="str" cm="1">
        <f t="array" aca="1" ref="H447" ca="1">IF(G447="","",IF(G447="●","振替後",IF(G447="▲","振替前",IF(G447="○","休日",IF(G447="外","非対象期間",IF(INDIRECT(VLOOKUP(B447,B$8:C$38,2,FALSE)&amp;(10*A447+5))="","",INDIRECT(VLOOKUP(B447,B$8:C$38,2,FALSE)&amp;(10*A447+5))))))))</f>
        <v/>
      </c>
    </row>
    <row r="448" spans="1:8">
      <c r="A448" s="17">
        <f t="shared" si="91"/>
        <v>15</v>
      </c>
      <c r="B448" s="17">
        <f t="shared" si="92"/>
        <v>7</v>
      </c>
      <c r="D448" s="89" cm="1">
        <f t="array" aca="1" ref="D448" ca="1">IF(INDIRECT(VLOOKUP(B448,B$8:C$38,2,FALSE)&amp;(10*A448-1))="","",INDIRECT(VLOOKUP(B448,B$8:C$38,2,FALSE)&amp;(10*A448-1)))</f>
        <v>46363</v>
      </c>
      <c r="E448" s="17" t="str">
        <f t="shared" ca="1" si="90"/>
        <v>月</v>
      </c>
      <c r="F448" s="17" t="str" cm="1">
        <f t="array" aca="1" ref="F448" ca="1">IF(E448="","",IF(INDIRECT(VLOOKUP(B448,B$8:C$38,2,FALSE)&amp;(10*A448+3))="","",INDIRECT(VLOOKUP(B448,B$8:C$38,2,FALSE)&amp;(10*A448+3))))</f>
        <v/>
      </c>
      <c r="G448" s="17" t="str" cm="1">
        <f t="array" aca="1" ref="G448" ca="1">IF(E448="","",IF(INDIRECT(VLOOKUP(B448,B$8:C$38,2,FALSE)&amp;(10*A448+5))="","",INDIRECT(VLOOKUP(B448,B$8:C$38,2,FALSE)&amp;(10*A448+5))))</f>
        <v/>
      </c>
      <c r="H448" s="17" t="str" cm="1">
        <f t="array" aca="1" ref="H448" ca="1">IF(G448="","",IF(G448="●","振替後",IF(G448="▲","振替前",IF(G448="○","休日",IF(G448="外","非対象期間",IF(INDIRECT(VLOOKUP(B448,B$8:C$38,2,FALSE)&amp;(10*A448+5))="","",INDIRECT(VLOOKUP(B448,B$8:C$38,2,FALSE)&amp;(10*A448+5))))))))</f>
        <v/>
      </c>
    </row>
    <row r="449" spans="1:8">
      <c r="A449" s="17">
        <f t="shared" si="91"/>
        <v>15</v>
      </c>
      <c r="B449" s="17">
        <f t="shared" si="92"/>
        <v>8</v>
      </c>
      <c r="D449" s="89" cm="1">
        <f t="array" aca="1" ref="D449" ca="1">IF(INDIRECT(VLOOKUP(B449,B$8:C$38,2,FALSE)&amp;(10*A449-1))="","",INDIRECT(VLOOKUP(B449,B$8:C$38,2,FALSE)&amp;(10*A449-1)))</f>
        <v>46364</v>
      </c>
      <c r="E449" s="17" t="str">
        <f t="shared" ca="1" si="90"/>
        <v>火</v>
      </c>
      <c r="F449" s="17" t="str" cm="1">
        <f t="array" aca="1" ref="F449" ca="1">IF(E449="","",IF(INDIRECT(VLOOKUP(B449,B$8:C$38,2,FALSE)&amp;(10*A449+3))="","",INDIRECT(VLOOKUP(B449,B$8:C$38,2,FALSE)&amp;(10*A449+3))))</f>
        <v/>
      </c>
      <c r="G449" s="17" t="str" cm="1">
        <f t="array" aca="1" ref="G449" ca="1">IF(E449="","",IF(INDIRECT(VLOOKUP(B449,B$8:C$38,2,FALSE)&amp;(10*A449+5))="","",INDIRECT(VLOOKUP(B449,B$8:C$38,2,FALSE)&amp;(10*A449+5))))</f>
        <v/>
      </c>
      <c r="H449" s="17" t="str" cm="1">
        <f t="array" aca="1" ref="H449" ca="1">IF(G449="","",IF(G449="●","振替後",IF(G449="▲","振替前",IF(G449="○","休日",IF(G449="外","非対象期間",IF(INDIRECT(VLOOKUP(B449,B$8:C$38,2,FALSE)&amp;(10*A449+5))="","",INDIRECT(VLOOKUP(B449,B$8:C$38,2,FALSE)&amp;(10*A449+5))))))))</f>
        <v/>
      </c>
    </row>
    <row r="450" spans="1:8">
      <c r="A450" s="17">
        <f t="shared" si="91"/>
        <v>15</v>
      </c>
      <c r="B450" s="17">
        <f t="shared" si="92"/>
        <v>9</v>
      </c>
      <c r="D450" s="89" cm="1">
        <f t="array" aca="1" ref="D450" ca="1">IF(INDIRECT(VLOOKUP(B450,B$8:C$38,2,FALSE)&amp;(10*A450-1))="","",INDIRECT(VLOOKUP(B450,B$8:C$38,2,FALSE)&amp;(10*A450-1)))</f>
        <v>46365</v>
      </c>
      <c r="E450" s="17" t="str">
        <f t="shared" ca="1" si="90"/>
        <v>水</v>
      </c>
      <c r="F450" s="17" t="str" cm="1">
        <f t="array" aca="1" ref="F450" ca="1">IF(E450="","",IF(INDIRECT(VLOOKUP(B450,B$8:C$38,2,FALSE)&amp;(10*A450+3))="","",INDIRECT(VLOOKUP(B450,B$8:C$38,2,FALSE)&amp;(10*A450+3))))</f>
        <v/>
      </c>
      <c r="G450" s="17" t="str" cm="1">
        <f t="array" aca="1" ref="G450" ca="1">IF(E450="","",IF(INDIRECT(VLOOKUP(B450,B$8:C$38,2,FALSE)&amp;(10*A450+5))="","",INDIRECT(VLOOKUP(B450,B$8:C$38,2,FALSE)&amp;(10*A450+5))))</f>
        <v/>
      </c>
      <c r="H450" s="17" t="str" cm="1">
        <f t="array" aca="1" ref="H450" ca="1">IF(G450="","",IF(G450="●","振替後",IF(G450="▲","振替前",IF(G450="○","休日",IF(G450="外","非対象期間",IF(INDIRECT(VLOOKUP(B450,B$8:C$38,2,FALSE)&amp;(10*A450+5))="","",INDIRECT(VLOOKUP(B450,B$8:C$38,2,FALSE)&amp;(10*A450+5))))))))</f>
        <v/>
      </c>
    </row>
    <row r="451" spans="1:8">
      <c r="A451" s="17">
        <f t="shared" si="91"/>
        <v>15</v>
      </c>
      <c r="B451" s="17">
        <f t="shared" si="92"/>
        <v>10</v>
      </c>
      <c r="D451" s="89" cm="1">
        <f t="array" aca="1" ref="D451" ca="1">IF(INDIRECT(VLOOKUP(B451,B$8:C$38,2,FALSE)&amp;(10*A451-1))="","",INDIRECT(VLOOKUP(B451,B$8:C$38,2,FALSE)&amp;(10*A451-1)))</f>
        <v>46366</v>
      </c>
      <c r="E451" s="17" t="str">
        <f t="shared" ca="1" si="90"/>
        <v>木</v>
      </c>
      <c r="F451" s="17" t="str" cm="1">
        <f t="array" aca="1" ref="F451" ca="1">IF(E451="","",IF(INDIRECT(VLOOKUP(B451,B$8:C$38,2,FALSE)&amp;(10*A451+3))="","",INDIRECT(VLOOKUP(B451,B$8:C$38,2,FALSE)&amp;(10*A451+3))))</f>
        <v/>
      </c>
      <c r="G451" s="17" t="str" cm="1">
        <f t="array" aca="1" ref="G451" ca="1">IF(E451="","",IF(INDIRECT(VLOOKUP(B451,B$8:C$38,2,FALSE)&amp;(10*A451+5))="","",INDIRECT(VLOOKUP(B451,B$8:C$38,2,FALSE)&amp;(10*A451+5))))</f>
        <v/>
      </c>
      <c r="H451" s="17" t="str" cm="1">
        <f t="array" aca="1" ref="H451" ca="1">IF(G451="","",IF(G451="●","振替後",IF(G451="▲","振替前",IF(G451="○","休日",IF(G451="外","非対象期間",IF(INDIRECT(VLOOKUP(B451,B$8:C$38,2,FALSE)&amp;(10*A451+5))="","",INDIRECT(VLOOKUP(B451,B$8:C$38,2,FALSE)&amp;(10*A451+5))))))))</f>
        <v/>
      </c>
    </row>
    <row r="452" spans="1:8">
      <c r="A452" s="17">
        <f t="shared" si="91"/>
        <v>15</v>
      </c>
      <c r="B452" s="17">
        <f t="shared" si="92"/>
        <v>11</v>
      </c>
      <c r="D452" s="89" cm="1">
        <f t="array" aca="1" ref="D452" ca="1">IF(INDIRECT(VLOOKUP(B452,B$8:C$38,2,FALSE)&amp;(10*A452-1))="","",INDIRECT(VLOOKUP(B452,B$8:C$38,2,FALSE)&amp;(10*A452-1)))</f>
        <v>46367</v>
      </c>
      <c r="E452" s="17" t="str">
        <f t="shared" ca="1" si="90"/>
        <v>金</v>
      </c>
      <c r="F452" s="17" t="str" cm="1">
        <f t="array" aca="1" ref="F452" ca="1">IF(E452="","",IF(INDIRECT(VLOOKUP(B452,B$8:C$38,2,FALSE)&amp;(10*A452+3))="","",INDIRECT(VLOOKUP(B452,B$8:C$38,2,FALSE)&amp;(10*A452+3))))</f>
        <v/>
      </c>
      <c r="G452" s="17" t="str" cm="1">
        <f t="array" aca="1" ref="G452" ca="1">IF(E452="","",IF(INDIRECT(VLOOKUP(B452,B$8:C$38,2,FALSE)&amp;(10*A452+5))="","",INDIRECT(VLOOKUP(B452,B$8:C$38,2,FALSE)&amp;(10*A452+5))))</f>
        <v/>
      </c>
      <c r="H452" s="17" t="str" cm="1">
        <f t="array" aca="1" ref="H452" ca="1">IF(G452="","",IF(G452="●","振替後",IF(G452="▲","振替前",IF(G452="○","休日",IF(G452="外","非対象期間",IF(INDIRECT(VLOOKUP(B452,B$8:C$38,2,FALSE)&amp;(10*A452+5))="","",INDIRECT(VLOOKUP(B452,B$8:C$38,2,FALSE)&amp;(10*A452+5))))))))</f>
        <v/>
      </c>
    </row>
    <row r="453" spans="1:8">
      <c r="A453" s="17">
        <f t="shared" si="91"/>
        <v>15</v>
      </c>
      <c r="B453" s="17">
        <f t="shared" si="92"/>
        <v>12</v>
      </c>
      <c r="D453" s="89" cm="1">
        <f t="array" aca="1" ref="D453" ca="1">IF(INDIRECT(VLOOKUP(B453,B$8:C$38,2,FALSE)&amp;(10*A453-1))="","",INDIRECT(VLOOKUP(B453,B$8:C$38,2,FALSE)&amp;(10*A453-1)))</f>
        <v>46368</v>
      </c>
      <c r="E453" s="17" t="str">
        <f t="shared" ca="1" si="90"/>
        <v>土</v>
      </c>
      <c r="F453" s="17" t="str" cm="1">
        <f t="array" aca="1" ref="F453" ca="1">IF(E453="","",IF(INDIRECT(VLOOKUP(B453,B$8:C$38,2,FALSE)&amp;(10*A453+3))="","",INDIRECT(VLOOKUP(B453,B$8:C$38,2,FALSE)&amp;(10*A453+3))))</f>
        <v/>
      </c>
      <c r="G453" s="17" t="str" cm="1">
        <f t="array" aca="1" ref="G453" ca="1">IF(E453="","",IF(INDIRECT(VLOOKUP(B453,B$8:C$38,2,FALSE)&amp;(10*A453+5))="","",INDIRECT(VLOOKUP(B453,B$8:C$38,2,FALSE)&amp;(10*A453+5))))</f>
        <v/>
      </c>
      <c r="H453" s="17" t="str" cm="1">
        <f t="array" aca="1" ref="H453" ca="1">IF(G453="","",IF(G453="●","振替後",IF(G453="▲","振替前",IF(G453="○","休日",IF(G453="外","非対象期間",IF(INDIRECT(VLOOKUP(B453,B$8:C$38,2,FALSE)&amp;(10*A453+5))="","",INDIRECT(VLOOKUP(B453,B$8:C$38,2,FALSE)&amp;(10*A453+5))))))))</f>
        <v/>
      </c>
    </row>
    <row r="454" spans="1:8">
      <c r="A454" s="17">
        <f t="shared" si="91"/>
        <v>15</v>
      </c>
      <c r="B454" s="17">
        <f t="shared" si="92"/>
        <v>13</v>
      </c>
      <c r="D454" s="89" cm="1">
        <f t="array" aca="1" ref="D454" ca="1">IF(INDIRECT(VLOOKUP(B454,B$8:C$38,2,FALSE)&amp;(10*A454-1))="","",INDIRECT(VLOOKUP(B454,B$8:C$38,2,FALSE)&amp;(10*A454-1)))</f>
        <v>46369</v>
      </c>
      <c r="E454" s="17" t="str">
        <f t="shared" ca="1" si="90"/>
        <v>日</v>
      </c>
      <c r="F454" s="17" t="str" cm="1">
        <f t="array" aca="1" ref="F454" ca="1">IF(E454="","",IF(INDIRECT(VLOOKUP(B454,B$8:C$38,2,FALSE)&amp;(10*A454+3))="","",INDIRECT(VLOOKUP(B454,B$8:C$38,2,FALSE)&amp;(10*A454+3))))</f>
        <v/>
      </c>
      <c r="G454" s="17" t="str" cm="1">
        <f t="array" aca="1" ref="G454" ca="1">IF(E454="","",IF(INDIRECT(VLOOKUP(B454,B$8:C$38,2,FALSE)&amp;(10*A454+5))="","",INDIRECT(VLOOKUP(B454,B$8:C$38,2,FALSE)&amp;(10*A454+5))))</f>
        <v/>
      </c>
      <c r="H454" s="17" t="str" cm="1">
        <f t="array" aca="1" ref="H454" ca="1">IF(G454="","",IF(G454="●","振替後",IF(G454="▲","振替前",IF(G454="○","休日",IF(G454="外","非対象期間",IF(INDIRECT(VLOOKUP(B454,B$8:C$38,2,FALSE)&amp;(10*A454+5))="","",INDIRECT(VLOOKUP(B454,B$8:C$38,2,FALSE)&amp;(10*A454+5))))))))</f>
        <v/>
      </c>
    </row>
    <row r="455" spans="1:8">
      <c r="A455" s="17">
        <f t="shared" si="91"/>
        <v>15</v>
      </c>
      <c r="B455" s="17">
        <f t="shared" si="92"/>
        <v>14</v>
      </c>
      <c r="D455" s="89" cm="1">
        <f t="array" aca="1" ref="D455" ca="1">IF(INDIRECT(VLOOKUP(B455,B$8:C$38,2,FALSE)&amp;(10*A455-1))="","",INDIRECT(VLOOKUP(B455,B$8:C$38,2,FALSE)&amp;(10*A455-1)))</f>
        <v>46370</v>
      </c>
      <c r="E455" s="17" t="str">
        <f t="shared" ca="1" si="90"/>
        <v>月</v>
      </c>
      <c r="F455" s="17" t="str" cm="1">
        <f t="array" aca="1" ref="F455" ca="1">IF(E455="","",IF(INDIRECT(VLOOKUP(B455,B$8:C$38,2,FALSE)&amp;(10*A455+3))="","",INDIRECT(VLOOKUP(B455,B$8:C$38,2,FALSE)&amp;(10*A455+3))))</f>
        <v/>
      </c>
      <c r="G455" s="17" t="str" cm="1">
        <f t="array" aca="1" ref="G455" ca="1">IF(E455="","",IF(INDIRECT(VLOOKUP(B455,B$8:C$38,2,FALSE)&amp;(10*A455+5))="","",INDIRECT(VLOOKUP(B455,B$8:C$38,2,FALSE)&amp;(10*A455+5))))</f>
        <v/>
      </c>
      <c r="H455" s="17" t="str" cm="1">
        <f t="array" aca="1" ref="H455" ca="1">IF(G455="","",IF(G455="●","振替後",IF(G455="▲","振替前",IF(G455="○","休日",IF(G455="外","非対象期間",IF(INDIRECT(VLOOKUP(B455,B$8:C$38,2,FALSE)&amp;(10*A455+5))="","",INDIRECT(VLOOKUP(B455,B$8:C$38,2,FALSE)&amp;(10*A455+5))))))))</f>
        <v/>
      </c>
    </row>
    <row r="456" spans="1:8">
      <c r="A456" s="17">
        <f t="shared" si="91"/>
        <v>15</v>
      </c>
      <c r="B456" s="17">
        <f t="shared" si="92"/>
        <v>15</v>
      </c>
      <c r="D456" s="89" cm="1">
        <f t="array" aca="1" ref="D456" ca="1">IF(INDIRECT(VLOOKUP(B456,B$8:C$38,2,FALSE)&amp;(10*A456-1))="","",INDIRECT(VLOOKUP(B456,B$8:C$38,2,FALSE)&amp;(10*A456-1)))</f>
        <v>46371</v>
      </c>
      <c r="E456" s="17" t="str">
        <f t="shared" ca="1" si="90"/>
        <v>火</v>
      </c>
      <c r="F456" s="17" t="str" cm="1">
        <f t="array" aca="1" ref="F456" ca="1">IF(E456="","",IF(INDIRECT(VLOOKUP(B456,B$8:C$38,2,FALSE)&amp;(10*A456+3))="","",INDIRECT(VLOOKUP(B456,B$8:C$38,2,FALSE)&amp;(10*A456+3))))</f>
        <v/>
      </c>
      <c r="G456" s="17" t="str" cm="1">
        <f t="array" aca="1" ref="G456" ca="1">IF(E456="","",IF(INDIRECT(VLOOKUP(B456,B$8:C$38,2,FALSE)&amp;(10*A456+5))="","",INDIRECT(VLOOKUP(B456,B$8:C$38,2,FALSE)&amp;(10*A456+5))))</f>
        <v/>
      </c>
      <c r="H456" s="17" t="str" cm="1">
        <f t="array" aca="1" ref="H456" ca="1">IF(G456="","",IF(G456="●","振替後",IF(G456="▲","振替前",IF(G456="○","休日",IF(G456="外","非対象期間",IF(INDIRECT(VLOOKUP(B456,B$8:C$38,2,FALSE)&amp;(10*A456+5))="","",INDIRECT(VLOOKUP(B456,B$8:C$38,2,FALSE)&amp;(10*A456+5))))))))</f>
        <v/>
      </c>
    </row>
    <row r="457" spans="1:8">
      <c r="A457" s="17">
        <f t="shared" si="91"/>
        <v>15</v>
      </c>
      <c r="B457" s="17">
        <f t="shared" si="92"/>
        <v>16</v>
      </c>
      <c r="D457" s="89" cm="1">
        <f t="array" aca="1" ref="D457" ca="1">IF(INDIRECT(VLOOKUP(B457,B$8:C$38,2,FALSE)&amp;(10*A457-1))="","",INDIRECT(VLOOKUP(B457,B$8:C$38,2,FALSE)&amp;(10*A457-1)))</f>
        <v>46372</v>
      </c>
      <c r="E457" s="17" t="str">
        <f t="shared" ref="E457:E520" ca="1" si="93">TEXT(D457,"aaa")</f>
        <v>水</v>
      </c>
      <c r="F457" s="17" t="str" cm="1">
        <f t="array" aca="1" ref="F457" ca="1">IF(E457="","",IF(INDIRECT(VLOOKUP(B457,B$8:C$38,2,FALSE)&amp;(10*A457+3))="","",INDIRECT(VLOOKUP(B457,B$8:C$38,2,FALSE)&amp;(10*A457+3))))</f>
        <v/>
      </c>
      <c r="G457" s="17" t="str" cm="1">
        <f t="array" aca="1" ref="G457" ca="1">IF(E457="","",IF(INDIRECT(VLOOKUP(B457,B$8:C$38,2,FALSE)&amp;(10*A457+5))="","",INDIRECT(VLOOKUP(B457,B$8:C$38,2,FALSE)&amp;(10*A457+5))))</f>
        <v/>
      </c>
      <c r="H457" s="17" t="str" cm="1">
        <f t="array" aca="1" ref="H457" ca="1">IF(G457="","",IF(G457="●","振替後",IF(G457="▲","振替前",IF(G457="○","休日",IF(G457="外","非対象期間",IF(INDIRECT(VLOOKUP(B457,B$8:C$38,2,FALSE)&amp;(10*A457+5))="","",INDIRECT(VLOOKUP(B457,B$8:C$38,2,FALSE)&amp;(10*A457+5))))))))</f>
        <v/>
      </c>
    </row>
    <row r="458" spans="1:8">
      <c r="A458" s="17">
        <f t="shared" si="91"/>
        <v>15</v>
      </c>
      <c r="B458" s="17">
        <f t="shared" si="92"/>
        <v>17</v>
      </c>
      <c r="D458" s="89" cm="1">
        <f t="array" aca="1" ref="D458" ca="1">IF(INDIRECT(VLOOKUP(B458,B$8:C$38,2,FALSE)&amp;(10*A458-1))="","",INDIRECT(VLOOKUP(B458,B$8:C$38,2,FALSE)&amp;(10*A458-1)))</f>
        <v>46373</v>
      </c>
      <c r="E458" s="17" t="str">
        <f t="shared" ca="1" si="93"/>
        <v>木</v>
      </c>
      <c r="F458" s="17" t="str" cm="1">
        <f t="array" aca="1" ref="F458" ca="1">IF(E458="","",IF(INDIRECT(VLOOKUP(B458,B$8:C$38,2,FALSE)&amp;(10*A458+3))="","",INDIRECT(VLOOKUP(B458,B$8:C$38,2,FALSE)&amp;(10*A458+3))))</f>
        <v/>
      </c>
      <c r="G458" s="17" t="str" cm="1">
        <f t="array" aca="1" ref="G458" ca="1">IF(E458="","",IF(INDIRECT(VLOOKUP(B458,B$8:C$38,2,FALSE)&amp;(10*A458+5))="","",INDIRECT(VLOOKUP(B458,B$8:C$38,2,FALSE)&amp;(10*A458+5))))</f>
        <v/>
      </c>
      <c r="H458" s="17" t="str" cm="1">
        <f t="array" aca="1" ref="H458" ca="1">IF(G458="","",IF(G458="●","振替後",IF(G458="▲","振替前",IF(G458="○","休日",IF(G458="外","非対象期間",IF(INDIRECT(VLOOKUP(B458,B$8:C$38,2,FALSE)&amp;(10*A458+5))="","",INDIRECT(VLOOKUP(B458,B$8:C$38,2,FALSE)&amp;(10*A458+5))))))))</f>
        <v/>
      </c>
    </row>
    <row r="459" spans="1:8">
      <c r="A459" s="17">
        <f t="shared" si="91"/>
        <v>15</v>
      </c>
      <c r="B459" s="17">
        <f t="shared" si="92"/>
        <v>18</v>
      </c>
      <c r="D459" s="89" cm="1">
        <f t="array" aca="1" ref="D459" ca="1">IF(INDIRECT(VLOOKUP(B459,B$8:C$38,2,FALSE)&amp;(10*A459-1))="","",INDIRECT(VLOOKUP(B459,B$8:C$38,2,FALSE)&amp;(10*A459-1)))</f>
        <v>46374</v>
      </c>
      <c r="E459" s="17" t="str">
        <f t="shared" ca="1" si="93"/>
        <v>金</v>
      </c>
      <c r="F459" s="17" t="str" cm="1">
        <f t="array" aca="1" ref="F459" ca="1">IF(E459="","",IF(INDIRECT(VLOOKUP(B459,B$8:C$38,2,FALSE)&amp;(10*A459+3))="","",INDIRECT(VLOOKUP(B459,B$8:C$38,2,FALSE)&amp;(10*A459+3))))</f>
        <v/>
      </c>
      <c r="G459" s="17" t="str" cm="1">
        <f t="array" aca="1" ref="G459" ca="1">IF(E459="","",IF(INDIRECT(VLOOKUP(B459,B$8:C$38,2,FALSE)&amp;(10*A459+5))="","",INDIRECT(VLOOKUP(B459,B$8:C$38,2,FALSE)&amp;(10*A459+5))))</f>
        <v/>
      </c>
      <c r="H459" s="17" t="str" cm="1">
        <f t="array" aca="1" ref="H459" ca="1">IF(G459="","",IF(G459="●","振替後",IF(G459="▲","振替前",IF(G459="○","休日",IF(G459="外","非対象期間",IF(INDIRECT(VLOOKUP(B459,B$8:C$38,2,FALSE)&amp;(10*A459+5))="","",INDIRECT(VLOOKUP(B459,B$8:C$38,2,FALSE)&amp;(10*A459+5))))))))</f>
        <v/>
      </c>
    </row>
    <row r="460" spans="1:8">
      <c r="A460" s="17">
        <f t="shared" si="91"/>
        <v>15</v>
      </c>
      <c r="B460" s="17">
        <f t="shared" si="92"/>
        <v>19</v>
      </c>
      <c r="D460" s="89" cm="1">
        <f t="array" aca="1" ref="D460" ca="1">IF(INDIRECT(VLOOKUP(B460,B$8:C$38,2,FALSE)&amp;(10*A460-1))="","",INDIRECT(VLOOKUP(B460,B$8:C$38,2,FALSE)&amp;(10*A460-1)))</f>
        <v>46375</v>
      </c>
      <c r="E460" s="17" t="str">
        <f t="shared" ca="1" si="93"/>
        <v>土</v>
      </c>
      <c r="F460" s="17" t="str" cm="1">
        <f t="array" aca="1" ref="F460" ca="1">IF(E460="","",IF(INDIRECT(VLOOKUP(B460,B$8:C$38,2,FALSE)&amp;(10*A460+3))="","",INDIRECT(VLOOKUP(B460,B$8:C$38,2,FALSE)&amp;(10*A460+3))))</f>
        <v/>
      </c>
      <c r="G460" s="17" t="str" cm="1">
        <f t="array" aca="1" ref="G460" ca="1">IF(E460="","",IF(INDIRECT(VLOOKUP(B460,B$8:C$38,2,FALSE)&amp;(10*A460+5))="","",INDIRECT(VLOOKUP(B460,B$8:C$38,2,FALSE)&amp;(10*A460+5))))</f>
        <v/>
      </c>
      <c r="H460" s="17" t="str" cm="1">
        <f t="array" aca="1" ref="H460" ca="1">IF(G460="","",IF(G460="●","振替後",IF(G460="▲","振替前",IF(G460="○","休日",IF(G460="外","非対象期間",IF(INDIRECT(VLOOKUP(B460,B$8:C$38,2,FALSE)&amp;(10*A460+5))="","",INDIRECT(VLOOKUP(B460,B$8:C$38,2,FALSE)&amp;(10*A460+5))))))))</f>
        <v/>
      </c>
    </row>
    <row r="461" spans="1:8">
      <c r="A461" s="17">
        <f t="shared" si="91"/>
        <v>15</v>
      </c>
      <c r="B461" s="17">
        <f t="shared" si="92"/>
        <v>20</v>
      </c>
      <c r="D461" s="89" cm="1">
        <f t="array" aca="1" ref="D461" ca="1">IF(INDIRECT(VLOOKUP(B461,B$8:C$38,2,FALSE)&amp;(10*A461-1))="","",INDIRECT(VLOOKUP(B461,B$8:C$38,2,FALSE)&amp;(10*A461-1)))</f>
        <v>46376</v>
      </c>
      <c r="E461" s="17" t="str">
        <f t="shared" ca="1" si="93"/>
        <v>日</v>
      </c>
      <c r="F461" s="17" t="str" cm="1">
        <f t="array" aca="1" ref="F461" ca="1">IF(E461="","",IF(INDIRECT(VLOOKUP(B461,B$8:C$38,2,FALSE)&amp;(10*A461+3))="","",INDIRECT(VLOOKUP(B461,B$8:C$38,2,FALSE)&amp;(10*A461+3))))</f>
        <v/>
      </c>
      <c r="G461" s="17" t="str" cm="1">
        <f t="array" aca="1" ref="G461" ca="1">IF(E461="","",IF(INDIRECT(VLOOKUP(B461,B$8:C$38,2,FALSE)&amp;(10*A461+5))="","",INDIRECT(VLOOKUP(B461,B$8:C$38,2,FALSE)&amp;(10*A461+5))))</f>
        <v/>
      </c>
      <c r="H461" s="17" t="str" cm="1">
        <f t="array" aca="1" ref="H461" ca="1">IF(G461="","",IF(G461="●","振替後",IF(G461="▲","振替前",IF(G461="○","休日",IF(G461="外","非対象期間",IF(INDIRECT(VLOOKUP(B461,B$8:C$38,2,FALSE)&amp;(10*A461+5))="","",INDIRECT(VLOOKUP(B461,B$8:C$38,2,FALSE)&amp;(10*A461+5))))))))</f>
        <v/>
      </c>
    </row>
    <row r="462" spans="1:8">
      <c r="A462" s="17">
        <f t="shared" si="91"/>
        <v>15</v>
      </c>
      <c r="B462" s="17">
        <f t="shared" si="92"/>
        <v>21</v>
      </c>
      <c r="D462" s="89" cm="1">
        <f t="array" aca="1" ref="D462" ca="1">IF(INDIRECT(VLOOKUP(B462,B$8:C$38,2,FALSE)&amp;(10*A462-1))="","",INDIRECT(VLOOKUP(B462,B$8:C$38,2,FALSE)&amp;(10*A462-1)))</f>
        <v>46377</v>
      </c>
      <c r="E462" s="17" t="str">
        <f t="shared" ca="1" si="93"/>
        <v>月</v>
      </c>
      <c r="F462" s="17" t="str" cm="1">
        <f t="array" aca="1" ref="F462" ca="1">IF(E462="","",IF(INDIRECT(VLOOKUP(B462,B$8:C$38,2,FALSE)&amp;(10*A462+3))="","",INDIRECT(VLOOKUP(B462,B$8:C$38,2,FALSE)&amp;(10*A462+3))))</f>
        <v/>
      </c>
      <c r="G462" s="17" t="str" cm="1">
        <f t="array" aca="1" ref="G462" ca="1">IF(E462="","",IF(INDIRECT(VLOOKUP(B462,B$8:C$38,2,FALSE)&amp;(10*A462+5))="","",INDIRECT(VLOOKUP(B462,B$8:C$38,2,FALSE)&amp;(10*A462+5))))</f>
        <v/>
      </c>
      <c r="H462" s="17" t="str" cm="1">
        <f t="array" aca="1" ref="H462" ca="1">IF(G462="","",IF(G462="●","振替後",IF(G462="▲","振替前",IF(G462="○","休日",IF(G462="外","非対象期間",IF(INDIRECT(VLOOKUP(B462,B$8:C$38,2,FALSE)&amp;(10*A462+5))="","",INDIRECT(VLOOKUP(B462,B$8:C$38,2,FALSE)&amp;(10*A462+5))))))))</f>
        <v/>
      </c>
    </row>
    <row r="463" spans="1:8">
      <c r="A463" s="17">
        <f t="shared" si="91"/>
        <v>15</v>
      </c>
      <c r="B463" s="17">
        <f t="shared" si="92"/>
        <v>22</v>
      </c>
      <c r="D463" s="89" cm="1">
        <f t="array" aca="1" ref="D463" ca="1">IF(INDIRECT(VLOOKUP(B463,B$8:C$38,2,FALSE)&amp;(10*A463-1))="","",INDIRECT(VLOOKUP(B463,B$8:C$38,2,FALSE)&amp;(10*A463-1)))</f>
        <v>46378</v>
      </c>
      <c r="E463" s="17" t="str">
        <f t="shared" ca="1" si="93"/>
        <v>火</v>
      </c>
      <c r="F463" s="17" t="str" cm="1">
        <f t="array" aca="1" ref="F463" ca="1">IF(E463="","",IF(INDIRECT(VLOOKUP(B463,B$8:C$38,2,FALSE)&amp;(10*A463+3))="","",INDIRECT(VLOOKUP(B463,B$8:C$38,2,FALSE)&amp;(10*A463+3))))</f>
        <v/>
      </c>
      <c r="G463" s="17" t="str" cm="1">
        <f t="array" aca="1" ref="G463" ca="1">IF(E463="","",IF(INDIRECT(VLOOKUP(B463,B$8:C$38,2,FALSE)&amp;(10*A463+5))="","",INDIRECT(VLOOKUP(B463,B$8:C$38,2,FALSE)&amp;(10*A463+5))))</f>
        <v/>
      </c>
      <c r="H463" s="17" t="str" cm="1">
        <f t="array" aca="1" ref="H463" ca="1">IF(G463="","",IF(G463="●","振替後",IF(G463="▲","振替前",IF(G463="○","休日",IF(G463="外","非対象期間",IF(INDIRECT(VLOOKUP(B463,B$8:C$38,2,FALSE)&amp;(10*A463+5))="","",INDIRECT(VLOOKUP(B463,B$8:C$38,2,FALSE)&amp;(10*A463+5))))))))</f>
        <v/>
      </c>
    </row>
    <row r="464" spans="1:8">
      <c r="A464" s="17">
        <f t="shared" si="91"/>
        <v>15</v>
      </c>
      <c r="B464" s="17">
        <f t="shared" si="92"/>
        <v>23</v>
      </c>
      <c r="D464" s="89" cm="1">
        <f t="array" aca="1" ref="D464" ca="1">IF(INDIRECT(VLOOKUP(B464,B$8:C$38,2,FALSE)&amp;(10*A464-1))="","",INDIRECT(VLOOKUP(B464,B$8:C$38,2,FALSE)&amp;(10*A464-1)))</f>
        <v>46379</v>
      </c>
      <c r="E464" s="17" t="str">
        <f t="shared" ca="1" si="93"/>
        <v>水</v>
      </c>
      <c r="F464" s="17" t="str" cm="1">
        <f t="array" aca="1" ref="F464" ca="1">IF(E464="","",IF(INDIRECT(VLOOKUP(B464,B$8:C$38,2,FALSE)&amp;(10*A464+3))="","",INDIRECT(VLOOKUP(B464,B$8:C$38,2,FALSE)&amp;(10*A464+3))))</f>
        <v/>
      </c>
      <c r="G464" s="17" t="str" cm="1">
        <f t="array" aca="1" ref="G464" ca="1">IF(E464="","",IF(INDIRECT(VLOOKUP(B464,B$8:C$38,2,FALSE)&amp;(10*A464+5))="","",INDIRECT(VLOOKUP(B464,B$8:C$38,2,FALSE)&amp;(10*A464+5))))</f>
        <v/>
      </c>
      <c r="H464" s="17" t="str" cm="1">
        <f t="array" aca="1" ref="H464" ca="1">IF(G464="","",IF(G464="●","振替後",IF(G464="▲","振替前",IF(G464="○","休日",IF(G464="外","非対象期間",IF(INDIRECT(VLOOKUP(B464,B$8:C$38,2,FALSE)&amp;(10*A464+5))="","",INDIRECT(VLOOKUP(B464,B$8:C$38,2,FALSE)&amp;(10*A464+5))))))))</f>
        <v/>
      </c>
    </row>
    <row r="465" spans="1:8">
      <c r="A465" s="17">
        <f t="shared" si="91"/>
        <v>15</v>
      </c>
      <c r="B465" s="17">
        <f t="shared" si="92"/>
        <v>24</v>
      </c>
      <c r="D465" s="89" cm="1">
        <f t="array" aca="1" ref="D465" ca="1">IF(INDIRECT(VLOOKUP(B465,B$8:C$38,2,FALSE)&amp;(10*A465-1))="","",INDIRECT(VLOOKUP(B465,B$8:C$38,2,FALSE)&amp;(10*A465-1)))</f>
        <v>46380</v>
      </c>
      <c r="E465" s="17" t="str">
        <f t="shared" ca="1" si="93"/>
        <v>木</v>
      </c>
      <c r="F465" s="17" t="str" cm="1">
        <f t="array" aca="1" ref="F465" ca="1">IF(E465="","",IF(INDIRECT(VLOOKUP(B465,B$8:C$38,2,FALSE)&amp;(10*A465+3))="","",INDIRECT(VLOOKUP(B465,B$8:C$38,2,FALSE)&amp;(10*A465+3))))</f>
        <v/>
      </c>
      <c r="G465" s="17" t="str" cm="1">
        <f t="array" aca="1" ref="G465" ca="1">IF(E465="","",IF(INDIRECT(VLOOKUP(B465,B$8:C$38,2,FALSE)&amp;(10*A465+5))="","",INDIRECT(VLOOKUP(B465,B$8:C$38,2,FALSE)&amp;(10*A465+5))))</f>
        <v/>
      </c>
      <c r="H465" s="17" t="str" cm="1">
        <f t="array" aca="1" ref="H465" ca="1">IF(G465="","",IF(G465="●","振替後",IF(G465="▲","振替前",IF(G465="○","休日",IF(G465="外","非対象期間",IF(INDIRECT(VLOOKUP(B465,B$8:C$38,2,FALSE)&amp;(10*A465+5))="","",INDIRECT(VLOOKUP(B465,B$8:C$38,2,FALSE)&amp;(10*A465+5))))))))</f>
        <v/>
      </c>
    </row>
    <row r="466" spans="1:8">
      <c r="A466" s="17">
        <f t="shared" si="91"/>
        <v>15</v>
      </c>
      <c r="B466" s="17">
        <f t="shared" si="92"/>
        <v>25</v>
      </c>
      <c r="D466" s="89" cm="1">
        <f t="array" aca="1" ref="D466" ca="1">IF(INDIRECT(VLOOKUP(B466,B$8:C$38,2,FALSE)&amp;(10*A466-1))="","",INDIRECT(VLOOKUP(B466,B$8:C$38,2,FALSE)&amp;(10*A466-1)))</f>
        <v>46381</v>
      </c>
      <c r="E466" s="17" t="str">
        <f t="shared" ca="1" si="93"/>
        <v>金</v>
      </c>
      <c r="F466" s="17" t="str" cm="1">
        <f t="array" aca="1" ref="F466" ca="1">IF(E466="","",IF(INDIRECT(VLOOKUP(B466,B$8:C$38,2,FALSE)&amp;(10*A466+3))="","",INDIRECT(VLOOKUP(B466,B$8:C$38,2,FALSE)&amp;(10*A466+3))))</f>
        <v/>
      </c>
      <c r="G466" s="17" t="str" cm="1">
        <f t="array" aca="1" ref="G466" ca="1">IF(E466="","",IF(INDIRECT(VLOOKUP(B466,B$8:C$38,2,FALSE)&amp;(10*A466+5))="","",INDIRECT(VLOOKUP(B466,B$8:C$38,2,FALSE)&amp;(10*A466+5))))</f>
        <v/>
      </c>
      <c r="H466" s="17" t="str" cm="1">
        <f t="array" aca="1" ref="H466" ca="1">IF(G466="","",IF(G466="●","振替後",IF(G466="▲","振替前",IF(G466="○","休日",IF(G466="外","非対象期間",IF(INDIRECT(VLOOKUP(B466,B$8:C$38,2,FALSE)&amp;(10*A466+5))="","",INDIRECT(VLOOKUP(B466,B$8:C$38,2,FALSE)&amp;(10*A466+5))))))))</f>
        <v/>
      </c>
    </row>
    <row r="467" spans="1:8">
      <c r="A467" s="17">
        <f t="shared" si="91"/>
        <v>15</v>
      </c>
      <c r="B467" s="17">
        <f t="shared" si="92"/>
        <v>26</v>
      </c>
      <c r="D467" s="89" cm="1">
        <f t="array" aca="1" ref="D467" ca="1">IF(INDIRECT(VLOOKUP(B467,B$8:C$38,2,FALSE)&amp;(10*A467-1))="","",INDIRECT(VLOOKUP(B467,B$8:C$38,2,FALSE)&amp;(10*A467-1)))</f>
        <v>46382</v>
      </c>
      <c r="E467" s="17" t="str">
        <f t="shared" ca="1" si="93"/>
        <v>土</v>
      </c>
      <c r="F467" s="17" t="str" cm="1">
        <f t="array" aca="1" ref="F467" ca="1">IF(E467="","",IF(INDIRECT(VLOOKUP(B467,B$8:C$38,2,FALSE)&amp;(10*A467+3))="","",INDIRECT(VLOOKUP(B467,B$8:C$38,2,FALSE)&amp;(10*A467+3))))</f>
        <v/>
      </c>
      <c r="G467" s="17" t="str" cm="1">
        <f t="array" aca="1" ref="G467" ca="1">IF(E467="","",IF(INDIRECT(VLOOKUP(B467,B$8:C$38,2,FALSE)&amp;(10*A467+5))="","",INDIRECT(VLOOKUP(B467,B$8:C$38,2,FALSE)&amp;(10*A467+5))))</f>
        <v/>
      </c>
      <c r="H467" s="17" t="str" cm="1">
        <f t="array" aca="1" ref="H467" ca="1">IF(G467="","",IF(G467="●","振替後",IF(G467="▲","振替前",IF(G467="○","休日",IF(G467="外","非対象期間",IF(INDIRECT(VLOOKUP(B467,B$8:C$38,2,FALSE)&amp;(10*A467+5))="","",INDIRECT(VLOOKUP(B467,B$8:C$38,2,FALSE)&amp;(10*A467+5))))))))</f>
        <v/>
      </c>
    </row>
    <row r="468" spans="1:8">
      <c r="A468" s="17">
        <f t="shared" si="91"/>
        <v>15</v>
      </c>
      <c r="B468" s="17">
        <f t="shared" si="92"/>
        <v>27</v>
      </c>
      <c r="D468" s="89" cm="1">
        <f t="array" aca="1" ref="D468" ca="1">IF(INDIRECT(VLOOKUP(B468,B$8:C$38,2,FALSE)&amp;(10*A468-1))="","",INDIRECT(VLOOKUP(B468,B$8:C$38,2,FALSE)&amp;(10*A468-1)))</f>
        <v>46383</v>
      </c>
      <c r="E468" s="17" t="str">
        <f t="shared" ca="1" si="93"/>
        <v>日</v>
      </c>
      <c r="F468" s="17" t="str" cm="1">
        <f t="array" aca="1" ref="F468" ca="1">IF(E468="","",IF(INDIRECT(VLOOKUP(B468,B$8:C$38,2,FALSE)&amp;(10*A468+3))="","",INDIRECT(VLOOKUP(B468,B$8:C$38,2,FALSE)&amp;(10*A468+3))))</f>
        <v/>
      </c>
      <c r="G468" s="17" t="str" cm="1">
        <f t="array" aca="1" ref="G468" ca="1">IF(E468="","",IF(INDIRECT(VLOOKUP(B468,B$8:C$38,2,FALSE)&amp;(10*A468+5))="","",INDIRECT(VLOOKUP(B468,B$8:C$38,2,FALSE)&amp;(10*A468+5))))</f>
        <v/>
      </c>
      <c r="H468" s="17" t="str" cm="1">
        <f t="array" aca="1" ref="H468" ca="1">IF(G468="","",IF(G468="●","振替後",IF(G468="▲","振替前",IF(G468="○","休日",IF(G468="外","非対象期間",IF(INDIRECT(VLOOKUP(B468,B$8:C$38,2,FALSE)&amp;(10*A468+5))="","",INDIRECT(VLOOKUP(B468,B$8:C$38,2,FALSE)&amp;(10*A468+5))))))))</f>
        <v/>
      </c>
    </row>
    <row r="469" spans="1:8">
      <c r="A469" s="17">
        <f t="shared" si="91"/>
        <v>15</v>
      </c>
      <c r="B469" s="17">
        <f t="shared" si="92"/>
        <v>28</v>
      </c>
      <c r="D469" s="89" cm="1">
        <f t="array" aca="1" ref="D469" ca="1">IF(INDIRECT(VLOOKUP(B469,B$8:C$38,2,FALSE)&amp;(10*A469-1))="","",INDIRECT(VLOOKUP(B469,B$8:C$38,2,FALSE)&amp;(10*A469-1)))</f>
        <v>46384</v>
      </c>
      <c r="E469" s="17" t="str">
        <f t="shared" ca="1" si="93"/>
        <v>月</v>
      </c>
      <c r="F469" s="17" t="str" cm="1">
        <f t="array" aca="1" ref="F469" ca="1">IF(E469="","",IF(INDIRECT(VLOOKUP(B469,B$8:C$38,2,FALSE)&amp;(10*A469+3))="","",INDIRECT(VLOOKUP(B469,B$8:C$38,2,FALSE)&amp;(10*A469+3))))</f>
        <v/>
      </c>
      <c r="G469" s="17" t="str" cm="1">
        <f t="array" aca="1" ref="G469" ca="1">IF(E469="","",IF(INDIRECT(VLOOKUP(B469,B$8:C$38,2,FALSE)&amp;(10*A469+5))="","",INDIRECT(VLOOKUP(B469,B$8:C$38,2,FALSE)&amp;(10*A469+5))))</f>
        <v/>
      </c>
      <c r="H469" s="17" t="str" cm="1">
        <f t="array" aca="1" ref="H469" ca="1">IF(G469="","",IF(G469="●","振替後",IF(G469="▲","振替前",IF(G469="○","休日",IF(G469="外","非対象期間",IF(INDIRECT(VLOOKUP(B469,B$8:C$38,2,FALSE)&amp;(10*A469+5))="","",INDIRECT(VLOOKUP(B469,B$8:C$38,2,FALSE)&amp;(10*A469+5))))))))</f>
        <v/>
      </c>
    </row>
    <row r="470" spans="1:8">
      <c r="A470" s="17">
        <f t="shared" si="91"/>
        <v>15</v>
      </c>
      <c r="B470" s="17">
        <f t="shared" si="92"/>
        <v>29</v>
      </c>
      <c r="D470" s="89" cm="1">
        <f t="array" aca="1" ref="D470" ca="1">IF(INDIRECT(VLOOKUP(B470,B$8:C$38,2,FALSE)&amp;(10*A470-1))="","",INDIRECT(VLOOKUP(B470,B$8:C$38,2,FALSE)&amp;(10*A470-1)))</f>
        <v>46385</v>
      </c>
      <c r="E470" s="17" t="str">
        <f t="shared" ca="1" si="93"/>
        <v>火</v>
      </c>
      <c r="F470" s="17" t="str" cm="1">
        <f t="array" aca="1" ref="F470" ca="1">IF(E470="","",IF(INDIRECT(VLOOKUP(B470,B$8:C$38,2,FALSE)&amp;(10*A470+3))="","",INDIRECT(VLOOKUP(B470,B$8:C$38,2,FALSE)&amp;(10*A470+3))))</f>
        <v/>
      </c>
      <c r="G470" s="17" t="str" cm="1">
        <f t="array" aca="1" ref="G470" ca="1">IF(E470="","",IF(INDIRECT(VLOOKUP(B470,B$8:C$38,2,FALSE)&amp;(10*A470+5))="","",INDIRECT(VLOOKUP(B470,B$8:C$38,2,FALSE)&amp;(10*A470+5))))</f>
        <v/>
      </c>
      <c r="H470" s="17" t="str" cm="1">
        <f t="array" aca="1" ref="H470" ca="1">IF(G470="","",IF(G470="●","振替後",IF(G470="▲","振替前",IF(G470="○","休日",IF(G470="外","非対象期間",IF(INDIRECT(VLOOKUP(B470,B$8:C$38,2,FALSE)&amp;(10*A470+5))="","",INDIRECT(VLOOKUP(B470,B$8:C$38,2,FALSE)&amp;(10*A470+5))))))))</f>
        <v/>
      </c>
    </row>
    <row r="471" spans="1:8">
      <c r="A471" s="17">
        <f t="shared" si="91"/>
        <v>15</v>
      </c>
      <c r="B471" s="17">
        <f t="shared" si="92"/>
        <v>30</v>
      </c>
      <c r="D471" s="89" cm="1">
        <f t="array" aca="1" ref="D471" ca="1">IF(INDIRECT(VLOOKUP(B471,B$8:C$38,2,FALSE)&amp;(10*A471-1))="","",INDIRECT(VLOOKUP(B471,B$8:C$38,2,FALSE)&amp;(10*A471-1)))</f>
        <v>46386</v>
      </c>
      <c r="E471" s="17" t="str">
        <f t="shared" ca="1" si="93"/>
        <v>水</v>
      </c>
      <c r="F471" s="17" t="str" cm="1">
        <f t="array" aca="1" ref="F471" ca="1">IF(E471="","",IF(INDIRECT(VLOOKUP(B471,B$8:C$38,2,FALSE)&amp;(10*A471+3))="","",INDIRECT(VLOOKUP(B471,B$8:C$38,2,FALSE)&amp;(10*A471+3))))</f>
        <v/>
      </c>
      <c r="G471" s="17" t="str" cm="1">
        <f t="array" aca="1" ref="G471" ca="1">IF(E471="","",IF(INDIRECT(VLOOKUP(B471,B$8:C$38,2,FALSE)&amp;(10*A471+5))="","",INDIRECT(VLOOKUP(B471,B$8:C$38,2,FALSE)&amp;(10*A471+5))))</f>
        <v/>
      </c>
      <c r="H471" s="17" t="str" cm="1">
        <f t="array" aca="1" ref="H471" ca="1">IF(G471="","",IF(G471="●","振替後",IF(G471="▲","振替前",IF(G471="○","休日",IF(G471="外","非対象期間",IF(INDIRECT(VLOOKUP(B471,B$8:C$38,2,FALSE)&amp;(10*A471+5))="","",INDIRECT(VLOOKUP(B471,B$8:C$38,2,FALSE)&amp;(10*A471+5))))))))</f>
        <v/>
      </c>
    </row>
    <row r="472" spans="1:8">
      <c r="A472" s="17">
        <f t="shared" si="91"/>
        <v>15</v>
      </c>
      <c r="B472" s="17">
        <f t="shared" si="92"/>
        <v>31</v>
      </c>
      <c r="D472" s="89" cm="1">
        <f t="array" aca="1" ref="D472" ca="1">IF(INDIRECT(VLOOKUP(B472,B$8:C$38,2,FALSE)&amp;(10*A472-1))="","",INDIRECT(VLOOKUP(B472,B$8:C$38,2,FALSE)&amp;(10*A472-1)))</f>
        <v>46387</v>
      </c>
      <c r="E472" s="17" t="str">
        <f t="shared" ca="1" si="93"/>
        <v>木</v>
      </c>
      <c r="F472" s="17" t="str" cm="1">
        <f t="array" aca="1" ref="F472" ca="1">IF(E472="","",IF(INDIRECT(VLOOKUP(B472,B$8:C$38,2,FALSE)&amp;(10*A472+3))="","",INDIRECT(VLOOKUP(B472,B$8:C$38,2,FALSE)&amp;(10*A472+3))))</f>
        <v/>
      </c>
      <c r="G472" s="17" t="str" cm="1">
        <f t="array" aca="1" ref="G472" ca="1">IF(E472="","",IF(INDIRECT(VLOOKUP(B472,B$8:C$38,2,FALSE)&amp;(10*A472+5))="","",INDIRECT(VLOOKUP(B472,B$8:C$38,2,FALSE)&amp;(10*A472+5))))</f>
        <v/>
      </c>
      <c r="H472" s="17" t="str" cm="1">
        <f t="array" aca="1" ref="H472" ca="1">IF(G472="","",IF(G472="●","振替後",IF(G472="▲","振替前",IF(G472="○","休日",IF(G472="外","非対象期間",IF(INDIRECT(VLOOKUP(B472,B$8:C$38,2,FALSE)&amp;(10*A472+5))="","",INDIRECT(VLOOKUP(B472,B$8:C$38,2,FALSE)&amp;(10*A472+5))))))))</f>
        <v/>
      </c>
    </row>
    <row r="473" spans="1:8">
      <c r="A473" s="17">
        <f t="shared" si="91"/>
        <v>16</v>
      </c>
      <c r="B473" s="17">
        <f t="shared" si="92"/>
        <v>1</v>
      </c>
      <c r="D473" s="89" cm="1">
        <f t="array" aca="1" ref="D473" ca="1">IF(INDIRECT(VLOOKUP(B473,B$8:C$38,2,FALSE)&amp;(10*A473-1))="","",INDIRECT(VLOOKUP(B473,B$8:C$38,2,FALSE)&amp;(10*A473-1)))</f>
        <v>46388</v>
      </c>
      <c r="E473" s="17" t="str">
        <f t="shared" ca="1" si="93"/>
        <v>金</v>
      </c>
      <c r="F473" s="17" t="str" cm="1">
        <f t="array" aca="1" ref="F473" ca="1">IF(E473="","",IF(INDIRECT(VLOOKUP(B473,B$8:C$38,2,FALSE)&amp;(10*A473+3))="","",INDIRECT(VLOOKUP(B473,B$8:C$38,2,FALSE)&amp;(10*A473+3))))</f>
        <v/>
      </c>
      <c r="G473" s="17" t="str" cm="1">
        <f t="array" aca="1" ref="G473" ca="1">IF(E473="","",IF(INDIRECT(VLOOKUP(B473,B$8:C$38,2,FALSE)&amp;(10*A473+5))="","",INDIRECT(VLOOKUP(B473,B$8:C$38,2,FALSE)&amp;(10*A473+5))))</f>
        <v/>
      </c>
      <c r="H473" s="17" t="str" cm="1">
        <f t="array" aca="1" ref="H473" ca="1">IF(G473="","",IF(G473="●","振替後",IF(G473="▲","振替前",IF(G473="○","休日",IF(G473="外","非対象期間",IF(INDIRECT(VLOOKUP(B473,B$8:C$38,2,FALSE)&amp;(10*A473+5))="","",INDIRECT(VLOOKUP(B473,B$8:C$38,2,FALSE)&amp;(10*A473+5))))))))</f>
        <v/>
      </c>
    </row>
    <row r="474" spans="1:8">
      <c r="A474" s="17">
        <f t="shared" si="91"/>
        <v>16</v>
      </c>
      <c r="B474" s="17">
        <f t="shared" si="92"/>
        <v>2</v>
      </c>
      <c r="D474" s="89" cm="1">
        <f t="array" aca="1" ref="D474" ca="1">IF(INDIRECT(VLOOKUP(B474,B$8:C$38,2,FALSE)&amp;(10*A474-1))="","",INDIRECT(VLOOKUP(B474,B$8:C$38,2,FALSE)&amp;(10*A474-1)))</f>
        <v>46389</v>
      </c>
      <c r="E474" s="17" t="str">
        <f t="shared" ca="1" si="93"/>
        <v>土</v>
      </c>
      <c r="F474" s="17" t="str" cm="1">
        <f t="array" aca="1" ref="F474" ca="1">IF(E474="","",IF(INDIRECT(VLOOKUP(B474,B$8:C$38,2,FALSE)&amp;(10*A474+3))="","",INDIRECT(VLOOKUP(B474,B$8:C$38,2,FALSE)&amp;(10*A474+3))))</f>
        <v/>
      </c>
      <c r="G474" s="17" t="str" cm="1">
        <f t="array" aca="1" ref="G474" ca="1">IF(E474="","",IF(INDIRECT(VLOOKUP(B474,B$8:C$38,2,FALSE)&amp;(10*A474+5))="","",INDIRECT(VLOOKUP(B474,B$8:C$38,2,FALSE)&amp;(10*A474+5))))</f>
        <v/>
      </c>
      <c r="H474" s="17" t="str" cm="1">
        <f t="array" aca="1" ref="H474" ca="1">IF(G474="","",IF(G474="●","振替後",IF(G474="▲","振替前",IF(G474="○","休日",IF(G474="外","非対象期間",IF(INDIRECT(VLOOKUP(B474,B$8:C$38,2,FALSE)&amp;(10*A474+5))="","",INDIRECT(VLOOKUP(B474,B$8:C$38,2,FALSE)&amp;(10*A474+5))))))))</f>
        <v/>
      </c>
    </row>
    <row r="475" spans="1:8">
      <c r="A475" s="17">
        <f t="shared" si="91"/>
        <v>16</v>
      </c>
      <c r="B475" s="17">
        <f t="shared" si="92"/>
        <v>3</v>
      </c>
      <c r="D475" s="89" cm="1">
        <f t="array" aca="1" ref="D475" ca="1">IF(INDIRECT(VLOOKUP(B475,B$8:C$38,2,FALSE)&amp;(10*A475-1))="","",INDIRECT(VLOOKUP(B475,B$8:C$38,2,FALSE)&amp;(10*A475-1)))</f>
        <v>46390</v>
      </c>
      <c r="E475" s="17" t="str">
        <f t="shared" ca="1" si="93"/>
        <v>日</v>
      </c>
      <c r="F475" s="17" t="str" cm="1">
        <f t="array" aca="1" ref="F475" ca="1">IF(E475="","",IF(INDIRECT(VLOOKUP(B475,B$8:C$38,2,FALSE)&amp;(10*A475+3))="","",INDIRECT(VLOOKUP(B475,B$8:C$38,2,FALSE)&amp;(10*A475+3))))</f>
        <v/>
      </c>
      <c r="G475" s="17" t="str" cm="1">
        <f t="array" aca="1" ref="G475" ca="1">IF(E475="","",IF(INDIRECT(VLOOKUP(B475,B$8:C$38,2,FALSE)&amp;(10*A475+5))="","",INDIRECT(VLOOKUP(B475,B$8:C$38,2,FALSE)&amp;(10*A475+5))))</f>
        <v/>
      </c>
      <c r="H475" s="17" t="str" cm="1">
        <f t="array" aca="1" ref="H475" ca="1">IF(G475="","",IF(G475="●","振替後",IF(G475="▲","振替前",IF(G475="○","休日",IF(G475="外","非対象期間",IF(INDIRECT(VLOOKUP(B475,B$8:C$38,2,FALSE)&amp;(10*A475+5))="","",INDIRECT(VLOOKUP(B475,B$8:C$38,2,FALSE)&amp;(10*A475+5))))))))</f>
        <v/>
      </c>
    </row>
    <row r="476" spans="1:8">
      <c r="A476" s="17">
        <f t="shared" si="91"/>
        <v>16</v>
      </c>
      <c r="B476" s="17">
        <f t="shared" si="92"/>
        <v>4</v>
      </c>
      <c r="D476" s="89" cm="1">
        <f t="array" aca="1" ref="D476" ca="1">IF(INDIRECT(VLOOKUP(B476,B$8:C$38,2,FALSE)&amp;(10*A476-1))="","",INDIRECT(VLOOKUP(B476,B$8:C$38,2,FALSE)&amp;(10*A476-1)))</f>
        <v>46391</v>
      </c>
      <c r="E476" s="17" t="str">
        <f t="shared" ca="1" si="93"/>
        <v>月</v>
      </c>
      <c r="F476" s="17" t="str" cm="1">
        <f t="array" aca="1" ref="F476" ca="1">IF(E476="","",IF(INDIRECT(VLOOKUP(B476,B$8:C$38,2,FALSE)&amp;(10*A476+3))="","",INDIRECT(VLOOKUP(B476,B$8:C$38,2,FALSE)&amp;(10*A476+3))))</f>
        <v/>
      </c>
      <c r="G476" s="17" t="str" cm="1">
        <f t="array" aca="1" ref="G476" ca="1">IF(E476="","",IF(INDIRECT(VLOOKUP(B476,B$8:C$38,2,FALSE)&amp;(10*A476+5))="","",INDIRECT(VLOOKUP(B476,B$8:C$38,2,FALSE)&amp;(10*A476+5))))</f>
        <v/>
      </c>
      <c r="H476" s="17" t="str" cm="1">
        <f t="array" aca="1" ref="H476" ca="1">IF(G476="","",IF(G476="●","振替後",IF(G476="▲","振替前",IF(G476="○","休日",IF(G476="外","非対象期間",IF(INDIRECT(VLOOKUP(B476,B$8:C$38,2,FALSE)&amp;(10*A476+5))="","",INDIRECT(VLOOKUP(B476,B$8:C$38,2,FALSE)&amp;(10*A476+5))))))))</f>
        <v/>
      </c>
    </row>
    <row r="477" spans="1:8">
      <c r="A477" s="17">
        <f t="shared" si="91"/>
        <v>16</v>
      </c>
      <c r="B477" s="17">
        <f t="shared" si="92"/>
        <v>5</v>
      </c>
      <c r="D477" s="89" cm="1">
        <f t="array" aca="1" ref="D477" ca="1">IF(INDIRECT(VLOOKUP(B477,B$8:C$38,2,FALSE)&amp;(10*A477-1))="","",INDIRECT(VLOOKUP(B477,B$8:C$38,2,FALSE)&amp;(10*A477-1)))</f>
        <v>46392</v>
      </c>
      <c r="E477" s="17" t="str">
        <f t="shared" ca="1" si="93"/>
        <v>火</v>
      </c>
      <c r="F477" s="17" t="str" cm="1">
        <f t="array" aca="1" ref="F477" ca="1">IF(E477="","",IF(INDIRECT(VLOOKUP(B477,B$8:C$38,2,FALSE)&amp;(10*A477+3))="","",INDIRECT(VLOOKUP(B477,B$8:C$38,2,FALSE)&amp;(10*A477+3))))</f>
        <v/>
      </c>
      <c r="G477" s="17" t="str" cm="1">
        <f t="array" aca="1" ref="G477" ca="1">IF(E477="","",IF(INDIRECT(VLOOKUP(B477,B$8:C$38,2,FALSE)&amp;(10*A477+5))="","",INDIRECT(VLOOKUP(B477,B$8:C$38,2,FALSE)&amp;(10*A477+5))))</f>
        <v/>
      </c>
      <c r="H477" s="17" t="str" cm="1">
        <f t="array" aca="1" ref="H477" ca="1">IF(G477="","",IF(G477="●","振替後",IF(G477="▲","振替前",IF(G477="○","休日",IF(G477="外","非対象期間",IF(INDIRECT(VLOOKUP(B477,B$8:C$38,2,FALSE)&amp;(10*A477+5))="","",INDIRECT(VLOOKUP(B477,B$8:C$38,2,FALSE)&amp;(10*A477+5))))))))</f>
        <v/>
      </c>
    </row>
    <row r="478" spans="1:8">
      <c r="A478" s="17">
        <f t="shared" si="91"/>
        <v>16</v>
      </c>
      <c r="B478" s="17">
        <f t="shared" si="92"/>
        <v>6</v>
      </c>
      <c r="D478" s="89" cm="1">
        <f t="array" aca="1" ref="D478" ca="1">IF(INDIRECT(VLOOKUP(B478,B$8:C$38,2,FALSE)&amp;(10*A478-1))="","",INDIRECT(VLOOKUP(B478,B$8:C$38,2,FALSE)&amp;(10*A478-1)))</f>
        <v>46393</v>
      </c>
      <c r="E478" s="17" t="str">
        <f t="shared" ca="1" si="93"/>
        <v>水</v>
      </c>
      <c r="F478" s="17" t="str" cm="1">
        <f t="array" aca="1" ref="F478" ca="1">IF(E478="","",IF(INDIRECT(VLOOKUP(B478,B$8:C$38,2,FALSE)&amp;(10*A478+3))="","",INDIRECT(VLOOKUP(B478,B$8:C$38,2,FALSE)&amp;(10*A478+3))))</f>
        <v/>
      </c>
      <c r="G478" s="17" t="str" cm="1">
        <f t="array" aca="1" ref="G478" ca="1">IF(E478="","",IF(INDIRECT(VLOOKUP(B478,B$8:C$38,2,FALSE)&amp;(10*A478+5))="","",INDIRECT(VLOOKUP(B478,B$8:C$38,2,FALSE)&amp;(10*A478+5))))</f>
        <v/>
      </c>
      <c r="H478" s="17" t="str" cm="1">
        <f t="array" aca="1" ref="H478" ca="1">IF(G478="","",IF(G478="●","振替後",IF(G478="▲","振替前",IF(G478="○","休日",IF(G478="外","非対象期間",IF(INDIRECT(VLOOKUP(B478,B$8:C$38,2,FALSE)&amp;(10*A478+5))="","",INDIRECT(VLOOKUP(B478,B$8:C$38,2,FALSE)&amp;(10*A478+5))))))))</f>
        <v/>
      </c>
    </row>
    <row r="479" spans="1:8">
      <c r="A479" s="17">
        <f t="shared" si="91"/>
        <v>16</v>
      </c>
      <c r="B479" s="17">
        <f t="shared" si="92"/>
        <v>7</v>
      </c>
      <c r="D479" s="89" cm="1">
        <f t="array" aca="1" ref="D479" ca="1">IF(INDIRECT(VLOOKUP(B479,B$8:C$38,2,FALSE)&amp;(10*A479-1))="","",INDIRECT(VLOOKUP(B479,B$8:C$38,2,FALSE)&amp;(10*A479-1)))</f>
        <v>46394</v>
      </c>
      <c r="E479" s="17" t="str">
        <f t="shared" ca="1" si="93"/>
        <v>木</v>
      </c>
      <c r="F479" s="17" t="str" cm="1">
        <f t="array" aca="1" ref="F479" ca="1">IF(E479="","",IF(INDIRECT(VLOOKUP(B479,B$8:C$38,2,FALSE)&amp;(10*A479+3))="","",INDIRECT(VLOOKUP(B479,B$8:C$38,2,FALSE)&amp;(10*A479+3))))</f>
        <v/>
      </c>
      <c r="G479" s="17" t="str" cm="1">
        <f t="array" aca="1" ref="G479" ca="1">IF(E479="","",IF(INDIRECT(VLOOKUP(B479,B$8:C$38,2,FALSE)&amp;(10*A479+5))="","",INDIRECT(VLOOKUP(B479,B$8:C$38,2,FALSE)&amp;(10*A479+5))))</f>
        <v/>
      </c>
      <c r="H479" s="17" t="str" cm="1">
        <f t="array" aca="1" ref="H479" ca="1">IF(G479="","",IF(G479="●","振替後",IF(G479="▲","振替前",IF(G479="○","休日",IF(G479="外","非対象期間",IF(INDIRECT(VLOOKUP(B479,B$8:C$38,2,FALSE)&amp;(10*A479+5))="","",INDIRECT(VLOOKUP(B479,B$8:C$38,2,FALSE)&amp;(10*A479+5))))))))</f>
        <v/>
      </c>
    </row>
    <row r="480" spans="1:8">
      <c r="A480" s="17">
        <f t="shared" si="91"/>
        <v>16</v>
      </c>
      <c r="B480" s="17">
        <f t="shared" si="92"/>
        <v>8</v>
      </c>
      <c r="D480" s="89" cm="1">
        <f t="array" aca="1" ref="D480" ca="1">IF(INDIRECT(VLOOKUP(B480,B$8:C$38,2,FALSE)&amp;(10*A480-1))="","",INDIRECT(VLOOKUP(B480,B$8:C$38,2,FALSE)&amp;(10*A480-1)))</f>
        <v>46395</v>
      </c>
      <c r="E480" s="17" t="str">
        <f t="shared" ca="1" si="93"/>
        <v>金</v>
      </c>
      <c r="F480" s="17" t="str" cm="1">
        <f t="array" aca="1" ref="F480" ca="1">IF(E480="","",IF(INDIRECT(VLOOKUP(B480,B$8:C$38,2,FALSE)&amp;(10*A480+3))="","",INDIRECT(VLOOKUP(B480,B$8:C$38,2,FALSE)&amp;(10*A480+3))))</f>
        <v/>
      </c>
      <c r="G480" s="17" t="str" cm="1">
        <f t="array" aca="1" ref="G480" ca="1">IF(E480="","",IF(INDIRECT(VLOOKUP(B480,B$8:C$38,2,FALSE)&amp;(10*A480+5))="","",INDIRECT(VLOOKUP(B480,B$8:C$38,2,FALSE)&amp;(10*A480+5))))</f>
        <v/>
      </c>
      <c r="H480" s="17" t="str" cm="1">
        <f t="array" aca="1" ref="H480" ca="1">IF(G480="","",IF(G480="●","振替後",IF(G480="▲","振替前",IF(G480="○","休日",IF(G480="外","非対象期間",IF(INDIRECT(VLOOKUP(B480,B$8:C$38,2,FALSE)&amp;(10*A480+5))="","",INDIRECT(VLOOKUP(B480,B$8:C$38,2,FALSE)&amp;(10*A480+5))))))))</f>
        <v/>
      </c>
    </row>
    <row r="481" spans="1:8">
      <c r="A481" s="17">
        <f t="shared" si="91"/>
        <v>16</v>
      </c>
      <c r="B481" s="17">
        <f t="shared" si="92"/>
        <v>9</v>
      </c>
      <c r="D481" s="89" cm="1">
        <f t="array" aca="1" ref="D481" ca="1">IF(INDIRECT(VLOOKUP(B481,B$8:C$38,2,FALSE)&amp;(10*A481-1))="","",INDIRECT(VLOOKUP(B481,B$8:C$38,2,FALSE)&amp;(10*A481-1)))</f>
        <v>46396</v>
      </c>
      <c r="E481" s="17" t="str">
        <f t="shared" ca="1" si="93"/>
        <v>土</v>
      </c>
      <c r="F481" s="17" t="str" cm="1">
        <f t="array" aca="1" ref="F481" ca="1">IF(E481="","",IF(INDIRECT(VLOOKUP(B481,B$8:C$38,2,FALSE)&amp;(10*A481+3))="","",INDIRECT(VLOOKUP(B481,B$8:C$38,2,FALSE)&amp;(10*A481+3))))</f>
        <v/>
      </c>
      <c r="G481" s="17" t="str" cm="1">
        <f t="array" aca="1" ref="G481" ca="1">IF(E481="","",IF(INDIRECT(VLOOKUP(B481,B$8:C$38,2,FALSE)&amp;(10*A481+5))="","",INDIRECT(VLOOKUP(B481,B$8:C$38,2,FALSE)&amp;(10*A481+5))))</f>
        <v/>
      </c>
      <c r="H481" s="17" t="str" cm="1">
        <f t="array" aca="1" ref="H481" ca="1">IF(G481="","",IF(G481="●","振替後",IF(G481="▲","振替前",IF(G481="○","休日",IF(G481="外","非対象期間",IF(INDIRECT(VLOOKUP(B481,B$8:C$38,2,FALSE)&amp;(10*A481+5))="","",INDIRECT(VLOOKUP(B481,B$8:C$38,2,FALSE)&amp;(10*A481+5))))))))</f>
        <v/>
      </c>
    </row>
    <row r="482" spans="1:8">
      <c r="A482" s="17">
        <f t="shared" si="91"/>
        <v>16</v>
      </c>
      <c r="B482" s="17">
        <f t="shared" si="92"/>
        <v>10</v>
      </c>
      <c r="D482" s="89" cm="1">
        <f t="array" aca="1" ref="D482" ca="1">IF(INDIRECT(VLOOKUP(B482,B$8:C$38,2,FALSE)&amp;(10*A482-1))="","",INDIRECT(VLOOKUP(B482,B$8:C$38,2,FALSE)&amp;(10*A482-1)))</f>
        <v>46397</v>
      </c>
      <c r="E482" s="17" t="str">
        <f t="shared" ca="1" si="93"/>
        <v>日</v>
      </c>
      <c r="F482" s="17" t="str" cm="1">
        <f t="array" aca="1" ref="F482" ca="1">IF(E482="","",IF(INDIRECT(VLOOKUP(B482,B$8:C$38,2,FALSE)&amp;(10*A482+3))="","",INDIRECT(VLOOKUP(B482,B$8:C$38,2,FALSE)&amp;(10*A482+3))))</f>
        <v/>
      </c>
      <c r="G482" s="17" t="str" cm="1">
        <f t="array" aca="1" ref="G482" ca="1">IF(E482="","",IF(INDIRECT(VLOOKUP(B482,B$8:C$38,2,FALSE)&amp;(10*A482+5))="","",INDIRECT(VLOOKUP(B482,B$8:C$38,2,FALSE)&amp;(10*A482+5))))</f>
        <v/>
      </c>
      <c r="H482" s="17" t="str" cm="1">
        <f t="array" aca="1" ref="H482" ca="1">IF(G482="","",IF(G482="●","振替後",IF(G482="▲","振替前",IF(G482="○","休日",IF(G482="外","非対象期間",IF(INDIRECT(VLOOKUP(B482,B$8:C$38,2,FALSE)&amp;(10*A482+5))="","",INDIRECT(VLOOKUP(B482,B$8:C$38,2,FALSE)&amp;(10*A482+5))))))))</f>
        <v/>
      </c>
    </row>
    <row r="483" spans="1:8">
      <c r="A483" s="17">
        <f t="shared" si="91"/>
        <v>16</v>
      </c>
      <c r="B483" s="17">
        <f t="shared" si="92"/>
        <v>11</v>
      </c>
      <c r="D483" s="89" cm="1">
        <f t="array" aca="1" ref="D483" ca="1">IF(INDIRECT(VLOOKUP(B483,B$8:C$38,2,FALSE)&amp;(10*A483-1))="","",INDIRECT(VLOOKUP(B483,B$8:C$38,2,FALSE)&amp;(10*A483-1)))</f>
        <v>46398</v>
      </c>
      <c r="E483" s="17" t="str">
        <f t="shared" ca="1" si="93"/>
        <v>月</v>
      </c>
      <c r="F483" s="17" t="str" cm="1">
        <f t="array" aca="1" ref="F483" ca="1">IF(E483="","",IF(INDIRECT(VLOOKUP(B483,B$8:C$38,2,FALSE)&amp;(10*A483+3))="","",INDIRECT(VLOOKUP(B483,B$8:C$38,2,FALSE)&amp;(10*A483+3))))</f>
        <v/>
      </c>
      <c r="G483" s="17" t="str" cm="1">
        <f t="array" aca="1" ref="G483" ca="1">IF(E483="","",IF(INDIRECT(VLOOKUP(B483,B$8:C$38,2,FALSE)&amp;(10*A483+5))="","",INDIRECT(VLOOKUP(B483,B$8:C$38,2,FALSE)&amp;(10*A483+5))))</f>
        <v/>
      </c>
      <c r="H483" s="17" t="str" cm="1">
        <f t="array" aca="1" ref="H483" ca="1">IF(G483="","",IF(G483="●","振替後",IF(G483="▲","振替前",IF(G483="○","休日",IF(G483="外","非対象期間",IF(INDIRECT(VLOOKUP(B483,B$8:C$38,2,FALSE)&amp;(10*A483+5))="","",INDIRECT(VLOOKUP(B483,B$8:C$38,2,FALSE)&amp;(10*A483+5))))))))</f>
        <v/>
      </c>
    </row>
    <row r="484" spans="1:8">
      <c r="A484" s="17">
        <f t="shared" si="91"/>
        <v>16</v>
      </c>
      <c r="B484" s="17">
        <f t="shared" si="92"/>
        <v>12</v>
      </c>
      <c r="D484" s="89" cm="1">
        <f t="array" aca="1" ref="D484" ca="1">IF(INDIRECT(VLOOKUP(B484,B$8:C$38,2,FALSE)&amp;(10*A484-1))="","",INDIRECT(VLOOKUP(B484,B$8:C$38,2,FALSE)&amp;(10*A484-1)))</f>
        <v>46399</v>
      </c>
      <c r="E484" s="17" t="str">
        <f t="shared" ca="1" si="93"/>
        <v>火</v>
      </c>
      <c r="F484" s="17" t="str" cm="1">
        <f t="array" aca="1" ref="F484" ca="1">IF(E484="","",IF(INDIRECT(VLOOKUP(B484,B$8:C$38,2,FALSE)&amp;(10*A484+3))="","",INDIRECT(VLOOKUP(B484,B$8:C$38,2,FALSE)&amp;(10*A484+3))))</f>
        <v/>
      </c>
      <c r="G484" s="17" t="str" cm="1">
        <f t="array" aca="1" ref="G484" ca="1">IF(E484="","",IF(INDIRECT(VLOOKUP(B484,B$8:C$38,2,FALSE)&amp;(10*A484+5))="","",INDIRECT(VLOOKUP(B484,B$8:C$38,2,FALSE)&amp;(10*A484+5))))</f>
        <v/>
      </c>
      <c r="H484" s="17" t="str" cm="1">
        <f t="array" aca="1" ref="H484" ca="1">IF(G484="","",IF(G484="●","振替後",IF(G484="▲","振替前",IF(G484="○","休日",IF(G484="外","非対象期間",IF(INDIRECT(VLOOKUP(B484,B$8:C$38,2,FALSE)&amp;(10*A484+5))="","",INDIRECT(VLOOKUP(B484,B$8:C$38,2,FALSE)&amp;(10*A484+5))))))))</f>
        <v/>
      </c>
    </row>
    <row r="485" spans="1:8">
      <c r="A485" s="17">
        <f t="shared" si="91"/>
        <v>16</v>
      </c>
      <c r="B485" s="17">
        <f t="shared" si="92"/>
        <v>13</v>
      </c>
      <c r="D485" s="89" cm="1">
        <f t="array" aca="1" ref="D485" ca="1">IF(INDIRECT(VLOOKUP(B485,B$8:C$38,2,FALSE)&amp;(10*A485-1))="","",INDIRECT(VLOOKUP(B485,B$8:C$38,2,FALSE)&amp;(10*A485-1)))</f>
        <v>46400</v>
      </c>
      <c r="E485" s="17" t="str">
        <f t="shared" ca="1" si="93"/>
        <v>水</v>
      </c>
      <c r="F485" s="17" t="str" cm="1">
        <f t="array" aca="1" ref="F485" ca="1">IF(E485="","",IF(INDIRECT(VLOOKUP(B485,B$8:C$38,2,FALSE)&amp;(10*A485+3))="","",INDIRECT(VLOOKUP(B485,B$8:C$38,2,FALSE)&amp;(10*A485+3))))</f>
        <v/>
      </c>
      <c r="G485" s="17" t="str" cm="1">
        <f t="array" aca="1" ref="G485" ca="1">IF(E485="","",IF(INDIRECT(VLOOKUP(B485,B$8:C$38,2,FALSE)&amp;(10*A485+5))="","",INDIRECT(VLOOKUP(B485,B$8:C$38,2,FALSE)&amp;(10*A485+5))))</f>
        <v/>
      </c>
      <c r="H485" s="17" t="str" cm="1">
        <f t="array" aca="1" ref="H485" ca="1">IF(G485="","",IF(G485="●","振替後",IF(G485="▲","振替前",IF(G485="○","休日",IF(G485="外","非対象期間",IF(INDIRECT(VLOOKUP(B485,B$8:C$38,2,FALSE)&amp;(10*A485+5))="","",INDIRECT(VLOOKUP(B485,B$8:C$38,2,FALSE)&amp;(10*A485+5))))))))</f>
        <v/>
      </c>
    </row>
    <row r="486" spans="1:8">
      <c r="A486" s="17">
        <f t="shared" si="91"/>
        <v>16</v>
      </c>
      <c r="B486" s="17">
        <f t="shared" si="92"/>
        <v>14</v>
      </c>
      <c r="D486" s="89" cm="1">
        <f t="array" aca="1" ref="D486" ca="1">IF(INDIRECT(VLOOKUP(B486,B$8:C$38,2,FALSE)&amp;(10*A486-1))="","",INDIRECT(VLOOKUP(B486,B$8:C$38,2,FALSE)&amp;(10*A486-1)))</f>
        <v>46401</v>
      </c>
      <c r="E486" s="17" t="str">
        <f t="shared" ca="1" si="93"/>
        <v>木</v>
      </c>
      <c r="F486" s="17" t="str" cm="1">
        <f t="array" aca="1" ref="F486" ca="1">IF(E486="","",IF(INDIRECT(VLOOKUP(B486,B$8:C$38,2,FALSE)&amp;(10*A486+3))="","",INDIRECT(VLOOKUP(B486,B$8:C$38,2,FALSE)&amp;(10*A486+3))))</f>
        <v/>
      </c>
      <c r="G486" s="17" t="str" cm="1">
        <f t="array" aca="1" ref="G486" ca="1">IF(E486="","",IF(INDIRECT(VLOOKUP(B486,B$8:C$38,2,FALSE)&amp;(10*A486+5))="","",INDIRECT(VLOOKUP(B486,B$8:C$38,2,FALSE)&amp;(10*A486+5))))</f>
        <v/>
      </c>
      <c r="H486" s="17" t="str" cm="1">
        <f t="array" aca="1" ref="H486" ca="1">IF(G486="","",IF(G486="●","振替後",IF(G486="▲","振替前",IF(G486="○","休日",IF(G486="外","非対象期間",IF(INDIRECT(VLOOKUP(B486,B$8:C$38,2,FALSE)&amp;(10*A486+5))="","",INDIRECT(VLOOKUP(B486,B$8:C$38,2,FALSE)&amp;(10*A486+5))))))))</f>
        <v/>
      </c>
    </row>
    <row r="487" spans="1:8">
      <c r="A487" s="17">
        <f t="shared" si="91"/>
        <v>16</v>
      </c>
      <c r="B487" s="17">
        <f t="shared" si="92"/>
        <v>15</v>
      </c>
      <c r="D487" s="89" cm="1">
        <f t="array" aca="1" ref="D487" ca="1">IF(INDIRECT(VLOOKUP(B487,B$8:C$38,2,FALSE)&amp;(10*A487-1))="","",INDIRECT(VLOOKUP(B487,B$8:C$38,2,FALSE)&amp;(10*A487-1)))</f>
        <v>46402</v>
      </c>
      <c r="E487" s="17" t="str">
        <f t="shared" ca="1" si="93"/>
        <v>金</v>
      </c>
      <c r="F487" s="17" t="str" cm="1">
        <f t="array" aca="1" ref="F487" ca="1">IF(E487="","",IF(INDIRECT(VLOOKUP(B487,B$8:C$38,2,FALSE)&amp;(10*A487+3))="","",INDIRECT(VLOOKUP(B487,B$8:C$38,2,FALSE)&amp;(10*A487+3))))</f>
        <v/>
      </c>
      <c r="G487" s="17" t="str" cm="1">
        <f t="array" aca="1" ref="G487" ca="1">IF(E487="","",IF(INDIRECT(VLOOKUP(B487,B$8:C$38,2,FALSE)&amp;(10*A487+5))="","",INDIRECT(VLOOKUP(B487,B$8:C$38,2,FALSE)&amp;(10*A487+5))))</f>
        <v/>
      </c>
      <c r="H487" s="17" t="str" cm="1">
        <f t="array" aca="1" ref="H487" ca="1">IF(G487="","",IF(G487="●","振替後",IF(G487="▲","振替前",IF(G487="○","休日",IF(G487="外","非対象期間",IF(INDIRECT(VLOOKUP(B487,B$8:C$38,2,FALSE)&amp;(10*A487+5))="","",INDIRECT(VLOOKUP(B487,B$8:C$38,2,FALSE)&amp;(10*A487+5))))))))</f>
        <v/>
      </c>
    </row>
    <row r="488" spans="1:8">
      <c r="A488" s="17">
        <f t="shared" ref="A488:A551" si="94">IF(B488=1,A487+1,A487)</f>
        <v>16</v>
      </c>
      <c r="B488" s="17">
        <f t="shared" ref="B488:B551" si="95">IF(B487=31,1,B487+1)</f>
        <v>16</v>
      </c>
      <c r="D488" s="89" cm="1">
        <f t="array" aca="1" ref="D488" ca="1">IF(INDIRECT(VLOOKUP(B488,B$8:C$38,2,FALSE)&amp;(10*A488-1))="","",INDIRECT(VLOOKUP(B488,B$8:C$38,2,FALSE)&amp;(10*A488-1)))</f>
        <v>46403</v>
      </c>
      <c r="E488" s="17" t="str">
        <f t="shared" ca="1" si="93"/>
        <v>土</v>
      </c>
      <c r="F488" s="17" t="str" cm="1">
        <f t="array" aca="1" ref="F488" ca="1">IF(E488="","",IF(INDIRECT(VLOOKUP(B488,B$8:C$38,2,FALSE)&amp;(10*A488+3))="","",INDIRECT(VLOOKUP(B488,B$8:C$38,2,FALSE)&amp;(10*A488+3))))</f>
        <v/>
      </c>
      <c r="G488" s="17" t="str" cm="1">
        <f t="array" aca="1" ref="G488" ca="1">IF(E488="","",IF(INDIRECT(VLOOKUP(B488,B$8:C$38,2,FALSE)&amp;(10*A488+5))="","",INDIRECT(VLOOKUP(B488,B$8:C$38,2,FALSE)&amp;(10*A488+5))))</f>
        <v/>
      </c>
      <c r="H488" s="17" t="str" cm="1">
        <f t="array" aca="1" ref="H488" ca="1">IF(G488="","",IF(G488="●","振替後",IF(G488="▲","振替前",IF(G488="○","休日",IF(G488="外","非対象期間",IF(INDIRECT(VLOOKUP(B488,B$8:C$38,2,FALSE)&amp;(10*A488+5))="","",INDIRECT(VLOOKUP(B488,B$8:C$38,2,FALSE)&amp;(10*A488+5))))))))</f>
        <v/>
      </c>
    </row>
    <row r="489" spans="1:8">
      <c r="A489" s="17">
        <f t="shared" si="94"/>
        <v>16</v>
      </c>
      <c r="B489" s="17">
        <f t="shared" si="95"/>
        <v>17</v>
      </c>
      <c r="D489" s="89" cm="1">
        <f t="array" aca="1" ref="D489" ca="1">IF(INDIRECT(VLOOKUP(B489,B$8:C$38,2,FALSE)&amp;(10*A489-1))="","",INDIRECT(VLOOKUP(B489,B$8:C$38,2,FALSE)&amp;(10*A489-1)))</f>
        <v>46404</v>
      </c>
      <c r="E489" s="17" t="str">
        <f t="shared" ca="1" si="93"/>
        <v>日</v>
      </c>
      <c r="F489" s="17" t="str" cm="1">
        <f t="array" aca="1" ref="F489" ca="1">IF(E489="","",IF(INDIRECT(VLOOKUP(B489,B$8:C$38,2,FALSE)&amp;(10*A489+3))="","",INDIRECT(VLOOKUP(B489,B$8:C$38,2,FALSE)&amp;(10*A489+3))))</f>
        <v/>
      </c>
      <c r="G489" s="17" t="str" cm="1">
        <f t="array" aca="1" ref="G489" ca="1">IF(E489="","",IF(INDIRECT(VLOOKUP(B489,B$8:C$38,2,FALSE)&amp;(10*A489+5))="","",INDIRECT(VLOOKUP(B489,B$8:C$38,2,FALSE)&amp;(10*A489+5))))</f>
        <v/>
      </c>
      <c r="H489" s="17" t="str" cm="1">
        <f t="array" aca="1" ref="H489" ca="1">IF(G489="","",IF(G489="●","振替後",IF(G489="▲","振替前",IF(G489="○","休日",IF(G489="外","非対象期間",IF(INDIRECT(VLOOKUP(B489,B$8:C$38,2,FALSE)&amp;(10*A489+5))="","",INDIRECT(VLOOKUP(B489,B$8:C$38,2,FALSE)&amp;(10*A489+5))))))))</f>
        <v/>
      </c>
    </row>
    <row r="490" spans="1:8">
      <c r="A490" s="17">
        <f t="shared" si="94"/>
        <v>16</v>
      </c>
      <c r="B490" s="17">
        <f t="shared" si="95"/>
        <v>18</v>
      </c>
      <c r="D490" s="89" cm="1">
        <f t="array" aca="1" ref="D490" ca="1">IF(INDIRECT(VLOOKUP(B490,B$8:C$38,2,FALSE)&amp;(10*A490-1))="","",INDIRECT(VLOOKUP(B490,B$8:C$38,2,FALSE)&amp;(10*A490-1)))</f>
        <v>46405</v>
      </c>
      <c r="E490" s="17" t="str">
        <f t="shared" ca="1" si="93"/>
        <v>月</v>
      </c>
      <c r="F490" s="17" t="str" cm="1">
        <f t="array" aca="1" ref="F490" ca="1">IF(E490="","",IF(INDIRECT(VLOOKUP(B490,B$8:C$38,2,FALSE)&amp;(10*A490+3))="","",INDIRECT(VLOOKUP(B490,B$8:C$38,2,FALSE)&amp;(10*A490+3))))</f>
        <v/>
      </c>
      <c r="G490" s="17" t="str" cm="1">
        <f t="array" aca="1" ref="G490" ca="1">IF(E490="","",IF(INDIRECT(VLOOKUP(B490,B$8:C$38,2,FALSE)&amp;(10*A490+5))="","",INDIRECT(VLOOKUP(B490,B$8:C$38,2,FALSE)&amp;(10*A490+5))))</f>
        <v/>
      </c>
      <c r="H490" s="17" t="str" cm="1">
        <f t="array" aca="1" ref="H490" ca="1">IF(G490="","",IF(G490="●","振替後",IF(G490="▲","振替前",IF(G490="○","休日",IF(G490="外","非対象期間",IF(INDIRECT(VLOOKUP(B490,B$8:C$38,2,FALSE)&amp;(10*A490+5))="","",INDIRECT(VLOOKUP(B490,B$8:C$38,2,FALSE)&amp;(10*A490+5))))))))</f>
        <v/>
      </c>
    </row>
    <row r="491" spans="1:8">
      <c r="A491" s="17">
        <f t="shared" si="94"/>
        <v>16</v>
      </c>
      <c r="B491" s="17">
        <f t="shared" si="95"/>
        <v>19</v>
      </c>
      <c r="D491" s="89" cm="1">
        <f t="array" aca="1" ref="D491" ca="1">IF(INDIRECT(VLOOKUP(B491,B$8:C$38,2,FALSE)&amp;(10*A491-1))="","",INDIRECT(VLOOKUP(B491,B$8:C$38,2,FALSE)&amp;(10*A491-1)))</f>
        <v>46406</v>
      </c>
      <c r="E491" s="17" t="str">
        <f t="shared" ca="1" si="93"/>
        <v>火</v>
      </c>
      <c r="F491" s="17" t="str" cm="1">
        <f t="array" aca="1" ref="F491" ca="1">IF(E491="","",IF(INDIRECT(VLOOKUP(B491,B$8:C$38,2,FALSE)&amp;(10*A491+3))="","",INDIRECT(VLOOKUP(B491,B$8:C$38,2,FALSE)&amp;(10*A491+3))))</f>
        <v/>
      </c>
      <c r="G491" s="17" t="str" cm="1">
        <f t="array" aca="1" ref="G491" ca="1">IF(E491="","",IF(INDIRECT(VLOOKUP(B491,B$8:C$38,2,FALSE)&amp;(10*A491+5))="","",INDIRECT(VLOOKUP(B491,B$8:C$38,2,FALSE)&amp;(10*A491+5))))</f>
        <v/>
      </c>
      <c r="H491" s="17" t="str" cm="1">
        <f t="array" aca="1" ref="H491" ca="1">IF(G491="","",IF(G491="●","振替後",IF(G491="▲","振替前",IF(G491="○","休日",IF(G491="外","非対象期間",IF(INDIRECT(VLOOKUP(B491,B$8:C$38,2,FALSE)&amp;(10*A491+5))="","",INDIRECT(VLOOKUP(B491,B$8:C$38,2,FALSE)&amp;(10*A491+5))))))))</f>
        <v/>
      </c>
    </row>
    <row r="492" spans="1:8">
      <c r="A492" s="17">
        <f t="shared" si="94"/>
        <v>16</v>
      </c>
      <c r="B492" s="17">
        <f t="shared" si="95"/>
        <v>20</v>
      </c>
      <c r="D492" s="89" cm="1">
        <f t="array" aca="1" ref="D492" ca="1">IF(INDIRECT(VLOOKUP(B492,B$8:C$38,2,FALSE)&amp;(10*A492-1))="","",INDIRECT(VLOOKUP(B492,B$8:C$38,2,FALSE)&amp;(10*A492-1)))</f>
        <v>46407</v>
      </c>
      <c r="E492" s="17" t="str">
        <f t="shared" ca="1" si="93"/>
        <v>水</v>
      </c>
      <c r="F492" s="17" t="str" cm="1">
        <f t="array" aca="1" ref="F492" ca="1">IF(E492="","",IF(INDIRECT(VLOOKUP(B492,B$8:C$38,2,FALSE)&amp;(10*A492+3))="","",INDIRECT(VLOOKUP(B492,B$8:C$38,2,FALSE)&amp;(10*A492+3))))</f>
        <v/>
      </c>
      <c r="G492" s="17" t="str" cm="1">
        <f t="array" aca="1" ref="G492" ca="1">IF(E492="","",IF(INDIRECT(VLOOKUP(B492,B$8:C$38,2,FALSE)&amp;(10*A492+5))="","",INDIRECT(VLOOKUP(B492,B$8:C$38,2,FALSE)&amp;(10*A492+5))))</f>
        <v/>
      </c>
      <c r="H492" s="17" t="str" cm="1">
        <f t="array" aca="1" ref="H492" ca="1">IF(G492="","",IF(G492="●","振替後",IF(G492="▲","振替前",IF(G492="○","休日",IF(G492="外","非対象期間",IF(INDIRECT(VLOOKUP(B492,B$8:C$38,2,FALSE)&amp;(10*A492+5))="","",INDIRECT(VLOOKUP(B492,B$8:C$38,2,FALSE)&amp;(10*A492+5))))))))</f>
        <v/>
      </c>
    </row>
    <row r="493" spans="1:8">
      <c r="A493" s="17">
        <f t="shared" si="94"/>
        <v>16</v>
      </c>
      <c r="B493" s="17">
        <f t="shared" si="95"/>
        <v>21</v>
      </c>
      <c r="D493" s="89" cm="1">
        <f t="array" aca="1" ref="D493" ca="1">IF(INDIRECT(VLOOKUP(B493,B$8:C$38,2,FALSE)&amp;(10*A493-1))="","",INDIRECT(VLOOKUP(B493,B$8:C$38,2,FALSE)&amp;(10*A493-1)))</f>
        <v>46408</v>
      </c>
      <c r="E493" s="17" t="str">
        <f t="shared" ca="1" si="93"/>
        <v>木</v>
      </c>
      <c r="F493" s="17" t="str" cm="1">
        <f t="array" aca="1" ref="F493" ca="1">IF(E493="","",IF(INDIRECT(VLOOKUP(B493,B$8:C$38,2,FALSE)&amp;(10*A493+3))="","",INDIRECT(VLOOKUP(B493,B$8:C$38,2,FALSE)&amp;(10*A493+3))))</f>
        <v/>
      </c>
      <c r="G493" s="17" t="str" cm="1">
        <f t="array" aca="1" ref="G493" ca="1">IF(E493="","",IF(INDIRECT(VLOOKUP(B493,B$8:C$38,2,FALSE)&amp;(10*A493+5))="","",INDIRECT(VLOOKUP(B493,B$8:C$38,2,FALSE)&amp;(10*A493+5))))</f>
        <v/>
      </c>
      <c r="H493" s="17" t="str" cm="1">
        <f t="array" aca="1" ref="H493" ca="1">IF(G493="","",IF(G493="●","振替後",IF(G493="▲","振替前",IF(G493="○","休日",IF(G493="外","非対象期間",IF(INDIRECT(VLOOKUP(B493,B$8:C$38,2,FALSE)&amp;(10*A493+5))="","",INDIRECT(VLOOKUP(B493,B$8:C$38,2,FALSE)&amp;(10*A493+5))))))))</f>
        <v/>
      </c>
    </row>
    <row r="494" spans="1:8">
      <c r="A494" s="17">
        <f t="shared" si="94"/>
        <v>16</v>
      </c>
      <c r="B494" s="17">
        <f t="shared" si="95"/>
        <v>22</v>
      </c>
      <c r="D494" s="89" cm="1">
        <f t="array" aca="1" ref="D494" ca="1">IF(INDIRECT(VLOOKUP(B494,B$8:C$38,2,FALSE)&amp;(10*A494-1))="","",INDIRECT(VLOOKUP(B494,B$8:C$38,2,FALSE)&amp;(10*A494-1)))</f>
        <v>46409</v>
      </c>
      <c r="E494" s="17" t="str">
        <f t="shared" ca="1" si="93"/>
        <v>金</v>
      </c>
      <c r="F494" s="17" t="str" cm="1">
        <f t="array" aca="1" ref="F494" ca="1">IF(E494="","",IF(INDIRECT(VLOOKUP(B494,B$8:C$38,2,FALSE)&amp;(10*A494+3))="","",INDIRECT(VLOOKUP(B494,B$8:C$38,2,FALSE)&amp;(10*A494+3))))</f>
        <v/>
      </c>
      <c r="G494" s="17" t="str" cm="1">
        <f t="array" aca="1" ref="G494" ca="1">IF(E494="","",IF(INDIRECT(VLOOKUP(B494,B$8:C$38,2,FALSE)&amp;(10*A494+5))="","",INDIRECT(VLOOKUP(B494,B$8:C$38,2,FALSE)&amp;(10*A494+5))))</f>
        <v/>
      </c>
      <c r="H494" s="17" t="str" cm="1">
        <f t="array" aca="1" ref="H494" ca="1">IF(G494="","",IF(G494="●","振替後",IF(G494="▲","振替前",IF(G494="○","休日",IF(G494="外","非対象期間",IF(INDIRECT(VLOOKUP(B494,B$8:C$38,2,FALSE)&amp;(10*A494+5))="","",INDIRECT(VLOOKUP(B494,B$8:C$38,2,FALSE)&amp;(10*A494+5))))))))</f>
        <v/>
      </c>
    </row>
    <row r="495" spans="1:8">
      <c r="A495" s="17">
        <f t="shared" si="94"/>
        <v>16</v>
      </c>
      <c r="B495" s="17">
        <f t="shared" si="95"/>
        <v>23</v>
      </c>
      <c r="D495" s="89" cm="1">
        <f t="array" aca="1" ref="D495" ca="1">IF(INDIRECT(VLOOKUP(B495,B$8:C$38,2,FALSE)&amp;(10*A495-1))="","",INDIRECT(VLOOKUP(B495,B$8:C$38,2,FALSE)&amp;(10*A495-1)))</f>
        <v>46410</v>
      </c>
      <c r="E495" s="17" t="str">
        <f t="shared" ca="1" si="93"/>
        <v>土</v>
      </c>
      <c r="F495" s="17" t="str" cm="1">
        <f t="array" aca="1" ref="F495" ca="1">IF(E495="","",IF(INDIRECT(VLOOKUP(B495,B$8:C$38,2,FALSE)&amp;(10*A495+3))="","",INDIRECT(VLOOKUP(B495,B$8:C$38,2,FALSE)&amp;(10*A495+3))))</f>
        <v/>
      </c>
      <c r="G495" s="17" t="str" cm="1">
        <f t="array" aca="1" ref="G495" ca="1">IF(E495="","",IF(INDIRECT(VLOOKUP(B495,B$8:C$38,2,FALSE)&amp;(10*A495+5))="","",INDIRECT(VLOOKUP(B495,B$8:C$38,2,FALSE)&amp;(10*A495+5))))</f>
        <v/>
      </c>
      <c r="H495" s="17" t="str" cm="1">
        <f t="array" aca="1" ref="H495" ca="1">IF(G495="","",IF(G495="●","振替後",IF(G495="▲","振替前",IF(G495="○","休日",IF(G495="外","非対象期間",IF(INDIRECT(VLOOKUP(B495,B$8:C$38,2,FALSE)&amp;(10*A495+5))="","",INDIRECT(VLOOKUP(B495,B$8:C$38,2,FALSE)&amp;(10*A495+5))))))))</f>
        <v/>
      </c>
    </row>
    <row r="496" spans="1:8">
      <c r="A496" s="17">
        <f t="shared" si="94"/>
        <v>16</v>
      </c>
      <c r="B496" s="17">
        <f t="shared" si="95"/>
        <v>24</v>
      </c>
      <c r="D496" s="89" cm="1">
        <f t="array" aca="1" ref="D496" ca="1">IF(INDIRECT(VLOOKUP(B496,B$8:C$38,2,FALSE)&amp;(10*A496-1))="","",INDIRECT(VLOOKUP(B496,B$8:C$38,2,FALSE)&amp;(10*A496-1)))</f>
        <v>46411</v>
      </c>
      <c r="E496" s="17" t="str">
        <f t="shared" ca="1" si="93"/>
        <v>日</v>
      </c>
      <c r="F496" s="17" t="str" cm="1">
        <f t="array" aca="1" ref="F496" ca="1">IF(E496="","",IF(INDIRECT(VLOOKUP(B496,B$8:C$38,2,FALSE)&amp;(10*A496+3))="","",INDIRECT(VLOOKUP(B496,B$8:C$38,2,FALSE)&amp;(10*A496+3))))</f>
        <v/>
      </c>
      <c r="G496" s="17" t="str" cm="1">
        <f t="array" aca="1" ref="G496" ca="1">IF(E496="","",IF(INDIRECT(VLOOKUP(B496,B$8:C$38,2,FALSE)&amp;(10*A496+5))="","",INDIRECT(VLOOKUP(B496,B$8:C$38,2,FALSE)&amp;(10*A496+5))))</f>
        <v/>
      </c>
      <c r="H496" s="17" t="str" cm="1">
        <f t="array" aca="1" ref="H496" ca="1">IF(G496="","",IF(G496="●","振替後",IF(G496="▲","振替前",IF(G496="○","休日",IF(G496="外","非対象期間",IF(INDIRECT(VLOOKUP(B496,B$8:C$38,2,FALSE)&amp;(10*A496+5))="","",INDIRECT(VLOOKUP(B496,B$8:C$38,2,FALSE)&amp;(10*A496+5))))))))</f>
        <v/>
      </c>
    </row>
    <row r="497" spans="1:8">
      <c r="A497" s="17">
        <f t="shared" si="94"/>
        <v>16</v>
      </c>
      <c r="B497" s="17">
        <f t="shared" si="95"/>
        <v>25</v>
      </c>
      <c r="D497" s="89" cm="1">
        <f t="array" aca="1" ref="D497" ca="1">IF(INDIRECT(VLOOKUP(B497,B$8:C$38,2,FALSE)&amp;(10*A497-1))="","",INDIRECT(VLOOKUP(B497,B$8:C$38,2,FALSE)&amp;(10*A497-1)))</f>
        <v>46412</v>
      </c>
      <c r="E497" s="17" t="str">
        <f t="shared" ca="1" si="93"/>
        <v>月</v>
      </c>
      <c r="F497" s="17" t="str" cm="1">
        <f t="array" aca="1" ref="F497" ca="1">IF(E497="","",IF(INDIRECT(VLOOKUP(B497,B$8:C$38,2,FALSE)&amp;(10*A497+3))="","",INDIRECT(VLOOKUP(B497,B$8:C$38,2,FALSE)&amp;(10*A497+3))))</f>
        <v/>
      </c>
      <c r="G497" s="17" t="str" cm="1">
        <f t="array" aca="1" ref="G497" ca="1">IF(E497="","",IF(INDIRECT(VLOOKUP(B497,B$8:C$38,2,FALSE)&amp;(10*A497+5))="","",INDIRECT(VLOOKUP(B497,B$8:C$38,2,FALSE)&amp;(10*A497+5))))</f>
        <v/>
      </c>
      <c r="H497" s="17" t="str" cm="1">
        <f t="array" aca="1" ref="H497" ca="1">IF(G497="","",IF(G497="●","振替後",IF(G497="▲","振替前",IF(G497="○","休日",IF(G497="外","非対象期間",IF(INDIRECT(VLOOKUP(B497,B$8:C$38,2,FALSE)&amp;(10*A497+5))="","",INDIRECT(VLOOKUP(B497,B$8:C$38,2,FALSE)&amp;(10*A497+5))))))))</f>
        <v/>
      </c>
    </row>
    <row r="498" spans="1:8">
      <c r="A498" s="17">
        <f t="shared" si="94"/>
        <v>16</v>
      </c>
      <c r="B498" s="17">
        <f t="shared" si="95"/>
        <v>26</v>
      </c>
      <c r="D498" s="89" cm="1">
        <f t="array" aca="1" ref="D498" ca="1">IF(INDIRECT(VLOOKUP(B498,B$8:C$38,2,FALSE)&amp;(10*A498-1))="","",INDIRECT(VLOOKUP(B498,B$8:C$38,2,FALSE)&amp;(10*A498-1)))</f>
        <v>46413</v>
      </c>
      <c r="E498" s="17" t="str">
        <f t="shared" ca="1" si="93"/>
        <v>火</v>
      </c>
      <c r="F498" s="17" t="str" cm="1">
        <f t="array" aca="1" ref="F498" ca="1">IF(E498="","",IF(INDIRECT(VLOOKUP(B498,B$8:C$38,2,FALSE)&amp;(10*A498+3))="","",INDIRECT(VLOOKUP(B498,B$8:C$38,2,FALSE)&amp;(10*A498+3))))</f>
        <v/>
      </c>
      <c r="G498" s="17" t="str" cm="1">
        <f t="array" aca="1" ref="G498" ca="1">IF(E498="","",IF(INDIRECT(VLOOKUP(B498,B$8:C$38,2,FALSE)&amp;(10*A498+5))="","",INDIRECT(VLOOKUP(B498,B$8:C$38,2,FALSE)&amp;(10*A498+5))))</f>
        <v/>
      </c>
      <c r="H498" s="17" t="str" cm="1">
        <f t="array" aca="1" ref="H498" ca="1">IF(G498="","",IF(G498="●","振替後",IF(G498="▲","振替前",IF(G498="○","休日",IF(G498="外","非対象期間",IF(INDIRECT(VLOOKUP(B498,B$8:C$38,2,FALSE)&amp;(10*A498+5))="","",INDIRECT(VLOOKUP(B498,B$8:C$38,2,FALSE)&amp;(10*A498+5))))))))</f>
        <v/>
      </c>
    </row>
    <row r="499" spans="1:8">
      <c r="A499" s="17">
        <f t="shared" si="94"/>
        <v>16</v>
      </c>
      <c r="B499" s="17">
        <f t="shared" si="95"/>
        <v>27</v>
      </c>
      <c r="D499" s="89" cm="1">
        <f t="array" aca="1" ref="D499" ca="1">IF(INDIRECT(VLOOKUP(B499,B$8:C$38,2,FALSE)&amp;(10*A499-1))="","",INDIRECT(VLOOKUP(B499,B$8:C$38,2,FALSE)&amp;(10*A499-1)))</f>
        <v>46414</v>
      </c>
      <c r="E499" s="17" t="str">
        <f t="shared" ca="1" si="93"/>
        <v>水</v>
      </c>
      <c r="F499" s="17" t="str" cm="1">
        <f t="array" aca="1" ref="F499" ca="1">IF(E499="","",IF(INDIRECT(VLOOKUP(B499,B$8:C$38,2,FALSE)&amp;(10*A499+3))="","",INDIRECT(VLOOKUP(B499,B$8:C$38,2,FALSE)&amp;(10*A499+3))))</f>
        <v/>
      </c>
      <c r="G499" s="17" t="str" cm="1">
        <f t="array" aca="1" ref="G499" ca="1">IF(E499="","",IF(INDIRECT(VLOOKUP(B499,B$8:C$38,2,FALSE)&amp;(10*A499+5))="","",INDIRECT(VLOOKUP(B499,B$8:C$38,2,FALSE)&amp;(10*A499+5))))</f>
        <v/>
      </c>
      <c r="H499" s="17" t="str" cm="1">
        <f t="array" aca="1" ref="H499" ca="1">IF(G499="","",IF(G499="●","振替後",IF(G499="▲","振替前",IF(G499="○","休日",IF(G499="外","非対象期間",IF(INDIRECT(VLOOKUP(B499,B$8:C$38,2,FALSE)&amp;(10*A499+5))="","",INDIRECT(VLOOKUP(B499,B$8:C$38,2,FALSE)&amp;(10*A499+5))))))))</f>
        <v/>
      </c>
    </row>
    <row r="500" spans="1:8">
      <c r="A500" s="17">
        <f t="shared" si="94"/>
        <v>16</v>
      </c>
      <c r="B500" s="17">
        <f t="shared" si="95"/>
        <v>28</v>
      </c>
      <c r="D500" s="89" cm="1">
        <f t="array" aca="1" ref="D500" ca="1">IF(INDIRECT(VLOOKUP(B500,B$8:C$38,2,FALSE)&amp;(10*A500-1))="","",INDIRECT(VLOOKUP(B500,B$8:C$38,2,FALSE)&amp;(10*A500-1)))</f>
        <v>46415</v>
      </c>
      <c r="E500" s="17" t="str">
        <f t="shared" ca="1" si="93"/>
        <v>木</v>
      </c>
      <c r="F500" s="17" t="str" cm="1">
        <f t="array" aca="1" ref="F500" ca="1">IF(E500="","",IF(INDIRECT(VLOOKUP(B500,B$8:C$38,2,FALSE)&amp;(10*A500+3))="","",INDIRECT(VLOOKUP(B500,B$8:C$38,2,FALSE)&amp;(10*A500+3))))</f>
        <v/>
      </c>
      <c r="G500" s="17" t="str" cm="1">
        <f t="array" aca="1" ref="G500" ca="1">IF(E500="","",IF(INDIRECT(VLOOKUP(B500,B$8:C$38,2,FALSE)&amp;(10*A500+5))="","",INDIRECT(VLOOKUP(B500,B$8:C$38,2,FALSE)&amp;(10*A500+5))))</f>
        <v/>
      </c>
      <c r="H500" s="17" t="str" cm="1">
        <f t="array" aca="1" ref="H500" ca="1">IF(G500="","",IF(G500="●","振替後",IF(G500="▲","振替前",IF(G500="○","休日",IF(G500="外","非対象期間",IF(INDIRECT(VLOOKUP(B500,B$8:C$38,2,FALSE)&amp;(10*A500+5))="","",INDIRECT(VLOOKUP(B500,B$8:C$38,2,FALSE)&amp;(10*A500+5))))))))</f>
        <v/>
      </c>
    </row>
    <row r="501" spans="1:8">
      <c r="A501" s="17">
        <f t="shared" si="94"/>
        <v>16</v>
      </c>
      <c r="B501" s="17">
        <f t="shared" si="95"/>
        <v>29</v>
      </c>
      <c r="D501" s="89" cm="1">
        <f t="array" aca="1" ref="D501" ca="1">IF(INDIRECT(VLOOKUP(B501,B$8:C$38,2,FALSE)&amp;(10*A501-1))="","",INDIRECT(VLOOKUP(B501,B$8:C$38,2,FALSE)&amp;(10*A501-1)))</f>
        <v>46416</v>
      </c>
      <c r="E501" s="17" t="str">
        <f t="shared" ca="1" si="93"/>
        <v>金</v>
      </c>
      <c r="F501" s="17" t="str" cm="1">
        <f t="array" aca="1" ref="F501" ca="1">IF(E501="","",IF(INDIRECT(VLOOKUP(B501,B$8:C$38,2,FALSE)&amp;(10*A501+3))="","",INDIRECT(VLOOKUP(B501,B$8:C$38,2,FALSE)&amp;(10*A501+3))))</f>
        <v/>
      </c>
      <c r="G501" s="17" t="str" cm="1">
        <f t="array" aca="1" ref="G501" ca="1">IF(E501="","",IF(INDIRECT(VLOOKUP(B501,B$8:C$38,2,FALSE)&amp;(10*A501+5))="","",INDIRECT(VLOOKUP(B501,B$8:C$38,2,FALSE)&amp;(10*A501+5))))</f>
        <v/>
      </c>
      <c r="H501" s="17" t="str" cm="1">
        <f t="array" aca="1" ref="H501" ca="1">IF(G501="","",IF(G501="●","振替後",IF(G501="▲","振替前",IF(G501="○","休日",IF(G501="外","非対象期間",IF(INDIRECT(VLOOKUP(B501,B$8:C$38,2,FALSE)&amp;(10*A501+5))="","",INDIRECT(VLOOKUP(B501,B$8:C$38,2,FALSE)&amp;(10*A501+5))))))))</f>
        <v/>
      </c>
    </row>
    <row r="502" spans="1:8">
      <c r="A502" s="17">
        <f t="shared" si="94"/>
        <v>16</v>
      </c>
      <c r="B502" s="17">
        <f t="shared" si="95"/>
        <v>30</v>
      </c>
      <c r="D502" s="89" cm="1">
        <f t="array" aca="1" ref="D502" ca="1">IF(INDIRECT(VLOOKUP(B502,B$8:C$38,2,FALSE)&amp;(10*A502-1))="","",INDIRECT(VLOOKUP(B502,B$8:C$38,2,FALSE)&amp;(10*A502-1)))</f>
        <v>46417</v>
      </c>
      <c r="E502" s="17" t="str">
        <f t="shared" ca="1" si="93"/>
        <v>土</v>
      </c>
      <c r="F502" s="17" t="str" cm="1">
        <f t="array" aca="1" ref="F502" ca="1">IF(E502="","",IF(INDIRECT(VLOOKUP(B502,B$8:C$38,2,FALSE)&amp;(10*A502+3))="","",INDIRECT(VLOOKUP(B502,B$8:C$38,2,FALSE)&amp;(10*A502+3))))</f>
        <v/>
      </c>
      <c r="G502" s="17" t="str" cm="1">
        <f t="array" aca="1" ref="G502" ca="1">IF(E502="","",IF(INDIRECT(VLOOKUP(B502,B$8:C$38,2,FALSE)&amp;(10*A502+5))="","",INDIRECT(VLOOKUP(B502,B$8:C$38,2,FALSE)&amp;(10*A502+5))))</f>
        <v/>
      </c>
      <c r="H502" s="17" t="str" cm="1">
        <f t="array" aca="1" ref="H502" ca="1">IF(G502="","",IF(G502="●","振替後",IF(G502="▲","振替前",IF(G502="○","休日",IF(G502="外","非対象期間",IF(INDIRECT(VLOOKUP(B502,B$8:C$38,2,FALSE)&amp;(10*A502+5))="","",INDIRECT(VLOOKUP(B502,B$8:C$38,2,FALSE)&amp;(10*A502+5))))))))</f>
        <v/>
      </c>
    </row>
    <row r="503" spans="1:8">
      <c r="A503" s="17">
        <f t="shared" si="94"/>
        <v>16</v>
      </c>
      <c r="B503" s="17">
        <f t="shared" si="95"/>
        <v>31</v>
      </c>
      <c r="D503" s="89" cm="1">
        <f t="array" aca="1" ref="D503" ca="1">IF(INDIRECT(VLOOKUP(B503,B$8:C$38,2,FALSE)&amp;(10*A503-1))="","",INDIRECT(VLOOKUP(B503,B$8:C$38,2,FALSE)&amp;(10*A503-1)))</f>
        <v>46418</v>
      </c>
      <c r="E503" s="17" t="str">
        <f t="shared" ca="1" si="93"/>
        <v>日</v>
      </c>
      <c r="F503" s="17" t="str" cm="1">
        <f t="array" aca="1" ref="F503" ca="1">IF(E503="","",IF(INDIRECT(VLOOKUP(B503,B$8:C$38,2,FALSE)&amp;(10*A503+3))="","",INDIRECT(VLOOKUP(B503,B$8:C$38,2,FALSE)&amp;(10*A503+3))))</f>
        <v/>
      </c>
      <c r="G503" s="17" t="str" cm="1">
        <f t="array" aca="1" ref="G503" ca="1">IF(E503="","",IF(INDIRECT(VLOOKUP(B503,B$8:C$38,2,FALSE)&amp;(10*A503+5))="","",INDIRECT(VLOOKUP(B503,B$8:C$38,2,FALSE)&amp;(10*A503+5))))</f>
        <v/>
      </c>
      <c r="H503" s="17" t="str" cm="1">
        <f t="array" aca="1" ref="H503" ca="1">IF(G503="","",IF(G503="●","振替後",IF(G503="▲","振替前",IF(G503="○","休日",IF(G503="外","非対象期間",IF(INDIRECT(VLOOKUP(B503,B$8:C$38,2,FALSE)&amp;(10*A503+5))="","",INDIRECT(VLOOKUP(B503,B$8:C$38,2,FALSE)&amp;(10*A503+5))))))))</f>
        <v/>
      </c>
    </row>
    <row r="504" spans="1:8">
      <c r="A504" s="17">
        <f t="shared" si="94"/>
        <v>17</v>
      </c>
      <c r="B504" s="17">
        <f t="shared" si="95"/>
        <v>1</v>
      </c>
      <c r="D504" s="89" cm="1">
        <f t="array" aca="1" ref="D504" ca="1">IF(INDIRECT(VLOOKUP(B504,B$8:C$38,2,FALSE)&amp;(10*A504-1))="","",INDIRECT(VLOOKUP(B504,B$8:C$38,2,FALSE)&amp;(10*A504-1)))</f>
        <v>46419</v>
      </c>
      <c r="E504" s="17" t="str">
        <f t="shared" ca="1" si="93"/>
        <v>月</v>
      </c>
      <c r="F504" s="17" t="str" cm="1">
        <f t="array" aca="1" ref="F504" ca="1">IF(E504="","",IF(INDIRECT(VLOOKUP(B504,B$8:C$38,2,FALSE)&amp;(10*A504+3))="","",INDIRECT(VLOOKUP(B504,B$8:C$38,2,FALSE)&amp;(10*A504+3))))</f>
        <v/>
      </c>
      <c r="G504" s="17" t="str" cm="1">
        <f t="array" aca="1" ref="G504" ca="1">IF(E504="","",IF(INDIRECT(VLOOKUP(B504,B$8:C$38,2,FALSE)&amp;(10*A504+5))="","",INDIRECT(VLOOKUP(B504,B$8:C$38,2,FALSE)&amp;(10*A504+5))))</f>
        <v/>
      </c>
      <c r="H504" s="17" t="str" cm="1">
        <f t="array" aca="1" ref="H504" ca="1">IF(G504="","",IF(G504="●","振替後",IF(G504="▲","振替前",IF(G504="○","休日",IF(G504="外","非対象期間",IF(INDIRECT(VLOOKUP(B504,B$8:C$38,2,FALSE)&amp;(10*A504+5))="","",INDIRECT(VLOOKUP(B504,B$8:C$38,2,FALSE)&amp;(10*A504+5))))))))</f>
        <v/>
      </c>
    </row>
    <row r="505" spans="1:8">
      <c r="A505" s="17">
        <f t="shared" si="94"/>
        <v>17</v>
      </c>
      <c r="B505" s="17">
        <f t="shared" si="95"/>
        <v>2</v>
      </c>
      <c r="D505" s="89" cm="1">
        <f t="array" aca="1" ref="D505" ca="1">IF(INDIRECT(VLOOKUP(B505,B$8:C$38,2,FALSE)&amp;(10*A505-1))="","",INDIRECT(VLOOKUP(B505,B$8:C$38,2,FALSE)&amp;(10*A505-1)))</f>
        <v>46420</v>
      </c>
      <c r="E505" s="17" t="str">
        <f t="shared" ca="1" si="93"/>
        <v>火</v>
      </c>
      <c r="F505" s="17" t="str" cm="1">
        <f t="array" aca="1" ref="F505" ca="1">IF(E505="","",IF(INDIRECT(VLOOKUP(B505,B$8:C$38,2,FALSE)&amp;(10*A505+3))="","",INDIRECT(VLOOKUP(B505,B$8:C$38,2,FALSE)&amp;(10*A505+3))))</f>
        <v/>
      </c>
      <c r="G505" s="17" t="str" cm="1">
        <f t="array" aca="1" ref="G505" ca="1">IF(E505="","",IF(INDIRECT(VLOOKUP(B505,B$8:C$38,2,FALSE)&amp;(10*A505+5))="","",INDIRECT(VLOOKUP(B505,B$8:C$38,2,FALSE)&amp;(10*A505+5))))</f>
        <v/>
      </c>
      <c r="H505" s="17" t="str" cm="1">
        <f t="array" aca="1" ref="H505" ca="1">IF(G505="","",IF(G505="●","振替後",IF(G505="▲","振替前",IF(G505="○","休日",IF(G505="外","非対象期間",IF(INDIRECT(VLOOKUP(B505,B$8:C$38,2,FALSE)&amp;(10*A505+5))="","",INDIRECT(VLOOKUP(B505,B$8:C$38,2,FALSE)&amp;(10*A505+5))))))))</f>
        <v/>
      </c>
    </row>
    <row r="506" spans="1:8">
      <c r="A506" s="17">
        <f t="shared" si="94"/>
        <v>17</v>
      </c>
      <c r="B506" s="17">
        <f t="shared" si="95"/>
        <v>3</v>
      </c>
      <c r="D506" s="89" cm="1">
        <f t="array" aca="1" ref="D506" ca="1">IF(INDIRECT(VLOOKUP(B506,B$8:C$38,2,FALSE)&amp;(10*A506-1))="","",INDIRECT(VLOOKUP(B506,B$8:C$38,2,FALSE)&amp;(10*A506-1)))</f>
        <v>46421</v>
      </c>
      <c r="E506" s="17" t="str">
        <f t="shared" ca="1" si="93"/>
        <v>水</v>
      </c>
      <c r="F506" s="17" t="str" cm="1">
        <f t="array" aca="1" ref="F506" ca="1">IF(E506="","",IF(INDIRECT(VLOOKUP(B506,B$8:C$38,2,FALSE)&amp;(10*A506+3))="","",INDIRECT(VLOOKUP(B506,B$8:C$38,2,FALSE)&amp;(10*A506+3))))</f>
        <v/>
      </c>
      <c r="G506" s="17" t="str" cm="1">
        <f t="array" aca="1" ref="G506" ca="1">IF(E506="","",IF(INDIRECT(VLOOKUP(B506,B$8:C$38,2,FALSE)&amp;(10*A506+5))="","",INDIRECT(VLOOKUP(B506,B$8:C$38,2,FALSE)&amp;(10*A506+5))))</f>
        <v/>
      </c>
      <c r="H506" s="17" t="str" cm="1">
        <f t="array" aca="1" ref="H506" ca="1">IF(G506="","",IF(G506="●","振替後",IF(G506="▲","振替前",IF(G506="○","休日",IF(G506="外","非対象期間",IF(INDIRECT(VLOOKUP(B506,B$8:C$38,2,FALSE)&amp;(10*A506+5))="","",INDIRECT(VLOOKUP(B506,B$8:C$38,2,FALSE)&amp;(10*A506+5))))))))</f>
        <v/>
      </c>
    </row>
    <row r="507" spans="1:8">
      <c r="A507" s="17">
        <f t="shared" si="94"/>
        <v>17</v>
      </c>
      <c r="B507" s="17">
        <f t="shared" si="95"/>
        <v>4</v>
      </c>
      <c r="D507" s="89" cm="1">
        <f t="array" aca="1" ref="D507" ca="1">IF(INDIRECT(VLOOKUP(B507,B$8:C$38,2,FALSE)&amp;(10*A507-1))="","",INDIRECT(VLOOKUP(B507,B$8:C$38,2,FALSE)&amp;(10*A507-1)))</f>
        <v>46422</v>
      </c>
      <c r="E507" s="17" t="str">
        <f t="shared" ca="1" si="93"/>
        <v>木</v>
      </c>
      <c r="F507" s="17" t="str" cm="1">
        <f t="array" aca="1" ref="F507" ca="1">IF(E507="","",IF(INDIRECT(VLOOKUP(B507,B$8:C$38,2,FALSE)&amp;(10*A507+3))="","",INDIRECT(VLOOKUP(B507,B$8:C$38,2,FALSE)&amp;(10*A507+3))))</f>
        <v/>
      </c>
      <c r="G507" s="17" t="str" cm="1">
        <f t="array" aca="1" ref="G507" ca="1">IF(E507="","",IF(INDIRECT(VLOOKUP(B507,B$8:C$38,2,FALSE)&amp;(10*A507+5))="","",INDIRECT(VLOOKUP(B507,B$8:C$38,2,FALSE)&amp;(10*A507+5))))</f>
        <v/>
      </c>
      <c r="H507" s="17" t="str" cm="1">
        <f t="array" aca="1" ref="H507" ca="1">IF(G507="","",IF(G507="●","振替後",IF(G507="▲","振替前",IF(G507="○","休日",IF(G507="外","非対象期間",IF(INDIRECT(VLOOKUP(B507,B$8:C$38,2,FALSE)&amp;(10*A507+5))="","",INDIRECT(VLOOKUP(B507,B$8:C$38,2,FALSE)&amp;(10*A507+5))))))))</f>
        <v/>
      </c>
    </row>
    <row r="508" spans="1:8">
      <c r="A508" s="17">
        <f t="shared" si="94"/>
        <v>17</v>
      </c>
      <c r="B508" s="17">
        <f t="shared" si="95"/>
        <v>5</v>
      </c>
      <c r="D508" s="89" cm="1">
        <f t="array" aca="1" ref="D508" ca="1">IF(INDIRECT(VLOOKUP(B508,B$8:C$38,2,FALSE)&amp;(10*A508-1))="","",INDIRECT(VLOOKUP(B508,B$8:C$38,2,FALSE)&amp;(10*A508-1)))</f>
        <v>46423</v>
      </c>
      <c r="E508" s="17" t="str">
        <f t="shared" ca="1" si="93"/>
        <v>金</v>
      </c>
      <c r="F508" s="17" t="str" cm="1">
        <f t="array" aca="1" ref="F508" ca="1">IF(E508="","",IF(INDIRECT(VLOOKUP(B508,B$8:C$38,2,FALSE)&amp;(10*A508+3))="","",INDIRECT(VLOOKUP(B508,B$8:C$38,2,FALSE)&amp;(10*A508+3))))</f>
        <v/>
      </c>
      <c r="G508" s="17" t="str" cm="1">
        <f t="array" aca="1" ref="G508" ca="1">IF(E508="","",IF(INDIRECT(VLOOKUP(B508,B$8:C$38,2,FALSE)&amp;(10*A508+5))="","",INDIRECT(VLOOKUP(B508,B$8:C$38,2,FALSE)&amp;(10*A508+5))))</f>
        <v/>
      </c>
      <c r="H508" s="17" t="str" cm="1">
        <f t="array" aca="1" ref="H508" ca="1">IF(G508="","",IF(G508="●","振替後",IF(G508="▲","振替前",IF(G508="○","休日",IF(G508="外","非対象期間",IF(INDIRECT(VLOOKUP(B508,B$8:C$38,2,FALSE)&amp;(10*A508+5))="","",INDIRECT(VLOOKUP(B508,B$8:C$38,2,FALSE)&amp;(10*A508+5))))))))</f>
        <v/>
      </c>
    </row>
    <row r="509" spans="1:8">
      <c r="A509" s="17">
        <f t="shared" si="94"/>
        <v>17</v>
      </c>
      <c r="B509" s="17">
        <f t="shared" si="95"/>
        <v>6</v>
      </c>
      <c r="D509" s="89" cm="1">
        <f t="array" aca="1" ref="D509" ca="1">IF(INDIRECT(VLOOKUP(B509,B$8:C$38,2,FALSE)&amp;(10*A509-1))="","",INDIRECT(VLOOKUP(B509,B$8:C$38,2,FALSE)&amp;(10*A509-1)))</f>
        <v>46424</v>
      </c>
      <c r="E509" s="17" t="str">
        <f t="shared" ca="1" si="93"/>
        <v>土</v>
      </c>
      <c r="F509" s="17" t="str" cm="1">
        <f t="array" aca="1" ref="F509" ca="1">IF(E509="","",IF(INDIRECT(VLOOKUP(B509,B$8:C$38,2,FALSE)&amp;(10*A509+3))="","",INDIRECT(VLOOKUP(B509,B$8:C$38,2,FALSE)&amp;(10*A509+3))))</f>
        <v/>
      </c>
      <c r="G509" s="17" t="str" cm="1">
        <f t="array" aca="1" ref="G509" ca="1">IF(E509="","",IF(INDIRECT(VLOOKUP(B509,B$8:C$38,2,FALSE)&amp;(10*A509+5))="","",INDIRECT(VLOOKUP(B509,B$8:C$38,2,FALSE)&amp;(10*A509+5))))</f>
        <v/>
      </c>
      <c r="H509" s="17" t="str" cm="1">
        <f t="array" aca="1" ref="H509" ca="1">IF(G509="","",IF(G509="●","振替後",IF(G509="▲","振替前",IF(G509="○","休日",IF(G509="外","非対象期間",IF(INDIRECT(VLOOKUP(B509,B$8:C$38,2,FALSE)&amp;(10*A509+5))="","",INDIRECT(VLOOKUP(B509,B$8:C$38,2,FALSE)&amp;(10*A509+5))))))))</f>
        <v/>
      </c>
    </row>
    <row r="510" spans="1:8">
      <c r="A510" s="17">
        <f t="shared" si="94"/>
        <v>17</v>
      </c>
      <c r="B510" s="17">
        <f t="shared" si="95"/>
        <v>7</v>
      </c>
      <c r="D510" s="89" cm="1">
        <f t="array" aca="1" ref="D510" ca="1">IF(INDIRECT(VLOOKUP(B510,B$8:C$38,2,FALSE)&amp;(10*A510-1))="","",INDIRECT(VLOOKUP(B510,B$8:C$38,2,FALSE)&amp;(10*A510-1)))</f>
        <v>46425</v>
      </c>
      <c r="E510" s="17" t="str">
        <f t="shared" ca="1" si="93"/>
        <v>日</v>
      </c>
      <c r="F510" s="17" t="str" cm="1">
        <f t="array" aca="1" ref="F510" ca="1">IF(E510="","",IF(INDIRECT(VLOOKUP(B510,B$8:C$38,2,FALSE)&amp;(10*A510+3))="","",INDIRECT(VLOOKUP(B510,B$8:C$38,2,FALSE)&amp;(10*A510+3))))</f>
        <v/>
      </c>
      <c r="G510" s="17" t="str" cm="1">
        <f t="array" aca="1" ref="G510" ca="1">IF(E510="","",IF(INDIRECT(VLOOKUP(B510,B$8:C$38,2,FALSE)&amp;(10*A510+5))="","",INDIRECT(VLOOKUP(B510,B$8:C$38,2,FALSE)&amp;(10*A510+5))))</f>
        <v/>
      </c>
      <c r="H510" s="17" t="str" cm="1">
        <f t="array" aca="1" ref="H510" ca="1">IF(G510="","",IF(G510="●","振替後",IF(G510="▲","振替前",IF(G510="○","休日",IF(G510="外","非対象期間",IF(INDIRECT(VLOOKUP(B510,B$8:C$38,2,FALSE)&amp;(10*A510+5))="","",INDIRECT(VLOOKUP(B510,B$8:C$38,2,FALSE)&amp;(10*A510+5))))))))</f>
        <v/>
      </c>
    </row>
    <row r="511" spans="1:8">
      <c r="A511" s="17">
        <f t="shared" si="94"/>
        <v>17</v>
      </c>
      <c r="B511" s="17">
        <f t="shared" si="95"/>
        <v>8</v>
      </c>
      <c r="D511" s="89" cm="1">
        <f t="array" aca="1" ref="D511" ca="1">IF(INDIRECT(VLOOKUP(B511,B$8:C$38,2,FALSE)&amp;(10*A511-1))="","",INDIRECT(VLOOKUP(B511,B$8:C$38,2,FALSE)&amp;(10*A511-1)))</f>
        <v>46426</v>
      </c>
      <c r="E511" s="17" t="str">
        <f t="shared" ca="1" si="93"/>
        <v>月</v>
      </c>
      <c r="F511" s="17" t="str" cm="1">
        <f t="array" aca="1" ref="F511" ca="1">IF(E511="","",IF(INDIRECT(VLOOKUP(B511,B$8:C$38,2,FALSE)&amp;(10*A511+3))="","",INDIRECT(VLOOKUP(B511,B$8:C$38,2,FALSE)&amp;(10*A511+3))))</f>
        <v/>
      </c>
      <c r="G511" s="17" t="str" cm="1">
        <f t="array" aca="1" ref="G511" ca="1">IF(E511="","",IF(INDIRECT(VLOOKUP(B511,B$8:C$38,2,FALSE)&amp;(10*A511+5))="","",INDIRECT(VLOOKUP(B511,B$8:C$38,2,FALSE)&amp;(10*A511+5))))</f>
        <v/>
      </c>
      <c r="H511" s="17" t="str" cm="1">
        <f t="array" aca="1" ref="H511" ca="1">IF(G511="","",IF(G511="●","振替後",IF(G511="▲","振替前",IF(G511="○","休日",IF(G511="外","非対象期間",IF(INDIRECT(VLOOKUP(B511,B$8:C$38,2,FALSE)&amp;(10*A511+5))="","",INDIRECT(VLOOKUP(B511,B$8:C$38,2,FALSE)&amp;(10*A511+5))))))))</f>
        <v/>
      </c>
    </row>
    <row r="512" spans="1:8">
      <c r="A512" s="17">
        <f t="shared" si="94"/>
        <v>17</v>
      </c>
      <c r="B512" s="17">
        <f t="shared" si="95"/>
        <v>9</v>
      </c>
      <c r="D512" s="89" cm="1">
        <f t="array" aca="1" ref="D512" ca="1">IF(INDIRECT(VLOOKUP(B512,B$8:C$38,2,FALSE)&amp;(10*A512-1))="","",INDIRECT(VLOOKUP(B512,B$8:C$38,2,FALSE)&amp;(10*A512-1)))</f>
        <v>46427</v>
      </c>
      <c r="E512" s="17" t="str">
        <f t="shared" ca="1" si="93"/>
        <v>火</v>
      </c>
      <c r="F512" s="17" t="str" cm="1">
        <f t="array" aca="1" ref="F512" ca="1">IF(E512="","",IF(INDIRECT(VLOOKUP(B512,B$8:C$38,2,FALSE)&amp;(10*A512+3))="","",INDIRECT(VLOOKUP(B512,B$8:C$38,2,FALSE)&amp;(10*A512+3))))</f>
        <v/>
      </c>
      <c r="G512" s="17" t="str" cm="1">
        <f t="array" aca="1" ref="G512" ca="1">IF(E512="","",IF(INDIRECT(VLOOKUP(B512,B$8:C$38,2,FALSE)&amp;(10*A512+5))="","",INDIRECT(VLOOKUP(B512,B$8:C$38,2,FALSE)&amp;(10*A512+5))))</f>
        <v/>
      </c>
      <c r="H512" s="17" t="str" cm="1">
        <f t="array" aca="1" ref="H512" ca="1">IF(G512="","",IF(G512="●","振替後",IF(G512="▲","振替前",IF(G512="○","休日",IF(G512="外","非対象期間",IF(INDIRECT(VLOOKUP(B512,B$8:C$38,2,FALSE)&amp;(10*A512+5))="","",INDIRECT(VLOOKUP(B512,B$8:C$38,2,FALSE)&amp;(10*A512+5))))))))</f>
        <v/>
      </c>
    </row>
    <row r="513" spans="1:8">
      <c r="A513" s="17">
        <f t="shared" si="94"/>
        <v>17</v>
      </c>
      <c r="B513" s="17">
        <f t="shared" si="95"/>
        <v>10</v>
      </c>
      <c r="D513" s="89" cm="1">
        <f t="array" aca="1" ref="D513" ca="1">IF(INDIRECT(VLOOKUP(B513,B$8:C$38,2,FALSE)&amp;(10*A513-1))="","",INDIRECT(VLOOKUP(B513,B$8:C$38,2,FALSE)&amp;(10*A513-1)))</f>
        <v>46428</v>
      </c>
      <c r="E513" s="17" t="str">
        <f t="shared" ca="1" si="93"/>
        <v>水</v>
      </c>
      <c r="F513" s="17" t="str" cm="1">
        <f t="array" aca="1" ref="F513" ca="1">IF(E513="","",IF(INDIRECT(VLOOKUP(B513,B$8:C$38,2,FALSE)&amp;(10*A513+3))="","",INDIRECT(VLOOKUP(B513,B$8:C$38,2,FALSE)&amp;(10*A513+3))))</f>
        <v/>
      </c>
      <c r="G513" s="17" t="str" cm="1">
        <f t="array" aca="1" ref="G513" ca="1">IF(E513="","",IF(INDIRECT(VLOOKUP(B513,B$8:C$38,2,FALSE)&amp;(10*A513+5))="","",INDIRECT(VLOOKUP(B513,B$8:C$38,2,FALSE)&amp;(10*A513+5))))</f>
        <v/>
      </c>
      <c r="H513" s="17" t="str" cm="1">
        <f t="array" aca="1" ref="H513" ca="1">IF(G513="","",IF(G513="●","振替後",IF(G513="▲","振替前",IF(G513="○","休日",IF(G513="外","非対象期間",IF(INDIRECT(VLOOKUP(B513,B$8:C$38,2,FALSE)&amp;(10*A513+5))="","",INDIRECT(VLOOKUP(B513,B$8:C$38,2,FALSE)&amp;(10*A513+5))))))))</f>
        <v/>
      </c>
    </row>
    <row r="514" spans="1:8">
      <c r="A514" s="17">
        <f t="shared" si="94"/>
        <v>17</v>
      </c>
      <c r="B514" s="17">
        <f t="shared" si="95"/>
        <v>11</v>
      </c>
      <c r="D514" s="89" cm="1">
        <f t="array" aca="1" ref="D514" ca="1">IF(INDIRECT(VLOOKUP(B514,B$8:C$38,2,FALSE)&amp;(10*A514-1))="","",INDIRECT(VLOOKUP(B514,B$8:C$38,2,FALSE)&amp;(10*A514-1)))</f>
        <v>46429</v>
      </c>
      <c r="E514" s="17" t="str">
        <f t="shared" ca="1" si="93"/>
        <v>木</v>
      </c>
      <c r="F514" s="17" t="str" cm="1">
        <f t="array" aca="1" ref="F514" ca="1">IF(E514="","",IF(INDIRECT(VLOOKUP(B514,B$8:C$38,2,FALSE)&amp;(10*A514+3))="","",INDIRECT(VLOOKUP(B514,B$8:C$38,2,FALSE)&amp;(10*A514+3))))</f>
        <v/>
      </c>
      <c r="G514" s="17" t="str" cm="1">
        <f t="array" aca="1" ref="G514" ca="1">IF(E514="","",IF(INDIRECT(VLOOKUP(B514,B$8:C$38,2,FALSE)&amp;(10*A514+5))="","",INDIRECT(VLOOKUP(B514,B$8:C$38,2,FALSE)&amp;(10*A514+5))))</f>
        <v/>
      </c>
      <c r="H514" s="17" t="str" cm="1">
        <f t="array" aca="1" ref="H514" ca="1">IF(G514="","",IF(G514="●","振替後",IF(G514="▲","振替前",IF(G514="○","休日",IF(G514="外","非対象期間",IF(INDIRECT(VLOOKUP(B514,B$8:C$38,2,FALSE)&amp;(10*A514+5))="","",INDIRECT(VLOOKUP(B514,B$8:C$38,2,FALSE)&amp;(10*A514+5))))))))</f>
        <v/>
      </c>
    </row>
    <row r="515" spans="1:8">
      <c r="A515" s="17">
        <f t="shared" si="94"/>
        <v>17</v>
      </c>
      <c r="B515" s="17">
        <f t="shared" si="95"/>
        <v>12</v>
      </c>
      <c r="D515" s="89" cm="1">
        <f t="array" aca="1" ref="D515" ca="1">IF(INDIRECT(VLOOKUP(B515,B$8:C$38,2,FALSE)&amp;(10*A515-1))="","",INDIRECT(VLOOKUP(B515,B$8:C$38,2,FALSE)&amp;(10*A515-1)))</f>
        <v>46430</v>
      </c>
      <c r="E515" s="17" t="str">
        <f t="shared" ca="1" si="93"/>
        <v>金</v>
      </c>
      <c r="F515" s="17" t="str" cm="1">
        <f t="array" aca="1" ref="F515" ca="1">IF(E515="","",IF(INDIRECT(VLOOKUP(B515,B$8:C$38,2,FALSE)&amp;(10*A515+3))="","",INDIRECT(VLOOKUP(B515,B$8:C$38,2,FALSE)&amp;(10*A515+3))))</f>
        <v/>
      </c>
      <c r="G515" s="17" t="str" cm="1">
        <f t="array" aca="1" ref="G515" ca="1">IF(E515="","",IF(INDIRECT(VLOOKUP(B515,B$8:C$38,2,FALSE)&amp;(10*A515+5))="","",INDIRECT(VLOOKUP(B515,B$8:C$38,2,FALSE)&amp;(10*A515+5))))</f>
        <v/>
      </c>
      <c r="H515" s="17" t="str" cm="1">
        <f t="array" aca="1" ref="H515" ca="1">IF(G515="","",IF(G515="●","振替後",IF(G515="▲","振替前",IF(G515="○","休日",IF(G515="外","非対象期間",IF(INDIRECT(VLOOKUP(B515,B$8:C$38,2,FALSE)&amp;(10*A515+5))="","",INDIRECT(VLOOKUP(B515,B$8:C$38,2,FALSE)&amp;(10*A515+5))))))))</f>
        <v/>
      </c>
    </row>
    <row r="516" spans="1:8">
      <c r="A516" s="17">
        <f t="shared" si="94"/>
        <v>17</v>
      </c>
      <c r="B516" s="17">
        <f t="shared" si="95"/>
        <v>13</v>
      </c>
      <c r="D516" s="89" cm="1">
        <f t="array" aca="1" ref="D516" ca="1">IF(INDIRECT(VLOOKUP(B516,B$8:C$38,2,FALSE)&amp;(10*A516-1))="","",INDIRECT(VLOOKUP(B516,B$8:C$38,2,FALSE)&amp;(10*A516-1)))</f>
        <v>46431</v>
      </c>
      <c r="E516" s="17" t="str">
        <f t="shared" ca="1" si="93"/>
        <v>土</v>
      </c>
      <c r="F516" s="17" t="str" cm="1">
        <f t="array" aca="1" ref="F516" ca="1">IF(E516="","",IF(INDIRECT(VLOOKUP(B516,B$8:C$38,2,FALSE)&amp;(10*A516+3))="","",INDIRECT(VLOOKUP(B516,B$8:C$38,2,FALSE)&amp;(10*A516+3))))</f>
        <v/>
      </c>
      <c r="G516" s="17" t="str" cm="1">
        <f t="array" aca="1" ref="G516" ca="1">IF(E516="","",IF(INDIRECT(VLOOKUP(B516,B$8:C$38,2,FALSE)&amp;(10*A516+5))="","",INDIRECT(VLOOKUP(B516,B$8:C$38,2,FALSE)&amp;(10*A516+5))))</f>
        <v/>
      </c>
      <c r="H516" s="17" t="str" cm="1">
        <f t="array" aca="1" ref="H516" ca="1">IF(G516="","",IF(G516="●","振替後",IF(G516="▲","振替前",IF(G516="○","休日",IF(G516="外","非対象期間",IF(INDIRECT(VLOOKUP(B516,B$8:C$38,2,FALSE)&amp;(10*A516+5))="","",INDIRECT(VLOOKUP(B516,B$8:C$38,2,FALSE)&amp;(10*A516+5))))))))</f>
        <v/>
      </c>
    </row>
    <row r="517" spans="1:8">
      <c r="A517" s="17">
        <f t="shared" si="94"/>
        <v>17</v>
      </c>
      <c r="B517" s="17">
        <f t="shared" si="95"/>
        <v>14</v>
      </c>
      <c r="D517" s="89" cm="1">
        <f t="array" aca="1" ref="D517" ca="1">IF(INDIRECT(VLOOKUP(B517,B$8:C$38,2,FALSE)&amp;(10*A517-1))="","",INDIRECT(VLOOKUP(B517,B$8:C$38,2,FALSE)&amp;(10*A517-1)))</f>
        <v>46432</v>
      </c>
      <c r="E517" s="17" t="str">
        <f t="shared" ca="1" si="93"/>
        <v>日</v>
      </c>
      <c r="F517" s="17" t="str" cm="1">
        <f t="array" aca="1" ref="F517" ca="1">IF(E517="","",IF(INDIRECT(VLOOKUP(B517,B$8:C$38,2,FALSE)&amp;(10*A517+3))="","",INDIRECT(VLOOKUP(B517,B$8:C$38,2,FALSE)&amp;(10*A517+3))))</f>
        <v/>
      </c>
      <c r="G517" s="17" t="str" cm="1">
        <f t="array" aca="1" ref="G517" ca="1">IF(E517="","",IF(INDIRECT(VLOOKUP(B517,B$8:C$38,2,FALSE)&amp;(10*A517+5))="","",INDIRECT(VLOOKUP(B517,B$8:C$38,2,FALSE)&amp;(10*A517+5))))</f>
        <v/>
      </c>
      <c r="H517" s="17" t="str" cm="1">
        <f t="array" aca="1" ref="H517" ca="1">IF(G517="","",IF(G517="●","振替後",IF(G517="▲","振替前",IF(G517="○","休日",IF(G517="外","非対象期間",IF(INDIRECT(VLOOKUP(B517,B$8:C$38,2,FALSE)&amp;(10*A517+5))="","",INDIRECT(VLOOKUP(B517,B$8:C$38,2,FALSE)&amp;(10*A517+5))))))))</f>
        <v/>
      </c>
    </row>
    <row r="518" spans="1:8">
      <c r="A518" s="17">
        <f t="shared" si="94"/>
        <v>17</v>
      </c>
      <c r="B518" s="17">
        <f t="shared" si="95"/>
        <v>15</v>
      </c>
      <c r="D518" s="89" cm="1">
        <f t="array" aca="1" ref="D518" ca="1">IF(INDIRECT(VLOOKUP(B518,B$8:C$38,2,FALSE)&amp;(10*A518-1))="","",INDIRECT(VLOOKUP(B518,B$8:C$38,2,FALSE)&amp;(10*A518-1)))</f>
        <v>46433</v>
      </c>
      <c r="E518" s="17" t="str">
        <f t="shared" ca="1" si="93"/>
        <v>月</v>
      </c>
      <c r="F518" s="17" t="str" cm="1">
        <f t="array" aca="1" ref="F518" ca="1">IF(E518="","",IF(INDIRECT(VLOOKUP(B518,B$8:C$38,2,FALSE)&amp;(10*A518+3))="","",INDIRECT(VLOOKUP(B518,B$8:C$38,2,FALSE)&amp;(10*A518+3))))</f>
        <v/>
      </c>
      <c r="G518" s="17" t="str" cm="1">
        <f t="array" aca="1" ref="G518" ca="1">IF(E518="","",IF(INDIRECT(VLOOKUP(B518,B$8:C$38,2,FALSE)&amp;(10*A518+5))="","",INDIRECT(VLOOKUP(B518,B$8:C$38,2,FALSE)&amp;(10*A518+5))))</f>
        <v/>
      </c>
      <c r="H518" s="17" t="str" cm="1">
        <f t="array" aca="1" ref="H518" ca="1">IF(G518="","",IF(G518="●","振替後",IF(G518="▲","振替前",IF(G518="○","休日",IF(G518="外","非対象期間",IF(INDIRECT(VLOOKUP(B518,B$8:C$38,2,FALSE)&amp;(10*A518+5))="","",INDIRECT(VLOOKUP(B518,B$8:C$38,2,FALSE)&amp;(10*A518+5))))))))</f>
        <v/>
      </c>
    </row>
    <row r="519" spans="1:8">
      <c r="A519" s="17">
        <f t="shared" si="94"/>
        <v>17</v>
      </c>
      <c r="B519" s="17">
        <f t="shared" si="95"/>
        <v>16</v>
      </c>
      <c r="D519" s="89" cm="1">
        <f t="array" aca="1" ref="D519" ca="1">IF(INDIRECT(VLOOKUP(B519,B$8:C$38,2,FALSE)&amp;(10*A519-1))="","",INDIRECT(VLOOKUP(B519,B$8:C$38,2,FALSE)&amp;(10*A519-1)))</f>
        <v>46434</v>
      </c>
      <c r="E519" s="17" t="str">
        <f t="shared" ca="1" si="93"/>
        <v>火</v>
      </c>
      <c r="F519" s="17" t="str" cm="1">
        <f t="array" aca="1" ref="F519" ca="1">IF(E519="","",IF(INDIRECT(VLOOKUP(B519,B$8:C$38,2,FALSE)&amp;(10*A519+3))="","",INDIRECT(VLOOKUP(B519,B$8:C$38,2,FALSE)&amp;(10*A519+3))))</f>
        <v/>
      </c>
      <c r="G519" s="17" t="str" cm="1">
        <f t="array" aca="1" ref="G519" ca="1">IF(E519="","",IF(INDIRECT(VLOOKUP(B519,B$8:C$38,2,FALSE)&amp;(10*A519+5))="","",INDIRECT(VLOOKUP(B519,B$8:C$38,2,FALSE)&amp;(10*A519+5))))</f>
        <v/>
      </c>
      <c r="H519" s="17" t="str" cm="1">
        <f t="array" aca="1" ref="H519" ca="1">IF(G519="","",IF(G519="●","振替後",IF(G519="▲","振替前",IF(G519="○","休日",IF(G519="外","非対象期間",IF(INDIRECT(VLOOKUP(B519,B$8:C$38,2,FALSE)&amp;(10*A519+5))="","",INDIRECT(VLOOKUP(B519,B$8:C$38,2,FALSE)&amp;(10*A519+5))))))))</f>
        <v/>
      </c>
    </row>
    <row r="520" spans="1:8">
      <c r="A520" s="17">
        <f t="shared" si="94"/>
        <v>17</v>
      </c>
      <c r="B520" s="17">
        <f t="shared" si="95"/>
        <v>17</v>
      </c>
      <c r="D520" s="89" cm="1">
        <f t="array" aca="1" ref="D520" ca="1">IF(INDIRECT(VLOOKUP(B520,B$8:C$38,2,FALSE)&amp;(10*A520-1))="","",INDIRECT(VLOOKUP(B520,B$8:C$38,2,FALSE)&amp;(10*A520-1)))</f>
        <v>46435</v>
      </c>
      <c r="E520" s="17" t="str">
        <f t="shared" ca="1" si="93"/>
        <v>水</v>
      </c>
      <c r="F520" s="17" t="str" cm="1">
        <f t="array" aca="1" ref="F520" ca="1">IF(E520="","",IF(INDIRECT(VLOOKUP(B520,B$8:C$38,2,FALSE)&amp;(10*A520+3))="","",INDIRECT(VLOOKUP(B520,B$8:C$38,2,FALSE)&amp;(10*A520+3))))</f>
        <v/>
      </c>
      <c r="G520" s="17" t="str" cm="1">
        <f t="array" aca="1" ref="G520" ca="1">IF(E520="","",IF(INDIRECT(VLOOKUP(B520,B$8:C$38,2,FALSE)&amp;(10*A520+5))="","",INDIRECT(VLOOKUP(B520,B$8:C$38,2,FALSE)&amp;(10*A520+5))))</f>
        <v/>
      </c>
      <c r="H520" s="17" t="str" cm="1">
        <f t="array" aca="1" ref="H520" ca="1">IF(G520="","",IF(G520="●","振替後",IF(G520="▲","振替前",IF(G520="○","休日",IF(G520="外","非対象期間",IF(INDIRECT(VLOOKUP(B520,B$8:C$38,2,FALSE)&amp;(10*A520+5))="","",INDIRECT(VLOOKUP(B520,B$8:C$38,2,FALSE)&amp;(10*A520+5))))))))</f>
        <v/>
      </c>
    </row>
    <row r="521" spans="1:8">
      <c r="A521" s="17">
        <f t="shared" si="94"/>
        <v>17</v>
      </c>
      <c r="B521" s="17">
        <f t="shared" si="95"/>
        <v>18</v>
      </c>
      <c r="D521" s="89" cm="1">
        <f t="array" aca="1" ref="D521" ca="1">IF(INDIRECT(VLOOKUP(B521,B$8:C$38,2,FALSE)&amp;(10*A521-1))="","",INDIRECT(VLOOKUP(B521,B$8:C$38,2,FALSE)&amp;(10*A521-1)))</f>
        <v>46436</v>
      </c>
      <c r="E521" s="17" t="str">
        <f t="shared" ref="E521:E584" ca="1" si="96">TEXT(D521,"aaa")</f>
        <v>木</v>
      </c>
      <c r="F521" s="17" t="str" cm="1">
        <f t="array" aca="1" ref="F521" ca="1">IF(E521="","",IF(INDIRECT(VLOOKUP(B521,B$8:C$38,2,FALSE)&amp;(10*A521+3))="","",INDIRECT(VLOOKUP(B521,B$8:C$38,2,FALSE)&amp;(10*A521+3))))</f>
        <v/>
      </c>
      <c r="G521" s="17" t="str" cm="1">
        <f t="array" aca="1" ref="G521" ca="1">IF(E521="","",IF(INDIRECT(VLOOKUP(B521,B$8:C$38,2,FALSE)&amp;(10*A521+5))="","",INDIRECT(VLOOKUP(B521,B$8:C$38,2,FALSE)&amp;(10*A521+5))))</f>
        <v/>
      </c>
      <c r="H521" s="17" t="str" cm="1">
        <f t="array" aca="1" ref="H521" ca="1">IF(G521="","",IF(G521="●","振替後",IF(G521="▲","振替前",IF(G521="○","休日",IF(G521="外","非対象期間",IF(INDIRECT(VLOOKUP(B521,B$8:C$38,2,FALSE)&amp;(10*A521+5))="","",INDIRECT(VLOOKUP(B521,B$8:C$38,2,FALSE)&amp;(10*A521+5))))))))</f>
        <v/>
      </c>
    </row>
    <row r="522" spans="1:8">
      <c r="A522" s="17">
        <f t="shared" si="94"/>
        <v>17</v>
      </c>
      <c r="B522" s="17">
        <f t="shared" si="95"/>
        <v>19</v>
      </c>
      <c r="D522" s="89" cm="1">
        <f t="array" aca="1" ref="D522" ca="1">IF(INDIRECT(VLOOKUP(B522,B$8:C$38,2,FALSE)&amp;(10*A522-1))="","",INDIRECT(VLOOKUP(B522,B$8:C$38,2,FALSE)&amp;(10*A522-1)))</f>
        <v>46437</v>
      </c>
      <c r="E522" s="17" t="str">
        <f t="shared" ca="1" si="96"/>
        <v>金</v>
      </c>
      <c r="F522" s="17" t="str" cm="1">
        <f t="array" aca="1" ref="F522" ca="1">IF(E522="","",IF(INDIRECT(VLOOKUP(B522,B$8:C$38,2,FALSE)&amp;(10*A522+3))="","",INDIRECT(VLOOKUP(B522,B$8:C$38,2,FALSE)&amp;(10*A522+3))))</f>
        <v/>
      </c>
      <c r="G522" s="17" t="str" cm="1">
        <f t="array" aca="1" ref="G522" ca="1">IF(E522="","",IF(INDIRECT(VLOOKUP(B522,B$8:C$38,2,FALSE)&amp;(10*A522+5))="","",INDIRECT(VLOOKUP(B522,B$8:C$38,2,FALSE)&amp;(10*A522+5))))</f>
        <v/>
      </c>
      <c r="H522" s="17" t="str" cm="1">
        <f t="array" aca="1" ref="H522" ca="1">IF(G522="","",IF(G522="●","振替後",IF(G522="▲","振替前",IF(G522="○","休日",IF(G522="外","非対象期間",IF(INDIRECT(VLOOKUP(B522,B$8:C$38,2,FALSE)&amp;(10*A522+5))="","",INDIRECT(VLOOKUP(B522,B$8:C$38,2,FALSE)&amp;(10*A522+5))))))))</f>
        <v/>
      </c>
    </row>
    <row r="523" spans="1:8">
      <c r="A523" s="17">
        <f t="shared" si="94"/>
        <v>17</v>
      </c>
      <c r="B523" s="17">
        <f t="shared" si="95"/>
        <v>20</v>
      </c>
      <c r="D523" s="89" cm="1">
        <f t="array" aca="1" ref="D523" ca="1">IF(INDIRECT(VLOOKUP(B523,B$8:C$38,2,FALSE)&amp;(10*A523-1))="","",INDIRECT(VLOOKUP(B523,B$8:C$38,2,FALSE)&amp;(10*A523-1)))</f>
        <v>46438</v>
      </c>
      <c r="E523" s="17" t="str">
        <f t="shared" ca="1" si="96"/>
        <v>土</v>
      </c>
      <c r="F523" s="17" t="str" cm="1">
        <f t="array" aca="1" ref="F523" ca="1">IF(E523="","",IF(INDIRECT(VLOOKUP(B523,B$8:C$38,2,FALSE)&amp;(10*A523+3))="","",INDIRECT(VLOOKUP(B523,B$8:C$38,2,FALSE)&amp;(10*A523+3))))</f>
        <v/>
      </c>
      <c r="G523" s="17" t="str" cm="1">
        <f t="array" aca="1" ref="G523" ca="1">IF(E523="","",IF(INDIRECT(VLOOKUP(B523,B$8:C$38,2,FALSE)&amp;(10*A523+5))="","",INDIRECT(VLOOKUP(B523,B$8:C$38,2,FALSE)&amp;(10*A523+5))))</f>
        <v/>
      </c>
      <c r="H523" s="17" t="str" cm="1">
        <f t="array" aca="1" ref="H523" ca="1">IF(G523="","",IF(G523="●","振替後",IF(G523="▲","振替前",IF(G523="○","休日",IF(G523="外","非対象期間",IF(INDIRECT(VLOOKUP(B523,B$8:C$38,2,FALSE)&amp;(10*A523+5))="","",INDIRECT(VLOOKUP(B523,B$8:C$38,2,FALSE)&amp;(10*A523+5))))))))</f>
        <v/>
      </c>
    </row>
    <row r="524" spans="1:8">
      <c r="A524" s="17">
        <f t="shared" si="94"/>
        <v>17</v>
      </c>
      <c r="B524" s="17">
        <f t="shared" si="95"/>
        <v>21</v>
      </c>
      <c r="D524" s="89" cm="1">
        <f t="array" aca="1" ref="D524" ca="1">IF(INDIRECT(VLOOKUP(B524,B$8:C$38,2,FALSE)&amp;(10*A524-1))="","",INDIRECT(VLOOKUP(B524,B$8:C$38,2,FALSE)&amp;(10*A524-1)))</f>
        <v>46439</v>
      </c>
      <c r="E524" s="17" t="str">
        <f t="shared" ca="1" si="96"/>
        <v>日</v>
      </c>
      <c r="F524" s="17" t="str" cm="1">
        <f t="array" aca="1" ref="F524" ca="1">IF(E524="","",IF(INDIRECT(VLOOKUP(B524,B$8:C$38,2,FALSE)&amp;(10*A524+3))="","",INDIRECT(VLOOKUP(B524,B$8:C$38,2,FALSE)&amp;(10*A524+3))))</f>
        <v/>
      </c>
      <c r="G524" s="17" t="str" cm="1">
        <f t="array" aca="1" ref="G524" ca="1">IF(E524="","",IF(INDIRECT(VLOOKUP(B524,B$8:C$38,2,FALSE)&amp;(10*A524+5))="","",INDIRECT(VLOOKUP(B524,B$8:C$38,2,FALSE)&amp;(10*A524+5))))</f>
        <v/>
      </c>
      <c r="H524" s="17" t="str" cm="1">
        <f t="array" aca="1" ref="H524" ca="1">IF(G524="","",IF(G524="●","振替後",IF(G524="▲","振替前",IF(G524="○","休日",IF(G524="外","非対象期間",IF(INDIRECT(VLOOKUP(B524,B$8:C$38,2,FALSE)&amp;(10*A524+5))="","",INDIRECT(VLOOKUP(B524,B$8:C$38,2,FALSE)&amp;(10*A524+5))))))))</f>
        <v/>
      </c>
    </row>
    <row r="525" spans="1:8">
      <c r="A525" s="17">
        <f t="shared" si="94"/>
        <v>17</v>
      </c>
      <c r="B525" s="17">
        <f t="shared" si="95"/>
        <v>22</v>
      </c>
      <c r="D525" s="89" cm="1">
        <f t="array" aca="1" ref="D525" ca="1">IF(INDIRECT(VLOOKUP(B525,B$8:C$38,2,FALSE)&amp;(10*A525-1))="","",INDIRECT(VLOOKUP(B525,B$8:C$38,2,FALSE)&amp;(10*A525-1)))</f>
        <v>46440</v>
      </c>
      <c r="E525" s="17" t="str">
        <f t="shared" ca="1" si="96"/>
        <v>月</v>
      </c>
      <c r="F525" s="17" t="str" cm="1">
        <f t="array" aca="1" ref="F525" ca="1">IF(E525="","",IF(INDIRECT(VLOOKUP(B525,B$8:C$38,2,FALSE)&amp;(10*A525+3))="","",INDIRECT(VLOOKUP(B525,B$8:C$38,2,FALSE)&amp;(10*A525+3))))</f>
        <v/>
      </c>
      <c r="G525" s="17" t="str" cm="1">
        <f t="array" aca="1" ref="G525" ca="1">IF(E525="","",IF(INDIRECT(VLOOKUP(B525,B$8:C$38,2,FALSE)&amp;(10*A525+5))="","",INDIRECT(VLOOKUP(B525,B$8:C$38,2,FALSE)&amp;(10*A525+5))))</f>
        <v/>
      </c>
      <c r="H525" s="17" t="str" cm="1">
        <f t="array" aca="1" ref="H525" ca="1">IF(G525="","",IF(G525="●","振替後",IF(G525="▲","振替前",IF(G525="○","休日",IF(G525="外","非対象期間",IF(INDIRECT(VLOOKUP(B525,B$8:C$38,2,FALSE)&amp;(10*A525+5))="","",INDIRECT(VLOOKUP(B525,B$8:C$38,2,FALSE)&amp;(10*A525+5))))))))</f>
        <v/>
      </c>
    </row>
    <row r="526" spans="1:8">
      <c r="A526" s="17">
        <f t="shared" si="94"/>
        <v>17</v>
      </c>
      <c r="B526" s="17">
        <f t="shared" si="95"/>
        <v>23</v>
      </c>
      <c r="D526" s="89" cm="1">
        <f t="array" aca="1" ref="D526" ca="1">IF(INDIRECT(VLOOKUP(B526,B$8:C$38,2,FALSE)&amp;(10*A526-1))="","",INDIRECT(VLOOKUP(B526,B$8:C$38,2,FALSE)&amp;(10*A526-1)))</f>
        <v>46441</v>
      </c>
      <c r="E526" s="17" t="str">
        <f t="shared" ca="1" si="96"/>
        <v>火</v>
      </c>
      <c r="F526" s="17" t="str" cm="1">
        <f t="array" aca="1" ref="F526" ca="1">IF(E526="","",IF(INDIRECT(VLOOKUP(B526,B$8:C$38,2,FALSE)&amp;(10*A526+3))="","",INDIRECT(VLOOKUP(B526,B$8:C$38,2,FALSE)&amp;(10*A526+3))))</f>
        <v/>
      </c>
      <c r="G526" s="17" t="str" cm="1">
        <f t="array" aca="1" ref="G526" ca="1">IF(E526="","",IF(INDIRECT(VLOOKUP(B526,B$8:C$38,2,FALSE)&amp;(10*A526+5))="","",INDIRECT(VLOOKUP(B526,B$8:C$38,2,FALSE)&amp;(10*A526+5))))</f>
        <v/>
      </c>
      <c r="H526" s="17" t="str" cm="1">
        <f t="array" aca="1" ref="H526" ca="1">IF(G526="","",IF(G526="●","振替後",IF(G526="▲","振替前",IF(G526="○","休日",IF(G526="外","非対象期間",IF(INDIRECT(VLOOKUP(B526,B$8:C$38,2,FALSE)&amp;(10*A526+5))="","",INDIRECT(VLOOKUP(B526,B$8:C$38,2,FALSE)&amp;(10*A526+5))))))))</f>
        <v/>
      </c>
    </row>
    <row r="527" spans="1:8">
      <c r="A527" s="17">
        <f t="shared" si="94"/>
        <v>17</v>
      </c>
      <c r="B527" s="17">
        <f t="shared" si="95"/>
        <v>24</v>
      </c>
      <c r="D527" s="89" cm="1">
        <f t="array" aca="1" ref="D527" ca="1">IF(INDIRECT(VLOOKUP(B527,B$8:C$38,2,FALSE)&amp;(10*A527-1))="","",INDIRECT(VLOOKUP(B527,B$8:C$38,2,FALSE)&amp;(10*A527-1)))</f>
        <v>46442</v>
      </c>
      <c r="E527" s="17" t="str">
        <f t="shared" ca="1" si="96"/>
        <v>水</v>
      </c>
      <c r="F527" s="17" t="str" cm="1">
        <f t="array" aca="1" ref="F527" ca="1">IF(E527="","",IF(INDIRECT(VLOOKUP(B527,B$8:C$38,2,FALSE)&amp;(10*A527+3))="","",INDIRECT(VLOOKUP(B527,B$8:C$38,2,FALSE)&amp;(10*A527+3))))</f>
        <v/>
      </c>
      <c r="G527" s="17" t="str" cm="1">
        <f t="array" aca="1" ref="G527" ca="1">IF(E527="","",IF(INDIRECT(VLOOKUP(B527,B$8:C$38,2,FALSE)&amp;(10*A527+5))="","",INDIRECT(VLOOKUP(B527,B$8:C$38,2,FALSE)&amp;(10*A527+5))))</f>
        <v/>
      </c>
      <c r="H527" s="17" t="str" cm="1">
        <f t="array" aca="1" ref="H527" ca="1">IF(G527="","",IF(G527="●","振替後",IF(G527="▲","振替前",IF(G527="○","休日",IF(G527="外","非対象期間",IF(INDIRECT(VLOOKUP(B527,B$8:C$38,2,FALSE)&amp;(10*A527+5))="","",INDIRECT(VLOOKUP(B527,B$8:C$38,2,FALSE)&amp;(10*A527+5))))))))</f>
        <v/>
      </c>
    </row>
    <row r="528" spans="1:8">
      <c r="A528" s="17">
        <f t="shared" si="94"/>
        <v>17</v>
      </c>
      <c r="B528" s="17">
        <f t="shared" si="95"/>
        <v>25</v>
      </c>
      <c r="D528" s="89" cm="1">
        <f t="array" aca="1" ref="D528" ca="1">IF(INDIRECT(VLOOKUP(B528,B$8:C$38,2,FALSE)&amp;(10*A528-1))="","",INDIRECT(VLOOKUP(B528,B$8:C$38,2,FALSE)&amp;(10*A528-1)))</f>
        <v>46443</v>
      </c>
      <c r="E528" s="17" t="str">
        <f t="shared" ca="1" si="96"/>
        <v>木</v>
      </c>
      <c r="F528" s="17" t="str" cm="1">
        <f t="array" aca="1" ref="F528" ca="1">IF(E528="","",IF(INDIRECT(VLOOKUP(B528,B$8:C$38,2,FALSE)&amp;(10*A528+3))="","",INDIRECT(VLOOKUP(B528,B$8:C$38,2,FALSE)&amp;(10*A528+3))))</f>
        <v/>
      </c>
      <c r="G528" s="17" t="str" cm="1">
        <f t="array" aca="1" ref="G528" ca="1">IF(E528="","",IF(INDIRECT(VLOOKUP(B528,B$8:C$38,2,FALSE)&amp;(10*A528+5))="","",INDIRECT(VLOOKUP(B528,B$8:C$38,2,FALSE)&amp;(10*A528+5))))</f>
        <v/>
      </c>
      <c r="H528" s="17" t="str" cm="1">
        <f t="array" aca="1" ref="H528" ca="1">IF(G528="","",IF(G528="●","振替後",IF(G528="▲","振替前",IF(G528="○","休日",IF(G528="外","非対象期間",IF(INDIRECT(VLOOKUP(B528,B$8:C$38,2,FALSE)&amp;(10*A528+5))="","",INDIRECT(VLOOKUP(B528,B$8:C$38,2,FALSE)&amp;(10*A528+5))))))))</f>
        <v/>
      </c>
    </row>
    <row r="529" spans="1:8">
      <c r="A529" s="17">
        <f t="shared" si="94"/>
        <v>17</v>
      </c>
      <c r="B529" s="17">
        <f t="shared" si="95"/>
        <v>26</v>
      </c>
      <c r="D529" s="89" cm="1">
        <f t="array" aca="1" ref="D529" ca="1">IF(INDIRECT(VLOOKUP(B529,B$8:C$38,2,FALSE)&amp;(10*A529-1))="","",INDIRECT(VLOOKUP(B529,B$8:C$38,2,FALSE)&amp;(10*A529-1)))</f>
        <v>46444</v>
      </c>
      <c r="E529" s="17" t="str">
        <f t="shared" ca="1" si="96"/>
        <v>金</v>
      </c>
      <c r="F529" s="17" t="str" cm="1">
        <f t="array" aca="1" ref="F529" ca="1">IF(E529="","",IF(INDIRECT(VLOOKUP(B529,B$8:C$38,2,FALSE)&amp;(10*A529+3))="","",INDIRECT(VLOOKUP(B529,B$8:C$38,2,FALSE)&amp;(10*A529+3))))</f>
        <v/>
      </c>
      <c r="G529" s="17" t="str" cm="1">
        <f t="array" aca="1" ref="G529" ca="1">IF(E529="","",IF(INDIRECT(VLOOKUP(B529,B$8:C$38,2,FALSE)&amp;(10*A529+5))="","",INDIRECT(VLOOKUP(B529,B$8:C$38,2,FALSE)&amp;(10*A529+5))))</f>
        <v/>
      </c>
      <c r="H529" s="17" t="str" cm="1">
        <f t="array" aca="1" ref="H529" ca="1">IF(G529="","",IF(G529="●","振替後",IF(G529="▲","振替前",IF(G529="○","休日",IF(G529="外","非対象期間",IF(INDIRECT(VLOOKUP(B529,B$8:C$38,2,FALSE)&amp;(10*A529+5))="","",INDIRECT(VLOOKUP(B529,B$8:C$38,2,FALSE)&amp;(10*A529+5))))))))</f>
        <v/>
      </c>
    </row>
    <row r="530" spans="1:8">
      <c r="A530" s="17">
        <f t="shared" si="94"/>
        <v>17</v>
      </c>
      <c r="B530" s="17">
        <f t="shared" si="95"/>
        <v>27</v>
      </c>
      <c r="D530" s="89" cm="1">
        <f t="array" aca="1" ref="D530" ca="1">IF(INDIRECT(VLOOKUP(B530,B$8:C$38,2,FALSE)&amp;(10*A530-1))="","",INDIRECT(VLOOKUP(B530,B$8:C$38,2,FALSE)&amp;(10*A530-1)))</f>
        <v>46445</v>
      </c>
      <c r="E530" s="17" t="str">
        <f t="shared" ca="1" si="96"/>
        <v>土</v>
      </c>
      <c r="F530" s="17" t="str" cm="1">
        <f t="array" aca="1" ref="F530" ca="1">IF(E530="","",IF(INDIRECT(VLOOKUP(B530,B$8:C$38,2,FALSE)&amp;(10*A530+3))="","",INDIRECT(VLOOKUP(B530,B$8:C$38,2,FALSE)&amp;(10*A530+3))))</f>
        <v/>
      </c>
      <c r="G530" s="17" t="str" cm="1">
        <f t="array" aca="1" ref="G530" ca="1">IF(E530="","",IF(INDIRECT(VLOOKUP(B530,B$8:C$38,2,FALSE)&amp;(10*A530+5))="","",INDIRECT(VLOOKUP(B530,B$8:C$38,2,FALSE)&amp;(10*A530+5))))</f>
        <v/>
      </c>
      <c r="H530" s="17" t="str" cm="1">
        <f t="array" aca="1" ref="H530" ca="1">IF(G530="","",IF(G530="●","振替後",IF(G530="▲","振替前",IF(G530="○","休日",IF(G530="外","非対象期間",IF(INDIRECT(VLOOKUP(B530,B$8:C$38,2,FALSE)&amp;(10*A530+5))="","",INDIRECT(VLOOKUP(B530,B$8:C$38,2,FALSE)&amp;(10*A530+5))))))))</f>
        <v/>
      </c>
    </row>
    <row r="531" spans="1:8">
      <c r="A531" s="17">
        <f t="shared" si="94"/>
        <v>17</v>
      </c>
      <c r="B531" s="17">
        <f t="shared" si="95"/>
        <v>28</v>
      </c>
      <c r="D531" s="89" cm="1">
        <f t="array" aca="1" ref="D531" ca="1">IF(INDIRECT(VLOOKUP(B531,B$8:C$38,2,FALSE)&amp;(10*A531-1))="","",INDIRECT(VLOOKUP(B531,B$8:C$38,2,FALSE)&amp;(10*A531-1)))</f>
        <v>46446</v>
      </c>
      <c r="E531" s="17" t="str">
        <f t="shared" ca="1" si="96"/>
        <v>日</v>
      </c>
      <c r="F531" s="17" t="str" cm="1">
        <f t="array" aca="1" ref="F531" ca="1">IF(E531="","",IF(INDIRECT(VLOOKUP(B531,B$8:C$38,2,FALSE)&amp;(10*A531+3))="","",INDIRECT(VLOOKUP(B531,B$8:C$38,2,FALSE)&amp;(10*A531+3))))</f>
        <v/>
      </c>
      <c r="G531" s="17" t="str" cm="1">
        <f t="array" aca="1" ref="G531" ca="1">IF(E531="","",IF(INDIRECT(VLOOKUP(B531,B$8:C$38,2,FALSE)&amp;(10*A531+5))="","",INDIRECT(VLOOKUP(B531,B$8:C$38,2,FALSE)&amp;(10*A531+5))))</f>
        <v/>
      </c>
      <c r="H531" s="17" t="str" cm="1">
        <f t="array" aca="1" ref="H531" ca="1">IF(G531="","",IF(G531="●","振替後",IF(G531="▲","振替前",IF(G531="○","休日",IF(G531="外","非対象期間",IF(INDIRECT(VLOOKUP(B531,B$8:C$38,2,FALSE)&amp;(10*A531+5))="","",INDIRECT(VLOOKUP(B531,B$8:C$38,2,FALSE)&amp;(10*A531+5))))))))</f>
        <v/>
      </c>
    </row>
    <row r="532" spans="1:8">
      <c r="A532" s="17">
        <f t="shared" si="94"/>
        <v>17</v>
      </c>
      <c r="B532" s="17">
        <f t="shared" si="95"/>
        <v>29</v>
      </c>
      <c r="D532" s="89" t="str" cm="1">
        <f t="array" aca="1" ref="D532" ca="1">IF(INDIRECT(VLOOKUP(B532,B$8:C$38,2,FALSE)&amp;(10*A532-1))="","",INDIRECT(VLOOKUP(B532,B$8:C$38,2,FALSE)&amp;(10*A532-1)))</f>
        <v/>
      </c>
      <c r="E532" s="17" t="str">
        <f t="shared" ca="1" si="96"/>
        <v/>
      </c>
      <c r="F532" s="17" t="str" cm="1">
        <f t="array" aca="1" ref="F532" ca="1">IF(E532="","",IF(INDIRECT(VLOOKUP(B532,B$8:C$38,2,FALSE)&amp;(10*A532+3))="","",INDIRECT(VLOOKUP(B532,B$8:C$38,2,FALSE)&amp;(10*A532+3))))</f>
        <v/>
      </c>
      <c r="G532" s="17" t="str" cm="1">
        <f t="array" aca="1" ref="G532" ca="1">IF(E532="","",IF(INDIRECT(VLOOKUP(B532,B$8:C$38,2,FALSE)&amp;(10*A532+5))="","",INDIRECT(VLOOKUP(B532,B$8:C$38,2,FALSE)&amp;(10*A532+5))))</f>
        <v/>
      </c>
      <c r="H532" s="17" t="str" cm="1">
        <f t="array" aca="1" ref="H532" ca="1">IF(G532="","",IF(G532="●","振替後",IF(G532="▲","振替前",IF(G532="○","休日",IF(G532="外","非対象期間",IF(INDIRECT(VLOOKUP(B532,B$8:C$38,2,FALSE)&amp;(10*A532+5))="","",INDIRECT(VLOOKUP(B532,B$8:C$38,2,FALSE)&amp;(10*A532+5))))))))</f>
        <v/>
      </c>
    </row>
    <row r="533" spans="1:8">
      <c r="A533" s="17">
        <f t="shared" si="94"/>
        <v>17</v>
      </c>
      <c r="B533" s="17">
        <f t="shared" si="95"/>
        <v>30</v>
      </c>
      <c r="D533" s="89" t="e" cm="1">
        <f t="array" aca="1" ref="D533" ca="1">IF(INDIRECT(VLOOKUP(B533,B$8:C$38,2,FALSE)&amp;(10*A533-1))="","",INDIRECT(VLOOKUP(B533,B$8:C$38,2,FALSE)&amp;(10*A533-1)))</f>
        <v>#VALUE!</v>
      </c>
      <c r="E533" s="17" t="e">
        <f t="shared" ca="1" si="96"/>
        <v>#VALUE!</v>
      </c>
      <c r="F533" s="17" t="e" cm="1">
        <f t="array" aca="1" ref="F533" ca="1">IF(E533="","",IF(INDIRECT(VLOOKUP(B533,B$8:C$38,2,FALSE)&amp;(10*A533+3))="","",INDIRECT(VLOOKUP(B533,B$8:C$38,2,FALSE)&amp;(10*A533+3))))</f>
        <v>#VALUE!</v>
      </c>
      <c r="G533" s="17" t="e" cm="1">
        <f t="array" aca="1" ref="G533" ca="1">IF(E533="","",IF(INDIRECT(VLOOKUP(B533,B$8:C$38,2,FALSE)&amp;(10*A533+5))="","",INDIRECT(VLOOKUP(B533,B$8:C$38,2,FALSE)&amp;(10*A533+5))))</f>
        <v>#VALUE!</v>
      </c>
      <c r="H533" s="17" t="e" cm="1">
        <f t="array" aca="1" ref="H533" ca="1">IF(G533="","",IF(G533="●","振替後",IF(G533="▲","振替前",IF(G533="○","休日",IF(G533="外","非対象期間",IF(INDIRECT(VLOOKUP(B533,B$8:C$38,2,FALSE)&amp;(10*A533+5))="","",INDIRECT(VLOOKUP(B533,B$8:C$38,2,FALSE)&amp;(10*A533+5))))))))</f>
        <v>#VALUE!</v>
      </c>
    </row>
    <row r="534" spans="1:8">
      <c r="A534" s="17">
        <f t="shared" si="94"/>
        <v>17</v>
      </c>
      <c r="B534" s="17">
        <f t="shared" si="95"/>
        <v>31</v>
      </c>
      <c r="D534" s="89" t="e" cm="1">
        <f t="array" aca="1" ref="D534" ca="1">IF(INDIRECT(VLOOKUP(B534,B$8:C$38,2,FALSE)&amp;(10*A534-1))="","",INDIRECT(VLOOKUP(B534,B$8:C$38,2,FALSE)&amp;(10*A534-1)))</f>
        <v>#VALUE!</v>
      </c>
      <c r="E534" s="17" t="e">
        <f t="shared" ca="1" si="96"/>
        <v>#VALUE!</v>
      </c>
      <c r="F534" s="17" t="e" cm="1">
        <f t="array" aca="1" ref="F534" ca="1">IF(E534="","",IF(INDIRECT(VLOOKUP(B534,B$8:C$38,2,FALSE)&amp;(10*A534+3))="","",INDIRECT(VLOOKUP(B534,B$8:C$38,2,FALSE)&amp;(10*A534+3))))</f>
        <v>#VALUE!</v>
      </c>
      <c r="G534" s="17" t="e" cm="1">
        <f t="array" aca="1" ref="G534" ca="1">IF(E534="","",IF(INDIRECT(VLOOKUP(B534,B$8:C$38,2,FALSE)&amp;(10*A534+5))="","",INDIRECT(VLOOKUP(B534,B$8:C$38,2,FALSE)&amp;(10*A534+5))))</f>
        <v>#VALUE!</v>
      </c>
      <c r="H534" s="17" t="e" cm="1">
        <f t="array" aca="1" ref="H534" ca="1">IF(G534="","",IF(G534="●","振替後",IF(G534="▲","振替前",IF(G534="○","休日",IF(G534="外","非対象期間",IF(INDIRECT(VLOOKUP(B534,B$8:C$38,2,FALSE)&amp;(10*A534+5))="","",INDIRECT(VLOOKUP(B534,B$8:C$38,2,FALSE)&amp;(10*A534+5))))))))</f>
        <v>#VALUE!</v>
      </c>
    </row>
    <row r="535" spans="1:8">
      <c r="A535" s="17">
        <f t="shared" si="94"/>
        <v>18</v>
      </c>
      <c r="B535" s="17">
        <f t="shared" si="95"/>
        <v>1</v>
      </c>
      <c r="D535" s="89" cm="1">
        <f t="array" aca="1" ref="D535" ca="1">IF(INDIRECT(VLOOKUP(B535,B$8:C$38,2,FALSE)&amp;(10*A535-1))="","",INDIRECT(VLOOKUP(B535,B$8:C$38,2,FALSE)&amp;(10*A535-1)))</f>
        <v>46447</v>
      </c>
      <c r="E535" s="17" t="str">
        <f t="shared" ca="1" si="96"/>
        <v>月</v>
      </c>
      <c r="F535" s="17" t="str" cm="1">
        <f t="array" aca="1" ref="F535" ca="1">IF(E535="","",IF(INDIRECT(VLOOKUP(B535,B$8:C$38,2,FALSE)&amp;(10*A535+3))="","",INDIRECT(VLOOKUP(B535,B$8:C$38,2,FALSE)&amp;(10*A535+3))))</f>
        <v/>
      </c>
      <c r="G535" s="17" t="str" cm="1">
        <f t="array" aca="1" ref="G535" ca="1">IF(E535="","",IF(INDIRECT(VLOOKUP(B535,B$8:C$38,2,FALSE)&amp;(10*A535+5))="","",INDIRECT(VLOOKUP(B535,B$8:C$38,2,FALSE)&amp;(10*A535+5))))</f>
        <v/>
      </c>
      <c r="H535" s="17" t="str" cm="1">
        <f t="array" aca="1" ref="H535" ca="1">IF(G535="","",IF(G535="●","振替後",IF(G535="▲","振替前",IF(G535="○","休日",IF(G535="外","非対象期間",IF(INDIRECT(VLOOKUP(B535,B$8:C$38,2,FALSE)&amp;(10*A535+5))="","",INDIRECT(VLOOKUP(B535,B$8:C$38,2,FALSE)&amp;(10*A535+5))))))))</f>
        <v/>
      </c>
    </row>
    <row r="536" spans="1:8">
      <c r="A536" s="17">
        <f t="shared" si="94"/>
        <v>18</v>
      </c>
      <c r="B536" s="17">
        <f t="shared" si="95"/>
        <v>2</v>
      </c>
      <c r="D536" s="89" cm="1">
        <f t="array" aca="1" ref="D536" ca="1">IF(INDIRECT(VLOOKUP(B536,B$8:C$38,2,FALSE)&amp;(10*A536-1))="","",INDIRECT(VLOOKUP(B536,B$8:C$38,2,FALSE)&amp;(10*A536-1)))</f>
        <v>46448</v>
      </c>
      <c r="E536" s="17" t="str">
        <f t="shared" ca="1" si="96"/>
        <v>火</v>
      </c>
      <c r="F536" s="17" t="str" cm="1">
        <f t="array" aca="1" ref="F536" ca="1">IF(E536="","",IF(INDIRECT(VLOOKUP(B536,B$8:C$38,2,FALSE)&amp;(10*A536+3))="","",INDIRECT(VLOOKUP(B536,B$8:C$38,2,FALSE)&amp;(10*A536+3))))</f>
        <v/>
      </c>
      <c r="G536" s="17" t="str" cm="1">
        <f t="array" aca="1" ref="G536" ca="1">IF(E536="","",IF(INDIRECT(VLOOKUP(B536,B$8:C$38,2,FALSE)&amp;(10*A536+5))="","",INDIRECT(VLOOKUP(B536,B$8:C$38,2,FALSE)&amp;(10*A536+5))))</f>
        <v/>
      </c>
      <c r="H536" s="17" t="str" cm="1">
        <f t="array" aca="1" ref="H536" ca="1">IF(G536="","",IF(G536="●","振替後",IF(G536="▲","振替前",IF(G536="○","休日",IF(G536="外","非対象期間",IF(INDIRECT(VLOOKUP(B536,B$8:C$38,2,FALSE)&amp;(10*A536+5))="","",INDIRECT(VLOOKUP(B536,B$8:C$38,2,FALSE)&amp;(10*A536+5))))))))</f>
        <v/>
      </c>
    </row>
    <row r="537" spans="1:8">
      <c r="A537" s="17">
        <f t="shared" si="94"/>
        <v>18</v>
      </c>
      <c r="B537" s="17">
        <f t="shared" si="95"/>
        <v>3</v>
      </c>
      <c r="D537" s="89" cm="1">
        <f t="array" aca="1" ref="D537" ca="1">IF(INDIRECT(VLOOKUP(B537,B$8:C$38,2,FALSE)&amp;(10*A537-1))="","",INDIRECT(VLOOKUP(B537,B$8:C$38,2,FALSE)&amp;(10*A537-1)))</f>
        <v>46449</v>
      </c>
      <c r="E537" s="17" t="str">
        <f t="shared" ca="1" si="96"/>
        <v>水</v>
      </c>
      <c r="F537" s="17" t="str" cm="1">
        <f t="array" aca="1" ref="F537" ca="1">IF(E537="","",IF(INDIRECT(VLOOKUP(B537,B$8:C$38,2,FALSE)&amp;(10*A537+3))="","",INDIRECT(VLOOKUP(B537,B$8:C$38,2,FALSE)&amp;(10*A537+3))))</f>
        <v/>
      </c>
      <c r="G537" s="17" t="str" cm="1">
        <f t="array" aca="1" ref="G537" ca="1">IF(E537="","",IF(INDIRECT(VLOOKUP(B537,B$8:C$38,2,FALSE)&amp;(10*A537+5))="","",INDIRECT(VLOOKUP(B537,B$8:C$38,2,FALSE)&amp;(10*A537+5))))</f>
        <v/>
      </c>
      <c r="H537" s="17" t="str" cm="1">
        <f t="array" aca="1" ref="H537" ca="1">IF(G537="","",IF(G537="●","振替後",IF(G537="▲","振替前",IF(G537="○","休日",IF(G537="外","非対象期間",IF(INDIRECT(VLOOKUP(B537,B$8:C$38,2,FALSE)&amp;(10*A537+5))="","",INDIRECT(VLOOKUP(B537,B$8:C$38,2,FALSE)&amp;(10*A537+5))))))))</f>
        <v/>
      </c>
    </row>
    <row r="538" spans="1:8">
      <c r="A538" s="17">
        <f t="shared" si="94"/>
        <v>18</v>
      </c>
      <c r="B538" s="17">
        <f t="shared" si="95"/>
        <v>4</v>
      </c>
      <c r="D538" s="89" cm="1">
        <f t="array" aca="1" ref="D538" ca="1">IF(INDIRECT(VLOOKUP(B538,B$8:C$38,2,FALSE)&amp;(10*A538-1))="","",INDIRECT(VLOOKUP(B538,B$8:C$38,2,FALSE)&amp;(10*A538-1)))</f>
        <v>46450</v>
      </c>
      <c r="E538" s="17" t="str">
        <f t="shared" ca="1" si="96"/>
        <v>木</v>
      </c>
      <c r="F538" s="17" t="str" cm="1">
        <f t="array" aca="1" ref="F538" ca="1">IF(E538="","",IF(INDIRECT(VLOOKUP(B538,B$8:C$38,2,FALSE)&amp;(10*A538+3))="","",INDIRECT(VLOOKUP(B538,B$8:C$38,2,FALSE)&amp;(10*A538+3))))</f>
        <v/>
      </c>
      <c r="G538" s="17" t="str" cm="1">
        <f t="array" aca="1" ref="G538" ca="1">IF(E538="","",IF(INDIRECT(VLOOKUP(B538,B$8:C$38,2,FALSE)&amp;(10*A538+5))="","",INDIRECT(VLOOKUP(B538,B$8:C$38,2,FALSE)&amp;(10*A538+5))))</f>
        <v/>
      </c>
      <c r="H538" s="17" t="str" cm="1">
        <f t="array" aca="1" ref="H538" ca="1">IF(G538="","",IF(G538="●","振替後",IF(G538="▲","振替前",IF(G538="○","休日",IF(G538="外","非対象期間",IF(INDIRECT(VLOOKUP(B538,B$8:C$38,2,FALSE)&amp;(10*A538+5))="","",INDIRECT(VLOOKUP(B538,B$8:C$38,2,FALSE)&amp;(10*A538+5))))))))</f>
        <v/>
      </c>
    </row>
    <row r="539" spans="1:8">
      <c r="A539" s="17">
        <f t="shared" si="94"/>
        <v>18</v>
      </c>
      <c r="B539" s="17">
        <f t="shared" si="95"/>
        <v>5</v>
      </c>
      <c r="D539" s="89" cm="1">
        <f t="array" aca="1" ref="D539" ca="1">IF(INDIRECT(VLOOKUP(B539,B$8:C$38,2,FALSE)&amp;(10*A539-1))="","",INDIRECT(VLOOKUP(B539,B$8:C$38,2,FALSE)&amp;(10*A539-1)))</f>
        <v>46451</v>
      </c>
      <c r="E539" s="17" t="str">
        <f t="shared" ca="1" si="96"/>
        <v>金</v>
      </c>
      <c r="F539" s="17" t="str" cm="1">
        <f t="array" aca="1" ref="F539" ca="1">IF(E539="","",IF(INDIRECT(VLOOKUP(B539,B$8:C$38,2,FALSE)&amp;(10*A539+3))="","",INDIRECT(VLOOKUP(B539,B$8:C$38,2,FALSE)&amp;(10*A539+3))))</f>
        <v/>
      </c>
      <c r="G539" s="17" t="str" cm="1">
        <f t="array" aca="1" ref="G539" ca="1">IF(E539="","",IF(INDIRECT(VLOOKUP(B539,B$8:C$38,2,FALSE)&amp;(10*A539+5))="","",INDIRECT(VLOOKUP(B539,B$8:C$38,2,FALSE)&amp;(10*A539+5))))</f>
        <v/>
      </c>
      <c r="H539" s="17" t="str" cm="1">
        <f t="array" aca="1" ref="H539" ca="1">IF(G539="","",IF(G539="●","振替後",IF(G539="▲","振替前",IF(G539="○","休日",IF(G539="外","非対象期間",IF(INDIRECT(VLOOKUP(B539,B$8:C$38,2,FALSE)&amp;(10*A539+5))="","",INDIRECT(VLOOKUP(B539,B$8:C$38,2,FALSE)&amp;(10*A539+5))))))))</f>
        <v/>
      </c>
    </row>
    <row r="540" spans="1:8">
      <c r="A540" s="17">
        <f t="shared" si="94"/>
        <v>18</v>
      </c>
      <c r="B540" s="17">
        <f t="shared" si="95"/>
        <v>6</v>
      </c>
      <c r="D540" s="89" cm="1">
        <f t="array" aca="1" ref="D540" ca="1">IF(INDIRECT(VLOOKUP(B540,B$8:C$38,2,FALSE)&amp;(10*A540-1))="","",INDIRECT(VLOOKUP(B540,B$8:C$38,2,FALSE)&amp;(10*A540-1)))</f>
        <v>46452</v>
      </c>
      <c r="E540" s="17" t="str">
        <f t="shared" ca="1" si="96"/>
        <v>土</v>
      </c>
      <c r="F540" s="17" t="str" cm="1">
        <f t="array" aca="1" ref="F540" ca="1">IF(E540="","",IF(INDIRECT(VLOOKUP(B540,B$8:C$38,2,FALSE)&amp;(10*A540+3))="","",INDIRECT(VLOOKUP(B540,B$8:C$38,2,FALSE)&amp;(10*A540+3))))</f>
        <v/>
      </c>
      <c r="G540" s="17" t="str" cm="1">
        <f t="array" aca="1" ref="G540" ca="1">IF(E540="","",IF(INDIRECT(VLOOKUP(B540,B$8:C$38,2,FALSE)&amp;(10*A540+5))="","",INDIRECT(VLOOKUP(B540,B$8:C$38,2,FALSE)&amp;(10*A540+5))))</f>
        <v/>
      </c>
      <c r="H540" s="17" t="str" cm="1">
        <f t="array" aca="1" ref="H540" ca="1">IF(G540="","",IF(G540="●","振替後",IF(G540="▲","振替前",IF(G540="○","休日",IF(G540="外","非対象期間",IF(INDIRECT(VLOOKUP(B540,B$8:C$38,2,FALSE)&amp;(10*A540+5))="","",INDIRECT(VLOOKUP(B540,B$8:C$38,2,FALSE)&amp;(10*A540+5))))))))</f>
        <v/>
      </c>
    </row>
    <row r="541" spans="1:8">
      <c r="A541" s="17">
        <f t="shared" si="94"/>
        <v>18</v>
      </c>
      <c r="B541" s="17">
        <f t="shared" si="95"/>
        <v>7</v>
      </c>
      <c r="D541" s="89" cm="1">
        <f t="array" aca="1" ref="D541" ca="1">IF(INDIRECT(VLOOKUP(B541,B$8:C$38,2,FALSE)&amp;(10*A541-1))="","",INDIRECT(VLOOKUP(B541,B$8:C$38,2,FALSE)&amp;(10*A541-1)))</f>
        <v>46453</v>
      </c>
      <c r="E541" s="17" t="str">
        <f t="shared" ca="1" si="96"/>
        <v>日</v>
      </c>
      <c r="F541" s="17" t="str" cm="1">
        <f t="array" aca="1" ref="F541" ca="1">IF(E541="","",IF(INDIRECT(VLOOKUP(B541,B$8:C$38,2,FALSE)&amp;(10*A541+3))="","",INDIRECT(VLOOKUP(B541,B$8:C$38,2,FALSE)&amp;(10*A541+3))))</f>
        <v/>
      </c>
      <c r="G541" s="17" t="str" cm="1">
        <f t="array" aca="1" ref="G541" ca="1">IF(E541="","",IF(INDIRECT(VLOOKUP(B541,B$8:C$38,2,FALSE)&amp;(10*A541+5))="","",INDIRECT(VLOOKUP(B541,B$8:C$38,2,FALSE)&amp;(10*A541+5))))</f>
        <v/>
      </c>
      <c r="H541" s="17" t="str" cm="1">
        <f t="array" aca="1" ref="H541" ca="1">IF(G541="","",IF(G541="●","振替後",IF(G541="▲","振替前",IF(G541="○","休日",IF(G541="外","非対象期間",IF(INDIRECT(VLOOKUP(B541,B$8:C$38,2,FALSE)&amp;(10*A541+5))="","",INDIRECT(VLOOKUP(B541,B$8:C$38,2,FALSE)&amp;(10*A541+5))))))))</f>
        <v/>
      </c>
    </row>
    <row r="542" spans="1:8">
      <c r="A542" s="17">
        <f t="shared" si="94"/>
        <v>18</v>
      </c>
      <c r="B542" s="17">
        <f t="shared" si="95"/>
        <v>8</v>
      </c>
      <c r="D542" s="89" cm="1">
        <f t="array" aca="1" ref="D542" ca="1">IF(INDIRECT(VLOOKUP(B542,B$8:C$38,2,FALSE)&amp;(10*A542-1))="","",INDIRECT(VLOOKUP(B542,B$8:C$38,2,FALSE)&amp;(10*A542-1)))</f>
        <v>46454</v>
      </c>
      <c r="E542" s="17" t="str">
        <f t="shared" ca="1" si="96"/>
        <v>月</v>
      </c>
      <c r="F542" s="17" t="str" cm="1">
        <f t="array" aca="1" ref="F542" ca="1">IF(E542="","",IF(INDIRECT(VLOOKUP(B542,B$8:C$38,2,FALSE)&amp;(10*A542+3))="","",INDIRECT(VLOOKUP(B542,B$8:C$38,2,FALSE)&amp;(10*A542+3))))</f>
        <v/>
      </c>
      <c r="G542" s="17" t="str" cm="1">
        <f t="array" aca="1" ref="G542" ca="1">IF(E542="","",IF(INDIRECT(VLOOKUP(B542,B$8:C$38,2,FALSE)&amp;(10*A542+5))="","",INDIRECT(VLOOKUP(B542,B$8:C$38,2,FALSE)&amp;(10*A542+5))))</f>
        <v/>
      </c>
      <c r="H542" s="17" t="str" cm="1">
        <f t="array" aca="1" ref="H542" ca="1">IF(G542="","",IF(G542="●","振替後",IF(G542="▲","振替前",IF(G542="○","休日",IF(G542="外","非対象期間",IF(INDIRECT(VLOOKUP(B542,B$8:C$38,2,FALSE)&amp;(10*A542+5))="","",INDIRECT(VLOOKUP(B542,B$8:C$38,2,FALSE)&amp;(10*A542+5))))))))</f>
        <v/>
      </c>
    </row>
    <row r="543" spans="1:8">
      <c r="A543" s="17">
        <f t="shared" si="94"/>
        <v>18</v>
      </c>
      <c r="B543" s="17">
        <f t="shared" si="95"/>
        <v>9</v>
      </c>
      <c r="D543" s="89" cm="1">
        <f t="array" aca="1" ref="D543" ca="1">IF(INDIRECT(VLOOKUP(B543,B$8:C$38,2,FALSE)&amp;(10*A543-1))="","",INDIRECT(VLOOKUP(B543,B$8:C$38,2,FALSE)&amp;(10*A543-1)))</f>
        <v>46455</v>
      </c>
      <c r="E543" s="17" t="str">
        <f t="shared" ca="1" si="96"/>
        <v>火</v>
      </c>
      <c r="F543" s="17" t="str" cm="1">
        <f t="array" aca="1" ref="F543" ca="1">IF(E543="","",IF(INDIRECT(VLOOKUP(B543,B$8:C$38,2,FALSE)&amp;(10*A543+3))="","",INDIRECT(VLOOKUP(B543,B$8:C$38,2,FALSE)&amp;(10*A543+3))))</f>
        <v/>
      </c>
      <c r="G543" s="17" t="str" cm="1">
        <f t="array" aca="1" ref="G543" ca="1">IF(E543="","",IF(INDIRECT(VLOOKUP(B543,B$8:C$38,2,FALSE)&amp;(10*A543+5))="","",INDIRECT(VLOOKUP(B543,B$8:C$38,2,FALSE)&amp;(10*A543+5))))</f>
        <v/>
      </c>
      <c r="H543" s="17" t="str" cm="1">
        <f t="array" aca="1" ref="H543" ca="1">IF(G543="","",IF(G543="●","振替後",IF(G543="▲","振替前",IF(G543="○","休日",IF(G543="外","非対象期間",IF(INDIRECT(VLOOKUP(B543,B$8:C$38,2,FALSE)&amp;(10*A543+5))="","",INDIRECT(VLOOKUP(B543,B$8:C$38,2,FALSE)&amp;(10*A543+5))))))))</f>
        <v/>
      </c>
    </row>
    <row r="544" spans="1:8">
      <c r="A544" s="17">
        <f t="shared" si="94"/>
        <v>18</v>
      </c>
      <c r="B544" s="17">
        <f t="shared" si="95"/>
        <v>10</v>
      </c>
      <c r="D544" s="89" cm="1">
        <f t="array" aca="1" ref="D544" ca="1">IF(INDIRECT(VLOOKUP(B544,B$8:C$38,2,FALSE)&amp;(10*A544-1))="","",INDIRECT(VLOOKUP(B544,B$8:C$38,2,FALSE)&amp;(10*A544-1)))</f>
        <v>46456</v>
      </c>
      <c r="E544" s="17" t="str">
        <f t="shared" ca="1" si="96"/>
        <v>水</v>
      </c>
      <c r="F544" s="17" t="str" cm="1">
        <f t="array" aca="1" ref="F544" ca="1">IF(E544="","",IF(INDIRECT(VLOOKUP(B544,B$8:C$38,2,FALSE)&amp;(10*A544+3))="","",INDIRECT(VLOOKUP(B544,B$8:C$38,2,FALSE)&amp;(10*A544+3))))</f>
        <v/>
      </c>
      <c r="G544" s="17" t="str" cm="1">
        <f t="array" aca="1" ref="G544" ca="1">IF(E544="","",IF(INDIRECT(VLOOKUP(B544,B$8:C$38,2,FALSE)&amp;(10*A544+5))="","",INDIRECT(VLOOKUP(B544,B$8:C$38,2,FALSE)&amp;(10*A544+5))))</f>
        <v/>
      </c>
      <c r="H544" s="17" t="str" cm="1">
        <f t="array" aca="1" ref="H544" ca="1">IF(G544="","",IF(G544="●","振替後",IF(G544="▲","振替前",IF(G544="○","休日",IF(G544="外","非対象期間",IF(INDIRECT(VLOOKUP(B544,B$8:C$38,2,FALSE)&amp;(10*A544+5))="","",INDIRECT(VLOOKUP(B544,B$8:C$38,2,FALSE)&amp;(10*A544+5))))))))</f>
        <v/>
      </c>
    </row>
    <row r="545" spans="1:8">
      <c r="A545" s="17">
        <f t="shared" si="94"/>
        <v>18</v>
      </c>
      <c r="B545" s="17">
        <f t="shared" si="95"/>
        <v>11</v>
      </c>
      <c r="D545" s="89" cm="1">
        <f t="array" aca="1" ref="D545" ca="1">IF(INDIRECT(VLOOKUP(B545,B$8:C$38,2,FALSE)&amp;(10*A545-1))="","",INDIRECT(VLOOKUP(B545,B$8:C$38,2,FALSE)&amp;(10*A545-1)))</f>
        <v>46457</v>
      </c>
      <c r="E545" s="17" t="str">
        <f t="shared" ca="1" si="96"/>
        <v>木</v>
      </c>
      <c r="F545" s="17" t="str" cm="1">
        <f t="array" aca="1" ref="F545" ca="1">IF(E545="","",IF(INDIRECT(VLOOKUP(B545,B$8:C$38,2,FALSE)&amp;(10*A545+3))="","",INDIRECT(VLOOKUP(B545,B$8:C$38,2,FALSE)&amp;(10*A545+3))))</f>
        <v/>
      </c>
      <c r="G545" s="17" t="str" cm="1">
        <f t="array" aca="1" ref="G545" ca="1">IF(E545="","",IF(INDIRECT(VLOOKUP(B545,B$8:C$38,2,FALSE)&amp;(10*A545+5))="","",INDIRECT(VLOOKUP(B545,B$8:C$38,2,FALSE)&amp;(10*A545+5))))</f>
        <v/>
      </c>
      <c r="H545" s="17" t="str" cm="1">
        <f t="array" aca="1" ref="H545" ca="1">IF(G545="","",IF(G545="●","振替後",IF(G545="▲","振替前",IF(G545="○","休日",IF(G545="外","非対象期間",IF(INDIRECT(VLOOKUP(B545,B$8:C$38,2,FALSE)&amp;(10*A545+5))="","",INDIRECT(VLOOKUP(B545,B$8:C$38,2,FALSE)&amp;(10*A545+5))))))))</f>
        <v/>
      </c>
    </row>
    <row r="546" spans="1:8">
      <c r="A546" s="17">
        <f t="shared" si="94"/>
        <v>18</v>
      </c>
      <c r="B546" s="17">
        <f t="shared" si="95"/>
        <v>12</v>
      </c>
      <c r="D546" s="89" cm="1">
        <f t="array" aca="1" ref="D546" ca="1">IF(INDIRECT(VLOOKUP(B546,B$8:C$38,2,FALSE)&amp;(10*A546-1))="","",INDIRECT(VLOOKUP(B546,B$8:C$38,2,FALSE)&amp;(10*A546-1)))</f>
        <v>46458</v>
      </c>
      <c r="E546" s="17" t="str">
        <f t="shared" ca="1" si="96"/>
        <v>金</v>
      </c>
      <c r="F546" s="17" t="str" cm="1">
        <f t="array" aca="1" ref="F546" ca="1">IF(E546="","",IF(INDIRECT(VLOOKUP(B546,B$8:C$38,2,FALSE)&amp;(10*A546+3))="","",INDIRECT(VLOOKUP(B546,B$8:C$38,2,FALSE)&amp;(10*A546+3))))</f>
        <v/>
      </c>
      <c r="G546" s="17" t="str" cm="1">
        <f t="array" aca="1" ref="G546" ca="1">IF(E546="","",IF(INDIRECT(VLOOKUP(B546,B$8:C$38,2,FALSE)&amp;(10*A546+5))="","",INDIRECT(VLOOKUP(B546,B$8:C$38,2,FALSE)&amp;(10*A546+5))))</f>
        <v/>
      </c>
      <c r="H546" s="17" t="str" cm="1">
        <f t="array" aca="1" ref="H546" ca="1">IF(G546="","",IF(G546="●","振替後",IF(G546="▲","振替前",IF(G546="○","休日",IF(G546="外","非対象期間",IF(INDIRECT(VLOOKUP(B546,B$8:C$38,2,FALSE)&amp;(10*A546+5))="","",INDIRECT(VLOOKUP(B546,B$8:C$38,2,FALSE)&amp;(10*A546+5))))))))</f>
        <v/>
      </c>
    </row>
    <row r="547" spans="1:8">
      <c r="A547" s="17">
        <f t="shared" si="94"/>
        <v>18</v>
      </c>
      <c r="B547" s="17">
        <f t="shared" si="95"/>
        <v>13</v>
      </c>
      <c r="D547" s="89" cm="1">
        <f t="array" aca="1" ref="D547" ca="1">IF(INDIRECT(VLOOKUP(B547,B$8:C$38,2,FALSE)&amp;(10*A547-1))="","",INDIRECT(VLOOKUP(B547,B$8:C$38,2,FALSE)&amp;(10*A547-1)))</f>
        <v>46459</v>
      </c>
      <c r="E547" s="17" t="str">
        <f t="shared" ca="1" si="96"/>
        <v>土</v>
      </c>
      <c r="F547" s="17" t="str" cm="1">
        <f t="array" aca="1" ref="F547" ca="1">IF(E547="","",IF(INDIRECT(VLOOKUP(B547,B$8:C$38,2,FALSE)&amp;(10*A547+3))="","",INDIRECT(VLOOKUP(B547,B$8:C$38,2,FALSE)&amp;(10*A547+3))))</f>
        <v/>
      </c>
      <c r="G547" s="17" t="str" cm="1">
        <f t="array" aca="1" ref="G547" ca="1">IF(E547="","",IF(INDIRECT(VLOOKUP(B547,B$8:C$38,2,FALSE)&amp;(10*A547+5))="","",INDIRECT(VLOOKUP(B547,B$8:C$38,2,FALSE)&amp;(10*A547+5))))</f>
        <v/>
      </c>
      <c r="H547" s="17" t="str" cm="1">
        <f t="array" aca="1" ref="H547" ca="1">IF(G547="","",IF(G547="●","振替後",IF(G547="▲","振替前",IF(G547="○","休日",IF(G547="外","非対象期間",IF(INDIRECT(VLOOKUP(B547,B$8:C$38,2,FALSE)&amp;(10*A547+5))="","",INDIRECT(VLOOKUP(B547,B$8:C$38,2,FALSE)&amp;(10*A547+5))))))))</f>
        <v/>
      </c>
    </row>
    <row r="548" spans="1:8">
      <c r="A548" s="17">
        <f t="shared" si="94"/>
        <v>18</v>
      </c>
      <c r="B548" s="17">
        <f t="shared" si="95"/>
        <v>14</v>
      </c>
      <c r="D548" s="89" cm="1">
        <f t="array" aca="1" ref="D548" ca="1">IF(INDIRECT(VLOOKUP(B548,B$8:C$38,2,FALSE)&amp;(10*A548-1))="","",INDIRECT(VLOOKUP(B548,B$8:C$38,2,FALSE)&amp;(10*A548-1)))</f>
        <v>46460</v>
      </c>
      <c r="E548" s="17" t="str">
        <f t="shared" ca="1" si="96"/>
        <v>日</v>
      </c>
      <c r="F548" s="17" t="str" cm="1">
        <f t="array" aca="1" ref="F548" ca="1">IF(E548="","",IF(INDIRECT(VLOOKUP(B548,B$8:C$38,2,FALSE)&amp;(10*A548+3))="","",INDIRECT(VLOOKUP(B548,B$8:C$38,2,FALSE)&amp;(10*A548+3))))</f>
        <v/>
      </c>
      <c r="G548" s="17" t="str" cm="1">
        <f t="array" aca="1" ref="G548" ca="1">IF(E548="","",IF(INDIRECT(VLOOKUP(B548,B$8:C$38,2,FALSE)&amp;(10*A548+5))="","",INDIRECT(VLOOKUP(B548,B$8:C$38,2,FALSE)&amp;(10*A548+5))))</f>
        <v/>
      </c>
      <c r="H548" s="17" t="str" cm="1">
        <f t="array" aca="1" ref="H548" ca="1">IF(G548="","",IF(G548="●","振替後",IF(G548="▲","振替前",IF(G548="○","休日",IF(G548="外","非対象期間",IF(INDIRECT(VLOOKUP(B548,B$8:C$38,2,FALSE)&amp;(10*A548+5))="","",INDIRECT(VLOOKUP(B548,B$8:C$38,2,FALSE)&amp;(10*A548+5))))))))</f>
        <v/>
      </c>
    </row>
    <row r="549" spans="1:8">
      <c r="A549" s="17">
        <f t="shared" si="94"/>
        <v>18</v>
      </c>
      <c r="B549" s="17">
        <f t="shared" si="95"/>
        <v>15</v>
      </c>
      <c r="D549" s="89" cm="1">
        <f t="array" aca="1" ref="D549" ca="1">IF(INDIRECT(VLOOKUP(B549,B$8:C$38,2,FALSE)&amp;(10*A549-1))="","",INDIRECT(VLOOKUP(B549,B$8:C$38,2,FALSE)&amp;(10*A549-1)))</f>
        <v>46461</v>
      </c>
      <c r="E549" s="17" t="str">
        <f t="shared" ca="1" si="96"/>
        <v>月</v>
      </c>
      <c r="F549" s="17" t="str" cm="1">
        <f t="array" aca="1" ref="F549" ca="1">IF(E549="","",IF(INDIRECT(VLOOKUP(B549,B$8:C$38,2,FALSE)&amp;(10*A549+3))="","",INDIRECT(VLOOKUP(B549,B$8:C$38,2,FALSE)&amp;(10*A549+3))))</f>
        <v/>
      </c>
      <c r="G549" s="17" t="str" cm="1">
        <f t="array" aca="1" ref="G549" ca="1">IF(E549="","",IF(INDIRECT(VLOOKUP(B549,B$8:C$38,2,FALSE)&amp;(10*A549+5))="","",INDIRECT(VLOOKUP(B549,B$8:C$38,2,FALSE)&amp;(10*A549+5))))</f>
        <v/>
      </c>
      <c r="H549" s="17" t="str" cm="1">
        <f t="array" aca="1" ref="H549" ca="1">IF(G549="","",IF(G549="●","振替後",IF(G549="▲","振替前",IF(G549="○","休日",IF(G549="外","非対象期間",IF(INDIRECT(VLOOKUP(B549,B$8:C$38,2,FALSE)&amp;(10*A549+5))="","",INDIRECT(VLOOKUP(B549,B$8:C$38,2,FALSE)&amp;(10*A549+5))))))))</f>
        <v/>
      </c>
    </row>
    <row r="550" spans="1:8">
      <c r="A550" s="17">
        <f t="shared" si="94"/>
        <v>18</v>
      </c>
      <c r="B550" s="17">
        <f t="shared" si="95"/>
        <v>16</v>
      </c>
      <c r="D550" s="89" cm="1">
        <f t="array" aca="1" ref="D550" ca="1">IF(INDIRECT(VLOOKUP(B550,B$8:C$38,2,FALSE)&amp;(10*A550-1))="","",INDIRECT(VLOOKUP(B550,B$8:C$38,2,FALSE)&amp;(10*A550-1)))</f>
        <v>46462</v>
      </c>
      <c r="E550" s="17" t="str">
        <f t="shared" ca="1" si="96"/>
        <v>火</v>
      </c>
      <c r="F550" s="17" t="str" cm="1">
        <f t="array" aca="1" ref="F550" ca="1">IF(E550="","",IF(INDIRECT(VLOOKUP(B550,B$8:C$38,2,FALSE)&amp;(10*A550+3))="","",INDIRECT(VLOOKUP(B550,B$8:C$38,2,FALSE)&amp;(10*A550+3))))</f>
        <v/>
      </c>
      <c r="G550" s="17" t="str" cm="1">
        <f t="array" aca="1" ref="G550" ca="1">IF(E550="","",IF(INDIRECT(VLOOKUP(B550,B$8:C$38,2,FALSE)&amp;(10*A550+5))="","",INDIRECT(VLOOKUP(B550,B$8:C$38,2,FALSE)&amp;(10*A550+5))))</f>
        <v/>
      </c>
      <c r="H550" s="17" t="str" cm="1">
        <f t="array" aca="1" ref="H550" ca="1">IF(G550="","",IF(G550="●","振替後",IF(G550="▲","振替前",IF(G550="○","休日",IF(G550="外","非対象期間",IF(INDIRECT(VLOOKUP(B550,B$8:C$38,2,FALSE)&amp;(10*A550+5))="","",INDIRECT(VLOOKUP(B550,B$8:C$38,2,FALSE)&amp;(10*A550+5))))))))</f>
        <v/>
      </c>
    </row>
    <row r="551" spans="1:8">
      <c r="A551" s="17">
        <f t="shared" si="94"/>
        <v>18</v>
      </c>
      <c r="B551" s="17">
        <f t="shared" si="95"/>
        <v>17</v>
      </c>
      <c r="D551" s="89" cm="1">
        <f t="array" aca="1" ref="D551" ca="1">IF(INDIRECT(VLOOKUP(B551,B$8:C$38,2,FALSE)&amp;(10*A551-1))="","",INDIRECT(VLOOKUP(B551,B$8:C$38,2,FALSE)&amp;(10*A551-1)))</f>
        <v>46463</v>
      </c>
      <c r="E551" s="17" t="str">
        <f t="shared" ca="1" si="96"/>
        <v>水</v>
      </c>
      <c r="F551" s="17" t="str" cm="1">
        <f t="array" aca="1" ref="F551" ca="1">IF(E551="","",IF(INDIRECT(VLOOKUP(B551,B$8:C$38,2,FALSE)&amp;(10*A551+3))="","",INDIRECT(VLOOKUP(B551,B$8:C$38,2,FALSE)&amp;(10*A551+3))))</f>
        <v/>
      </c>
      <c r="G551" s="17" t="str" cm="1">
        <f t="array" aca="1" ref="G551" ca="1">IF(E551="","",IF(INDIRECT(VLOOKUP(B551,B$8:C$38,2,FALSE)&amp;(10*A551+5))="","",INDIRECT(VLOOKUP(B551,B$8:C$38,2,FALSE)&amp;(10*A551+5))))</f>
        <v/>
      </c>
      <c r="H551" s="17" t="str" cm="1">
        <f t="array" aca="1" ref="H551" ca="1">IF(G551="","",IF(G551="●","振替後",IF(G551="▲","振替前",IF(G551="○","休日",IF(G551="外","非対象期間",IF(INDIRECT(VLOOKUP(B551,B$8:C$38,2,FALSE)&amp;(10*A551+5))="","",INDIRECT(VLOOKUP(B551,B$8:C$38,2,FALSE)&amp;(10*A551+5))))))))</f>
        <v/>
      </c>
    </row>
    <row r="552" spans="1:8">
      <c r="A552" s="17">
        <f t="shared" ref="A552:A615" si="97">IF(B552=1,A551+1,A551)</f>
        <v>18</v>
      </c>
      <c r="B552" s="17">
        <f t="shared" ref="B552:B615" si="98">IF(B551=31,1,B551+1)</f>
        <v>18</v>
      </c>
      <c r="D552" s="89" cm="1">
        <f t="array" aca="1" ref="D552" ca="1">IF(INDIRECT(VLOOKUP(B552,B$8:C$38,2,FALSE)&amp;(10*A552-1))="","",INDIRECT(VLOOKUP(B552,B$8:C$38,2,FALSE)&amp;(10*A552-1)))</f>
        <v>46464</v>
      </c>
      <c r="E552" s="17" t="str">
        <f t="shared" ca="1" si="96"/>
        <v>木</v>
      </c>
      <c r="F552" s="17" t="str" cm="1">
        <f t="array" aca="1" ref="F552" ca="1">IF(E552="","",IF(INDIRECT(VLOOKUP(B552,B$8:C$38,2,FALSE)&amp;(10*A552+3))="","",INDIRECT(VLOOKUP(B552,B$8:C$38,2,FALSE)&amp;(10*A552+3))))</f>
        <v/>
      </c>
      <c r="G552" s="17" t="str" cm="1">
        <f t="array" aca="1" ref="G552" ca="1">IF(E552="","",IF(INDIRECT(VLOOKUP(B552,B$8:C$38,2,FALSE)&amp;(10*A552+5))="","",INDIRECT(VLOOKUP(B552,B$8:C$38,2,FALSE)&amp;(10*A552+5))))</f>
        <v/>
      </c>
      <c r="H552" s="17" t="str" cm="1">
        <f t="array" aca="1" ref="H552" ca="1">IF(G552="","",IF(G552="●","振替後",IF(G552="▲","振替前",IF(G552="○","休日",IF(G552="外","非対象期間",IF(INDIRECT(VLOOKUP(B552,B$8:C$38,2,FALSE)&amp;(10*A552+5))="","",INDIRECT(VLOOKUP(B552,B$8:C$38,2,FALSE)&amp;(10*A552+5))))))))</f>
        <v/>
      </c>
    </row>
    <row r="553" spans="1:8">
      <c r="A553" s="17">
        <f t="shared" si="97"/>
        <v>18</v>
      </c>
      <c r="B553" s="17">
        <f t="shared" si="98"/>
        <v>19</v>
      </c>
      <c r="D553" s="89" cm="1">
        <f t="array" aca="1" ref="D553" ca="1">IF(INDIRECT(VLOOKUP(B553,B$8:C$38,2,FALSE)&amp;(10*A553-1))="","",INDIRECT(VLOOKUP(B553,B$8:C$38,2,FALSE)&amp;(10*A553-1)))</f>
        <v>46465</v>
      </c>
      <c r="E553" s="17" t="str">
        <f t="shared" ca="1" si="96"/>
        <v>金</v>
      </c>
      <c r="F553" s="17" t="str" cm="1">
        <f t="array" aca="1" ref="F553" ca="1">IF(E553="","",IF(INDIRECT(VLOOKUP(B553,B$8:C$38,2,FALSE)&amp;(10*A553+3))="","",INDIRECT(VLOOKUP(B553,B$8:C$38,2,FALSE)&amp;(10*A553+3))))</f>
        <v/>
      </c>
      <c r="G553" s="17" t="str" cm="1">
        <f t="array" aca="1" ref="G553" ca="1">IF(E553="","",IF(INDIRECT(VLOOKUP(B553,B$8:C$38,2,FALSE)&amp;(10*A553+5))="","",INDIRECT(VLOOKUP(B553,B$8:C$38,2,FALSE)&amp;(10*A553+5))))</f>
        <v/>
      </c>
      <c r="H553" s="17" t="str" cm="1">
        <f t="array" aca="1" ref="H553" ca="1">IF(G553="","",IF(G553="●","振替後",IF(G553="▲","振替前",IF(G553="○","休日",IF(G553="外","非対象期間",IF(INDIRECT(VLOOKUP(B553,B$8:C$38,2,FALSE)&amp;(10*A553+5))="","",INDIRECT(VLOOKUP(B553,B$8:C$38,2,FALSE)&amp;(10*A553+5))))))))</f>
        <v/>
      </c>
    </row>
    <row r="554" spans="1:8">
      <c r="A554" s="17">
        <f t="shared" si="97"/>
        <v>18</v>
      </c>
      <c r="B554" s="17">
        <f t="shared" si="98"/>
        <v>20</v>
      </c>
      <c r="D554" s="89" cm="1">
        <f t="array" aca="1" ref="D554" ca="1">IF(INDIRECT(VLOOKUP(B554,B$8:C$38,2,FALSE)&amp;(10*A554-1))="","",INDIRECT(VLOOKUP(B554,B$8:C$38,2,FALSE)&amp;(10*A554-1)))</f>
        <v>46466</v>
      </c>
      <c r="E554" s="17" t="str">
        <f t="shared" ca="1" si="96"/>
        <v>土</v>
      </c>
      <c r="F554" s="17" t="str" cm="1">
        <f t="array" aca="1" ref="F554" ca="1">IF(E554="","",IF(INDIRECT(VLOOKUP(B554,B$8:C$38,2,FALSE)&amp;(10*A554+3))="","",INDIRECT(VLOOKUP(B554,B$8:C$38,2,FALSE)&amp;(10*A554+3))))</f>
        <v/>
      </c>
      <c r="G554" s="17" t="str" cm="1">
        <f t="array" aca="1" ref="G554" ca="1">IF(E554="","",IF(INDIRECT(VLOOKUP(B554,B$8:C$38,2,FALSE)&amp;(10*A554+5))="","",INDIRECT(VLOOKUP(B554,B$8:C$38,2,FALSE)&amp;(10*A554+5))))</f>
        <v/>
      </c>
      <c r="H554" s="17" t="str" cm="1">
        <f t="array" aca="1" ref="H554" ca="1">IF(G554="","",IF(G554="●","振替後",IF(G554="▲","振替前",IF(G554="○","休日",IF(G554="外","非対象期間",IF(INDIRECT(VLOOKUP(B554,B$8:C$38,2,FALSE)&amp;(10*A554+5))="","",INDIRECT(VLOOKUP(B554,B$8:C$38,2,FALSE)&amp;(10*A554+5))))))))</f>
        <v/>
      </c>
    </row>
    <row r="555" spans="1:8">
      <c r="A555" s="17">
        <f t="shared" si="97"/>
        <v>18</v>
      </c>
      <c r="B555" s="17">
        <f t="shared" si="98"/>
        <v>21</v>
      </c>
      <c r="D555" s="89" cm="1">
        <f t="array" aca="1" ref="D555" ca="1">IF(INDIRECT(VLOOKUP(B555,B$8:C$38,2,FALSE)&amp;(10*A555-1))="","",INDIRECT(VLOOKUP(B555,B$8:C$38,2,FALSE)&amp;(10*A555-1)))</f>
        <v>46467</v>
      </c>
      <c r="E555" s="17" t="str">
        <f t="shared" ca="1" si="96"/>
        <v>日</v>
      </c>
      <c r="F555" s="17" t="str" cm="1">
        <f t="array" aca="1" ref="F555" ca="1">IF(E555="","",IF(INDIRECT(VLOOKUP(B555,B$8:C$38,2,FALSE)&amp;(10*A555+3))="","",INDIRECT(VLOOKUP(B555,B$8:C$38,2,FALSE)&amp;(10*A555+3))))</f>
        <v/>
      </c>
      <c r="G555" s="17" t="str" cm="1">
        <f t="array" aca="1" ref="G555" ca="1">IF(E555="","",IF(INDIRECT(VLOOKUP(B555,B$8:C$38,2,FALSE)&amp;(10*A555+5))="","",INDIRECT(VLOOKUP(B555,B$8:C$38,2,FALSE)&amp;(10*A555+5))))</f>
        <v/>
      </c>
      <c r="H555" s="17" t="str" cm="1">
        <f t="array" aca="1" ref="H555" ca="1">IF(G555="","",IF(G555="●","振替後",IF(G555="▲","振替前",IF(G555="○","休日",IF(G555="外","非対象期間",IF(INDIRECT(VLOOKUP(B555,B$8:C$38,2,FALSE)&amp;(10*A555+5))="","",INDIRECT(VLOOKUP(B555,B$8:C$38,2,FALSE)&amp;(10*A555+5))))))))</f>
        <v/>
      </c>
    </row>
    <row r="556" spans="1:8">
      <c r="A556" s="17">
        <f t="shared" si="97"/>
        <v>18</v>
      </c>
      <c r="B556" s="17">
        <f t="shared" si="98"/>
        <v>22</v>
      </c>
      <c r="D556" s="89" cm="1">
        <f t="array" aca="1" ref="D556" ca="1">IF(INDIRECT(VLOOKUP(B556,B$8:C$38,2,FALSE)&amp;(10*A556-1))="","",INDIRECT(VLOOKUP(B556,B$8:C$38,2,FALSE)&amp;(10*A556-1)))</f>
        <v>46468</v>
      </c>
      <c r="E556" s="17" t="str">
        <f t="shared" ca="1" si="96"/>
        <v>月</v>
      </c>
      <c r="F556" s="17" t="str" cm="1">
        <f t="array" aca="1" ref="F556" ca="1">IF(E556="","",IF(INDIRECT(VLOOKUP(B556,B$8:C$38,2,FALSE)&amp;(10*A556+3))="","",INDIRECT(VLOOKUP(B556,B$8:C$38,2,FALSE)&amp;(10*A556+3))))</f>
        <v/>
      </c>
      <c r="G556" s="17" t="str" cm="1">
        <f t="array" aca="1" ref="G556" ca="1">IF(E556="","",IF(INDIRECT(VLOOKUP(B556,B$8:C$38,2,FALSE)&amp;(10*A556+5))="","",INDIRECT(VLOOKUP(B556,B$8:C$38,2,FALSE)&amp;(10*A556+5))))</f>
        <v/>
      </c>
      <c r="H556" s="17" t="str" cm="1">
        <f t="array" aca="1" ref="H556" ca="1">IF(G556="","",IF(G556="●","振替後",IF(G556="▲","振替前",IF(G556="○","休日",IF(G556="外","非対象期間",IF(INDIRECT(VLOOKUP(B556,B$8:C$38,2,FALSE)&amp;(10*A556+5))="","",INDIRECT(VLOOKUP(B556,B$8:C$38,2,FALSE)&amp;(10*A556+5))))))))</f>
        <v/>
      </c>
    </row>
    <row r="557" spans="1:8">
      <c r="A557" s="17">
        <f t="shared" si="97"/>
        <v>18</v>
      </c>
      <c r="B557" s="17">
        <f t="shared" si="98"/>
        <v>23</v>
      </c>
      <c r="D557" s="89" cm="1">
        <f t="array" aca="1" ref="D557" ca="1">IF(INDIRECT(VLOOKUP(B557,B$8:C$38,2,FALSE)&amp;(10*A557-1))="","",INDIRECT(VLOOKUP(B557,B$8:C$38,2,FALSE)&amp;(10*A557-1)))</f>
        <v>46469</v>
      </c>
      <c r="E557" s="17" t="str">
        <f t="shared" ca="1" si="96"/>
        <v>火</v>
      </c>
      <c r="F557" s="17" t="str" cm="1">
        <f t="array" aca="1" ref="F557" ca="1">IF(E557="","",IF(INDIRECT(VLOOKUP(B557,B$8:C$38,2,FALSE)&amp;(10*A557+3))="","",INDIRECT(VLOOKUP(B557,B$8:C$38,2,FALSE)&amp;(10*A557+3))))</f>
        <v/>
      </c>
      <c r="G557" s="17" t="str" cm="1">
        <f t="array" aca="1" ref="G557" ca="1">IF(E557="","",IF(INDIRECT(VLOOKUP(B557,B$8:C$38,2,FALSE)&amp;(10*A557+5))="","",INDIRECT(VLOOKUP(B557,B$8:C$38,2,FALSE)&amp;(10*A557+5))))</f>
        <v/>
      </c>
      <c r="H557" s="17" t="str" cm="1">
        <f t="array" aca="1" ref="H557" ca="1">IF(G557="","",IF(G557="●","振替後",IF(G557="▲","振替前",IF(G557="○","休日",IF(G557="外","非対象期間",IF(INDIRECT(VLOOKUP(B557,B$8:C$38,2,FALSE)&amp;(10*A557+5))="","",INDIRECT(VLOOKUP(B557,B$8:C$38,2,FALSE)&amp;(10*A557+5))))))))</f>
        <v/>
      </c>
    </row>
    <row r="558" spans="1:8">
      <c r="A558" s="17">
        <f t="shared" si="97"/>
        <v>18</v>
      </c>
      <c r="B558" s="17">
        <f t="shared" si="98"/>
        <v>24</v>
      </c>
      <c r="D558" s="89" cm="1">
        <f t="array" aca="1" ref="D558" ca="1">IF(INDIRECT(VLOOKUP(B558,B$8:C$38,2,FALSE)&amp;(10*A558-1))="","",INDIRECT(VLOOKUP(B558,B$8:C$38,2,FALSE)&amp;(10*A558-1)))</f>
        <v>46470</v>
      </c>
      <c r="E558" s="17" t="str">
        <f t="shared" ca="1" si="96"/>
        <v>水</v>
      </c>
      <c r="F558" s="17" t="str" cm="1">
        <f t="array" aca="1" ref="F558" ca="1">IF(E558="","",IF(INDIRECT(VLOOKUP(B558,B$8:C$38,2,FALSE)&amp;(10*A558+3))="","",INDIRECT(VLOOKUP(B558,B$8:C$38,2,FALSE)&amp;(10*A558+3))))</f>
        <v/>
      </c>
      <c r="G558" s="17" t="str" cm="1">
        <f t="array" aca="1" ref="G558" ca="1">IF(E558="","",IF(INDIRECT(VLOOKUP(B558,B$8:C$38,2,FALSE)&amp;(10*A558+5))="","",INDIRECT(VLOOKUP(B558,B$8:C$38,2,FALSE)&amp;(10*A558+5))))</f>
        <v/>
      </c>
      <c r="H558" s="17" t="str" cm="1">
        <f t="array" aca="1" ref="H558" ca="1">IF(G558="","",IF(G558="●","振替後",IF(G558="▲","振替前",IF(G558="○","休日",IF(G558="外","非対象期間",IF(INDIRECT(VLOOKUP(B558,B$8:C$38,2,FALSE)&amp;(10*A558+5))="","",INDIRECT(VLOOKUP(B558,B$8:C$38,2,FALSE)&amp;(10*A558+5))))))))</f>
        <v/>
      </c>
    </row>
    <row r="559" spans="1:8">
      <c r="A559" s="17">
        <f t="shared" si="97"/>
        <v>18</v>
      </c>
      <c r="B559" s="17">
        <f t="shared" si="98"/>
        <v>25</v>
      </c>
      <c r="D559" s="89" cm="1">
        <f t="array" aca="1" ref="D559" ca="1">IF(INDIRECT(VLOOKUP(B559,B$8:C$38,2,FALSE)&amp;(10*A559-1))="","",INDIRECT(VLOOKUP(B559,B$8:C$38,2,FALSE)&amp;(10*A559-1)))</f>
        <v>46471</v>
      </c>
      <c r="E559" s="17" t="str">
        <f t="shared" ca="1" si="96"/>
        <v>木</v>
      </c>
      <c r="F559" s="17" t="str" cm="1">
        <f t="array" aca="1" ref="F559" ca="1">IF(E559="","",IF(INDIRECT(VLOOKUP(B559,B$8:C$38,2,FALSE)&amp;(10*A559+3))="","",INDIRECT(VLOOKUP(B559,B$8:C$38,2,FALSE)&amp;(10*A559+3))))</f>
        <v/>
      </c>
      <c r="G559" s="17" t="str" cm="1">
        <f t="array" aca="1" ref="G559" ca="1">IF(E559="","",IF(INDIRECT(VLOOKUP(B559,B$8:C$38,2,FALSE)&amp;(10*A559+5))="","",INDIRECT(VLOOKUP(B559,B$8:C$38,2,FALSE)&amp;(10*A559+5))))</f>
        <v/>
      </c>
      <c r="H559" s="17" t="str" cm="1">
        <f t="array" aca="1" ref="H559" ca="1">IF(G559="","",IF(G559="●","振替後",IF(G559="▲","振替前",IF(G559="○","休日",IF(G559="外","非対象期間",IF(INDIRECT(VLOOKUP(B559,B$8:C$38,2,FALSE)&amp;(10*A559+5))="","",INDIRECT(VLOOKUP(B559,B$8:C$38,2,FALSE)&amp;(10*A559+5))))))))</f>
        <v/>
      </c>
    </row>
    <row r="560" spans="1:8">
      <c r="A560" s="17">
        <f t="shared" si="97"/>
        <v>18</v>
      </c>
      <c r="B560" s="17">
        <f t="shared" si="98"/>
        <v>26</v>
      </c>
      <c r="D560" s="89" cm="1">
        <f t="array" aca="1" ref="D560" ca="1">IF(INDIRECT(VLOOKUP(B560,B$8:C$38,2,FALSE)&amp;(10*A560-1))="","",INDIRECT(VLOOKUP(B560,B$8:C$38,2,FALSE)&amp;(10*A560-1)))</f>
        <v>46472</v>
      </c>
      <c r="E560" s="17" t="str">
        <f t="shared" ca="1" si="96"/>
        <v>金</v>
      </c>
      <c r="F560" s="17" t="str" cm="1">
        <f t="array" aca="1" ref="F560" ca="1">IF(E560="","",IF(INDIRECT(VLOOKUP(B560,B$8:C$38,2,FALSE)&amp;(10*A560+3))="","",INDIRECT(VLOOKUP(B560,B$8:C$38,2,FALSE)&amp;(10*A560+3))))</f>
        <v/>
      </c>
      <c r="G560" s="17" t="str" cm="1">
        <f t="array" aca="1" ref="G560" ca="1">IF(E560="","",IF(INDIRECT(VLOOKUP(B560,B$8:C$38,2,FALSE)&amp;(10*A560+5))="","",INDIRECT(VLOOKUP(B560,B$8:C$38,2,FALSE)&amp;(10*A560+5))))</f>
        <v/>
      </c>
      <c r="H560" s="17" t="str" cm="1">
        <f t="array" aca="1" ref="H560" ca="1">IF(G560="","",IF(G560="●","振替後",IF(G560="▲","振替前",IF(G560="○","休日",IF(G560="外","非対象期間",IF(INDIRECT(VLOOKUP(B560,B$8:C$38,2,FALSE)&amp;(10*A560+5))="","",INDIRECT(VLOOKUP(B560,B$8:C$38,2,FALSE)&amp;(10*A560+5))))))))</f>
        <v/>
      </c>
    </row>
    <row r="561" spans="1:8">
      <c r="A561" s="17">
        <f t="shared" si="97"/>
        <v>18</v>
      </c>
      <c r="B561" s="17">
        <f t="shared" si="98"/>
        <v>27</v>
      </c>
      <c r="D561" s="89" cm="1">
        <f t="array" aca="1" ref="D561" ca="1">IF(INDIRECT(VLOOKUP(B561,B$8:C$38,2,FALSE)&amp;(10*A561-1))="","",INDIRECT(VLOOKUP(B561,B$8:C$38,2,FALSE)&amp;(10*A561-1)))</f>
        <v>46473</v>
      </c>
      <c r="E561" s="17" t="str">
        <f t="shared" ca="1" si="96"/>
        <v>土</v>
      </c>
      <c r="F561" s="17" t="str" cm="1">
        <f t="array" aca="1" ref="F561" ca="1">IF(E561="","",IF(INDIRECT(VLOOKUP(B561,B$8:C$38,2,FALSE)&amp;(10*A561+3))="","",INDIRECT(VLOOKUP(B561,B$8:C$38,2,FALSE)&amp;(10*A561+3))))</f>
        <v/>
      </c>
      <c r="G561" s="17" t="str" cm="1">
        <f t="array" aca="1" ref="G561" ca="1">IF(E561="","",IF(INDIRECT(VLOOKUP(B561,B$8:C$38,2,FALSE)&amp;(10*A561+5))="","",INDIRECT(VLOOKUP(B561,B$8:C$38,2,FALSE)&amp;(10*A561+5))))</f>
        <v/>
      </c>
      <c r="H561" s="17" t="str" cm="1">
        <f t="array" aca="1" ref="H561" ca="1">IF(G561="","",IF(G561="●","振替後",IF(G561="▲","振替前",IF(G561="○","休日",IF(G561="外","非対象期間",IF(INDIRECT(VLOOKUP(B561,B$8:C$38,2,FALSE)&amp;(10*A561+5))="","",INDIRECT(VLOOKUP(B561,B$8:C$38,2,FALSE)&amp;(10*A561+5))))))))</f>
        <v/>
      </c>
    </row>
    <row r="562" spans="1:8">
      <c r="A562" s="17">
        <f t="shared" si="97"/>
        <v>18</v>
      </c>
      <c r="B562" s="17">
        <f t="shared" si="98"/>
        <v>28</v>
      </c>
      <c r="D562" s="89" cm="1">
        <f t="array" aca="1" ref="D562" ca="1">IF(INDIRECT(VLOOKUP(B562,B$8:C$38,2,FALSE)&amp;(10*A562-1))="","",INDIRECT(VLOOKUP(B562,B$8:C$38,2,FALSE)&amp;(10*A562-1)))</f>
        <v>46474</v>
      </c>
      <c r="E562" s="17" t="str">
        <f t="shared" ca="1" si="96"/>
        <v>日</v>
      </c>
      <c r="F562" s="17" t="str" cm="1">
        <f t="array" aca="1" ref="F562" ca="1">IF(E562="","",IF(INDIRECT(VLOOKUP(B562,B$8:C$38,2,FALSE)&amp;(10*A562+3))="","",INDIRECT(VLOOKUP(B562,B$8:C$38,2,FALSE)&amp;(10*A562+3))))</f>
        <v/>
      </c>
      <c r="G562" s="17" t="str" cm="1">
        <f t="array" aca="1" ref="G562" ca="1">IF(E562="","",IF(INDIRECT(VLOOKUP(B562,B$8:C$38,2,FALSE)&amp;(10*A562+5))="","",INDIRECT(VLOOKUP(B562,B$8:C$38,2,FALSE)&amp;(10*A562+5))))</f>
        <v/>
      </c>
      <c r="H562" s="17" t="str" cm="1">
        <f t="array" aca="1" ref="H562" ca="1">IF(G562="","",IF(G562="●","振替後",IF(G562="▲","振替前",IF(G562="○","休日",IF(G562="外","非対象期間",IF(INDIRECT(VLOOKUP(B562,B$8:C$38,2,FALSE)&amp;(10*A562+5))="","",INDIRECT(VLOOKUP(B562,B$8:C$38,2,FALSE)&amp;(10*A562+5))))))))</f>
        <v/>
      </c>
    </row>
    <row r="563" spans="1:8">
      <c r="A563" s="17">
        <f t="shared" si="97"/>
        <v>18</v>
      </c>
      <c r="B563" s="17">
        <f t="shared" si="98"/>
        <v>29</v>
      </c>
      <c r="D563" s="89" cm="1">
        <f t="array" aca="1" ref="D563" ca="1">IF(INDIRECT(VLOOKUP(B563,B$8:C$38,2,FALSE)&amp;(10*A563-1))="","",INDIRECT(VLOOKUP(B563,B$8:C$38,2,FALSE)&amp;(10*A563-1)))</f>
        <v>46475</v>
      </c>
      <c r="E563" s="17" t="str">
        <f t="shared" ca="1" si="96"/>
        <v>月</v>
      </c>
      <c r="F563" s="17" t="str" cm="1">
        <f t="array" aca="1" ref="F563" ca="1">IF(E563="","",IF(INDIRECT(VLOOKUP(B563,B$8:C$38,2,FALSE)&amp;(10*A563+3))="","",INDIRECT(VLOOKUP(B563,B$8:C$38,2,FALSE)&amp;(10*A563+3))))</f>
        <v/>
      </c>
      <c r="G563" s="17" t="str" cm="1">
        <f t="array" aca="1" ref="G563" ca="1">IF(E563="","",IF(INDIRECT(VLOOKUP(B563,B$8:C$38,2,FALSE)&amp;(10*A563+5))="","",INDIRECT(VLOOKUP(B563,B$8:C$38,2,FALSE)&amp;(10*A563+5))))</f>
        <v/>
      </c>
      <c r="H563" s="17" t="str" cm="1">
        <f t="array" aca="1" ref="H563" ca="1">IF(G563="","",IF(G563="●","振替後",IF(G563="▲","振替前",IF(G563="○","休日",IF(G563="外","非対象期間",IF(INDIRECT(VLOOKUP(B563,B$8:C$38,2,FALSE)&amp;(10*A563+5))="","",INDIRECT(VLOOKUP(B563,B$8:C$38,2,FALSE)&amp;(10*A563+5))))))))</f>
        <v/>
      </c>
    </row>
    <row r="564" spans="1:8">
      <c r="A564" s="17">
        <f t="shared" si="97"/>
        <v>18</v>
      </c>
      <c r="B564" s="17">
        <f t="shared" si="98"/>
        <v>30</v>
      </c>
      <c r="D564" s="89" cm="1">
        <f t="array" aca="1" ref="D564" ca="1">IF(INDIRECT(VLOOKUP(B564,B$8:C$38,2,FALSE)&amp;(10*A564-1))="","",INDIRECT(VLOOKUP(B564,B$8:C$38,2,FALSE)&amp;(10*A564-1)))</f>
        <v>46476</v>
      </c>
      <c r="E564" s="17" t="str">
        <f t="shared" ca="1" si="96"/>
        <v>火</v>
      </c>
      <c r="F564" s="17" t="str" cm="1">
        <f t="array" aca="1" ref="F564" ca="1">IF(E564="","",IF(INDIRECT(VLOOKUP(B564,B$8:C$38,2,FALSE)&amp;(10*A564+3))="","",INDIRECT(VLOOKUP(B564,B$8:C$38,2,FALSE)&amp;(10*A564+3))))</f>
        <v/>
      </c>
      <c r="G564" s="17" t="str" cm="1">
        <f t="array" aca="1" ref="G564" ca="1">IF(E564="","",IF(INDIRECT(VLOOKUP(B564,B$8:C$38,2,FALSE)&amp;(10*A564+5))="","",INDIRECT(VLOOKUP(B564,B$8:C$38,2,FALSE)&amp;(10*A564+5))))</f>
        <v/>
      </c>
      <c r="H564" s="17" t="str" cm="1">
        <f t="array" aca="1" ref="H564" ca="1">IF(G564="","",IF(G564="●","振替後",IF(G564="▲","振替前",IF(G564="○","休日",IF(G564="外","非対象期間",IF(INDIRECT(VLOOKUP(B564,B$8:C$38,2,FALSE)&amp;(10*A564+5))="","",INDIRECT(VLOOKUP(B564,B$8:C$38,2,FALSE)&amp;(10*A564+5))))))))</f>
        <v/>
      </c>
    </row>
    <row r="565" spans="1:8">
      <c r="A565" s="17">
        <f t="shared" si="97"/>
        <v>18</v>
      </c>
      <c r="B565" s="17">
        <f t="shared" si="98"/>
        <v>31</v>
      </c>
      <c r="D565" s="89" cm="1">
        <f t="array" aca="1" ref="D565" ca="1">IF(INDIRECT(VLOOKUP(B565,B$8:C$38,2,FALSE)&amp;(10*A565-1))="","",INDIRECT(VLOOKUP(B565,B$8:C$38,2,FALSE)&amp;(10*A565-1)))</f>
        <v>46477</v>
      </c>
      <c r="E565" s="17" t="str">
        <f t="shared" ca="1" si="96"/>
        <v>水</v>
      </c>
      <c r="F565" s="17" t="str" cm="1">
        <f t="array" aca="1" ref="F565" ca="1">IF(E565="","",IF(INDIRECT(VLOOKUP(B565,B$8:C$38,2,FALSE)&amp;(10*A565+3))="","",INDIRECT(VLOOKUP(B565,B$8:C$38,2,FALSE)&amp;(10*A565+3))))</f>
        <v/>
      </c>
      <c r="G565" s="17" t="str" cm="1">
        <f t="array" aca="1" ref="G565" ca="1">IF(E565="","",IF(INDIRECT(VLOOKUP(B565,B$8:C$38,2,FALSE)&amp;(10*A565+5))="","",INDIRECT(VLOOKUP(B565,B$8:C$38,2,FALSE)&amp;(10*A565+5))))</f>
        <v/>
      </c>
      <c r="H565" s="17" t="str" cm="1">
        <f t="array" aca="1" ref="H565" ca="1">IF(G565="","",IF(G565="●","振替後",IF(G565="▲","振替前",IF(G565="○","休日",IF(G565="外","非対象期間",IF(INDIRECT(VLOOKUP(B565,B$8:C$38,2,FALSE)&amp;(10*A565+5))="","",INDIRECT(VLOOKUP(B565,B$8:C$38,2,FALSE)&amp;(10*A565+5))))))))</f>
        <v/>
      </c>
    </row>
    <row r="566" spans="1:8">
      <c r="A566" s="17">
        <f t="shared" si="97"/>
        <v>19</v>
      </c>
      <c r="B566" s="17">
        <f t="shared" si="98"/>
        <v>1</v>
      </c>
      <c r="D566" s="89" cm="1">
        <f t="array" aca="1" ref="D566" ca="1">IF(INDIRECT(VLOOKUP(B566,B$8:C$38,2,FALSE)&amp;(10*A566-1))="","",INDIRECT(VLOOKUP(B566,B$8:C$38,2,FALSE)&amp;(10*A566-1)))</f>
        <v>46478</v>
      </c>
      <c r="E566" s="17" t="str">
        <f t="shared" ca="1" si="96"/>
        <v>木</v>
      </c>
      <c r="F566" s="17" t="str" cm="1">
        <f t="array" aca="1" ref="F566" ca="1">IF(E566="","",IF(INDIRECT(VLOOKUP(B566,B$8:C$38,2,FALSE)&amp;(10*A566+3))="","",INDIRECT(VLOOKUP(B566,B$8:C$38,2,FALSE)&amp;(10*A566+3))))</f>
        <v/>
      </c>
      <c r="G566" s="17" t="str" cm="1">
        <f t="array" aca="1" ref="G566" ca="1">IF(E566="","",IF(INDIRECT(VLOOKUP(B566,B$8:C$38,2,FALSE)&amp;(10*A566+5))="","",INDIRECT(VLOOKUP(B566,B$8:C$38,2,FALSE)&amp;(10*A566+5))))</f>
        <v/>
      </c>
      <c r="H566" s="17" t="str" cm="1">
        <f t="array" aca="1" ref="H566" ca="1">IF(G566="","",IF(G566="●","振替後",IF(G566="▲","振替前",IF(G566="○","休日",IF(G566="外","非対象期間",IF(INDIRECT(VLOOKUP(B566,B$8:C$38,2,FALSE)&amp;(10*A566+5))="","",INDIRECT(VLOOKUP(B566,B$8:C$38,2,FALSE)&amp;(10*A566+5))))))))</f>
        <v/>
      </c>
    </row>
    <row r="567" spans="1:8">
      <c r="A567" s="17">
        <f t="shared" si="97"/>
        <v>19</v>
      </c>
      <c r="B567" s="17">
        <f t="shared" si="98"/>
        <v>2</v>
      </c>
      <c r="D567" s="89" cm="1">
        <f t="array" aca="1" ref="D567" ca="1">IF(INDIRECT(VLOOKUP(B567,B$8:C$38,2,FALSE)&amp;(10*A567-1))="","",INDIRECT(VLOOKUP(B567,B$8:C$38,2,FALSE)&amp;(10*A567-1)))</f>
        <v>46479</v>
      </c>
      <c r="E567" s="17" t="str">
        <f t="shared" ca="1" si="96"/>
        <v>金</v>
      </c>
      <c r="F567" s="17" t="str" cm="1">
        <f t="array" aca="1" ref="F567" ca="1">IF(E567="","",IF(INDIRECT(VLOOKUP(B567,B$8:C$38,2,FALSE)&amp;(10*A567+3))="","",INDIRECT(VLOOKUP(B567,B$8:C$38,2,FALSE)&amp;(10*A567+3))))</f>
        <v/>
      </c>
      <c r="G567" s="17" t="str" cm="1">
        <f t="array" aca="1" ref="G567" ca="1">IF(E567="","",IF(INDIRECT(VLOOKUP(B567,B$8:C$38,2,FALSE)&amp;(10*A567+5))="","",INDIRECT(VLOOKUP(B567,B$8:C$38,2,FALSE)&amp;(10*A567+5))))</f>
        <v/>
      </c>
      <c r="H567" s="17" t="str" cm="1">
        <f t="array" aca="1" ref="H567" ca="1">IF(G567="","",IF(G567="●","振替後",IF(G567="▲","振替前",IF(G567="○","休日",IF(G567="外","非対象期間",IF(INDIRECT(VLOOKUP(B567,B$8:C$38,2,FALSE)&amp;(10*A567+5))="","",INDIRECT(VLOOKUP(B567,B$8:C$38,2,FALSE)&amp;(10*A567+5))))))))</f>
        <v/>
      </c>
    </row>
    <row r="568" spans="1:8">
      <c r="A568" s="17">
        <f t="shared" si="97"/>
        <v>19</v>
      </c>
      <c r="B568" s="17">
        <f t="shared" si="98"/>
        <v>3</v>
      </c>
      <c r="D568" s="89" cm="1">
        <f t="array" aca="1" ref="D568" ca="1">IF(INDIRECT(VLOOKUP(B568,B$8:C$38,2,FALSE)&amp;(10*A568-1))="","",INDIRECT(VLOOKUP(B568,B$8:C$38,2,FALSE)&amp;(10*A568-1)))</f>
        <v>46480</v>
      </c>
      <c r="E568" s="17" t="str">
        <f t="shared" ca="1" si="96"/>
        <v>土</v>
      </c>
      <c r="F568" s="17" t="str" cm="1">
        <f t="array" aca="1" ref="F568" ca="1">IF(E568="","",IF(INDIRECT(VLOOKUP(B568,B$8:C$38,2,FALSE)&amp;(10*A568+3))="","",INDIRECT(VLOOKUP(B568,B$8:C$38,2,FALSE)&amp;(10*A568+3))))</f>
        <v/>
      </c>
      <c r="G568" s="17" t="str" cm="1">
        <f t="array" aca="1" ref="G568" ca="1">IF(E568="","",IF(INDIRECT(VLOOKUP(B568,B$8:C$38,2,FALSE)&amp;(10*A568+5))="","",INDIRECT(VLOOKUP(B568,B$8:C$38,2,FALSE)&amp;(10*A568+5))))</f>
        <v/>
      </c>
      <c r="H568" s="17" t="str" cm="1">
        <f t="array" aca="1" ref="H568" ca="1">IF(G568="","",IF(G568="●","振替後",IF(G568="▲","振替前",IF(G568="○","休日",IF(G568="外","非対象期間",IF(INDIRECT(VLOOKUP(B568,B$8:C$38,2,FALSE)&amp;(10*A568+5))="","",INDIRECT(VLOOKUP(B568,B$8:C$38,2,FALSE)&amp;(10*A568+5))))))))</f>
        <v/>
      </c>
    </row>
    <row r="569" spans="1:8">
      <c r="A569" s="17">
        <f t="shared" si="97"/>
        <v>19</v>
      </c>
      <c r="B569" s="17">
        <f t="shared" si="98"/>
        <v>4</v>
      </c>
      <c r="D569" s="89" cm="1">
        <f t="array" aca="1" ref="D569" ca="1">IF(INDIRECT(VLOOKUP(B569,B$8:C$38,2,FALSE)&amp;(10*A569-1))="","",INDIRECT(VLOOKUP(B569,B$8:C$38,2,FALSE)&amp;(10*A569-1)))</f>
        <v>46481</v>
      </c>
      <c r="E569" s="17" t="str">
        <f t="shared" ca="1" si="96"/>
        <v>日</v>
      </c>
      <c r="F569" s="17" t="str" cm="1">
        <f t="array" aca="1" ref="F569" ca="1">IF(E569="","",IF(INDIRECT(VLOOKUP(B569,B$8:C$38,2,FALSE)&amp;(10*A569+3))="","",INDIRECT(VLOOKUP(B569,B$8:C$38,2,FALSE)&amp;(10*A569+3))))</f>
        <v/>
      </c>
      <c r="G569" s="17" t="str" cm="1">
        <f t="array" aca="1" ref="G569" ca="1">IF(E569="","",IF(INDIRECT(VLOOKUP(B569,B$8:C$38,2,FALSE)&amp;(10*A569+5))="","",INDIRECT(VLOOKUP(B569,B$8:C$38,2,FALSE)&amp;(10*A569+5))))</f>
        <v/>
      </c>
      <c r="H569" s="17" t="str" cm="1">
        <f t="array" aca="1" ref="H569" ca="1">IF(G569="","",IF(G569="●","振替後",IF(G569="▲","振替前",IF(G569="○","休日",IF(G569="外","非対象期間",IF(INDIRECT(VLOOKUP(B569,B$8:C$38,2,FALSE)&amp;(10*A569+5))="","",INDIRECT(VLOOKUP(B569,B$8:C$38,2,FALSE)&amp;(10*A569+5))))))))</f>
        <v/>
      </c>
    </row>
    <row r="570" spans="1:8">
      <c r="A570" s="17">
        <f t="shared" si="97"/>
        <v>19</v>
      </c>
      <c r="B570" s="17">
        <f t="shared" si="98"/>
        <v>5</v>
      </c>
      <c r="D570" s="89" cm="1">
        <f t="array" aca="1" ref="D570" ca="1">IF(INDIRECT(VLOOKUP(B570,B$8:C$38,2,FALSE)&amp;(10*A570-1))="","",INDIRECT(VLOOKUP(B570,B$8:C$38,2,FALSE)&amp;(10*A570-1)))</f>
        <v>46482</v>
      </c>
      <c r="E570" s="17" t="str">
        <f t="shared" ca="1" si="96"/>
        <v>月</v>
      </c>
      <c r="F570" s="17" t="str" cm="1">
        <f t="array" aca="1" ref="F570" ca="1">IF(E570="","",IF(INDIRECT(VLOOKUP(B570,B$8:C$38,2,FALSE)&amp;(10*A570+3))="","",INDIRECT(VLOOKUP(B570,B$8:C$38,2,FALSE)&amp;(10*A570+3))))</f>
        <v/>
      </c>
      <c r="G570" s="17" t="str" cm="1">
        <f t="array" aca="1" ref="G570" ca="1">IF(E570="","",IF(INDIRECT(VLOOKUP(B570,B$8:C$38,2,FALSE)&amp;(10*A570+5))="","",INDIRECT(VLOOKUP(B570,B$8:C$38,2,FALSE)&amp;(10*A570+5))))</f>
        <v/>
      </c>
      <c r="H570" s="17" t="str" cm="1">
        <f t="array" aca="1" ref="H570" ca="1">IF(G570="","",IF(G570="●","振替後",IF(G570="▲","振替前",IF(G570="○","休日",IF(G570="外","非対象期間",IF(INDIRECT(VLOOKUP(B570,B$8:C$38,2,FALSE)&amp;(10*A570+5))="","",INDIRECT(VLOOKUP(B570,B$8:C$38,2,FALSE)&amp;(10*A570+5))))))))</f>
        <v/>
      </c>
    </row>
    <row r="571" spans="1:8">
      <c r="A571" s="17">
        <f t="shared" si="97"/>
        <v>19</v>
      </c>
      <c r="B571" s="17">
        <f t="shared" si="98"/>
        <v>6</v>
      </c>
      <c r="D571" s="89" cm="1">
        <f t="array" aca="1" ref="D571" ca="1">IF(INDIRECT(VLOOKUP(B571,B$8:C$38,2,FALSE)&amp;(10*A571-1))="","",INDIRECT(VLOOKUP(B571,B$8:C$38,2,FALSE)&amp;(10*A571-1)))</f>
        <v>46483</v>
      </c>
      <c r="E571" s="17" t="str">
        <f t="shared" ca="1" si="96"/>
        <v>火</v>
      </c>
      <c r="F571" s="17" t="str" cm="1">
        <f t="array" aca="1" ref="F571" ca="1">IF(E571="","",IF(INDIRECT(VLOOKUP(B571,B$8:C$38,2,FALSE)&amp;(10*A571+3))="","",INDIRECT(VLOOKUP(B571,B$8:C$38,2,FALSE)&amp;(10*A571+3))))</f>
        <v/>
      </c>
      <c r="G571" s="17" t="str" cm="1">
        <f t="array" aca="1" ref="G571" ca="1">IF(E571="","",IF(INDIRECT(VLOOKUP(B571,B$8:C$38,2,FALSE)&amp;(10*A571+5))="","",INDIRECT(VLOOKUP(B571,B$8:C$38,2,FALSE)&amp;(10*A571+5))))</f>
        <v/>
      </c>
      <c r="H571" s="17" t="str" cm="1">
        <f t="array" aca="1" ref="H571" ca="1">IF(G571="","",IF(G571="●","振替後",IF(G571="▲","振替前",IF(G571="○","休日",IF(G571="外","非対象期間",IF(INDIRECT(VLOOKUP(B571,B$8:C$38,2,FALSE)&amp;(10*A571+5))="","",INDIRECT(VLOOKUP(B571,B$8:C$38,2,FALSE)&amp;(10*A571+5))))))))</f>
        <v/>
      </c>
    </row>
    <row r="572" spans="1:8">
      <c r="A572" s="17">
        <f t="shared" si="97"/>
        <v>19</v>
      </c>
      <c r="B572" s="17">
        <f t="shared" si="98"/>
        <v>7</v>
      </c>
      <c r="D572" s="89" cm="1">
        <f t="array" aca="1" ref="D572" ca="1">IF(INDIRECT(VLOOKUP(B572,B$8:C$38,2,FALSE)&amp;(10*A572-1))="","",INDIRECT(VLOOKUP(B572,B$8:C$38,2,FALSE)&amp;(10*A572-1)))</f>
        <v>46484</v>
      </c>
      <c r="E572" s="17" t="str">
        <f t="shared" ca="1" si="96"/>
        <v>水</v>
      </c>
      <c r="F572" s="17" t="str" cm="1">
        <f t="array" aca="1" ref="F572" ca="1">IF(E572="","",IF(INDIRECT(VLOOKUP(B572,B$8:C$38,2,FALSE)&amp;(10*A572+3))="","",INDIRECT(VLOOKUP(B572,B$8:C$38,2,FALSE)&amp;(10*A572+3))))</f>
        <v/>
      </c>
      <c r="G572" s="17" t="str" cm="1">
        <f t="array" aca="1" ref="G572" ca="1">IF(E572="","",IF(INDIRECT(VLOOKUP(B572,B$8:C$38,2,FALSE)&amp;(10*A572+5))="","",INDIRECT(VLOOKUP(B572,B$8:C$38,2,FALSE)&amp;(10*A572+5))))</f>
        <v/>
      </c>
      <c r="H572" s="17" t="str" cm="1">
        <f t="array" aca="1" ref="H572" ca="1">IF(G572="","",IF(G572="●","振替後",IF(G572="▲","振替前",IF(G572="○","休日",IF(G572="外","非対象期間",IF(INDIRECT(VLOOKUP(B572,B$8:C$38,2,FALSE)&amp;(10*A572+5))="","",INDIRECT(VLOOKUP(B572,B$8:C$38,2,FALSE)&amp;(10*A572+5))))))))</f>
        <v/>
      </c>
    </row>
    <row r="573" spans="1:8">
      <c r="A573" s="17">
        <f t="shared" si="97"/>
        <v>19</v>
      </c>
      <c r="B573" s="17">
        <f t="shared" si="98"/>
        <v>8</v>
      </c>
      <c r="D573" s="89" cm="1">
        <f t="array" aca="1" ref="D573" ca="1">IF(INDIRECT(VLOOKUP(B573,B$8:C$38,2,FALSE)&amp;(10*A573-1))="","",INDIRECT(VLOOKUP(B573,B$8:C$38,2,FALSE)&amp;(10*A573-1)))</f>
        <v>46485</v>
      </c>
      <c r="E573" s="17" t="str">
        <f t="shared" ca="1" si="96"/>
        <v>木</v>
      </c>
      <c r="F573" s="17" t="str" cm="1">
        <f t="array" aca="1" ref="F573" ca="1">IF(E573="","",IF(INDIRECT(VLOOKUP(B573,B$8:C$38,2,FALSE)&amp;(10*A573+3))="","",INDIRECT(VLOOKUP(B573,B$8:C$38,2,FALSE)&amp;(10*A573+3))))</f>
        <v/>
      </c>
      <c r="G573" s="17" t="str" cm="1">
        <f t="array" aca="1" ref="G573" ca="1">IF(E573="","",IF(INDIRECT(VLOOKUP(B573,B$8:C$38,2,FALSE)&amp;(10*A573+5))="","",INDIRECT(VLOOKUP(B573,B$8:C$38,2,FALSE)&amp;(10*A573+5))))</f>
        <v/>
      </c>
      <c r="H573" s="17" t="str" cm="1">
        <f t="array" aca="1" ref="H573" ca="1">IF(G573="","",IF(G573="●","振替後",IF(G573="▲","振替前",IF(G573="○","休日",IF(G573="外","非対象期間",IF(INDIRECT(VLOOKUP(B573,B$8:C$38,2,FALSE)&amp;(10*A573+5))="","",INDIRECT(VLOOKUP(B573,B$8:C$38,2,FALSE)&amp;(10*A573+5))))))))</f>
        <v/>
      </c>
    </row>
    <row r="574" spans="1:8">
      <c r="A574" s="17">
        <f t="shared" si="97"/>
        <v>19</v>
      </c>
      <c r="B574" s="17">
        <f t="shared" si="98"/>
        <v>9</v>
      </c>
      <c r="D574" s="89" cm="1">
        <f t="array" aca="1" ref="D574" ca="1">IF(INDIRECT(VLOOKUP(B574,B$8:C$38,2,FALSE)&amp;(10*A574-1))="","",INDIRECT(VLOOKUP(B574,B$8:C$38,2,FALSE)&amp;(10*A574-1)))</f>
        <v>46486</v>
      </c>
      <c r="E574" s="17" t="str">
        <f t="shared" ca="1" si="96"/>
        <v>金</v>
      </c>
      <c r="F574" s="17" t="str" cm="1">
        <f t="array" aca="1" ref="F574" ca="1">IF(E574="","",IF(INDIRECT(VLOOKUP(B574,B$8:C$38,2,FALSE)&amp;(10*A574+3))="","",INDIRECT(VLOOKUP(B574,B$8:C$38,2,FALSE)&amp;(10*A574+3))))</f>
        <v/>
      </c>
      <c r="G574" s="17" t="str" cm="1">
        <f t="array" aca="1" ref="G574" ca="1">IF(E574="","",IF(INDIRECT(VLOOKUP(B574,B$8:C$38,2,FALSE)&amp;(10*A574+5))="","",INDIRECT(VLOOKUP(B574,B$8:C$38,2,FALSE)&amp;(10*A574+5))))</f>
        <v/>
      </c>
      <c r="H574" s="17" t="str" cm="1">
        <f t="array" aca="1" ref="H574" ca="1">IF(G574="","",IF(G574="●","振替後",IF(G574="▲","振替前",IF(G574="○","休日",IF(G574="外","非対象期間",IF(INDIRECT(VLOOKUP(B574,B$8:C$38,2,FALSE)&amp;(10*A574+5))="","",INDIRECT(VLOOKUP(B574,B$8:C$38,2,FALSE)&amp;(10*A574+5))))))))</f>
        <v/>
      </c>
    </row>
    <row r="575" spans="1:8">
      <c r="A575" s="17">
        <f t="shared" si="97"/>
        <v>19</v>
      </c>
      <c r="B575" s="17">
        <f t="shared" si="98"/>
        <v>10</v>
      </c>
      <c r="D575" s="89" cm="1">
        <f t="array" aca="1" ref="D575" ca="1">IF(INDIRECT(VLOOKUP(B575,B$8:C$38,2,FALSE)&amp;(10*A575-1))="","",INDIRECT(VLOOKUP(B575,B$8:C$38,2,FALSE)&amp;(10*A575-1)))</f>
        <v>46487</v>
      </c>
      <c r="E575" s="17" t="str">
        <f t="shared" ca="1" si="96"/>
        <v>土</v>
      </c>
      <c r="F575" s="17" t="str" cm="1">
        <f t="array" aca="1" ref="F575" ca="1">IF(E575="","",IF(INDIRECT(VLOOKUP(B575,B$8:C$38,2,FALSE)&amp;(10*A575+3))="","",INDIRECT(VLOOKUP(B575,B$8:C$38,2,FALSE)&amp;(10*A575+3))))</f>
        <v/>
      </c>
      <c r="G575" s="17" t="str" cm="1">
        <f t="array" aca="1" ref="G575" ca="1">IF(E575="","",IF(INDIRECT(VLOOKUP(B575,B$8:C$38,2,FALSE)&amp;(10*A575+5))="","",INDIRECT(VLOOKUP(B575,B$8:C$38,2,FALSE)&amp;(10*A575+5))))</f>
        <v/>
      </c>
      <c r="H575" s="17" t="str" cm="1">
        <f t="array" aca="1" ref="H575" ca="1">IF(G575="","",IF(G575="●","振替後",IF(G575="▲","振替前",IF(G575="○","休日",IF(G575="外","非対象期間",IF(INDIRECT(VLOOKUP(B575,B$8:C$38,2,FALSE)&amp;(10*A575+5))="","",INDIRECT(VLOOKUP(B575,B$8:C$38,2,FALSE)&amp;(10*A575+5))))))))</f>
        <v/>
      </c>
    </row>
    <row r="576" spans="1:8">
      <c r="A576" s="17">
        <f t="shared" si="97"/>
        <v>19</v>
      </c>
      <c r="B576" s="17">
        <f t="shared" si="98"/>
        <v>11</v>
      </c>
      <c r="D576" s="89" cm="1">
        <f t="array" aca="1" ref="D576" ca="1">IF(INDIRECT(VLOOKUP(B576,B$8:C$38,2,FALSE)&amp;(10*A576-1))="","",INDIRECT(VLOOKUP(B576,B$8:C$38,2,FALSE)&amp;(10*A576-1)))</f>
        <v>46488</v>
      </c>
      <c r="E576" s="17" t="str">
        <f t="shared" ca="1" si="96"/>
        <v>日</v>
      </c>
      <c r="F576" s="17" t="str" cm="1">
        <f t="array" aca="1" ref="F576" ca="1">IF(E576="","",IF(INDIRECT(VLOOKUP(B576,B$8:C$38,2,FALSE)&amp;(10*A576+3))="","",INDIRECT(VLOOKUP(B576,B$8:C$38,2,FALSE)&amp;(10*A576+3))))</f>
        <v/>
      </c>
      <c r="G576" s="17" t="str" cm="1">
        <f t="array" aca="1" ref="G576" ca="1">IF(E576="","",IF(INDIRECT(VLOOKUP(B576,B$8:C$38,2,FALSE)&amp;(10*A576+5))="","",INDIRECT(VLOOKUP(B576,B$8:C$38,2,FALSE)&amp;(10*A576+5))))</f>
        <v/>
      </c>
      <c r="H576" s="17" t="str" cm="1">
        <f t="array" aca="1" ref="H576" ca="1">IF(G576="","",IF(G576="●","振替後",IF(G576="▲","振替前",IF(G576="○","休日",IF(G576="外","非対象期間",IF(INDIRECT(VLOOKUP(B576,B$8:C$38,2,FALSE)&amp;(10*A576+5))="","",INDIRECT(VLOOKUP(B576,B$8:C$38,2,FALSE)&amp;(10*A576+5))))))))</f>
        <v/>
      </c>
    </row>
    <row r="577" spans="1:8">
      <c r="A577" s="17">
        <f t="shared" si="97"/>
        <v>19</v>
      </c>
      <c r="B577" s="17">
        <f t="shared" si="98"/>
        <v>12</v>
      </c>
      <c r="D577" s="89" cm="1">
        <f t="array" aca="1" ref="D577" ca="1">IF(INDIRECT(VLOOKUP(B577,B$8:C$38,2,FALSE)&amp;(10*A577-1))="","",INDIRECT(VLOOKUP(B577,B$8:C$38,2,FALSE)&amp;(10*A577-1)))</f>
        <v>46489</v>
      </c>
      <c r="E577" s="17" t="str">
        <f t="shared" ca="1" si="96"/>
        <v>月</v>
      </c>
      <c r="F577" s="17" t="str" cm="1">
        <f t="array" aca="1" ref="F577" ca="1">IF(E577="","",IF(INDIRECT(VLOOKUP(B577,B$8:C$38,2,FALSE)&amp;(10*A577+3))="","",INDIRECT(VLOOKUP(B577,B$8:C$38,2,FALSE)&amp;(10*A577+3))))</f>
        <v/>
      </c>
      <c r="G577" s="17" t="str" cm="1">
        <f t="array" aca="1" ref="G577" ca="1">IF(E577="","",IF(INDIRECT(VLOOKUP(B577,B$8:C$38,2,FALSE)&amp;(10*A577+5))="","",INDIRECT(VLOOKUP(B577,B$8:C$38,2,FALSE)&amp;(10*A577+5))))</f>
        <v/>
      </c>
      <c r="H577" s="17" t="str" cm="1">
        <f t="array" aca="1" ref="H577" ca="1">IF(G577="","",IF(G577="●","振替後",IF(G577="▲","振替前",IF(G577="○","休日",IF(G577="外","非対象期間",IF(INDIRECT(VLOOKUP(B577,B$8:C$38,2,FALSE)&amp;(10*A577+5))="","",INDIRECT(VLOOKUP(B577,B$8:C$38,2,FALSE)&amp;(10*A577+5))))))))</f>
        <v/>
      </c>
    </row>
    <row r="578" spans="1:8">
      <c r="A578" s="17">
        <f t="shared" si="97"/>
        <v>19</v>
      </c>
      <c r="B578" s="17">
        <f t="shared" si="98"/>
        <v>13</v>
      </c>
      <c r="D578" s="89" cm="1">
        <f t="array" aca="1" ref="D578" ca="1">IF(INDIRECT(VLOOKUP(B578,B$8:C$38,2,FALSE)&amp;(10*A578-1))="","",INDIRECT(VLOOKUP(B578,B$8:C$38,2,FALSE)&amp;(10*A578-1)))</f>
        <v>46490</v>
      </c>
      <c r="E578" s="17" t="str">
        <f t="shared" ca="1" si="96"/>
        <v>火</v>
      </c>
      <c r="F578" s="17" t="str" cm="1">
        <f t="array" aca="1" ref="F578" ca="1">IF(E578="","",IF(INDIRECT(VLOOKUP(B578,B$8:C$38,2,FALSE)&amp;(10*A578+3))="","",INDIRECT(VLOOKUP(B578,B$8:C$38,2,FALSE)&amp;(10*A578+3))))</f>
        <v/>
      </c>
      <c r="G578" s="17" t="str" cm="1">
        <f t="array" aca="1" ref="G578" ca="1">IF(E578="","",IF(INDIRECT(VLOOKUP(B578,B$8:C$38,2,FALSE)&amp;(10*A578+5))="","",INDIRECT(VLOOKUP(B578,B$8:C$38,2,FALSE)&amp;(10*A578+5))))</f>
        <v/>
      </c>
      <c r="H578" s="17" t="str" cm="1">
        <f t="array" aca="1" ref="H578" ca="1">IF(G578="","",IF(G578="●","振替後",IF(G578="▲","振替前",IF(G578="○","休日",IF(G578="外","非対象期間",IF(INDIRECT(VLOOKUP(B578,B$8:C$38,2,FALSE)&amp;(10*A578+5))="","",INDIRECT(VLOOKUP(B578,B$8:C$38,2,FALSE)&amp;(10*A578+5))))))))</f>
        <v/>
      </c>
    </row>
    <row r="579" spans="1:8">
      <c r="A579" s="17">
        <f t="shared" si="97"/>
        <v>19</v>
      </c>
      <c r="B579" s="17">
        <f t="shared" si="98"/>
        <v>14</v>
      </c>
      <c r="D579" s="89" cm="1">
        <f t="array" aca="1" ref="D579" ca="1">IF(INDIRECT(VLOOKUP(B579,B$8:C$38,2,FALSE)&amp;(10*A579-1))="","",INDIRECT(VLOOKUP(B579,B$8:C$38,2,FALSE)&amp;(10*A579-1)))</f>
        <v>46491</v>
      </c>
      <c r="E579" s="17" t="str">
        <f t="shared" ca="1" si="96"/>
        <v>水</v>
      </c>
      <c r="F579" s="17" t="str" cm="1">
        <f t="array" aca="1" ref="F579" ca="1">IF(E579="","",IF(INDIRECT(VLOOKUP(B579,B$8:C$38,2,FALSE)&amp;(10*A579+3))="","",INDIRECT(VLOOKUP(B579,B$8:C$38,2,FALSE)&amp;(10*A579+3))))</f>
        <v/>
      </c>
      <c r="G579" s="17" t="str" cm="1">
        <f t="array" aca="1" ref="G579" ca="1">IF(E579="","",IF(INDIRECT(VLOOKUP(B579,B$8:C$38,2,FALSE)&amp;(10*A579+5))="","",INDIRECT(VLOOKUP(B579,B$8:C$38,2,FALSE)&amp;(10*A579+5))))</f>
        <v/>
      </c>
      <c r="H579" s="17" t="str" cm="1">
        <f t="array" aca="1" ref="H579" ca="1">IF(G579="","",IF(G579="●","振替後",IF(G579="▲","振替前",IF(G579="○","休日",IF(G579="外","非対象期間",IF(INDIRECT(VLOOKUP(B579,B$8:C$38,2,FALSE)&amp;(10*A579+5))="","",INDIRECT(VLOOKUP(B579,B$8:C$38,2,FALSE)&amp;(10*A579+5))))))))</f>
        <v/>
      </c>
    </row>
    <row r="580" spans="1:8">
      <c r="A580" s="17">
        <f t="shared" si="97"/>
        <v>19</v>
      </c>
      <c r="B580" s="17">
        <f t="shared" si="98"/>
        <v>15</v>
      </c>
      <c r="D580" s="89" cm="1">
        <f t="array" aca="1" ref="D580" ca="1">IF(INDIRECT(VLOOKUP(B580,B$8:C$38,2,FALSE)&amp;(10*A580-1))="","",INDIRECT(VLOOKUP(B580,B$8:C$38,2,FALSE)&amp;(10*A580-1)))</f>
        <v>46492</v>
      </c>
      <c r="E580" s="17" t="str">
        <f t="shared" ca="1" si="96"/>
        <v>木</v>
      </c>
      <c r="F580" s="17" t="str" cm="1">
        <f t="array" aca="1" ref="F580" ca="1">IF(E580="","",IF(INDIRECT(VLOOKUP(B580,B$8:C$38,2,FALSE)&amp;(10*A580+3))="","",INDIRECT(VLOOKUP(B580,B$8:C$38,2,FALSE)&amp;(10*A580+3))))</f>
        <v/>
      </c>
      <c r="G580" s="17" t="str" cm="1">
        <f t="array" aca="1" ref="G580" ca="1">IF(E580="","",IF(INDIRECT(VLOOKUP(B580,B$8:C$38,2,FALSE)&amp;(10*A580+5))="","",INDIRECT(VLOOKUP(B580,B$8:C$38,2,FALSE)&amp;(10*A580+5))))</f>
        <v/>
      </c>
      <c r="H580" s="17" t="str" cm="1">
        <f t="array" aca="1" ref="H580" ca="1">IF(G580="","",IF(G580="●","振替後",IF(G580="▲","振替前",IF(G580="○","休日",IF(G580="外","非対象期間",IF(INDIRECT(VLOOKUP(B580,B$8:C$38,2,FALSE)&amp;(10*A580+5))="","",INDIRECT(VLOOKUP(B580,B$8:C$38,2,FALSE)&amp;(10*A580+5))))))))</f>
        <v/>
      </c>
    </row>
    <row r="581" spans="1:8">
      <c r="A581" s="17">
        <f t="shared" si="97"/>
        <v>19</v>
      </c>
      <c r="B581" s="17">
        <f t="shared" si="98"/>
        <v>16</v>
      </c>
      <c r="D581" s="89" cm="1">
        <f t="array" aca="1" ref="D581" ca="1">IF(INDIRECT(VLOOKUP(B581,B$8:C$38,2,FALSE)&amp;(10*A581-1))="","",INDIRECT(VLOOKUP(B581,B$8:C$38,2,FALSE)&amp;(10*A581-1)))</f>
        <v>46493</v>
      </c>
      <c r="E581" s="17" t="str">
        <f t="shared" ca="1" si="96"/>
        <v>金</v>
      </c>
      <c r="F581" s="17" t="str" cm="1">
        <f t="array" aca="1" ref="F581" ca="1">IF(E581="","",IF(INDIRECT(VLOOKUP(B581,B$8:C$38,2,FALSE)&amp;(10*A581+3))="","",INDIRECT(VLOOKUP(B581,B$8:C$38,2,FALSE)&amp;(10*A581+3))))</f>
        <v/>
      </c>
      <c r="G581" s="17" t="str" cm="1">
        <f t="array" aca="1" ref="G581" ca="1">IF(E581="","",IF(INDIRECT(VLOOKUP(B581,B$8:C$38,2,FALSE)&amp;(10*A581+5))="","",INDIRECT(VLOOKUP(B581,B$8:C$38,2,FALSE)&amp;(10*A581+5))))</f>
        <v/>
      </c>
      <c r="H581" s="17" t="str" cm="1">
        <f t="array" aca="1" ref="H581" ca="1">IF(G581="","",IF(G581="●","振替後",IF(G581="▲","振替前",IF(G581="○","休日",IF(G581="外","非対象期間",IF(INDIRECT(VLOOKUP(B581,B$8:C$38,2,FALSE)&amp;(10*A581+5))="","",INDIRECT(VLOOKUP(B581,B$8:C$38,2,FALSE)&amp;(10*A581+5))))))))</f>
        <v/>
      </c>
    </row>
    <row r="582" spans="1:8">
      <c r="A582" s="17">
        <f t="shared" si="97"/>
        <v>19</v>
      </c>
      <c r="B582" s="17">
        <f t="shared" si="98"/>
        <v>17</v>
      </c>
      <c r="D582" s="89" cm="1">
        <f t="array" aca="1" ref="D582" ca="1">IF(INDIRECT(VLOOKUP(B582,B$8:C$38,2,FALSE)&amp;(10*A582-1))="","",INDIRECT(VLOOKUP(B582,B$8:C$38,2,FALSE)&amp;(10*A582-1)))</f>
        <v>46494</v>
      </c>
      <c r="E582" s="17" t="str">
        <f t="shared" ca="1" si="96"/>
        <v>土</v>
      </c>
      <c r="F582" s="17" t="str" cm="1">
        <f t="array" aca="1" ref="F582" ca="1">IF(E582="","",IF(INDIRECT(VLOOKUP(B582,B$8:C$38,2,FALSE)&amp;(10*A582+3))="","",INDIRECT(VLOOKUP(B582,B$8:C$38,2,FALSE)&amp;(10*A582+3))))</f>
        <v/>
      </c>
      <c r="G582" s="17" t="str" cm="1">
        <f t="array" aca="1" ref="G582" ca="1">IF(E582="","",IF(INDIRECT(VLOOKUP(B582,B$8:C$38,2,FALSE)&amp;(10*A582+5))="","",INDIRECT(VLOOKUP(B582,B$8:C$38,2,FALSE)&amp;(10*A582+5))))</f>
        <v/>
      </c>
      <c r="H582" s="17" t="str" cm="1">
        <f t="array" aca="1" ref="H582" ca="1">IF(G582="","",IF(G582="●","振替後",IF(G582="▲","振替前",IF(G582="○","休日",IF(G582="外","非対象期間",IF(INDIRECT(VLOOKUP(B582,B$8:C$38,2,FALSE)&amp;(10*A582+5))="","",INDIRECT(VLOOKUP(B582,B$8:C$38,2,FALSE)&amp;(10*A582+5))))))))</f>
        <v/>
      </c>
    </row>
    <row r="583" spans="1:8">
      <c r="A583" s="17">
        <f t="shared" si="97"/>
        <v>19</v>
      </c>
      <c r="B583" s="17">
        <f t="shared" si="98"/>
        <v>18</v>
      </c>
      <c r="D583" s="89" cm="1">
        <f t="array" aca="1" ref="D583" ca="1">IF(INDIRECT(VLOOKUP(B583,B$8:C$38,2,FALSE)&amp;(10*A583-1))="","",INDIRECT(VLOOKUP(B583,B$8:C$38,2,FALSE)&amp;(10*A583-1)))</f>
        <v>46495</v>
      </c>
      <c r="E583" s="17" t="str">
        <f t="shared" ca="1" si="96"/>
        <v>日</v>
      </c>
      <c r="F583" s="17" t="str" cm="1">
        <f t="array" aca="1" ref="F583" ca="1">IF(E583="","",IF(INDIRECT(VLOOKUP(B583,B$8:C$38,2,FALSE)&amp;(10*A583+3))="","",INDIRECT(VLOOKUP(B583,B$8:C$38,2,FALSE)&amp;(10*A583+3))))</f>
        <v/>
      </c>
      <c r="G583" s="17" t="str" cm="1">
        <f t="array" aca="1" ref="G583" ca="1">IF(E583="","",IF(INDIRECT(VLOOKUP(B583,B$8:C$38,2,FALSE)&amp;(10*A583+5))="","",INDIRECT(VLOOKUP(B583,B$8:C$38,2,FALSE)&amp;(10*A583+5))))</f>
        <v/>
      </c>
      <c r="H583" s="17" t="str" cm="1">
        <f t="array" aca="1" ref="H583" ca="1">IF(G583="","",IF(G583="●","振替後",IF(G583="▲","振替前",IF(G583="○","休日",IF(G583="外","非対象期間",IF(INDIRECT(VLOOKUP(B583,B$8:C$38,2,FALSE)&amp;(10*A583+5))="","",INDIRECT(VLOOKUP(B583,B$8:C$38,2,FALSE)&amp;(10*A583+5))))))))</f>
        <v/>
      </c>
    </row>
    <row r="584" spans="1:8">
      <c r="A584" s="17">
        <f t="shared" si="97"/>
        <v>19</v>
      </c>
      <c r="B584" s="17">
        <f t="shared" si="98"/>
        <v>19</v>
      </c>
      <c r="D584" s="89" cm="1">
        <f t="array" aca="1" ref="D584" ca="1">IF(INDIRECT(VLOOKUP(B584,B$8:C$38,2,FALSE)&amp;(10*A584-1))="","",INDIRECT(VLOOKUP(B584,B$8:C$38,2,FALSE)&amp;(10*A584-1)))</f>
        <v>46496</v>
      </c>
      <c r="E584" s="17" t="str">
        <f t="shared" ca="1" si="96"/>
        <v>月</v>
      </c>
      <c r="F584" s="17" t="str" cm="1">
        <f t="array" aca="1" ref="F584" ca="1">IF(E584="","",IF(INDIRECT(VLOOKUP(B584,B$8:C$38,2,FALSE)&amp;(10*A584+3))="","",INDIRECT(VLOOKUP(B584,B$8:C$38,2,FALSE)&amp;(10*A584+3))))</f>
        <v/>
      </c>
      <c r="G584" s="17" t="str" cm="1">
        <f t="array" aca="1" ref="G584" ca="1">IF(E584="","",IF(INDIRECT(VLOOKUP(B584,B$8:C$38,2,FALSE)&amp;(10*A584+5))="","",INDIRECT(VLOOKUP(B584,B$8:C$38,2,FALSE)&amp;(10*A584+5))))</f>
        <v/>
      </c>
      <c r="H584" s="17" t="str" cm="1">
        <f t="array" aca="1" ref="H584" ca="1">IF(G584="","",IF(G584="●","振替後",IF(G584="▲","振替前",IF(G584="○","休日",IF(G584="外","非対象期間",IF(INDIRECT(VLOOKUP(B584,B$8:C$38,2,FALSE)&amp;(10*A584+5))="","",INDIRECT(VLOOKUP(B584,B$8:C$38,2,FALSE)&amp;(10*A584+5))))))))</f>
        <v/>
      </c>
    </row>
    <row r="585" spans="1:8">
      <c r="A585" s="17">
        <f t="shared" si="97"/>
        <v>19</v>
      </c>
      <c r="B585" s="17">
        <f t="shared" si="98"/>
        <v>20</v>
      </c>
      <c r="D585" s="89" cm="1">
        <f t="array" aca="1" ref="D585" ca="1">IF(INDIRECT(VLOOKUP(B585,B$8:C$38,2,FALSE)&amp;(10*A585-1))="","",INDIRECT(VLOOKUP(B585,B$8:C$38,2,FALSE)&amp;(10*A585-1)))</f>
        <v>46497</v>
      </c>
      <c r="E585" s="17" t="str">
        <f t="shared" ref="E585:E648" ca="1" si="99">TEXT(D585,"aaa")</f>
        <v>火</v>
      </c>
      <c r="F585" s="17" t="str" cm="1">
        <f t="array" aca="1" ref="F585" ca="1">IF(E585="","",IF(INDIRECT(VLOOKUP(B585,B$8:C$38,2,FALSE)&amp;(10*A585+3))="","",INDIRECT(VLOOKUP(B585,B$8:C$38,2,FALSE)&amp;(10*A585+3))))</f>
        <v/>
      </c>
      <c r="G585" s="17" t="str" cm="1">
        <f t="array" aca="1" ref="G585" ca="1">IF(E585="","",IF(INDIRECT(VLOOKUP(B585,B$8:C$38,2,FALSE)&amp;(10*A585+5))="","",INDIRECT(VLOOKUP(B585,B$8:C$38,2,FALSE)&amp;(10*A585+5))))</f>
        <v/>
      </c>
      <c r="H585" s="17" t="str" cm="1">
        <f t="array" aca="1" ref="H585" ca="1">IF(G585="","",IF(G585="●","振替後",IF(G585="▲","振替前",IF(G585="○","休日",IF(G585="外","非対象期間",IF(INDIRECT(VLOOKUP(B585,B$8:C$38,2,FALSE)&amp;(10*A585+5))="","",INDIRECT(VLOOKUP(B585,B$8:C$38,2,FALSE)&amp;(10*A585+5))))))))</f>
        <v/>
      </c>
    </row>
    <row r="586" spans="1:8">
      <c r="A586" s="17">
        <f t="shared" si="97"/>
        <v>19</v>
      </c>
      <c r="B586" s="17">
        <f t="shared" si="98"/>
        <v>21</v>
      </c>
      <c r="D586" s="89" cm="1">
        <f t="array" aca="1" ref="D586" ca="1">IF(INDIRECT(VLOOKUP(B586,B$8:C$38,2,FALSE)&amp;(10*A586-1))="","",INDIRECT(VLOOKUP(B586,B$8:C$38,2,FALSE)&amp;(10*A586-1)))</f>
        <v>46498</v>
      </c>
      <c r="E586" s="17" t="str">
        <f t="shared" ca="1" si="99"/>
        <v>水</v>
      </c>
      <c r="F586" s="17" t="str" cm="1">
        <f t="array" aca="1" ref="F586" ca="1">IF(E586="","",IF(INDIRECT(VLOOKUP(B586,B$8:C$38,2,FALSE)&amp;(10*A586+3))="","",INDIRECT(VLOOKUP(B586,B$8:C$38,2,FALSE)&amp;(10*A586+3))))</f>
        <v/>
      </c>
      <c r="G586" s="17" t="str" cm="1">
        <f t="array" aca="1" ref="G586" ca="1">IF(E586="","",IF(INDIRECT(VLOOKUP(B586,B$8:C$38,2,FALSE)&amp;(10*A586+5))="","",INDIRECT(VLOOKUP(B586,B$8:C$38,2,FALSE)&amp;(10*A586+5))))</f>
        <v/>
      </c>
      <c r="H586" s="17" t="str" cm="1">
        <f t="array" aca="1" ref="H586" ca="1">IF(G586="","",IF(G586="●","振替後",IF(G586="▲","振替前",IF(G586="○","休日",IF(G586="外","非対象期間",IF(INDIRECT(VLOOKUP(B586,B$8:C$38,2,FALSE)&amp;(10*A586+5))="","",INDIRECT(VLOOKUP(B586,B$8:C$38,2,FALSE)&amp;(10*A586+5))))))))</f>
        <v/>
      </c>
    </row>
    <row r="587" spans="1:8">
      <c r="A587" s="17">
        <f t="shared" si="97"/>
        <v>19</v>
      </c>
      <c r="B587" s="17">
        <f t="shared" si="98"/>
        <v>22</v>
      </c>
      <c r="D587" s="89" cm="1">
        <f t="array" aca="1" ref="D587" ca="1">IF(INDIRECT(VLOOKUP(B587,B$8:C$38,2,FALSE)&amp;(10*A587-1))="","",INDIRECT(VLOOKUP(B587,B$8:C$38,2,FALSE)&amp;(10*A587-1)))</f>
        <v>46499</v>
      </c>
      <c r="E587" s="17" t="str">
        <f t="shared" ca="1" si="99"/>
        <v>木</v>
      </c>
      <c r="F587" s="17" t="str" cm="1">
        <f t="array" aca="1" ref="F587" ca="1">IF(E587="","",IF(INDIRECT(VLOOKUP(B587,B$8:C$38,2,FALSE)&amp;(10*A587+3))="","",INDIRECT(VLOOKUP(B587,B$8:C$38,2,FALSE)&amp;(10*A587+3))))</f>
        <v/>
      </c>
      <c r="G587" s="17" t="str" cm="1">
        <f t="array" aca="1" ref="G587" ca="1">IF(E587="","",IF(INDIRECT(VLOOKUP(B587,B$8:C$38,2,FALSE)&amp;(10*A587+5))="","",INDIRECT(VLOOKUP(B587,B$8:C$38,2,FALSE)&amp;(10*A587+5))))</f>
        <v/>
      </c>
      <c r="H587" s="17" t="str" cm="1">
        <f t="array" aca="1" ref="H587" ca="1">IF(G587="","",IF(G587="●","振替後",IF(G587="▲","振替前",IF(G587="○","休日",IF(G587="外","非対象期間",IF(INDIRECT(VLOOKUP(B587,B$8:C$38,2,FALSE)&amp;(10*A587+5))="","",INDIRECT(VLOOKUP(B587,B$8:C$38,2,FALSE)&amp;(10*A587+5))))))))</f>
        <v/>
      </c>
    </row>
    <row r="588" spans="1:8">
      <c r="A588" s="17">
        <f t="shared" si="97"/>
        <v>19</v>
      </c>
      <c r="B588" s="17">
        <f t="shared" si="98"/>
        <v>23</v>
      </c>
      <c r="D588" s="89" cm="1">
        <f t="array" aca="1" ref="D588" ca="1">IF(INDIRECT(VLOOKUP(B588,B$8:C$38,2,FALSE)&amp;(10*A588-1))="","",INDIRECT(VLOOKUP(B588,B$8:C$38,2,FALSE)&amp;(10*A588-1)))</f>
        <v>46500</v>
      </c>
      <c r="E588" s="17" t="str">
        <f t="shared" ca="1" si="99"/>
        <v>金</v>
      </c>
      <c r="F588" s="17" t="str" cm="1">
        <f t="array" aca="1" ref="F588" ca="1">IF(E588="","",IF(INDIRECT(VLOOKUP(B588,B$8:C$38,2,FALSE)&amp;(10*A588+3))="","",INDIRECT(VLOOKUP(B588,B$8:C$38,2,FALSE)&amp;(10*A588+3))))</f>
        <v/>
      </c>
      <c r="G588" s="17" t="str" cm="1">
        <f t="array" aca="1" ref="G588" ca="1">IF(E588="","",IF(INDIRECT(VLOOKUP(B588,B$8:C$38,2,FALSE)&amp;(10*A588+5))="","",INDIRECT(VLOOKUP(B588,B$8:C$38,2,FALSE)&amp;(10*A588+5))))</f>
        <v/>
      </c>
      <c r="H588" s="17" t="str" cm="1">
        <f t="array" aca="1" ref="H588" ca="1">IF(G588="","",IF(G588="●","振替後",IF(G588="▲","振替前",IF(G588="○","休日",IF(G588="外","非対象期間",IF(INDIRECT(VLOOKUP(B588,B$8:C$38,2,FALSE)&amp;(10*A588+5))="","",INDIRECT(VLOOKUP(B588,B$8:C$38,2,FALSE)&amp;(10*A588+5))))))))</f>
        <v/>
      </c>
    </row>
    <row r="589" spans="1:8">
      <c r="A589" s="17">
        <f t="shared" si="97"/>
        <v>19</v>
      </c>
      <c r="B589" s="17">
        <f t="shared" si="98"/>
        <v>24</v>
      </c>
      <c r="D589" s="89" cm="1">
        <f t="array" aca="1" ref="D589" ca="1">IF(INDIRECT(VLOOKUP(B589,B$8:C$38,2,FALSE)&amp;(10*A589-1))="","",INDIRECT(VLOOKUP(B589,B$8:C$38,2,FALSE)&amp;(10*A589-1)))</f>
        <v>46501</v>
      </c>
      <c r="E589" s="17" t="str">
        <f t="shared" ca="1" si="99"/>
        <v>土</v>
      </c>
      <c r="F589" s="17" t="str" cm="1">
        <f t="array" aca="1" ref="F589" ca="1">IF(E589="","",IF(INDIRECT(VLOOKUP(B589,B$8:C$38,2,FALSE)&amp;(10*A589+3))="","",INDIRECT(VLOOKUP(B589,B$8:C$38,2,FALSE)&amp;(10*A589+3))))</f>
        <v/>
      </c>
      <c r="G589" s="17" t="str" cm="1">
        <f t="array" aca="1" ref="G589" ca="1">IF(E589="","",IF(INDIRECT(VLOOKUP(B589,B$8:C$38,2,FALSE)&amp;(10*A589+5))="","",INDIRECT(VLOOKUP(B589,B$8:C$38,2,FALSE)&amp;(10*A589+5))))</f>
        <v/>
      </c>
      <c r="H589" s="17" t="str" cm="1">
        <f t="array" aca="1" ref="H589" ca="1">IF(G589="","",IF(G589="●","振替後",IF(G589="▲","振替前",IF(G589="○","休日",IF(G589="外","非対象期間",IF(INDIRECT(VLOOKUP(B589,B$8:C$38,2,FALSE)&amp;(10*A589+5))="","",INDIRECT(VLOOKUP(B589,B$8:C$38,2,FALSE)&amp;(10*A589+5))))))))</f>
        <v/>
      </c>
    </row>
    <row r="590" spans="1:8">
      <c r="A590" s="17">
        <f t="shared" si="97"/>
        <v>19</v>
      </c>
      <c r="B590" s="17">
        <f t="shared" si="98"/>
        <v>25</v>
      </c>
      <c r="D590" s="89" cm="1">
        <f t="array" aca="1" ref="D590" ca="1">IF(INDIRECT(VLOOKUP(B590,B$8:C$38,2,FALSE)&amp;(10*A590-1))="","",INDIRECT(VLOOKUP(B590,B$8:C$38,2,FALSE)&amp;(10*A590-1)))</f>
        <v>46502</v>
      </c>
      <c r="E590" s="17" t="str">
        <f t="shared" ca="1" si="99"/>
        <v>日</v>
      </c>
      <c r="F590" s="17" t="str" cm="1">
        <f t="array" aca="1" ref="F590" ca="1">IF(E590="","",IF(INDIRECT(VLOOKUP(B590,B$8:C$38,2,FALSE)&amp;(10*A590+3))="","",INDIRECT(VLOOKUP(B590,B$8:C$38,2,FALSE)&amp;(10*A590+3))))</f>
        <v/>
      </c>
      <c r="G590" s="17" t="str" cm="1">
        <f t="array" aca="1" ref="G590" ca="1">IF(E590="","",IF(INDIRECT(VLOOKUP(B590,B$8:C$38,2,FALSE)&amp;(10*A590+5))="","",INDIRECT(VLOOKUP(B590,B$8:C$38,2,FALSE)&amp;(10*A590+5))))</f>
        <v/>
      </c>
      <c r="H590" s="17" t="str" cm="1">
        <f t="array" aca="1" ref="H590" ca="1">IF(G590="","",IF(G590="●","振替後",IF(G590="▲","振替前",IF(G590="○","休日",IF(G590="外","非対象期間",IF(INDIRECT(VLOOKUP(B590,B$8:C$38,2,FALSE)&amp;(10*A590+5))="","",INDIRECT(VLOOKUP(B590,B$8:C$38,2,FALSE)&amp;(10*A590+5))))))))</f>
        <v/>
      </c>
    </row>
    <row r="591" spans="1:8">
      <c r="A591" s="17">
        <f t="shared" si="97"/>
        <v>19</v>
      </c>
      <c r="B591" s="17">
        <f t="shared" si="98"/>
        <v>26</v>
      </c>
      <c r="D591" s="89" cm="1">
        <f t="array" aca="1" ref="D591" ca="1">IF(INDIRECT(VLOOKUP(B591,B$8:C$38,2,FALSE)&amp;(10*A591-1))="","",INDIRECT(VLOOKUP(B591,B$8:C$38,2,FALSE)&amp;(10*A591-1)))</f>
        <v>46503</v>
      </c>
      <c r="E591" s="17" t="str">
        <f t="shared" ca="1" si="99"/>
        <v>月</v>
      </c>
      <c r="F591" s="17" t="str" cm="1">
        <f t="array" aca="1" ref="F591" ca="1">IF(E591="","",IF(INDIRECT(VLOOKUP(B591,B$8:C$38,2,FALSE)&amp;(10*A591+3))="","",INDIRECT(VLOOKUP(B591,B$8:C$38,2,FALSE)&amp;(10*A591+3))))</f>
        <v/>
      </c>
      <c r="G591" s="17" t="str" cm="1">
        <f t="array" aca="1" ref="G591" ca="1">IF(E591="","",IF(INDIRECT(VLOOKUP(B591,B$8:C$38,2,FALSE)&amp;(10*A591+5))="","",INDIRECT(VLOOKUP(B591,B$8:C$38,2,FALSE)&amp;(10*A591+5))))</f>
        <v/>
      </c>
      <c r="H591" s="17" t="str" cm="1">
        <f t="array" aca="1" ref="H591" ca="1">IF(G591="","",IF(G591="●","振替後",IF(G591="▲","振替前",IF(G591="○","休日",IF(G591="外","非対象期間",IF(INDIRECT(VLOOKUP(B591,B$8:C$38,2,FALSE)&amp;(10*A591+5))="","",INDIRECT(VLOOKUP(B591,B$8:C$38,2,FALSE)&amp;(10*A591+5))))))))</f>
        <v/>
      </c>
    </row>
    <row r="592" spans="1:8">
      <c r="A592" s="17">
        <f t="shared" si="97"/>
        <v>19</v>
      </c>
      <c r="B592" s="17">
        <f t="shared" si="98"/>
        <v>27</v>
      </c>
      <c r="D592" s="89" cm="1">
        <f t="array" aca="1" ref="D592" ca="1">IF(INDIRECT(VLOOKUP(B592,B$8:C$38,2,FALSE)&amp;(10*A592-1))="","",INDIRECT(VLOOKUP(B592,B$8:C$38,2,FALSE)&amp;(10*A592-1)))</f>
        <v>46504</v>
      </c>
      <c r="E592" s="17" t="str">
        <f t="shared" ca="1" si="99"/>
        <v>火</v>
      </c>
      <c r="F592" s="17" t="str" cm="1">
        <f t="array" aca="1" ref="F592" ca="1">IF(E592="","",IF(INDIRECT(VLOOKUP(B592,B$8:C$38,2,FALSE)&amp;(10*A592+3))="","",INDIRECT(VLOOKUP(B592,B$8:C$38,2,FALSE)&amp;(10*A592+3))))</f>
        <v/>
      </c>
      <c r="G592" s="17" t="str" cm="1">
        <f t="array" aca="1" ref="G592" ca="1">IF(E592="","",IF(INDIRECT(VLOOKUP(B592,B$8:C$38,2,FALSE)&amp;(10*A592+5))="","",INDIRECT(VLOOKUP(B592,B$8:C$38,2,FALSE)&amp;(10*A592+5))))</f>
        <v/>
      </c>
      <c r="H592" s="17" t="str" cm="1">
        <f t="array" aca="1" ref="H592" ca="1">IF(G592="","",IF(G592="●","振替後",IF(G592="▲","振替前",IF(G592="○","休日",IF(G592="外","非対象期間",IF(INDIRECT(VLOOKUP(B592,B$8:C$38,2,FALSE)&amp;(10*A592+5))="","",INDIRECT(VLOOKUP(B592,B$8:C$38,2,FALSE)&amp;(10*A592+5))))))))</f>
        <v/>
      </c>
    </row>
    <row r="593" spans="1:8">
      <c r="A593" s="17">
        <f t="shared" si="97"/>
        <v>19</v>
      </c>
      <c r="B593" s="17">
        <f t="shared" si="98"/>
        <v>28</v>
      </c>
      <c r="D593" s="89" cm="1">
        <f t="array" aca="1" ref="D593" ca="1">IF(INDIRECT(VLOOKUP(B593,B$8:C$38,2,FALSE)&amp;(10*A593-1))="","",INDIRECT(VLOOKUP(B593,B$8:C$38,2,FALSE)&amp;(10*A593-1)))</f>
        <v>46505</v>
      </c>
      <c r="E593" s="17" t="str">
        <f t="shared" ca="1" si="99"/>
        <v>水</v>
      </c>
      <c r="F593" s="17" t="str" cm="1">
        <f t="array" aca="1" ref="F593" ca="1">IF(E593="","",IF(INDIRECT(VLOOKUP(B593,B$8:C$38,2,FALSE)&amp;(10*A593+3))="","",INDIRECT(VLOOKUP(B593,B$8:C$38,2,FALSE)&amp;(10*A593+3))))</f>
        <v/>
      </c>
      <c r="G593" s="17" t="str" cm="1">
        <f t="array" aca="1" ref="G593" ca="1">IF(E593="","",IF(INDIRECT(VLOOKUP(B593,B$8:C$38,2,FALSE)&amp;(10*A593+5))="","",INDIRECT(VLOOKUP(B593,B$8:C$38,2,FALSE)&amp;(10*A593+5))))</f>
        <v/>
      </c>
      <c r="H593" s="17" t="str" cm="1">
        <f t="array" aca="1" ref="H593" ca="1">IF(G593="","",IF(G593="●","振替後",IF(G593="▲","振替前",IF(G593="○","休日",IF(G593="外","非対象期間",IF(INDIRECT(VLOOKUP(B593,B$8:C$38,2,FALSE)&amp;(10*A593+5))="","",INDIRECT(VLOOKUP(B593,B$8:C$38,2,FALSE)&amp;(10*A593+5))))))))</f>
        <v/>
      </c>
    </row>
    <row r="594" spans="1:8">
      <c r="A594" s="17">
        <f t="shared" si="97"/>
        <v>19</v>
      </c>
      <c r="B594" s="17">
        <f t="shared" si="98"/>
        <v>29</v>
      </c>
      <c r="D594" s="89" cm="1">
        <f t="array" aca="1" ref="D594" ca="1">IF(INDIRECT(VLOOKUP(B594,B$8:C$38,2,FALSE)&amp;(10*A594-1))="","",INDIRECT(VLOOKUP(B594,B$8:C$38,2,FALSE)&amp;(10*A594-1)))</f>
        <v>46506</v>
      </c>
      <c r="E594" s="17" t="str">
        <f t="shared" ca="1" si="99"/>
        <v>木</v>
      </c>
      <c r="F594" s="17" t="str" cm="1">
        <f t="array" aca="1" ref="F594" ca="1">IF(E594="","",IF(INDIRECT(VLOOKUP(B594,B$8:C$38,2,FALSE)&amp;(10*A594+3))="","",INDIRECT(VLOOKUP(B594,B$8:C$38,2,FALSE)&amp;(10*A594+3))))</f>
        <v/>
      </c>
      <c r="G594" s="17" t="str" cm="1">
        <f t="array" aca="1" ref="G594" ca="1">IF(E594="","",IF(INDIRECT(VLOOKUP(B594,B$8:C$38,2,FALSE)&amp;(10*A594+5))="","",INDIRECT(VLOOKUP(B594,B$8:C$38,2,FALSE)&amp;(10*A594+5))))</f>
        <v/>
      </c>
      <c r="H594" s="17" t="str" cm="1">
        <f t="array" aca="1" ref="H594" ca="1">IF(G594="","",IF(G594="●","振替後",IF(G594="▲","振替前",IF(G594="○","休日",IF(G594="外","非対象期間",IF(INDIRECT(VLOOKUP(B594,B$8:C$38,2,FALSE)&amp;(10*A594+5))="","",INDIRECT(VLOOKUP(B594,B$8:C$38,2,FALSE)&amp;(10*A594+5))))))))</f>
        <v/>
      </c>
    </row>
    <row r="595" spans="1:8">
      <c r="A595" s="17">
        <f t="shared" si="97"/>
        <v>19</v>
      </c>
      <c r="B595" s="17">
        <f t="shared" si="98"/>
        <v>30</v>
      </c>
      <c r="D595" s="89" cm="1">
        <f t="array" aca="1" ref="D595" ca="1">IF(INDIRECT(VLOOKUP(B595,B$8:C$38,2,FALSE)&amp;(10*A595-1))="","",INDIRECT(VLOOKUP(B595,B$8:C$38,2,FALSE)&amp;(10*A595-1)))</f>
        <v>46507</v>
      </c>
      <c r="E595" s="17" t="str">
        <f t="shared" ca="1" si="99"/>
        <v>金</v>
      </c>
      <c r="F595" s="17" t="str" cm="1">
        <f t="array" aca="1" ref="F595" ca="1">IF(E595="","",IF(INDIRECT(VLOOKUP(B595,B$8:C$38,2,FALSE)&amp;(10*A595+3))="","",INDIRECT(VLOOKUP(B595,B$8:C$38,2,FALSE)&amp;(10*A595+3))))</f>
        <v/>
      </c>
      <c r="G595" s="17" t="str" cm="1">
        <f t="array" aca="1" ref="G595" ca="1">IF(E595="","",IF(INDIRECT(VLOOKUP(B595,B$8:C$38,2,FALSE)&amp;(10*A595+5))="","",INDIRECT(VLOOKUP(B595,B$8:C$38,2,FALSE)&amp;(10*A595+5))))</f>
        <v/>
      </c>
      <c r="H595" s="17" t="str" cm="1">
        <f t="array" aca="1" ref="H595" ca="1">IF(G595="","",IF(G595="●","振替後",IF(G595="▲","振替前",IF(G595="○","休日",IF(G595="外","非対象期間",IF(INDIRECT(VLOOKUP(B595,B$8:C$38,2,FALSE)&amp;(10*A595+5))="","",INDIRECT(VLOOKUP(B595,B$8:C$38,2,FALSE)&amp;(10*A595+5))))))))</f>
        <v/>
      </c>
    </row>
    <row r="596" spans="1:8">
      <c r="A596" s="17">
        <f t="shared" si="97"/>
        <v>19</v>
      </c>
      <c r="B596" s="17">
        <f t="shared" si="98"/>
        <v>31</v>
      </c>
      <c r="D596" s="89" t="str" cm="1">
        <f t="array" aca="1" ref="D596" ca="1">IF(INDIRECT(VLOOKUP(B596,B$8:C$38,2,FALSE)&amp;(10*A596-1))="","",INDIRECT(VLOOKUP(B596,B$8:C$38,2,FALSE)&amp;(10*A596-1)))</f>
        <v/>
      </c>
      <c r="E596" s="17" t="str">
        <f t="shared" ca="1" si="99"/>
        <v/>
      </c>
      <c r="F596" s="17" t="str" cm="1">
        <f t="array" aca="1" ref="F596" ca="1">IF(E596="","",IF(INDIRECT(VLOOKUP(B596,B$8:C$38,2,FALSE)&amp;(10*A596+3))="","",INDIRECT(VLOOKUP(B596,B$8:C$38,2,FALSE)&amp;(10*A596+3))))</f>
        <v/>
      </c>
      <c r="G596" s="17" t="str" cm="1">
        <f t="array" aca="1" ref="G596" ca="1">IF(E596="","",IF(INDIRECT(VLOOKUP(B596,B$8:C$38,2,FALSE)&amp;(10*A596+5))="","",INDIRECT(VLOOKUP(B596,B$8:C$38,2,FALSE)&amp;(10*A596+5))))</f>
        <v/>
      </c>
      <c r="H596" s="17" t="str" cm="1">
        <f t="array" aca="1" ref="H596" ca="1">IF(G596="","",IF(G596="●","振替後",IF(G596="▲","振替前",IF(G596="○","休日",IF(G596="外","非対象期間",IF(INDIRECT(VLOOKUP(B596,B$8:C$38,2,FALSE)&amp;(10*A596+5))="","",INDIRECT(VLOOKUP(B596,B$8:C$38,2,FALSE)&amp;(10*A596+5))))))))</f>
        <v/>
      </c>
    </row>
    <row r="597" spans="1:8">
      <c r="A597" s="17">
        <f t="shared" si="97"/>
        <v>20</v>
      </c>
      <c r="B597" s="17">
        <f t="shared" si="98"/>
        <v>1</v>
      </c>
      <c r="D597" s="89" cm="1">
        <f t="array" aca="1" ref="D597" ca="1">IF(INDIRECT(VLOOKUP(B597,B$8:C$38,2,FALSE)&amp;(10*A597-1))="","",INDIRECT(VLOOKUP(B597,B$8:C$38,2,FALSE)&amp;(10*A597-1)))</f>
        <v>46508</v>
      </c>
      <c r="E597" s="17" t="str">
        <f t="shared" ca="1" si="99"/>
        <v>土</v>
      </c>
      <c r="F597" s="17" t="str" cm="1">
        <f t="array" aca="1" ref="F597" ca="1">IF(E597="","",IF(INDIRECT(VLOOKUP(B597,B$8:C$38,2,FALSE)&amp;(10*A597+3))="","",INDIRECT(VLOOKUP(B597,B$8:C$38,2,FALSE)&amp;(10*A597+3))))</f>
        <v/>
      </c>
      <c r="G597" s="17" t="str" cm="1">
        <f t="array" aca="1" ref="G597" ca="1">IF(E597="","",IF(INDIRECT(VLOOKUP(B597,B$8:C$38,2,FALSE)&amp;(10*A597+5))="","",INDIRECT(VLOOKUP(B597,B$8:C$38,2,FALSE)&amp;(10*A597+5))))</f>
        <v/>
      </c>
      <c r="H597" s="17" t="str" cm="1">
        <f t="array" aca="1" ref="H597" ca="1">IF(G597="","",IF(G597="●","振替後",IF(G597="▲","振替前",IF(G597="○","休日",IF(G597="外","非対象期間",IF(INDIRECT(VLOOKUP(B597,B$8:C$38,2,FALSE)&amp;(10*A597+5))="","",INDIRECT(VLOOKUP(B597,B$8:C$38,2,FALSE)&amp;(10*A597+5))))))))</f>
        <v/>
      </c>
    </row>
    <row r="598" spans="1:8">
      <c r="A598" s="17">
        <f t="shared" si="97"/>
        <v>20</v>
      </c>
      <c r="B598" s="17">
        <f t="shared" si="98"/>
        <v>2</v>
      </c>
      <c r="D598" s="89" cm="1">
        <f t="array" aca="1" ref="D598" ca="1">IF(INDIRECT(VLOOKUP(B598,B$8:C$38,2,FALSE)&amp;(10*A598-1))="","",INDIRECT(VLOOKUP(B598,B$8:C$38,2,FALSE)&amp;(10*A598-1)))</f>
        <v>46509</v>
      </c>
      <c r="E598" s="17" t="str">
        <f t="shared" ca="1" si="99"/>
        <v>日</v>
      </c>
      <c r="F598" s="17" t="str" cm="1">
        <f t="array" aca="1" ref="F598" ca="1">IF(E598="","",IF(INDIRECT(VLOOKUP(B598,B$8:C$38,2,FALSE)&amp;(10*A598+3))="","",INDIRECT(VLOOKUP(B598,B$8:C$38,2,FALSE)&amp;(10*A598+3))))</f>
        <v/>
      </c>
      <c r="G598" s="17" t="str" cm="1">
        <f t="array" aca="1" ref="G598" ca="1">IF(E598="","",IF(INDIRECT(VLOOKUP(B598,B$8:C$38,2,FALSE)&amp;(10*A598+5))="","",INDIRECT(VLOOKUP(B598,B$8:C$38,2,FALSE)&amp;(10*A598+5))))</f>
        <v/>
      </c>
      <c r="H598" s="17" t="str" cm="1">
        <f t="array" aca="1" ref="H598" ca="1">IF(G598="","",IF(G598="●","振替後",IF(G598="▲","振替前",IF(G598="○","休日",IF(G598="外","非対象期間",IF(INDIRECT(VLOOKUP(B598,B$8:C$38,2,FALSE)&amp;(10*A598+5))="","",INDIRECT(VLOOKUP(B598,B$8:C$38,2,FALSE)&amp;(10*A598+5))))))))</f>
        <v/>
      </c>
    </row>
    <row r="599" spans="1:8">
      <c r="A599" s="17">
        <f t="shared" si="97"/>
        <v>20</v>
      </c>
      <c r="B599" s="17">
        <f t="shared" si="98"/>
        <v>3</v>
      </c>
      <c r="D599" s="89" cm="1">
        <f t="array" aca="1" ref="D599" ca="1">IF(INDIRECT(VLOOKUP(B599,B$8:C$38,2,FALSE)&amp;(10*A599-1))="","",INDIRECT(VLOOKUP(B599,B$8:C$38,2,FALSE)&amp;(10*A599-1)))</f>
        <v>46510</v>
      </c>
      <c r="E599" s="17" t="str">
        <f t="shared" ca="1" si="99"/>
        <v>月</v>
      </c>
      <c r="F599" s="17" t="str" cm="1">
        <f t="array" aca="1" ref="F599" ca="1">IF(E599="","",IF(INDIRECT(VLOOKUP(B599,B$8:C$38,2,FALSE)&amp;(10*A599+3))="","",INDIRECT(VLOOKUP(B599,B$8:C$38,2,FALSE)&amp;(10*A599+3))))</f>
        <v/>
      </c>
      <c r="G599" s="17" t="str" cm="1">
        <f t="array" aca="1" ref="G599" ca="1">IF(E599="","",IF(INDIRECT(VLOOKUP(B599,B$8:C$38,2,FALSE)&amp;(10*A599+5))="","",INDIRECT(VLOOKUP(B599,B$8:C$38,2,FALSE)&amp;(10*A599+5))))</f>
        <v/>
      </c>
      <c r="H599" s="17" t="str" cm="1">
        <f t="array" aca="1" ref="H599" ca="1">IF(G599="","",IF(G599="●","振替後",IF(G599="▲","振替前",IF(G599="○","休日",IF(G599="外","非対象期間",IF(INDIRECT(VLOOKUP(B599,B$8:C$38,2,FALSE)&amp;(10*A599+5))="","",INDIRECT(VLOOKUP(B599,B$8:C$38,2,FALSE)&amp;(10*A599+5))))))))</f>
        <v/>
      </c>
    </row>
    <row r="600" spans="1:8">
      <c r="A600" s="17">
        <f t="shared" si="97"/>
        <v>20</v>
      </c>
      <c r="B600" s="17">
        <f t="shared" si="98"/>
        <v>4</v>
      </c>
      <c r="D600" s="89" cm="1">
        <f t="array" aca="1" ref="D600" ca="1">IF(INDIRECT(VLOOKUP(B600,B$8:C$38,2,FALSE)&amp;(10*A600-1))="","",INDIRECT(VLOOKUP(B600,B$8:C$38,2,FALSE)&amp;(10*A600-1)))</f>
        <v>46511</v>
      </c>
      <c r="E600" s="17" t="str">
        <f t="shared" ca="1" si="99"/>
        <v>火</v>
      </c>
      <c r="F600" s="17" t="str" cm="1">
        <f t="array" aca="1" ref="F600" ca="1">IF(E600="","",IF(INDIRECT(VLOOKUP(B600,B$8:C$38,2,FALSE)&amp;(10*A600+3))="","",INDIRECT(VLOOKUP(B600,B$8:C$38,2,FALSE)&amp;(10*A600+3))))</f>
        <v/>
      </c>
      <c r="G600" s="17" t="str" cm="1">
        <f t="array" aca="1" ref="G600" ca="1">IF(E600="","",IF(INDIRECT(VLOOKUP(B600,B$8:C$38,2,FALSE)&amp;(10*A600+5))="","",INDIRECT(VLOOKUP(B600,B$8:C$38,2,FALSE)&amp;(10*A600+5))))</f>
        <v/>
      </c>
      <c r="H600" s="17" t="str" cm="1">
        <f t="array" aca="1" ref="H600" ca="1">IF(G600="","",IF(G600="●","振替後",IF(G600="▲","振替前",IF(G600="○","休日",IF(G600="外","非対象期間",IF(INDIRECT(VLOOKUP(B600,B$8:C$38,2,FALSE)&amp;(10*A600+5))="","",INDIRECT(VLOOKUP(B600,B$8:C$38,2,FALSE)&amp;(10*A600+5))))))))</f>
        <v/>
      </c>
    </row>
    <row r="601" spans="1:8">
      <c r="A601" s="17">
        <f t="shared" si="97"/>
        <v>20</v>
      </c>
      <c r="B601" s="17">
        <f t="shared" si="98"/>
        <v>5</v>
      </c>
      <c r="D601" s="89" cm="1">
        <f t="array" aca="1" ref="D601" ca="1">IF(INDIRECT(VLOOKUP(B601,B$8:C$38,2,FALSE)&amp;(10*A601-1))="","",INDIRECT(VLOOKUP(B601,B$8:C$38,2,FALSE)&amp;(10*A601-1)))</f>
        <v>46512</v>
      </c>
      <c r="E601" s="17" t="str">
        <f t="shared" ca="1" si="99"/>
        <v>水</v>
      </c>
      <c r="F601" s="17" t="str" cm="1">
        <f t="array" aca="1" ref="F601" ca="1">IF(E601="","",IF(INDIRECT(VLOOKUP(B601,B$8:C$38,2,FALSE)&amp;(10*A601+3))="","",INDIRECT(VLOOKUP(B601,B$8:C$38,2,FALSE)&amp;(10*A601+3))))</f>
        <v/>
      </c>
      <c r="G601" s="17" t="str" cm="1">
        <f t="array" aca="1" ref="G601" ca="1">IF(E601="","",IF(INDIRECT(VLOOKUP(B601,B$8:C$38,2,FALSE)&amp;(10*A601+5))="","",INDIRECT(VLOOKUP(B601,B$8:C$38,2,FALSE)&amp;(10*A601+5))))</f>
        <v/>
      </c>
      <c r="H601" s="17" t="str" cm="1">
        <f t="array" aca="1" ref="H601" ca="1">IF(G601="","",IF(G601="●","振替後",IF(G601="▲","振替前",IF(G601="○","休日",IF(G601="外","非対象期間",IF(INDIRECT(VLOOKUP(B601,B$8:C$38,2,FALSE)&amp;(10*A601+5))="","",INDIRECT(VLOOKUP(B601,B$8:C$38,2,FALSE)&amp;(10*A601+5))))))))</f>
        <v/>
      </c>
    </row>
    <row r="602" spans="1:8">
      <c r="A602" s="17">
        <f t="shared" si="97"/>
        <v>20</v>
      </c>
      <c r="B602" s="17">
        <f t="shared" si="98"/>
        <v>6</v>
      </c>
      <c r="D602" s="89" cm="1">
        <f t="array" aca="1" ref="D602" ca="1">IF(INDIRECT(VLOOKUP(B602,B$8:C$38,2,FALSE)&amp;(10*A602-1))="","",INDIRECT(VLOOKUP(B602,B$8:C$38,2,FALSE)&amp;(10*A602-1)))</f>
        <v>46513</v>
      </c>
      <c r="E602" s="17" t="str">
        <f t="shared" ca="1" si="99"/>
        <v>木</v>
      </c>
      <c r="F602" s="17" t="str" cm="1">
        <f t="array" aca="1" ref="F602" ca="1">IF(E602="","",IF(INDIRECT(VLOOKUP(B602,B$8:C$38,2,FALSE)&amp;(10*A602+3))="","",INDIRECT(VLOOKUP(B602,B$8:C$38,2,FALSE)&amp;(10*A602+3))))</f>
        <v/>
      </c>
      <c r="G602" s="17" t="str" cm="1">
        <f t="array" aca="1" ref="G602" ca="1">IF(E602="","",IF(INDIRECT(VLOOKUP(B602,B$8:C$38,2,FALSE)&amp;(10*A602+5))="","",INDIRECT(VLOOKUP(B602,B$8:C$38,2,FALSE)&amp;(10*A602+5))))</f>
        <v/>
      </c>
      <c r="H602" s="17" t="str" cm="1">
        <f t="array" aca="1" ref="H602" ca="1">IF(G602="","",IF(G602="●","振替後",IF(G602="▲","振替前",IF(G602="○","休日",IF(G602="外","非対象期間",IF(INDIRECT(VLOOKUP(B602,B$8:C$38,2,FALSE)&amp;(10*A602+5))="","",INDIRECT(VLOOKUP(B602,B$8:C$38,2,FALSE)&amp;(10*A602+5))))))))</f>
        <v/>
      </c>
    </row>
    <row r="603" spans="1:8">
      <c r="A603" s="17">
        <f t="shared" si="97"/>
        <v>20</v>
      </c>
      <c r="B603" s="17">
        <f t="shared" si="98"/>
        <v>7</v>
      </c>
      <c r="D603" s="89" cm="1">
        <f t="array" aca="1" ref="D603" ca="1">IF(INDIRECT(VLOOKUP(B603,B$8:C$38,2,FALSE)&amp;(10*A603-1))="","",INDIRECT(VLOOKUP(B603,B$8:C$38,2,FALSE)&amp;(10*A603-1)))</f>
        <v>46514</v>
      </c>
      <c r="E603" s="17" t="str">
        <f t="shared" ca="1" si="99"/>
        <v>金</v>
      </c>
      <c r="F603" s="17" t="str" cm="1">
        <f t="array" aca="1" ref="F603" ca="1">IF(E603="","",IF(INDIRECT(VLOOKUP(B603,B$8:C$38,2,FALSE)&amp;(10*A603+3))="","",INDIRECT(VLOOKUP(B603,B$8:C$38,2,FALSE)&amp;(10*A603+3))))</f>
        <v/>
      </c>
      <c r="G603" s="17" t="str" cm="1">
        <f t="array" aca="1" ref="G603" ca="1">IF(E603="","",IF(INDIRECT(VLOOKUP(B603,B$8:C$38,2,FALSE)&amp;(10*A603+5))="","",INDIRECT(VLOOKUP(B603,B$8:C$38,2,FALSE)&amp;(10*A603+5))))</f>
        <v/>
      </c>
      <c r="H603" s="17" t="str" cm="1">
        <f t="array" aca="1" ref="H603" ca="1">IF(G603="","",IF(G603="●","振替後",IF(G603="▲","振替前",IF(G603="○","休日",IF(G603="外","非対象期間",IF(INDIRECT(VLOOKUP(B603,B$8:C$38,2,FALSE)&amp;(10*A603+5))="","",INDIRECT(VLOOKUP(B603,B$8:C$38,2,FALSE)&amp;(10*A603+5))))))))</f>
        <v/>
      </c>
    </row>
    <row r="604" spans="1:8">
      <c r="A604" s="17">
        <f t="shared" si="97"/>
        <v>20</v>
      </c>
      <c r="B604" s="17">
        <f t="shared" si="98"/>
        <v>8</v>
      </c>
      <c r="D604" s="89" cm="1">
        <f t="array" aca="1" ref="D604" ca="1">IF(INDIRECT(VLOOKUP(B604,B$8:C$38,2,FALSE)&amp;(10*A604-1))="","",INDIRECT(VLOOKUP(B604,B$8:C$38,2,FALSE)&amp;(10*A604-1)))</f>
        <v>46515</v>
      </c>
      <c r="E604" s="17" t="str">
        <f t="shared" ca="1" si="99"/>
        <v>土</v>
      </c>
      <c r="F604" s="17" t="str" cm="1">
        <f t="array" aca="1" ref="F604" ca="1">IF(E604="","",IF(INDIRECT(VLOOKUP(B604,B$8:C$38,2,FALSE)&amp;(10*A604+3))="","",INDIRECT(VLOOKUP(B604,B$8:C$38,2,FALSE)&amp;(10*A604+3))))</f>
        <v/>
      </c>
      <c r="G604" s="17" t="str" cm="1">
        <f t="array" aca="1" ref="G604" ca="1">IF(E604="","",IF(INDIRECT(VLOOKUP(B604,B$8:C$38,2,FALSE)&amp;(10*A604+5))="","",INDIRECT(VLOOKUP(B604,B$8:C$38,2,FALSE)&amp;(10*A604+5))))</f>
        <v/>
      </c>
      <c r="H604" s="17" t="str" cm="1">
        <f t="array" aca="1" ref="H604" ca="1">IF(G604="","",IF(G604="●","振替後",IF(G604="▲","振替前",IF(G604="○","休日",IF(G604="外","非対象期間",IF(INDIRECT(VLOOKUP(B604,B$8:C$38,2,FALSE)&amp;(10*A604+5))="","",INDIRECT(VLOOKUP(B604,B$8:C$38,2,FALSE)&amp;(10*A604+5))))))))</f>
        <v/>
      </c>
    </row>
    <row r="605" spans="1:8">
      <c r="A605" s="17">
        <f t="shared" si="97"/>
        <v>20</v>
      </c>
      <c r="B605" s="17">
        <f t="shared" si="98"/>
        <v>9</v>
      </c>
      <c r="D605" s="89" cm="1">
        <f t="array" aca="1" ref="D605" ca="1">IF(INDIRECT(VLOOKUP(B605,B$8:C$38,2,FALSE)&amp;(10*A605-1))="","",INDIRECT(VLOOKUP(B605,B$8:C$38,2,FALSE)&amp;(10*A605-1)))</f>
        <v>46516</v>
      </c>
      <c r="E605" s="17" t="str">
        <f t="shared" ca="1" si="99"/>
        <v>日</v>
      </c>
      <c r="F605" s="17" t="str" cm="1">
        <f t="array" aca="1" ref="F605" ca="1">IF(E605="","",IF(INDIRECT(VLOOKUP(B605,B$8:C$38,2,FALSE)&amp;(10*A605+3))="","",INDIRECT(VLOOKUP(B605,B$8:C$38,2,FALSE)&amp;(10*A605+3))))</f>
        <v/>
      </c>
      <c r="G605" s="17" t="str" cm="1">
        <f t="array" aca="1" ref="G605" ca="1">IF(E605="","",IF(INDIRECT(VLOOKUP(B605,B$8:C$38,2,FALSE)&amp;(10*A605+5))="","",INDIRECT(VLOOKUP(B605,B$8:C$38,2,FALSE)&amp;(10*A605+5))))</f>
        <v/>
      </c>
      <c r="H605" s="17" t="str" cm="1">
        <f t="array" aca="1" ref="H605" ca="1">IF(G605="","",IF(G605="●","振替後",IF(G605="▲","振替前",IF(G605="○","休日",IF(G605="外","非対象期間",IF(INDIRECT(VLOOKUP(B605,B$8:C$38,2,FALSE)&amp;(10*A605+5))="","",INDIRECT(VLOOKUP(B605,B$8:C$38,2,FALSE)&amp;(10*A605+5))))))))</f>
        <v/>
      </c>
    </row>
    <row r="606" spans="1:8">
      <c r="A606" s="17">
        <f t="shared" si="97"/>
        <v>20</v>
      </c>
      <c r="B606" s="17">
        <f t="shared" si="98"/>
        <v>10</v>
      </c>
      <c r="D606" s="89" cm="1">
        <f t="array" aca="1" ref="D606" ca="1">IF(INDIRECT(VLOOKUP(B606,B$8:C$38,2,FALSE)&amp;(10*A606-1))="","",INDIRECT(VLOOKUP(B606,B$8:C$38,2,FALSE)&amp;(10*A606-1)))</f>
        <v>46517</v>
      </c>
      <c r="E606" s="17" t="str">
        <f t="shared" ca="1" si="99"/>
        <v>月</v>
      </c>
      <c r="F606" s="17" t="str" cm="1">
        <f t="array" aca="1" ref="F606" ca="1">IF(E606="","",IF(INDIRECT(VLOOKUP(B606,B$8:C$38,2,FALSE)&amp;(10*A606+3))="","",INDIRECT(VLOOKUP(B606,B$8:C$38,2,FALSE)&amp;(10*A606+3))))</f>
        <v/>
      </c>
      <c r="G606" s="17" t="str" cm="1">
        <f t="array" aca="1" ref="G606" ca="1">IF(E606="","",IF(INDIRECT(VLOOKUP(B606,B$8:C$38,2,FALSE)&amp;(10*A606+5))="","",INDIRECT(VLOOKUP(B606,B$8:C$38,2,FALSE)&amp;(10*A606+5))))</f>
        <v/>
      </c>
      <c r="H606" s="17" t="str" cm="1">
        <f t="array" aca="1" ref="H606" ca="1">IF(G606="","",IF(G606="●","振替後",IF(G606="▲","振替前",IF(G606="○","休日",IF(G606="外","非対象期間",IF(INDIRECT(VLOOKUP(B606,B$8:C$38,2,FALSE)&amp;(10*A606+5))="","",INDIRECT(VLOOKUP(B606,B$8:C$38,2,FALSE)&amp;(10*A606+5))))))))</f>
        <v/>
      </c>
    </row>
    <row r="607" spans="1:8">
      <c r="A607" s="17">
        <f t="shared" si="97"/>
        <v>20</v>
      </c>
      <c r="B607" s="17">
        <f t="shared" si="98"/>
        <v>11</v>
      </c>
      <c r="D607" s="89" cm="1">
        <f t="array" aca="1" ref="D607" ca="1">IF(INDIRECT(VLOOKUP(B607,B$8:C$38,2,FALSE)&amp;(10*A607-1))="","",INDIRECT(VLOOKUP(B607,B$8:C$38,2,FALSE)&amp;(10*A607-1)))</f>
        <v>46518</v>
      </c>
      <c r="E607" s="17" t="str">
        <f t="shared" ca="1" si="99"/>
        <v>火</v>
      </c>
      <c r="F607" s="17" t="str" cm="1">
        <f t="array" aca="1" ref="F607" ca="1">IF(E607="","",IF(INDIRECT(VLOOKUP(B607,B$8:C$38,2,FALSE)&amp;(10*A607+3))="","",INDIRECT(VLOOKUP(B607,B$8:C$38,2,FALSE)&amp;(10*A607+3))))</f>
        <v/>
      </c>
      <c r="G607" s="17" t="str" cm="1">
        <f t="array" aca="1" ref="G607" ca="1">IF(E607="","",IF(INDIRECT(VLOOKUP(B607,B$8:C$38,2,FALSE)&amp;(10*A607+5))="","",INDIRECT(VLOOKUP(B607,B$8:C$38,2,FALSE)&amp;(10*A607+5))))</f>
        <v/>
      </c>
      <c r="H607" s="17" t="str" cm="1">
        <f t="array" aca="1" ref="H607" ca="1">IF(G607="","",IF(G607="●","振替後",IF(G607="▲","振替前",IF(G607="○","休日",IF(G607="外","非対象期間",IF(INDIRECT(VLOOKUP(B607,B$8:C$38,2,FALSE)&amp;(10*A607+5))="","",INDIRECT(VLOOKUP(B607,B$8:C$38,2,FALSE)&amp;(10*A607+5))))))))</f>
        <v/>
      </c>
    </row>
    <row r="608" spans="1:8">
      <c r="A608" s="17">
        <f t="shared" si="97"/>
        <v>20</v>
      </c>
      <c r="B608" s="17">
        <f t="shared" si="98"/>
        <v>12</v>
      </c>
      <c r="D608" s="89" cm="1">
        <f t="array" aca="1" ref="D608" ca="1">IF(INDIRECT(VLOOKUP(B608,B$8:C$38,2,FALSE)&amp;(10*A608-1))="","",INDIRECT(VLOOKUP(B608,B$8:C$38,2,FALSE)&amp;(10*A608-1)))</f>
        <v>46519</v>
      </c>
      <c r="E608" s="17" t="str">
        <f t="shared" ca="1" si="99"/>
        <v>水</v>
      </c>
      <c r="F608" s="17" t="str" cm="1">
        <f t="array" aca="1" ref="F608" ca="1">IF(E608="","",IF(INDIRECT(VLOOKUP(B608,B$8:C$38,2,FALSE)&amp;(10*A608+3))="","",INDIRECT(VLOOKUP(B608,B$8:C$38,2,FALSE)&amp;(10*A608+3))))</f>
        <v/>
      </c>
      <c r="G608" s="17" t="str" cm="1">
        <f t="array" aca="1" ref="G608" ca="1">IF(E608="","",IF(INDIRECT(VLOOKUP(B608,B$8:C$38,2,FALSE)&amp;(10*A608+5))="","",INDIRECT(VLOOKUP(B608,B$8:C$38,2,FALSE)&amp;(10*A608+5))))</f>
        <v/>
      </c>
      <c r="H608" s="17" t="str" cm="1">
        <f t="array" aca="1" ref="H608" ca="1">IF(G608="","",IF(G608="●","振替後",IF(G608="▲","振替前",IF(G608="○","休日",IF(G608="外","非対象期間",IF(INDIRECT(VLOOKUP(B608,B$8:C$38,2,FALSE)&amp;(10*A608+5))="","",INDIRECT(VLOOKUP(B608,B$8:C$38,2,FALSE)&amp;(10*A608+5))))))))</f>
        <v/>
      </c>
    </row>
    <row r="609" spans="1:8">
      <c r="A609" s="17">
        <f t="shared" si="97"/>
        <v>20</v>
      </c>
      <c r="B609" s="17">
        <f t="shared" si="98"/>
        <v>13</v>
      </c>
      <c r="D609" s="89" cm="1">
        <f t="array" aca="1" ref="D609" ca="1">IF(INDIRECT(VLOOKUP(B609,B$8:C$38,2,FALSE)&amp;(10*A609-1))="","",INDIRECT(VLOOKUP(B609,B$8:C$38,2,FALSE)&amp;(10*A609-1)))</f>
        <v>46520</v>
      </c>
      <c r="E609" s="17" t="str">
        <f t="shared" ca="1" si="99"/>
        <v>木</v>
      </c>
      <c r="F609" s="17" t="str" cm="1">
        <f t="array" aca="1" ref="F609" ca="1">IF(E609="","",IF(INDIRECT(VLOOKUP(B609,B$8:C$38,2,FALSE)&amp;(10*A609+3))="","",INDIRECT(VLOOKUP(B609,B$8:C$38,2,FALSE)&amp;(10*A609+3))))</f>
        <v/>
      </c>
      <c r="G609" s="17" t="str" cm="1">
        <f t="array" aca="1" ref="G609" ca="1">IF(E609="","",IF(INDIRECT(VLOOKUP(B609,B$8:C$38,2,FALSE)&amp;(10*A609+5))="","",INDIRECT(VLOOKUP(B609,B$8:C$38,2,FALSE)&amp;(10*A609+5))))</f>
        <v/>
      </c>
      <c r="H609" s="17" t="str" cm="1">
        <f t="array" aca="1" ref="H609" ca="1">IF(G609="","",IF(G609="●","振替後",IF(G609="▲","振替前",IF(G609="○","休日",IF(G609="外","非対象期間",IF(INDIRECT(VLOOKUP(B609,B$8:C$38,2,FALSE)&amp;(10*A609+5))="","",INDIRECT(VLOOKUP(B609,B$8:C$38,2,FALSE)&amp;(10*A609+5))))))))</f>
        <v/>
      </c>
    </row>
    <row r="610" spans="1:8">
      <c r="A610" s="17">
        <f t="shared" si="97"/>
        <v>20</v>
      </c>
      <c r="B610" s="17">
        <f t="shared" si="98"/>
        <v>14</v>
      </c>
      <c r="D610" s="89" cm="1">
        <f t="array" aca="1" ref="D610" ca="1">IF(INDIRECT(VLOOKUP(B610,B$8:C$38,2,FALSE)&amp;(10*A610-1))="","",INDIRECT(VLOOKUP(B610,B$8:C$38,2,FALSE)&amp;(10*A610-1)))</f>
        <v>46521</v>
      </c>
      <c r="E610" s="17" t="str">
        <f t="shared" ca="1" si="99"/>
        <v>金</v>
      </c>
      <c r="F610" s="17" t="str" cm="1">
        <f t="array" aca="1" ref="F610" ca="1">IF(E610="","",IF(INDIRECT(VLOOKUP(B610,B$8:C$38,2,FALSE)&amp;(10*A610+3))="","",INDIRECT(VLOOKUP(B610,B$8:C$38,2,FALSE)&amp;(10*A610+3))))</f>
        <v/>
      </c>
      <c r="G610" s="17" t="str" cm="1">
        <f t="array" aca="1" ref="G610" ca="1">IF(E610="","",IF(INDIRECT(VLOOKUP(B610,B$8:C$38,2,FALSE)&amp;(10*A610+5))="","",INDIRECT(VLOOKUP(B610,B$8:C$38,2,FALSE)&amp;(10*A610+5))))</f>
        <v/>
      </c>
      <c r="H610" s="17" t="str" cm="1">
        <f t="array" aca="1" ref="H610" ca="1">IF(G610="","",IF(G610="●","振替後",IF(G610="▲","振替前",IF(G610="○","休日",IF(G610="外","非対象期間",IF(INDIRECT(VLOOKUP(B610,B$8:C$38,2,FALSE)&amp;(10*A610+5))="","",INDIRECT(VLOOKUP(B610,B$8:C$38,2,FALSE)&amp;(10*A610+5))))))))</f>
        <v/>
      </c>
    </row>
    <row r="611" spans="1:8">
      <c r="A611" s="17">
        <f t="shared" si="97"/>
        <v>20</v>
      </c>
      <c r="B611" s="17">
        <f t="shared" si="98"/>
        <v>15</v>
      </c>
      <c r="D611" s="89" cm="1">
        <f t="array" aca="1" ref="D611" ca="1">IF(INDIRECT(VLOOKUP(B611,B$8:C$38,2,FALSE)&amp;(10*A611-1))="","",INDIRECT(VLOOKUP(B611,B$8:C$38,2,FALSE)&amp;(10*A611-1)))</f>
        <v>46522</v>
      </c>
      <c r="E611" s="17" t="str">
        <f t="shared" ca="1" si="99"/>
        <v>土</v>
      </c>
      <c r="F611" s="17" t="str" cm="1">
        <f t="array" aca="1" ref="F611" ca="1">IF(E611="","",IF(INDIRECT(VLOOKUP(B611,B$8:C$38,2,FALSE)&amp;(10*A611+3))="","",INDIRECT(VLOOKUP(B611,B$8:C$38,2,FALSE)&amp;(10*A611+3))))</f>
        <v/>
      </c>
      <c r="G611" s="17" t="str" cm="1">
        <f t="array" aca="1" ref="G611" ca="1">IF(E611="","",IF(INDIRECT(VLOOKUP(B611,B$8:C$38,2,FALSE)&amp;(10*A611+5))="","",INDIRECT(VLOOKUP(B611,B$8:C$38,2,FALSE)&amp;(10*A611+5))))</f>
        <v/>
      </c>
      <c r="H611" s="17" t="str" cm="1">
        <f t="array" aca="1" ref="H611" ca="1">IF(G611="","",IF(G611="●","振替後",IF(G611="▲","振替前",IF(G611="○","休日",IF(G611="外","非対象期間",IF(INDIRECT(VLOOKUP(B611,B$8:C$38,2,FALSE)&amp;(10*A611+5))="","",INDIRECT(VLOOKUP(B611,B$8:C$38,2,FALSE)&amp;(10*A611+5))))))))</f>
        <v/>
      </c>
    </row>
    <row r="612" spans="1:8">
      <c r="A612" s="17">
        <f t="shared" si="97"/>
        <v>20</v>
      </c>
      <c r="B612" s="17">
        <f t="shared" si="98"/>
        <v>16</v>
      </c>
      <c r="D612" s="89" cm="1">
        <f t="array" aca="1" ref="D612" ca="1">IF(INDIRECT(VLOOKUP(B612,B$8:C$38,2,FALSE)&amp;(10*A612-1))="","",INDIRECT(VLOOKUP(B612,B$8:C$38,2,FALSE)&amp;(10*A612-1)))</f>
        <v>46523</v>
      </c>
      <c r="E612" s="17" t="str">
        <f t="shared" ca="1" si="99"/>
        <v>日</v>
      </c>
      <c r="F612" s="17" t="str" cm="1">
        <f t="array" aca="1" ref="F612" ca="1">IF(E612="","",IF(INDIRECT(VLOOKUP(B612,B$8:C$38,2,FALSE)&amp;(10*A612+3))="","",INDIRECT(VLOOKUP(B612,B$8:C$38,2,FALSE)&amp;(10*A612+3))))</f>
        <v/>
      </c>
      <c r="G612" s="17" t="str" cm="1">
        <f t="array" aca="1" ref="G612" ca="1">IF(E612="","",IF(INDIRECT(VLOOKUP(B612,B$8:C$38,2,FALSE)&amp;(10*A612+5))="","",INDIRECT(VLOOKUP(B612,B$8:C$38,2,FALSE)&amp;(10*A612+5))))</f>
        <v/>
      </c>
      <c r="H612" s="17" t="str" cm="1">
        <f t="array" aca="1" ref="H612" ca="1">IF(G612="","",IF(G612="●","振替後",IF(G612="▲","振替前",IF(G612="○","休日",IF(G612="外","非対象期間",IF(INDIRECT(VLOOKUP(B612,B$8:C$38,2,FALSE)&amp;(10*A612+5))="","",INDIRECT(VLOOKUP(B612,B$8:C$38,2,FALSE)&amp;(10*A612+5))))))))</f>
        <v/>
      </c>
    </row>
    <row r="613" spans="1:8">
      <c r="A613" s="17">
        <f t="shared" si="97"/>
        <v>20</v>
      </c>
      <c r="B613" s="17">
        <f t="shared" si="98"/>
        <v>17</v>
      </c>
      <c r="D613" s="89" cm="1">
        <f t="array" aca="1" ref="D613" ca="1">IF(INDIRECT(VLOOKUP(B613,B$8:C$38,2,FALSE)&amp;(10*A613-1))="","",INDIRECT(VLOOKUP(B613,B$8:C$38,2,FALSE)&amp;(10*A613-1)))</f>
        <v>46524</v>
      </c>
      <c r="E613" s="17" t="str">
        <f t="shared" ca="1" si="99"/>
        <v>月</v>
      </c>
      <c r="F613" s="17" t="str" cm="1">
        <f t="array" aca="1" ref="F613" ca="1">IF(E613="","",IF(INDIRECT(VLOOKUP(B613,B$8:C$38,2,FALSE)&amp;(10*A613+3))="","",INDIRECT(VLOOKUP(B613,B$8:C$38,2,FALSE)&amp;(10*A613+3))))</f>
        <v/>
      </c>
      <c r="G613" s="17" t="str" cm="1">
        <f t="array" aca="1" ref="G613" ca="1">IF(E613="","",IF(INDIRECT(VLOOKUP(B613,B$8:C$38,2,FALSE)&amp;(10*A613+5))="","",INDIRECT(VLOOKUP(B613,B$8:C$38,2,FALSE)&amp;(10*A613+5))))</f>
        <v/>
      </c>
      <c r="H613" s="17" t="str" cm="1">
        <f t="array" aca="1" ref="H613" ca="1">IF(G613="","",IF(G613="●","振替後",IF(G613="▲","振替前",IF(G613="○","休日",IF(G613="外","非対象期間",IF(INDIRECT(VLOOKUP(B613,B$8:C$38,2,FALSE)&amp;(10*A613+5))="","",INDIRECT(VLOOKUP(B613,B$8:C$38,2,FALSE)&amp;(10*A613+5))))))))</f>
        <v/>
      </c>
    </row>
    <row r="614" spans="1:8">
      <c r="A614" s="17">
        <f t="shared" si="97"/>
        <v>20</v>
      </c>
      <c r="B614" s="17">
        <f t="shared" si="98"/>
        <v>18</v>
      </c>
      <c r="D614" s="89" cm="1">
        <f t="array" aca="1" ref="D614" ca="1">IF(INDIRECT(VLOOKUP(B614,B$8:C$38,2,FALSE)&amp;(10*A614-1))="","",INDIRECT(VLOOKUP(B614,B$8:C$38,2,FALSE)&amp;(10*A614-1)))</f>
        <v>46525</v>
      </c>
      <c r="E614" s="17" t="str">
        <f t="shared" ca="1" si="99"/>
        <v>火</v>
      </c>
      <c r="F614" s="17" t="str" cm="1">
        <f t="array" aca="1" ref="F614" ca="1">IF(E614="","",IF(INDIRECT(VLOOKUP(B614,B$8:C$38,2,FALSE)&amp;(10*A614+3))="","",INDIRECT(VLOOKUP(B614,B$8:C$38,2,FALSE)&amp;(10*A614+3))))</f>
        <v/>
      </c>
      <c r="G614" s="17" t="str" cm="1">
        <f t="array" aca="1" ref="G614" ca="1">IF(E614="","",IF(INDIRECT(VLOOKUP(B614,B$8:C$38,2,FALSE)&amp;(10*A614+5))="","",INDIRECT(VLOOKUP(B614,B$8:C$38,2,FALSE)&amp;(10*A614+5))))</f>
        <v/>
      </c>
      <c r="H614" s="17" t="str" cm="1">
        <f t="array" aca="1" ref="H614" ca="1">IF(G614="","",IF(G614="●","振替後",IF(G614="▲","振替前",IF(G614="○","休日",IF(G614="外","非対象期間",IF(INDIRECT(VLOOKUP(B614,B$8:C$38,2,FALSE)&amp;(10*A614+5))="","",INDIRECT(VLOOKUP(B614,B$8:C$38,2,FALSE)&amp;(10*A614+5))))))))</f>
        <v/>
      </c>
    </row>
    <row r="615" spans="1:8">
      <c r="A615" s="17">
        <f t="shared" si="97"/>
        <v>20</v>
      </c>
      <c r="B615" s="17">
        <f t="shared" si="98"/>
        <v>19</v>
      </c>
      <c r="D615" s="89" cm="1">
        <f t="array" aca="1" ref="D615" ca="1">IF(INDIRECT(VLOOKUP(B615,B$8:C$38,2,FALSE)&amp;(10*A615-1))="","",INDIRECT(VLOOKUP(B615,B$8:C$38,2,FALSE)&amp;(10*A615-1)))</f>
        <v>46526</v>
      </c>
      <c r="E615" s="17" t="str">
        <f t="shared" ca="1" si="99"/>
        <v>水</v>
      </c>
      <c r="F615" s="17" t="str" cm="1">
        <f t="array" aca="1" ref="F615" ca="1">IF(E615="","",IF(INDIRECT(VLOOKUP(B615,B$8:C$38,2,FALSE)&amp;(10*A615+3))="","",INDIRECT(VLOOKUP(B615,B$8:C$38,2,FALSE)&amp;(10*A615+3))))</f>
        <v/>
      </c>
      <c r="G615" s="17" t="str" cm="1">
        <f t="array" aca="1" ref="G615" ca="1">IF(E615="","",IF(INDIRECT(VLOOKUP(B615,B$8:C$38,2,FALSE)&amp;(10*A615+5))="","",INDIRECT(VLOOKUP(B615,B$8:C$38,2,FALSE)&amp;(10*A615+5))))</f>
        <v/>
      </c>
      <c r="H615" s="17" t="str" cm="1">
        <f t="array" aca="1" ref="H615" ca="1">IF(G615="","",IF(G615="●","振替後",IF(G615="▲","振替前",IF(G615="○","休日",IF(G615="外","非対象期間",IF(INDIRECT(VLOOKUP(B615,B$8:C$38,2,FALSE)&amp;(10*A615+5))="","",INDIRECT(VLOOKUP(B615,B$8:C$38,2,FALSE)&amp;(10*A615+5))))))))</f>
        <v/>
      </c>
    </row>
    <row r="616" spans="1:8">
      <c r="A616" s="17">
        <f t="shared" ref="A616:A679" si="100">IF(B616=1,A615+1,A615)</f>
        <v>20</v>
      </c>
      <c r="B616" s="17">
        <f t="shared" ref="B616:B679" si="101">IF(B615=31,1,B615+1)</f>
        <v>20</v>
      </c>
      <c r="D616" s="89" cm="1">
        <f t="array" aca="1" ref="D616" ca="1">IF(INDIRECT(VLOOKUP(B616,B$8:C$38,2,FALSE)&amp;(10*A616-1))="","",INDIRECT(VLOOKUP(B616,B$8:C$38,2,FALSE)&amp;(10*A616-1)))</f>
        <v>46527</v>
      </c>
      <c r="E616" s="17" t="str">
        <f t="shared" ca="1" si="99"/>
        <v>木</v>
      </c>
      <c r="F616" s="17" t="str" cm="1">
        <f t="array" aca="1" ref="F616" ca="1">IF(E616="","",IF(INDIRECT(VLOOKUP(B616,B$8:C$38,2,FALSE)&amp;(10*A616+3))="","",INDIRECT(VLOOKUP(B616,B$8:C$38,2,FALSE)&amp;(10*A616+3))))</f>
        <v/>
      </c>
      <c r="G616" s="17" t="str" cm="1">
        <f t="array" aca="1" ref="G616" ca="1">IF(E616="","",IF(INDIRECT(VLOOKUP(B616,B$8:C$38,2,FALSE)&amp;(10*A616+5))="","",INDIRECT(VLOOKUP(B616,B$8:C$38,2,FALSE)&amp;(10*A616+5))))</f>
        <v/>
      </c>
      <c r="H616" s="17" t="str" cm="1">
        <f t="array" aca="1" ref="H616" ca="1">IF(G616="","",IF(G616="●","振替後",IF(G616="▲","振替前",IF(G616="○","休日",IF(G616="外","非対象期間",IF(INDIRECT(VLOOKUP(B616,B$8:C$38,2,FALSE)&amp;(10*A616+5))="","",INDIRECT(VLOOKUP(B616,B$8:C$38,2,FALSE)&amp;(10*A616+5))))))))</f>
        <v/>
      </c>
    </row>
    <row r="617" spans="1:8">
      <c r="A617" s="17">
        <f t="shared" si="100"/>
        <v>20</v>
      </c>
      <c r="B617" s="17">
        <f t="shared" si="101"/>
        <v>21</v>
      </c>
      <c r="D617" s="89" cm="1">
        <f t="array" aca="1" ref="D617" ca="1">IF(INDIRECT(VLOOKUP(B617,B$8:C$38,2,FALSE)&amp;(10*A617-1))="","",INDIRECT(VLOOKUP(B617,B$8:C$38,2,FALSE)&amp;(10*A617-1)))</f>
        <v>46528</v>
      </c>
      <c r="E617" s="17" t="str">
        <f t="shared" ca="1" si="99"/>
        <v>金</v>
      </c>
      <c r="F617" s="17" t="str" cm="1">
        <f t="array" aca="1" ref="F617" ca="1">IF(E617="","",IF(INDIRECT(VLOOKUP(B617,B$8:C$38,2,FALSE)&amp;(10*A617+3))="","",INDIRECT(VLOOKUP(B617,B$8:C$38,2,FALSE)&amp;(10*A617+3))))</f>
        <v/>
      </c>
      <c r="G617" s="17" t="str" cm="1">
        <f t="array" aca="1" ref="G617" ca="1">IF(E617="","",IF(INDIRECT(VLOOKUP(B617,B$8:C$38,2,FALSE)&amp;(10*A617+5))="","",INDIRECT(VLOOKUP(B617,B$8:C$38,2,FALSE)&amp;(10*A617+5))))</f>
        <v/>
      </c>
      <c r="H617" s="17" t="str" cm="1">
        <f t="array" aca="1" ref="H617" ca="1">IF(G617="","",IF(G617="●","振替後",IF(G617="▲","振替前",IF(G617="○","休日",IF(G617="外","非対象期間",IF(INDIRECT(VLOOKUP(B617,B$8:C$38,2,FALSE)&amp;(10*A617+5))="","",INDIRECT(VLOOKUP(B617,B$8:C$38,2,FALSE)&amp;(10*A617+5))))))))</f>
        <v/>
      </c>
    </row>
    <row r="618" spans="1:8">
      <c r="A618" s="17">
        <f t="shared" si="100"/>
        <v>20</v>
      </c>
      <c r="B618" s="17">
        <f t="shared" si="101"/>
        <v>22</v>
      </c>
      <c r="D618" s="89" cm="1">
        <f t="array" aca="1" ref="D618" ca="1">IF(INDIRECT(VLOOKUP(B618,B$8:C$38,2,FALSE)&amp;(10*A618-1))="","",INDIRECT(VLOOKUP(B618,B$8:C$38,2,FALSE)&amp;(10*A618-1)))</f>
        <v>46529</v>
      </c>
      <c r="E618" s="17" t="str">
        <f t="shared" ca="1" si="99"/>
        <v>土</v>
      </c>
      <c r="F618" s="17" t="str" cm="1">
        <f t="array" aca="1" ref="F618" ca="1">IF(E618="","",IF(INDIRECT(VLOOKUP(B618,B$8:C$38,2,FALSE)&amp;(10*A618+3))="","",INDIRECT(VLOOKUP(B618,B$8:C$38,2,FALSE)&amp;(10*A618+3))))</f>
        <v/>
      </c>
      <c r="G618" s="17" t="str" cm="1">
        <f t="array" aca="1" ref="G618" ca="1">IF(E618="","",IF(INDIRECT(VLOOKUP(B618,B$8:C$38,2,FALSE)&amp;(10*A618+5))="","",INDIRECT(VLOOKUP(B618,B$8:C$38,2,FALSE)&amp;(10*A618+5))))</f>
        <v/>
      </c>
      <c r="H618" s="17" t="str" cm="1">
        <f t="array" aca="1" ref="H618" ca="1">IF(G618="","",IF(G618="●","振替後",IF(G618="▲","振替前",IF(G618="○","休日",IF(G618="外","非対象期間",IF(INDIRECT(VLOOKUP(B618,B$8:C$38,2,FALSE)&amp;(10*A618+5))="","",INDIRECT(VLOOKUP(B618,B$8:C$38,2,FALSE)&amp;(10*A618+5))))))))</f>
        <v/>
      </c>
    </row>
    <row r="619" spans="1:8">
      <c r="A619" s="17">
        <f t="shared" si="100"/>
        <v>20</v>
      </c>
      <c r="B619" s="17">
        <f t="shared" si="101"/>
        <v>23</v>
      </c>
      <c r="D619" s="89" cm="1">
        <f t="array" aca="1" ref="D619" ca="1">IF(INDIRECT(VLOOKUP(B619,B$8:C$38,2,FALSE)&amp;(10*A619-1))="","",INDIRECT(VLOOKUP(B619,B$8:C$38,2,FALSE)&amp;(10*A619-1)))</f>
        <v>46530</v>
      </c>
      <c r="E619" s="17" t="str">
        <f t="shared" ca="1" si="99"/>
        <v>日</v>
      </c>
      <c r="F619" s="17" t="str" cm="1">
        <f t="array" aca="1" ref="F619" ca="1">IF(E619="","",IF(INDIRECT(VLOOKUP(B619,B$8:C$38,2,FALSE)&amp;(10*A619+3))="","",INDIRECT(VLOOKUP(B619,B$8:C$38,2,FALSE)&amp;(10*A619+3))))</f>
        <v/>
      </c>
      <c r="G619" s="17" t="str" cm="1">
        <f t="array" aca="1" ref="G619" ca="1">IF(E619="","",IF(INDIRECT(VLOOKUP(B619,B$8:C$38,2,FALSE)&amp;(10*A619+5))="","",INDIRECT(VLOOKUP(B619,B$8:C$38,2,FALSE)&amp;(10*A619+5))))</f>
        <v/>
      </c>
      <c r="H619" s="17" t="str" cm="1">
        <f t="array" aca="1" ref="H619" ca="1">IF(G619="","",IF(G619="●","振替後",IF(G619="▲","振替前",IF(G619="○","休日",IF(G619="外","非対象期間",IF(INDIRECT(VLOOKUP(B619,B$8:C$38,2,FALSE)&amp;(10*A619+5))="","",INDIRECT(VLOOKUP(B619,B$8:C$38,2,FALSE)&amp;(10*A619+5))))))))</f>
        <v/>
      </c>
    </row>
    <row r="620" spans="1:8">
      <c r="A620" s="17">
        <f t="shared" si="100"/>
        <v>20</v>
      </c>
      <c r="B620" s="17">
        <f t="shared" si="101"/>
        <v>24</v>
      </c>
      <c r="D620" s="89" cm="1">
        <f t="array" aca="1" ref="D620" ca="1">IF(INDIRECT(VLOOKUP(B620,B$8:C$38,2,FALSE)&amp;(10*A620-1))="","",INDIRECT(VLOOKUP(B620,B$8:C$38,2,FALSE)&amp;(10*A620-1)))</f>
        <v>46531</v>
      </c>
      <c r="E620" s="17" t="str">
        <f t="shared" ca="1" si="99"/>
        <v>月</v>
      </c>
      <c r="F620" s="17" t="str" cm="1">
        <f t="array" aca="1" ref="F620" ca="1">IF(E620="","",IF(INDIRECT(VLOOKUP(B620,B$8:C$38,2,FALSE)&amp;(10*A620+3))="","",INDIRECT(VLOOKUP(B620,B$8:C$38,2,FALSE)&amp;(10*A620+3))))</f>
        <v/>
      </c>
      <c r="G620" s="17" t="str" cm="1">
        <f t="array" aca="1" ref="G620" ca="1">IF(E620="","",IF(INDIRECT(VLOOKUP(B620,B$8:C$38,2,FALSE)&amp;(10*A620+5))="","",INDIRECT(VLOOKUP(B620,B$8:C$38,2,FALSE)&amp;(10*A620+5))))</f>
        <v/>
      </c>
      <c r="H620" s="17" t="str" cm="1">
        <f t="array" aca="1" ref="H620" ca="1">IF(G620="","",IF(G620="●","振替後",IF(G620="▲","振替前",IF(G620="○","休日",IF(G620="外","非対象期間",IF(INDIRECT(VLOOKUP(B620,B$8:C$38,2,FALSE)&amp;(10*A620+5))="","",INDIRECT(VLOOKUP(B620,B$8:C$38,2,FALSE)&amp;(10*A620+5))))))))</f>
        <v/>
      </c>
    </row>
    <row r="621" spans="1:8">
      <c r="A621" s="17">
        <f t="shared" si="100"/>
        <v>20</v>
      </c>
      <c r="B621" s="17">
        <f t="shared" si="101"/>
        <v>25</v>
      </c>
      <c r="D621" s="89" cm="1">
        <f t="array" aca="1" ref="D621" ca="1">IF(INDIRECT(VLOOKUP(B621,B$8:C$38,2,FALSE)&amp;(10*A621-1))="","",INDIRECT(VLOOKUP(B621,B$8:C$38,2,FALSE)&amp;(10*A621-1)))</f>
        <v>46532</v>
      </c>
      <c r="E621" s="17" t="str">
        <f t="shared" ca="1" si="99"/>
        <v>火</v>
      </c>
      <c r="F621" s="17" t="str" cm="1">
        <f t="array" aca="1" ref="F621" ca="1">IF(E621="","",IF(INDIRECT(VLOOKUP(B621,B$8:C$38,2,FALSE)&amp;(10*A621+3))="","",INDIRECT(VLOOKUP(B621,B$8:C$38,2,FALSE)&amp;(10*A621+3))))</f>
        <v/>
      </c>
      <c r="G621" s="17" t="str" cm="1">
        <f t="array" aca="1" ref="G621" ca="1">IF(E621="","",IF(INDIRECT(VLOOKUP(B621,B$8:C$38,2,FALSE)&amp;(10*A621+5))="","",INDIRECT(VLOOKUP(B621,B$8:C$38,2,FALSE)&amp;(10*A621+5))))</f>
        <v/>
      </c>
      <c r="H621" s="17" t="str" cm="1">
        <f t="array" aca="1" ref="H621" ca="1">IF(G621="","",IF(G621="●","振替後",IF(G621="▲","振替前",IF(G621="○","休日",IF(G621="外","非対象期間",IF(INDIRECT(VLOOKUP(B621,B$8:C$38,2,FALSE)&amp;(10*A621+5))="","",INDIRECT(VLOOKUP(B621,B$8:C$38,2,FALSE)&amp;(10*A621+5))))))))</f>
        <v/>
      </c>
    </row>
    <row r="622" spans="1:8">
      <c r="A622" s="17">
        <f t="shared" si="100"/>
        <v>20</v>
      </c>
      <c r="B622" s="17">
        <f t="shared" si="101"/>
        <v>26</v>
      </c>
      <c r="D622" s="89" cm="1">
        <f t="array" aca="1" ref="D622" ca="1">IF(INDIRECT(VLOOKUP(B622,B$8:C$38,2,FALSE)&amp;(10*A622-1))="","",INDIRECT(VLOOKUP(B622,B$8:C$38,2,FALSE)&amp;(10*A622-1)))</f>
        <v>46533</v>
      </c>
      <c r="E622" s="17" t="str">
        <f t="shared" ca="1" si="99"/>
        <v>水</v>
      </c>
      <c r="F622" s="17" t="str" cm="1">
        <f t="array" aca="1" ref="F622" ca="1">IF(E622="","",IF(INDIRECT(VLOOKUP(B622,B$8:C$38,2,FALSE)&amp;(10*A622+3))="","",INDIRECT(VLOOKUP(B622,B$8:C$38,2,FALSE)&amp;(10*A622+3))))</f>
        <v/>
      </c>
      <c r="G622" s="17" t="str" cm="1">
        <f t="array" aca="1" ref="G622" ca="1">IF(E622="","",IF(INDIRECT(VLOOKUP(B622,B$8:C$38,2,FALSE)&amp;(10*A622+5))="","",INDIRECT(VLOOKUP(B622,B$8:C$38,2,FALSE)&amp;(10*A622+5))))</f>
        <v/>
      </c>
      <c r="H622" s="17" t="str" cm="1">
        <f t="array" aca="1" ref="H622" ca="1">IF(G622="","",IF(G622="●","振替後",IF(G622="▲","振替前",IF(G622="○","休日",IF(G622="外","非対象期間",IF(INDIRECT(VLOOKUP(B622,B$8:C$38,2,FALSE)&amp;(10*A622+5))="","",INDIRECT(VLOOKUP(B622,B$8:C$38,2,FALSE)&amp;(10*A622+5))))))))</f>
        <v/>
      </c>
    </row>
    <row r="623" spans="1:8">
      <c r="A623" s="17">
        <f t="shared" si="100"/>
        <v>20</v>
      </c>
      <c r="B623" s="17">
        <f t="shared" si="101"/>
        <v>27</v>
      </c>
      <c r="D623" s="89" cm="1">
        <f t="array" aca="1" ref="D623" ca="1">IF(INDIRECT(VLOOKUP(B623,B$8:C$38,2,FALSE)&amp;(10*A623-1))="","",INDIRECT(VLOOKUP(B623,B$8:C$38,2,FALSE)&amp;(10*A623-1)))</f>
        <v>46534</v>
      </c>
      <c r="E623" s="17" t="str">
        <f t="shared" ca="1" si="99"/>
        <v>木</v>
      </c>
      <c r="F623" s="17" t="str" cm="1">
        <f t="array" aca="1" ref="F623" ca="1">IF(E623="","",IF(INDIRECT(VLOOKUP(B623,B$8:C$38,2,FALSE)&amp;(10*A623+3))="","",INDIRECT(VLOOKUP(B623,B$8:C$38,2,FALSE)&amp;(10*A623+3))))</f>
        <v/>
      </c>
      <c r="G623" s="17" t="str" cm="1">
        <f t="array" aca="1" ref="G623" ca="1">IF(E623="","",IF(INDIRECT(VLOOKUP(B623,B$8:C$38,2,FALSE)&amp;(10*A623+5))="","",INDIRECT(VLOOKUP(B623,B$8:C$38,2,FALSE)&amp;(10*A623+5))))</f>
        <v/>
      </c>
      <c r="H623" s="17" t="str" cm="1">
        <f t="array" aca="1" ref="H623" ca="1">IF(G623="","",IF(G623="●","振替後",IF(G623="▲","振替前",IF(G623="○","休日",IF(G623="外","非対象期間",IF(INDIRECT(VLOOKUP(B623,B$8:C$38,2,FALSE)&amp;(10*A623+5))="","",INDIRECT(VLOOKUP(B623,B$8:C$38,2,FALSE)&amp;(10*A623+5))))))))</f>
        <v/>
      </c>
    </row>
    <row r="624" spans="1:8">
      <c r="A624" s="17">
        <f t="shared" si="100"/>
        <v>20</v>
      </c>
      <c r="B624" s="17">
        <f t="shared" si="101"/>
        <v>28</v>
      </c>
      <c r="D624" s="89" cm="1">
        <f t="array" aca="1" ref="D624" ca="1">IF(INDIRECT(VLOOKUP(B624,B$8:C$38,2,FALSE)&amp;(10*A624-1))="","",INDIRECT(VLOOKUP(B624,B$8:C$38,2,FALSE)&amp;(10*A624-1)))</f>
        <v>46535</v>
      </c>
      <c r="E624" s="17" t="str">
        <f t="shared" ca="1" si="99"/>
        <v>金</v>
      </c>
      <c r="F624" s="17" t="str" cm="1">
        <f t="array" aca="1" ref="F624" ca="1">IF(E624="","",IF(INDIRECT(VLOOKUP(B624,B$8:C$38,2,FALSE)&amp;(10*A624+3))="","",INDIRECT(VLOOKUP(B624,B$8:C$38,2,FALSE)&amp;(10*A624+3))))</f>
        <v/>
      </c>
      <c r="G624" s="17" t="str" cm="1">
        <f t="array" aca="1" ref="G624" ca="1">IF(E624="","",IF(INDIRECT(VLOOKUP(B624,B$8:C$38,2,FALSE)&amp;(10*A624+5))="","",INDIRECT(VLOOKUP(B624,B$8:C$38,2,FALSE)&amp;(10*A624+5))))</f>
        <v/>
      </c>
      <c r="H624" s="17" t="str" cm="1">
        <f t="array" aca="1" ref="H624" ca="1">IF(G624="","",IF(G624="●","振替後",IF(G624="▲","振替前",IF(G624="○","休日",IF(G624="外","非対象期間",IF(INDIRECT(VLOOKUP(B624,B$8:C$38,2,FALSE)&amp;(10*A624+5))="","",INDIRECT(VLOOKUP(B624,B$8:C$38,2,FALSE)&amp;(10*A624+5))))))))</f>
        <v/>
      </c>
    </row>
    <row r="625" spans="1:8">
      <c r="A625" s="17">
        <f t="shared" si="100"/>
        <v>20</v>
      </c>
      <c r="B625" s="17">
        <f t="shared" si="101"/>
        <v>29</v>
      </c>
      <c r="D625" s="89" cm="1">
        <f t="array" aca="1" ref="D625" ca="1">IF(INDIRECT(VLOOKUP(B625,B$8:C$38,2,FALSE)&amp;(10*A625-1))="","",INDIRECT(VLOOKUP(B625,B$8:C$38,2,FALSE)&amp;(10*A625-1)))</f>
        <v>46536</v>
      </c>
      <c r="E625" s="17" t="str">
        <f t="shared" ca="1" si="99"/>
        <v>土</v>
      </c>
      <c r="F625" s="17" t="str" cm="1">
        <f t="array" aca="1" ref="F625" ca="1">IF(E625="","",IF(INDIRECT(VLOOKUP(B625,B$8:C$38,2,FALSE)&amp;(10*A625+3))="","",INDIRECT(VLOOKUP(B625,B$8:C$38,2,FALSE)&amp;(10*A625+3))))</f>
        <v/>
      </c>
      <c r="G625" s="17" t="str" cm="1">
        <f t="array" aca="1" ref="G625" ca="1">IF(E625="","",IF(INDIRECT(VLOOKUP(B625,B$8:C$38,2,FALSE)&amp;(10*A625+5))="","",INDIRECT(VLOOKUP(B625,B$8:C$38,2,FALSE)&amp;(10*A625+5))))</f>
        <v/>
      </c>
      <c r="H625" s="17" t="str" cm="1">
        <f t="array" aca="1" ref="H625" ca="1">IF(G625="","",IF(G625="●","振替後",IF(G625="▲","振替前",IF(G625="○","休日",IF(G625="外","非対象期間",IF(INDIRECT(VLOOKUP(B625,B$8:C$38,2,FALSE)&amp;(10*A625+5))="","",INDIRECT(VLOOKUP(B625,B$8:C$38,2,FALSE)&amp;(10*A625+5))))))))</f>
        <v/>
      </c>
    </row>
    <row r="626" spans="1:8">
      <c r="A626" s="17">
        <f t="shared" si="100"/>
        <v>20</v>
      </c>
      <c r="B626" s="17">
        <f t="shared" si="101"/>
        <v>30</v>
      </c>
      <c r="D626" s="89" cm="1">
        <f t="array" aca="1" ref="D626" ca="1">IF(INDIRECT(VLOOKUP(B626,B$8:C$38,2,FALSE)&amp;(10*A626-1))="","",INDIRECT(VLOOKUP(B626,B$8:C$38,2,FALSE)&amp;(10*A626-1)))</f>
        <v>46537</v>
      </c>
      <c r="E626" s="17" t="str">
        <f t="shared" ca="1" si="99"/>
        <v>日</v>
      </c>
      <c r="F626" s="17" t="str" cm="1">
        <f t="array" aca="1" ref="F626" ca="1">IF(E626="","",IF(INDIRECT(VLOOKUP(B626,B$8:C$38,2,FALSE)&amp;(10*A626+3))="","",INDIRECT(VLOOKUP(B626,B$8:C$38,2,FALSE)&amp;(10*A626+3))))</f>
        <v/>
      </c>
      <c r="G626" s="17" t="str" cm="1">
        <f t="array" aca="1" ref="G626" ca="1">IF(E626="","",IF(INDIRECT(VLOOKUP(B626,B$8:C$38,2,FALSE)&amp;(10*A626+5))="","",INDIRECT(VLOOKUP(B626,B$8:C$38,2,FALSE)&amp;(10*A626+5))))</f>
        <v/>
      </c>
      <c r="H626" s="17" t="str" cm="1">
        <f t="array" aca="1" ref="H626" ca="1">IF(G626="","",IF(G626="●","振替後",IF(G626="▲","振替前",IF(G626="○","休日",IF(G626="外","非対象期間",IF(INDIRECT(VLOOKUP(B626,B$8:C$38,2,FALSE)&amp;(10*A626+5))="","",INDIRECT(VLOOKUP(B626,B$8:C$38,2,FALSE)&amp;(10*A626+5))))))))</f>
        <v/>
      </c>
    </row>
    <row r="627" spans="1:8">
      <c r="A627" s="17">
        <f t="shared" si="100"/>
        <v>20</v>
      </c>
      <c r="B627" s="17">
        <f t="shared" si="101"/>
        <v>31</v>
      </c>
      <c r="D627" s="89" cm="1">
        <f t="array" aca="1" ref="D627" ca="1">IF(INDIRECT(VLOOKUP(B627,B$8:C$38,2,FALSE)&amp;(10*A627-1))="","",INDIRECT(VLOOKUP(B627,B$8:C$38,2,FALSE)&amp;(10*A627-1)))</f>
        <v>46538</v>
      </c>
      <c r="E627" s="17" t="str">
        <f t="shared" ca="1" si="99"/>
        <v>月</v>
      </c>
      <c r="F627" s="17" t="str" cm="1">
        <f t="array" aca="1" ref="F627" ca="1">IF(E627="","",IF(INDIRECT(VLOOKUP(B627,B$8:C$38,2,FALSE)&amp;(10*A627+3))="","",INDIRECT(VLOOKUP(B627,B$8:C$38,2,FALSE)&amp;(10*A627+3))))</f>
        <v/>
      </c>
      <c r="G627" s="17" t="str" cm="1">
        <f t="array" aca="1" ref="G627" ca="1">IF(E627="","",IF(INDIRECT(VLOOKUP(B627,B$8:C$38,2,FALSE)&amp;(10*A627+5))="","",INDIRECT(VLOOKUP(B627,B$8:C$38,2,FALSE)&amp;(10*A627+5))))</f>
        <v/>
      </c>
      <c r="H627" s="17" t="str" cm="1">
        <f t="array" aca="1" ref="H627" ca="1">IF(G627="","",IF(G627="●","振替後",IF(G627="▲","振替前",IF(G627="○","休日",IF(G627="外","非対象期間",IF(INDIRECT(VLOOKUP(B627,B$8:C$38,2,FALSE)&amp;(10*A627+5))="","",INDIRECT(VLOOKUP(B627,B$8:C$38,2,FALSE)&amp;(10*A627+5))))))))</f>
        <v/>
      </c>
    </row>
    <row r="628" spans="1:8">
      <c r="A628" s="17">
        <f t="shared" si="100"/>
        <v>21</v>
      </c>
      <c r="B628" s="17">
        <f t="shared" si="101"/>
        <v>1</v>
      </c>
      <c r="D628" s="89" cm="1">
        <f t="array" aca="1" ref="D628" ca="1">IF(INDIRECT(VLOOKUP(B628,B$8:C$38,2,FALSE)&amp;(10*A628-1))="","",INDIRECT(VLOOKUP(B628,B$8:C$38,2,FALSE)&amp;(10*A628-1)))</f>
        <v>46539</v>
      </c>
      <c r="E628" s="17" t="str">
        <f t="shared" ca="1" si="99"/>
        <v>火</v>
      </c>
      <c r="F628" s="17" t="str" cm="1">
        <f t="array" aca="1" ref="F628" ca="1">IF(E628="","",IF(INDIRECT(VLOOKUP(B628,B$8:C$38,2,FALSE)&amp;(10*A628+3))="","",INDIRECT(VLOOKUP(B628,B$8:C$38,2,FALSE)&amp;(10*A628+3))))</f>
        <v/>
      </c>
      <c r="G628" s="17" t="str" cm="1">
        <f t="array" aca="1" ref="G628" ca="1">IF(E628="","",IF(INDIRECT(VLOOKUP(B628,B$8:C$38,2,FALSE)&amp;(10*A628+5))="","",INDIRECT(VLOOKUP(B628,B$8:C$38,2,FALSE)&amp;(10*A628+5))))</f>
        <v/>
      </c>
      <c r="H628" s="17" t="str" cm="1">
        <f t="array" aca="1" ref="H628" ca="1">IF(G628="","",IF(G628="●","振替後",IF(G628="▲","振替前",IF(G628="○","休日",IF(G628="外","非対象期間",IF(INDIRECT(VLOOKUP(B628,B$8:C$38,2,FALSE)&amp;(10*A628+5))="","",INDIRECT(VLOOKUP(B628,B$8:C$38,2,FALSE)&amp;(10*A628+5))))))))</f>
        <v/>
      </c>
    </row>
    <row r="629" spans="1:8">
      <c r="A629" s="17">
        <f t="shared" si="100"/>
        <v>21</v>
      </c>
      <c r="B629" s="17">
        <f t="shared" si="101"/>
        <v>2</v>
      </c>
      <c r="D629" s="89" cm="1">
        <f t="array" aca="1" ref="D629" ca="1">IF(INDIRECT(VLOOKUP(B629,B$8:C$38,2,FALSE)&amp;(10*A629-1))="","",INDIRECT(VLOOKUP(B629,B$8:C$38,2,FALSE)&amp;(10*A629-1)))</f>
        <v>46540</v>
      </c>
      <c r="E629" s="17" t="str">
        <f t="shared" ca="1" si="99"/>
        <v>水</v>
      </c>
      <c r="F629" s="17" t="str" cm="1">
        <f t="array" aca="1" ref="F629" ca="1">IF(E629="","",IF(INDIRECT(VLOOKUP(B629,B$8:C$38,2,FALSE)&amp;(10*A629+3))="","",INDIRECT(VLOOKUP(B629,B$8:C$38,2,FALSE)&amp;(10*A629+3))))</f>
        <v/>
      </c>
      <c r="G629" s="17" t="str" cm="1">
        <f t="array" aca="1" ref="G629" ca="1">IF(E629="","",IF(INDIRECT(VLOOKUP(B629,B$8:C$38,2,FALSE)&amp;(10*A629+5))="","",INDIRECT(VLOOKUP(B629,B$8:C$38,2,FALSE)&amp;(10*A629+5))))</f>
        <v/>
      </c>
      <c r="H629" s="17" t="str" cm="1">
        <f t="array" aca="1" ref="H629" ca="1">IF(G629="","",IF(G629="●","振替後",IF(G629="▲","振替前",IF(G629="○","休日",IF(G629="外","非対象期間",IF(INDIRECT(VLOOKUP(B629,B$8:C$38,2,FALSE)&amp;(10*A629+5))="","",INDIRECT(VLOOKUP(B629,B$8:C$38,2,FALSE)&amp;(10*A629+5))))))))</f>
        <v/>
      </c>
    </row>
    <row r="630" spans="1:8">
      <c r="A630" s="17">
        <f t="shared" si="100"/>
        <v>21</v>
      </c>
      <c r="B630" s="17">
        <f t="shared" si="101"/>
        <v>3</v>
      </c>
      <c r="D630" s="89" cm="1">
        <f t="array" aca="1" ref="D630" ca="1">IF(INDIRECT(VLOOKUP(B630,B$8:C$38,2,FALSE)&amp;(10*A630-1))="","",INDIRECT(VLOOKUP(B630,B$8:C$38,2,FALSE)&amp;(10*A630-1)))</f>
        <v>46541</v>
      </c>
      <c r="E630" s="17" t="str">
        <f t="shared" ca="1" si="99"/>
        <v>木</v>
      </c>
      <c r="F630" s="17" t="str" cm="1">
        <f t="array" aca="1" ref="F630" ca="1">IF(E630="","",IF(INDIRECT(VLOOKUP(B630,B$8:C$38,2,FALSE)&amp;(10*A630+3))="","",INDIRECT(VLOOKUP(B630,B$8:C$38,2,FALSE)&amp;(10*A630+3))))</f>
        <v/>
      </c>
      <c r="G630" s="17" t="str" cm="1">
        <f t="array" aca="1" ref="G630" ca="1">IF(E630="","",IF(INDIRECT(VLOOKUP(B630,B$8:C$38,2,FALSE)&amp;(10*A630+5))="","",INDIRECT(VLOOKUP(B630,B$8:C$38,2,FALSE)&amp;(10*A630+5))))</f>
        <v/>
      </c>
      <c r="H630" s="17" t="str" cm="1">
        <f t="array" aca="1" ref="H630" ca="1">IF(G630="","",IF(G630="●","振替後",IF(G630="▲","振替前",IF(G630="○","休日",IF(G630="外","非対象期間",IF(INDIRECT(VLOOKUP(B630,B$8:C$38,2,FALSE)&amp;(10*A630+5))="","",INDIRECT(VLOOKUP(B630,B$8:C$38,2,FALSE)&amp;(10*A630+5))))))))</f>
        <v/>
      </c>
    </row>
    <row r="631" spans="1:8">
      <c r="A631" s="17">
        <f t="shared" si="100"/>
        <v>21</v>
      </c>
      <c r="B631" s="17">
        <f t="shared" si="101"/>
        <v>4</v>
      </c>
      <c r="D631" s="89" cm="1">
        <f t="array" aca="1" ref="D631" ca="1">IF(INDIRECT(VLOOKUP(B631,B$8:C$38,2,FALSE)&amp;(10*A631-1))="","",INDIRECT(VLOOKUP(B631,B$8:C$38,2,FALSE)&amp;(10*A631-1)))</f>
        <v>46542</v>
      </c>
      <c r="E631" s="17" t="str">
        <f t="shared" ca="1" si="99"/>
        <v>金</v>
      </c>
      <c r="F631" s="17" t="str" cm="1">
        <f t="array" aca="1" ref="F631" ca="1">IF(E631="","",IF(INDIRECT(VLOOKUP(B631,B$8:C$38,2,FALSE)&amp;(10*A631+3))="","",INDIRECT(VLOOKUP(B631,B$8:C$38,2,FALSE)&amp;(10*A631+3))))</f>
        <v/>
      </c>
      <c r="G631" s="17" t="str" cm="1">
        <f t="array" aca="1" ref="G631" ca="1">IF(E631="","",IF(INDIRECT(VLOOKUP(B631,B$8:C$38,2,FALSE)&amp;(10*A631+5))="","",INDIRECT(VLOOKUP(B631,B$8:C$38,2,FALSE)&amp;(10*A631+5))))</f>
        <v/>
      </c>
      <c r="H631" s="17" t="str" cm="1">
        <f t="array" aca="1" ref="H631" ca="1">IF(G631="","",IF(G631="●","振替後",IF(G631="▲","振替前",IF(G631="○","休日",IF(G631="外","非対象期間",IF(INDIRECT(VLOOKUP(B631,B$8:C$38,2,FALSE)&amp;(10*A631+5))="","",INDIRECT(VLOOKUP(B631,B$8:C$38,2,FALSE)&amp;(10*A631+5))))))))</f>
        <v/>
      </c>
    </row>
    <row r="632" spans="1:8">
      <c r="A632" s="17">
        <f t="shared" si="100"/>
        <v>21</v>
      </c>
      <c r="B632" s="17">
        <f t="shared" si="101"/>
        <v>5</v>
      </c>
      <c r="D632" s="89" cm="1">
        <f t="array" aca="1" ref="D632" ca="1">IF(INDIRECT(VLOOKUP(B632,B$8:C$38,2,FALSE)&amp;(10*A632-1))="","",INDIRECT(VLOOKUP(B632,B$8:C$38,2,FALSE)&amp;(10*A632-1)))</f>
        <v>46543</v>
      </c>
      <c r="E632" s="17" t="str">
        <f t="shared" ca="1" si="99"/>
        <v>土</v>
      </c>
      <c r="F632" s="17" t="str" cm="1">
        <f t="array" aca="1" ref="F632" ca="1">IF(E632="","",IF(INDIRECT(VLOOKUP(B632,B$8:C$38,2,FALSE)&amp;(10*A632+3))="","",INDIRECT(VLOOKUP(B632,B$8:C$38,2,FALSE)&amp;(10*A632+3))))</f>
        <v/>
      </c>
      <c r="G632" s="17" t="str" cm="1">
        <f t="array" aca="1" ref="G632" ca="1">IF(E632="","",IF(INDIRECT(VLOOKUP(B632,B$8:C$38,2,FALSE)&amp;(10*A632+5))="","",INDIRECT(VLOOKUP(B632,B$8:C$38,2,FALSE)&amp;(10*A632+5))))</f>
        <v/>
      </c>
      <c r="H632" s="17" t="str" cm="1">
        <f t="array" aca="1" ref="H632" ca="1">IF(G632="","",IF(G632="●","振替後",IF(G632="▲","振替前",IF(G632="○","休日",IF(G632="外","非対象期間",IF(INDIRECT(VLOOKUP(B632,B$8:C$38,2,FALSE)&amp;(10*A632+5))="","",INDIRECT(VLOOKUP(B632,B$8:C$38,2,FALSE)&amp;(10*A632+5))))))))</f>
        <v/>
      </c>
    </row>
    <row r="633" spans="1:8">
      <c r="A633" s="17">
        <f t="shared" si="100"/>
        <v>21</v>
      </c>
      <c r="B633" s="17">
        <f t="shared" si="101"/>
        <v>6</v>
      </c>
      <c r="D633" s="89" cm="1">
        <f t="array" aca="1" ref="D633" ca="1">IF(INDIRECT(VLOOKUP(B633,B$8:C$38,2,FALSE)&amp;(10*A633-1))="","",INDIRECT(VLOOKUP(B633,B$8:C$38,2,FALSE)&amp;(10*A633-1)))</f>
        <v>46544</v>
      </c>
      <c r="E633" s="17" t="str">
        <f t="shared" ca="1" si="99"/>
        <v>日</v>
      </c>
      <c r="F633" s="17" t="str" cm="1">
        <f t="array" aca="1" ref="F633" ca="1">IF(E633="","",IF(INDIRECT(VLOOKUP(B633,B$8:C$38,2,FALSE)&amp;(10*A633+3))="","",INDIRECT(VLOOKUP(B633,B$8:C$38,2,FALSE)&amp;(10*A633+3))))</f>
        <v/>
      </c>
      <c r="G633" s="17" t="str" cm="1">
        <f t="array" aca="1" ref="G633" ca="1">IF(E633="","",IF(INDIRECT(VLOOKUP(B633,B$8:C$38,2,FALSE)&amp;(10*A633+5))="","",INDIRECT(VLOOKUP(B633,B$8:C$38,2,FALSE)&amp;(10*A633+5))))</f>
        <v/>
      </c>
      <c r="H633" s="17" t="str" cm="1">
        <f t="array" aca="1" ref="H633" ca="1">IF(G633="","",IF(G633="●","振替後",IF(G633="▲","振替前",IF(G633="○","休日",IF(G633="外","非対象期間",IF(INDIRECT(VLOOKUP(B633,B$8:C$38,2,FALSE)&amp;(10*A633+5))="","",INDIRECT(VLOOKUP(B633,B$8:C$38,2,FALSE)&amp;(10*A633+5))))))))</f>
        <v/>
      </c>
    </row>
    <row r="634" spans="1:8">
      <c r="A634" s="17">
        <f t="shared" si="100"/>
        <v>21</v>
      </c>
      <c r="B634" s="17">
        <f t="shared" si="101"/>
        <v>7</v>
      </c>
      <c r="D634" s="89" cm="1">
        <f t="array" aca="1" ref="D634" ca="1">IF(INDIRECT(VLOOKUP(B634,B$8:C$38,2,FALSE)&amp;(10*A634-1))="","",INDIRECT(VLOOKUP(B634,B$8:C$38,2,FALSE)&amp;(10*A634-1)))</f>
        <v>46545</v>
      </c>
      <c r="E634" s="17" t="str">
        <f t="shared" ca="1" si="99"/>
        <v>月</v>
      </c>
      <c r="F634" s="17" t="str" cm="1">
        <f t="array" aca="1" ref="F634" ca="1">IF(E634="","",IF(INDIRECT(VLOOKUP(B634,B$8:C$38,2,FALSE)&amp;(10*A634+3))="","",INDIRECT(VLOOKUP(B634,B$8:C$38,2,FALSE)&amp;(10*A634+3))))</f>
        <v/>
      </c>
      <c r="G634" s="17" t="str" cm="1">
        <f t="array" aca="1" ref="G634" ca="1">IF(E634="","",IF(INDIRECT(VLOOKUP(B634,B$8:C$38,2,FALSE)&amp;(10*A634+5))="","",INDIRECT(VLOOKUP(B634,B$8:C$38,2,FALSE)&amp;(10*A634+5))))</f>
        <v/>
      </c>
      <c r="H634" s="17" t="str" cm="1">
        <f t="array" aca="1" ref="H634" ca="1">IF(G634="","",IF(G634="●","振替後",IF(G634="▲","振替前",IF(G634="○","休日",IF(G634="外","非対象期間",IF(INDIRECT(VLOOKUP(B634,B$8:C$38,2,FALSE)&amp;(10*A634+5))="","",INDIRECT(VLOOKUP(B634,B$8:C$38,2,FALSE)&amp;(10*A634+5))))))))</f>
        <v/>
      </c>
    </row>
    <row r="635" spans="1:8">
      <c r="A635" s="17">
        <f t="shared" si="100"/>
        <v>21</v>
      </c>
      <c r="B635" s="17">
        <f t="shared" si="101"/>
        <v>8</v>
      </c>
      <c r="D635" s="89" cm="1">
        <f t="array" aca="1" ref="D635" ca="1">IF(INDIRECT(VLOOKUP(B635,B$8:C$38,2,FALSE)&amp;(10*A635-1))="","",INDIRECT(VLOOKUP(B635,B$8:C$38,2,FALSE)&amp;(10*A635-1)))</f>
        <v>46546</v>
      </c>
      <c r="E635" s="17" t="str">
        <f t="shared" ca="1" si="99"/>
        <v>火</v>
      </c>
      <c r="F635" s="17" t="str" cm="1">
        <f t="array" aca="1" ref="F635" ca="1">IF(E635="","",IF(INDIRECT(VLOOKUP(B635,B$8:C$38,2,FALSE)&amp;(10*A635+3))="","",INDIRECT(VLOOKUP(B635,B$8:C$38,2,FALSE)&amp;(10*A635+3))))</f>
        <v/>
      </c>
      <c r="G635" s="17" t="str" cm="1">
        <f t="array" aca="1" ref="G635" ca="1">IF(E635="","",IF(INDIRECT(VLOOKUP(B635,B$8:C$38,2,FALSE)&amp;(10*A635+5))="","",INDIRECT(VLOOKUP(B635,B$8:C$38,2,FALSE)&amp;(10*A635+5))))</f>
        <v/>
      </c>
      <c r="H635" s="17" t="str" cm="1">
        <f t="array" aca="1" ref="H635" ca="1">IF(G635="","",IF(G635="●","振替後",IF(G635="▲","振替前",IF(G635="○","休日",IF(G635="外","非対象期間",IF(INDIRECT(VLOOKUP(B635,B$8:C$38,2,FALSE)&amp;(10*A635+5))="","",INDIRECT(VLOOKUP(B635,B$8:C$38,2,FALSE)&amp;(10*A635+5))))))))</f>
        <v/>
      </c>
    </row>
    <row r="636" spans="1:8">
      <c r="A636" s="17">
        <f t="shared" si="100"/>
        <v>21</v>
      </c>
      <c r="B636" s="17">
        <f t="shared" si="101"/>
        <v>9</v>
      </c>
      <c r="D636" s="89" cm="1">
        <f t="array" aca="1" ref="D636" ca="1">IF(INDIRECT(VLOOKUP(B636,B$8:C$38,2,FALSE)&amp;(10*A636-1))="","",INDIRECT(VLOOKUP(B636,B$8:C$38,2,FALSE)&amp;(10*A636-1)))</f>
        <v>46547</v>
      </c>
      <c r="E636" s="17" t="str">
        <f t="shared" ca="1" si="99"/>
        <v>水</v>
      </c>
      <c r="F636" s="17" t="str" cm="1">
        <f t="array" aca="1" ref="F636" ca="1">IF(E636="","",IF(INDIRECT(VLOOKUP(B636,B$8:C$38,2,FALSE)&amp;(10*A636+3))="","",INDIRECT(VLOOKUP(B636,B$8:C$38,2,FALSE)&amp;(10*A636+3))))</f>
        <v/>
      </c>
      <c r="G636" s="17" t="str" cm="1">
        <f t="array" aca="1" ref="G636" ca="1">IF(E636="","",IF(INDIRECT(VLOOKUP(B636,B$8:C$38,2,FALSE)&amp;(10*A636+5))="","",INDIRECT(VLOOKUP(B636,B$8:C$38,2,FALSE)&amp;(10*A636+5))))</f>
        <v/>
      </c>
      <c r="H636" s="17" t="str" cm="1">
        <f t="array" aca="1" ref="H636" ca="1">IF(G636="","",IF(G636="●","振替後",IF(G636="▲","振替前",IF(G636="○","休日",IF(G636="外","非対象期間",IF(INDIRECT(VLOOKUP(B636,B$8:C$38,2,FALSE)&amp;(10*A636+5))="","",INDIRECT(VLOOKUP(B636,B$8:C$38,2,FALSE)&amp;(10*A636+5))))))))</f>
        <v/>
      </c>
    </row>
    <row r="637" spans="1:8">
      <c r="A637" s="17">
        <f t="shared" si="100"/>
        <v>21</v>
      </c>
      <c r="B637" s="17">
        <f t="shared" si="101"/>
        <v>10</v>
      </c>
      <c r="D637" s="89" cm="1">
        <f t="array" aca="1" ref="D637" ca="1">IF(INDIRECT(VLOOKUP(B637,B$8:C$38,2,FALSE)&amp;(10*A637-1))="","",INDIRECT(VLOOKUP(B637,B$8:C$38,2,FALSE)&amp;(10*A637-1)))</f>
        <v>46548</v>
      </c>
      <c r="E637" s="17" t="str">
        <f t="shared" ca="1" si="99"/>
        <v>木</v>
      </c>
      <c r="F637" s="17" t="str" cm="1">
        <f t="array" aca="1" ref="F637" ca="1">IF(E637="","",IF(INDIRECT(VLOOKUP(B637,B$8:C$38,2,FALSE)&amp;(10*A637+3))="","",INDIRECT(VLOOKUP(B637,B$8:C$38,2,FALSE)&amp;(10*A637+3))))</f>
        <v/>
      </c>
      <c r="G637" s="17" t="str" cm="1">
        <f t="array" aca="1" ref="G637" ca="1">IF(E637="","",IF(INDIRECT(VLOOKUP(B637,B$8:C$38,2,FALSE)&amp;(10*A637+5))="","",INDIRECT(VLOOKUP(B637,B$8:C$38,2,FALSE)&amp;(10*A637+5))))</f>
        <v/>
      </c>
      <c r="H637" s="17" t="str" cm="1">
        <f t="array" aca="1" ref="H637" ca="1">IF(G637="","",IF(G637="●","振替後",IF(G637="▲","振替前",IF(G637="○","休日",IF(G637="外","非対象期間",IF(INDIRECT(VLOOKUP(B637,B$8:C$38,2,FALSE)&amp;(10*A637+5))="","",INDIRECT(VLOOKUP(B637,B$8:C$38,2,FALSE)&amp;(10*A637+5))))))))</f>
        <v/>
      </c>
    </row>
    <row r="638" spans="1:8">
      <c r="A638" s="17">
        <f t="shared" si="100"/>
        <v>21</v>
      </c>
      <c r="B638" s="17">
        <f t="shared" si="101"/>
        <v>11</v>
      </c>
      <c r="D638" s="89" cm="1">
        <f t="array" aca="1" ref="D638" ca="1">IF(INDIRECT(VLOOKUP(B638,B$8:C$38,2,FALSE)&amp;(10*A638-1))="","",INDIRECT(VLOOKUP(B638,B$8:C$38,2,FALSE)&amp;(10*A638-1)))</f>
        <v>46549</v>
      </c>
      <c r="E638" s="17" t="str">
        <f t="shared" ca="1" si="99"/>
        <v>金</v>
      </c>
      <c r="F638" s="17" t="str" cm="1">
        <f t="array" aca="1" ref="F638" ca="1">IF(E638="","",IF(INDIRECT(VLOOKUP(B638,B$8:C$38,2,FALSE)&amp;(10*A638+3))="","",INDIRECT(VLOOKUP(B638,B$8:C$38,2,FALSE)&amp;(10*A638+3))))</f>
        <v/>
      </c>
      <c r="G638" s="17" t="str" cm="1">
        <f t="array" aca="1" ref="G638" ca="1">IF(E638="","",IF(INDIRECT(VLOOKUP(B638,B$8:C$38,2,FALSE)&amp;(10*A638+5))="","",INDIRECT(VLOOKUP(B638,B$8:C$38,2,FALSE)&amp;(10*A638+5))))</f>
        <v/>
      </c>
      <c r="H638" s="17" t="str" cm="1">
        <f t="array" aca="1" ref="H638" ca="1">IF(G638="","",IF(G638="●","振替後",IF(G638="▲","振替前",IF(G638="○","休日",IF(G638="外","非対象期間",IF(INDIRECT(VLOOKUP(B638,B$8:C$38,2,FALSE)&amp;(10*A638+5))="","",INDIRECT(VLOOKUP(B638,B$8:C$38,2,FALSE)&amp;(10*A638+5))))))))</f>
        <v/>
      </c>
    </row>
    <row r="639" spans="1:8">
      <c r="A639" s="17">
        <f t="shared" si="100"/>
        <v>21</v>
      </c>
      <c r="B639" s="17">
        <f t="shared" si="101"/>
        <v>12</v>
      </c>
      <c r="D639" s="89" cm="1">
        <f t="array" aca="1" ref="D639" ca="1">IF(INDIRECT(VLOOKUP(B639,B$8:C$38,2,FALSE)&amp;(10*A639-1))="","",INDIRECT(VLOOKUP(B639,B$8:C$38,2,FALSE)&amp;(10*A639-1)))</f>
        <v>46550</v>
      </c>
      <c r="E639" s="17" t="str">
        <f t="shared" ca="1" si="99"/>
        <v>土</v>
      </c>
      <c r="F639" s="17" t="str" cm="1">
        <f t="array" aca="1" ref="F639" ca="1">IF(E639="","",IF(INDIRECT(VLOOKUP(B639,B$8:C$38,2,FALSE)&amp;(10*A639+3))="","",INDIRECT(VLOOKUP(B639,B$8:C$38,2,FALSE)&amp;(10*A639+3))))</f>
        <v/>
      </c>
      <c r="G639" s="17" t="str" cm="1">
        <f t="array" aca="1" ref="G639" ca="1">IF(E639="","",IF(INDIRECT(VLOOKUP(B639,B$8:C$38,2,FALSE)&amp;(10*A639+5))="","",INDIRECT(VLOOKUP(B639,B$8:C$38,2,FALSE)&amp;(10*A639+5))))</f>
        <v/>
      </c>
      <c r="H639" s="17" t="str" cm="1">
        <f t="array" aca="1" ref="H639" ca="1">IF(G639="","",IF(G639="●","振替後",IF(G639="▲","振替前",IF(G639="○","休日",IF(G639="外","非対象期間",IF(INDIRECT(VLOOKUP(B639,B$8:C$38,2,FALSE)&amp;(10*A639+5))="","",INDIRECT(VLOOKUP(B639,B$8:C$38,2,FALSE)&amp;(10*A639+5))))))))</f>
        <v/>
      </c>
    </row>
    <row r="640" spans="1:8">
      <c r="A640" s="17">
        <f t="shared" si="100"/>
        <v>21</v>
      </c>
      <c r="B640" s="17">
        <f t="shared" si="101"/>
        <v>13</v>
      </c>
      <c r="D640" s="89" cm="1">
        <f t="array" aca="1" ref="D640" ca="1">IF(INDIRECT(VLOOKUP(B640,B$8:C$38,2,FALSE)&amp;(10*A640-1))="","",INDIRECT(VLOOKUP(B640,B$8:C$38,2,FALSE)&amp;(10*A640-1)))</f>
        <v>46551</v>
      </c>
      <c r="E640" s="17" t="str">
        <f t="shared" ca="1" si="99"/>
        <v>日</v>
      </c>
      <c r="F640" s="17" t="str" cm="1">
        <f t="array" aca="1" ref="F640" ca="1">IF(E640="","",IF(INDIRECT(VLOOKUP(B640,B$8:C$38,2,FALSE)&amp;(10*A640+3))="","",INDIRECT(VLOOKUP(B640,B$8:C$38,2,FALSE)&amp;(10*A640+3))))</f>
        <v/>
      </c>
      <c r="G640" s="17" t="str" cm="1">
        <f t="array" aca="1" ref="G640" ca="1">IF(E640="","",IF(INDIRECT(VLOOKUP(B640,B$8:C$38,2,FALSE)&amp;(10*A640+5))="","",INDIRECT(VLOOKUP(B640,B$8:C$38,2,FALSE)&amp;(10*A640+5))))</f>
        <v/>
      </c>
      <c r="H640" s="17" t="str" cm="1">
        <f t="array" aca="1" ref="H640" ca="1">IF(G640="","",IF(G640="●","振替後",IF(G640="▲","振替前",IF(G640="○","休日",IF(G640="外","非対象期間",IF(INDIRECT(VLOOKUP(B640,B$8:C$38,2,FALSE)&amp;(10*A640+5))="","",INDIRECT(VLOOKUP(B640,B$8:C$38,2,FALSE)&amp;(10*A640+5))))))))</f>
        <v/>
      </c>
    </row>
    <row r="641" spans="1:8">
      <c r="A641" s="17">
        <f t="shared" si="100"/>
        <v>21</v>
      </c>
      <c r="B641" s="17">
        <f t="shared" si="101"/>
        <v>14</v>
      </c>
      <c r="D641" s="89" cm="1">
        <f t="array" aca="1" ref="D641" ca="1">IF(INDIRECT(VLOOKUP(B641,B$8:C$38,2,FALSE)&amp;(10*A641-1))="","",INDIRECT(VLOOKUP(B641,B$8:C$38,2,FALSE)&amp;(10*A641-1)))</f>
        <v>46552</v>
      </c>
      <c r="E641" s="17" t="str">
        <f t="shared" ca="1" si="99"/>
        <v>月</v>
      </c>
      <c r="F641" s="17" t="str" cm="1">
        <f t="array" aca="1" ref="F641" ca="1">IF(E641="","",IF(INDIRECT(VLOOKUP(B641,B$8:C$38,2,FALSE)&amp;(10*A641+3))="","",INDIRECT(VLOOKUP(B641,B$8:C$38,2,FALSE)&amp;(10*A641+3))))</f>
        <v/>
      </c>
      <c r="G641" s="17" t="str" cm="1">
        <f t="array" aca="1" ref="G641" ca="1">IF(E641="","",IF(INDIRECT(VLOOKUP(B641,B$8:C$38,2,FALSE)&amp;(10*A641+5))="","",INDIRECT(VLOOKUP(B641,B$8:C$38,2,FALSE)&amp;(10*A641+5))))</f>
        <v/>
      </c>
      <c r="H641" s="17" t="str" cm="1">
        <f t="array" aca="1" ref="H641" ca="1">IF(G641="","",IF(G641="●","振替後",IF(G641="▲","振替前",IF(G641="○","休日",IF(G641="外","非対象期間",IF(INDIRECT(VLOOKUP(B641,B$8:C$38,2,FALSE)&amp;(10*A641+5))="","",INDIRECT(VLOOKUP(B641,B$8:C$38,2,FALSE)&amp;(10*A641+5))))))))</f>
        <v/>
      </c>
    </row>
    <row r="642" spans="1:8">
      <c r="A642" s="17">
        <f t="shared" si="100"/>
        <v>21</v>
      </c>
      <c r="B642" s="17">
        <f t="shared" si="101"/>
        <v>15</v>
      </c>
      <c r="D642" s="89" cm="1">
        <f t="array" aca="1" ref="D642" ca="1">IF(INDIRECT(VLOOKUP(B642,B$8:C$38,2,FALSE)&amp;(10*A642-1))="","",INDIRECT(VLOOKUP(B642,B$8:C$38,2,FALSE)&amp;(10*A642-1)))</f>
        <v>46553</v>
      </c>
      <c r="E642" s="17" t="str">
        <f t="shared" ca="1" si="99"/>
        <v>火</v>
      </c>
      <c r="F642" s="17" t="str" cm="1">
        <f t="array" aca="1" ref="F642" ca="1">IF(E642="","",IF(INDIRECT(VLOOKUP(B642,B$8:C$38,2,FALSE)&amp;(10*A642+3))="","",INDIRECT(VLOOKUP(B642,B$8:C$38,2,FALSE)&amp;(10*A642+3))))</f>
        <v/>
      </c>
      <c r="G642" s="17" t="str" cm="1">
        <f t="array" aca="1" ref="G642" ca="1">IF(E642="","",IF(INDIRECT(VLOOKUP(B642,B$8:C$38,2,FALSE)&amp;(10*A642+5))="","",INDIRECT(VLOOKUP(B642,B$8:C$38,2,FALSE)&amp;(10*A642+5))))</f>
        <v/>
      </c>
      <c r="H642" s="17" t="str" cm="1">
        <f t="array" aca="1" ref="H642" ca="1">IF(G642="","",IF(G642="●","振替後",IF(G642="▲","振替前",IF(G642="○","休日",IF(G642="外","非対象期間",IF(INDIRECT(VLOOKUP(B642,B$8:C$38,2,FALSE)&amp;(10*A642+5))="","",INDIRECT(VLOOKUP(B642,B$8:C$38,2,FALSE)&amp;(10*A642+5))))))))</f>
        <v/>
      </c>
    </row>
    <row r="643" spans="1:8">
      <c r="A643" s="17">
        <f t="shared" si="100"/>
        <v>21</v>
      </c>
      <c r="B643" s="17">
        <f t="shared" si="101"/>
        <v>16</v>
      </c>
      <c r="D643" s="89" cm="1">
        <f t="array" aca="1" ref="D643" ca="1">IF(INDIRECT(VLOOKUP(B643,B$8:C$38,2,FALSE)&amp;(10*A643-1))="","",INDIRECT(VLOOKUP(B643,B$8:C$38,2,FALSE)&amp;(10*A643-1)))</f>
        <v>46554</v>
      </c>
      <c r="E643" s="17" t="str">
        <f t="shared" ca="1" si="99"/>
        <v>水</v>
      </c>
      <c r="F643" s="17" t="str" cm="1">
        <f t="array" aca="1" ref="F643" ca="1">IF(E643="","",IF(INDIRECT(VLOOKUP(B643,B$8:C$38,2,FALSE)&amp;(10*A643+3))="","",INDIRECT(VLOOKUP(B643,B$8:C$38,2,FALSE)&amp;(10*A643+3))))</f>
        <v/>
      </c>
      <c r="G643" s="17" t="str" cm="1">
        <f t="array" aca="1" ref="G643" ca="1">IF(E643="","",IF(INDIRECT(VLOOKUP(B643,B$8:C$38,2,FALSE)&amp;(10*A643+5))="","",INDIRECT(VLOOKUP(B643,B$8:C$38,2,FALSE)&amp;(10*A643+5))))</f>
        <v/>
      </c>
      <c r="H643" s="17" t="str" cm="1">
        <f t="array" aca="1" ref="H643" ca="1">IF(G643="","",IF(G643="●","振替後",IF(G643="▲","振替前",IF(G643="○","休日",IF(G643="外","非対象期間",IF(INDIRECT(VLOOKUP(B643,B$8:C$38,2,FALSE)&amp;(10*A643+5))="","",INDIRECT(VLOOKUP(B643,B$8:C$38,2,FALSE)&amp;(10*A643+5))))))))</f>
        <v/>
      </c>
    </row>
    <row r="644" spans="1:8">
      <c r="A644" s="17">
        <f t="shared" si="100"/>
        <v>21</v>
      </c>
      <c r="B644" s="17">
        <f t="shared" si="101"/>
        <v>17</v>
      </c>
      <c r="D644" s="89" cm="1">
        <f t="array" aca="1" ref="D644" ca="1">IF(INDIRECT(VLOOKUP(B644,B$8:C$38,2,FALSE)&amp;(10*A644-1))="","",INDIRECT(VLOOKUP(B644,B$8:C$38,2,FALSE)&amp;(10*A644-1)))</f>
        <v>46555</v>
      </c>
      <c r="E644" s="17" t="str">
        <f t="shared" ca="1" si="99"/>
        <v>木</v>
      </c>
      <c r="F644" s="17" t="str" cm="1">
        <f t="array" aca="1" ref="F644" ca="1">IF(E644="","",IF(INDIRECT(VLOOKUP(B644,B$8:C$38,2,FALSE)&amp;(10*A644+3))="","",INDIRECT(VLOOKUP(B644,B$8:C$38,2,FALSE)&amp;(10*A644+3))))</f>
        <v/>
      </c>
      <c r="G644" s="17" t="str" cm="1">
        <f t="array" aca="1" ref="G644" ca="1">IF(E644="","",IF(INDIRECT(VLOOKUP(B644,B$8:C$38,2,FALSE)&amp;(10*A644+5))="","",INDIRECT(VLOOKUP(B644,B$8:C$38,2,FALSE)&amp;(10*A644+5))))</f>
        <v/>
      </c>
      <c r="H644" s="17" t="str" cm="1">
        <f t="array" aca="1" ref="H644" ca="1">IF(G644="","",IF(G644="●","振替後",IF(G644="▲","振替前",IF(G644="○","休日",IF(G644="外","非対象期間",IF(INDIRECT(VLOOKUP(B644,B$8:C$38,2,FALSE)&amp;(10*A644+5))="","",INDIRECT(VLOOKUP(B644,B$8:C$38,2,FALSE)&amp;(10*A644+5))))))))</f>
        <v/>
      </c>
    </row>
    <row r="645" spans="1:8">
      <c r="A645" s="17">
        <f t="shared" si="100"/>
        <v>21</v>
      </c>
      <c r="B645" s="17">
        <f t="shared" si="101"/>
        <v>18</v>
      </c>
      <c r="D645" s="89" cm="1">
        <f t="array" aca="1" ref="D645" ca="1">IF(INDIRECT(VLOOKUP(B645,B$8:C$38,2,FALSE)&amp;(10*A645-1))="","",INDIRECT(VLOOKUP(B645,B$8:C$38,2,FALSE)&amp;(10*A645-1)))</f>
        <v>46556</v>
      </c>
      <c r="E645" s="17" t="str">
        <f t="shared" ca="1" si="99"/>
        <v>金</v>
      </c>
      <c r="F645" s="17" t="str" cm="1">
        <f t="array" aca="1" ref="F645" ca="1">IF(E645="","",IF(INDIRECT(VLOOKUP(B645,B$8:C$38,2,FALSE)&amp;(10*A645+3))="","",INDIRECT(VLOOKUP(B645,B$8:C$38,2,FALSE)&amp;(10*A645+3))))</f>
        <v/>
      </c>
      <c r="G645" s="17" t="str" cm="1">
        <f t="array" aca="1" ref="G645" ca="1">IF(E645="","",IF(INDIRECT(VLOOKUP(B645,B$8:C$38,2,FALSE)&amp;(10*A645+5))="","",INDIRECT(VLOOKUP(B645,B$8:C$38,2,FALSE)&amp;(10*A645+5))))</f>
        <v/>
      </c>
      <c r="H645" s="17" t="str" cm="1">
        <f t="array" aca="1" ref="H645" ca="1">IF(G645="","",IF(G645="●","振替後",IF(G645="▲","振替前",IF(G645="○","休日",IF(G645="外","非対象期間",IF(INDIRECT(VLOOKUP(B645,B$8:C$38,2,FALSE)&amp;(10*A645+5))="","",INDIRECT(VLOOKUP(B645,B$8:C$38,2,FALSE)&amp;(10*A645+5))))))))</f>
        <v/>
      </c>
    </row>
    <row r="646" spans="1:8">
      <c r="A646" s="17">
        <f t="shared" si="100"/>
        <v>21</v>
      </c>
      <c r="B646" s="17">
        <f t="shared" si="101"/>
        <v>19</v>
      </c>
      <c r="D646" s="89" cm="1">
        <f t="array" aca="1" ref="D646" ca="1">IF(INDIRECT(VLOOKUP(B646,B$8:C$38,2,FALSE)&amp;(10*A646-1))="","",INDIRECT(VLOOKUP(B646,B$8:C$38,2,FALSE)&amp;(10*A646-1)))</f>
        <v>46557</v>
      </c>
      <c r="E646" s="17" t="str">
        <f t="shared" ca="1" si="99"/>
        <v>土</v>
      </c>
      <c r="F646" s="17" t="str" cm="1">
        <f t="array" aca="1" ref="F646" ca="1">IF(E646="","",IF(INDIRECT(VLOOKUP(B646,B$8:C$38,2,FALSE)&amp;(10*A646+3))="","",INDIRECT(VLOOKUP(B646,B$8:C$38,2,FALSE)&amp;(10*A646+3))))</f>
        <v/>
      </c>
      <c r="G646" s="17" t="str" cm="1">
        <f t="array" aca="1" ref="G646" ca="1">IF(E646="","",IF(INDIRECT(VLOOKUP(B646,B$8:C$38,2,FALSE)&amp;(10*A646+5))="","",INDIRECT(VLOOKUP(B646,B$8:C$38,2,FALSE)&amp;(10*A646+5))))</f>
        <v/>
      </c>
      <c r="H646" s="17" t="str" cm="1">
        <f t="array" aca="1" ref="H646" ca="1">IF(G646="","",IF(G646="●","振替後",IF(G646="▲","振替前",IF(G646="○","休日",IF(G646="外","非対象期間",IF(INDIRECT(VLOOKUP(B646,B$8:C$38,2,FALSE)&amp;(10*A646+5))="","",INDIRECT(VLOOKUP(B646,B$8:C$38,2,FALSE)&amp;(10*A646+5))))))))</f>
        <v/>
      </c>
    </row>
    <row r="647" spans="1:8">
      <c r="A647" s="17">
        <f t="shared" si="100"/>
        <v>21</v>
      </c>
      <c r="B647" s="17">
        <f t="shared" si="101"/>
        <v>20</v>
      </c>
      <c r="D647" s="89" cm="1">
        <f t="array" aca="1" ref="D647" ca="1">IF(INDIRECT(VLOOKUP(B647,B$8:C$38,2,FALSE)&amp;(10*A647-1))="","",INDIRECT(VLOOKUP(B647,B$8:C$38,2,FALSE)&amp;(10*A647-1)))</f>
        <v>46558</v>
      </c>
      <c r="E647" s="17" t="str">
        <f t="shared" ca="1" si="99"/>
        <v>日</v>
      </c>
      <c r="F647" s="17" t="str" cm="1">
        <f t="array" aca="1" ref="F647" ca="1">IF(E647="","",IF(INDIRECT(VLOOKUP(B647,B$8:C$38,2,FALSE)&amp;(10*A647+3))="","",INDIRECT(VLOOKUP(B647,B$8:C$38,2,FALSE)&amp;(10*A647+3))))</f>
        <v/>
      </c>
      <c r="G647" s="17" t="str" cm="1">
        <f t="array" aca="1" ref="G647" ca="1">IF(E647="","",IF(INDIRECT(VLOOKUP(B647,B$8:C$38,2,FALSE)&amp;(10*A647+5))="","",INDIRECT(VLOOKUP(B647,B$8:C$38,2,FALSE)&amp;(10*A647+5))))</f>
        <v/>
      </c>
      <c r="H647" s="17" t="str" cm="1">
        <f t="array" aca="1" ref="H647" ca="1">IF(G647="","",IF(G647="●","振替後",IF(G647="▲","振替前",IF(G647="○","休日",IF(G647="外","非対象期間",IF(INDIRECT(VLOOKUP(B647,B$8:C$38,2,FALSE)&amp;(10*A647+5))="","",INDIRECT(VLOOKUP(B647,B$8:C$38,2,FALSE)&amp;(10*A647+5))))))))</f>
        <v/>
      </c>
    </row>
    <row r="648" spans="1:8">
      <c r="A648" s="17">
        <f t="shared" si="100"/>
        <v>21</v>
      </c>
      <c r="B648" s="17">
        <f t="shared" si="101"/>
        <v>21</v>
      </c>
      <c r="D648" s="89" cm="1">
        <f t="array" aca="1" ref="D648" ca="1">IF(INDIRECT(VLOOKUP(B648,B$8:C$38,2,FALSE)&amp;(10*A648-1))="","",INDIRECT(VLOOKUP(B648,B$8:C$38,2,FALSE)&amp;(10*A648-1)))</f>
        <v>46559</v>
      </c>
      <c r="E648" s="17" t="str">
        <f t="shared" ca="1" si="99"/>
        <v>月</v>
      </c>
      <c r="F648" s="17" t="str" cm="1">
        <f t="array" aca="1" ref="F648" ca="1">IF(E648="","",IF(INDIRECT(VLOOKUP(B648,B$8:C$38,2,FALSE)&amp;(10*A648+3))="","",INDIRECT(VLOOKUP(B648,B$8:C$38,2,FALSE)&amp;(10*A648+3))))</f>
        <v/>
      </c>
      <c r="G648" s="17" t="str" cm="1">
        <f t="array" aca="1" ref="G648" ca="1">IF(E648="","",IF(INDIRECT(VLOOKUP(B648,B$8:C$38,2,FALSE)&amp;(10*A648+5))="","",INDIRECT(VLOOKUP(B648,B$8:C$38,2,FALSE)&amp;(10*A648+5))))</f>
        <v/>
      </c>
      <c r="H648" s="17" t="str" cm="1">
        <f t="array" aca="1" ref="H648" ca="1">IF(G648="","",IF(G648="●","振替後",IF(G648="▲","振替前",IF(G648="○","休日",IF(G648="外","非対象期間",IF(INDIRECT(VLOOKUP(B648,B$8:C$38,2,FALSE)&amp;(10*A648+5))="","",INDIRECT(VLOOKUP(B648,B$8:C$38,2,FALSE)&amp;(10*A648+5))))))))</f>
        <v/>
      </c>
    </row>
    <row r="649" spans="1:8">
      <c r="A649" s="17">
        <f t="shared" si="100"/>
        <v>21</v>
      </c>
      <c r="B649" s="17">
        <f t="shared" si="101"/>
        <v>22</v>
      </c>
      <c r="D649" s="89" cm="1">
        <f t="array" aca="1" ref="D649" ca="1">IF(INDIRECT(VLOOKUP(B649,B$8:C$38,2,FALSE)&amp;(10*A649-1))="","",INDIRECT(VLOOKUP(B649,B$8:C$38,2,FALSE)&amp;(10*A649-1)))</f>
        <v>46560</v>
      </c>
      <c r="E649" s="17" t="str">
        <f t="shared" ref="E649:E712" ca="1" si="102">TEXT(D649,"aaa")</f>
        <v>火</v>
      </c>
      <c r="F649" s="17" t="str" cm="1">
        <f t="array" aca="1" ref="F649" ca="1">IF(E649="","",IF(INDIRECT(VLOOKUP(B649,B$8:C$38,2,FALSE)&amp;(10*A649+3))="","",INDIRECT(VLOOKUP(B649,B$8:C$38,2,FALSE)&amp;(10*A649+3))))</f>
        <v/>
      </c>
      <c r="G649" s="17" t="str" cm="1">
        <f t="array" aca="1" ref="G649" ca="1">IF(E649="","",IF(INDIRECT(VLOOKUP(B649,B$8:C$38,2,FALSE)&amp;(10*A649+5))="","",INDIRECT(VLOOKUP(B649,B$8:C$38,2,FALSE)&amp;(10*A649+5))))</f>
        <v/>
      </c>
      <c r="H649" s="17" t="str" cm="1">
        <f t="array" aca="1" ref="H649" ca="1">IF(G649="","",IF(G649="●","振替後",IF(G649="▲","振替前",IF(G649="○","休日",IF(G649="外","非対象期間",IF(INDIRECT(VLOOKUP(B649,B$8:C$38,2,FALSE)&amp;(10*A649+5))="","",INDIRECT(VLOOKUP(B649,B$8:C$38,2,FALSE)&amp;(10*A649+5))))))))</f>
        <v/>
      </c>
    </row>
    <row r="650" spans="1:8">
      <c r="A650" s="17">
        <f t="shared" si="100"/>
        <v>21</v>
      </c>
      <c r="B650" s="17">
        <f t="shared" si="101"/>
        <v>23</v>
      </c>
      <c r="D650" s="89" cm="1">
        <f t="array" aca="1" ref="D650" ca="1">IF(INDIRECT(VLOOKUP(B650,B$8:C$38,2,FALSE)&amp;(10*A650-1))="","",INDIRECT(VLOOKUP(B650,B$8:C$38,2,FALSE)&amp;(10*A650-1)))</f>
        <v>46561</v>
      </c>
      <c r="E650" s="17" t="str">
        <f t="shared" ca="1" si="102"/>
        <v>水</v>
      </c>
      <c r="F650" s="17" t="str" cm="1">
        <f t="array" aca="1" ref="F650" ca="1">IF(E650="","",IF(INDIRECT(VLOOKUP(B650,B$8:C$38,2,FALSE)&amp;(10*A650+3))="","",INDIRECT(VLOOKUP(B650,B$8:C$38,2,FALSE)&amp;(10*A650+3))))</f>
        <v/>
      </c>
      <c r="G650" s="17" t="str" cm="1">
        <f t="array" aca="1" ref="G650" ca="1">IF(E650="","",IF(INDIRECT(VLOOKUP(B650,B$8:C$38,2,FALSE)&amp;(10*A650+5))="","",INDIRECT(VLOOKUP(B650,B$8:C$38,2,FALSE)&amp;(10*A650+5))))</f>
        <v/>
      </c>
      <c r="H650" s="17" t="str" cm="1">
        <f t="array" aca="1" ref="H650" ca="1">IF(G650="","",IF(G650="●","振替後",IF(G650="▲","振替前",IF(G650="○","休日",IF(G650="外","非対象期間",IF(INDIRECT(VLOOKUP(B650,B$8:C$38,2,FALSE)&amp;(10*A650+5))="","",INDIRECT(VLOOKUP(B650,B$8:C$38,2,FALSE)&amp;(10*A650+5))))))))</f>
        <v/>
      </c>
    </row>
    <row r="651" spans="1:8">
      <c r="A651" s="17">
        <f t="shared" si="100"/>
        <v>21</v>
      </c>
      <c r="B651" s="17">
        <f t="shared" si="101"/>
        <v>24</v>
      </c>
      <c r="D651" s="89" cm="1">
        <f t="array" aca="1" ref="D651" ca="1">IF(INDIRECT(VLOOKUP(B651,B$8:C$38,2,FALSE)&amp;(10*A651-1))="","",INDIRECT(VLOOKUP(B651,B$8:C$38,2,FALSE)&amp;(10*A651-1)))</f>
        <v>46562</v>
      </c>
      <c r="E651" s="17" t="str">
        <f t="shared" ca="1" si="102"/>
        <v>木</v>
      </c>
      <c r="F651" s="17" t="str" cm="1">
        <f t="array" aca="1" ref="F651" ca="1">IF(E651="","",IF(INDIRECT(VLOOKUP(B651,B$8:C$38,2,FALSE)&amp;(10*A651+3))="","",INDIRECT(VLOOKUP(B651,B$8:C$38,2,FALSE)&amp;(10*A651+3))))</f>
        <v/>
      </c>
      <c r="G651" s="17" t="str" cm="1">
        <f t="array" aca="1" ref="G651" ca="1">IF(E651="","",IF(INDIRECT(VLOOKUP(B651,B$8:C$38,2,FALSE)&amp;(10*A651+5))="","",INDIRECT(VLOOKUP(B651,B$8:C$38,2,FALSE)&amp;(10*A651+5))))</f>
        <v/>
      </c>
      <c r="H651" s="17" t="str" cm="1">
        <f t="array" aca="1" ref="H651" ca="1">IF(G651="","",IF(G651="●","振替後",IF(G651="▲","振替前",IF(G651="○","休日",IF(G651="外","非対象期間",IF(INDIRECT(VLOOKUP(B651,B$8:C$38,2,FALSE)&amp;(10*A651+5))="","",INDIRECT(VLOOKUP(B651,B$8:C$38,2,FALSE)&amp;(10*A651+5))))))))</f>
        <v/>
      </c>
    </row>
    <row r="652" spans="1:8">
      <c r="A652" s="17">
        <f t="shared" si="100"/>
        <v>21</v>
      </c>
      <c r="B652" s="17">
        <f t="shared" si="101"/>
        <v>25</v>
      </c>
      <c r="D652" s="89" cm="1">
        <f t="array" aca="1" ref="D652" ca="1">IF(INDIRECT(VLOOKUP(B652,B$8:C$38,2,FALSE)&amp;(10*A652-1))="","",INDIRECT(VLOOKUP(B652,B$8:C$38,2,FALSE)&amp;(10*A652-1)))</f>
        <v>46563</v>
      </c>
      <c r="E652" s="17" t="str">
        <f t="shared" ca="1" si="102"/>
        <v>金</v>
      </c>
      <c r="F652" s="17" t="str" cm="1">
        <f t="array" aca="1" ref="F652" ca="1">IF(E652="","",IF(INDIRECT(VLOOKUP(B652,B$8:C$38,2,FALSE)&amp;(10*A652+3))="","",INDIRECT(VLOOKUP(B652,B$8:C$38,2,FALSE)&amp;(10*A652+3))))</f>
        <v/>
      </c>
      <c r="G652" s="17" t="str" cm="1">
        <f t="array" aca="1" ref="G652" ca="1">IF(E652="","",IF(INDIRECT(VLOOKUP(B652,B$8:C$38,2,FALSE)&amp;(10*A652+5))="","",INDIRECT(VLOOKUP(B652,B$8:C$38,2,FALSE)&amp;(10*A652+5))))</f>
        <v/>
      </c>
      <c r="H652" s="17" t="str" cm="1">
        <f t="array" aca="1" ref="H652" ca="1">IF(G652="","",IF(G652="●","振替後",IF(G652="▲","振替前",IF(G652="○","休日",IF(G652="外","非対象期間",IF(INDIRECT(VLOOKUP(B652,B$8:C$38,2,FALSE)&amp;(10*A652+5))="","",INDIRECT(VLOOKUP(B652,B$8:C$38,2,FALSE)&amp;(10*A652+5))))))))</f>
        <v/>
      </c>
    </row>
    <row r="653" spans="1:8">
      <c r="A653" s="17">
        <f t="shared" si="100"/>
        <v>21</v>
      </c>
      <c r="B653" s="17">
        <f t="shared" si="101"/>
        <v>26</v>
      </c>
      <c r="D653" s="89" cm="1">
        <f t="array" aca="1" ref="D653" ca="1">IF(INDIRECT(VLOOKUP(B653,B$8:C$38,2,FALSE)&amp;(10*A653-1))="","",INDIRECT(VLOOKUP(B653,B$8:C$38,2,FALSE)&amp;(10*A653-1)))</f>
        <v>46564</v>
      </c>
      <c r="E653" s="17" t="str">
        <f t="shared" ca="1" si="102"/>
        <v>土</v>
      </c>
      <c r="F653" s="17" t="str" cm="1">
        <f t="array" aca="1" ref="F653" ca="1">IF(E653="","",IF(INDIRECT(VLOOKUP(B653,B$8:C$38,2,FALSE)&amp;(10*A653+3))="","",INDIRECT(VLOOKUP(B653,B$8:C$38,2,FALSE)&amp;(10*A653+3))))</f>
        <v/>
      </c>
      <c r="G653" s="17" t="str" cm="1">
        <f t="array" aca="1" ref="G653" ca="1">IF(E653="","",IF(INDIRECT(VLOOKUP(B653,B$8:C$38,2,FALSE)&amp;(10*A653+5))="","",INDIRECT(VLOOKUP(B653,B$8:C$38,2,FALSE)&amp;(10*A653+5))))</f>
        <v/>
      </c>
      <c r="H653" s="17" t="str" cm="1">
        <f t="array" aca="1" ref="H653" ca="1">IF(G653="","",IF(G653="●","振替後",IF(G653="▲","振替前",IF(G653="○","休日",IF(G653="外","非対象期間",IF(INDIRECT(VLOOKUP(B653,B$8:C$38,2,FALSE)&amp;(10*A653+5))="","",INDIRECT(VLOOKUP(B653,B$8:C$38,2,FALSE)&amp;(10*A653+5))))))))</f>
        <v/>
      </c>
    </row>
    <row r="654" spans="1:8">
      <c r="A654" s="17">
        <f t="shared" si="100"/>
        <v>21</v>
      </c>
      <c r="B654" s="17">
        <f t="shared" si="101"/>
        <v>27</v>
      </c>
      <c r="D654" s="89" cm="1">
        <f t="array" aca="1" ref="D654" ca="1">IF(INDIRECT(VLOOKUP(B654,B$8:C$38,2,FALSE)&amp;(10*A654-1))="","",INDIRECT(VLOOKUP(B654,B$8:C$38,2,FALSE)&amp;(10*A654-1)))</f>
        <v>46565</v>
      </c>
      <c r="E654" s="17" t="str">
        <f t="shared" ca="1" si="102"/>
        <v>日</v>
      </c>
      <c r="F654" s="17" t="str" cm="1">
        <f t="array" aca="1" ref="F654" ca="1">IF(E654="","",IF(INDIRECT(VLOOKUP(B654,B$8:C$38,2,FALSE)&amp;(10*A654+3))="","",INDIRECT(VLOOKUP(B654,B$8:C$38,2,FALSE)&amp;(10*A654+3))))</f>
        <v/>
      </c>
      <c r="G654" s="17" t="str" cm="1">
        <f t="array" aca="1" ref="G654" ca="1">IF(E654="","",IF(INDIRECT(VLOOKUP(B654,B$8:C$38,2,FALSE)&amp;(10*A654+5))="","",INDIRECT(VLOOKUP(B654,B$8:C$38,2,FALSE)&amp;(10*A654+5))))</f>
        <v/>
      </c>
      <c r="H654" s="17" t="str" cm="1">
        <f t="array" aca="1" ref="H654" ca="1">IF(G654="","",IF(G654="●","振替後",IF(G654="▲","振替前",IF(G654="○","休日",IF(G654="外","非対象期間",IF(INDIRECT(VLOOKUP(B654,B$8:C$38,2,FALSE)&amp;(10*A654+5))="","",INDIRECT(VLOOKUP(B654,B$8:C$38,2,FALSE)&amp;(10*A654+5))))))))</f>
        <v/>
      </c>
    </row>
    <row r="655" spans="1:8">
      <c r="A655" s="17">
        <f t="shared" si="100"/>
        <v>21</v>
      </c>
      <c r="B655" s="17">
        <f t="shared" si="101"/>
        <v>28</v>
      </c>
      <c r="D655" s="89" cm="1">
        <f t="array" aca="1" ref="D655" ca="1">IF(INDIRECT(VLOOKUP(B655,B$8:C$38,2,FALSE)&amp;(10*A655-1))="","",INDIRECT(VLOOKUP(B655,B$8:C$38,2,FALSE)&amp;(10*A655-1)))</f>
        <v>46566</v>
      </c>
      <c r="E655" s="17" t="str">
        <f t="shared" ca="1" si="102"/>
        <v>月</v>
      </c>
      <c r="F655" s="17" t="str" cm="1">
        <f t="array" aca="1" ref="F655" ca="1">IF(E655="","",IF(INDIRECT(VLOOKUP(B655,B$8:C$38,2,FALSE)&amp;(10*A655+3))="","",INDIRECT(VLOOKUP(B655,B$8:C$38,2,FALSE)&amp;(10*A655+3))))</f>
        <v/>
      </c>
      <c r="G655" s="17" t="str" cm="1">
        <f t="array" aca="1" ref="G655" ca="1">IF(E655="","",IF(INDIRECT(VLOOKUP(B655,B$8:C$38,2,FALSE)&amp;(10*A655+5))="","",INDIRECT(VLOOKUP(B655,B$8:C$38,2,FALSE)&amp;(10*A655+5))))</f>
        <v/>
      </c>
      <c r="H655" s="17" t="str" cm="1">
        <f t="array" aca="1" ref="H655" ca="1">IF(G655="","",IF(G655="●","振替後",IF(G655="▲","振替前",IF(G655="○","休日",IF(G655="外","非対象期間",IF(INDIRECT(VLOOKUP(B655,B$8:C$38,2,FALSE)&amp;(10*A655+5))="","",INDIRECT(VLOOKUP(B655,B$8:C$38,2,FALSE)&amp;(10*A655+5))))))))</f>
        <v/>
      </c>
    </row>
    <row r="656" spans="1:8">
      <c r="A656" s="17">
        <f t="shared" si="100"/>
        <v>21</v>
      </c>
      <c r="B656" s="17">
        <f t="shared" si="101"/>
        <v>29</v>
      </c>
      <c r="D656" s="89" cm="1">
        <f t="array" aca="1" ref="D656" ca="1">IF(INDIRECT(VLOOKUP(B656,B$8:C$38,2,FALSE)&amp;(10*A656-1))="","",INDIRECT(VLOOKUP(B656,B$8:C$38,2,FALSE)&amp;(10*A656-1)))</f>
        <v>46567</v>
      </c>
      <c r="E656" s="17" t="str">
        <f t="shared" ca="1" si="102"/>
        <v>火</v>
      </c>
      <c r="F656" s="17" t="str" cm="1">
        <f t="array" aca="1" ref="F656" ca="1">IF(E656="","",IF(INDIRECT(VLOOKUP(B656,B$8:C$38,2,FALSE)&amp;(10*A656+3))="","",INDIRECT(VLOOKUP(B656,B$8:C$38,2,FALSE)&amp;(10*A656+3))))</f>
        <v/>
      </c>
      <c r="G656" s="17" t="str" cm="1">
        <f t="array" aca="1" ref="G656" ca="1">IF(E656="","",IF(INDIRECT(VLOOKUP(B656,B$8:C$38,2,FALSE)&amp;(10*A656+5))="","",INDIRECT(VLOOKUP(B656,B$8:C$38,2,FALSE)&amp;(10*A656+5))))</f>
        <v/>
      </c>
      <c r="H656" s="17" t="str" cm="1">
        <f t="array" aca="1" ref="H656" ca="1">IF(G656="","",IF(G656="●","振替後",IF(G656="▲","振替前",IF(G656="○","休日",IF(G656="外","非対象期間",IF(INDIRECT(VLOOKUP(B656,B$8:C$38,2,FALSE)&amp;(10*A656+5))="","",INDIRECT(VLOOKUP(B656,B$8:C$38,2,FALSE)&amp;(10*A656+5))))))))</f>
        <v/>
      </c>
    </row>
    <row r="657" spans="1:8">
      <c r="A657" s="17">
        <f t="shared" si="100"/>
        <v>21</v>
      </c>
      <c r="B657" s="17">
        <f t="shared" si="101"/>
        <v>30</v>
      </c>
      <c r="D657" s="89" cm="1">
        <f t="array" aca="1" ref="D657" ca="1">IF(INDIRECT(VLOOKUP(B657,B$8:C$38,2,FALSE)&amp;(10*A657-1))="","",INDIRECT(VLOOKUP(B657,B$8:C$38,2,FALSE)&amp;(10*A657-1)))</f>
        <v>46568</v>
      </c>
      <c r="E657" s="17" t="str">
        <f t="shared" ca="1" si="102"/>
        <v>水</v>
      </c>
      <c r="F657" s="17" t="str" cm="1">
        <f t="array" aca="1" ref="F657" ca="1">IF(E657="","",IF(INDIRECT(VLOOKUP(B657,B$8:C$38,2,FALSE)&amp;(10*A657+3))="","",INDIRECT(VLOOKUP(B657,B$8:C$38,2,FALSE)&amp;(10*A657+3))))</f>
        <v/>
      </c>
      <c r="G657" s="17" t="str" cm="1">
        <f t="array" aca="1" ref="G657" ca="1">IF(E657="","",IF(INDIRECT(VLOOKUP(B657,B$8:C$38,2,FALSE)&amp;(10*A657+5))="","",INDIRECT(VLOOKUP(B657,B$8:C$38,2,FALSE)&amp;(10*A657+5))))</f>
        <v/>
      </c>
      <c r="H657" s="17" t="str" cm="1">
        <f t="array" aca="1" ref="H657" ca="1">IF(G657="","",IF(G657="●","振替後",IF(G657="▲","振替前",IF(G657="○","休日",IF(G657="外","非対象期間",IF(INDIRECT(VLOOKUP(B657,B$8:C$38,2,FALSE)&amp;(10*A657+5))="","",INDIRECT(VLOOKUP(B657,B$8:C$38,2,FALSE)&amp;(10*A657+5))))))))</f>
        <v/>
      </c>
    </row>
    <row r="658" spans="1:8">
      <c r="A658" s="17">
        <f t="shared" si="100"/>
        <v>21</v>
      </c>
      <c r="B658" s="17">
        <f t="shared" si="101"/>
        <v>31</v>
      </c>
      <c r="D658" s="89" t="str" cm="1">
        <f t="array" aca="1" ref="D658" ca="1">IF(INDIRECT(VLOOKUP(B658,B$8:C$38,2,FALSE)&amp;(10*A658-1))="","",INDIRECT(VLOOKUP(B658,B$8:C$38,2,FALSE)&amp;(10*A658-1)))</f>
        <v/>
      </c>
      <c r="E658" s="17" t="str">
        <f t="shared" ca="1" si="102"/>
        <v/>
      </c>
      <c r="F658" s="17" t="str" cm="1">
        <f t="array" aca="1" ref="F658" ca="1">IF(E658="","",IF(INDIRECT(VLOOKUP(B658,B$8:C$38,2,FALSE)&amp;(10*A658+3))="","",INDIRECT(VLOOKUP(B658,B$8:C$38,2,FALSE)&amp;(10*A658+3))))</f>
        <v/>
      </c>
      <c r="G658" s="17" t="str" cm="1">
        <f t="array" aca="1" ref="G658" ca="1">IF(E658="","",IF(INDIRECT(VLOOKUP(B658,B$8:C$38,2,FALSE)&amp;(10*A658+5))="","",INDIRECT(VLOOKUP(B658,B$8:C$38,2,FALSE)&amp;(10*A658+5))))</f>
        <v/>
      </c>
      <c r="H658" s="17" t="str" cm="1">
        <f t="array" aca="1" ref="H658" ca="1">IF(G658="","",IF(G658="●","振替後",IF(G658="▲","振替前",IF(G658="○","休日",IF(G658="外","非対象期間",IF(INDIRECT(VLOOKUP(B658,B$8:C$38,2,FALSE)&amp;(10*A658+5))="","",INDIRECT(VLOOKUP(B658,B$8:C$38,2,FALSE)&amp;(10*A658+5))))))))</f>
        <v/>
      </c>
    </row>
    <row r="659" spans="1:8">
      <c r="A659" s="17">
        <f t="shared" si="100"/>
        <v>22</v>
      </c>
      <c r="B659" s="17">
        <f t="shared" si="101"/>
        <v>1</v>
      </c>
      <c r="D659" s="89" cm="1">
        <f t="array" aca="1" ref="D659" ca="1">IF(INDIRECT(VLOOKUP(B659,B$8:C$38,2,FALSE)&amp;(10*A659-1))="","",INDIRECT(VLOOKUP(B659,B$8:C$38,2,FALSE)&amp;(10*A659-1)))</f>
        <v>46569</v>
      </c>
      <c r="E659" s="17" t="str">
        <f t="shared" ca="1" si="102"/>
        <v>木</v>
      </c>
      <c r="F659" s="17" t="str" cm="1">
        <f t="array" aca="1" ref="F659" ca="1">IF(E659="","",IF(INDIRECT(VLOOKUP(B659,B$8:C$38,2,FALSE)&amp;(10*A659+3))="","",INDIRECT(VLOOKUP(B659,B$8:C$38,2,FALSE)&amp;(10*A659+3))))</f>
        <v/>
      </c>
      <c r="G659" s="17" t="str" cm="1">
        <f t="array" aca="1" ref="G659" ca="1">IF(E659="","",IF(INDIRECT(VLOOKUP(B659,B$8:C$38,2,FALSE)&amp;(10*A659+5))="","",INDIRECT(VLOOKUP(B659,B$8:C$38,2,FALSE)&amp;(10*A659+5))))</f>
        <v/>
      </c>
      <c r="H659" s="17" t="str" cm="1">
        <f t="array" aca="1" ref="H659" ca="1">IF(G659="","",IF(G659="●","振替後",IF(G659="▲","振替前",IF(G659="○","休日",IF(G659="外","非対象期間",IF(INDIRECT(VLOOKUP(B659,B$8:C$38,2,FALSE)&amp;(10*A659+5))="","",INDIRECT(VLOOKUP(B659,B$8:C$38,2,FALSE)&amp;(10*A659+5))))))))</f>
        <v/>
      </c>
    </row>
    <row r="660" spans="1:8">
      <c r="A660" s="17">
        <f t="shared" si="100"/>
        <v>22</v>
      </c>
      <c r="B660" s="17">
        <f t="shared" si="101"/>
        <v>2</v>
      </c>
      <c r="D660" s="89" cm="1">
        <f t="array" aca="1" ref="D660" ca="1">IF(INDIRECT(VLOOKUP(B660,B$8:C$38,2,FALSE)&amp;(10*A660-1))="","",INDIRECT(VLOOKUP(B660,B$8:C$38,2,FALSE)&amp;(10*A660-1)))</f>
        <v>46570</v>
      </c>
      <c r="E660" s="17" t="str">
        <f t="shared" ca="1" si="102"/>
        <v>金</v>
      </c>
      <c r="F660" s="17" t="str" cm="1">
        <f t="array" aca="1" ref="F660" ca="1">IF(E660="","",IF(INDIRECT(VLOOKUP(B660,B$8:C$38,2,FALSE)&amp;(10*A660+3))="","",INDIRECT(VLOOKUP(B660,B$8:C$38,2,FALSE)&amp;(10*A660+3))))</f>
        <v/>
      </c>
      <c r="G660" s="17" t="str" cm="1">
        <f t="array" aca="1" ref="G660" ca="1">IF(E660="","",IF(INDIRECT(VLOOKUP(B660,B$8:C$38,2,FALSE)&amp;(10*A660+5))="","",INDIRECT(VLOOKUP(B660,B$8:C$38,2,FALSE)&amp;(10*A660+5))))</f>
        <v/>
      </c>
      <c r="H660" s="17" t="str" cm="1">
        <f t="array" aca="1" ref="H660" ca="1">IF(G660="","",IF(G660="●","振替後",IF(G660="▲","振替前",IF(G660="○","休日",IF(G660="外","非対象期間",IF(INDIRECT(VLOOKUP(B660,B$8:C$38,2,FALSE)&amp;(10*A660+5))="","",INDIRECT(VLOOKUP(B660,B$8:C$38,2,FALSE)&amp;(10*A660+5))))))))</f>
        <v/>
      </c>
    </row>
    <row r="661" spans="1:8">
      <c r="A661" s="17">
        <f t="shared" si="100"/>
        <v>22</v>
      </c>
      <c r="B661" s="17">
        <f t="shared" si="101"/>
        <v>3</v>
      </c>
      <c r="D661" s="89" cm="1">
        <f t="array" aca="1" ref="D661" ca="1">IF(INDIRECT(VLOOKUP(B661,B$8:C$38,2,FALSE)&amp;(10*A661-1))="","",INDIRECT(VLOOKUP(B661,B$8:C$38,2,FALSE)&amp;(10*A661-1)))</f>
        <v>46571</v>
      </c>
      <c r="E661" s="17" t="str">
        <f t="shared" ca="1" si="102"/>
        <v>土</v>
      </c>
      <c r="F661" s="17" t="str" cm="1">
        <f t="array" aca="1" ref="F661" ca="1">IF(E661="","",IF(INDIRECT(VLOOKUP(B661,B$8:C$38,2,FALSE)&amp;(10*A661+3))="","",INDIRECT(VLOOKUP(B661,B$8:C$38,2,FALSE)&amp;(10*A661+3))))</f>
        <v/>
      </c>
      <c r="G661" s="17" t="str" cm="1">
        <f t="array" aca="1" ref="G661" ca="1">IF(E661="","",IF(INDIRECT(VLOOKUP(B661,B$8:C$38,2,FALSE)&amp;(10*A661+5))="","",INDIRECT(VLOOKUP(B661,B$8:C$38,2,FALSE)&amp;(10*A661+5))))</f>
        <v/>
      </c>
      <c r="H661" s="17" t="str" cm="1">
        <f t="array" aca="1" ref="H661" ca="1">IF(G661="","",IF(G661="●","振替後",IF(G661="▲","振替前",IF(G661="○","休日",IF(G661="外","非対象期間",IF(INDIRECT(VLOOKUP(B661,B$8:C$38,2,FALSE)&amp;(10*A661+5))="","",INDIRECT(VLOOKUP(B661,B$8:C$38,2,FALSE)&amp;(10*A661+5))))))))</f>
        <v/>
      </c>
    </row>
    <row r="662" spans="1:8">
      <c r="A662" s="17">
        <f t="shared" si="100"/>
        <v>22</v>
      </c>
      <c r="B662" s="17">
        <f t="shared" si="101"/>
        <v>4</v>
      </c>
      <c r="D662" s="89" cm="1">
        <f t="array" aca="1" ref="D662" ca="1">IF(INDIRECT(VLOOKUP(B662,B$8:C$38,2,FALSE)&amp;(10*A662-1))="","",INDIRECT(VLOOKUP(B662,B$8:C$38,2,FALSE)&amp;(10*A662-1)))</f>
        <v>46572</v>
      </c>
      <c r="E662" s="17" t="str">
        <f t="shared" ca="1" si="102"/>
        <v>日</v>
      </c>
      <c r="F662" s="17" t="str" cm="1">
        <f t="array" aca="1" ref="F662" ca="1">IF(E662="","",IF(INDIRECT(VLOOKUP(B662,B$8:C$38,2,FALSE)&amp;(10*A662+3))="","",INDIRECT(VLOOKUP(B662,B$8:C$38,2,FALSE)&amp;(10*A662+3))))</f>
        <v/>
      </c>
      <c r="G662" s="17" t="str" cm="1">
        <f t="array" aca="1" ref="G662" ca="1">IF(E662="","",IF(INDIRECT(VLOOKUP(B662,B$8:C$38,2,FALSE)&amp;(10*A662+5))="","",INDIRECT(VLOOKUP(B662,B$8:C$38,2,FALSE)&amp;(10*A662+5))))</f>
        <v/>
      </c>
      <c r="H662" s="17" t="str" cm="1">
        <f t="array" aca="1" ref="H662" ca="1">IF(G662="","",IF(G662="●","振替後",IF(G662="▲","振替前",IF(G662="○","休日",IF(G662="外","非対象期間",IF(INDIRECT(VLOOKUP(B662,B$8:C$38,2,FALSE)&amp;(10*A662+5))="","",INDIRECT(VLOOKUP(B662,B$8:C$38,2,FALSE)&amp;(10*A662+5))))))))</f>
        <v/>
      </c>
    </row>
    <row r="663" spans="1:8">
      <c r="A663" s="17">
        <f t="shared" si="100"/>
        <v>22</v>
      </c>
      <c r="B663" s="17">
        <f t="shared" si="101"/>
        <v>5</v>
      </c>
      <c r="D663" s="89" cm="1">
        <f t="array" aca="1" ref="D663" ca="1">IF(INDIRECT(VLOOKUP(B663,B$8:C$38,2,FALSE)&amp;(10*A663-1))="","",INDIRECT(VLOOKUP(B663,B$8:C$38,2,FALSE)&amp;(10*A663-1)))</f>
        <v>46573</v>
      </c>
      <c r="E663" s="17" t="str">
        <f t="shared" ca="1" si="102"/>
        <v>月</v>
      </c>
      <c r="F663" s="17" t="str" cm="1">
        <f t="array" aca="1" ref="F663" ca="1">IF(E663="","",IF(INDIRECT(VLOOKUP(B663,B$8:C$38,2,FALSE)&amp;(10*A663+3))="","",INDIRECT(VLOOKUP(B663,B$8:C$38,2,FALSE)&amp;(10*A663+3))))</f>
        <v/>
      </c>
      <c r="G663" s="17" t="str" cm="1">
        <f t="array" aca="1" ref="G663" ca="1">IF(E663="","",IF(INDIRECT(VLOOKUP(B663,B$8:C$38,2,FALSE)&amp;(10*A663+5))="","",INDIRECT(VLOOKUP(B663,B$8:C$38,2,FALSE)&amp;(10*A663+5))))</f>
        <v/>
      </c>
      <c r="H663" s="17" t="str" cm="1">
        <f t="array" aca="1" ref="H663" ca="1">IF(G663="","",IF(G663="●","振替後",IF(G663="▲","振替前",IF(G663="○","休日",IF(G663="外","非対象期間",IF(INDIRECT(VLOOKUP(B663,B$8:C$38,2,FALSE)&amp;(10*A663+5))="","",INDIRECT(VLOOKUP(B663,B$8:C$38,2,FALSE)&amp;(10*A663+5))))))))</f>
        <v/>
      </c>
    </row>
    <row r="664" spans="1:8">
      <c r="A664" s="17">
        <f t="shared" si="100"/>
        <v>22</v>
      </c>
      <c r="B664" s="17">
        <f t="shared" si="101"/>
        <v>6</v>
      </c>
      <c r="D664" s="89" cm="1">
        <f t="array" aca="1" ref="D664" ca="1">IF(INDIRECT(VLOOKUP(B664,B$8:C$38,2,FALSE)&amp;(10*A664-1))="","",INDIRECT(VLOOKUP(B664,B$8:C$38,2,FALSE)&amp;(10*A664-1)))</f>
        <v>46574</v>
      </c>
      <c r="E664" s="17" t="str">
        <f t="shared" ca="1" si="102"/>
        <v>火</v>
      </c>
      <c r="F664" s="17" t="str" cm="1">
        <f t="array" aca="1" ref="F664" ca="1">IF(E664="","",IF(INDIRECT(VLOOKUP(B664,B$8:C$38,2,FALSE)&amp;(10*A664+3))="","",INDIRECT(VLOOKUP(B664,B$8:C$38,2,FALSE)&amp;(10*A664+3))))</f>
        <v/>
      </c>
      <c r="G664" s="17" t="str" cm="1">
        <f t="array" aca="1" ref="G664" ca="1">IF(E664="","",IF(INDIRECT(VLOOKUP(B664,B$8:C$38,2,FALSE)&amp;(10*A664+5))="","",INDIRECT(VLOOKUP(B664,B$8:C$38,2,FALSE)&amp;(10*A664+5))))</f>
        <v/>
      </c>
      <c r="H664" s="17" t="str" cm="1">
        <f t="array" aca="1" ref="H664" ca="1">IF(G664="","",IF(G664="●","振替後",IF(G664="▲","振替前",IF(G664="○","休日",IF(G664="外","非対象期間",IF(INDIRECT(VLOOKUP(B664,B$8:C$38,2,FALSE)&amp;(10*A664+5))="","",INDIRECT(VLOOKUP(B664,B$8:C$38,2,FALSE)&amp;(10*A664+5))))))))</f>
        <v/>
      </c>
    </row>
    <row r="665" spans="1:8">
      <c r="A665" s="17">
        <f t="shared" si="100"/>
        <v>22</v>
      </c>
      <c r="B665" s="17">
        <f t="shared" si="101"/>
        <v>7</v>
      </c>
      <c r="D665" s="89" cm="1">
        <f t="array" aca="1" ref="D665" ca="1">IF(INDIRECT(VLOOKUP(B665,B$8:C$38,2,FALSE)&amp;(10*A665-1))="","",INDIRECT(VLOOKUP(B665,B$8:C$38,2,FALSE)&amp;(10*A665-1)))</f>
        <v>46575</v>
      </c>
      <c r="E665" s="17" t="str">
        <f t="shared" ca="1" si="102"/>
        <v>水</v>
      </c>
      <c r="F665" s="17" t="str" cm="1">
        <f t="array" aca="1" ref="F665" ca="1">IF(E665="","",IF(INDIRECT(VLOOKUP(B665,B$8:C$38,2,FALSE)&amp;(10*A665+3))="","",INDIRECT(VLOOKUP(B665,B$8:C$38,2,FALSE)&amp;(10*A665+3))))</f>
        <v/>
      </c>
      <c r="G665" s="17" t="str" cm="1">
        <f t="array" aca="1" ref="G665" ca="1">IF(E665="","",IF(INDIRECT(VLOOKUP(B665,B$8:C$38,2,FALSE)&amp;(10*A665+5))="","",INDIRECT(VLOOKUP(B665,B$8:C$38,2,FALSE)&amp;(10*A665+5))))</f>
        <v/>
      </c>
      <c r="H665" s="17" t="str" cm="1">
        <f t="array" aca="1" ref="H665" ca="1">IF(G665="","",IF(G665="●","振替後",IF(G665="▲","振替前",IF(G665="○","休日",IF(G665="外","非対象期間",IF(INDIRECT(VLOOKUP(B665,B$8:C$38,2,FALSE)&amp;(10*A665+5))="","",INDIRECT(VLOOKUP(B665,B$8:C$38,2,FALSE)&amp;(10*A665+5))))))))</f>
        <v/>
      </c>
    </row>
    <row r="666" spans="1:8">
      <c r="A666" s="17">
        <f t="shared" si="100"/>
        <v>22</v>
      </c>
      <c r="B666" s="17">
        <f t="shared" si="101"/>
        <v>8</v>
      </c>
      <c r="D666" s="89" cm="1">
        <f t="array" aca="1" ref="D666" ca="1">IF(INDIRECT(VLOOKUP(B666,B$8:C$38,2,FALSE)&amp;(10*A666-1))="","",INDIRECT(VLOOKUP(B666,B$8:C$38,2,FALSE)&amp;(10*A666-1)))</f>
        <v>46576</v>
      </c>
      <c r="E666" s="17" t="str">
        <f t="shared" ca="1" si="102"/>
        <v>木</v>
      </c>
      <c r="F666" s="17" t="str" cm="1">
        <f t="array" aca="1" ref="F666" ca="1">IF(E666="","",IF(INDIRECT(VLOOKUP(B666,B$8:C$38,2,FALSE)&amp;(10*A666+3))="","",INDIRECT(VLOOKUP(B666,B$8:C$38,2,FALSE)&amp;(10*A666+3))))</f>
        <v/>
      </c>
      <c r="G666" s="17" t="str" cm="1">
        <f t="array" aca="1" ref="G666" ca="1">IF(E666="","",IF(INDIRECT(VLOOKUP(B666,B$8:C$38,2,FALSE)&amp;(10*A666+5))="","",INDIRECT(VLOOKUP(B666,B$8:C$38,2,FALSE)&amp;(10*A666+5))))</f>
        <v/>
      </c>
      <c r="H666" s="17" t="str" cm="1">
        <f t="array" aca="1" ref="H666" ca="1">IF(G666="","",IF(G666="●","振替後",IF(G666="▲","振替前",IF(G666="○","休日",IF(G666="外","非対象期間",IF(INDIRECT(VLOOKUP(B666,B$8:C$38,2,FALSE)&amp;(10*A666+5))="","",INDIRECT(VLOOKUP(B666,B$8:C$38,2,FALSE)&amp;(10*A666+5))))))))</f>
        <v/>
      </c>
    </row>
    <row r="667" spans="1:8">
      <c r="A667" s="17">
        <f t="shared" si="100"/>
        <v>22</v>
      </c>
      <c r="B667" s="17">
        <f t="shared" si="101"/>
        <v>9</v>
      </c>
      <c r="D667" s="89" cm="1">
        <f t="array" aca="1" ref="D667" ca="1">IF(INDIRECT(VLOOKUP(B667,B$8:C$38,2,FALSE)&amp;(10*A667-1))="","",INDIRECT(VLOOKUP(B667,B$8:C$38,2,FALSE)&amp;(10*A667-1)))</f>
        <v>46577</v>
      </c>
      <c r="E667" s="17" t="str">
        <f t="shared" ca="1" si="102"/>
        <v>金</v>
      </c>
      <c r="F667" s="17" t="str" cm="1">
        <f t="array" aca="1" ref="F667" ca="1">IF(E667="","",IF(INDIRECT(VLOOKUP(B667,B$8:C$38,2,FALSE)&amp;(10*A667+3))="","",INDIRECT(VLOOKUP(B667,B$8:C$38,2,FALSE)&amp;(10*A667+3))))</f>
        <v/>
      </c>
      <c r="G667" s="17" t="str" cm="1">
        <f t="array" aca="1" ref="G667" ca="1">IF(E667="","",IF(INDIRECT(VLOOKUP(B667,B$8:C$38,2,FALSE)&amp;(10*A667+5))="","",INDIRECT(VLOOKUP(B667,B$8:C$38,2,FALSE)&amp;(10*A667+5))))</f>
        <v/>
      </c>
      <c r="H667" s="17" t="str" cm="1">
        <f t="array" aca="1" ref="H667" ca="1">IF(G667="","",IF(G667="●","振替後",IF(G667="▲","振替前",IF(G667="○","休日",IF(G667="外","非対象期間",IF(INDIRECT(VLOOKUP(B667,B$8:C$38,2,FALSE)&amp;(10*A667+5))="","",INDIRECT(VLOOKUP(B667,B$8:C$38,2,FALSE)&amp;(10*A667+5))))))))</f>
        <v/>
      </c>
    </row>
    <row r="668" spans="1:8">
      <c r="A668" s="17">
        <f t="shared" si="100"/>
        <v>22</v>
      </c>
      <c r="B668" s="17">
        <f t="shared" si="101"/>
        <v>10</v>
      </c>
      <c r="D668" s="89" cm="1">
        <f t="array" aca="1" ref="D668" ca="1">IF(INDIRECT(VLOOKUP(B668,B$8:C$38,2,FALSE)&amp;(10*A668-1))="","",INDIRECT(VLOOKUP(B668,B$8:C$38,2,FALSE)&amp;(10*A668-1)))</f>
        <v>46578</v>
      </c>
      <c r="E668" s="17" t="str">
        <f t="shared" ca="1" si="102"/>
        <v>土</v>
      </c>
      <c r="F668" s="17" t="str" cm="1">
        <f t="array" aca="1" ref="F668" ca="1">IF(E668="","",IF(INDIRECT(VLOOKUP(B668,B$8:C$38,2,FALSE)&amp;(10*A668+3))="","",INDIRECT(VLOOKUP(B668,B$8:C$38,2,FALSE)&amp;(10*A668+3))))</f>
        <v/>
      </c>
      <c r="G668" s="17" t="str" cm="1">
        <f t="array" aca="1" ref="G668" ca="1">IF(E668="","",IF(INDIRECT(VLOOKUP(B668,B$8:C$38,2,FALSE)&amp;(10*A668+5))="","",INDIRECT(VLOOKUP(B668,B$8:C$38,2,FALSE)&amp;(10*A668+5))))</f>
        <v/>
      </c>
      <c r="H668" s="17" t="str" cm="1">
        <f t="array" aca="1" ref="H668" ca="1">IF(G668="","",IF(G668="●","振替後",IF(G668="▲","振替前",IF(G668="○","休日",IF(G668="外","非対象期間",IF(INDIRECT(VLOOKUP(B668,B$8:C$38,2,FALSE)&amp;(10*A668+5))="","",INDIRECT(VLOOKUP(B668,B$8:C$38,2,FALSE)&amp;(10*A668+5))))))))</f>
        <v/>
      </c>
    </row>
    <row r="669" spans="1:8">
      <c r="A669" s="17">
        <f t="shared" si="100"/>
        <v>22</v>
      </c>
      <c r="B669" s="17">
        <f t="shared" si="101"/>
        <v>11</v>
      </c>
      <c r="D669" s="89" cm="1">
        <f t="array" aca="1" ref="D669" ca="1">IF(INDIRECT(VLOOKUP(B669,B$8:C$38,2,FALSE)&amp;(10*A669-1))="","",INDIRECT(VLOOKUP(B669,B$8:C$38,2,FALSE)&amp;(10*A669-1)))</f>
        <v>46579</v>
      </c>
      <c r="E669" s="17" t="str">
        <f t="shared" ca="1" si="102"/>
        <v>日</v>
      </c>
      <c r="F669" s="17" t="str" cm="1">
        <f t="array" aca="1" ref="F669" ca="1">IF(E669="","",IF(INDIRECT(VLOOKUP(B669,B$8:C$38,2,FALSE)&amp;(10*A669+3))="","",INDIRECT(VLOOKUP(B669,B$8:C$38,2,FALSE)&amp;(10*A669+3))))</f>
        <v/>
      </c>
      <c r="G669" s="17" t="str" cm="1">
        <f t="array" aca="1" ref="G669" ca="1">IF(E669="","",IF(INDIRECT(VLOOKUP(B669,B$8:C$38,2,FALSE)&amp;(10*A669+5))="","",INDIRECT(VLOOKUP(B669,B$8:C$38,2,FALSE)&amp;(10*A669+5))))</f>
        <v/>
      </c>
      <c r="H669" s="17" t="str" cm="1">
        <f t="array" aca="1" ref="H669" ca="1">IF(G669="","",IF(G669="●","振替後",IF(G669="▲","振替前",IF(G669="○","休日",IF(G669="外","非対象期間",IF(INDIRECT(VLOOKUP(B669,B$8:C$38,2,FALSE)&amp;(10*A669+5))="","",INDIRECT(VLOOKUP(B669,B$8:C$38,2,FALSE)&amp;(10*A669+5))))))))</f>
        <v/>
      </c>
    </row>
    <row r="670" spans="1:8">
      <c r="A670" s="17">
        <f t="shared" si="100"/>
        <v>22</v>
      </c>
      <c r="B670" s="17">
        <f t="shared" si="101"/>
        <v>12</v>
      </c>
      <c r="D670" s="89" cm="1">
        <f t="array" aca="1" ref="D670" ca="1">IF(INDIRECT(VLOOKUP(B670,B$8:C$38,2,FALSE)&amp;(10*A670-1))="","",INDIRECT(VLOOKUP(B670,B$8:C$38,2,FALSE)&amp;(10*A670-1)))</f>
        <v>46580</v>
      </c>
      <c r="E670" s="17" t="str">
        <f t="shared" ca="1" si="102"/>
        <v>月</v>
      </c>
      <c r="F670" s="17" t="str" cm="1">
        <f t="array" aca="1" ref="F670" ca="1">IF(E670="","",IF(INDIRECT(VLOOKUP(B670,B$8:C$38,2,FALSE)&amp;(10*A670+3))="","",INDIRECT(VLOOKUP(B670,B$8:C$38,2,FALSE)&amp;(10*A670+3))))</f>
        <v/>
      </c>
      <c r="G670" s="17" t="str" cm="1">
        <f t="array" aca="1" ref="G670" ca="1">IF(E670="","",IF(INDIRECT(VLOOKUP(B670,B$8:C$38,2,FALSE)&amp;(10*A670+5))="","",INDIRECT(VLOOKUP(B670,B$8:C$38,2,FALSE)&amp;(10*A670+5))))</f>
        <v/>
      </c>
      <c r="H670" s="17" t="str" cm="1">
        <f t="array" aca="1" ref="H670" ca="1">IF(G670="","",IF(G670="●","振替後",IF(G670="▲","振替前",IF(G670="○","休日",IF(G670="外","非対象期間",IF(INDIRECT(VLOOKUP(B670,B$8:C$38,2,FALSE)&amp;(10*A670+5))="","",INDIRECT(VLOOKUP(B670,B$8:C$38,2,FALSE)&amp;(10*A670+5))))))))</f>
        <v/>
      </c>
    </row>
    <row r="671" spans="1:8">
      <c r="A671" s="17">
        <f t="shared" si="100"/>
        <v>22</v>
      </c>
      <c r="B671" s="17">
        <f t="shared" si="101"/>
        <v>13</v>
      </c>
      <c r="D671" s="89" cm="1">
        <f t="array" aca="1" ref="D671" ca="1">IF(INDIRECT(VLOOKUP(B671,B$8:C$38,2,FALSE)&amp;(10*A671-1))="","",INDIRECT(VLOOKUP(B671,B$8:C$38,2,FALSE)&amp;(10*A671-1)))</f>
        <v>46581</v>
      </c>
      <c r="E671" s="17" t="str">
        <f t="shared" ca="1" si="102"/>
        <v>火</v>
      </c>
      <c r="F671" s="17" t="str" cm="1">
        <f t="array" aca="1" ref="F671" ca="1">IF(E671="","",IF(INDIRECT(VLOOKUP(B671,B$8:C$38,2,FALSE)&amp;(10*A671+3))="","",INDIRECT(VLOOKUP(B671,B$8:C$38,2,FALSE)&amp;(10*A671+3))))</f>
        <v/>
      </c>
      <c r="G671" s="17" t="str" cm="1">
        <f t="array" aca="1" ref="G671" ca="1">IF(E671="","",IF(INDIRECT(VLOOKUP(B671,B$8:C$38,2,FALSE)&amp;(10*A671+5))="","",INDIRECT(VLOOKUP(B671,B$8:C$38,2,FALSE)&amp;(10*A671+5))))</f>
        <v/>
      </c>
      <c r="H671" s="17" t="str" cm="1">
        <f t="array" aca="1" ref="H671" ca="1">IF(G671="","",IF(G671="●","振替後",IF(G671="▲","振替前",IF(G671="○","休日",IF(G671="外","非対象期間",IF(INDIRECT(VLOOKUP(B671,B$8:C$38,2,FALSE)&amp;(10*A671+5))="","",INDIRECT(VLOOKUP(B671,B$8:C$38,2,FALSE)&amp;(10*A671+5))))))))</f>
        <v/>
      </c>
    </row>
    <row r="672" spans="1:8">
      <c r="A672" s="17">
        <f t="shared" si="100"/>
        <v>22</v>
      </c>
      <c r="B672" s="17">
        <f t="shared" si="101"/>
        <v>14</v>
      </c>
      <c r="D672" s="89" cm="1">
        <f t="array" aca="1" ref="D672" ca="1">IF(INDIRECT(VLOOKUP(B672,B$8:C$38,2,FALSE)&amp;(10*A672-1))="","",INDIRECT(VLOOKUP(B672,B$8:C$38,2,FALSE)&amp;(10*A672-1)))</f>
        <v>46582</v>
      </c>
      <c r="E672" s="17" t="str">
        <f t="shared" ca="1" si="102"/>
        <v>水</v>
      </c>
      <c r="F672" s="17" t="str" cm="1">
        <f t="array" aca="1" ref="F672" ca="1">IF(E672="","",IF(INDIRECT(VLOOKUP(B672,B$8:C$38,2,FALSE)&amp;(10*A672+3))="","",INDIRECT(VLOOKUP(B672,B$8:C$38,2,FALSE)&amp;(10*A672+3))))</f>
        <v/>
      </c>
      <c r="G672" s="17" t="str" cm="1">
        <f t="array" aca="1" ref="G672" ca="1">IF(E672="","",IF(INDIRECT(VLOOKUP(B672,B$8:C$38,2,FALSE)&amp;(10*A672+5))="","",INDIRECT(VLOOKUP(B672,B$8:C$38,2,FALSE)&amp;(10*A672+5))))</f>
        <v/>
      </c>
      <c r="H672" s="17" t="str" cm="1">
        <f t="array" aca="1" ref="H672" ca="1">IF(G672="","",IF(G672="●","振替後",IF(G672="▲","振替前",IF(G672="○","休日",IF(G672="外","非対象期間",IF(INDIRECT(VLOOKUP(B672,B$8:C$38,2,FALSE)&amp;(10*A672+5))="","",INDIRECT(VLOOKUP(B672,B$8:C$38,2,FALSE)&amp;(10*A672+5))))))))</f>
        <v/>
      </c>
    </row>
    <row r="673" spans="1:8">
      <c r="A673" s="17">
        <f t="shared" si="100"/>
        <v>22</v>
      </c>
      <c r="B673" s="17">
        <f t="shared" si="101"/>
        <v>15</v>
      </c>
      <c r="D673" s="89" cm="1">
        <f t="array" aca="1" ref="D673" ca="1">IF(INDIRECT(VLOOKUP(B673,B$8:C$38,2,FALSE)&amp;(10*A673-1))="","",INDIRECT(VLOOKUP(B673,B$8:C$38,2,FALSE)&amp;(10*A673-1)))</f>
        <v>46583</v>
      </c>
      <c r="E673" s="17" t="str">
        <f t="shared" ca="1" si="102"/>
        <v>木</v>
      </c>
      <c r="F673" s="17" t="str" cm="1">
        <f t="array" aca="1" ref="F673" ca="1">IF(E673="","",IF(INDIRECT(VLOOKUP(B673,B$8:C$38,2,FALSE)&amp;(10*A673+3))="","",INDIRECT(VLOOKUP(B673,B$8:C$38,2,FALSE)&amp;(10*A673+3))))</f>
        <v/>
      </c>
      <c r="G673" s="17" t="str" cm="1">
        <f t="array" aca="1" ref="G673" ca="1">IF(E673="","",IF(INDIRECT(VLOOKUP(B673,B$8:C$38,2,FALSE)&amp;(10*A673+5))="","",INDIRECT(VLOOKUP(B673,B$8:C$38,2,FALSE)&amp;(10*A673+5))))</f>
        <v/>
      </c>
      <c r="H673" s="17" t="str" cm="1">
        <f t="array" aca="1" ref="H673" ca="1">IF(G673="","",IF(G673="●","振替後",IF(G673="▲","振替前",IF(G673="○","休日",IF(G673="外","非対象期間",IF(INDIRECT(VLOOKUP(B673,B$8:C$38,2,FALSE)&amp;(10*A673+5))="","",INDIRECT(VLOOKUP(B673,B$8:C$38,2,FALSE)&amp;(10*A673+5))))))))</f>
        <v/>
      </c>
    </row>
    <row r="674" spans="1:8">
      <c r="A674" s="17">
        <f t="shared" si="100"/>
        <v>22</v>
      </c>
      <c r="B674" s="17">
        <f t="shared" si="101"/>
        <v>16</v>
      </c>
      <c r="D674" s="89" cm="1">
        <f t="array" aca="1" ref="D674" ca="1">IF(INDIRECT(VLOOKUP(B674,B$8:C$38,2,FALSE)&amp;(10*A674-1))="","",INDIRECT(VLOOKUP(B674,B$8:C$38,2,FALSE)&amp;(10*A674-1)))</f>
        <v>46584</v>
      </c>
      <c r="E674" s="17" t="str">
        <f t="shared" ca="1" si="102"/>
        <v>金</v>
      </c>
      <c r="F674" s="17" t="str" cm="1">
        <f t="array" aca="1" ref="F674" ca="1">IF(E674="","",IF(INDIRECT(VLOOKUP(B674,B$8:C$38,2,FALSE)&amp;(10*A674+3))="","",INDIRECT(VLOOKUP(B674,B$8:C$38,2,FALSE)&amp;(10*A674+3))))</f>
        <v/>
      </c>
      <c r="G674" s="17" t="str" cm="1">
        <f t="array" aca="1" ref="G674" ca="1">IF(E674="","",IF(INDIRECT(VLOOKUP(B674,B$8:C$38,2,FALSE)&amp;(10*A674+5))="","",INDIRECT(VLOOKUP(B674,B$8:C$38,2,FALSE)&amp;(10*A674+5))))</f>
        <v/>
      </c>
      <c r="H674" s="17" t="str" cm="1">
        <f t="array" aca="1" ref="H674" ca="1">IF(G674="","",IF(G674="●","振替後",IF(G674="▲","振替前",IF(G674="○","休日",IF(G674="外","非対象期間",IF(INDIRECT(VLOOKUP(B674,B$8:C$38,2,FALSE)&amp;(10*A674+5))="","",INDIRECT(VLOOKUP(B674,B$8:C$38,2,FALSE)&amp;(10*A674+5))))))))</f>
        <v/>
      </c>
    </row>
    <row r="675" spans="1:8">
      <c r="A675" s="17">
        <f t="shared" si="100"/>
        <v>22</v>
      </c>
      <c r="B675" s="17">
        <f t="shared" si="101"/>
        <v>17</v>
      </c>
      <c r="D675" s="89" cm="1">
        <f t="array" aca="1" ref="D675" ca="1">IF(INDIRECT(VLOOKUP(B675,B$8:C$38,2,FALSE)&amp;(10*A675-1))="","",INDIRECT(VLOOKUP(B675,B$8:C$38,2,FALSE)&amp;(10*A675-1)))</f>
        <v>46585</v>
      </c>
      <c r="E675" s="17" t="str">
        <f t="shared" ca="1" si="102"/>
        <v>土</v>
      </c>
      <c r="F675" s="17" t="str" cm="1">
        <f t="array" aca="1" ref="F675" ca="1">IF(E675="","",IF(INDIRECT(VLOOKUP(B675,B$8:C$38,2,FALSE)&amp;(10*A675+3))="","",INDIRECT(VLOOKUP(B675,B$8:C$38,2,FALSE)&amp;(10*A675+3))))</f>
        <v/>
      </c>
      <c r="G675" s="17" t="str" cm="1">
        <f t="array" aca="1" ref="G675" ca="1">IF(E675="","",IF(INDIRECT(VLOOKUP(B675,B$8:C$38,2,FALSE)&amp;(10*A675+5))="","",INDIRECT(VLOOKUP(B675,B$8:C$38,2,FALSE)&amp;(10*A675+5))))</f>
        <v/>
      </c>
      <c r="H675" s="17" t="str" cm="1">
        <f t="array" aca="1" ref="H675" ca="1">IF(G675="","",IF(G675="●","振替後",IF(G675="▲","振替前",IF(G675="○","休日",IF(G675="外","非対象期間",IF(INDIRECT(VLOOKUP(B675,B$8:C$38,2,FALSE)&amp;(10*A675+5))="","",INDIRECT(VLOOKUP(B675,B$8:C$38,2,FALSE)&amp;(10*A675+5))))))))</f>
        <v/>
      </c>
    </row>
    <row r="676" spans="1:8">
      <c r="A676" s="17">
        <f t="shared" si="100"/>
        <v>22</v>
      </c>
      <c r="B676" s="17">
        <f t="shared" si="101"/>
        <v>18</v>
      </c>
      <c r="D676" s="89" cm="1">
        <f t="array" aca="1" ref="D676" ca="1">IF(INDIRECT(VLOOKUP(B676,B$8:C$38,2,FALSE)&amp;(10*A676-1))="","",INDIRECT(VLOOKUP(B676,B$8:C$38,2,FALSE)&amp;(10*A676-1)))</f>
        <v>46586</v>
      </c>
      <c r="E676" s="17" t="str">
        <f t="shared" ca="1" si="102"/>
        <v>日</v>
      </c>
      <c r="F676" s="17" t="str" cm="1">
        <f t="array" aca="1" ref="F676" ca="1">IF(E676="","",IF(INDIRECT(VLOOKUP(B676,B$8:C$38,2,FALSE)&amp;(10*A676+3))="","",INDIRECT(VLOOKUP(B676,B$8:C$38,2,FALSE)&amp;(10*A676+3))))</f>
        <v/>
      </c>
      <c r="G676" s="17" t="str" cm="1">
        <f t="array" aca="1" ref="G676" ca="1">IF(E676="","",IF(INDIRECT(VLOOKUP(B676,B$8:C$38,2,FALSE)&amp;(10*A676+5))="","",INDIRECT(VLOOKUP(B676,B$8:C$38,2,FALSE)&amp;(10*A676+5))))</f>
        <v/>
      </c>
      <c r="H676" s="17" t="str" cm="1">
        <f t="array" aca="1" ref="H676" ca="1">IF(G676="","",IF(G676="●","振替後",IF(G676="▲","振替前",IF(G676="○","休日",IF(G676="外","非対象期間",IF(INDIRECT(VLOOKUP(B676,B$8:C$38,2,FALSE)&amp;(10*A676+5))="","",INDIRECT(VLOOKUP(B676,B$8:C$38,2,FALSE)&amp;(10*A676+5))))))))</f>
        <v/>
      </c>
    </row>
    <row r="677" spans="1:8">
      <c r="A677" s="17">
        <f t="shared" si="100"/>
        <v>22</v>
      </c>
      <c r="B677" s="17">
        <f t="shared" si="101"/>
        <v>19</v>
      </c>
      <c r="D677" s="89" cm="1">
        <f t="array" aca="1" ref="D677" ca="1">IF(INDIRECT(VLOOKUP(B677,B$8:C$38,2,FALSE)&amp;(10*A677-1))="","",INDIRECT(VLOOKUP(B677,B$8:C$38,2,FALSE)&amp;(10*A677-1)))</f>
        <v>46587</v>
      </c>
      <c r="E677" s="17" t="str">
        <f t="shared" ca="1" si="102"/>
        <v>月</v>
      </c>
      <c r="F677" s="17" t="str" cm="1">
        <f t="array" aca="1" ref="F677" ca="1">IF(E677="","",IF(INDIRECT(VLOOKUP(B677,B$8:C$38,2,FALSE)&amp;(10*A677+3))="","",INDIRECT(VLOOKUP(B677,B$8:C$38,2,FALSE)&amp;(10*A677+3))))</f>
        <v/>
      </c>
      <c r="G677" s="17" t="str" cm="1">
        <f t="array" aca="1" ref="G677" ca="1">IF(E677="","",IF(INDIRECT(VLOOKUP(B677,B$8:C$38,2,FALSE)&amp;(10*A677+5))="","",INDIRECT(VLOOKUP(B677,B$8:C$38,2,FALSE)&amp;(10*A677+5))))</f>
        <v/>
      </c>
      <c r="H677" s="17" t="str" cm="1">
        <f t="array" aca="1" ref="H677" ca="1">IF(G677="","",IF(G677="●","振替後",IF(G677="▲","振替前",IF(G677="○","休日",IF(G677="外","非対象期間",IF(INDIRECT(VLOOKUP(B677,B$8:C$38,2,FALSE)&amp;(10*A677+5))="","",INDIRECT(VLOOKUP(B677,B$8:C$38,2,FALSE)&amp;(10*A677+5))))))))</f>
        <v/>
      </c>
    </row>
    <row r="678" spans="1:8">
      <c r="A678" s="17">
        <f t="shared" si="100"/>
        <v>22</v>
      </c>
      <c r="B678" s="17">
        <f t="shared" si="101"/>
        <v>20</v>
      </c>
      <c r="D678" s="89" cm="1">
        <f t="array" aca="1" ref="D678" ca="1">IF(INDIRECT(VLOOKUP(B678,B$8:C$38,2,FALSE)&amp;(10*A678-1))="","",INDIRECT(VLOOKUP(B678,B$8:C$38,2,FALSE)&amp;(10*A678-1)))</f>
        <v>46588</v>
      </c>
      <c r="E678" s="17" t="str">
        <f t="shared" ca="1" si="102"/>
        <v>火</v>
      </c>
      <c r="F678" s="17" t="str" cm="1">
        <f t="array" aca="1" ref="F678" ca="1">IF(E678="","",IF(INDIRECT(VLOOKUP(B678,B$8:C$38,2,FALSE)&amp;(10*A678+3))="","",INDIRECT(VLOOKUP(B678,B$8:C$38,2,FALSE)&amp;(10*A678+3))))</f>
        <v/>
      </c>
      <c r="G678" s="17" t="str" cm="1">
        <f t="array" aca="1" ref="G678" ca="1">IF(E678="","",IF(INDIRECT(VLOOKUP(B678,B$8:C$38,2,FALSE)&amp;(10*A678+5))="","",INDIRECT(VLOOKUP(B678,B$8:C$38,2,FALSE)&amp;(10*A678+5))))</f>
        <v/>
      </c>
      <c r="H678" s="17" t="str" cm="1">
        <f t="array" aca="1" ref="H678" ca="1">IF(G678="","",IF(G678="●","振替後",IF(G678="▲","振替前",IF(G678="○","休日",IF(G678="外","非対象期間",IF(INDIRECT(VLOOKUP(B678,B$8:C$38,2,FALSE)&amp;(10*A678+5))="","",INDIRECT(VLOOKUP(B678,B$8:C$38,2,FALSE)&amp;(10*A678+5))))))))</f>
        <v/>
      </c>
    </row>
    <row r="679" spans="1:8">
      <c r="A679" s="17">
        <f t="shared" si="100"/>
        <v>22</v>
      </c>
      <c r="B679" s="17">
        <f t="shared" si="101"/>
        <v>21</v>
      </c>
      <c r="D679" s="89" cm="1">
        <f t="array" aca="1" ref="D679" ca="1">IF(INDIRECT(VLOOKUP(B679,B$8:C$38,2,FALSE)&amp;(10*A679-1))="","",INDIRECT(VLOOKUP(B679,B$8:C$38,2,FALSE)&amp;(10*A679-1)))</f>
        <v>46589</v>
      </c>
      <c r="E679" s="17" t="str">
        <f t="shared" ca="1" si="102"/>
        <v>水</v>
      </c>
      <c r="F679" s="17" t="str" cm="1">
        <f t="array" aca="1" ref="F679" ca="1">IF(E679="","",IF(INDIRECT(VLOOKUP(B679,B$8:C$38,2,FALSE)&amp;(10*A679+3))="","",INDIRECT(VLOOKUP(B679,B$8:C$38,2,FALSE)&amp;(10*A679+3))))</f>
        <v/>
      </c>
      <c r="G679" s="17" t="str" cm="1">
        <f t="array" aca="1" ref="G679" ca="1">IF(E679="","",IF(INDIRECT(VLOOKUP(B679,B$8:C$38,2,FALSE)&amp;(10*A679+5))="","",INDIRECT(VLOOKUP(B679,B$8:C$38,2,FALSE)&amp;(10*A679+5))))</f>
        <v/>
      </c>
      <c r="H679" s="17" t="str" cm="1">
        <f t="array" aca="1" ref="H679" ca="1">IF(G679="","",IF(G679="●","振替後",IF(G679="▲","振替前",IF(G679="○","休日",IF(G679="外","非対象期間",IF(INDIRECT(VLOOKUP(B679,B$8:C$38,2,FALSE)&amp;(10*A679+5))="","",INDIRECT(VLOOKUP(B679,B$8:C$38,2,FALSE)&amp;(10*A679+5))))))))</f>
        <v/>
      </c>
    </row>
    <row r="680" spans="1:8">
      <c r="A680" s="17">
        <f t="shared" ref="A680:A743" si="103">IF(B680=1,A679+1,A679)</f>
        <v>22</v>
      </c>
      <c r="B680" s="17">
        <f t="shared" ref="B680:B743" si="104">IF(B679=31,1,B679+1)</f>
        <v>22</v>
      </c>
      <c r="D680" s="89" cm="1">
        <f t="array" aca="1" ref="D680" ca="1">IF(INDIRECT(VLOOKUP(B680,B$8:C$38,2,FALSE)&amp;(10*A680-1))="","",INDIRECT(VLOOKUP(B680,B$8:C$38,2,FALSE)&amp;(10*A680-1)))</f>
        <v>46590</v>
      </c>
      <c r="E680" s="17" t="str">
        <f t="shared" ca="1" si="102"/>
        <v>木</v>
      </c>
      <c r="F680" s="17" t="str" cm="1">
        <f t="array" aca="1" ref="F680" ca="1">IF(E680="","",IF(INDIRECT(VLOOKUP(B680,B$8:C$38,2,FALSE)&amp;(10*A680+3))="","",INDIRECT(VLOOKUP(B680,B$8:C$38,2,FALSE)&amp;(10*A680+3))))</f>
        <v/>
      </c>
      <c r="G680" s="17" t="str" cm="1">
        <f t="array" aca="1" ref="G680" ca="1">IF(E680="","",IF(INDIRECT(VLOOKUP(B680,B$8:C$38,2,FALSE)&amp;(10*A680+5))="","",INDIRECT(VLOOKUP(B680,B$8:C$38,2,FALSE)&amp;(10*A680+5))))</f>
        <v/>
      </c>
      <c r="H680" s="17" t="str" cm="1">
        <f t="array" aca="1" ref="H680" ca="1">IF(G680="","",IF(G680="●","振替後",IF(G680="▲","振替前",IF(G680="○","休日",IF(G680="外","非対象期間",IF(INDIRECT(VLOOKUP(B680,B$8:C$38,2,FALSE)&amp;(10*A680+5))="","",INDIRECT(VLOOKUP(B680,B$8:C$38,2,FALSE)&amp;(10*A680+5))))))))</f>
        <v/>
      </c>
    </row>
    <row r="681" spans="1:8">
      <c r="A681" s="17">
        <f t="shared" si="103"/>
        <v>22</v>
      </c>
      <c r="B681" s="17">
        <f t="shared" si="104"/>
        <v>23</v>
      </c>
      <c r="D681" s="89" cm="1">
        <f t="array" aca="1" ref="D681" ca="1">IF(INDIRECT(VLOOKUP(B681,B$8:C$38,2,FALSE)&amp;(10*A681-1))="","",INDIRECT(VLOOKUP(B681,B$8:C$38,2,FALSE)&amp;(10*A681-1)))</f>
        <v>46591</v>
      </c>
      <c r="E681" s="17" t="str">
        <f t="shared" ca="1" si="102"/>
        <v>金</v>
      </c>
      <c r="F681" s="17" t="str" cm="1">
        <f t="array" aca="1" ref="F681" ca="1">IF(E681="","",IF(INDIRECT(VLOOKUP(B681,B$8:C$38,2,FALSE)&amp;(10*A681+3))="","",INDIRECT(VLOOKUP(B681,B$8:C$38,2,FALSE)&amp;(10*A681+3))))</f>
        <v/>
      </c>
      <c r="G681" s="17" t="str" cm="1">
        <f t="array" aca="1" ref="G681" ca="1">IF(E681="","",IF(INDIRECT(VLOOKUP(B681,B$8:C$38,2,FALSE)&amp;(10*A681+5))="","",INDIRECT(VLOOKUP(B681,B$8:C$38,2,FALSE)&amp;(10*A681+5))))</f>
        <v/>
      </c>
      <c r="H681" s="17" t="str" cm="1">
        <f t="array" aca="1" ref="H681" ca="1">IF(G681="","",IF(G681="●","振替後",IF(G681="▲","振替前",IF(G681="○","休日",IF(G681="外","非対象期間",IF(INDIRECT(VLOOKUP(B681,B$8:C$38,2,FALSE)&amp;(10*A681+5))="","",INDIRECT(VLOOKUP(B681,B$8:C$38,2,FALSE)&amp;(10*A681+5))))))))</f>
        <v/>
      </c>
    </row>
    <row r="682" spans="1:8">
      <c r="A682" s="17">
        <f t="shared" si="103"/>
        <v>22</v>
      </c>
      <c r="B682" s="17">
        <f t="shared" si="104"/>
        <v>24</v>
      </c>
      <c r="D682" s="89" cm="1">
        <f t="array" aca="1" ref="D682" ca="1">IF(INDIRECT(VLOOKUP(B682,B$8:C$38,2,FALSE)&amp;(10*A682-1))="","",INDIRECT(VLOOKUP(B682,B$8:C$38,2,FALSE)&amp;(10*A682-1)))</f>
        <v>46592</v>
      </c>
      <c r="E682" s="17" t="str">
        <f t="shared" ca="1" si="102"/>
        <v>土</v>
      </c>
      <c r="F682" s="17" t="str" cm="1">
        <f t="array" aca="1" ref="F682" ca="1">IF(E682="","",IF(INDIRECT(VLOOKUP(B682,B$8:C$38,2,FALSE)&amp;(10*A682+3))="","",INDIRECT(VLOOKUP(B682,B$8:C$38,2,FALSE)&amp;(10*A682+3))))</f>
        <v/>
      </c>
      <c r="G682" s="17" t="str" cm="1">
        <f t="array" aca="1" ref="G682" ca="1">IF(E682="","",IF(INDIRECT(VLOOKUP(B682,B$8:C$38,2,FALSE)&amp;(10*A682+5))="","",INDIRECT(VLOOKUP(B682,B$8:C$38,2,FALSE)&amp;(10*A682+5))))</f>
        <v/>
      </c>
      <c r="H682" s="17" t="str" cm="1">
        <f t="array" aca="1" ref="H682" ca="1">IF(G682="","",IF(G682="●","振替後",IF(G682="▲","振替前",IF(G682="○","休日",IF(G682="外","非対象期間",IF(INDIRECT(VLOOKUP(B682,B$8:C$38,2,FALSE)&amp;(10*A682+5))="","",INDIRECT(VLOOKUP(B682,B$8:C$38,2,FALSE)&amp;(10*A682+5))))))))</f>
        <v/>
      </c>
    </row>
    <row r="683" spans="1:8">
      <c r="A683" s="17">
        <f t="shared" si="103"/>
        <v>22</v>
      </c>
      <c r="B683" s="17">
        <f t="shared" si="104"/>
        <v>25</v>
      </c>
      <c r="D683" s="89" cm="1">
        <f t="array" aca="1" ref="D683" ca="1">IF(INDIRECT(VLOOKUP(B683,B$8:C$38,2,FALSE)&amp;(10*A683-1))="","",INDIRECT(VLOOKUP(B683,B$8:C$38,2,FALSE)&amp;(10*A683-1)))</f>
        <v>46593</v>
      </c>
      <c r="E683" s="17" t="str">
        <f t="shared" ca="1" si="102"/>
        <v>日</v>
      </c>
      <c r="F683" s="17" t="str" cm="1">
        <f t="array" aca="1" ref="F683" ca="1">IF(E683="","",IF(INDIRECT(VLOOKUP(B683,B$8:C$38,2,FALSE)&amp;(10*A683+3))="","",INDIRECT(VLOOKUP(B683,B$8:C$38,2,FALSE)&amp;(10*A683+3))))</f>
        <v/>
      </c>
      <c r="G683" s="17" t="str" cm="1">
        <f t="array" aca="1" ref="G683" ca="1">IF(E683="","",IF(INDIRECT(VLOOKUP(B683,B$8:C$38,2,FALSE)&amp;(10*A683+5))="","",INDIRECT(VLOOKUP(B683,B$8:C$38,2,FALSE)&amp;(10*A683+5))))</f>
        <v/>
      </c>
      <c r="H683" s="17" t="str" cm="1">
        <f t="array" aca="1" ref="H683" ca="1">IF(G683="","",IF(G683="●","振替後",IF(G683="▲","振替前",IF(G683="○","休日",IF(G683="外","非対象期間",IF(INDIRECT(VLOOKUP(B683,B$8:C$38,2,FALSE)&amp;(10*A683+5))="","",INDIRECT(VLOOKUP(B683,B$8:C$38,2,FALSE)&amp;(10*A683+5))))))))</f>
        <v/>
      </c>
    </row>
    <row r="684" spans="1:8">
      <c r="A684" s="17">
        <f t="shared" si="103"/>
        <v>22</v>
      </c>
      <c r="B684" s="17">
        <f t="shared" si="104"/>
        <v>26</v>
      </c>
      <c r="D684" s="89" cm="1">
        <f t="array" aca="1" ref="D684" ca="1">IF(INDIRECT(VLOOKUP(B684,B$8:C$38,2,FALSE)&amp;(10*A684-1))="","",INDIRECT(VLOOKUP(B684,B$8:C$38,2,FALSE)&amp;(10*A684-1)))</f>
        <v>46594</v>
      </c>
      <c r="E684" s="17" t="str">
        <f t="shared" ca="1" si="102"/>
        <v>月</v>
      </c>
      <c r="F684" s="17" t="str" cm="1">
        <f t="array" aca="1" ref="F684" ca="1">IF(E684="","",IF(INDIRECT(VLOOKUP(B684,B$8:C$38,2,FALSE)&amp;(10*A684+3))="","",INDIRECT(VLOOKUP(B684,B$8:C$38,2,FALSE)&amp;(10*A684+3))))</f>
        <v/>
      </c>
      <c r="G684" s="17" t="str" cm="1">
        <f t="array" aca="1" ref="G684" ca="1">IF(E684="","",IF(INDIRECT(VLOOKUP(B684,B$8:C$38,2,FALSE)&amp;(10*A684+5))="","",INDIRECT(VLOOKUP(B684,B$8:C$38,2,FALSE)&amp;(10*A684+5))))</f>
        <v/>
      </c>
      <c r="H684" s="17" t="str" cm="1">
        <f t="array" aca="1" ref="H684" ca="1">IF(G684="","",IF(G684="●","振替後",IF(G684="▲","振替前",IF(G684="○","休日",IF(G684="外","非対象期間",IF(INDIRECT(VLOOKUP(B684,B$8:C$38,2,FALSE)&amp;(10*A684+5))="","",INDIRECT(VLOOKUP(B684,B$8:C$38,2,FALSE)&amp;(10*A684+5))))))))</f>
        <v/>
      </c>
    </row>
    <row r="685" spans="1:8">
      <c r="A685" s="17">
        <f t="shared" si="103"/>
        <v>22</v>
      </c>
      <c r="B685" s="17">
        <f t="shared" si="104"/>
        <v>27</v>
      </c>
      <c r="D685" s="89" cm="1">
        <f t="array" aca="1" ref="D685" ca="1">IF(INDIRECT(VLOOKUP(B685,B$8:C$38,2,FALSE)&amp;(10*A685-1))="","",INDIRECT(VLOOKUP(B685,B$8:C$38,2,FALSE)&amp;(10*A685-1)))</f>
        <v>46595</v>
      </c>
      <c r="E685" s="17" t="str">
        <f t="shared" ca="1" si="102"/>
        <v>火</v>
      </c>
      <c r="F685" s="17" t="str" cm="1">
        <f t="array" aca="1" ref="F685" ca="1">IF(E685="","",IF(INDIRECT(VLOOKUP(B685,B$8:C$38,2,FALSE)&amp;(10*A685+3))="","",INDIRECT(VLOOKUP(B685,B$8:C$38,2,FALSE)&amp;(10*A685+3))))</f>
        <v/>
      </c>
      <c r="G685" s="17" t="str" cm="1">
        <f t="array" aca="1" ref="G685" ca="1">IF(E685="","",IF(INDIRECT(VLOOKUP(B685,B$8:C$38,2,FALSE)&amp;(10*A685+5))="","",INDIRECT(VLOOKUP(B685,B$8:C$38,2,FALSE)&amp;(10*A685+5))))</f>
        <v/>
      </c>
      <c r="H685" s="17" t="str" cm="1">
        <f t="array" aca="1" ref="H685" ca="1">IF(G685="","",IF(G685="●","振替後",IF(G685="▲","振替前",IF(G685="○","休日",IF(G685="外","非対象期間",IF(INDIRECT(VLOOKUP(B685,B$8:C$38,2,FALSE)&amp;(10*A685+5))="","",INDIRECT(VLOOKUP(B685,B$8:C$38,2,FALSE)&amp;(10*A685+5))))))))</f>
        <v/>
      </c>
    </row>
    <row r="686" spans="1:8">
      <c r="A686" s="17">
        <f t="shared" si="103"/>
        <v>22</v>
      </c>
      <c r="B686" s="17">
        <f t="shared" si="104"/>
        <v>28</v>
      </c>
      <c r="D686" s="89" cm="1">
        <f t="array" aca="1" ref="D686" ca="1">IF(INDIRECT(VLOOKUP(B686,B$8:C$38,2,FALSE)&amp;(10*A686-1))="","",INDIRECT(VLOOKUP(B686,B$8:C$38,2,FALSE)&amp;(10*A686-1)))</f>
        <v>46596</v>
      </c>
      <c r="E686" s="17" t="str">
        <f t="shared" ca="1" si="102"/>
        <v>水</v>
      </c>
      <c r="F686" s="17" t="str" cm="1">
        <f t="array" aca="1" ref="F686" ca="1">IF(E686="","",IF(INDIRECT(VLOOKUP(B686,B$8:C$38,2,FALSE)&amp;(10*A686+3))="","",INDIRECT(VLOOKUP(B686,B$8:C$38,2,FALSE)&amp;(10*A686+3))))</f>
        <v/>
      </c>
      <c r="G686" s="17" t="str" cm="1">
        <f t="array" aca="1" ref="G686" ca="1">IF(E686="","",IF(INDIRECT(VLOOKUP(B686,B$8:C$38,2,FALSE)&amp;(10*A686+5))="","",INDIRECT(VLOOKUP(B686,B$8:C$38,2,FALSE)&amp;(10*A686+5))))</f>
        <v/>
      </c>
      <c r="H686" s="17" t="str" cm="1">
        <f t="array" aca="1" ref="H686" ca="1">IF(G686="","",IF(G686="●","振替後",IF(G686="▲","振替前",IF(G686="○","休日",IF(G686="外","非対象期間",IF(INDIRECT(VLOOKUP(B686,B$8:C$38,2,FALSE)&amp;(10*A686+5))="","",INDIRECT(VLOOKUP(B686,B$8:C$38,2,FALSE)&amp;(10*A686+5))))))))</f>
        <v/>
      </c>
    </row>
    <row r="687" spans="1:8">
      <c r="A687" s="17">
        <f t="shared" si="103"/>
        <v>22</v>
      </c>
      <c r="B687" s="17">
        <f t="shared" si="104"/>
        <v>29</v>
      </c>
      <c r="D687" s="89" cm="1">
        <f t="array" aca="1" ref="D687" ca="1">IF(INDIRECT(VLOOKUP(B687,B$8:C$38,2,FALSE)&amp;(10*A687-1))="","",INDIRECT(VLOOKUP(B687,B$8:C$38,2,FALSE)&amp;(10*A687-1)))</f>
        <v>46597</v>
      </c>
      <c r="E687" s="17" t="str">
        <f t="shared" ca="1" si="102"/>
        <v>木</v>
      </c>
      <c r="F687" s="17" t="str" cm="1">
        <f t="array" aca="1" ref="F687" ca="1">IF(E687="","",IF(INDIRECT(VLOOKUP(B687,B$8:C$38,2,FALSE)&amp;(10*A687+3))="","",INDIRECT(VLOOKUP(B687,B$8:C$38,2,FALSE)&amp;(10*A687+3))))</f>
        <v/>
      </c>
      <c r="G687" s="17" t="str" cm="1">
        <f t="array" aca="1" ref="G687" ca="1">IF(E687="","",IF(INDIRECT(VLOOKUP(B687,B$8:C$38,2,FALSE)&amp;(10*A687+5))="","",INDIRECT(VLOOKUP(B687,B$8:C$38,2,FALSE)&amp;(10*A687+5))))</f>
        <v/>
      </c>
      <c r="H687" s="17" t="str" cm="1">
        <f t="array" aca="1" ref="H687" ca="1">IF(G687="","",IF(G687="●","振替後",IF(G687="▲","振替前",IF(G687="○","休日",IF(G687="外","非対象期間",IF(INDIRECT(VLOOKUP(B687,B$8:C$38,2,FALSE)&amp;(10*A687+5))="","",INDIRECT(VLOOKUP(B687,B$8:C$38,2,FALSE)&amp;(10*A687+5))))))))</f>
        <v/>
      </c>
    </row>
    <row r="688" spans="1:8">
      <c r="A688" s="17">
        <f t="shared" si="103"/>
        <v>22</v>
      </c>
      <c r="B688" s="17">
        <f t="shared" si="104"/>
        <v>30</v>
      </c>
      <c r="D688" s="89" cm="1">
        <f t="array" aca="1" ref="D688" ca="1">IF(INDIRECT(VLOOKUP(B688,B$8:C$38,2,FALSE)&amp;(10*A688-1))="","",INDIRECT(VLOOKUP(B688,B$8:C$38,2,FALSE)&amp;(10*A688-1)))</f>
        <v>46598</v>
      </c>
      <c r="E688" s="17" t="str">
        <f t="shared" ca="1" si="102"/>
        <v>金</v>
      </c>
      <c r="F688" s="17" t="str" cm="1">
        <f t="array" aca="1" ref="F688" ca="1">IF(E688="","",IF(INDIRECT(VLOOKUP(B688,B$8:C$38,2,FALSE)&amp;(10*A688+3))="","",INDIRECT(VLOOKUP(B688,B$8:C$38,2,FALSE)&amp;(10*A688+3))))</f>
        <v/>
      </c>
      <c r="G688" s="17" t="str" cm="1">
        <f t="array" aca="1" ref="G688" ca="1">IF(E688="","",IF(INDIRECT(VLOOKUP(B688,B$8:C$38,2,FALSE)&amp;(10*A688+5))="","",INDIRECT(VLOOKUP(B688,B$8:C$38,2,FALSE)&amp;(10*A688+5))))</f>
        <v/>
      </c>
      <c r="H688" s="17" t="str" cm="1">
        <f t="array" aca="1" ref="H688" ca="1">IF(G688="","",IF(G688="●","振替後",IF(G688="▲","振替前",IF(G688="○","休日",IF(G688="外","非対象期間",IF(INDIRECT(VLOOKUP(B688,B$8:C$38,2,FALSE)&amp;(10*A688+5))="","",INDIRECT(VLOOKUP(B688,B$8:C$38,2,FALSE)&amp;(10*A688+5))))))))</f>
        <v/>
      </c>
    </row>
    <row r="689" spans="1:8">
      <c r="A689" s="17">
        <f t="shared" si="103"/>
        <v>22</v>
      </c>
      <c r="B689" s="17">
        <f t="shared" si="104"/>
        <v>31</v>
      </c>
      <c r="D689" s="89" cm="1">
        <f t="array" aca="1" ref="D689" ca="1">IF(INDIRECT(VLOOKUP(B689,B$8:C$38,2,FALSE)&amp;(10*A689-1))="","",INDIRECT(VLOOKUP(B689,B$8:C$38,2,FALSE)&amp;(10*A689-1)))</f>
        <v>46599</v>
      </c>
      <c r="E689" s="17" t="str">
        <f t="shared" ca="1" si="102"/>
        <v>土</v>
      </c>
      <c r="F689" s="17" t="str" cm="1">
        <f t="array" aca="1" ref="F689" ca="1">IF(E689="","",IF(INDIRECT(VLOOKUP(B689,B$8:C$38,2,FALSE)&amp;(10*A689+3))="","",INDIRECT(VLOOKUP(B689,B$8:C$38,2,FALSE)&amp;(10*A689+3))))</f>
        <v/>
      </c>
      <c r="G689" s="17" t="str" cm="1">
        <f t="array" aca="1" ref="G689" ca="1">IF(E689="","",IF(INDIRECT(VLOOKUP(B689,B$8:C$38,2,FALSE)&amp;(10*A689+5))="","",INDIRECT(VLOOKUP(B689,B$8:C$38,2,FALSE)&amp;(10*A689+5))))</f>
        <v/>
      </c>
      <c r="H689" s="17" t="str" cm="1">
        <f t="array" aca="1" ref="H689" ca="1">IF(G689="","",IF(G689="●","振替後",IF(G689="▲","振替前",IF(G689="○","休日",IF(G689="外","非対象期間",IF(INDIRECT(VLOOKUP(B689,B$8:C$38,2,FALSE)&amp;(10*A689+5))="","",INDIRECT(VLOOKUP(B689,B$8:C$38,2,FALSE)&amp;(10*A689+5))))))))</f>
        <v/>
      </c>
    </row>
    <row r="690" spans="1:8">
      <c r="A690" s="17">
        <f t="shared" si="103"/>
        <v>23</v>
      </c>
      <c r="B690" s="17">
        <f t="shared" si="104"/>
        <v>1</v>
      </c>
      <c r="D690" s="89" cm="1">
        <f t="array" aca="1" ref="D690" ca="1">IF(INDIRECT(VLOOKUP(B690,B$8:C$38,2,FALSE)&amp;(10*A690-1))="","",INDIRECT(VLOOKUP(B690,B$8:C$38,2,FALSE)&amp;(10*A690-1)))</f>
        <v>46600</v>
      </c>
      <c r="E690" s="17" t="str">
        <f t="shared" ca="1" si="102"/>
        <v>日</v>
      </c>
      <c r="F690" s="17" t="str" cm="1">
        <f t="array" aca="1" ref="F690" ca="1">IF(E690="","",IF(INDIRECT(VLOOKUP(B690,B$8:C$38,2,FALSE)&amp;(10*A690+3))="","",INDIRECT(VLOOKUP(B690,B$8:C$38,2,FALSE)&amp;(10*A690+3))))</f>
        <v/>
      </c>
      <c r="G690" s="17" t="str" cm="1">
        <f t="array" aca="1" ref="G690" ca="1">IF(E690="","",IF(INDIRECT(VLOOKUP(B690,B$8:C$38,2,FALSE)&amp;(10*A690+5))="","",INDIRECT(VLOOKUP(B690,B$8:C$38,2,FALSE)&amp;(10*A690+5))))</f>
        <v/>
      </c>
      <c r="H690" s="17" t="str" cm="1">
        <f t="array" aca="1" ref="H690" ca="1">IF(G690="","",IF(G690="●","振替後",IF(G690="▲","振替前",IF(G690="○","休日",IF(G690="外","非対象期間",IF(INDIRECT(VLOOKUP(B690,B$8:C$38,2,FALSE)&amp;(10*A690+5))="","",INDIRECT(VLOOKUP(B690,B$8:C$38,2,FALSE)&amp;(10*A690+5))))))))</f>
        <v/>
      </c>
    </row>
    <row r="691" spans="1:8">
      <c r="A691" s="17">
        <f t="shared" si="103"/>
        <v>23</v>
      </c>
      <c r="B691" s="17">
        <f t="shared" si="104"/>
        <v>2</v>
      </c>
      <c r="D691" s="89" cm="1">
        <f t="array" aca="1" ref="D691" ca="1">IF(INDIRECT(VLOOKUP(B691,B$8:C$38,2,FALSE)&amp;(10*A691-1))="","",INDIRECT(VLOOKUP(B691,B$8:C$38,2,FALSE)&amp;(10*A691-1)))</f>
        <v>46601</v>
      </c>
      <c r="E691" s="17" t="str">
        <f t="shared" ca="1" si="102"/>
        <v>月</v>
      </c>
      <c r="F691" s="17" t="str" cm="1">
        <f t="array" aca="1" ref="F691" ca="1">IF(E691="","",IF(INDIRECT(VLOOKUP(B691,B$8:C$38,2,FALSE)&amp;(10*A691+3))="","",INDIRECT(VLOOKUP(B691,B$8:C$38,2,FALSE)&amp;(10*A691+3))))</f>
        <v/>
      </c>
      <c r="G691" s="17" t="str" cm="1">
        <f t="array" aca="1" ref="G691" ca="1">IF(E691="","",IF(INDIRECT(VLOOKUP(B691,B$8:C$38,2,FALSE)&amp;(10*A691+5))="","",INDIRECT(VLOOKUP(B691,B$8:C$38,2,FALSE)&amp;(10*A691+5))))</f>
        <v/>
      </c>
      <c r="H691" s="17" t="str" cm="1">
        <f t="array" aca="1" ref="H691" ca="1">IF(G691="","",IF(G691="●","振替後",IF(G691="▲","振替前",IF(G691="○","休日",IF(G691="外","非対象期間",IF(INDIRECT(VLOOKUP(B691,B$8:C$38,2,FALSE)&amp;(10*A691+5))="","",INDIRECT(VLOOKUP(B691,B$8:C$38,2,FALSE)&amp;(10*A691+5))))))))</f>
        <v/>
      </c>
    </row>
    <row r="692" spans="1:8">
      <c r="A692" s="17">
        <f t="shared" si="103"/>
        <v>23</v>
      </c>
      <c r="B692" s="17">
        <f t="shared" si="104"/>
        <v>3</v>
      </c>
      <c r="D692" s="89" cm="1">
        <f t="array" aca="1" ref="D692" ca="1">IF(INDIRECT(VLOOKUP(B692,B$8:C$38,2,FALSE)&amp;(10*A692-1))="","",INDIRECT(VLOOKUP(B692,B$8:C$38,2,FALSE)&amp;(10*A692-1)))</f>
        <v>46602</v>
      </c>
      <c r="E692" s="17" t="str">
        <f t="shared" ca="1" si="102"/>
        <v>火</v>
      </c>
      <c r="F692" s="17" t="str" cm="1">
        <f t="array" aca="1" ref="F692" ca="1">IF(E692="","",IF(INDIRECT(VLOOKUP(B692,B$8:C$38,2,FALSE)&amp;(10*A692+3))="","",INDIRECT(VLOOKUP(B692,B$8:C$38,2,FALSE)&amp;(10*A692+3))))</f>
        <v/>
      </c>
      <c r="G692" s="17" t="str" cm="1">
        <f t="array" aca="1" ref="G692" ca="1">IF(E692="","",IF(INDIRECT(VLOOKUP(B692,B$8:C$38,2,FALSE)&amp;(10*A692+5))="","",INDIRECT(VLOOKUP(B692,B$8:C$38,2,FALSE)&amp;(10*A692+5))))</f>
        <v/>
      </c>
      <c r="H692" s="17" t="str" cm="1">
        <f t="array" aca="1" ref="H692" ca="1">IF(G692="","",IF(G692="●","振替後",IF(G692="▲","振替前",IF(G692="○","休日",IF(G692="外","非対象期間",IF(INDIRECT(VLOOKUP(B692,B$8:C$38,2,FALSE)&amp;(10*A692+5))="","",INDIRECT(VLOOKUP(B692,B$8:C$38,2,FALSE)&amp;(10*A692+5))))))))</f>
        <v/>
      </c>
    </row>
    <row r="693" spans="1:8">
      <c r="A693" s="17">
        <f t="shared" si="103"/>
        <v>23</v>
      </c>
      <c r="B693" s="17">
        <f t="shared" si="104"/>
        <v>4</v>
      </c>
      <c r="D693" s="89" cm="1">
        <f t="array" aca="1" ref="D693" ca="1">IF(INDIRECT(VLOOKUP(B693,B$8:C$38,2,FALSE)&amp;(10*A693-1))="","",INDIRECT(VLOOKUP(B693,B$8:C$38,2,FALSE)&amp;(10*A693-1)))</f>
        <v>46603</v>
      </c>
      <c r="E693" s="17" t="str">
        <f t="shared" ca="1" si="102"/>
        <v>水</v>
      </c>
      <c r="F693" s="17" t="str" cm="1">
        <f t="array" aca="1" ref="F693" ca="1">IF(E693="","",IF(INDIRECT(VLOOKUP(B693,B$8:C$38,2,FALSE)&amp;(10*A693+3))="","",INDIRECT(VLOOKUP(B693,B$8:C$38,2,FALSE)&amp;(10*A693+3))))</f>
        <v/>
      </c>
      <c r="G693" s="17" t="str" cm="1">
        <f t="array" aca="1" ref="G693" ca="1">IF(E693="","",IF(INDIRECT(VLOOKUP(B693,B$8:C$38,2,FALSE)&amp;(10*A693+5))="","",INDIRECT(VLOOKUP(B693,B$8:C$38,2,FALSE)&amp;(10*A693+5))))</f>
        <v/>
      </c>
      <c r="H693" s="17" t="str" cm="1">
        <f t="array" aca="1" ref="H693" ca="1">IF(G693="","",IF(G693="●","振替後",IF(G693="▲","振替前",IF(G693="○","休日",IF(G693="外","非対象期間",IF(INDIRECT(VLOOKUP(B693,B$8:C$38,2,FALSE)&amp;(10*A693+5))="","",INDIRECT(VLOOKUP(B693,B$8:C$38,2,FALSE)&amp;(10*A693+5))))))))</f>
        <v/>
      </c>
    </row>
    <row r="694" spans="1:8">
      <c r="A694" s="17">
        <f t="shared" si="103"/>
        <v>23</v>
      </c>
      <c r="B694" s="17">
        <f t="shared" si="104"/>
        <v>5</v>
      </c>
      <c r="D694" s="89" cm="1">
        <f t="array" aca="1" ref="D694" ca="1">IF(INDIRECT(VLOOKUP(B694,B$8:C$38,2,FALSE)&amp;(10*A694-1))="","",INDIRECT(VLOOKUP(B694,B$8:C$38,2,FALSE)&amp;(10*A694-1)))</f>
        <v>46604</v>
      </c>
      <c r="E694" s="17" t="str">
        <f t="shared" ca="1" si="102"/>
        <v>木</v>
      </c>
      <c r="F694" s="17" t="str" cm="1">
        <f t="array" aca="1" ref="F694" ca="1">IF(E694="","",IF(INDIRECT(VLOOKUP(B694,B$8:C$38,2,FALSE)&amp;(10*A694+3))="","",INDIRECT(VLOOKUP(B694,B$8:C$38,2,FALSE)&amp;(10*A694+3))))</f>
        <v/>
      </c>
      <c r="G694" s="17" t="str" cm="1">
        <f t="array" aca="1" ref="G694" ca="1">IF(E694="","",IF(INDIRECT(VLOOKUP(B694,B$8:C$38,2,FALSE)&amp;(10*A694+5))="","",INDIRECT(VLOOKUP(B694,B$8:C$38,2,FALSE)&amp;(10*A694+5))))</f>
        <v/>
      </c>
      <c r="H694" s="17" t="str" cm="1">
        <f t="array" aca="1" ref="H694" ca="1">IF(G694="","",IF(G694="●","振替後",IF(G694="▲","振替前",IF(G694="○","休日",IF(G694="外","非対象期間",IF(INDIRECT(VLOOKUP(B694,B$8:C$38,2,FALSE)&amp;(10*A694+5))="","",INDIRECT(VLOOKUP(B694,B$8:C$38,2,FALSE)&amp;(10*A694+5))))))))</f>
        <v/>
      </c>
    </row>
    <row r="695" spans="1:8">
      <c r="A695" s="17">
        <f t="shared" si="103"/>
        <v>23</v>
      </c>
      <c r="B695" s="17">
        <f t="shared" si="104"/>
        <v>6</v>
      </c>
      <c r="D695" s="89" cm="1">
        <f t="array" aca="1" ref="D695" ca="1">IF(INDIRECT(VLOOKUP(B695,B$8:C$38,2,FALSE)&amp;(10*A695-1))="","",INDIRECT(VLOOKUP(B695,B$8:C$38,2,FALSE)&amp;(10*A695-1)))</f>
        <v>46605</v>
      </c>
      <c r="E695" s="17" t="str">
        <f t="shared" ca="1" si="102"/>
        <v>金</v>
      </c>
      <c r="F695" s="17" t="str" cm="1">
        <f t="array" aca="1" ref="F695" ca="1">IF(E695="","",IF(INDIRECT(VLOOKUP(B695,B$8:C$38,2,FALSE)&amp;(10*A695+3))="","",INDIRECT(VLOOKUP(B695,B$8:C$38,2,FALSE)&amp;(10*A695+3))))</f>
        <v/>
      </c>
      <c r="G695" s="17" t="str" cm="1">
        <f t="array" aca="1" ref="G695" ca="1">IF(E695="","",IF(INDIRECT(VLOOKUP(B695,B$8:C$38,2,FALSE)&amp;(10*A695+5))="","",INDIRECT(VLOOKUP(B695,B$8:C$38,2,FALSE)&amp;(10*A695+5))))</f>
        <v/>
      </c>
      <c r="H695" s="17" t="str" cm="1">
        <f t="array" aca="1" ref="H695" ca="1">IF(G695="","",IF(G695="●","振替後",IF(G695="▲","振替前",IF(G695="○","休日",IF(G695="外","非対象期間",IF(INDIRECT(VLOOKUP(B695,B$8:C$38,2,FALSE)&amp;(10*A695+5))="","",INDIRECT(VLOOKUP(B695,B$8:C$38,2,FALSE)&amp;(10*A695+5))))))))</f>
        <v/>
      </c>
    </row>
    <row r="696" spans="1:8">
      <c r="A696" s="17">
        <f t="shared" si="103"/>
        <v>23</v>
      </c>
      <c r="B696" s="17">
        <f t="shared" si="104"/>
        <v>7</v>
      </c>
      <c r="D696" s="89" cm="1">
        <f t="array" aca="1" ref="D696" ca="1">IF(INDIRECT(VLOOKUP(B696,B$8:C$38,2,FALSE)&amp;(10*A696-1))="","",INDIRECT(VLOOKUP(B696,B$8:C$38,2,FALSE)&amp;(10*A696-1)))</f>
        <v>46606</v>
      </c>
      <c r="E696" s="17" t="str">
        <f t="shared" ca="1" si="102"/>
        <v>土</v>
      </c>
      <c r="F696" s="17" t="str" cm="1">
        <f t="array" aca="1" ref="F696" ca="1">IF(E696="","",IF(INDIRECT(VLOOKUP(B696,B$8:C$38,2,FALSE)&amp;(10*A696+3))="","",INDIRECT(VLOOKUP(B696,B$8:C$38,2,FALSE)&amp;(10*A696+3))))</f>
        <v/>
      </c>
      <c r="G696" s="17" t="str" cm="1">
        <f t="array" aca="1" ref="G696" ca="1">IF(E696="","",IF(INDIRECT(VLOOKUP(B696,B$8:C$38,2,FALSE)&amp;(10*A696+5))="","",INDIRECT(VLOOKUP(B696,B$8:C$38,2,FALSE)&amp;(10*A696+5))))</f>
        <v/>
      </c>
      <c r="H696" s="17" t="str" cm="1">
        <f t="array" aca="1" ref="H696" ca="1">IF(G696="","",IF(G696="●","振替後",IF(G696="▲","振替前",IF(G696="○","休日",IF(G696="外","非対象期間",IF(INDIRECT(VLOOKUP(B696,B$8:C$38,2,FALSE)&amp;(10*A696+5))="","",INDIRECT(VLOOKUP(B696,B$8:C$38,2,FALSE)&amp;(10*A696+5))))))))</f>
        <v/>
      </c>
    </row>
    <row r="697" spans="1:8">
      <c r="A697" s="17">
        <f t="shared" si="103"/>
        <v>23</v>
      </c>
      <c r="B697" s="17">
        <f t="shared" si="104"/>
        <v>8</v>
      </c>
      <c r="D697" s="89" cm="1">
        <f t="array" aca="1" ref="D697" ca="1">IF(INDIRECT(VLOOKUP(B697,B$8:C$38,2,FALSE)&amp;(10*A697-1))="","",INDIRECT(VLOOKUP(B697,B$8:C$38,2,FALSE)&amp;(10*A697-1)))</f>
        <v>46607</v>
      </c>
      <c r="E697" s="17" t="str">
        <f t="shared" ca="1" si="102"/>
        <v>日</v>
      </c>
      <c r="F697" s="17" t="str" cm="1">
        <f t="array" aca="1" ref="F697" ca="1">IF(E697="","",IF(INDIRECT(VLOOKUP(B697,B$8:C$38,2,FALSE)&amp;(10*A697+3))="","",INDIRECT(VLOOKUP(B697,B$8:C$38,2,FALSE)&amp;(10*A697+3))))</f>
        <v/>
      </c>
      <c r="G697" s="17" t="str" cm="1">
        <f t="array" aca="1" ref="G697" ca="1">IF(E697="","",IF(INDIRECT(VLOOKUP(B697,B$8:C$38,2,FALSE)&amp;(10*A697+5))="","",INDIRECT(VLOOKUP(B697,B$8:C$38,2,FALSE)&amp;(10*A697+5))))</f>
        <v/>
      </c>
      <c r="H697" s="17" t="str" cm="1">
        <f t="array" aca="1" ref="H697" ca="1">IF(G697="","",IF(G697="●","振替後",IF(G697="▲","振替前",IF(G697="○","休日",IF(G697="外","非対象期間",IF(INDIRECT(VLOOKUP(B697,B$8:C$38,2,FALSE)&amp;(10*A697+5))="","",INDIRECT(VLOOKUP(B697,B$8:C$38,2,FALSE)&amp;(10*A697+5))))))))</f>
        <v/>
      </c>
    </row>
    <row r="698" spans="1:8">
      <c r="A698" s="17">
        <f t="shared" si="103"/>
        <v>23</v>
      </c>
      <c r="B698" s="17">
        <f t="shared" si="104"/>
        <v>9</v>
      </c>
      <c r="D698" s="89" cm="1">
        <f t="array" aca="1" ref="D698" ca="1">IF(INDIRECT(VLOOKUP(B698,B$8:C$38,2,FALSE)&amp;(10*A698-1))="","",INDIRECT(VLOOKUP(B698,B$8:C$38,2,FALSE)&amp;(10*A698-1)))</f>
        <v>46608</v>
      </c>
      <c r="E698" s="17" t="str">
        <f t="shared" ca="1" si="102"/>
        <v>月</v>
      </c>
      <c r="F698" s="17" t="str" cm="1">
        <f t="array" aca="1" ref="F698" ca="1">IF(E698="","",IF(INDIRECT(VLOOKUP(B698,B$8:C$38,2,FALSE)&amp;(10*A698+3))="","",INDIRECT(VLOOKUP(B698,B$8:C$38,2,FALSE)&amp;(10*A698+3))))</f>
        <v/>
      </c>
      <c r="G698" s="17" t="str" cm="1">
        <f t="array" aca="1" ref="G698" ca="1">IF(E698="","",IF(INDIRECT(VLOOKUP(B698,B$8:C$38,2,FALSE)&amp;(10*A698+5))="","",INDIRECT(VLOOKUP(B698,B$8:C$38,2,FALSE)&amp;(10*A698+5))))</f>
        <v/>
      </c>
      <c r="H698" s="17" t="str" cm="1">
        <f t="array" aca="1" ref="H698" ca="1">IF(G698="","",IF(G698="●","振替後",IF(G698="▲","振替前",IF(G698="○","休日",IF(G698="外","非対象期間",IF(INDIRECT(VLOOKUP(B698,B$8:C$38,2,FALSE)&amp;(10*A698+5))="","",INDIRECT(VLOOKUP(B698,B$8:C$38,2,FALSE)&amp;(10*A698+5))))))))</f>
        <v/>
      </c>
    </row>
    <row r="699" spans="1:8">
      <c r="A699" s="17">
        <f t="shared" si="103"/>
        <v>23</v>
      </c>
      <c r="B699" s="17">
        <f t="shared" si="104"/>
        <v>10</v>
      </c>
      <c r="D699" s="89" cm="1">
        <f t="array" aca="1" ref="D699" ca="1">IF(INDIRECT(VLOOKUP(B699,B$8:C$38,2,FALSE)&amp;(10*A699-1))="","",INDIRECT(VLOOKUP(B699,B$8:C$38,2,FALSE)&amp;(10*A699-1)))</f>
        <v>46609</v>
      </c>
      <c r="E699" s="17" t="str">
        <f t="shared" ca="1" si="102"/>
        <v>火</v>
      </c>
      <c r="F699" s="17" t="str" cm="1">
        <f t="array" aca="1" ref="F699" ca="1">IF(E699="","",IF(INDIRECT(VLOOKUP(B699,B$8:C$38,2,FALSE)&amp;(10*A699+3))="","",INDIRECT(VLOOKUP(B699,B$8:C$38,2,FALSE)&amp;(10*A699+3))))</f>
        <v/>
      </c>
      <c r="G699" s="17" t="str" cm="1">
        <f t="array" aca="1" ref="G699" ca="1">IF(E699="","",IF(INDIRECT(VLOOKUP(B699,B$8:C$38,2,FALSE)&amp;(10*A699+5))="","",INDIRECT(VLOOKUP(B699,B$8:C$38,2,FALSE)&amp;(10*A699+5))))</f>
        <v/>
      </c>
      <c r="H699" s="17" t="str" cm="1">
        <f t="array" aca="1" ref="H699" ca="1">IF(G699="","",IF(G699="●","振替後",IF(G699="▲","振替前",IF(G699="○","休日",IF(G699="外","非対象期間",IF(INDIRECT(VLOOKUP(B699,B$8:C$38,2,FALSE)&amp;(10*A699+5))="","",INDIRECT(VLOOKUP(B699,B$8:C$38,2,FALSE)&amp;(10*A699+5))))))))</f>
        <v/>
      </c>
    </row>
    <row r="700" spans="1:8">
      <c r="A700" s="17">
        <f t="shared" si="103"/>
        <v>23</v>
      </c>
      <c r="B700" s="17">
        <f t="shared" si="104"/>
        <v>11</v>
      </c>
      <c r="D700" s="89" cm="1">
        <f t="array" aca="1" ref="D700" ca="1">IF(INDIRECT(VLOOKUP(B700,B$8:C$38,2,FALSE)&amp;(10*A700-1))="","",INDIRECT(VLOOKUP(B700,B$8:C$38,2,FALSE)&amp;(10*A700-1)))</f>
        <v>46610</v>
      </c>
      <c r="E700" s="17" t="str">
        <f t="shared" ca="1" si="102"/>
        <v>水</v>
      </c>
      <c r="F700" s="17" t="str" cm="1">
        <f t="array" aca="1" ref="F700" ca="1">IF(E700="","",IF(INDIRECT(VLOOKUP(B700,B$8:C$38,2,FALSE)&amp;(10*A700+3))="","",INDIRECT(VLOOKUP(B700,B$8:C$38,2,FALSE)&amp;(10*A700+3))))</f>
        <v/>
      </c>
      <c r="G700" s="17" t="str" cm="1">
        <f t="array" aca="1" ref="G700" ca="1">IF(E700="","",IF(INDIRECT(VLOOKUP(B700,B$8:C$38,2,FALSE)&amp;(10*A700+5))="","",INDIRECT(VLOOKUP(B700,B$8:C$38,2,FALSE)&amp;(10*A700+5))))</f>
        <v/>
      </c>
      <c r="H700" s="17" t="str" cm="1">
        <f t="array" aca="1" ref="H700" ca="1">IF(G700="","",IF(G700="●","振替後",IF(G700="▲","振替前",IF(G700="○","休日",IF(G700="外","非対象期間",IF(INDIRECT(VLOOKUP(B700,B$8:C$38,2,FALSE)&amp;(10*A700+5))="","",INDIRECT(VLOOKUP(B700,B$8:C$38,2,FALSE)&amp;(10*A700+5))))))))</f>
        <v/>
      </c>
    </row>
    <row r="701" spans="1:8">
      <c r="A701" s="17">
        <f t="shared" si="103"/>
        <v>23</v>
      </c>
      <c r="B701" s="17">
        <f t="shared" si="104"/>
        <v>12</v>
      </c>
      <c r="D701" s="89" cm="1">
        <f t="array" aca="1" ref="D701" ca="1">IF(INDIRECT(VLOOKUP(B701,B$8:C$38,2,FALSE)&amp;(10*A701-1))="","",INDIRECT(VLOOKUP(B701,B$8:C$38,2,FALSE)&amp;(10*A701-1)))</f>
        <v>46611</v>
      </c>
      <c r="E701" s="17" t="str">
        <f t="shared" ca="1" si="102"/>
        <v>木</v>
      </c>
      <c r="F701" s="17" t="str" cm="1">
        <f t="array" aca="1" ref="F701" ca="1">IF(E701="","",IF(INDIRECT(VLOOKUP(B701,B$8:C$38,2,FALSE)&amp;(10*A701+3))="","",INDIRECT(VLOOKUP(B701,B$8:C$38,2,FALSE)&amp;(10*A701+3))))</f>
        <v/>
      </c>
      <c r="G701" s="17" t="str" cm="1">
        <f t="array" aca="1" ref="G701" ca="1">IF(E701="","",IF(INDIRECT(VLOOKUP(B701,B$8:C$38,2,FALSE)&amp;(10*A701+5))="","",INDIRECT(VLOOKUP(B701,B$8:C$38,2,FALSE)&amp;(10*A701+5))))</f>
        <v/>
      </c>
      <c r="H701" s="17" t="str" cm="1">
        <f t="array" aca="1" ref="H701" ca="1">IF(G701="","",IF(G701="●","振替後",IF(G701="▲","振替前",IF(G701="○","休日",IF(G701="外","非対象期間",IF(INDIRECT(VLOOKUP(B701,B$8:C$38,2,FALSE)&amp;(10*A701+5))="","",INDIRECT(VLOOKUP(B701,B$8:C$38,2,FALSE)&amp;(10*A701+5))))))))</f>
        <v/>
      </c>
    </row>
    <row r="702" spans="1:8">
      <c r="A702" s="17">
        <f t="shared" si="103"/>
        <v>23</v>
      </c>
      <c r="B702" s="17">
        <f t="shared" si="104"/>
        <v>13</v>
      </c>
      <c r="D702" s="89" cm="1">
        <f t="array" aca="1" ref="D702" ca="1">IF(INDIRECT(VLOOKUP(B702,B$8:C$38,2,FALSE)&amp;(10*A702-1))="","",INDIRECT(VLOOKUP(B702,B$8:C$38,2,FALSE)&amp;(10*A702-1)))</f>
        <v>46612</v>
      </c>
      <c r="E702" s="17" t="str">
        <f t="shared" ca="1" si="102"/>
        <v>金</v>
      </c>
      <c r="F702" s="17" t="str" cm="1">
        <f t="array" aca="1" ref="F702" ca="1">IF(E702="","",IF(INDIRECT(VLOOKUP(B702,B$8:C$38,2,FALSE)&amp;(10*A702+3))="","",INDIRECT(VLOOKUP(B702,B$8:C$38,2,FALSE)&amp;(10*A702+3))))</f>
        <v/>
      </c>
      <c r="G702" s="17" t="str" cm="1">
        <f t="array" aca="1" ref="G702" ca="1">IF(E702="","",IF(INDIRECT(VLOOKUP(B702,B$8:C$38,2,FALSE)&amp;(10*A702+5))="","",INDIRECT(VLOOKUP(B702,B$8:C$38,2,FALSE)&amp;(10*A702+5))))</f>
        <v/>
      </c>
      <c r="H702" s="17" t="str" cm="1">
        <f t="array" aca="1" ref="H702" ca="1">IF(G702="","",IF(G702="●","振替後",IF(G702="▲","振替前",IF(G702="○","休日",IF(G702="外","非対象期間",IF(INDIRECT(VLOOKUP(B702,B$8:C$38,2,FALSE)&amp;(10*A702+5))="","",INDIRECT(VLOOKUP(B702,B$8:C$38,2,FALSE)&amp;(10*A702+5))))))))</f>
        <v/>
      </c>
    </row>
    <row r="703" spans="1:8">
      <c r="A703" s="17">
        <f t="shared" si="103"/>
        <v>23</v>
      </c>
      <c r="B703" s="17">
        <f t="shared" si="104"/>
        <v>14</v>
      </c>
      <c r="D703" s="89" cm="1">
        <f t="array" aca="1" ref="D703" ca="1">IF(INDIRECT(VLOOKUP(B703,B$8:C$38,2,FALSE)&amp;(10*A703-1))="","",INDIRECT(VLOOKUP(B703,B$8:C$38,2,FALSE)&amp;(10*A703-1)))</f>
        <v>46613</v>
      </c>
      <c r="E703" s="17" t="str">
        <f t="shared" ca="1" si="102"/>
        <v>土</v>
      </c>
      <c r="F703" s="17" t="str" cm="1">
        <f t="array" aca="1" ref="F703" ca="1">IF(E703="","",IF(INDIRECT(VLOOKUP(B703,B$8:C$38,2,FALSE)&amp;(10*A703+3))="","",INDIRECT(VLOOKUP(B703,B$8:C$38,2,FALSE)&amp;(10*A703+3))))</f>
        <v/>
      </c>
      <c r="G703" s="17" t="str" cm="1">
        <f t="array" aca="1" ref="G703" ca="1">IF(E703="","",IF(INDIRECT(VLOOKUP(B703,B$8:C$38,2,FALSE)&amp;(10*A703+5))="","",INDIRECT(VLOOKUP(B703,B$8:C$38,2,FALSE)&amp;(10*A703+5))))</f>
        <v/>
      </c>
      <c r="H703" s="17" t="str" cm="1">
        <f t="array" aca="1" ref="H703" ca="1">IF(G703="","",IF(G703="●","振替後",IF(G703="▲","振替前",IF(G703="○","休日",IF(G703="外","非対象期間",IF(INDIRECT(VLOOKUP(B703,B$8:C$38,2,FALSE)&amp;(10*A703+5))="","",INDIRECT(VLOOKUP(B703,B$8:C$38,2,FALSE)&amp;(10*A703+5))))))))</f>
        <v/>
      </c>
    </row>
    <row r="704" spans="1:8">
      <c r="A704" s="17">
        <f t="shared" si="103"/>
        <v>23</v>
      </c>
      <c r="B704" s="17">
        <f t="shared" si="104"/>
        <v>15</v>
      </c>
      <c r="D704" s="89" cm="1">
        <f t="array" aca="1" ref="D704" ca="1">IF(INDIRECT(VLOOKUP(B704,B$8:C$38,2,FALSE)&amp;(10*A704-1))="","",INDIRECT(VLOOKUP(B704,B$8:C$38,2,FALSE)&amp;(10*A704-1)))</f>
        <v>46614</v>
      </c>
      <c r="E704" s="17" t="str">
        <f t="shared" ca="1" si="102"/>
        <v>日</v>
      </c>
      <c r="F704" s="17" t="str" cm="1">
        <f t="array" aca="1" ref="F704" ca="1">IF(E704="","",IF(INDIRECT(VLOOKUP(B704,B$8:C$38,2,FALSE)&amp;(10*A704+3))="","",INDIRECT(VLOOKUP(B704,B$8:C$38,2,FALSE)&amp;(10*A704+3))))</f>
        <v/>
      </c>
      <c r="G704" s="17" t="str" cm="1">
        <f t="array" aca="1" ref="G704" ca="1">IF(E704="","",IF(INDIRECT(VLOOKUP(B704,B$8:C$38,2,FALSE)&amp;(10*A704+5))="","",INDIRECT(VLOOKUP(B704,B$8:C$38,2,FALSE)&amp;(10*A704+5))))</f>
        <v/>
      </c>
      <c r="H704" s="17" t="str" cm="1">
        <f t="array" aca="1" ref="H704" ca="1">IF(G704="","",IF(G704="●","振替後",IF(G704="▲","振替前",IF(G704="○","休日",IF(G704="外","非対象期間",IF(INDIRECT(VLOOKUP(B704,B$8:C$38,2,FALSE)&amp;(10*A704+5))="","",INDIRECT(VLOOKUP(B704,B$8:C$38,2,FALSE)&amp;(10*A704+5))))))))</f>
        <v/>
      </c>
    </row>
    <row r="705" spans="1:8">
      <c r="A705" s="17">
        <f t="shared" si="103"/>
        <v>23</v>
      </c>
      <c r="B705" s="17">
        <f t="shared" si="104"/>
        <v>16</v>
      </c>
      <c r="D705" s="89" cm="1">
        <f t="array" aca="1" ref="D705" ca="1">IF(INDIRECT(VLOOKUP(B705,B$8:C$38,2,FALSE)&amp;(10*A705-1))="","",INDIRECT(VLOOKUP(B705,B$8:C$38,2,FALSE)&amp;(10*A705-1)))</f>
        <v>46615</v>
      </c>
      <c r="E705" s="17" t="str">
        <f t="shared" ca="1" si="102"/>
        <v>月</v>
      </c>
      <c r="F705" s="17" t="str" cm="1">
        <f t="array" aca="1" ref="F705" ca="1">IF(E705="","",IF(INDIRECT(VLOOKUP(B705,B$8:C$38,2,FALSE)&amp;(10*A705+3))="","",INDIRECT(VLOOKUP(B705,B$8:C$38,2,FALSE)&amp;(10*A705+3))))</f>
        <v/>
      </c>
      <c r="G705" s="17" t="str" cm="1">
        <f t="array" aca="1" ref="G705" ca="1">IF(E705="","",IF(INDIRECT(VLOOKUP(B705,B$8:C$38,2,FALSE)&amp;(10*A705+5))="","",INDIRECT(VLOOKUP(B705,B$8:C$38,2,FALSE)&amp;(10*A705+5))))</f>
        <v/>
      </c>
      <c r="H705" s="17" t="str" cm="1">
        <f t="array" aca="1" ref="H705" ca="1">IF(G705="","",IF(G705="●","振替後",IF(G705="▲","振替前",IF(G705="○","休日",IF(G705="外","非対象期間",IF(INDIRECT(VLOOKUP(B705,B$8:C$38,2,FALSE)&amp;(10*A705+5))="","",INDIRECT(VLOOKUP(B705,B$8:C$38,2,FALSE)&amp;(10*A705+5))))))))</f>
        <v/>
      </c>
    </row>
    <row r="706" spans="1:8">
      <c r="A706" s="17">
        <f t="shared" si="103"/>
        <v>23</v>
      </c>
      <c r="B706" s="17">
        <f t="shared" si="104"/>
        <v>17</v>
      </c>
      <c r="D706" s="89" cm="1">
        <f t="array" aca="1" ref="D706" ca="1">IF(INDIRECT(VLOOKUP(B706,B$8:C$38,2,FALSE)&amp;(10*A706-1))="","",INDIRECT(VLOOKUP(B706,B$8:C$38,2,FALSE)&amp;(10*A706-1)))</f>
        <v>46616</v>
      </c>
      <c r="E706" s="17" t="str">
        <f t="shared" ca="1" si="102"/>
        <v>火</v>
      </c>
      <c r="F706" s="17" t="str" cm="1">
        <f t="array" aca="1" ref="F706" ca="1">IF(E706="","",IF(INDIRECT(VLOOKUP(B706,B$8:C$38,2,FALSE)&amp;(10*A706+3))="","",INDIRECT(VLOOKUP(B706,B$8:C$38,2,FALSE)&amp;(10*A706+3))))</f>
        <v/>
      </c>
      <c r="G706" s="17" t="str" cm="1">
        <f t="array" aca="1" ref="G706" ca="1">IF(E706="","",IF(INDIRECT(VLOOKUP(B706,B$8:C$38,2,FALSE)&amp;(10*A706+5))="","",INDIRECT(VLOOKUP(B706,B$8:C$38,2,FALSE)&amp;(10*A706+5))))</f>
        <v/>
      </c>
      <c r="H706" s="17" t="str" cm="1">
        <f t="array" aca="1" ref="H706" ca="1">IF(G706="","",IF(G706="●","振替後",IF(G706="▲","振替前",IF(G706="○","休日",IF(G706="外","非対象期間",IF(INDIRECT(VLOOKUP(B706,B$8:C$38,2,FALSE)&amp;(10*A706+5))="","",INDIRECT(VLOOKUP(B706,B$8:C$38,2,FALSE)&amp;(10*A706+5))))))))</f>
        <v/>
      </c>
    </row>
    <row r="707" spans="1:8">
      <c r="A707" s="17">
        <f t="shared" si="103"/>
        <v>23</v>
      </c>
      <c r="B707" s="17">
        <f t="shared" si="104"/>
        <v>18</v>
      </c>
      <c r="D707" s="89" cm="1">
        <f t="array" aca="1" ref="D707" ca="1">IF(INDIRECT(VLOOKUP(B707,B$8:C$38,2,FALSE)&amp;(10*A707-1))="","",INDIRECT(VLOOKUP(B707,B$8:C$38,2,FALSE)&amp;(10*A707-1)))</f>
        <v>46617</v>
      </c>
      <c r="E707" s="17" t="str">
        <f t="shared" ca="1" si="102"/>
        <v>水</v>
      </c>
      <c r="F707" s="17" t="str" cm="1">
        <f t="array" aca="1" ref="F707" ca="1">IF(E707="","",IF(INDIRECT(VLOOKUP(B707,B$8:C$38,2,FALSE)&amp;(10*A707+3))="","",INDIRECT(VLOOKUP(B707,B$8:C$38,2,FALSE)&amp;(10*A707+3))))</f>
        <v/>
      </c>
      <c r="G707" s="17" t="str" cm="1">
        <f t="array" aca="1" ref="G707" ca="1">IF(E707="","",IF(INDIRECT(VLOOKUP(B707,B$8:C$38,2,FALSE)&amp;(10*A707+5))="","",INDIRECT(VLOOKUP(B707,B$8:C$38,2,FALSE)&amp;(10*A707+5))))</f>
        <v/>
      </c>
      <c r="H707" s="17" t="str" cm="1">
        <f t="array" aca="1" ref="H707" ca="1">IF(G707="","",IF(G707="●","振替後",IF(G707="▲","振替前",IF(G707="○","休日",IF(G707="外","非対象期間",IF(INDIRECT(VLOOKUP(B707,B$8:C$38,2,FALSE)&amp;(10*A707+5))="","",INDIRECT(VLOOKUP(B707,B$8:C$38,2,FALSE)&amp;(10*A707+5))))))))</f>
        <v/>
      </c>
    </row>
    <row r="708" spans="1:8">
      <c r="A708" s="17">
        <f t="shared" si="103"/>
        <v>23</v>
      </c>
      <c r="B708" s="17">
        <f t="shared" si="104"/>
        <v>19</v>
      </c>
      <c r="D708" s="89" cm="1">
        <f t="array" aca="1" ref="D708" ca="1">IF(INDIRECT(VLOOKUP(B708,B$8:C$38,2,FALSE)&amp;(10*A708-1))="","",INDIRECT(VLOOKUP(B708,B$8:C$38,2,FALSE)&amp;(10*A708-1)))</f>
        <v>46618</v>
      </c>
      <c r="E708" s="17" t="str">
        <f t="shared" ca="1" si="102"/>
        <v>木</v>
      </c>
      <c r="F708" s="17" t="str" cm="1">
        <f t="array" aca="1" ref="F708" ca="1">IF(E708="","",IF(INDIRECT(VLOOKUP(B708,B$8:C$38,2,FALSE)&amp;(10*A708+3))="","",INDIRECT(VLOOKUP(B708,B$8:C$38,2,FALSE)&amp;(10*A708+3))))</f>
        <v/>
      </c>
      <c r="G708" s="17" t="str" cm="1">
        <f t="array" aca="1" ref="G708" ca="1">IF(E708="","",IF(INDIRECT(VLOOKUP(B708,B$8:C$38,2,FALSE)&amp;(10*A708+5))="","",INDIRECT(VLOOKUP(B708,B$8:C$38,2,FALSE)&amp;(10*A708+5))))</f>
        <v/>
      </c>
      <c r="H708" s="17" t="str" cm="1">
        <f t="array" aca="1" ref="H708" ca="1">IF(G708="","",IF(G708="●","振替後",IF(G708="▲","振替前",IF(G708="○","休日",IF(G708="外","非対象期間",IF(INDIRECT(VLOOKUP(B708,B$8:C$38,2,FALSE)&amp;(10*A708+5))="","",INDIRECT(VLOOKUP(B708,B$8:C$38,2,FALSE)&amp;(10*A708+5))))))))</f>
        <v/>
      </c>
    </row>
    <row r="709" spans="1:8">
      <c r="A709" s="17">
        <f t="shared" si="103"/>
        <v>23</v>
      </c>
      <c r="B709" s="17">
        <f t="shared" si="104"/>
        <v>20</v>
      </c>
      <c r="D709" s="89" cm="1">
        <f t="array" aca="1" ref="D709" ca="1">IF(INDIRECT(VLOOKUP(B709,B$8:C$38,2,FALSE)&amp;(10*A709-1))="","",INDIRECT(VLOOKUP(B709,B$8:C$38,2,FALSE)&amp;(10*A709-1)))</f>
        <v>46619</v>
      </c>
      <c r="E709" s="17" t="str">
        <f t="shared" ca="1" si="102"/>
        <v>金</v>
      </c>
      <c r="F709" s="17" t="str" cm="1">
        <f t="array" aca="1" ref="F709" ca="1">IF(E709="","",IF(INDIRECT(VLOOKUP(B709,B$8:C$38,2,FALSE)&amp;(10*A709+3))="","",INDIRECT(VLOOKUP(B709,B$8:C$38,2,FALSE)&amp;(10*A709+3))))</f>
        <v/>
      </c>
      <c r="G709" s="17" t="str" cm="1">
        <f t="array" aca="1" ref="G709" ca="1">IF(E709="","",IF(INDIRECT(VLOOKUP(B709,B$8:C$38,2,FALSE)&amp;(10*A709+5))="","",INDIRECT(VLOOKUP(B709,B$8:C$38,2,FALSE)&amp;(10*A709+5))))</f>
        <v/>
      </c>
      <c r="H709" s="17" t="str" cm="1">
        <f t="array" aca="1" ref="H709" ca="1">IF(G709="","",IF(G709="●","振替後",IF(G709="▲","振替前",IF(G709="○","休日",IF(G709="外","非対象期間",IF(INDIRECT(VLOOKUP(B709,B$8:C$38,2,FALSE)&amp;(10*A709+5))="","",INDIRECT(VLOOKUP(B709,B$8:C$38,2,FALSE)&amp;(10*A709+5))))))))</f>
        <v/>
      </c>
    </row>
    <row r="710" spans="1:8">
      <c r="A710" s="17">
        <f t="shared" si="103"/>
        <v>23</v>
      </c>
      <c r="B710" s="17">
        <f t="shared" si="104"/>
        <v>21</v>
      </c>
      <c r="D710" s="89" cm="1">
        <f t="array" aca="1" ref="D710" ca="1">IF(INDIRECT(VLOOKUP(B710,B$8:C$38,2,FALSE)&amp;(10*A710-1))="","",INDIRECT(VLOOKUP(B710,B$8:C$38,2,FALSE)&amp;(10*A710-1)))</f>
        <v>46620</v>
      </c>
      <c r="E710" s="17" t="str">
        <f t="shared" ca="1" si="102"/>
        <v>土</v>
      </c>
      <c r="F710" s="17" t="str" cm="1">
        <f t="array" aca="1" ref="F710" ca="1">IF(E710="","",IF(INDIRECT(VLOOKUP(B710,B$8:C$38,2,FALSE)&amp;(10*A710+3))="","",INDIRECT(VLOOKUP(B710,B$8:C$38,2,FALSE)&amp;(10*A710+3))))</f>
        <v/>
      </c>
      <c r="G710" s="17" t="str" cm="1">
        <f t="array" aca="1" ref="G710" ca="1">IF(E710="","",IF(INDIRECT(VLOOKUP(B710,B$8:C$38,2,FALSE)&amp;(10*A710+5))="","",INDIRECT(VLOOKUP(B710,B$8:C$38,2,FALSE)&amp;(10*A710+5))))</f>
        <v/>
      </c>
      <c r="H710" s="17" t="str" cm="1">
        <f t="array" aca="1" ref="H710" ca="1">IF(G710="","",IF(G710="●","振替後",IF(G710="▲","振替前",IF(G710="○","休日",IF(G710="外","非対象期間",IF(INDIRECT(VLOOKUP(B710,B$8:C$38,2,FALSE)&amp;(10*A710+5))="","",INDIRECT(VLOOKUP(B710,B$8:C$38,2,FALSE)&amp;(10*A710+5))))))))</f>
        <v/>
      </c>
    </row>
    <row r="711" spans="1:8">
      <c r="A711" s="17">
        <f t="shared" si="103"/>
        <v>23</v>
      </c>
      <c r="B711" s="17">
        <f t="shared" si="104"/>
        <v>22</v>
      </c>
      <c r="D711" s="89" cm="1">
        <f t="array" aca="1" ref="D711" ca="1">IF(INDIRECT(VLOOKUP(B711,B$8:C$38,2,FALSE)&amp;(10*A711-1))="","",INDIRECT(VLOOKUP(B711,B$8:C$38,2,FALSE)&amp;(10*A711-1)))</f>
        <v>46621</v>
      </c>
      <c r="E711" s="17" t="str">
        <f t="shared" ca="1" si="102"/>
        <v>日</v>
      </c>
      <c r="F711" s="17" t="str" cm="1">
        <f t="array" aca="1" ref="F711" ca="1">IF(E711="","",IF(INDIRECT(VLOOKUP(B711,B$8:C$38,2,FALSE)&amp;(10*A711+3))="","",INDIRECT(VLOOKUP(B711,B$8:C$38,2,FALSE)&amp;(10*A711+3))))</f>
        <v/>
      </c>
      <c r="G711" s="17" t="str" cm="1">
        <f t="array" aca="1" ref="G711" ca="1">IF(E711="","",IF(INDIRECT(VLOOKUP(B711,B$8:C$38,2,FALSE)&amp;(10*A711+5))="","",INDIRECT(VLOOKUP(B711,B$8:C$38,2,FALSE)&amp;(10*A711+5))))</f>
        <v/>
      </c>
      <c r="H711" s="17" t="str" cm="1">
        <f t="array" aca="1" ref="H711" ca="1">IF(G711="","",IF(G711="●","振替後",IF(G711="▲","振替前",IF(G711="○","休日",IF(G711="外","非対象期間",IF(INDIRECT(VLOOKUP(B711,B$8:C$38,2,FALSE)&amp;(10*A711+5))="","",INDIRECT(VLOOKUP(B711,B$8:C$38,2,FALSE)&amp;(10*A711+5))))))))</f>
        <v/>
      </c>
    </row>
    <row r="712" spans="1:8">
      <c r="A712" s="17">
        <f t="shared" si="103"/>
        <v>23</v>
      </c>
      <c r="B712" s="17">
        <f t="shared" si="104"/>
        <v>23</v>
      </c>
      <c r="D712" s="89" cm="1">
        <f t="array" aca="1" ref="D712" ca="1">IF(INDIRECT(VLOOKUP(B712,B$8:C$38,2,FALSE)&amp;(10*A712-1))="","",INDIRECT(VLOOKUP(B712,B$8:C$38,2,FALSE)&amp;(10*A712-1)))</f>
        <v>46622</v>
      </c>
      <c r="E712" s="17" t="str">
        <f t="shared" ca="1" si="102"/>
        <v>月</v>
      </c>
      <c r="F712" s="17" t="str" cm="1">
        <f t="array" aca="1" ref="F712" ca="1">IF(E712="","",IF(INDIRECT(VLOOKUP(B712,B$8:C$38,2,FALSE)&amp;(10*A712+3))="","",INDIRECT(VLOOKUP(B712,B$8:C$38,2,FALSE)&amp;(10*A712+3))))</f>
        <v/>
      </c>
      <c r="G712" s="17" t="str" cm="1">
        <f t="array" aca="1" ref="G712" ca="1">IF(E712="","",IF(INDIRECT(VLOOKUP(B712,B$8:C$38,2,FALSE)&amp;(10*A712+5))="","",INDIRECT(VLOOKUP(B712,B$8:C$38,2,FALSE)&amp;(10*A712+5))))</f>
        <v/>
      </c>
      <c r="H712" s="17" t="str" cm="1">
        <f t="array" aca="1" ref="H712" ca="1">IF(G712="","",IF(G712="●","振替後",IF(G712="▲","振替前",IF(G712="○","休日",IF(G712="外","非対象期間",IF(INDIRECT(VLOOKUP(B712,B$8:C$38,2,FALSE)&amp;(10*A712+5))="","",INDIRECT(VLOOKUP(B712,B$8:C$38,2,FALSE)&amp;(10*A712+5))))))))</f>
        <v/>
      </c>
    </row>
    <row r="713" spans="1:8">
      <c r="A713" s="17">
        <f t="shared" si="103"/>
        <v>23</v>
      </c>
      <c r="B713" s="17">
        <f t="shared" si="104"/>
        <v>24</v>
      </c>
      <c r="D713" s="89" cm="1">
        <f t="array" aca="1" ref="D713" ca="1">IF(INDIRECT(VLOOKUP(B713,B$8:C$38,2,FALSE)&amp;(10*A713-1))="","",INDIRECT(VLOOKUP(B713,B$8:C$38,2,FALSE)&amp;(10*A713-1)))</f>
        <v>46623</v>
      </c>
      <c r="E713" s="17" t="str">
        <f t="shared" ref="E713:E776" ca="1" si="105">TEXT(D713,"aaa")</f>
        <v>火</v>
      </c>
      <c r="F713" s="17" t="str" cm="1">
        <f t="array" aca="1" ref="F713" ca="1">IF(E713="","",IF(INDIRECT(VLOOKUP(B713,B$8:C$38,2,FALSE)&amp;(10*A713+3))="","",INDIRECT(VLOOKUP(B713,B$8:C$38,2,FALSE)&amp;(10*A713+3))))</f>
        <v/>
      </c>
      <c r="G713" s="17" t="str" cm="1">
        <f t="array" aca="1" ref="G713" ca="1">IF(E713="","",IF(INDIRECT(VLOOKUP(B713,B$8:C$38,2,FALSE)&amp;(10*A713+5))="","",INDIRECT(VLOOKUP(B713,B$8:C$38,2,FALSE)&amp;(10*A713+5))))</f>
        <v/>
      </c>
      <c r="H713" s="17" t="str" cm="1">
        <f t="array" aca="1" ref="H713" ca="1">IF(G713="","",IF(G713="●","振替後",IF(G713="▲","振替前",IF(G713="○","休日",IF(G713="外","非対象期間",IF(INDIRECT(VLOOKUP(B713,B$8:C$38,2,FALSE)&amp;(10*A713+5))="","",INDIRECT(VLOOKUP(B713,B$8:C$38,2,FALSE)&amp;(10*A713+5))))))))</f>
        <v/>
      </c>
    </row>
    <row r="714" spans="1:8">
      <c r="A714" s="17">
        <f t="shared" si="103"/>
        <v>23</v>
      </c>
      <c r="B714" s="17">
        <f t="shared" si="104"/>
        <v>25</v>
      </c>
      <c r="D714" s="89" cm="1">
        <f t="array" aca="1" ref="D714" ca="1">IF(INDIRECT(VLOOKUP(B714,B$8:C$38,2,FALSE)&amp;(10*A714-1))="","",INDIRECT(VLOOKUP(B714,B$8:C$38,2,FALSE)&amp;(10*A714-1)))</f>
        <v>46624</v>
      </c>
      <c r="E714" s="17" t="str">
        <f t="shared" ca="1" si="105"/>
        <v>水</v>
      </c>
      <c r="F714" s="17" t="str" cm="1">
        <f t="array" aca="1" ref="F714" ca="1">IF(E714="","",IF(INDIRECT(VLOOKUP(B714,B$8:C$38,2,FALSE)&amp;(10*A714+3))="","",INDIRECT(VLOOKUP(B714,B$8:C$38,2,FALSE)&amp;(10*A714+3))))</f>
        <v/>
      </c>
      <c r="G714" s="17" t="str" cm="1">
        <f t="array" aca="1" ref="G714" ca="1">IF(E714="","",IF(INDIRECT(VLOOKUP(B714,B$8:C$38,2,FALSE)&amp;(10*A714+5))="","",INDIRECT(VLOOKUP(B714,B$8:C$38,2,FALSE)&amp;(10*A714+5))))</f>
        <v/>
      </c>
      <c r="H714" s="17" t="str" cm="1">
        <f t="array" aca="1" ref="H714" ca="1">IF(G714="","",IF(G714="●","振替後",IF(G714="▲","振替前",IF(G714="○","休日",IF(G714="外","非対象期間",IF(INDIRECT(VLOOKUP(B714,B$8:C$38,2,FALSE)&amp;(10*A714+5))="","",INDIRECT(VLOOKUP(B714,B$8:C$38,2,FALSE)&amp;(10*A714+5))))))))</f>
        <v/>
      </c>
    </row>
    <row r="715" spans="1:8">
      <c r="A715" s="17">
        <f t="shared" si="103"/>
        <v>23</v>
      </c>
      <c r="B715" s="17">
        <f t="shared" si="104"/>
        <v>26</v>
      </c>
      <c r="D715" s="89" cm="1">
        <f t="array" aca="1" ref="D715" ca="1">IF(INDIRECT(VLOOKUP(B715,B$8:C$38,2,FALSE)&amp;(10*A715-1))="","",INDIRECT(VLOOKUP(B715,B$8:C$38,2,FALSE)&amp;(10*A715-1)))</f>
        <v>46625</v>
      </c>
      <c r="E715" s="17" t="str">
        <f t="shared" ca="1" si="105"/>
        <v>木</v>
      </c>
      <c r="F715" s="17" t="str" cm="1">
        <f t="array" aca="1" ref="F715" ca="1">IF(E715="","",IF(INDIRECT(VLOOKUP(B715,B$8:C$38,2,FALSE)&amp;(10*A715+3))="","",INDIRECT(VLOOKUP(B715,B$8:C$38,2,FALSE)&amp;(10*A715+3))))</f>
        <v/>
      </c>
      <c r="G715" s="17" t="str" cm="1">
        <f t="array" aca="1" ref="G715" ca="1">IF(E715="","",IF(INDIRECT(VLOOKUP(B715,B$8:C$38,2,FALSE)&amp;(10*A715+5))="","",INDIRECT(VLOOKUP(B715,B$8:C$38,2,FALSE)&amp;(10*A715+5))))</f>
        <v/>
      </c>
      <c r="H715" s="17" t="str" cm="1">
        <f t="array" aca="1" ref="H715" ca="1">IF(G715="","",IF(G715="●","振替後",IF(G715="▲","振替前",IF(G715="○","休日",IF(G715="外","非対象期間",IF(INDIRECT(VLOOKUP(B715,B$8:C$38,2,FALSE)&amp;(10*A715+5))="","",INDIRECT(VLOOKUP(B715,B$8:C$38,2,FALSE)&amp;(10*A715+5))))))))</f>
        <v/>
      </c>
    </row>
    <row r="716" spans="1:8">
      <c r="A716" s="17">
        <f t="shared" si="103"/>
        <v>23</v>
      </c>
      <c r="B716" s="17">
        <f t="shared" si="104"/>
        <v>27</v>
      </c>
      <c r="D716" s="89" cm="1">
        <f t="array" aca="1" ref="D716" ca="1">IF(INDIRECT(VLOOKUP(B716,B$8:C$38,2,FALSE)&amp;(10*A716-1))="","",INDIRECT(VLOOKUP(B716,B$8:C$38,2,FALSE)&amp;(10*A716-1)))</f>
        <v>46626</v>
      </c>
      <c r="E716" s="17" t="str">
        <f t="shared" ca="1" si="105"/>
        <v>金</v>
      </c>
      <c r="F716" s="17" t="str" cm="1">
        <f t="array" aca="1" ref="F716" ca="1">IF(E716="","",IF(INDIRECT(VLOOKUP(B716,B$8:C$38,2,FALSE)&amp;(10*A716+3))="","",INDIRECT(VLOOKUP(B716,B$8:C$38,2,FALSE)&amp;(10*A716+3))))</f>
        <v/>
      </c>
      <c r="G716" s="17" t="str" cm="1">
        <f t="array" aca="1" ref="G716" ca="1">IF(E716="","",IF(INDIRECT(VLOOKUP(B716,B$8:C$38,2,FALSE)&amp;(10*A716+5))="","",INDIRECT(VLOOKUP(B716,B$8:C$38,2,FALSE)&amp;(10*A716+5))))</f>
        <v/>
      </c>
      <c r="H716" s="17" t="str" cm="1">
        <f t="array" aca="1" ref="H716" ca="1">IF(G716="","",IF(G716="●","振替後",IF(G716="▲","振替前",IF(G716="○","休日",IF(G716="外","非対象期間",IF(INDIRECT(VLOOKUP(B716,B$8:C$38,2,FALSE)&amp;(10*A716+5))="","",INDIRECT(VLOOKUP(B716,B$8:C$38,2,FALSE)&amp;(10*A716+5))))))))</f>
        <v/>
      </c>
    </row>
    <row r="717" spans="1:8">
      <c r="A717" s="17">
        <f t="shared" si="103"/>
        <v>23</v>
      </c>
      <c r="B717" s="17">
        <f t="shared" si="104"/>
        <v>28</v>
      </c>
      <c r="D717" s="89" cm="1">
        <f t="array" aca="1" ref="D717" ca="1">IF(INDIRECT(VLOOKUP(B717,B$8:C$38,2,FALSE)&amp;(10*A717-1))="","",INDIRECT(VLOOKUP(B717,B$8:C$38,2,FALSE)&amp;(10*A717-1)))</f>
        <v>46627</v>
      </c>
      <c r="E717" s="17" t="str">
        <f t="shared" ca="1" si="105"/>
        <v>土</v>
      </c>
      <c r="F717" s="17" t="str" cm="1">
        <f t="array" aca="1" ref="F717" ca="1">IF(E717="","",IF(INDIRECT(VLOOKUP(B717,B$8:C$38,2,FALSE)&amp;(10*A717+3))="","",INDIRECT(VLOOKUP(B717,B$8:C$38,2,FALSE)&amp;(10*A717+3))))</f>
        <v/>
      </c>
      <c r="G717" s="17" t="str" cm="1">
        <f t="array" aca="1" ref="G717" ca="1">IF(E717="","",IF(INDIRECT(VLOOKUP(B717,B$8:C$38,2,FALSE)&amp;(10*A717+5))="","",INDIRECT(VLOOKUP(B717,B$8:C$38,2,FALSE)&amp;(10*A717+5))))</f>
        <v/>
      </c>
      <c r="H717" s="17" t="str" cm="1">
        <f t="array" aca="1" ref="H717" ca="1">IF(G717="","",IF(G717="●","振替後",IF(G717="▲","振替前",IF(G717="○","休日",IF(G717="外","非対象期間",IF(INDIRECT(VLOOKUP(B717,B$8:C$38,2,FALSE)&amp;(10*A717+5))="","",INDIRECT(VLOOKUP(B717,B$8:C$38,2,FALSE)&amp;(10*A717+5))))))))</f>
        <v/>
      </c>
    </row>
    <row r="718" spans="1:8">
      <c r="A718" s="17">
        <f t="shared" si="103"/>
        <v>23</v>
      </c>
      <c r="B718" s="17">
        <f t="shared" si="104"/>
        <v>29</v>
      </c>
      <c r="D718" s="89" cm="1">
        <f t="array" aca="1" ref="D718" ca="1">IF(INDIRECT(VLOOKUP(B718,B$8:C$38,2,FALSE)&amp;(10*A718-1))="","",INDIRECT(VLOOKUP(B718,B$8:C$38,2,FALSE)&amp;(10*A718-1)))</f>
        <v>46628</v>
      </c>
      <c r="E718" s="17" t="str">
        <f t="shared" ca="1" si="105"/>
        <v>日</v>
      </c>
      <c r="F718" s="17" t="str" cm="1">
        <f t="array" aca="1" ref="F718" ca="1">IF(E718="","",IF(INDIRECT(VLOOKUP(B718,B$8:C$38,2,FALSE)&amp;(10*A718+3))="","",INDIRECT(VLOOKUP(B718,B$8:C$38,2,FALSE)&amp;(10*A718+3))))</f>
        <v/>
      </c>
      <c r="G718" s="17" t="str" cm="1">
        <f t="array" aca="1" ref="G718" ca="1">IF(E718="","",IF(INDIRECT(VLOOKUP(B718,B$8:C$38,2,FALSE)&amp;(10*A718+5))="","",INDIRECT(VLOOKUP(B718,B$8:C$38,2,FALSE)&amp;(10*A718+5))))</f>
        <v/>
      </c>
      <c r="H718" s="17" t="str" cm="1">
        <f t="array" aca="1" ref="H718" ca="1">IF(G718="","",IF(G718="●","振替後",IF(G718="▲","振替前",IF(G718="○","休日",IF(G718="外","非対象期間",IF(INDIRECT(VLOOKUP(B718,B$8:C$38,2,FALSE)&amp;(10*A718+5))="","",INDIRECT(VLOOKUP(B718,B$8:C$38,2,FALSE)&amp;(10*A718+5))))))))</f>
        <v/>
      </c>
    </row>
    <row r="719" spans="1:8">
      <c r="A719" s="17">
        <f t="shared" si="103"/>
        <v>23</v>
      </c>
      <c r="B719" s="17">
        <f t="shared" si="104"/>
        <v>30</v>
      </c>
      <c r="D719" s="89" cm="1">
        <f t="array" aca="1" ref="D719" ca="1">IF(INDIRECT(VLOOKUP(B719,B$8:C$38,2,FALSE)&amp;(10*A719-1))="","",INDIRECT(VLOOKUP(B719,B$8:C$38,2,FALSE)&amp;(10*A719-1)))</f>
        <v>46629</v>
      </c>
      <c r="E719" s="17" t="str">
        <f t="shared" ca="1" si="105"/>
        <v>月</v>
      </c>
      <c r="F719" s="17" t="str" cm="1">
        <f t="array" aca="1" ref="F719" ca="1">IF(E719="","",IF(INDIRECT(VLOOKUP(B719,B$8:C$38,2,FALSE)&amp;(10*A719+3))="","",INDIRECT(VLOOKUP(B719,B$8:C$38,2,FALSE)&amp;(10*A719+3))))</f>
        <v/>
      </c>
      <c r="G719" s="17" t="str" cm="1">
        <f t="array" aca="1" ref="G719" ca="1">IF(E719="","",IF(INDIRECT(VLOOKUP(B719,B$8:C$38,2,FALSE)&amp;(10*A719+5))="","",INDIRECT(VLOOKUP(B719,B$8:C$38,2,FALSE)&amp;(10*A719+5))))</f>
        <v/>
      </c>
      <c r="H719" s="17" t="str" cm="1">
        <f t="array" aca="1" ref="H719" ca="1">IF(G719="","",IF(G719="●","振替後",IF(G719="▲","振替前",IF(G719="○","休日",IF(G719="外","非対象期間",IF(INDIRECT(VLOOKUP(B719,B$8:C$38,2,FALSE)&amp;(10*A719+5))="","",INDIRECT(VLOOKUP(B719,B$8:C$38,2,FALSE)&amp;(10*A719+5))))))))</f>
        <v/>
      </c>
    </row>
    <row r="720" spans="1:8">
      <c r="A720" s="17">
        <f t="shared" si="103"/>
        <v>23</v>
      </c>
      <c r="B720" s="17">
        <f t="shared" si="104"/>
        <v>31</v>
      </c>
      <c r="D720" s="89" cm="1">
        <f t="array" aca="1" ref="D720" ca="1">IF(INDIRECT(VLOOKUP(B720,B$8:C$38,2,FALSE)&amp;(10*A720-1))="","",INDIRECT(VLOOKUP(B720,B$8:C$38,2,FALSE)&amp;(10*A720-1)))</f>
        <v>46630</v>
      </c>
      <c r="E720" s="17" t="str">
        <f t="shared" ca="1" si="105"/>
        <v>火</v>
      </c>
      <c r="F720" s="17" t="str" cm="1">
        <f t="array" aca="1" ref="F720" ca="1">IF(E720="","",IF(INDIRECT(VLOOKUP(B720,B$8:C$38,2,FALSE)&amp;(10*A720+3))="","",INDIRECT(VLOOKUP(B720,B$8:C$38,2,FALSE)&amp;(10*A720+3))))</f>
        <v/>
      </c>
      <c r="G720" s="17" t="str" cm="1">
        <f t="array" aca="1" ref="G720" ca="1">IF(E720="","",IF(INDIRECT(VLOOKUP(B720,B$8:C$38,2,FALSE)&amp;(10*A720+5))="","",INDIRECT(VLOOKUP(B720,B$8:C$38,2,FALSE)&amp;(10*A720+5))))</f>
        <v/>
      </c>
      <c r="H720" s="17" t="str" cm="1">
        <f t="array" aca="1" ref="H720" ca="1">IF(G720="","",IF(G720="●","振替後",IF(G720="▲","振替前",IF(G720="○","休日",IF(G720="外","非対象期間",IF(INDIRECT(VLOOKUP(B720,B$8:C$38,2,FALSE)&amp;(10*A720+5))="","",INDIRECT(VLOOKUP(B720,B$8:C$38,2,FALSE)&amp;(10*A720+5))))))))</f>
        <v/>
      </c>
    </row>
    <row r="721" spans="1:8">
      <c r="A721" s="17">
        <f t="shared" si="103"/>
        <v>24</v>
      </c>
      <c r="B721" s="17">
        <f t="shared" si="104"/>
        <v>1</v>
      </c>
      <c r="D721" s="89" cm="1">
        <f t="array" aca="1" ref="D721" ca="1">IF(INDIRECT(VLOOKUP(B721,B$8:C$38,2,FALSE)&amp;(10*A721-1))="","",INDIRECT(VLOOKUP(B721,B$8:C$38,2,FALSE)&amp;(10*A721-1)))</f>
        <v>46631</v>
      </c>
      <c r="E721" s="17" t="str">
        <f t="shared" ca="1" si="105"/>
        <v>水</v>
      </c>
      <c r="F721" s="17" t="str" cm="1">
        <f t="array" aca="1" ref="F721" ca="1">IF(E721="","",IF(INDIRECT(VLOOKUP(B721,B$8:C$38,2,FALSE)&amp;(10*A721+3))="","",INDIRECT(VLOOKUP(B721,B$8:C$38,2,FALSE)&amp;(10*A721+3))))</f>
        <v/>
      </c>
      <c r="G721" s="17" t="str" cm="1">
        <f t="array" aca="1" ref="G721" ca="1">IF(E721="","",IF(INDIRECT(VLOOKUP(B721,B$8:C$38,2,FALSE)&amp;(10*A721+5))="","",INDIRECT(VLOOKUP(B721,B$8:C$38,2,FALSE)&amp;(10*A721+5))))</f>
        <v/>
      </c>
      <c r="H721" s="17" t="str" cm="1">
        <f t="array" aca="1" ref="H721" ca="1">IF(G721="","",IF(G721="●","振替後",IF(G721="▲","振替前",IF(G721="○","休日",IF(G721="外","非対象期間",IF(INDIRECT(VLOOKUP(B721,B$8:C$38,2,FALSE)&amp;(10*A721+5))="","",INDIRECT(VLOOKUP(B721,B$8:C$38,2,FALSE)&amp;(10*A721+5))))))))</f>
        <v/>
      </c>
    </row>
    <row r="722" spans="1:8">
      <c r="A722" s="17">
        <f t="shared" si="103"/>
        <v>24</v>
      </c>
      <c r="B722" s="17">
        <f t="shared" si="104"/>
        <v>2</v>
      </c>
      <c r="D722" s="89" cm="1">
        <f t="array" aca="1" ref="D722" ca="1">IF(INDIRECT(VLOOKUP(B722,B$8:C$38,2,FALSE)&amp;(10*A722-1))="","",INDIRECT(VLOOKUP(B722,B$8:C$38,2,FALSE)&amp;(10*A722-1)))</f>
        <v>46632</v>
      </c>
      <c r="E722" s="17" t="str">
        <f t="shared" ca="1" si="105"/>
        <v>木</v>
      </c>
      <c r="F722" s="17" t="str" cm="1">
        <f t="array" aca="1" ref="F722" ca="1">IF(E722="","",IF(INDIRECT(VLOOKUP(B722,B$8:C$38,2,FALSE)&amp;(10*A722+3))="","",INDIRECT(VLOOKUP(B722,B$8:C$38,2,FALSE)&amp;(10*A722+3))))</f>
        <v/>
      </c>
      <c r="G722" s="17" t="str" cm="1">
        <f t="array" aca="1" ref="G722" ca="1">IF(E722="","",IF(INDIRECT(VLOOKUP(B722,B$8:C$38,2,FALSE)&amp;(10*A722+5))="","",INDIRECT(VLOOKUP(B722,B$8:C$38,2,FALSE)&amp;(10*A722+5))))</f>
        <v/>
      </c>
      <c r="H722" s="17" t="str" cm="1">
        <f t="array" aca="1" ref="H722" ca="1">IF(G722="","",IF(G722="●","振替後",IF(G722="▲","振替前",IF(G722="○","休日",IF(G722="外","非対象期間",IF(INDIRECT(VLOOKUP(B722,B$8:C$38,2,FALSE)&amp;(10*A722+5))="","",INDIRECT(VLOOKUP(B722,B$8:C$38,2,FALSE)&amp;(10*A722+5))))))))</f>
        <v/>
      </c>
    </row>
    <row r="723" spans="1:8">
      <c r="A723" s="17">
        <f t="shared" si="103"/>
        <v>24</v>
      </c>
      <c r="B723" s="17">
        <f t="shared" si="104"/>
        <v>3</v>
      </c>
      <c r="D723" s="89" cm="1">
        <f t="array" aca="1" ref="D723" ca="1">IF(INDIRECT(VLOOKUP(B723,B$8:C$38,2,FALSE)&amp;(10*A723-1))="","",INDIRECT(VLOOKUP(B723,B$8:C$38,2,FALSE)&amp;(10*A723-1)))</f>
        <v>46633</v>
      </c>
      <c r="E723" s="17" t="str">
        <f t="shared" ca="1" si="105"/>
        <v>金</v>
      </c>
      <c r="F723" s="17" t="str" cm="1">
        <f t="array" aca="1" ref="F723" ca="1">IF(E723="","",IF(INDIRECT(VLOOKUP(B723,B$8:C$38,2,FALSE)&amp;(10*A723+3))="","",INDIRECT(VLOOKUP(B723,B$8:C$38,2,FALSE)&amp;(10*A723+3))))</f>
        <v/>
      </c>
      <c r="G723" s="17" t="str" cm="1">
        <f t="array" aca="1" ref="G723" ca="1">IF(E723="","",IF(INDIRECT(VLOOKUP(B723,B$8:C$38,2,FALSE)&amp;(10*A723+5))="","",INDIRECT(VLOOKUP(B723,B$8:C$38,2,FALSE)&amp;(10*A723+5))))</f>
        <v/>
      </c>
      <c r="H723" s="17" t="str" cm="1">
        <f t="array" aca="1" ref="H723" ca="1">IF(G723="","",IF(G723="●","振替後",IF(G723="▲","振替前",IF(G723="○","休日",IF(G723="外","非対象期間",IF(INDIRECT(VLOOKUP(B723,B$8:C$38,2,FALSE)&amp;(10*A723+5))="","",INDIRECT(VLOOKUP(B723,B$8:C$38,2,FALSE)&amp;(10*A723+5))))))))</f>
        <v/>
      </c>
    </row>
    <row r="724" spans="1:8">
      <c r="A724" s="17">
        <f t="shared" si="103"/>
        <v>24</v>
      </c>
      <c r="B724" s="17">
        <f t="shared" si="104"/>
        <v>4</v>
      </c>
      <c r="D724" s="89" cm="1">
        <f t="array" aca="1" ref="D724" ca="1">IF(INDIRECT(VLOOKUP(B724,B$8:C$38,2,FALSE)&amp;(10*A724-1))="","",INDIRECT(VLOOKUP(B724,B$8:C$38,2,FALSE)&amp;(10*A724-1)))</f>
        <v>46634</v>
      </c>
      <c r="E724" s="17" t="str">
        <f t="shared" ca="1" si="105"/>
        <v>土</v>
      </c>
      <c r="F724" s="17" t="str" cm="1">
        <f t="array" aca="1" ref="F724" ca="1">IF(E724="","",IF(INDIRECT(VLOOKUP(B724,B$8:C$38,2,FALSE)&amp;(10*A724+3))="","",INDIRECT(VLOOKUP(B724,B$8:C$38,2,FALSE)&amp;(10*A724+3))))</f>
        <v/>
      </c>
      <c r="G724" s="17" t="str" cm="1">
        <f t="array" aca="1" ref="G724" ca="1">IF(E724="","",IF(INDIRECT(VLOOKUP(B724,B$8:C$38,2,FALSE)&amp;(10*A724+5))="","",INDIRECT(VLOOKUP(B724,B$8:C$38,2,FALSE)&amp;(10*A724+5))))</f>
        <v/>
      </c>
      <c r="H724" s="17" t="str" cm="1">
        <f t="array" aca="1" ref="H724" ca="1">IF(G724="","",IF(G724="●","振替後",IF(G724="▲","振替前",IF(G724="○","休日",IF(G724="外","非対象期間",IF(INDIRECT(VLOOKUP(B724,B$8:C$38,2,FALSE)&amp;(10*A724+5))="","",INDIRECT(VLOOKUP(B724,B$8:C$38,2,FALSE)&amp;(10*A724+5))))))))</f>
        <v/>
      </c>
    </row>
    <row r="725" spans="1:8">
      <c r="A725" s="17">
        <f t="shared" si="103"/>
        <v>24</v>
      </c>
      <c r="B725" s="17">
        <f t="shared" si="104"/>
        <v>5</v>
      </c>
      <c r="D725" s="89" cm="1">
        <f t="array" aca="1" ref="D725" ca="1">IF(INDIRECT(VLOOKUP(B725,B$8:C$38,2,FALSE)&amp;(10*A725-1))="","",INDIRECT(VLOOKUP(B725,B$8:C$38,2,FALSE)&amp;(10*A725-1)))</f>
        <v>46635</v>
      </c>
      <c r="E725" s="17" t="str">
        <f t="shared" ca="1" si="105"/>
        <v>日</v>
      </c>
      <c r="F725" s="17" t="str" cm="1">
        <f t="array" aca="1" ref="F725" ca="1">IF(E725="","",IF(INDIRECT(VLOOKUP(B725,B$8:C$38,2,FALSE)&amp;(10*A725+3))="","",INDIRECT(VLOOKUP(B725,B$8:C$38,2,FALSE)&amp;(10*A725+3))))</f>
        <v/>
      </c>
      <c r="G725" s="17" t="str" cm="1">
        <f t="array" aca="1" ref="G725" ca="1">IF(E725="","",IF(INDIRECT(VLOOKUP(B725,B$8:C$38,2,FALSE)&amp;(10*A725+5))="","",INDIRECT(VLOOKUP(B725,B$8:C$38,2,FALSE)&amp;(10*A725+5))))</f>
        <v/>
      </c>
      <c r="H725" s="17" t="str" cm="1">
        <f t="array" aca="1" ref="H725" ca="1">IF(G725="","",IF(G725="●","振替後",IF(G725="▲","振替前",IF(G725="○","休日",IF(G725="外","非対象期間",IF(INDIRECT(VLOOKUP(B725,B$8:C$38,2,FALSE)&amp;(10*A725+5))="","",INDIRECT(VLOOKUP(B725,B$8:C$38,2,FALSE)&amp;(10*A725+5))))))))</f>
        <v/>
      </c>
    </row>
    <row r="726" spans="1:8">
      <c r="A726" s="17">
        <f t="shared" si="103"/>
        <v>24</v>
      </c>
      <c r="B726" s="17">
        <f t="shared" si="104"/>
        <v>6</v>
      </c>
      <c r="D726" s="89" cm="1">
        <f t="array" aca="1" ref="D726" ca="1">IF(INDIRECT(VLOOKUP(B726,B$8:C$38,2,FALSE)&amp;(10*A726-1))="","",INDIRECT(VLOOKUP(B726,B$8:C$38,2,FALSE)&amp;(10*A726-1)))</f>
        <v>46636</v>
      </c>
      <c r="E726" s="17" t="str">
        <f t="shared" ca="1" si="105"/>
        <v>月</v>
      </c>
      <c r="F726" s="17" t="str" cm="1">
        <f t="array" aca="1" ref="F726" ca="1">IF(E726="","",IF(INDIRECT(VLOOKUP(B726,B$8:C$38,2,FALSE)&amp;(10*A726+3))="","",INDIRECT(VLOOKUP(B726,B$8:C$38,2,FALSE)&amp;(10*A726+3))))</f>
        <v/>
      </c>
      <c r="G726" s="17" t="str" cm="1">
        <f t="array" aca="1" ref="G726" ca="1">IF(E726="","",IF(INDIRECT(VLOOKUP(B726,B$8:C$38,2,FALSE)&amp;(10*A726+5))="","",INDIRECT(VLOOKUP(B726,B$8:C$38,2,FALSE)&amp;(10*A726+5))))</f>
        <v/>
      </c>
      <c r="H726" s="17" t="str" cm="1">
        <f t="array" aca="1" ref="H726" ca="1">IF(G726="","",IF(G726="●","振替後",IF(G726="▲","振替前",IF(G726="○","休日",IF(G726="外","非対象期間",IF(INDIRECT(VLOOKUP(B726,B$8:C$38,2,FALSE)&amp;(10*A726+5))="","",INDIRECT(VLOOKUP(B726,B$8:C$38,2,FALSE)&amp;(10*A726+5))))))))</f>
        <v/>
      </c>
    </row>
    <row r="727" spans="1:8">
      <c r="A727" s="17">
        <f t="shared" si="103"/>
        <v>24</v>
      </c>
      <c r="B727" s="17">
        <f t="shared" si="104"/>
        <v>7</v>
      </c>
      <c r="D727" s="89" cm="1">
        <f t="array" aca="1" ref="D727" ca="1">IF(INDIRECT(VLOOKUP(B727,B$8:C$38,2,FALSE)&amp;(10*A727-1))="","",INDIRECT(VLOOKUP(B727,B$8:C$38,2,FALSE)&amp;(10*A727-1)))</f>
        <v>46637</v>
      </c>
      <c r="E727" s="17" t="str">
        <f t="shared" ca="1" si="105"/>
        <v>火</v>
      </c>
      <c r="F727" s="17" t="str" cm="1">
        <f t="array" aca="1" ref="F727" ca="1">IF(E727="","",IF(INDIRECT(VLOOKUP(B727,B$8:C$38,2,FALSE)&amp;(10*A727+3))="","",INDIRECT(VLOOKUP(B727,B$8:C$38,2,FALSE)&amp;(10*A727+3))))</f>
        <v/>
      </c>
      <c r="G727" s="17" t="str" cm="1">
        <f t="array" aca="1" ref="G727" ca="1">IF(E727="","",IF(INDIRECT(VLOOKUP(B727,B$8:C$38,2,FALSE)&amp;(10*A727+5))="","",INDIRECT(VLOOKUP(B727,B$8:C$38,2,FALSE)&amp;(10*A727+5))))</f>
        <v/>
      </c>
      <c r="H727" s="17" t="str" cm="1">
        <f t="array" aca="1" ref="H727" ca="1">IF(G727="","",IF(G727="●","振替後",IF(G727="▲","振替前",IF(G727="○","休日",IF(G727="外","非対象期間",IF(INDIRECT(VLOOKUP(B727,B$8:C$38,2,FALSE)&amp;(10*A727+5))="","",INDIRECT(VLOOKUP(B727,B$8:C$38,2,FALSE)&amp;(10*A727+5))))))))</f>
        <v/>
      </c>
    </row>
    <row r="728" spans="1:8">
      <c r="A728" s="17">
        <f t="shared" si="103"/>
        <v>24</v>
      </c>
      <c r="B728" s="17">
        <f t="shared" si="104"/>
        <v>8</v>
      </c>
      <c r="D728" s="89" cm="1">
        <f t="array" aca="1" ref="D728" ca="1">IF(INDIRECT(VLOOKUP(B728,B$8:C$38,2,FALSE)&amp;(10*A728-1))="","",INDIRECT(VLOOKUP(B728,B$8:C$38,2,FALSE)&amp;(10*A728-1)))</f>
        <v>46638</v>
      </c>
      <c r="E728" s="17" t="str">
        <f t="shared" ca="1" si="105"/>
        <v>水</v>
      </c>
      <c r="F728" s="17" t="str" cm="1">
        <f t="array" aca="1" ref="F728" ca="1">IF(E728="","",IF(INDIRECT(VLOOKUP(B728,B$8:C$38,2,FALSE)&amp;(10*A728+3))="","",INDIRECT(VLOOKUP(B728,B$8:C$38,2,FALSE)&amp;(10*A728+3))))</f>
        <v/>
      </c>
      <c r="G728" s="17" t="str" cm="1">
        <f t="array" aca="1" ref="G728" ca="1">IF(E728="","",IF(INDIRECT(VLOOKUP(B728,B$8:C$38,2,FALSE)&amp;(10*A728+5))="","",INDIRECT(VLOOKUP(B728,B$8:C$38,2,FALSE)&amp;(10*A728+5))))</f>
        <v/>
      </c>
      <c r="H728" s="17" t="str" cm="1">
        <f t="array" aca="1" ref="H728" ca="1">IF(G728="","",IF(G728="●","振替後",IF(G728="▲","振替前",IF(G728="○","休日",IF(G728="外","非対象期間",IF(INDIRECT(VLOOKUP(B728,B$8:C$38,2,FALSE)&amp;(10*A728+5))="","",INDIRECT(VLOOKUP(B728,B$8:C$38,2,FALSE)&amp;(10*A728+5))))))))</f>
        <v/>
      </c>
    </row>
    <row r="729" spans="1:8">
      <c r="A729" s="17">
        <f t="shared" si="103"/>
        <v>24</v>
      </c>
      <c r="B729" s="17">
        <f t="shared" si="104"/>
        <v>9</v>
      </c>
      <c r="D729" s="89" cm="1">
        <f t="array" aca="1" ref="D729" ca="1">IF(INDIRECT(VLOOKUP(B729,B$8:C$38,2,FALSE)&amp;(10*A729-1))="","",INDIRECT(VLOOKUP(B729,B$8:C$38,2,FALSE)&amp;(10*A729-1)))</f>
        <v>46639</v>
      </c>
      <c r="E729" s="17" t="str">
        <f t="shared" ca="1" si="105"/>
        <v>木</v>
      </c>
      <c r="F729" s="17" t="str" cm="1">
        <f t="array" aca="1" ref="F729" ca="1">IF(E729="","",IF(INDIRECT(VLOOKUP(B729,B$8:C$38,2,FALSE)&amp;(10*A729+3))="","",INDIRECT(VLOOKUP(B729,B$8:C$38,2,FALSE)&amp;(10*A729+3))))</f>
        <v/>
      </c>
      <c r="G729" s="17" t="str" cm="1">
        <f t="array" aca="1" ref="G729" ca="1">IF(E729="","",IF(INDIRECT(VLOOKUP(B729,B$8:C$38,2,FALSE)&amp;(10*A729+5))="","",INDIRECT(VLOOKUP(B729,B$8:C$38,2,FALSE)&amp;(10*A729+5))))</f>
        <v/>
      </c>
      <c r="H729" s="17" t="str" cm="1">
        <f t="array" aca="1" ref="H729" ca="1">IF(G729="","",IF(G729="●","振替後",IF(G729="▲","振替前",IF(G729="○","休日",IF(G729="外","非対象期間",IF(INDIRECT(VLOOKUP(B729,B$8:C$38,2,FALSE)&amp;(10*A729+5))="","",INDIRECT(VLOOKUP(B729,B$8:C$38,2,FALSE)&amp;(10*A729+5))))))))</f>
        <v/>
      </c>
    </row>
    <row r="730" spans="1:8">
      <c r="A730" s="17">
        <f t="shared" si="103"/>
        <v>24</v>
      </c>
      <c r="B730" s="17">
        <f t="shared" si="104"/>
        <v>10</v>
      </c>
      <c r="D730" s="89" cm="1">
        <f t="array" aca="1" ref="D730" ca="1">IF(INDIRECT(VLOOKUP(B730,B$8:C$38,2,FALSE)&amp;(10*A730-1))="","",INDIRECT(VLOOKUP(B730,B$8:C$38,2,FALSE)&amp;(10*A730-1)))</f>
        <v>46640</v>
      </c>
      <c r="E730" s="17" t="str">
        <f t="shared" ca="1" si="105"/>
        <v>金</v>
      </c>
      <c r="F730" s="17" t="str" cm="1">
        <f t="array" aca="1" ref="F730" ca="1">IF(E730="","",IF(INDIRECT(VLOOKUP(B730,B$8:C$38,2,FALSE)&amp;(10*A730+3))="","",INDIRECT(VLOOKUP(B730,B$8:C$38,2,FALSE)&amp;(10*A730+3))))</f>
        <v/>
      </c>
      <c r="G730" s="17" t="str" cm="1">
        <f t="array" aca="1" ref="G730" ca="1">IF(E730="","",IF(INDIRECT(VLOOKUP(B730,B$8:C$38,2,FALSE)&amp;(10*A730+5))="","",INDIRECT(VLOOKUP(B730,B$8:C$38,2,FALSE)&amp;(10*A730+5))))</f>
        <v/>
      </c>
      <c r="H730" s="17" t="str" cm="1">
        <f t="array" aca="1" ref="H730" ca="1">IF(G730="","",IF(G730="●","振替後",IF(G730="▲","振替前",IF(G730="○","休日",IF(G730="外","非対象期間",IF(INDIRECT(VLOOKUP(B730,B$8:C$38,2,FALSE)&amp;(10*A730+5))="","",INDIRECT(VLOOKUP(B730,B$8:C$38,2,FALSE)&amp;(10*A730+5))))))))</f>
        <v/>
      </c>
    </row>
    <row r="731" spans="1:8">
      <c r="A731" s="17">
        <f t="shared" si="103"/>
        <v>24</v>
      </c>
      <c r="B731" s="17">
        <f t="shared" si="104"/>
        <v>11</v>
      </c>
      <c r="D731" s="89" cm="1">
        <f t="array" aca="1" ref="D731" ca="1">IF(INDIRECT(VLOOKUP(B731,B$8:C$38,2,FALSE)&amp;(10*A731-1))="","",INDIRECT(VLOOKUP(B731,B$8:C$38,2,FALSE)&amp;(10*A731-1)))</f>
        <v>46641</v>
      </c>
      <c r="E731" s="17" t="str">
        <f t="shared" ca="1" si="105"/>
        <v>土</v>
      </c>
      <c r="F731" s="17" t="str" cm="1">
        <f t="array" aca="1" ref="F731" ca="1">IF(E731="","",IF(INDIRECT(VLOOKUP(B731,B$8:C$38,2,FALSE)&amp;(10*A731+3))="","",INDIRECT(VLOOKUP(B731,B$8:C$38,2,FALSE)&amp;(10*A731+3))))</f>
        <v/>
      </c>
      <c r="G731" s="17" t="str" cm="1">
        <f t="array" aca="1" ref="G731" ca="1">IF(E731="","",IF(INDIRECT(VLOOKUP(B731,B$8:C$38,2,FALSE)&amp;(10*A731+5))="","",INDIRECT(VLOOKUP(B731,B$8:C$38,2,FALSE)&amp;(10*A731+5))))</f>
        <v/>
      </c>
      <c r="H731" s="17" t="str" cm="1">
        <f t="array" aca="1" ref="H731" ca="1">IF(G731="","",IF(G731="●","振替後",IF(G731="▲","振替前",IF(G731="○","休日",IF(G731="外","非対象期間",IF(INDIRECT(VLOOKUP(B731,B$8:C$38,2,FALSE)&amp;(10*A731+5))="","",INDIRECT(VLOOKUP(B731,B$8:C$38,2,FALSE)&amp;(10*A731+5))))))))</f>
        <v/>
      </c>
    </row>
    <row r="732" spans="1:8">
      <c r="A732" s="17">
        <f t="shared" si="103"/>
        <v>24</v>
      </c>
      <c r="B732" s="17">
        <f t="shared" si="104"/>
        <v>12</v>
      </c>
      <c r="D732" s="89" cm="1">
        <f t="array" aca="1" ref="D732" ca="1">IF(INDIRECT(VLOOKUP(B732,B$8:C$38,2,FALSE)&amp;(10*A732-1))="","",INDIRECT(VLOOKUP(B732,B$8:C$38,2,FALSE)&amp;(10*A732-1)))</f>
        <v>46642</v>
      </c>
      <c r="E732" s="17" t="str">
        <f t="shared" ca="1" si="105"/>
        <v>日</v>
      </c>
      <c r="F732" s="17" t="str" cm="1">
        <f t="array" aca="1" ref="F732" ca="1">IF(E732="","",IF(INDIRECT(VLOOKUP(B732,B$8:C$38,2,FALSE)&amp;(10*A732+3))="","",INDIRECT(VLOOKUP(B732,B$8:C$38,2,FALSE)&amp;(10*A732+3))))</f>
        <v/>
      </c>
      <c r="G732" s="17" t="str" cm="1">
        <f t="array" aca="1" ref="G732" ca="1">IF(E732="","",IF(INDIRECT(VLOOKUP(B732,B$8:C$38,2,FALSE)&amp;(10*A732+5))="","",INDIRECT(VLOOKUP(B732,B$8:C$38,2,FALSE)&amp;(10*A732+5))))</f>
        <v/>
      </c>
      <c r="H732" s="17" t="str" cm="1">
        <f t="array" aca="1" ref="H732" ca="1">IF(G732="","",IF(G732="●","振替後",IF(G732="▲","振替前",IF(G732="○","休日",IF(G732="外","非対象期間",IF(INDIRECT(VLOOKUP(B732,B$8:C$38,2,FALSE)&amp;(10*A732+5))="","",INDIRECT(VLOOKUP(B732,B$8:C$38,2,FALSE)&amp;(10*A732+5))))))))</f>
        <v/>
      </c>
    </row>
    <row r="733" spans="1:8">
      <c r="A733" s="17">
        <f t="shared" si="103"/>
        <v>24</v>
      </c>
      <c r="B733" s="17">
        <f t="shared" si="104"/>
        <v>13</v>
      </c>
      <c r="D733" s="89" cm="1">
        <f t="array" aca="1" ref="D733" ca="1">IF(INDIRECT(VLOOKUP(B733,B$8:C$38,2,FALSE)&amp;(10*A733-1))="","",INDIRECT(VLOOKUP(B733,B$8:C$38,2,FALSE)&amp;(10*A733-1)))</f>
        <v>46643</v>
      </c>
      <c r="E733" s="17" t="str">
        <f t="shared" ca="1" si="105"/>
        <v>月</v>
      </c>
      <c r="F733" s="17" t="str" cm="1">
        <f t="array" aca="1" ref="F733" ca="1">IF(E733="","",IF(INDIRECT(VLOOKUP(B733,B$8:C$38,2,FALSE)&amp;(10*A733+3))="","",INDIRECT(VLOOKUP(B733,B$8:C$38,2,FALSE)&amp;(10*A733+3))))</f>
        <v/>
      </c>
      <c r="G733" s="17" t="str" cm="1">
        <f t="array" aca="1" ref="G733" ca="1">IF(E733="","",IF(INDIRECT(VLOOKUP(B733,B$8:C$38,2,FALSE)&amp;(10*A733+5))="","",INDIRECT(VLOOKUP(B733,B$8:C$38,2,FALSE)&amp;(10*A733+5))))</f>
        <v/>
      </c>
      <c r="H733" s="17" t="str" cm="1">
        <f t="array" aca="1" ref="H733" ca="1">IF(G733="","",IF(G733="●","振替後",IF(G733="▲","振替前",IF(G733="○","休日",IF(G733="外","非対象期間",IF(INDIRECT(VLOOKUP(B733,B$8:C$38,2,FALSE)&amp;(10*A733+5))="","",INDIRECT(VLOOKUP(B733,B$8:C$38,2,FALSE)&amp;(10*A733+5))))))))</f>
        <v/>
      </c>
    </row>
    <row r="734" spans="1:8">
      <c r="A734" s="17">
        <f t="shared" si="103"/>
        <v>24</v>
      </c>
      <c r="B734" s="17">
        <f t="shared" si="104"/>
        <v>14</v>
      </c>
      <c r="D734" s="89" cm="1">
        <f t="array" aca="1" ref="D734" ca="1">IF(INDIRECT(VLOOKUP(B734,B$8:C$38,2,FALSE)&amp;(10*A734-1))="","",INDIRECT(VLOOKUP(B734,B$8:C$38,2,FALSE)&amp;(10*A734-1)))</f>
        <v>46644</v>
      </c>
      <c r="E734" s="17" t="str">
        <f t="shared" ca="1" si="105"/>
        <v>火</v>
      </c>
      <c r="F734" s="17" t="str" cm="1">
        <f t="array" aca="1" ref="F734" ca="1">IF(E734="","",IF(INDIRECT(VLOOKUP(B734,B$8:C$38,2,FALSE)&amp;(10*A734+3))="","",INDIRECT(VLOOKUP(B734,B$8:C$38,2,FALSE)&amp;(10*A734+3))))</f>
        <v/>
      </c>
      <c r="G734" s="17" t="str" cm="1">
        <f t="array" aca="1" ref="G734" ca="1">IF(E734="","",IF(INDIRECT(VLOOKUP(B734,B$8:C$38,2,FALSE)&amp;(10*A734+5))="","",INDIRECT(VLOOKUP(B734,B$8:C$38,2,FALSE)&amp;(10*A734+5))))</f>
        <v/>
      </c>
      <c r="H734" s="17" t="str" cm="1">
        <f t="array" aca="1" ref="H734" ca="1">IF(G734="","",IF(G734="●","振替後",IF(G734="▲","振替前",IF(G734="○","休日",IF(G734="外","非対象期間",IF(INDIRECT(VLOOKUP(B734,B$8:C$38,2,FALSE)&amp;(10*A734+5))="","",INDIRECT(VLOOKUP(B734,B$8:C$38,2,FALSE)&amp;(10*A734+5))))))))</f>
        <v/>
      </c>
    </row>
    <row r="735" spans="1:8">
      <c r="A735" s="17">
        <f t="shared" si="103"/>
        <v>24</v>
      </c>
      <c r="B735" s="17">
        <f t="shared" si="104"/>
        <v>15</v>
      </c>
      <c r="D735" s="89" cm="1">
        <f t="array" aca="1" ref="D735" ca="1">IF(INDIRECT(VLOOKUP(B735,B$8:C$38,2,FALSE)&amp;(10*A735-1))="","",INDIRECT(VLOOKUP(B735,B$8:C$38,2,FALSE)&amp;(10*A735-1)))</f>
        <v>46645</v>
      </c>
      <c r="E735" s="17" t="str">
        <f t="shared" ca="1" si="105"/>
        <v>水</v>
      </c>
      <c r="F735" s="17" t="str" cm="1">
        <f t="array" aca="1" ref="F735" ca="1">IF(E735="","",IF(INDIRECT(VLOOKUP(B735,B$8:C$38,2,FALSE)&amp;(10*A735+3))="","",INDIRECT(VLOOKUP(B735,B$8:C$38,2,FALSE)&amp;(10*A735+3))))</f>
        <v/>
      </c>
      <c r="G735" s="17" t="str" cm="1">
        <f t="array" aca="1" ref="G735" ca="1">IF(E735="","",IF(INDIRECT(VLOOKUP(B735,B$8:C$38,2,FALSE)&amp;(10*A735+5))="","",INDIRECT(VLOOKUP(B735,B$8:C$38,2,FALSE)&amp;(10*A735+5))))</f>
        <v/>
      </c>
      <c r="H735" s="17" t="str" cm="1">
        <f t="array" aca="1" ref="H735" ca="1">IF(G735="","",IF(G735="●","振替後",IF(G735="▲","振替前",IF(G735="○","休日",IF(G735="外","非対象期間",IF(INDIRECT(VLOOKUP(B735,B$8:C$38,2,FALSE)&amp;(10*A735+5))="","",INDIRECT(VLOOKUP(B735,B$8:C$38,2,FALSE)&amp;(10*A735+5))))))))</f>
        <v/>
      </c>
    </row>
    <row r="736" spans="1:8">
      <c r="A736" s="17">
        <f t="shared" si="103"/>
        <v>24</v>
      </c>
      <c r="B736" s="17">
        <f t="shared" si="104"/>
        <v>16</v>
      </c>
      <c r="D736" s="89" cm="1">
        <f t="array" aca="1" ref="D736" ca="1">IF(INDIRECT(VLOOKUP(B736,B$8:C$38,2,FALSE)&amp;(10*A736-1))="","",INDIRECT(VLOOKUP(B736,B$8:C$38,2,FALSE)&amp;(10*A736-1)))</f>
        <v>46646</v>
      </c>
      <c r="E736" s="17" t="str">
        <f t="shared" ca="1" si="105"/>
        <v>木</v>
      </c>
      <c r="F736" s="17" t="str" cm="1">
        <f t="array" aca="1" ref="F736" ca="1">IF(E736="","",IF(INDIRECT(VLOOKUP(B736,B$8:C$38,2,FALSE)&amp;(10*A736+3))="","",INDIRECT(VLOOKUP(B736,B$8:C$38,2,FALSE)&amp;(10*A736+3))))</f>
        <v/>
      </c>
      <c r="G736" s="17" t="str" cm="1">
        <f t="array" aca="1" ref="G736" ca="1">IF(E736="","",IF(INDIRECT(VLOOKUP(B736,B$8:C$38,2,FALSE)&amp;(10*A736+5))="","",INDIRECT(VLOOKUP(B736,B$8:C$38,2,FALSE)&amp;(10*A736+5))))</f>
        <v/>
      </c>
      <c r="H736" s="17" t="str" cm="1">
        <f t="array" aca="1" ref="H736" ca="1">IF(G736="","",IF(G736="●","振替後",IF(G736="▲","振替前",IF(G736="○","休日",IF(G736="外","非対象期間",IF(INDIRECT(VLOOKUP(B736,B$8:C$38,2,FALSE)&amp;(10*A736+5))="","",INDIRECT(VLOOKUP(B736,B$8:C$38,2,FALSE)&amp;(10*A736+5))))))))</f>
        <v/>
      </c>
    </row>
    <row r="737" spans="1:8">
      <c r="A737" s="17">
        <f t="shared" si="103"/>
        <v>24</v>
      </c>
      <c r="B737" s="17">
        <f t="shared" si="104"/>
        <v>17</v>
      </c>
      <c r="D737" s="89" cm="1">
        <f t="array" aca="1" ref="D737" ca="1">IF(INDIRECT(VLOOKUP(B737,B$8:C$38,2,FALSE)&amp;(10*A737-1))="","",INDIRECT(VLOOKUP(B737,B$8:C$38,2,FALSE)&amp;(10*A737-1)))</f>
        <v>46647</v>
      </c>
      <c r="E737" s="17" t="str">
        <f t="shared" ca="1" si="105"/>
        <v>金</v>
      </c>
      <c r="F737" s="17" t="str" cm="1">
        <f t="array" aca="1" ref="F737" ca="1">IF(E737="","",IF(INDIRECT(VLOOKUP(B737,B$8:C$38,2,FALSE)&amp;(10*A737+3))="","",INDIRECT(VLOOKUP(B737,B$8:C$38,2,FALSE)&amp;(10*A737+3))))</f>
        <v/>
      </c>
      <c r="G737" s="17" t="str" cm="1">
        <f t="array" aca="1" ref="G737" ca="1">IF(E737="","",IF(INDIRECT(VLOOKUP(B737,B$8:C$38,2,FALSE)&amp;(10*A737+5))="","",INDIRECT(VLOOKUP(B737,B$8:C$38,2,FALSE)&amp;(10*A737+5))))</f>
        <v/>
      </c>
      <c r="H737" s="17" t="str" cm="1">
        <f t="array" aca="1" ref="H737" ca="1">IF(G737="","",IF(G737="●","振替後",IF(G737="▲","振替前",IF(G737="○","休日",IF(G737="外","非対象期間",IF(INDIRECT(VLOOKUP(B737,B$8:C$38,2,FALSE)&amp;(10*A737+5))="","",INDIRECT(VLOOKUP(B737,B$8:C$38,2,FALSE)&amp;(10*A737+5))))))))</f>
        <v/>
      </c>
    </row>
    <row r="738" spans="1:8">
      <c r="A738" s="17">
        <f t="shared" si="103"/>
        <v>24</v>
      </c>
      <c r="B738" s="17">
        <f t="shared" si="104"/>
        <v>18</v>
      </c>
      <c r="D738" s="89" cm="1">
        <f t="array" aca="1" ref="D738" ca="1">IF(INDIRECT(VLOOKUP(B738,B$8:C$38,2,FALSE)&amp;(10*A738-1))="","",INDIRECT(VLOOKUP(B738,B$8:C$38,2,FALSE)&amp;(10*A738-1)))</f>
        <v>46648</v>
      </c>
      <c r="E738" s="17" t="str">
        <f t="shared" ca="1" si="105"/>
        <v>土</v>
      </c>
      <c r="F738" s="17" t="str" cm="1">
        <f t="array" aca="1" ref="F738" ca="1">IF(E738="","",IF(INDIRECT(VLOOKUP(B738,B$8:C$38,2,FALSE)&amp;(10*A738+3))="","",INDIRECT(VLOOKUP(B738,B$8:C$38,2,FALSE)&amp;(10*A738+3))))</f>
        <v/>
      </c>
      <c r="G738" s="17" t="str" cm="1">
        <f t="array" aca="1" ref="G738" ca="1">IF(E738="","",IF(INDIRECT(VLOOKUP(B738,B$8:C$38,2,FALSE)&amp;(10*A738+5))="","",INDIRECT(VLOOKUP(B738,B$8:C$38,2,FALSE)&amp;(10*A738+5))))</f>
        <v/>
      </c>
      <c r="H738" s="17" t="str" cm="1">
        <f t="array" aca="1" ref="H738" ca="1">IF(G738="","",IF(G738="●","振替後",IF(G738="▲","振替前",IF(G738="○","休日",IF(G738="外","非対象期間",IF(INDIRECT(VLOOKUP(B738,B$8:C$38,2,FALSE)&amp;(10*A738+5))="","",INDIRECT(VLOOKUP(B738,B$8:C$38,2,FALSE)&amp;(10*A738+5))))))))</f>
        <v/>
      </c>
    </row>
    <row r="739" spans="1:8">
      <c r="A739" s="17">
        <f t="shared" si="103"/>
        <v>24</v>
      </c>
      <c r="B739" s="17">
        <f t="shared" si="104"/>
        <v>19</v>
      </c>
      <c r="D739" s="89" cm="1">
        <f t="array" aca="1" ref="D739" ca="1">IF(INDIRECT(VLOOKUP(B739,B$8:C$38,2,FALSE)&amp;(10*A739-1))="","",INDIRECT(VLOOKUP(B739,B$8:C$38,2,FALSE)&amp;(10*A739-1)))</f>
        <v>46649</v>
      </c>
      <c r="E739" s="17" t="str">
        <f t="shared" ca="1" si="105"/>
        <v>日</v>
      </c>
      <c r="F739" s="17" t="str" cm="1">
        <f t="array" aca="1" ref="F739" ca="1">IF(E739="","",IF(INDIRECT(VLOOKUP(B739,B$8:C$38,2,FALSE)&amp;(10*A739+3))="","",INDIRECT(VLOOKUP(B739,B$8:C$38,2,FALSE)&amp;(10*A739+3))))</f>
        <v/>
      </c>
      <c r="G739" s="17" t="str" cm="1">
        <f t="array" aca="1" ref="G739" ca="1">IF(E739="","",IF(INDIRECT(VLOOKUP(B739,B$8:C$38,2,FALSE)&amp;(10*A739+5))="","",INDIRECT(VLOOKUP(B739,B$8:C$38,2,FALSE)&amp;(10*A739+5))))</f>
        <v/>
      </c>
      <c r="H739" s="17" t="str" cm="1">
        <f t="array" aca="1" ref="H739" ca="1">IF(G739="","",IF(G739="●","振替後",IF(G739="▲","振替前",IF(G739="○","休日",IF(G739="外","非対象期間",IF(INDIRECT(VLOOKUP(B739,B$8:C$38,2,FALSE)&amp;(10*A739+5))="","",INDIRECT(VLOOKUP(B739,B$8:C$38,2,FALSE)&amp;(10*A739+5))))))))</f>
        <v/>
      </c>
    </row>
    <row r="740" spans="1:8">
      <c r="A740" s="17">
        <f t="shared" si="103"/>
        <v>24</v>
      </c>
      <c r="B740" s="17">
        <f t="shared" si="104"/>
        <v>20</v>
      </c>
      <c r="D740" s="89" cm="1">
        <f t="array" aca="1" ref="D740" ca="1">IF(INDIRECT(VLOOKUP(B740,B$8:C$38,2,FALSE)&amp;(10*A740-1))="","",INDIRECT(VLOOKUP(B740,B$8:C$38,2,FALSE)&amp;(10*A740-1)))</f>
        <v>46650</v>
      </c>
      <c r="E740" s="17" t="str">
        <f t="shared" ca="1" si="105"/>
        <v>月</v>
      </c>
      <c r="F740" s="17" t="str" cm="1">
        <f t="array" aca="1" ref="F740" ca="1">IF(E740="","",IF(INDIRECT(VLOOKUP(B740,B$8:C$38,2,FALSE)&amp;(10*A740+3))="","",INDIRECT(VLOOKUP(B740,B$8:C$38,2,FALSE)&amp;(10*A740+3))))</f>
        <v/>
      </c>
      <c r="G740" s="17" t="str" cm="1">
        <f t="array" aca="1" ref="G740" ca="1">IF(E740="","",IF(INDIRECT(VLOOKUP(B740,B$8:C$38,2,FALSE)&amp;(10*A740+5))="","",INDIRECT(VLOOKUP(B740,B$8:C$38,2,FALSE)&amp;(10*A740+5))))</f>
        <v/>
      </c>
      <c r="H740" s="17" t="str" cm="1">
        <f t="array" aca="1" ref="H740" ca="1">IF(G740="","",IF(G740="●","振替後",IF(G740="▲","振替前",IF(G740="○","休日",IF(G740="外","非対象期間",IF(INDIRECT(VLOOKUP(B740,B$8:C$38,2,FALSE)&amp;(10*A740+5))="","",INDIRECT(VLOOKUP(B740,B$8:C$38,2,FALSE)&amp;(10*A740+5))))))))</f>
        <v/>
      </c>
    </row>
    <row r="741" spans="1:8">
      <c r="A741" s="17">
        <f t="shared" si="103"/>
        <v>24</v>
      </c>
      <c r="B741" s="17">
        <f t="shared" si="104"/>
        <v>21</v>
      </c>
      <c r="D741" s="89" cm="1">
        <f t="array" aca="1" ref="D741" ca="1">IF(INDIRECT(VLOOKUP(B741,B$8:C$38,2,FALSE)&amp;(10*A741-1))="","",INDIRECT(VLOOKUP(B741,B$8:C$38,2,FALSE)&amp;(10*A741-1)))</f>
        <v>46651</v>
      </c>
      <c r="E741" s="17" t="str">
        <f t="shared" ca="1" si="105"/>
        <v>火</v>
      </c>
      <c r="F741" s="17" t="str" cm="1">
        <f t="array" aca="1" ref="F741" ca="1">IF(E741="","",IF(INDIRECT(VLOOKUP(B741,B$8:C$38,2,FALSE)&amp;(10*A741+3))="","",INDIRECT(VLOOKUP(B741,B$8:C$38,2,FALSE)&amp;(10*A741+3))))</f>
        <v/>
      </c>
      <c r="G741" s="17" t="str" cm="1">
        <f t="array" aca="1" ref="G741" ca="1">IF(E741="","",IF(INDIRECT(VLOOKUP(B741,B$8:C$38,2,FALSE)&amp;(10*A741+5))="","",INDIRECT(VLOOKUP(B741,B$8:C$38,2,FALSE)&amp;(10*A741+5))))</f>
        <v/>
      </c>
      <c r="H741" s="17" t="str" cm="1">
        <f t="array" aca="1" ref="H741" ca="1">IF(G741="","",IF(G741="●","振替後",IF(G741="▲","振替前",IF(G741="○","休日",IF(G741="外","非対象期間",IF(INDIRECT(VLOOKUP(B741,B$8:C$38,2,FALSE)&amp;(10*A741+5))="","",INDIRECT(VLOOKUP(B741,B$8:C$38,2,FALSE)&amp;(10*A741+5))))))))</f>
        <v/>
      </c>
    </row>
    <row r="742" spans="1:8">
      <c r="A742" s="17">
        <f t="shared" si="103"/>
        <v>24</v>
      </c>
      <c r="B742" s="17">
        <f t="shared" si="104"/>
        <v>22</v>
      </c>
      <c r="D742" s="89" cm="1">
        <f t="array" aca="1" ref="D742" ca="1">IF(INDIRECT(VLOOKUP(B742,B$8:C$38,2,FALSE)&amp;(10*A742-1))="","",INDIRECT(VLOOKUP(B742,B$8:C$38,2,FALSE)&amp;(10*A742-1)))</f>
        <v>46652</v>
      </c>
      <c r="E742" s="17" t="str">
        <f t="shared" ca="1" si="105"/>
        <v>水</v>
      </c>
      <c r="F742" s="17" t="str" cm="1">
        <f t="array" aca="1" ref="F742" ca="1">IF(E742="","",IF(INDIRECT(VLOOKUP(B742,B$8:C$38,2,FALSE)&amp;(10*A742+3))="","",INDIRECT(VLOOKUP(B742,B$8:C$38,2,FALSE)&amp;(10*A742+3))))</f>
        <v/>
      </c>
      <c r="G742" s="17" t="str" cm="1">
        <f t="array" aca="1" ref="G742" ca="1">IF(E742="","",IF(INDIRECT(VLOOKUP(B742,B$8:C$38,2,FALSE)&amp;(10*A742+5))="","",INDIRECT(VLOOKUP(B742,B$8:C$38,2,FALSE)&amp;(10*A742+5))))</f>
        <v/>
      </c>
      <c r="H742" s="17" t="str" cm="1">
        <f t="array" aca="1" ref="H742" ca="1">IF(G742="","",IF(G742="●","振替後",IF(G742="▲","振替前",IF(G742="○","休日",IF(G742="外","非対象期間",IF(INDIRECT(VLOOKUP(B742,B$8:C$38,2,FALSE)&amp;(10*A742+5))="","",INDIRECT(VLOOKUP(B742,B$8:C$38,2,FALSE)&amp;(10*A742+5))))))))</f>
        <v/>
      </c>
    </row>
    <row r="743" spans="1:8">
      <c r="A743" s="17">
        <f t="shared" si="103"/>
        <v>24</v>
      </c>
      <c r="B743" s="17">
        <f t="shared" si="104"/>
        <v>23</v>
      </c>
      <c r="D743" s="89" cm="1">
        <f t="array" aca="1" ref="D743" ca="1">IF(INDIRECT(VLOOKUP(B743,B$8:C$38,2,FALSE)&amp;(10*A743-1))="","",INDIRECT(VLOOKUP(B743,B$8:C$38,2,FALSE)&amp;(10*A743-1)))</f>
        <v>46653</v>
      </c>
      <c r="E743" s="17" t="str">
        <f t="shared" ca="1" si="105"/>
        <v>木</v>
      </c>
      <c r="F743" s="17" t="str" cm="1">
        <f t="array" aca="1" ref="F743" ca="1">IF(E743="","",IF(INDIRECT(VLOOKUP(B743,B$8:C$38,2,FALSE)&amp;(10*A743+3))="","",INDIRECT(VLOOKUP(B743,B$8:C$38,2,FALSE)&amp;(10*A743+3))))</f>
        <v/>
      </c>
      <c r="G743" s="17" t="str" cm="1">
        <f t="array" aca="1" ref="G743" ca="1">IF(E743="","",IF(INDIRECT(VLOOKUP(B743,B$8:C$38,2,FALSE)&amp;(10*A743+5))="","",INDIRECT(VLOOKUP(B743,B$8:C$38,2,FALSE)&amp;(10*A743+5))))</f>
        <v/>
      </c>
      <c r="H743" s="17" t="str" cm="1">
        <f t="array" aca="1" ref="H743" ca="1">IF(G743="","",IF(G743="●","振替後",IF(G743="▲","振替前",IF(G743="○","休日",IF(G743="外","非対象期間",IF(INDIRECT(VLOOKUP(B743,B$8:C$38,2,FALSE)&amp;(10*A743+5))="","",INDIRECT(VLOOKUP(B743,B$8:C$38,2,FALSE)&amp;(10*A743+5))))))))</f>
        <v/>
      </c>
    </row>
    <row r="744" spans="1:8">
      <c r="A744" s="17">
        <f t="shared" ref="A744:A807" si="106">IF(B744=1,A743+1,A743)</f>
        <v>24</v>
      </c>
      <c r="B744" s="17">
        <f t="shared" ref="B744:B807" si="107">IF(B743=31,1,B743+1)</f>
        <v>24</v>
      </c>
      <c r="D744" s="89" cm="1">
        <f t="array" aca="1" ref="D744" ca="1">IF(INDIRECT(VLOOKUP(B744,B$8:C$38,2,FALSE)&amp;(10*A744-1))="","",INDIRECT(VLOOKUP(B744,B$8:C$38,2,FALSE)&amp;(10*A744-1)))</f>
        <v>46654</v>
      </c>
      <c r="E744" s="17" t="str">
        <f t="shared" ca="1" si="105"/>
        <v>金</v>
      </c>
      <c r="F744" s="17" t="str" cm="1">
        <f t="array" aca="1" ref="F744" ca="1">IF(E744="","",IF(INDIRECT(VLOOKUP(B744,B$8:C$38,2,FALSE)&amp;(10*A744+3))="","",INDIRECT(VLOOKUP(B744,B$8:C$38,2,FALSE)&amp;(10*A744+3))))</f>
        <v/>
      </c>
      <c r="G744" s="17" t="str" cm="1">
        <f t="array" aca="1" ref="G744" ca="1">IF(E744="","",IF(INDIRECT(VLOOKUP(B744,B$8:C$38,2,FALSE)&amp;(10*A744+5))="","",INDIRECT(VLOOKUP(B744,B$8:C$38,2,FALSE)&amp;(10*A744+5))))</f>
        <v/>
      </c>
      <c r="H744" s="17" t="str" cm="1">
        <f t="array" aca="1" ref="H744" ca="1">IF(G744="","",IF(G744="●","振替後",IF(G744="▲","振替前",IF(G744="○","休日",IF(G744="外","非対象期間",IF(INDIRECT(VLOOKUP(B744,B$8:C$38,2,FALSE)&amp;(10*A744+5))="","",INDIRECT(VLOOKUP(B744,B$8:C$38,2,FALSE)&amp;(10*A744+5))))))))</f>
        <v/>
      </c>
    </row>
    <row r="745" spans="1:8">
      <c r="A745" s="17">
        <f t="shared" si="106"/>
        <v>24</v>
      </c>
      <c r="B745" s="17">
        <f t="shared" si="107"/>
        <v>25</v>
      </c>
      <c r="D745" s="89" cm="1">
        <f t="array" aca="1" ref="D745" ca="1">IF(INDIRECT(VLOOKUP(B745,B$8:C$38,2,FALSE)&amp;(10*A745-1))="","",INDIRECT(VLOOKUP(B745,B$8:C$38,2,FALSE)&amp;(10*A745-1)))</f>
        <v>46655</v>
      </c>
      <c r="E745" s="17" t="str">
        <f t="shared" ca="1" si="105"/>
        <v>土</v>
      </c>
      <c r="F745" s="17" t="str" cm="1">
        <f t="array" aca="1" ref="F745" ca="1">IF(E745="","",IF(INDIRECT(VLOOKUP(B745,B$8:C$38,2,FALSE)&amp;(10*A745+3))="","",INDIRECT(VLOOKUP(B745,B$8:C$38,2,FALSE)&amp;(10*A745+3))))</f>
        <v/>
      </c>
      <c r="G745" s="17" t="str" cm="1">
        <f t="array" aca="1" ref="G745" ca="1">IF(E745="","",IF(INDIRECT(VLOOKUP(B745,B$8:C$38,2,FALSE)&amp;(10*A745+5))="","",INDIRECT(VLOOKUP(B745,B$8:C$38,2,FALSE)&amp;(10*A745+5))))</f>
        <v/>
      </c>
      <c r="H745" s="17" t="str" cm="1">
        <f t="array" aca="1" ref="H745" ca="1">IF(G745="","",IF(G745="●","振替後",IF(G745="▲","振替前",IF(G745="○","休日",IF(G745="外","非対象期間",IF(INDIRECT(VLOOKUP(B745,B$8:C$38,2,FALSE)&amp;(10*A745+5))="","",INDIRECT(VLOOKUP(B745,B$8:C$38,2,FALSE)&amp;(10*A745+5))))))))</f>
        <v/>
      </c>
    </row>
    <row r="746" spans="1:8">
      <c r="A746" s="17">
        <f t="shared" si="106"/>
        <v>24</v>
      </c>
      <c r="B746" s="17">
        <f t="shared" si="107"/>
        <v>26</v>
      </c>
      <c r="D746" s="89" cm="1">
        <f t="array" aca="1" ref="D746" ca="1">IF(INDIRECT(VLOOKUP(B746,B$8:C$38,2,FALSE)&amp;(10*A746-1))="","",INDIRECT(VLOOKUP(B746,B$8:C$38,2,FALSE)&amp;(10*A746-1)))</f>
        <v>46656</v>
      </c>
      <c r="E746" s="17" t="str">
        <f t="shared" ca="1" si="105"/>
        <v>日</v>
      </c>
      <c r="F746" s="17" t="str" cm="1">
        <f t="array" aca="1" ref="F746" ca="1">IF(E746="","",IF(INDIRECT(VLOOKUP(B746,B$8:C$38,2,FALSE)&amp;(10*A746+3))="","",INDIRECT(VLOOKUP(B746,B$8:C$38,2,FALSE)&amp;(10*A746+3))))</f>
        <v/>
      </c>
      <c r="G746" s="17" t="str" cm="1">
        <f t="array" aca="1" ref="G746" ca="1">IF(E746="","",IF(INDIRECT(VLOOKUP(B746,B$8:C$38,2,FALSE)&amp;(10*A746+5))="","",INDIRECT(VLOOKUP(B746,B$8:C$38,2,FALSE)&amp;(10*A746+5))))</f>
        <v/>
      </c>
      <c r="H746" s="17" t="str" cm="1">
        <f t="array" aca="1" ref="H746" ca="1">IF(G746="","",IF(G746="●","振替後",IF(G746="▲","振替前",IF(G746="○","休日",IF(G746="外","非対象期間",IF(INDIRECT(VLOOKUP(B746,B$8:C$38,2,FALSE)&amp;(10*A746+5))="","",INDIRECT(VLOOKUP(B746,B$8:C$38,2,FALSE)&amp;(10*A746+5))))))))</f>
        <v/>
      </c>
    </row>
    <row r="747" spans="1:8">
      <c r="A747" s="17">
        <f t="shared" si="106"/>
        <v>24</v>
      </c>
      <c r="B747" s="17">
        <f t="shared" si="107"/>
        <v>27</v>
      </c>
      <c r="D747" s="89" cm="1">
        <f t="array" aca="1" ref="D747" ca="1">IF(INDIRECT(VLOOKUP(B747,B$8:C$38,2,FALSE)&amp;(10*A747-1))="","",INDIRECT(VLOOKUP(B747,B$8:C$38,2,FALSE)&amp;(10*A747-1)))</f>
        <v>46657</v>
      </c>
      <c r="E747" s="17" t="str">
        <f t="shared" ca="1" si="105"/>
        <v>月</v>
      </c>
      <c r="F747" s="17" t="str" cm="1">
        <f t="array" aca="1" ref="F747" ca="1">IF(E747="","",IF(INDIRECT(VLOOKUP(B747,B$8:C$38,2,FALSE)&amp;(10*A747+3))="","",INDIRECT(VLOOKUP(B747,B$8:C$38,2,FALSE)&amp;(10*A747+3))))</f>
        <v/>
      </c>
      <c r="G747" s="17" t="str" cm="1">
        <f t="array" aca="1" ref="G747" ca="1">IF(E747="","",IF(INDIRECT(VLOOKUP(B747,B$8:C$38,2,FALSE)&amp;(10*A747+5))="","",INDIRECT(VLOOKUP(B747,B$8:C$38,2,FALSE)&amp;(10*A747+5))))</f>
        <v/>
      </c>
      <c r="H747" s="17" t="str" cm="1">
        <f t="array" aca="1" ref="H747" ca="1">IF(G747="","",IF(G747="●","振替後",IF(G747="▲","振替前",IF(G747="○","休日",IF(G747="外","非対象期間",IF(INDIRECT(VLOOKUP(B747,B$8:C$38,2,FALSE)&amp;(10*A747+5))="","",INDIRECT(VLOOKUP(B747,B$8:C$38,2,FALSE)&amp;(10*A747+5))))))))</f>
        <v/>
      </c>
    </row>
    <row r="748" spans="1:8">
      <c r="A748" s="17">
        <f t="shared" si="106"/>
        <v>24</v>
      </c>
      <c r="B748" s="17">
        <f t="shared" si="107"/>
        <v>28</v>
      </c>
      <c r="D748" s="89" cm="1">
        <f t="array" aca="1" ref="D748" ca="1">IF(INDIRECT(VLOOKUP(B748,B$8:C$38,2,FALSE)&amp;(10*A748-1))="","",INDIRECT(VLOOKUP(B748,B$8:C$38,2,FALSE)&amp;(10*A748-1)))</f>
        <v>46658</v>
      </c>
      <c r="E748" s="17" t="str">
        <f t="shared" ca="1" si="105"/>
        <v>火</v>
      </c>
      <c r="F748" s="17" t="str" cm="1">
        <f t="array" aca="1" ref="F748" ca="1">IF(E748="","",IF(INDIRECT(VLOOKUP(B748,B$8:C$38,2,FALSE)&amp;(10*A748+3))="","",INDIRECT(VLOOKUP(B748,B$8:C$38,2,FALSE)&amp;(10*A748+3))))</f>
        <v/>
      </c>
      <c r="G748" s="17" t="str" cm="1">
        <f t="array" aca="1" ref="G748" ca="1">IF(E748="","",IF(INDIRECT(VLOOKUP(B748,B$8:C$38,2,FALSE)&amp;(10*A748+5))="","",INDIRECT(VLOOKUP(B748,B$8:C$38,2,FALSE)&amp;(10*A748+5))))</f>
        <v/>
      </c>
      <c r="H748" s="17" t="str" cm="1">
        <f t="array" aca="1" ref="H748" ca="1">IF(G748="","",IF(G748="●","振替後",IF(G748="▲","振替前",IF(G748="○","休日",IF(G748="外","非対象期間",IF(INDIRECT(VLOOKUP(B748,B$8:C$38,2,FALSE)&amp;(10*A748+5))="","",INDIRECT(VLOOKUP(B748,B$8:C$38,2,FALSE)&amp;(10*A748+5))))))))</f>
        <v/>
      </c>
    </row>
    <row r="749" spans="1:8">
      <c r="A749" s="17">
        <f t="shared" si="106"/>
        <v>24</v>
      </c>
      <c r="B749" s="17">
        <f t="shared" si="107"/>
        <v>29</v>
      </c>
      <c r="D749" s="89" cm="1">
        <f t="array" aca="1" ref="D749" ca="1">IF(INDIRECT(VLOOKUP(B749,B$8:C$38,2,FALSE)&amp;(10*A749-1))="","",INDIRECT(VLOOKUP(B749,B$8:C$38,2,FALSE)&amp;(10*A749-1)))</f>
        <v>46659</v>
      </c>
      <c r="E749" s="17" t="str">
        <f t="shared" ca="1" si="105"/>
        <v>水</v>
      </c>
      <c r="F749" s="17" t="str" cm="1">
        <f t="array" aca="1" ref="F749" ca="1">IF(E749="","",IF(INDIRECT(VLOOKUP(B749,B$8:C$38,2,FALSE)&amp;(10*A749+3))="","",INDIRECT(VLOOKUP(B749,B$8:C$38,2,FALSE)&amp;(10*A749+3))))</f>
        <v/>
      </c>
      <c r="G749" s="17" t="str" cm="1">
        <f t="array" aca="1" ref="G749" ca="1">IF(E749="","",IF(INDIRECT(VLOOKUP(B749,B$8:C$38,2,FALSE)&amp;(10*A749+5))="","",INDIRECT(VLOOKUP(B749,B$8:C$38,2,FALSE)&amp;(10*A749+5))))</f>
        <v/>
      </c>
      <c r="H749" s="17" t="str" cm="1">
        <f t="array" aca="1" ref="H749" ca="1">IF(G749="","",IF(G749="●","振替後",IF(G749="▲","振替前",IF(G749="○","休日",IF(G749="外","非対象期間",IF(INDIRECT(VLOOKUP(B749,B$8:C$38,2,FALSE)&amp;(10*A749+5))="","",INDIRECT(VLOOKUP(B749,B$8:C$38,2,FALSE)&amp;(10*A749+5))))))))</f>
        <v/>
      </c>
    </row>
    <row r="750" spans="1:8">
      <c r="A750" s="17">
        <f t="shared" si="106"/>
        <v>24</v>
      </c>
      <c r="B750" s="17">
        <f t="shared" si="107"/>
        <v>30</v>
      </c>
      <c r="D750" s="89" cm="1">
        <f t="array" aca="1" ref="D750" ca="1">IF(INDIRECT(VLOOKUP(B750,B$8:C$38,2,FALSE)&amp;(10*A750-1))="","",INDIRECT(VLOOKUP(B750,B$8:C$38,2,FALSE)&amp;(10*A750-1)))</f>
        <v>46660</v>
      </c>
      <c r="E750" s="17" t="str">
        <f t="shared" ca="1" si="105"/>
        <v>木</v>
      </c>
      <c r="F750" s="17" t="str" cm="1">
        <f t="array" aca="1" ref="F750" ca="1">IF(E750="","",IF(INDIRECT(VLOOKUP(B750,B$8:C$38,2,FALSE)&amp;(10*A750+3))="","",INDIRECT(VLOOKUP(B750,B$8:C$38,2,FALSE)&amp;(10*A750+3))))</f>
        <v/>
      </c>
      <c r="G750" s="17" t="str" cm="1">
        <f t="array" aca="1" ref="G750" ca="1">IF(E750="","",IF(INDIRECT(VLOOKUP(B750,B$8:C$38,2,FALSE)&amp;(10*A750+5))="","",INDIRECT(VLOOKUP(B750,B$8:C$38,2,FALSE)&amp;(10*A750+5))))</f>
        <v/>
      </c>
      <c r="H750" s="17" t="str" cm="1">
        <f t="array" aca="1" ref="H750" ca="1">IF(G750="","",IF(G750="●","振替後",IF(G750="▲","振替前",IF(G750="○","休日",IF(G750="外","非対象期間",IF(INDIRECT(VLOOKUP(B750,B$8:C$38,2,FALSE)&amp;(10*A750+5))="","",INDIRECT(VLOOKUP(B750,B$8:C$38,2,FALSE)&amp;(10*A750+5))))))))</f>
        <v/>
      </c>
    </row>
    <row r="751" spans="1:8">
      <c r="A751" s="17">
        <f t="shared" si="106"/>
        <v>24</v>
      </c>
      <c r="B751" s="17">
        <f t="shared" si="107"/>
        <v>31</v>
      </c>
      <c r="D751" s="89" t="str" cm="1">
        <f t="array" aca="1" ref="D751" ca="1">IF(INDIRECT(VLOOKUP(B751,B$8:C$38,2,FALSE)&amp;(10*A751-1))="","",INDIRECT(VLOOKUP(B751,B$8:C$38,2,FALSE)&amp;(10*A751-1)))</f>
        <v/>
      </c>
      <c r="E751" s="17" t="str">
        <f t="shared" ca="1" si="105"/>
        <v/>
      </c>
      <c r="F751" s="17" t="str" cm="1">
        <f t="array" aca="1" ref="F751" ca="1">IF(E751="","",IF(INDIRECT(VLOOKUP(B751,B$8:C$38,2,FALSE)&amp;(10*A751+3))="","",INDIRECT(VLOOKUP(B751,B$8:C$38,2,FALSE)&amp;(10*A751+3))))</f>
        <v/>
      </c>
      <c r="G751" s="17" t="str" cm="1">
        <f t="array" aca="1" ref="G751" ca="1">IF(E751="","",IF(INDIRECT(VLOOKUP(B751,B$8:C$38,2,FALSE)&amp;(10*A751+5))="","",INDIRECT(VLOOKUP(B751,B$8:C$38,2,FALSE)&amp;(10*A751+5))))</f>
        <v/>
      </c>
      <c r="H751" s="17" t="str" cm="1">
        <f t="array" aca="1" ref="H751" ca="1">IF(G751="","",IF(G751="●","振替後",IF(G751="▲","振替前",IF(G751="○","休日",IF(G751="外","非対象期間",IF(INDIRECT(VLOOKUP(B751,B$8:C$38,2,FALSE)&amp;(10*A751+5))="","",INDIRECT(VLOOKUP(B751,B$8:C$38,2,FALSE)&amp;(10*A751+5))))))))</f>
        <v/>
      </c>
    </row>
    <row r="752" spans="1:8">
      <c r="A752" s="17">
        <f t="shared" si="106"/>
        <v>25</v>
      </c>
      <c r="B752" s="17">
        <f t="shared" si="107"/>
        <v>1</v>
      </c>
      <c r="D752" s="89" cm="1">
        <f t="array" aca="1" ref="D752" ca="1">IF(INDIRECT(VLOOKUP(B752,B$8:C$38,2,FALSE)&amp;(10*A752-1))="","",INDIRECT(VLOOKUP(B752,B$8:C$38,2,FALSE)&amp;(10*A752-1)))</f>
        <v>46661</v>
      </c>
      <c r="E752" s="17" t="str">
        <f t="shared" ca="1" si="105"/>
        <v>金</v>
      </c>
      <c r="F752" s="17" t="str" cm="1">
        <f t="array" aca="1" ref="F752" ca="1">IF(E752="","",IF(INDIRECT(VLOOKUP(B752,B$8:C$38,2,FALSE)&amp;(10*A752+3))="","",INDIRECT(VLOOKUP(B752,B$8:C$38,2,FALSE)&amp;(10*A752+3))))</f>
        <v/>
      </c>
      <c r="G752" s="17" t="str" cm="1">
        <f t="array" aca="1" ref="G752" ca="1">IF(E752="","",IF(INDIRECT(VLOOKUP(B752,B$8:C$38,2,FALSE)&amp;(10*A752+5))="","",INDIRECT(VLOOKUP(B752,B$8:C$38,2,FALSE)&amp;(10*A752+5))))</f>
        <v/>
      </c>
      <c r="H752" s="17" t="str" cm="1">
        <f t="array" aca="1" ref="H752" ca="1">IF(G752="","",IF(G752="●","振替後",IF(G752="▲","振替前",IF(G752="○","休日",IF(G752="外","非対象期間",IF(INDIRECT(VLOOKUP(B752,B$8:C$38,2,FALSE)&amp;(10*A752+5))="","",INDIRECT(VLOOKUP(B752,B$8:C$38,2,FALSE)&amp;(10*A752+5))))))))</f>
        <v/>
      </c>
    </row>
    <row r="753" spans="1:8">
      <c r="A753" s="17">
        <f t="shared" si="106"/>
        <v>25</v>
      </c>
      <c r="B753" s="17">
        <f t="shared" si="107"/>
        <v>2</v>
      </c>
      <c r="D753" s="89" cm="1">
        <f t="array" aca="1" ref="D753" ca="1">IF(INDIRECT(VLOOKUP(B753,B$8:C$38,2,FALSE)&amp;(10*A753-1))="","",INDIRECT(VLOOKUP(B753,B$8:C$38,2,FALSE)&amp;(10*A753-1)))</f>
        <v>46662</v>
      </c>
      <c r="E753" s="17" t="str">
        <f t="shared" ca="1" si="105"/>
        <v>土</v>
      </c>
      <c r="F753" s="17" t="str" cm="1">
        <f t="array" aca="1" ref="F753" ca="1">IF(E753="","",IF(INDIRECT(VLOOKUP(B753,B$8:C$38,2,FALSE)&amp;(10*A753+3))="","",INDIRECT(VLOOKUP(B753,B$8:C$38,2,FALSE)&amp;(10*A753+3))))</f>
        <v/>
      </c>
      <c r="G753" s="17" t="str" cm="1">
        <f t="array" aca="1" ref="G753" ca="1">IF(E753="","",IF(INDIRECT(VLOOKUP(B753,B$8:C$38,2,FALSE)&amp;(10*A753+5))="","",INDIRECT(VLOOKUP(B753,B$8:C$38,2,FALSE)&amp;(10*A753+5))))</f>
        <v/>
      </c>
      <c r="H753" s="17" t="str" cm="1">
        <f t="array" aca="1" ref="H753" ca="1">IF(G753="","",IF(G753="●","振替後",IF(G753="▲","振替前",IF(G753="○","休日",IF(G753="外","非対象期間",IF(INDIRECT(VLOOKUP(B753,B$8:C$38,2,FALSE)&amp;(10*A753+5))="","",INDIRECT(VLOOKUP(B753,B$8:C$38,2,FALSE)&amp;(10*A753+5))))))))</f>
        <v/>
      </c>
    </row>
    <row r="754" spans="1:8">
      <c r="A754" s="17">
        <f t="shared" si="106"/>
        <v>25</v>
      </c>
      <c r="B754" s="17">
        <f t="shared" si="107"/>
        <v>3</v>
      </c>
      <c r="D754" s="89" cm="1">
        <f t="array" aca="1" ref="D754" ca="1">IF(INDIRECT(VLOOKUP(B754,B$8:C$38,2,FALSE)&amp;(10*A754-1))="","",INDIRECT(VLOOKUP(B754,B$8:C$38,2,FALSE)&amp;(10*A754-1)))</f>
        <v>46663</v>
      </c>
      <c r="E754" s="17" t="str">
        <f t="shared" ca="1" si="105"/>
        <v>日</v>
      </c>
      <c r="F754" s="17" t="str" cm="1">
        <f t="array" aca="1" ref="F754" ca="1">IF(E754="","",IF(INDIRECT(VLOOKUP(B754,B$8:C$38,2,FALSE)&amp;(10*A754+3))="","",INDIRECT(VLOOKUP(B754,B$8:C$38,2,FALSE)&amp;(10*A754+3))))</f>
        <v/>
      </c>
      <c r="G754" s="17" t="str" cm="1">
        <f t="array" aca="1" ref="G754" ca="1">IF(E754="","",IF(INDIRECT(VLOOKUP(B754,B$8:C$38,2,FALSE)&amp;(10*A754+5))="","",INDIRECT(VLOOKUP(B754,B$8:C$38,2,FALSE)&amp;(10*A754+5))))</f>
        <v/>
      </c>
      <c r="H754" s="17" t="str" cm="1">
        <f t="array" aca="1" ref="H754" ca="1">IF(G754="","",IF(G754="●","振替後",IF(G754="▲","振替前",IF(G754="○","休日",IF(G754="外","非対象期間",IF(INDIRECT(VLOOKUP(B754,B$8:C$38,2,FALSE)&amp;(10*A754+5))="","",INDIRECT(VLOOKUP(B754,B$8:C$38,2,FALSE)&amp;(10*A754+5))))))))</f>
        <v/>
      </c>
    </row>
    <row r="755" spans="1:8">
      <c r="A755" s="17">
        <f t="shared" si="106"/>
        <v>25</v>
      </c>
      <c r="B755" s="17">
        <f t="shared" si="107"/>
        <v>4</v>
      </c>
      <c r="D755" s="89" cm="1">
        <f t="array" aca="1" ref="D755" ca="1">IF(INDIRECT(VLOOKUP(B755,B$8:C$38,2,FALSE)&amp;(10*A755-1))="","",INDIRECT(VLOOKUP(B755,B$8:C$38,2,FALSE)&amp;(10*A755-1)))</f>
        <v>46664</v>
      </c>
      <c r="E755" s="17" t="str">
        <f t="shared" ca="1" si="105"/>
        <v>月</v>
      </c>
      <c r="F755" s="17" t="str" cm="1">
        <f t="array" aca="1" ref="F755" ca="1">IF(E755="","",IF(INDIRECT(VLOOKUP(B755,B$8:C$38,2,FALSE)&amp;(10*A755+3))="","",INDIRECT(VLOOKUP(B755,B$8:C$38,2,FALSE)&amp;(10*A755+3))))</f>
        <v/>
      </c>
      <c r="G755" s="17" t="str" cm="1">
        <f t="array" aca="1" ref="G755" ca="1">IF(E755="","",IF(INDIRECT(VLOOKUP(B755,B$8:C$38,2,FALSE)&amp;(10*A755+5))="","",INDIRECT(VLOOKUP(B755,B$8:C$38,2,FALSE)&amp;(10*A755+5))))</f>
        <v/>
      </c>
      <c r="H755" s="17" t="str" cm="1">
        <f t="array" aca="1" ref="H755" ca="1">IF(G755="","",IF(G755="●","振替後",IF(G755="▲","振替前",IF(G755="○","休日",IF(G755="外","非対象期間",IF(INDIRECT(VLOOKUP(B755,B$8:C$38,2,FALSE)&amp;(10*A755+5))="","",INDIRECT(VLOOKUP(B755,B$8:C$38,2,FALSE)&amp;(10*A755+5))))))))</f>
        <v/>
      </c>
    </row>
    <row r="756" spans="1:8">
      <c r="A756" s="17">
        <f t="shared" si="106"/>
        <v>25</v>
      </c>
      <c r="B756" s="17">
        <f t="shared" si="107"/>
        <v>5</v>
      </c>
      <c r="D756" s="89" cm="1">
        <f t="array" aca="1" ref="D756" ca="1">IF(INDIRECT(VLOOKUP(B756,B$8:C$38,2,FALSE)&amp;(10*A756-1))="","",INDIRECT(VLOOKUP(B756,B$8:C$38,2,FALSE)&amp;(10*A756-1)))</f>
        <v>46665</v>
      </c>
      <c r="E756" s="17" t="str">
        <f t="shared" ca="1" si="105"/>
        <v>火</v>
      </c>
      <c r="F756" s="17" t="str" cm="1">
        <f t="array" aca="1" ref="F756" ca="1">IF(E756="","",IF(INDIRECT(VLOOKUP(B756,B$8:C$38,2,FALSE)&amp;(10*A756+3))="","",INDIRECT(VLOOKUP(B756,B$8:C$38,2,FALSE)&amp;(10*A756+3))))</f>
        <v/>
      </c>
      <c r="G756" s="17" t="str" cm="1">
        <f t="array" aca="1" ref="G756" ca="1">IF(E756="","",IF(INDIRECT(VLOOKUP(B756,B$8:C$38,2,FALSE)&amp;(10*A756+5))="","",INDIRECT(VLOOKUP(B756,B$8:C$38,2,FALSE)&amp;(10*A756+5))))</f>
        <v/>
      </c>
      <c r="H756" s="17" t="str" cm="1">
        <f t="array" aca="1" ref="H756" ca="1">IF(G756="","",IF(G756="●","振替後",IF(G756="▲","振替前",IF(G756="○","休日",IF(G756="外","非対象期間",IF(INDIRECT(VLOOKUP(B756,B$8:C$38,2,FALSE)&amp;(10*A756+5))="","",INDIRECT(VLOOKUP(B756,B$8:C$38,2,FALSE)&amp;(10*A756+5))))))))</f>
        <v/>
      </c>
    </row>
    <row r="757" spans="1:8">
      <c r="A757" s="17">
        <f t="shared" si="106"/>
        <v>25</v>
      </c>
      <c r="B757" s="17">
        <f t="shared" si="107"/>
        <v>6</v>
      </c>
      <c r="D757" s="89" cm="1">
        <f t="array" aca="1" ref="D757" ca="1">IF(INDIRECT(VLOOKUP(B757,B$8:C$38,2,FALSE)&amp;(10*A757-1))="","",INDIRECT(VLOOKUP(B757,B$8:C$38,2,FALSE)&amp;(10*A757-1)))</f>
        <v>46666</v>
      </c>
      <c r="E757" s="17" t="str">
        <f t="shared" ca="1" si="105"/>
        <v>水</v>
      </c>
      <c r="F757" s="17" t="str" cm="1">
        <f t="array" aca="1" ref="F757" ca="1">IF(E757="","",IF(INDIRECT(VLOOKUP(B757,B$8:C$38,2,FALSE)&amp;(10*A757+3))="","",INDIRECT(VLOOKUP(B757,B$8:C$38,2,FALSE)&amp;(10*A757+3))))</f>
        <v/>
      </c>
      <c r="G757" s="17" t="str" cm="1">
        <f t="array" aca="1" ref="G757" ca="1">IF(E757="","",IF(INDIRECT(VLOOKUP(B757,B$8:C$38,2,FALSE)&amp;(10*A757+5))="","",INDIRECT(VLOOKUP(B757,B$8:C$38,2,FALSE)&amp;(10*A757+5))))</f>
        <v/>
      </c>
      <c r="H757" s="17" t="str" cm="1">
        <f t="array" aca="1" ref="H757" ca="1">IF(G757="","",IF(G757="●","振替後",IF(G757="▲","振替前",IF(G757="○","休日",IF(G757="外","非対象期間",IF(INDIRECT(VLOOKUP(B757,B$8:C$38,2,FALSE)&amp;(10*A757+5))="","",INDIRECT(VLOOKUP(B757,B$8:C$38,2,FALSE)&amp;(10*A757+5))))))))</f>
        <v/>
      </c>
    </row>
    <row r="758" spans="1:8">
      <c r="A758" s="17">
        <f t="shared" si="106"/>
        <v>25</v>
      </c>
      <c r="B758" s="17">
        <f t="shared" si="107"/>
        <v>7</v>
      </c>
      <c r="D758" s="89" cm="1">
        <f t="array" aca="1" ref="D758" ca="1">IF(INDIRECT(VLOOKUP(B758,B$8:C$38,2,FALSE)&amp;(10*A758-1))="","",INDIRECT(VLOOKUP(B758,B$8:C$38,2,FALSE)&amp;(10*A758-1)))</f>
        <v>46667</v>
      </c>
      <c r="E758" s="17" t="str">
        <f t="shared" ca="1" si="105"/>
        <v>木</v>
      </c>
      <c r="F758" s="17" t="str" cm="1">
        <f t="array" aca="1" ref="F758" ca="1">IF(E758="","",IF(INDIRECT(VLOOKUP(B758,B$8:C$38,2,FALSE)&amp;(10*A758+3))="","",INDIRECT(VLOOKUP(B758,B$8:C$38,2,FALSE)&amp;(10*A758+3))))</f>
        <v/>
      </c>
      <c r="G758" s="17" t="str" cm="1">
        <f t="array" aca="1" ref="G758" ca="1">IF(E758="","",IF(INDIRECT(VLOOKUP(B758,B$8:C$38,2,FALSE)&amp;(10*A758+5))="","",INDIRECT(VLOOKUP(B758,B$8:C$38,2,FALSE)&amp;(10*A758+5))))</f>
        <v/>
      </c>
      <c r="H758" s="17" t="str" cm="1">
        <f t="array" aca="1" ref="H758" ca="1">IF(G758="","",IF(G758="●","振替後",IF(G758="▲","振替前",IF(G758="○","休日",IF(G758="外","非対象期間",IF(INDIRECT(VLOOKUP(B758,B$8:C$38,2,FALSE)&amp;(10*A758+5))="","",INDIRECT(VLOOKUP(B758,B$8:C$38,2,FALSE)&amp;(10*A758+5))))))))</f>
        <v/>
      </c>
    </row>
    <row r="759" spans="1:8">
      <c r="A759" s="17">
        <f t="shared" si="106"/>
        <v>25</v>
      </c>
      <c r="B759" s="17">
        <f t="shared" si="107"/>
        <v>8</v>
      </c>
      <c r="D759" s="89" cm="1">
        <f t="array" aca="1" ref="D759" ca="1">IF(INDIRECT(VLOOKUP(B759,B$8:C$38,2,FALSE)&amp;(10*A759-1))="","",INDIRECT(VLOOKUP(B759,B$8:C$38,2,FALSE)&amp;(10*A759-1)))</f>
        <v>46668</v>
      </c>
      <c r="E759" s="17" t="str">
        <f t="shared" ca="1" si="105"/>
        <v>金</v>
      </c>
      <c r="F759" s="17" t="str" cm="1">
        <f t="array" aca="1" ref="F759" ca="1">IF(E759="","",IF(INDIRECT(VLOOKUP(B759,B$8:C$38,2,FALSE)&amp;(10*A759+3))="","",INDIRECT(VLOOKUP(B759,B$8:C$38,2,FALSE)&amp;(10*A759+3))))</f>
        <v/>
      </c>
      <c r="G759" s="17" t="str" cm="1">
        <f t="array" aca="1" ref="G759" ca="1">IF(E759="","",IF(INDIRECT(VLOOKUP(B759,B$8:C$38,2,FALSE)&amp;(10*A759+5))="","",INDIRECT(VLOOKUP(B759,B$8:C$38,2,FALSE)&amp;(10*A759+5))))</f>
        <v/>
      </c>
      <c r="H759" s="17" t="str" cm="1">
        <f t="array" aca="1" ref="H759" ca="1">IF(G759="","",IF(G759="●","振替後",IF(G759="▲","振替前",IF(G759="○","休日",IF(G759="外","非対象期間",IF(INDIRECT(VLOOKUP(B759,B$8:C$38,2,FALSE)&amp;(10*A759+5))="","",INDIRECT(VLOOKUP(B759,B$8:C$38,2,FALSE)&amp;(10*A759+5))))))))</f>
        <v/>
      </c>
    </row>
    <row r="760" spans="1:8">
      <c r="A760" s="17">
        <f t="shared" si="106"/>
        <v>25</v>
      </c>
      <c r="B760" s="17">
        <f t="shared" si="107"/>
        <v>9</v>
      </c>
      <c r="D760" s="89" cm="1">
        <f t="array" aca="1" ref="D760" ca="1">IF(INDIRECT(VLOOKUP(B760,B$8:C$38,2,FALSE)&amp;(10*A760-1))="","",INDIRECT(VLOOKUP(B760,B$8:C$38,2,FALSE)&amp;(10*A760-1)))</f>
        <v>46669</v>
      </c>
      <c r="E760" s="17" t="str">
        <f t="shared" ca="1" si="105"/>
        <v>土</v>
      </c>
      <c r="F760" s="17" t="str" cm="1">
        <f t="array" aca="1" ref="F760" ca="1">IF(E760="","",IF(INDIRECT(VLOOKUP(B760,B$8:C$38,2,FALSE)&amp;(10*A760+3))="","",INDIRECT(VLOOKUP(B760,B$8:C$38,2,FALSE)&amp;(10*A760+3))))</f>
        <v/>
      </c>
      <c r="G760" s="17" t="str" cm="1">
        <f t="array" aca="1" ref="G760" ca="1">IF(E760="","",IF(INDIRECT(VLOOKUP(B760,B$8:C$38,2,FALSE)&amp;(10*A760+5))="","",INDIRECT(VLOOKUP(B760,B$8:C$38,2,FALSE)&amp;(10*A760+5))))</f>
        <v/>
      </c>
      <c r="H760" s="17" t="str" cm="1">
        <f t="array" aca="1" ref="H760" ca="1">IF(G760="","",IF(G760="●","振替後",IF(G760="▲","振替前",IF(G760="○","休日",IF(G760="外","非対象期間",IF(INDIRECT(VLOOKUP(B760,B$8:C$38,2,FALSE)&amp;(10*A760+5))="","",INDIRECT(VLOOKUP(B760,B$8:C$38,2,FALSE)&amp;(10*A760+5))))))))</f>
        <v/>
      </c>
    </row>
    <row r="761" spans="1:8">
      <c r="A761" s="17">
        <f t="shared" si="106"/>
        <v>25</v>
      </c>
      <c r="B761" s="17">
        <f t="shared" si="107"/>
        <v>10</v>
      </c>
      <c r="D761" s="89" cm="1">
        <f t="array" aca="1" ref="D761" ca="1">IF(INDIRECT(VLOOKUP(B761,B$8:C$38,2,FALSE)&amp;(10*A761-1))="","",INDIRECT(VLOOKUP(B761,B$8:C$38,2,FALSE)&amp;(10*A761-1)))</f>
        <v>46670</v>
      </c>
      <c r="E761" s="17" t="str">
        <f t="shared" ca="1" si="105"/>
        <v>日</v>
      </c>
      <c r="F761" s="17" t="str" cm="1">
        <f t="array" aca="1" ref="F761" ca="1">IF(E761="","",IF(INDIRECT(VLOOKUP(B761,B$8:C$38,2,FALSE)&amp;(10*A761+3))="","",INDIRECT(VLOOKUP(B761,B$8:C$38,2,FALSE)&amp;(10*A761+3))))</f>
        <v/>
      </c>
      <c r="G761" s="17" t="str" cm="1">
        <f t="array" aca="1" ref="G761" ca="1">IF(E761="","",IF(INDIRECT(VLOOKUP(B761,B$8:C$38,2,FALSE)&amp;(10*A761+5))="","",INDIRECT(VLOOKUP(B761,B$8:C$38,2,FALSE)&amp;(10*A761+5))))</f>
        <v/>
      </c>
      <c r="H761" s="17" t="str" cm="1">
        <f t="array" aca="1" ref="H761" ca="1">IF(G761="","",IF(G761="●","振替後",IF(G761="▲","振替前",IF(G761="○","休日",IF(G761="外","非対象期間",IF(INDIRECT(VLOOKUP(B761,B$8:C$38,2,FALSE)&amp;(10*A761+5))="","",INDIRECT(VLOOKUP(B761,B$8:C$38,2,FALSE)&amp;(10*A761+5))))))))</f>
        <v/>
      </c>
    </row>
    <row r="762" spans="1:8">
      <c r="A762" s="17">
        <f t="shared" si="106"/>
        <v>25</v>
      </c>
      <c r="B762" s="17">
        <f t="shared" si="107"/>
        <v>11</v>
      </c>
      <c r="D762" s="89" cm="1">
        <f t="array" aca="1" ref="D762" ca="1">IF(INDIRECT(VLOOKUP(B762,B$8:C$38,2,FALSE)&amp;(10*A762-1))="","",INDIRECT(VLOOKUP(B762,B$8:C$38,2,FALSE)&amp;(10*A762-1)))</f>
        <v>46671</v>
      </c>
      <c r="E762" s="17" t="str">
        <f t="shared" ca="1" si="105"/>
        <v>月</v>
      </c>
      <c r="F762" s="17" t="str" cm="1">
        <f t="array" aca="1" ref="F762" ca="1">IF(E762="","",IF(INDIRECT(VLOOKUP(B762,B$8:C$38,2,FALSE)&amp;(10*A762+3))="","",INDIRECT(VLOOKUP(B762,B$8:C$38,2,FALSE)&amp;(10*A762+3))))</f>
        <v/>
      </c>
      <c r="G762" s="17" t="str" cm="1">
        <f t="array" aca="1" ref="G762" ca="1">IF(E762="","",IF(INDIRECT(VLOOKUP(B762,B$8:C$38,2,FALSE)&amp;(10*A762+5))="","",INDIRECT(VLOOKUP(B762,B$8:C$38,2,FALSE)&amp;(10*A762+5))))</f>
        <v/>
      </c>
      <c r="H762" s="17" t="str" cm="1">
        <f t="array" aca="1" ref="H762" ca="1">IF(G762="","",IF(G762="●","振替後",IF(G762="▲","振替前",IF(G762="○","休日",IF(G762="外","非対象期間",IF(INDIRECT(VLOOKUP(B762,B$8:C$38,2,FALSE)&amp;(10*A762+5))="","",INDIRECT(VLOOKUP(B762,B$8:C$38,2,FALSE)&amp;(10*A762+5))))))))</f>
        <v/>
      </c>
    </row>
    <row r="763" spans="1:8">
      <c r="A763" s="17">
        <f t="shared" si="106"/>
        <v>25</v>
      </c>
      <c r="B763" s="17">
        <f t="shared" si="107"/>
        <v>12</v>
      </c>
      <c r="D763" s="89" cm="1">
        <f t="array" aca="1" ref="D763" ca="1">IF(INDIRECT(VLOOKUP(B763,B$8:C$38,2,FALSE)&amp;(10*A763-1))="","",INDIRECT(VLOOKUP(B763,B$8:C$38,2,FALSE)&amp;(10*A763-1)))</f>
        <v>46672</v>
      </c>
      <c r="E763" s="17" t="str">
        <f t="shared" ca="1" si="105"/>
        <v>火</v>
      </c>
      <c r="F763" s="17" t="str" cm="1">
        <f t="array" aca="1" ref="F763" ca="1">IF(E763="","",IF(INDIRECT(VLOOKUP(B763,B$8:C$38,2,FALSE)&amp;(10*A763+3))="","",INDIRECT(VLOOKUP(B763,B$8:C$38,2,FALSE)&amp;(10*A763+3))))</f>
        <v/>
      </c>
      <c r="G763" s="17" t="str" cm="1">
        <f t="array" aca="1" ref="G763" ca="1">IF(E763="","",IF(INDIRECT(VLOOKUP(B763,B$8:C$38,2,FALSE)&amp;(10*A763+5))="","",INDIRECT(VLOOKUP(B763,B$8:C$38,2,FALSE)&amp;(10*A763+5))))</f>
        <v/>
      </c>
      <c r="H763" s="17" t="str" cm="1">
        <f t="array" aca="1" ref="H763" ca="1">IF(G763="","",IF(G763="●","振替後",IF(G763="▲","振替前",IF(G763="○","休日",IF(G763="外","非対象期間",IF(INDIRECT(VLOOKUP(B763,B$8:C$38,2,FALSE)&amp;(10*A763+5))="","",INDIRECT(VLOOKUP(B763,B$8:C$38,2,FALSE)&amp;(10*A763+5))))))))</f>
        <v/>
      </c>
    </row>
    <row r="764" spans="1:8">
      <c r="A764" s="17">
        <f t="shared" si="106"/>
        <v>25</v>
      </c>
      <c r="B764" s="17">
        <f t="shared" si="107"/>
        <v>13</v>
      </c>
      <c r="D764" s="89" cm="1">
        <f t="array" aca="1" ref="D764" ca="1">IF(INDIRECT(VLOOKUP(B764,B$8:C$38,2,FALSE)&amp;(10*A764-1))="","",INDIRECT(VLOOKUP(B764,B$8:C$38,2,FALSE)&amp;(10*A764-1)))</f>
        <v>46673</v>
      </c>
      <c r="E764" s="17" t="str">
        <f t="shared" ca="1" si="105"/>
        <v>水</v>
      </c>
      <c r="F764" s="17" t="str" cm="1">
        <f t="array" aca="1" ref="F764" ca="1">IF(E764="","",IF(INDIRECT(VLOOKUP(B764,B$8:C$38,2,FALSE)&amp;(10*A764+3))="","",INDIRECT(VLOOKUP(B764,B$8:C$38,2,FALSE)&amp;(10*A764+3))))</f>
        <v/>
      </c>
      <c r="G764" s="17" t="str" cm="1">
        <f t="array" aca="1" ref="G764" ca="1">IF(E764="","",IF(INDIRECT(VLOOKUP(B764,B$8:C$38,2,FALSE)&amp;(10*A764+5))="","",INDIRECT(VLOOKUP(B764,B$8:C$38,2,FALSE)&amp;(10*A764+5))))</f>
        <v/>
      </c>
      <c r="H764" s="17" t="str" cm="1">
        <f t="array" aca="1" ref="H764" ca="1">IF(G764="","",IF(G764="●","振替後",IF(G764="▲","振替前",IF(G764="○","休日",IF(G764="外","非対象期間",IF(INDIRECT(VLOOKUP(B764,B$8:C$38,2,FALSE)&amp;(10*A764+5))="","",INDIRECT(VLOOKUP(B764,B$8:C$38,2,FALSE)&amp;(10*A764+5))))))))</f>
        <v/>
      </c>
    </row>
    <row r="765" spans="1:8">
      <c r="A765" s="17">
        <f t="shared" si="106"/>
        <v>25</v>
      </c>
      <c r="B765" s="17">
        <f t="shared" si="107"/>
        <v>14</v>
      </c>
      <c r="D765" s="89" cm="1">
        <f t="array" aca="1" ref="D765" ca="1">IF(INDIRECT(VLOOKUP(B765,B$8:C$38,2,FALSE)&amp;(10*A765-1))="","",INDIRECT(VLOOKUP(B765,B$8:C$38,2,FALSE)&amp;(10*A765-1)))</f>
        <v>46674</v>
      </c>
      <c r="E765" s="17" t="str">
        <f t="shared" ca="1" si="105"/>
        <v>木</v>
      </c>
      <c r="F765" s="17" t="str" cm="1">
        <f t="array" aca="1" ref="F765" ca="1">IF(E765="","",IF(INDIRECT(VLOOKUP(B765,B$8:C$38,2,FALSE)&amp;(10*A765+3))="","",INDIRECT(VLOOKUP(B765,B$8:C$38,2,FALSE)&amp;(10*A765+3))))</f>
        <v/>
      </c>
      <c r="G765" s="17" t="str" cm="1">
        <f t="array" aca="1" ref="G765" ca="1">IF(E765="","",IF(INDIRECT(VLOOKUP(B765,B$8:C$38,2,FALSE)&amp;(10*A765+5))="","",INDIRECT(VLOOKUP(B765,B$8:C$38,2,FALSE)&amp;(10*A765+5))))</f>
        <v/>
      </c>
      <c r="H765" s="17" t="str" cm="1">
        <f t="array" aca="1" ref="H765" ca="1">IF(G765="","",IF(G765="●","振替後",IF(G765="▲","振替前",IF(G765="○","休日",IF(G765="外","非対象期間",IF(INDIRECT(VLOOKUP(B765,B$8:C$38,2,FALSE)&amp;(10*A765+5))="","",INDIRECT(VLOOKUP(B765,B$8:C$38,2,FALSE)&amp;(10*A765+5))))))))</f>
        <v/>
      </c>
    </row>
    <row r="766" spans="1:8">
      <c r="A766" s="17">
        <f t="shared" si="106"/>
        <v>25</v>
      </c>
      <c r="B766" s="17">
        <f t="shared" si="107"/>
        <v>15</v>
      </c>
      <c r="D766" s="89" cm="1">
        <f t="array" aca="1" ref="D766" ca="1">IF(INDIRECT(VLOOKUP(B766,B$8:C$38,2,FALSE)&amp;(10*A766-1))="","",INDIRECT(VLOOKUP(B766,B$8:C$38,2,FALSE)&amp;(10*A766-1)))</f>
        <v>46675</v>
      </c>
      <c r="E766" s="17" t="str">
        <f t="shared" ca="1" si="105"/>
        <v>金</v>
      </c>
      <c r="F766" s="17" t="str" cm="1">
        <f t="array" aca="1" ref="F766" ca="1">IF(E766="","",IF(INDIRECT(VLOOKUP(B766,B$8:C$38,2,FALSE)&amp;(10*A766+3))="","",INDIRECT(VLOOKUP(B766,B$8:C$38,2,FALSE)&amp;(10*A766+3))))</f>
        <v/>
      </c>
      <c r="G766" s="17" t="str" cm="1">
        <f t="array" aca="1" ref="G766" ca="1">IF(E766="","",IF(INDIRECT(VLOOKUP(B766,B$8:C$38,2,FALSE)&amp;(10*A766+5))="","",INDIRECT(VLOOKUP(B766,B$8:C$38,2,FALSE)&amp;(10*A766+5))))</f>
        <v/>
      </c>
      <c r="H766" s="17" t="str" cm="1">
        <f t="array" aca="1" ref="H766" ca="1">IF(G766="","",IF(G766="●","振替後",IF(G766="▲","振替前",IF(G766="○","休日",IF(G766="外","非対象期間",IF(INDIRECT(VLOOKUP(B766,B$8:C$38,2,FALSE)&amp;(10*A766+5))="","",INDIRECT(VLOOKUP(B766,B$8:C$38,2,FALSE)&amp;(10*A766+5))))))))</f>
        <v/>
      </c>
    </row>
    <row r="767" spans="1:8">
      <c r="A767" s="17">
        <f t="shared" si="106"/>
        <v>25</v>
      </c>
      <c r="B767" s="17">
        <f t="shared" si="107"/>
        <v>16</v>
      </c>
      <c r="D767" s="89" cm="1">
        <f t="array" aca="1" ref="D767" ca="1">IF(INDIRECT(VLOOKUP(B767,B$8:C$38,2,FALSE)&amp;(10*A767-1))="","",INDIRECT(VLOOKUP(B767,B$8:C$38,2,FALSE)&amp;(10*A767-1)))</f>
        <v>46676</v>
      </c>
      <c r="E767" s="17" t="str">
        <f t="shared" ca="1" si="105"/>
        <v>土</v>
      </c>
      <c r="F767" s="17" t="str" cm="1">
        <f t="array" aca="1" ref="F767" ca="1">IF(E767="","",IF(INDIRECT(VLOOKUP(B767,B$8:C$38,2,FALSE)&amp;(10*A767+3))="","",INDIRECT(VLOOKUP(B767,B$8:C$38,2,FALSE)&amp;(10*A767+3))))</f>
        <v/>
      </c>
      <c r="G767" s="17" t="str" cm="1">
        <f t="array" aca="1" ref="G767" ca="1">IF(E767="","",IF(INDIRECT(VLOOKUP(B767,B$8:C$38,2,FALSE)&amp;(10*A767+5))="","",INDIRECT(VLOOKUP(B767,B$8:C$38,2,FALSE)&amp;(10*A767+5))))</f>
        <v/>
      </c>
      <c r="H767" s="17" t="str" cm="1">
        <f t="array" aca="1" ref="H767" ca="1">IF(G767="","",IF(G767="●","振替後",IF(G767="▲","振替前",IF(G767="○","休日",IF(G767="外","非対象期間",IF(INDIRECT(VLOOKUP(B767,B$8:C$38,2,FALSE)&amp;(10*A767+5))="","",INDIRECT(VLOOKUP(B767,B$8:C$38,2,FALSE)&amp;(10*A767+5))))))))</f>
        <v/>
      </c>
    </row>
    <row r="768" spans="1:8">
      <c r="A768" s="17">
        <f t="shared" si="106"/>
        <v>25</v>
      </c>
      <c r="B768" s="17">
        <f t="shared" si="107"/>
        <v>17</v>
      </c>
      <c r="D768" s="89" cm="1">
        <f t="array" aca="1" ref="D768" ca="1">IF(INDIRECT(VLOOKUP(B768,B$8:C$38,2,FALSE)&amp;(10*A768-1))="","",INDIRECT(VLOOKUP(B768,B$8:C$38,2,FALSE)&amp;(10*A768-1)))</f>
        <v>46677</v>
      </c>
      <c r="E768" s="17" t="str">
        <f t="shared" ca="1" si="105"/>
        <v>日</v>
      </c>
      <c r="F768" s="17" t="str" cm="1">
        <f t="array" aca="1" ref="F768" ca="1">IF(E768="","",IF(INDIRECT(VLOOKUP(B768,B$8:C$38,2,FALSE)&amp;(10*A768+3))="","",INDIRECT(VLOOKUP(B768,B$8:C$38,2,FALSE)&amp;(10*A768+3))))</f>
        <v/>
      </c>
      <c r="G768" s="17" t="str" cm="1">
        <f t="array" aca="1" ref="G768" ca="1">IF(E768="","",IF(INDIRECT(VLOOKUP(B768,B$8:C$38,2,FALSE)&amp;(10*A768+5))="","",INDIRECT(VLOOKUP(B768,B$8:C$38,2,FALSE)&amp;(10*A768+5))))</f>
        <v/>
      </c>
      <c r="H768" s="17" t="str" cm="1">
        <f t="array" aca="1" ref="H768" ca="1">IF(G768="","",IF(G768="●","振替後",IF(G768="▲","振替前",IF(G768="○","休日",IF(G768="外","非対象期間",IF(INDIRECT(VLOOKUP(B768,B$8:C$38,2,FALSE)&amp;(10*A768+5))="","",INDIRECT(VLOOKUP(B768,B$8:C$38,2,FALSE)&amp;(10*A768+5))))))))</f>
        <v/>
      </c>
    </row>
    <row r="769" spans="1:8">
      <c r="A769" s="17">
        <f t="shared" si="106"/>
        <v>25</v>
      </c>
      <c r="B769" s="17">
        <f t="shared" si="107"/>
        <v>18</v>
      </c>
      <c r="D769" s="89" cm="1">
        <f t="array" aca="1" ref="D769" ca="1">IF(INDIRECT(VLOOKUP(B769,B$8:C$38,2,FALSE)&amp;(10*A769-1))="","",INDIRECT(VLOOKUP(B769,B$8:C$38,2,FALSE)&amp;(10*A769-1)))</f>
        <v>46678</v>
      </c>
      <c r="E769" s="17" t="str">
        <f t="shared" ca="1" si="105"/>
        <v>月</v>
      </c>
      <c r="F769" s="17" t="str" cm="1">
        <f t="array" aca="1" ref="F769" ca="1">IF(E769="","",IF(INDIRECT(VLOOKUP(B769,B$8:C$38,2,FALSE)&amp;(10*A769+3))="","",INDIRECT(VLOOKUP(B769,B$8:C$38,2,FALSE)&amp;(10*A769+3))))</f>
        <v/>
      </c>
      <c r="G769" s="17" t="str" cm="1">
        <f t="array" aca="1" ref="G769" ca="1">IF(E769="","",IF(INDIRECT(VLOOKUP(B769,B$8:C$38,2,FALSE)&amp;(10*A769+5))="","",INDIRECT(VLOOKUP(B769,B$8:C$38,2,FALSE)&amp;(10*A769+5))))</f>
        <v/>
      </c>
      <c r="H769" s="17" t="str" cm="1">
        <f t="array" aca="1" ref="H769" ca="1">IF(G769="","",IF(G769="●","振替後",IF(G769="▲","振替前",IF(G769="○","休日",IF(G769="外","非対象期間",IF(INDIRECT(VLOOKUP(B769,B$8:C$38,2,FALSE)&amp;(10*A769+5))="","",INDIRECT(VLOOKUP(B769,B$8:C$38,2,FALSE)&amp;(10*A769+5))))))))</f>
        <v/>
      </c>
    </row>
    <row r="770" spans="1:8">
      <c r="A770" s="17">
        <f t="shared" si="106"/>
        <v>25</v>
      </c>
      <c r="B770" s="17">
        <f t="shared" si="107"/>
        <v>19</v>
      </c>
      <c r="D770" s="89" cm="1">
        <f t="array" aca="1" ref="D770" ca="1">IF(INDIRECT(VLOOKUP(B770,B$8:C$38,2,FALSE)&amp;(10*A770-1))="","",INDIRECT(VLOOKUP(B770,B$8:C$38,2,FALSE)&amp;(10*A770-1)))</f>
        <v>46679</v>
      </c>
      <c r="E770" s="17" t="str">
        <f t="shared" ca="1" si="105"/>
        <v>火</v>
      </c>
      <c r="F770" s="17" t="str" cm="1">
        <f t="array" aca="1" ref="F770" ca="1">IF(E770="","",IF(INDIRECT(VLOOKUP(B770,B$8:C$38,2,FALSE)&amp;(10*A770+3))="","",INDIRECT(VLOOKUP(B770,B$8:C$38,2,FALSE)&amp;(10*A770+3))))</f>
        <v/>
      </c>
      <c r="G770" s="17" t="str" cm="1">
        <f t="array" aca="1" ref="G770" ca="1">IF(E770="","",IF(INDIRECT(VLOOKUP(B770,B$8:C$38,2,FALSE)&amp;(10*A770+5))="","",INDIRECT(VLOOKUP(B770,B$8:C$38,2,FALSE)&amp;(10*A770+5))))</f>
        <v/>
      </c>
      <c r="H770" s="17" t="str" cm="1">
        <f t="array" aca="1" ref="H770" ca="1">IF(G770="","",IF(G770="●","振替後",IF(G770="▲","振替前",IF(G770="○","休日",IF(G770="外","非対象期間",IF(INDIRECT(VLOOKUP(B770,B$8:C$38,2,FALSE)&amp;(10*A770+5))="","",INDIRECT(VLOOKUP(B770,B$8:C$38,2,FALSE)&amp;(10*A770+5))))))))</f>
        <v/>
      </c>
    </row>
    <row r="771" spans="1:8">
      <c r="A771" s="17">
        <f t="shared" si="106"/>
        <v>25</v>
      </c>
      <c r="B771" s="17">
        <f t="shared" si="107"/>
        <v>20</v>
      </c>
      <c r="D771" s="89" cm="1">
        <f t="array" aca="1" ref="D771" ca="1">IF(INDIRECT(VLOOKUP(B771,B$8:C$38,2,FALSE)&amp;(10*A771-1))="","",INDIRECT(VLOOKUP(B771,B$8:C$38,2,FALSE)&amp;(10*A771-1)))</f>
        <v>46680</v>
      </c>
      <c r="E771" s="17" t="str">
        <f t="shared" ca="1" si="105"/>
        <v>水</v>
      </c>
      <c r="F771" s="17" t="str" cm="1">
        <f t="array" aca="1" ref="F771" ca="1">IF(E771="","",IF(INDIRECT(VLOOKUP(B771,B$8:C$38,2,FALSE)&amp;(10*A771+3))="","",INDIRECT(VLOOKUP(B771,B$8:C$38,2,FALSE)&amp;(10*A771+3))))</f>
        <v/>
      </c>
      <c r="G771" s="17" t="str" cm="1">
        <f t="array" aca="1" ref="G771" ca="1">IF(E771="","",IF(INDIRECT(VLOOKUP(B771,B$8:C$38,2,FALSE)&amp;(10*A771+5))="","",INDIRECT(VLOOKUP(B771,B$8:C$38,2,FALSE)&amp;(10*A771+5))))</f>
        <v/>
      </c>
      <c r="H771" s="17" t="str" cm="1">
        <f t="array" aca="1" ref="H771" ca="1">IF(G771="","",IF(G771="●","振替後",IF(G771="▲","振替前",IF(G771="○","休日",IF(G771="外","非対象期間",IF(INDIRECT(VLOOKUP(B771,B$8:C$38,2,FALSE)&amp;(10*A771+5))="","",INDIRECT(VLOOKUP(B771,B$8:C$38,2,FALSE)&amp;(10*A771+5))))))))</f>
        <v/>
      </c>
    </row>
    <row r="772" spans="1:8">
      <c r="A772" s="17">
        <f t="shared" si="106"/>
        <v>25</v>
      </c>
      <c r="B772" s="17">
        <f t="shared" si="107"/>
        <v>21</v>
      </c>
      <c r="D772" s="89" cm="1">
        <f t="array" aca="1" ref="D772" ca="1">IF(INDIRECT(VLOOKUP(B772,B$8:C$38,2,FALSE)&amp;(10*A772-1))="","",INDIRECT(VLOOKUP(B772,B$8:C$38,2,FALSE)&amp;(10*A772-1)))</f>
        <v>46681</v>
      </c>
      <c r="E772" s="17" t="str">
        <f t="shared" ca="1" si="105"/>
        <v>木</v>
      </c>
      <c r="F772" s="17" t="str" cm="1">
        <f t="array" aca="1" ref="F772" ca="1">IF(E772="","",IF(INDIRECT(VLOOKUP(B772,B$8:C$38,2,FALSE)&amp;(10*A772+3))="","",INDIRECT(VLOOKUP(B772,B$8:C$38,2,FALSE)&amp;(10*A772+3))))</f>
        <v/>
      </c>
      <c r="G772" s="17" t="str" cm="1">
        <f t="array" aca="1" ref="G772" ca="1">IF(E772="","",IF(INDIRECT(VLOOKUP(B772,B$8:C$38,2,FALSE)&amp;(10*A772+5))="","",INDIRECT(VLOOKUP(B772,B$8:C$38,2,FALSE)&amp;(10*A772+5))))</f>
        <v/>
      </c>
      <c r="H772" s="17" t="str" cm="1">
        <f t="array" aca="1" ref="H772" ca="1">IF(G772="","",IF(G772="●","振替後",IF(G772="▲","振替前",IF(G772="○","休日",IF(G772="外","非対象期間",IF(INDIRECT(VLOOKUP(B772,B$8:C$38,2,FALSE)&amp;(10*A772+5))="","",INDIRECT(VLOOKUP(B772,B$8:C$38,2,FALSE)&amp;(10*A772+5))))))))</f>
        <v/>
      </c>
    </row>
    <row r="773" spans="1:8">
      <c r="A773" s="17">
        <f t="shared" si="106"/>
        <v>25</v>
      </c>
      <c r="B773" s="17">
        <f t="shared" si="107"/>
        <v>22</v>
      </c>
      <c r="D773" s="89" cm="1">
        <f t="array" aca="1" ref="D773" ca="1">IF(INDIRECT(VLOOKUP(B773,B$8:C$38,2,FALSE)&amp;(10*A773-1))="","",INDIRECT(VLOOKUP(B773,B$8:C$38,2,FALSE)&amp;(10*A773-1)))</f>
        <v>46682</v>
      </c>
      <c r="E773" s="17" t="str">
        <f t="shared" ca="1" si="105"/>
        <v>金</v>
      </c>
      <c r="F773" s="17" t="str" cm="1">
        <f t="array" aca="1" ref="F773" ca="1">IF(E773="","",IF(INDIRECT(VLOOKUP(B773,B$8:C$38,2,FALSE)&amp;(10*A773+3))="","",INDIRECT(VLOOKUP(B773,B$8:C$38,2,FALSE)&amp;(10*A773+3))))</f>
        <v/>
      </c>
      <c r="G773" s="17" t="str" cm="1">
        <f t="array" aca="1" ref="G773" ca="1">IF(E773="","",IF(INDIRECT(VLOOKUP(B773,B$8:C$38,2,FALSE)&amp;(10*A773+5))="","",INDIRECT(VLOOKUP(B773,B$8:C$38,2,FALSE)&amp;(10*A773+5))))</f>
        <v/>
      </c>
      <c r="H773" s="17" t="str" cm="1">
        <f t="array" aca="1" ref="H773" ca="1">IF(G773="","",IF(G773="●","振替後",IF(G773="▲","振替前",IF(G773="○","休日",IF(G773="外","非対象期間",IF(INDIRECT(VLOOKUP(B773,B$8:C$38,2,FALSE)&amp;(10*A773+5))="","",INDIRECT(VLOOKUP(B773,B$8:C$38,2,FALSE)&amp;(10*A773+5))))))))</f>
        <v/>
      </c>
    </row>
    <row r="774" spans="1:8">
      <c r="A774" s="17">
        <f t="shared" si="106"/>
        <v>25</v>
      </c>
      <c r="B774" s="17">
        <f t="shared" si="107"/>
        <v>23</v>
      </c>
      <c r="D774" s="89" cm="1">
        <f t="array" aca="1" ref="D774" ca="1">IF(INDIRECT(VLOOKUP(B774,B$8:C$38,2,FALSE)&amp;(10*A774-1))="","",INDIRECT(VLOOKUP(B774,B$8:C$38,2,FALSE)&amp;(10*A774-1)))</f>
        <v>46683</v>
      </c>
      <c r="E774" s="17" t="str">
        <f t="shared" ca="1" si="105"/>
        <v>土</v>
      </c>
      <c r="F774" s="17" t="str" cm="1">
        <f t="array" aca="1" ref="F774" ca="1">IF(E774="","",IF(INDIRECT(VLOOKUP(B774,B$8:C$38,2,FALSE)&amp;(10*A774+3))="","",INDIRECT(VLOOKUP(B774,B$8:C$38,2,FALSE)&amp;(10*A774+3))))</f>
        <v/>
      </c>
      <c r="G774" s="17" t="str" cm="1">
        <f t="array" aca="1" ref="G774" ca="1">IF(E774="","",IF(INDIRECT(VLOOKUP(B774,B$8:C$38,2,FALSE)&amp;(10*A774+5))="","",INDIRECT(VLOOKUP(B774,B$8:C$38,2,FALSE)&amp;(10*A774+5))))</f>
        <v/>
      </c>
      <c r="H774" s="17" t="str" cm="1">
        <f t="array" aca="1" ref="H774" ca="1">IF(G774="","",IF(G774="●","振替後",IF(G774="▲","振替前",IF(G774="○","休日",IF(G774="外","非対象期間",IF(INDIRECT(VLOOKUP(B774,B$8:C$38,2,FALSE)&amp;(10*A774+5))="","",INDIRECT(VLOOKUP(B774,B$8:C$38,2,FALSE)&amp;(10*A774+5))))))))</f>
        <v/>
      </c>
    </row>
    <row r="775" spans="1:8">
      <c r="A775" s="17">
        <f t="shared" si="106"/>
        <v>25</v>
      </c>
      <c r="B775" s="17">
        <f t="shared" si="107"/>
        <v>24</v>
      </c>
      <c r="D775" s="89" cm="1">
        <f t="array" aca="1" ref="D775" ca="1">IF(INDIRECT(VLOOKUP(B775,B$8:C$38,2,FALSE)&amp;(10*A775-1))="","",INDIRECT(VLOOKUP(B775,B$8:C$38,2,FALSE)&amp;(10*A775-1)))</f>
        <v>46684</v>
      </c>
      <c r="E775" s="17" t="str">
        <f t="shared" ca="1" si="105"/>
        <v>日</v>
      </c>
      <c r="F775" s="17" t="str" cm="1">
        <f t="array" aca="1" ref="F775" ca="1">IF(E775="","",IF(INDIRECT(VLOOKUP(B775,B$8:C$38,2,FALSE)&amp;(10*A775+3))="","",INDIRECT(VLOOKUP(B775,B$8:C$38,2,FALSE)&amp;(10*A775+3))))</f>
        <v/>
      </c>
      <c r="G775" s="17" t="str" cm="1">
        <f t="array" aca="1" ref="G775" ca="1">IF(E775="","",IF(INDIRECT(VLOOKUP(B775,B$8:C$38,2,FALSE)&amp;(10*A775+5))="","",INDIRECT(VLOOKUP(B775,B$8:C$38,2,FALSE)&amp;(10*A775+5))))</f>
        <v/>
      </c>
      <c r="H775" s="17" t="str" cm="1">
        <f t="array" aca="1" ref="H775" ca="1">IF(G775="","",IF(G775="●","振替後",IF(G775="▲","振替前",IF(G775="○","休日",IF(G775="外","非対象期間",IF(INDIRECT(VLOOKUP(B775,B$8:C$38,2,FALSE)&amp;(10*A775+5))="","",INDIRECT(VLOOKUP(B775,B$8:C$38,2,FALSE)&amp;(10*A775+5))))))))</f>
        <v/>
      </c>
    </row>
    <row r="776" spans="1:8">
      <c r="A776" s="17">
        <f t="shared" si="106"/>
        <v>25</v>
      </c>
      <c r="B776" s="17">
        <f t="shared" si="107"/>
        <v>25</v>
      </c>
      <c r="D776" s="89" cm="1">
        <f t="array" aca="1" ref="D776" ca="1">IF(INDIRECT(VLOOKUP(B776,B$8:C$38,2,FALSE)&amp;(10*A776-1))="","",INDIRECT(VLOOKUP(B776,B$8:C$38,2,FALSE)&amp;(10*A776-1)))</f>
        <v>46685</v>
      </c>
      <c r="E776" s="17" t="str">
        <f t="shared" ca="1" si="105"/>
        <v>月</v>
      </c>
      <c r="F776" s="17" t="str" cm="1">
        <f t="array" aca="1" ref="F776" ca="1">IF(E776="","",IF(INDIRECT(VLOOKUP(B776,B$8:C$38,2,FALSE)&amp;(10*A776+3))="","",INDIRECT(VLOOKUP(B776,B$8:C$38,2,FALSE)&amp;(10*A776+3))))</f>
        <v/>
      </c>
      <c r="G776" s="17" t="str" cm="1">
        <f t="array" aca="1" ref="G776" ca="1">IF(E776="","",IF(INDIRECT(VLOOKUP(B776,B$8:C$38,2,FALSE)&amp;(10*A776+5))="","",INDIRECT(VLOOKUP(B776,B$8:C$38,2,FALSE)&amp;(10*A776+5))))</f>
        <v/>
      </c>
      <c r="H776" s="17" t="str" cm="1">
        <f t="array" aca="1" ref="H776" ca="1">IF(G776="","",IF(G776="●","振替後",IF(G776="▲","振替前",IF(G776="○","休日",IF(G776="外","非対象期間",IF(INDIRECT(VLOOKUP(B776,B$8:C$38,2,FALSE)&amp;(10*A776+5))="","",INDIRECT(VLOOKUP(B776,B$8:C$38,2,FALSE)&amp;(10*A776+5))))))))</f>
        <v/>
      </c>
    </row>
    <row r="777" spans="1:8">
      <c r="A777" s="17">
        <f t="shared" si="106"/>
        <v>25</v>
      </c>
      <c r="B777" s="17">
        <f t="shared" si="107"/>
        <v>26</v>
      </c>
      <c r="D777" s="89" cm="1">
        <f t="array" aca="1" ref="D777" ca="1">IF(INDIRECT(VLOOKUP(B777,B$8:C$38,2,FALSE)&amp;(10*A777-1))="","",INDIRECT(VLOOKUP(B777,B$8:C$38,2,FALSE)&amp;(10*A777-1)))</f>
        <v>46686</v>
      </c>
      <c r="E777" s="17" t="str">
        <f t="shared" ref="E777:E840" ca="1" si="108">TEXT(D777,"aaa")</f>
        <v>火</v>
      </c>
      <c r="F777" s="17" t="str" cm="1">
        <f t="array" aca="1" ref="F777" ca="1">IF(E777="","",IF(INDIRECT(VLOOKUP(B777,B$8:C$38,2,FALSE)&amp;(10*A777+3))="","",INDIRECT(VLOOKUP(B777,B$8:C$38,2,FALSE)&amp;(10*A777+3))))</f>
        <v/>
      </c>
      <c r="G777" s="17" t="str" cm="1">
        <f t="array" aca="1" ref="G777" ca="1">IF(E777="","",IF(INDIRECT(VLOOKUP(B777,B$8:C$38,2,FALSE)&amp;(10*A777+5))="","",INDIRECT(VLOOKUP(B777,B$8:C$38,2,FALSE)&amp;(10*A777+5))))</f>
        <v/>
      </c>
      <c r="H777" s="17" t="str" cm="1">
        <f t="array" aca="1" ref="H777" ca="1">IF(G777="","",IF(G777="●","振替後",IF(G777="▲","振替前",IF(G777="○","休日",IF(G777="外","非対象期間",IF(INDIRECT(VLOOKUP(B777,B$8:C$38,2,FALSE)&amp;(10*A777+5))="","",INDIRECT(VLOOKUP(B777,B$8:C$38,2,FALSE)&amp;(10*A777+5))))))))</f>
        <v/>
      </c>
    </row>
    <row r="778" spans="1:8">
      <c r="A778" s="17">
        <f t="shared" si="106"/>
        <v>25</v>
      </c>
      <c r="B778" s="17">
        <f t="shared" si="107"/>
        <v>27</v>
      </c>
      <c r="D778" s="89" cm="1">
        <f t="array" aca="1" ref="D778" ca="1">IF(INDIRECT(VLOOKUP(B778,B$8:C$38,2,FALSE)&amp;(10*A778-1))="","",INDIRECT(VLOOKUP(B778,B$8:C$38,2,FALSE)&amp;(10*A778-1)))</f>
        <v>46687</v>
      </c>
      <c r="E778" s="17" t="str">
        <f t="shared" ca="1" si="108"/>
        <v>水</v>
      </c>
      <c r="F778" s="17" t="str" cm="1">
        <f t="array" aca="1" ref="F778" ca="1">IF(E778="","",IF(INDIRECT(VLOOKUP(B778,B$8:C$38,2,FALSE)&amp;(10*A778+3))="","",INDIRECT(VLOOKUP(B778,B$8:C$38,2,FALSE)&amp;(10*A778+3))))</f>
        <v/>
      </c>
      <c r="G778" s="17" t="str" cm="1">
        <f t="array" aca="1" ref="G778" ca="1">IF(E778="","",IF(INDIRECT(VLOOKUP(B778,B$8:C$38,2,FALSE)&amp;(10*A778+5))="","",INDIRECT(VLOOKUP(B778,B$8:C$38,2,FALSE)&amp;(10*A778+5))))</f>
        <v/>
      </c>
      <c r="H778" s="17" t="str" cm="1">
        <f t="array" aca="1" ref="H778" ca="1">IF(G778="","",IF(G778="●","振替後",IF(G778="▲","振替前",IF(G778="○","休日",IF(G778="外","非対象期間",IF(INDIRECT(VLOOKUP(B778,B$8:C$38,2,FALSE)&amp;(10*A778+5))="","",INDIRECT(VLOOKUP(B778,B$8:C$38,2,FALSE)&amp;(10*A778+5))))))))</f>
        <v/>
      </c>
    </row>
    <row r="779" spans="1:8">
      <c r="A779" s="17">
        <f t="shared" si="106"/>
        <v>25</v>
      </c>
      <c r="B779" s="17">
        <f t="shared" si="107"/>
        <v>28</v>
      </c>
      <c r="D779" s="89" cm="1">
        <f t="array" aca="1" ref="D779" ca="1">IF(INDIRECT(VLOOKUP(B779,B$8:C$38,2,FALSE)&amp;(10*A779-1))="","",INDIRECT(VLOOKUP(B779,B$8:C$38,2,FALSE)&amp;(10*A779-1)))</f>
        <v>46688</v>
      </c>
      <c r="E779" s="17" t="str">
        <f t="shared" ca="1" si="108"/>
        <v>木</v>
      </c>
      <c r="F779" s="17" t="str" cm="1">
        <f t="array" aca="1" ref="F779" ca="1">IF(E779="","",IF(INDIRECT(VLOOKUP(B779,B$8:C$38,2,FALSE)&amp;(10*A779+3))="","",INDIRECT(VLOOKUP(B779,B$8:C$38,2,FALSE)&amp;(10*A779+3))))</f>
        <v/>
      </c>
      <c r="G779" s="17" t="str" cm="1">
        <f t="array" aca="1" ref="G779" ca="1">IF(E779="","",IF(INDIRECT(VLOOKUP(B779,B$8:C$38,2,FALSE)&amp;(10*A779+5))="","",INDIRECT(VLOOKUP(B779,B$8:C$38,2,FALSE)&amp;(10*A779+5))))</f>
        <v/>
      </c>
      <c r="H779" s="17" t="str" cm="1">
        <f t="array" aca="1" ref="H779" ca="1">IF(G779="","",IF(G779="●","振替後",IF(G779="▲","振替前",IF(G779="○","休日",IF(G779="外","非対象期間",IF(INDIRECT(VLOOKUP(B779,B$8:C$38,2,FALSE)&amp;(10*A779+5))="","",INDIRECT(VLOOKUP(B779,B$8:C$38,2,FALSE)&amp;(10*A779+5))))))))</f>
        <v/>
      </c>
    </row>
    <row r="780" spans="1:8">
      <c r="A780" s="17">
        <f t="shared" si="106"/>
        <v>25</v>
      </c>
      <c r="B780" s="17">
        <f t="shared" si="107"/>
        <v>29</v>
      </c>
      <c r="D780" s="89" cm="1">
        <f t="array" aca="1" ref="D780" ca="1">IF(INDIRECT(VLOOKUP(B780,B$8:C$38,2,FALSE)&amp;(10*A780-1))="","",INDIRECT(VLOOKUP(B780,B$8:C$38,2,FALSE)&amp;(10*A780-1)))</f>
        <v>46689</v>
      </c>
      <c r="E780" s="17" t="str">
        <f t="shared" ca="1" si="108"/>
        <v>金</v>
      </c>
      <c r="F780" s="17" t="str" cm="1">
        <f t="array" aca="1" ref="F780" ca="1">IF(E780="","",IF(INDIRECT(VLOOKUP(B780,B$8:C$38,2,FALSE)&amp;(10*A780+3))="","",INDIRECT(VLOOKUP(B780,B$8:C$38,2,FALSE)&amp;(10*A780+3))))</f>
        <v/>
      </c>
      <c r="G780" s="17" t="str" cm="1">
        <f t="array" aca="1" ref="G780" ca="1">IF(E780="","",IF(INDIRECT(VLOOKUP(B780,B$8:C$38,2,FALSE)&amp;(10*A780+5))="","",INDIRECT(VLOOKUP(B780,B$8:C$38,2,FALSE)&amp;(10*A780+5))))</f>
        <v/>
      </c>
      <c r="H780" s="17" t="str" cm="1">
        <f t="array" aca="1" ref="H780" ca="1">IF(G780="","",IF(G780="●","振替後",IF(G780="▲","振替前",IF(G780="○","休日",IF(G780="外","非対象期間",IF(INDIRECT(VLOOKUP(B780,B$8:C$38,2,FALSE)&amp;(10*A780+5))="","",INDIRECT(VLOOKUP(B780,B$8:C$38,2,FALSE)&amp;(10*A780+5))))))))</f>
        <v/>
      </c>
    </row>
    <row r="781" spans="1:8">
      <c r="A781" s="17">
        <f t="shared" si="106"/>
        <v>25</v>
      </c>
      <c r="B781" s="17">
        <f t="shared" si="107"/>
        <v>30</v>
      </c>
      <c r="D781" s="89" cm="1">
        <f t="array" aca="1" ref="D781" ca="1">IF(INDIRECT(VLOOKUP(B781,B$8:C$38,2,FALSE)&amp;(10*A781-1))="","",INDIRECT(VLOOKUP(B781,B$8:C$38,2,FALSE)&amp;(10*A781-1)))</f>
        <v>46690</v>
      </c>
      <c r="E781" s="17" t="str">
        <f t="shared" ca="1" si="108"/>
        <v>土</v>
      </c>
      <c r="F781" s="17" t="str" cm="1">
        <f t="array" aca="1" ref="F781" ca="1">IF(E781="","",IF(INDIRECT(VLOOKUP(B781,B$8:C$38,2,FALSE)&amp;(10*A781+3))="","",INDIRECT(VLOOKUP(B781,B$8:C$38,2,FALSE)&amp;(10*A781+3))))</f>
        <v/>
      </c>
      <c r="G781" s="17" t="str" cm="1">
        <f t="array" aca="1" ref="G781" ca="1">IF(E781="","",IF(INDIRECT(VLOOKUP(B781,B$8:C$38,2,FALSE)&amp;(10*A781+5))="","",INDIRECT(VLOOKUP(B781,B$8:C$38,2,FALSE)&amp;(10*A781+5))))</f>
        <v/>
      </c>
      <c r="H781" s="17" t="str" cm="1">
        <f t="array" aca="1" ref="H781" ca="1">IF(G781="","",IF(G781="●","振替後",IF(G781="▲","振替前",IF(G781="○","休日",IF(G781="外","非対象期間",IF(INDIRECT(VLOOKUP(B781,B$8:C$38,2,FALSE)&amp;(10*A781+5))="","",INDIRECT(VLOOKUP(B781,B$8:C$38,2,FALSE)&amp;(10*A781+5))))))))</f>
        <v/>
      </c>
    </row>
    <row r="782" spans="1:8">
      <c r="A782" s="17">
        <f t="shared" si="106"/>
        <v>25</v>
      </c>
      <c r="B782" s="17">
        <f t="shared" si="107"/>
        <v>31</v>
      </c>
      <c r="D782" s="89" cm="1">
        <f t="array" aca="1" ref="D782" ca="1">IF(INDIRECT(VLOOKUP(B782,B$8:C$38,2,FALSE)&amp;(10*A782-1))="","",INDIRECT(VLOOKUP(B782,B$8:C$38,2,FALSE)&amp;(10*A782-1)))</f>
        <v>46691</v>
      </c>
      <c r="E782" s="17" t="str">
        <f t="shared" ca="1" si="108"/>
        <v>日</v>
      </c>
      <c r="F782" s="17" t="str" cm="1">
        <f t="array" aca="1" ref="F782" ca="1">IF(E782="","",IF(INDIRECT(VLOOKUP(B782,B$8:C$38,2,FALSE)&amp;(10*A782+3))="","",INDIRECT(VLOOKUP(B782,B$8:C$38,2,FALSE)&amp;(10*A782+3))))</f>
        <v/>
      </c>
      <c r="G782" s="17" t="str" cm="1">
        <f t="array" aca="1" ref="G782" ca="1">IF(E782="","",IF(INDIRECT(VLOOKUP(B782,B$8:C$38,2,FALSE)&amp;(10*A782+5))="","",INDIRECT(VLOOKUP(B782,B$8:C$38,2,FALSE)&amp;(10*A782+5))))</f>
        <v/>
      </c>
      <c r="H782" s="17" t="str" cm="1">
        <f t="array" aca="1" ref="H782" ca="1">IF(G782="","",IF(G782="●","振替後",IF(G782="▲","振替前",IF(G782="○","休日",IF(G782="外","非対象期間",IF(INDIRECT(VLOOKUP(B782,B$8:C$38,2,FALSE)&amp;(10*A782+5))="","",INDIRECT(VLOOKUP(B782,B$8:C$38,2,FALSE)&amp;(10*A782+5))))))))</f>
        <v/>
      </c>
    </row>
    <row r="783" spans="1:8">
      <c r="A783" s="17">
        <f t="shared" si="106"/>
        <v>26</v>
      </c>
      <c r="B783" s="17">
        <f t="shared" si="107"/>
        <v>1</v>
      </c>
      <c r="D783" s="89" cm="1">
        <f t="array" aca="1" ref="D783" ca="1">IF(INDIRECT(VLOOKUP(B783,B$8:C$38,2,FALSE)&amp;(10*A783-1))="","",INDIRECT(VLOOKUP(B783,B$8:C$38,2,FALSE)&amp;(10*A783-1)))</f>
        <v>46692</v>
      </c>
      <c r="E783" s="17" t="str">
        <f t="shared" ca="1" si="108"/>
        <v>月</v>
      </c>
      <c r="F783" s="17" t="str" cm="1">
        <f t="array" aca="1" ref="F783" ca="1">IF(E783="","",IF(INDIRECT(VLOOKUP(B783,B$8:C$38,2,FALSE)&amp;(10*A783+3))="","",INDIRECT(VLOOKUP(B783,B$8:C$38,2,FALSE)&amp;(10*A783+3))))</f>
        <v/>
      </c>
      <c r="G783" s="17" t="str" cm="1">
        <f t="array" aca="1" ref="G783" ca="1">IF(E783="","",IF(INDIRECT(VLOOKUP(B783,B$8:C$38,2,FALSE)&amp;(10*A783+5))="","",INDIRECT(VLOOKUP(B783,B$8:C$38,2,FALSE)&amp;(10*A783+5))))</f>
        <v/>
      </c>
      <c r="H783" s="17" t="str" cm="1">
        <f t="array" aca="1" ref="H783" ca="1">IF(G783="","",IF(G783="●","振替後",IF(G783="▲","振替前",IF(G783="○","休日",IF(G783="外","非対象期間",IF(INDIRECT(VLOOKUP(B783,B$8:C$38,2,FALSE)&amp;(10*A783+5))="","",INDIRECT(VLOOKUP(B783,B$8:C$38,2,FALSE)&amp;(10*A783+5))))))))</f>
        <v/>
      </c>
    </row>
    <row r="784" spans="1:8">
      <c r="A784" s="17">
        <f t="shared" si="106"/>
        <v>26</v>
      </c>
      <c r="B784" s="17">
        <f t="shared" si="107"/>
        <v>2</v>
      </c>
      <c r="D784" s="89" cm="1">
        <f t="array" aca="1" ref="D784" ca="1">IF(INDIRECT(VLOOKUP(B784,B$8:C$38,2,FALSE)&amp;(10*A784-1))="","",INDIRECT(VLOOKUP(B784,B$8:C$38,2,FALSE)&amp;(10*A784-1)))</f>
        <v>46693</v>
      </c>
      <c r="E784" s="17" t="str">
        <f t="shared" ca="1" si="108"/>
        <v>火</v>
      </c>
      <c r="F784" s="17" t="str" cm="1">
        <f t="array" aca="1" ref="F784" ca="1">IF(E784="","",IF(INDIRECT(VLOOKUP(B784,B$8:C$38,2,FALSE)&amp;(10*A784+3))="","",INDIRECT(VLOOKUP(B784,B$8:C$38,2,FALSE)&amp;(10*A784+3))))</f>
        <v/>
      </c>
      <c r="G784" s="17" t="str" cm="1">
        <f t="array" aca="1" ref="G784" ca="1">IF(E784="","",IF(INDIRECT(VLOOKUP(B784,B$8:C$38,2,FALSE)&amp;(10*A784+5))="","",INDIRECT(VLOOKUP(B784,B$8:C$38,2,FALSE)&amp;(10*A784+5))))</f>
        <v/>
      </c>
      <c r="H784" s="17" t="str" cm="1">
        <f t="array" aca="1" ref="H784" ca="1">IF(G784="","",IF(G784="●","振替後",IF(G784="▲","振替前",IF(G784="○","休日",IF(G784="外","非対象期間",IF(INDIRECT(VLOOKUP(B784,B$8:C$38,2,FALSE)&amp;(10*A784+5))="","",INDIRECT(VLOOKUP(B784,B$8:C$38,2,FALSE)&amp;(10*A784+5))))))))</f>
        <v/>
      </c>
    </row>
    <row r="785" spans="1:8">
      <c r="A785" s="17">
        <f t="shared" si="106"/>
        <v>26</v>
      </c>
      <c r="B785" s="17">
        <f t="shared" si="107"/>
        <v>3</v>
      </c>
      <c r="D785" s="89" cm="1">
        <f t="array" aca="1" ref="D785" ca="1">IF(INDIRECT(VLOOKUP(B785,B$8:C$38,2,FALSE)&amp;(10*A785-1))="","",INDIRECT(VLOOKUP(B785,B$8:C$38,2,FALSE)&amp;(10*A785-1)))</f>
        <v>46694</v>
      </c>
      <c r="E785" s="17" t="str">
        <f t="shared" ca="1" si="108"/>
        <v>水</v>
      </c>
      <c r="F785" s="17" t="str" cm="1">
        <f t="array" aca="1" ref="F785" ca="1">IF(E785="","",IF(INDIRECT(VLOOKUP(B785,B$8:C$38,2,FALSE)&amp;(10*A785+3))="","",INDIRECT(VLOOKUP(B785,B$8:C$38,2,FALSE)&amp;(10*A785+3))))</f>
        <v/>
      </c>
      <c r="G785" s="17" t="str" cm="1">
        <f t="array" aca="1" ref="G785" ca="1">IF(E785="","",IF(INDIRECT(VLOOKUP(B785,B$8:C$38,2,FALSE)&amp;(10*A785+5))="","",INDIRECT(VLOOKUP(B785,B$8:C$38,2,FALSE)&amp;(10*A785+5))))</f>
        <v/>
      </c>
      <c r="H785" s="17" t="str" cm="1">
        <f t="array" aca="1" ref="H785" ca="1">IF(G785="","",IF(G785="●","振替後",IF(G785="▲","振替前",IF(G785="○","休日",IF(G785="外","非対象期間",IF(INDIRECT(VLOOKUP(B785,B$8:C$38,2,FALSE)&amp;(10*A785+5))="","",INDIRECT(VLOOKUP(B785,B$8:C$38,2,FALSE)&amp;(10*A785+5))))))))</f>
        <v/>
      </c>
    </row>
    <row r="786" spans="1:8">
      <c r="A786" s="17">
        <f t="shared" si="106"/>
        <v>26</v>
      </c>
      <c r="B786" s="17">
        <f t="shared" si="107"/>
        <v>4</v>
      </c>
      <c r="D786" s="89" cm="1">
        <f t="array" aca="1" ref="D786" ca="1">IF(INDIRECT(VLOOKUP(B786,B$8:C$38,2,FALSE)&amp;(10*A786-1))="","",INDIRECT(VLOOKUP(B786,B$8:C$38,2,FALSE)&amp;(10*A786-1)))</f>
        <v>46695</v>
      </c>
      <c r="E786" s="17" t="str">
        <f t="shared" ca="1" si="108"/>
        <v>木</v>
      </c>
      <c r="F786" s="17" t="str" cm="1">
        <f t="array" aca="1" ref="F786" ca="1">IF(E786="","",IF(INDIRECT(VLOOKUP(B786,B$8:C$38,2,FALSE)&amp;(10*A786+3))="","",INDIRECT(VLOOKUP(B786,B$8:C$38,2,FALSE)&amp;(10*A786+3))))</f>
        <v/>
      </c>
      <c r="G786" s="17" t="str" cm="1">
        <f t="array" aca="1" ref="G786" ca="1">IF(E786="","",IF(INDIRECT(VLOOKUP(B786,B$8:C$38,2,FALSE)&amp;(10*A786+5))="","",INDIRECT(VLOOKUP(B786,B$8:C$38,2,FALSE)&amp;(10*A786+5))))</f>
        <v/>
      </c>
      <c r="H786" s="17" t="str" cm="1">
        <f t="array" aca="1" ref="H786" ca="1">IF(G786="","",IF(G786="●","振替後",IF(G786="▲","振替前",IF(G786="○","休日",IF(G786="外","非対象期間",IF(INDIRECT(VLOOKUP(B786,B$8:C$38,2,FALSE)&amp;(10*A786+5))="","",INDIRECT(VLOOKUP(B786,B$8:C$38,2,FALSE)&amp;(10*A786+5))))))))</f>
        <v/>
      </c>
    </row>
    <row r="787" spans="1:8">
      <c r="A787" s="17">
        <f t="shared" si="106"/>
        <v>26</v>
      </c>
      <c r="B787" s="17">
        <f t="shared" si="107"/>
        <v>5</v>
      </c>
      <c r="D787" s="89" cm="1">
        <f t="array" aca="1" ref="D787" ca="1">IF(INDIRECT(VLOOKUP(B787,B$8:C$38,2,FALSE)&amp;(10*A787-1))="","",INDIRECT(VLOOKUP(B787,B$8:C$38,2,FALSE)&amp;(10*A787-1)))</f>
        <v>46696</v>
      </c>
      <c r="E787" s="17" t="str">
        <f t="shared" ca="1" si="108"/>
        <v>金</v>
      </c>
      <c r="F787" s="17" t="str" cm="1">
        <f t="array" aca="1" ref="F787" ca="1">IF(E787="","",IF(INDIRECT(VLOOKUP(B787,B$8:C$38,2,FALSE)&amp;(10*A787+3))="","",INDIRECT(VLOOKUP(B787,B$8:C$38,2,FALSE)&amp;(10*A787+3))))</f>
        <v/>
      </c>
      <c r="G787" s="17" t="str" cm="1">
        <f t="array" aca="1" ref="G787" ca="1">IF(E787="","",IF(INDIRECT(VLOOKUP(B787,B$8:C$38,2,FALSE)&amp;(10*A787+5))="","",INDIRECT(VLOOKUP(B787,B$8:C$38,2,FALSE)&amp;(10*A787+5))))</f>
        <v/>
      </c>
      <c r="H787" s="17" t="str" cm="1">
        <f t="array" aca="1" ref="H787" ca="1">IF(G787="","",IF(G787="●","振替後",IF(G787="▲","振替前",IF(G787="○","休日",IF(G787="外","非対象期間",IF(INDIRECT(VLOOKUP(B787,B$8:C$38,2,FALSE)&amp;(10*A787+5))="","",INDIRECT(VLOOKUP(B787,B$8:C$38,2,FALSE)&amp;(10*A787+5))))))))</f>
        <v/>
      </c>
    </row>
    <row r="788" spans="1:8">
      <c r="A788" s="17">
        <f t="shared" si="106"/>
        <v>26</v>
      </c>
      <c r="B788" s="17">
        <f t="shared" si="107"/>
        <v>6</v>
      </c>
      <c r="D788" s="89" cm="1">
        <f t="array" aca="1" ref="D788" ca="1">IF(INDIRECT(VLOOKUP(B788,B$8:C$38,2,FALSE)&amp;(10*A788-1))="","",INDIRECT(VLOOKUP(B788,B$8:C$38,2,FALSE)&amp;(10*A788-1)))</f>
        <v>46697</v>
      </c>
      <c r="E788" s="17" t="str">
        <f t="shared" ca="1" si="108"/>
        <v>土</v>
      </c>
      <c r="F788" s="17" t="str" cm="1">
        <f t="array" aca="1" ref="F788" ca="1">IF(E788="","",IF(INDIRECT(VLOOKUP(B788,B$8:C$38,2,FALSE)&amp;(10*A788+3))="","",INDIRECT(VLOOKUP(B788,B$8:C$38,2,FALSE)&amp;(10*A788+3))))</f>
        <v/>
      </c>
      <c r="G788" s="17" t="str" cm="1">
        <f t="array" aca="1" ref="G788" ca="1">IF(E788="","",IF(INDIRECT(VLOOKUP(B788,B$8:C$38,2,FALSE)&amp;(10*A788+5))="","",INDIRECT(VLOOKUP(B788,B$8:C$38,2,FALSE)&amp;(10*A788+5))))</f>
        <v/>
      </c>
      <c r="H788" s="17" t="str" cm="1">
        <f t="array" aca="1" ref="H788" ca="1">IF(G788="","",IF(G788="●","振替後",IF(G788="▲","振替前",IF(G788="○","休日",IF(G788="外","非対象期間",IF(INDIRECT(VLOOKUP(B788,B$8:C$38,2,FALSE)&amp;(10*A788+5))="","",INDIRECT(VLOOKUP(B788,B$8:C$38,2,FALSE)&amp;(10*A788+5))))))))</f>
        <v/>
      </c>
    </row>
    <row r="789" spans="1:8">
      <c r="A789" s="17">
        <f t="shared" si="106"/>
        <v>26</v>
      </c>
      <c r="B789" s="17">
        <f t="shared" si="107"/>
        <v>7</v>
      </c>
      <c r="D789" s="89" cm="1">
        <f t="array" aca="1" ref="D789" ca="1">IF(INDIRECT(VLOOKUP(B789,B$8:C$38,2,FALSE)&amp;(10*A789-1))="","",INDIRECT(VLOOKUP(B789,B$8:C$38,2,FALSE)&amp;(10*A789-1)))</f>
        <v>46698</v>
      </c>
      <c r="E789" s="17" t="str">
        <f t="shared" ca="1" si="108"/>
        <v>日</v>
      </c>
      <c r="F789" s="17" t="str" cm="1">
        <f t="array" aca="1" ref="F789" ca="1">IF(E789="","",IF(INDIRECT(VLOOKUP(B789,B$8:C$38,2,FALSE)&amp;(10*A789+3))="","",INDIRECT(VLOOKUP(B789,B$8:C$38,2,FALSE)&amp;(10*A789+3))))</f>
        <v/>
      </c>
      <c r="G789" s="17" t="str" cm="1">
        <f t="array" aca="1" ref="G789" ca="1">IF(E789="","",IF(INDIRECT(VLOOKUP(B789,B$8:C$38,2,FALSE)&amp;(10*A789+5))="","",INDIRECT(VLOOKUP(B789,B$8:C$38,2,FALSE)&amp;(10*A789+5))))</f>
        <v/>
      </c>
      <c r="H789" s="17" t="str" cm="1">
        <f t="array" aca="1" ref="H789" ca="1">IF(G789="","",IF(G789="●","振替後",IF(G789="▲","振替前",IF(G789="○","休日",IF(G789="外","非対象期間",IF(INDIRECT(VLOOKUP(B789,B$8:C$38,2,FALSE)&amp;(10*A789+5))="","",INDIRECT(VLOOKUP(B789,B$8:C$38,2,FALSE)&amp;(10*A789+5))))))))</f>
        <v/>
      </c>
    </row>
    <row r="790" spans="1:8">
      <c r="A790" s="17">
        <f t="shared" si="106"/>
        <v>26</v>
      </c>
      <c r="B790" s="17">
        <f t="shared" si="107"/>
        <v>8</v>
      </c>
      <c r="D790" s="89" cm="1">
        <f t="array" aca="1" ref="D790" ca="1">IF(INDIRECT(VLOOKUP(B790,B$8:C$38,2,FALSE)&amp;(10*A790-1))="","",INDIRECT(VLOOKUP(B790,B$8:C$38,2,FALSE)&amp;(10*A790-1)))</f>
        <v>46699</v>
      </c>
      <c r="E790" s="17" t="str">
        <f t="shared" ca="1" si="108"/>
        <v>月</v>
      </c>
      <c r="F790" s="17" t="str" cm="1">
        <f t="array" aca="1" ref="F790" ca="1">IF(E790="","",IF(INDIRECT(VLOOKUP(B790,B$8:C$38,2,FALSE)&amp;(10*A790+3))="","",INDIRECT(VLOOKUP(B790,B$8:C$38,2,FALSE)&amp;(10*A790+3))))</f>
        <v/>
      </c>
      <c r="G790" s="17" t="str" cm="1">
        <f t="array" aca="1" ref="G790" ca="1">IF(E790="","",IF(INDIRECT(VLOOKUP(B790,B$8:C$38,2,FALSE)&amp;(10*A790+5))="","",INDIRECT(VLOOKUP(B790,B$8:C$38,2,FALSE)&amp;(10*A790+5))))</f>
        <v/>
      </c>
      <c r="H790" s="17" t="str" cm="1">
        <f t="array" aca="1" ref="H790" ca="1">IF(G790="","",IF(G790="●","振替後",IF(G790="▲","振替前",IF(G790="○","休日",IF(G790="外","非対象期間",IF(INDIRECT(VLOOKUP(B790,B$8:C$38,2,FALSE)&amp;(10*A790+5))="","",INDIRECT(VLOOKUP(B790,B$8:C$38,2,FALSE)&amp;(10*A790+5))))))))</f>
        <v/>
      </c>
    </row>
    <row r="791" spans="1:8">
      <c r="A791" s="17">
        <f t="shared" si="106"/>
        <v>26</v>
      </c>
      <c r="B791" s="17">
        <f t="shared" si="107"/>
        <v>9</v>
      </c>
      <c r="D791" s="89" cm="1">
        <f t="array" aca="1" ref="D791" ca="1">IF(INDIRECT(VLOOKUP(B791,B$8:C$38,2,FALSE)&amp;(10*A791-1))="","",INDIRECT(VLOOKUP(B791,B$8:C$38,2,FALSE)&amp;(10*A791-1)))</f>
        <v>46700</v>
      </c>
      <c r="E791" s="17" t="str">
        <f t="shared" ca="1" si="108"/>
        <v>火</v>
      </c>
      <c r="F791" s="17" t="str" cm="1">
        <f t="array" aca="1" ref="F791" ca="1">IF(E791="","",IF(INDIRECT(VLOOKUP(B791,B$8:C$38,2,FALSE)&amp;(10*A791+3))="","",INDIRECT(VLOOKUP(B791,B$8:C$38,2,FALSE)&amp;(10*A791+3))))</f>
        <v/>
      </c>
      <c r="G791" s="17" t="str" cm="1">
        <f t="array" aca="1" ref="G791" ca="1">IF(E791="","",IF(INDIRECT(VLOOKUP(B791,B$8:C$38,2,FALSE)&amp;(10*A791+5))="","",INDIRECT(VLOOKUP(B791,B$8:C$38,2,FALSE)&amp;(10*A791+5))))</f>
        <v/>
      </c>
      <c r="H791" s="17" t="str" cm="1">
        <f t="array" aca="1" ref="H791" ca="1">IF(G791="","",IF(G791="●","振替後",IF(G791="▲","振替前",IF(G791="○","休日",IF(G791="外","非対象期間",IF(INDIRECT(VLOOKUP(B791,B$8:C$38,2,FALSE)&amp;(10*A791+5))="","",INDIRECT(VLOOKUP(B791,B$8:C$38,2,FALSE)&amp;(10*A791+5))))))))</f>
        <v/>
      </c>
    </row>
    <row r="792" spans="1:8">
      <c r="A792" s="17">
        <f t="shared" si="106"/>
        <v>26</v>
      </c>
      <c r="B792" s="17">
        <f t="shared" si="107"/>
        <v>10</v>
      </c>
      <c r="D792" s="89" cm="1">
        <f t="array" aca="1" ref="D792" ca="1">IF(INDIRECT(VLOOKUP(B792,B$8:C$38,2,FALSE)&amp;(10*A792-1))="","",INDIRECT(VLOOKUP(B792,B$8:C$38,2,FALSE)&amp;(10*A792-1)))</f>
        <v>46701</v>
      </c>
      <c r="E792" s="17" t="str">
        <f t="shared" ca="1" si="108"/>
        <v>水</v>
      </c>
      <c r="F792" s="17" t="str" cm="1">
        <f t="array" aca="1" ref="F792" ca="1">IF(E792="","",IF(INDIRECT(VLOOKUP(B792,B$8:C$38,2,FALSE)&amp;(10*A792+3))="","",INDIRECT(VLOOKUP(B792,B$8:C$38,2,FALSE)&amp;(10*A792+3))))</f>
        <v/>
      </c>
      <c r="G792" s="17" t="str" cm="1">
        <f t="array" aca="1" ref="G792" ca="1">IF(E792="","",IF(INDIRECT(VLOOKUP(B792,B$8:C$38,2,FALSE)&amp;(10*A792+5))="","",INDIRECT(VLOOKUP(B792,B$8:C$38,2,FALSE)&amp;(10*A792+5))))</f>
        <v/>
      </c>
      <c r="H792" s="17" t="str" cm="1">
        <f t="array" aca="1" ref="H792" ca="1">IF(G792="","",IF(G792="●","振替後",IF(G792="▲","振替前",IF(G792="○","休日",IF(G792="外","非対象期間",IF(INDIRECT(VLOOKUP(B792,B$8:C$38,2,FALSE)&amp;(10*A792+5))="","",INDIRECT(VLOOKUP(B792,B$8:C$38,2,FALSE)&amp;(10*A792+5))))))))</f>
        <v/>
      </c>
    </row>
    <row r="793" spans="1:8">
      <c r="A793" s="17">
        <f t="shared" si="106"/>
        <v>26</v>
      </c>
      <c r="B793" s="17">
        <f t="shared" si="107"/>
        <v>11</v>
      </c>
      <c r="D793" s="89" cm="1">
        <f t="array" aca="1" ref="D793" ca="1">IF(INDIRECT(VLOOKUP(B793,B$8:C$38,2,FALSE)&amp;(10*A793-1))="","",INDIRECT(VLOOKUP(B793,B$8:C$38,2,FALSE)&amp;(10*A793-1)))</f>
        <v>46702</v>
      </c>
      <c r="E793" s="17" t="str">
        <f t="shared" ca="1" si="108"/>
        <v>木</v>
      </c>
      <c r="F793" s="17" t="str" cm="1">
        <f t="array" aca="1" ref="F793" ca="1">IF(E793="","",IF(INDIRECT(VLOOKUP(B793,B$8:C$38,2,FALSE)&amp;(10*A793+3))="","",INDIRECT(VLOOKUP(B793,B$8:C$38,2,FALSE)&amp;(10*A793+3))))</f>
        <v/>
      </c>
      <c r="G793" s="17" t="str" cm="1">
        <f t="array" aca="1" ref="G793" ca="1">IF(E793="","",IF(INDIRECT(VLOOKUP(B793,B$8:C$38,2,FALSE)&amp;(10*A793+5))="","",INDIRECT(VLOOKUP(B793,B$8:C$38,2,FALSE)&amp;(10*A793+5))))</f>
        <v/>
      </c>
      <c r="H793" s="17" t="str" cm="1">
        <f t="array" aca="1" ref="H793" ca="1">IF(G793="","",IF(G793="●","振替後",IF(G793="▲","振替前",IF(G793="○","休日",IF(G793="外","非対象期間",IF(INDIRECT(VLOOKUP(B793,B$8:C$38,2,FALSE)&amp;(10*A793+5))="","",INDIRECT(VLOOKUP(B793,B$8:C$38,2,FALSE)&amp;(10*A793+5))))))))</f>
        <v/>
      </c>
    </row>
    <row r="794" spans="1:8">
      <c r="A794" s="17">
        <f t="shared" si="106"/>
        <v>26</v>
      </c>
      <c r="B794" s="17">
        <f t="shared" si="107"/>
        <v>12</v>
      </c>
      <c r="D794" s="89" cm="1">
        <f t="array" aca="1" ref="D794" ca="1">IF(INDIRECT(VLOOKUP(B794,B$8:C$38,2,FALSE)&amp;(10*A794-1))="","",INDIRECT(VLOOKUP(B794,B$8:C$38,2,FALSE)&amp;(10*A794-1)))</f>
        <v>46703</v>
      </c>
      <c r="E794" s="17" t="str">
        <f t="shared" ca="1" si="108"/>
        <v>金</v>
      </c>
      <c r="F794" s="17" t="str" cm="1">
        <f t="array" aca="1" ref="F794" ca="1">IF(E794="","",IF(INDIRECT(VLOOKUP(B794,B$8:C$38,2,FALSE)&amp;(10*A794+3))="","",INDIRECT(VLOOKUP(B794,B$8:C$38,2,FALSE)&amp;(10*A794+3))))</f>
        <v/>
      </c>
      <c r="G794" s="17" t="str" cm="1">
        <f t="array" aca="1" ref="G794" ca="1">IF(E794="","",IF(INDIRECT(VLOOKUP(B794,B$8:C$38,2,FALSE)&amp;(10*A794+5))="","",INDIRECT(VLOOKUP(B794,B$8:C$38,2,FALSE)&amp;(10*A794+5))))</f>
        <v/>
      </c>
      <c r="H794" s="17" t="str" cm="1">
        <f t="array" aca="1" ref="H794" ca="1">IF(G794="","",IF(G794="●","振替後",IF(G794="▲","振替前",IF(G794="○","休日",IF(G794="外","非対象期間",IF(INDIRECT(VLOOKUP(B794,B$8:C$38,2,FALSE)&amp;(10*A794+5))="","",INDIRECT(VLOOKUP(B794,B$8:C$38,2,FALSE)&amp;(10*A794+5))))))))</f>
        <v/>
      </c>
    </row>
    <row r="795" spans="1:8">
      <c r="A795" s="17">
        <f t="shared" si="106"/>
        <v>26</v>
      </c>
      <c r="B795" s="17">
        <f t="shared" si="107"/>
        <v>13</v>
      </c>
      <c r="D795" s="89" cm="1">
        <f t="array" aca="1" ref="D795" ca="1">IF(INDIRECT(VLOOKUP(B795,B$8:C$38,2,FALSE)&amp;(10*A795-1))="","",INDIRECT(VLOOKUP(B795,B$8:C$38,2,FALSE)&amp;(10*A795-1)))</f>
        <v>46704</v>
      </c>
      <c r="E795" s="17" t="str">
        <f t="shared" ca="1" si="108"/>
        <v>土</v>
      </c>
      <c r="F795" s="17" t="str" cm="1">
        <f t="array" aca="1" ref="F795" ca="1">IF(E795="","",IF(INDIRECT(VLOOKUP(B795,B$8:C$38,2,FALSE)&amp;(10*A795+3))="","",INDIRECT(VLOOKUP(B795,B$8:C$38,2,FALSE)&amp;(10*A795+3))))</f>
        <v/>
      </c>
      <c r="G795" s="17" t="str" cm="1">
        <f t="array" aca="1" ref="G795" ca="1">IF(E795="","",IF(INDIRECT(VLOOKUP(B795,B$8:C$38,2,FALSE)&amp;(10*A795+5))="","",INDIRECT(VLOOKUP(B795,B$8:C$38,2,FALSE)&amp;(10*A795+5))))</f>
        <v/>
      </c>
      <c r="H795" s="17" t="str" cm="1">
        <f t="array" aca="1" ref="H795" ca="1">IF(G795="","",IF(G795="●","振替後",IF(G795="▲","振替前",IF(G795="○","休日",IF(G795="外","非対象期間",IF(INDIRECT(VLOOKUP(B795,B$8:C$38,2,FALSE)&amp;(10*A795+5))="","",INDIRECT(VLOOKUP(B795,B$8:C$38,2,FALSE)&amp;(10*A795+5))))))))</f>
        <v/>
      </c>
    </row>
    <row r="796" spans="1:8">
      <c r="A796" s="17">
        <f t="shared" si="106"/>
        <v>26</v>
      </c>
      <c r="B796" s="17">
        <f t="shared" si="107"/>
        <v>14</v>
      </c>
      <c r="D796" s="89" cm="1">
        <f t="array" aca="1" ref="D796" ca="1">IF(INDIRECT(VLOOKUP(B796,B$8:C$38,2,FALSE)&amp;(10*A796-1))="","",INDIRECT(VLOOKUP(B796,B$8:C$38,2,FALSE)&amp;(10*A796-1)))</f>
        <v>46705</v>
      </c>
      <c r="E796" s="17" t="str">
        <f t="shared" ca="1" si="108"/>
        <v>日</v>
      </c>
      <c r="F796" s="17" t="str" cm="1">
        <f t="array" aca="1" ref="F796" ca="1">IF(E796="","",IF(INDIRECT(VLOOKUP(B796,B$8:C$38,2,FALSE)&amp;(10*A796+3))="","",INDIRECT(VLOOKUP(B796,B$8:C$38,2,FALSE)&amp;(10*A796+3))))</f>
        <v/>
      </c>
      <c r="G796" s="17" t="str" cm="1">
        <f t="array" aca="1" ref="G796" ca="1">IF(E796="","",IF(INDIRECT(VLOOKUP(B796,B$8:C$38,2,FALSE)&amp;(10*A796+5))="","",INDIRECT(VLOOKUP(B796,B$8:C$38,2,FALSE)&amp;(10*A796+5))))</f>
        <v/>
      </c>
      <c r="H796" s="17" t="str" cm="1">
        <f t="array" aca="1" ref="H796" ca="1">IF(G796="","",IF(G796="●","振替後",IF(G796="▲","振替前",IF(G796="○","休日",IF(G796="外","非対象期間",IF(INDIRECT(VLOOKUP(B796,B$8:C$38,2,FALSE)&amp;(10*A796+5))="","",INDIRECT(VLOOKUP(B796,B$8:C$38,2,FALSE)&amp;(10*A796+5))))))))</f>
        <v/>
      </c>
    </row>
    <row r="797" spans="1:8">
      <c r="A797" s="17">
        <f t="shared" si="106"/>
        <v>26</v>
      </c>
      <c r="B797" s="17">
        <f t="shared" si="107"/>
        <v>15</v>
      </c>
      <c r="D797" s="89" cm="1">
        <f t="array" aca="1" ref="D797" ca="1">IF(INDIRECT(VLOOKUP(B797,B$8:C$38,2,FALSE)&amp;(10*A797-1))="","",INDIRECT(VLOOKUP(B797,B$8:C$38,2,FALSE)&amp;(10*A797-1)))</f>
        <v>46706</v>
      </c>
      <c r="E797" s="17" t="str">
        <f t="shared" ca="1" si="108"/>
        <v>月</v>
      </c>
      <c r="F797" s="17" t="str" cm="1">
        <f t="array" aca="1" ref="F797" ca="1">IF(E797="","",IF(INDIRECT(VLOOKUP(B797,B$8:C$38,2,FALSE)&amp;(10*A797+3))="","",INDIRECT(VLOOKUP(B797,B$8:C$38,2,FALSE)&amp;(10*A797+3))))</f>
        <v/>
      </c>
      <c r="G797" s="17" t="str" cm="1">
        <f t="array" aca="1" ref="G797" ca="1">IF(E797="","",IF(INDIRECT(VLOOKUP(B797,B$8:C$38,2,FALSE)&amp;(10*A797+5))="","",INDIRECT(VLOOKUP(B797,B$8:C$38,2,FALSE)&amp;(10*A797+5))))</f>
        <v/>
      </c>
      <c r="H797" s="17" t="str" cm="1">
        <f t="array" aca="1" ref="H797" ca="1">IF(G797="","",IF(G797="●","振替後",IF(G797="▲","振替前",IF(G797="○","休日",IF(G797="外","非対象期間",IF(INDIRECT(VLOOKUP(B797,B$8:C$38,2,FALSE)&amp;(10*A797+5))="","",INDIRECT(VLOOKUP(B797,B$8:C$38,2,FALSE)&amp;(10*A797+5))))))))</f>
        <v/>
      </c>
    </row>
    <row r="798" spans="1:8">
      <c r="A798" s="17">
        <f t="shared" si="106"/>
        <v>26</v>
      </c>
      <c r="B798" s="17">
        <f t="shared" si="107"/>
        <v>16</v>
      </c>
      <c r="D798" s="89" cm="1">
        <f t="array" aca="1" ref="D798" ca="1">IF(INDIRECT(VLOOKUP(B798,B$8:C$38,2,FALSE)&amp;(10*A798-1))="","",INDIRECT(VLOOKUP(B798,B$8:C$38,2,FALSE)&amp;(10*A798-1)))</f>
        <v>46707</v>
      </c>
      <c r="E798" s="17" t="str">
        <f t="shared" ca="1" si="108"/>
        <v>火</v>
      </c>
      <c r="F798" s="17" t="str" cm="1">
        <f t="array" aca="1" ref="F798" ca="1">IF(E798="","",IF(INDIRECT(VLOOKUP(B798,B$8:C$38,2,FALSE)&amp;(10*A798+3))="","",INDIRECT(VLOOKUP(B798,B$8:C$38,2,FALSE)&amp;(10*A798+3))))</f>
        <v/>
      </c>
      <c r="G798" s="17" t="str" cm="1">
        <f t="array" aca="1" ref="G798" ca="1">IF(E798="","",IF(INDIRECT(VLOOKUP(B798,B$8:C$38,2,FALSE)&amp;(10*A798+5))="","",INDIRECT(VLOOKUP(B798,B$8:C$38,2,FALSE)&amp;(10*A798+5))))</f>
        <v/>
      </c>
      <c r="H798" s="17" t="str" cm="1">
        <f t="array" aca="1" ref="H798" ca="1">IF(G798="","",IF(G798="●","振替後",IF(G798="▲","振替前",IF(G798="○","休日",IF(G798="外","非対象期間",IF(INDIRECT(VLOOKUP(B798,B$8:C$38,2,FALSE)&amp;(10*A798+5))="","",INDIRECT(VLOOKUP(B798,B$8:C$38,2,FALSE)&amp;(10*A798+5))))))))</f>
        <v/>
      </c>
    </row>
    <row r="799" spans="1:8">
      <c r="A799" s="17">
        <f t="shared" si="106"/>
        <v>26</v>
      </c>
      <c r="B799" s="17">
        <f t="shared" si="107"/>
        <v>17</v>
      </c>
      <c r="D799" s="89" cm="1">
        <f t="array" aca="1" ref="D799" ca="1">IF(INDIRECT(VLOOKUP(B799,B$8:C$38,2,FALSE)&amp;(10*A799-1))="","",INDIRECT(VLOOKUP(B799,B$8:C$38,2,FALSE)&amp;(10*A799-1)))</f>
        <v>46708</v>
      </c>
      <c r="E799" s="17" t="str">
        <f t="shared" ca="1" si="108"/>
        <v>水</v>
      </c>
      <c r="F799" s="17" t="str" cm="1">
        <f t="array" aca="1" ref="F799" ca="1">IF(E799="","",IF(INDIRECT(VLOOKUP(B799,B$8:C$38,2,FALSE)&amp;(10*A799+3))="","",INDIRECT(VLOOKUP(B799,B$8:C$38,2,FALSE)&amp;(10*A799+3))))</f>
        <v/>
      </c>
      <c r="G799" s="17" t="str" cm="1">
        <f t="array" aca="1" ref="G799" ca="1">IF(E799="","",IF(INDIRECT(VLOOKUP(B799,B$8:C$38,2,FALSE)&amp;(10*A799+5))="","",INDIRECT(VLOOKUP(B799,B$8:C$38,2,FALSE)&amp;(10*A799+5))))</f>
        <v/>
      </c>
      <c r="H799" s="17" t="str" cm="1">
        <f t="array" aca="1" ref="H799" ca="1">IF(G799="","",IF(G799="●","振替後",IF(G799="▲","振替前",IF(G799="○","休日",IF(G799="外","非対象期間",IF(INDIRECT(VLOOKUP(B799,B$8:C$38,2,FALSE)&amp;(10*A799+5))="","",INDIRECT(VLOOKUP(B799,B$8:C$38,2,FALSE)&amp;(10*A799+5))))))))</f>
        <v/>
      </c>
    </row>
    <row r="800" spans="1:8">
      <c r="A800" s="17">
        <f t="shared" si="106"/>
        <v>26</v>
      </c>
      <c r="B800" s="17">
        <f t="shared" si="107"/>
        <v>18</v>
      </c>
      <c r="D800" s="89" cm="1">
        <f t="array" aca="1" ref="D800" ca="1">IF(INDIRECT(VLOOKUP(B800,B$8:C$38,2,FALSE)&amp;(10*A800-1))="","",INDIRECT(VLOOKUP(B800,B$8:C$38,2,FALSE)&amp;(10*A800-1)))</f>
        <v>46709</v>
      </c>
      <c r="E800" s="17" t="str">
        <f t="shared" ca="1" si="108"/>
        <v>木</v>
      </c>
      <c r="F800" s="17" t="str" cm="1">
        <f t="array" aca="1" ref="F800" ca="1">IF(E800="","",IF(INDIRECT(VLOOKUP(B800,B$8:C$38,2,FALSE)&amp;(10*A800+3))="","",INDIRECT(VLOOKUP(B800,B$8:C$38,2,FALSE)&amp;(10*A800+3))))</f>
        <v/>
      </c>
      <c r="G800" s="17" t="str" cm="1">
        <f t="array" aca="1" ref="G800" ca="1">IF(E800="","",IF(INDIRECT(VLOOKUP(B800,B$8:C$38,2,FALSE)&amp;(10*A800+5))="","",INDIRECT(VLOOKUP(B800,B$8:C$38,2,FALSE)&amp;(10*A800+5))))</f>
        <v/>
      </c>
      <c r="H800" s="17" t="str" cm="1">
        <f t="array" aca="1" ref="H800" ca="1">IF(G800="","",IF(G800="●","振替後",IF(G800="▲","振替前",IF(G800="○","休日",IF(G800="外","非対象期間",IF(INDIRECT(VLOOKUP(B800,B$8:C$38,2,FALSE)&amp;(10*A800+5))="","",INDIRECT(VLOOKUP(B800,B$8:C$38,2,FALSE)&amp;(10*A800+5))))))))</f>
        <v/>
      </c>
    </row>
    <row r="801" spans="1:8">
      <c r="A801" s="17">
        <f t="shared" si="106"/>
        <v>26</v>
      </c>
      <c r="B801" s="17">
        <f t="shared" si="107"/>
        <v>19</v>
      </c>
      <c r="D801" s="89" cm="1">
        <f t="array" aca="1" ref="D801" ca="1">IF(INDIRECT(VLOOKUP(B801,B$8:C$38,2,FALSE)&amp;(10*A801-1))="","",INDIRECT(VLOOKUP(B801,B$8:C$38,2,FALSE)&amp;(10*A801-1)))</f>
        <v>46710</v>
      </c>
      <c r="E801" s="17" t="str">
        <f t="shared" ca="1" si="108"/>
        <v>金</v>
      </c>
      <c r="F801" s="17" t="str" cm="1">
        <f t="array" aca="1" ref="F801" ca="1">IF(E801="","",IF(INDIRECT(VLOOKUP(B801,B$8:C$38,2,FALSE)&amp;(10*A801+3))="","",INDIRECT(VLOOKUP(B801,B$8:C$38,2,FALSE)&amp;(10*A801+3))))</f>
        <v/>
      </c>
      <c r="G801" s="17" t="str" cm="1">
        <f t="array" aca="1" ref="G801" ca="1">IF(E801="","",IF(INDIRECT(VLOOKUP(B801,B$8:C$38,2,FALSE)&amp;(10*A801+5))="","",INDIRECT(VLOOKUP(B801,B$8:C$38,2,FALSE)&amp;(10*A801+5))))</f>
        <v/>
      </c>
      <c r="H801" s="17" t="str" cm="1">
        <f t="array" aca="1" ref="H801" ca="1">IF(G801="","",IF(G801="●","振替後",IF(G801="▲","振替前",IF(G801="○","休日",IF(G801="外","非対象期間",IF(INDIRECT(VLOOKUP(B801,B$8:C$38,2,FALSE)&amp;(10*A801+5))="","",INDIRECT(VLOOKUP(B801,B$8:C$38,2,FALSE)&amp;(10*A801+5))))))))</f>
        <v/>
      </c>
    </row>
    <row r="802" spans="1:8">
      <c r="A802" s="17">
        <f t="shared" si="106"/>
        <v>26</v>
      </c>
      <c r="B802" s="17">
        <f t="shared" si="107"/>
        <v>20</v>
      </c>
      <c r="D802" s="89" cm="1">
        <f t="array" aca="1" ref="D802" ca="1">IF(INDIRECT(VLOOKUP(B802,B$8:C$38,2,FALSE)&amp;(10*A802-1))="","",INDIRECT(VLOOKUP(B802,B$8:C$38,2,FALSE)&amp;(10*A802-1)))</f>
        <v>46711</v>
      </c>
      <c r="E802" s="17" t="str">
        <f t="shared" ca="1" si="108"/>
        <v>土</v>
      </c>
      <c r="F802" s="17" t="str" cm="1">
        <f t="array" aca="1" ref="F802" ca="1">IF(E802="","",IF(INDIRECT(VLOOKUP(B802,B$8:C$38,2,FALSE)&amp;(10*A802+3))="","",INDIRECT(VLOOKUP(B802,B$8:C$38,2,FALSE)&amp;(10*A802+3))))</f>
        <v/>
      </c>
      <c r="G802" s="17" t="str" cm="1">
        <f t="array" aca="1" ref="G802" ca="1">IF(E802="","",IF(INDIRECT(VLOOKUP(B802,B$8:C$38,2,FALSE)&amp;(10*A802+5))="","",INDIRECT(VLOOKUP(B802,B$8:C$38,2,FALSE)&amp;(10*A802+5))))</f>
        <v/>
      </c>
      <c r="H802" s="17" t="str" cm="1">
        <f t="array" aca="1" ref="H802" ca="1">IF(G802="","",IF(G802="●","振替後",IF(G802="▲","振替前",IF(G802="○","休日",IF(G802="外","非対象期間",IF(INDIRECT(VLOOKUP(B802,B$8:C$38,2,FALSE)&amp;(10*A802+5))="","",INDIRECT(VLOOKUP(B802,B$8:C$38,2,FALSE)&amp;(10*A802+5))))))))</f>
        <v/>
      </c>
    </row>
    <row r="803" spans="1:8">
      <c r="A803" s="17">
        <f t="shared" si="106"/>
        <v>26</v>
      </c>
      <c r="B803" s="17">
        <f t="shared" si="107"/>
        <v>21</v>
      </c>
      <c r="D803" s="89" cm="1">
        <f t="array" aca="1" ref="D803" ca="1">IF(INDIRECT(VLOOKUP(B803,B$8:C$38,2,FALSE)&amp;(10*A803-1))="","",INDIRECT(VLOOKUP(B803,B$8:C$38,2,FALSE)&amp;(10*A803-1)))</f>
        <v>46712</v>
      </c>
      <c r="E803" s="17" t="str">
        <f t="shared" ca="1" si="108"/>
        <v>日</v>
      </c>
      <c r="F803" s="17" t="str" cm="1">
        <f t="array" aca="1" ref="F803" ca="1">IF(E803="","",IF(INDIRECT(VLOOKUP(B803,B$8:C$38,2,FALSE)&amp;(10*A803+3))="","",INDIRECT(VLOOKUP(B803,B$8:C$38,2,FALSE)&amp;(10*A803+3))))</f>
        <v/>
      </c>
      <c r="G803" s="17" t="str" cm="1">
        <f t="array" aca="1" ref="G803" ca="1">IF(E803="","",IF(INDIRECT(VLOOKUP(B803,B$8:C$38,2,FALSE)&amp;(10*A803+5))="","",INDIRECT(VLOOKUP(B803,B$8:C$38,2,FALSE)&amp;(10*A803+5))))</f>
        <v/>
      </c>
      <c r="H803" s="17" t="str" cm="1">
        <f t="array" aca="1" ref="H803" ca="1">IF(G803="","",IF(G803="●","振替後",IF(G803="▲","振替前",IF(G803="○","休日",IF(G803="外","非対象期間",IF(INDIRECT(VLOOKUP(B803,B$8:C$38,2,FALSE)&amp;(10*A803+5))="","",INDIRECT(VLOOKUP(B803,B$8:C$38,2,FALSE)&amp;(10*A803+5))))))))</f>
        <v/>
      </c>
    </row>
    <row r="804" spans="1:8">
      <c r="A804" s="17">
        <f t="shared" si="106"/>
        <v>26</v>
      </c>
      <c r="B804" s="17">
        <f t="shared" si="107"/>
        <v>22</v>
      </c>
      <c r="D804" s="89" cm="1">
        <f t="array" aca="1" ref="D804" ca="1">IF(INDIRECT(VLOOKUP(B804,B$8:C$38,2,FALSE)&amp;(10*A804-1))="","",INDIRECT(VLOOKUP(B804,B$8:C$38,2,FALSE)&amp;(10*A804-1)))</f>
        <v>46713</v>
      </c>
      <c r="E804" s="17" t="str">
        <f t="shared" ca="1" si="108"/>
        <v>月</v>
      </c>
      <c r="F804" s="17" t="str" cm="1">
        <f t="array" aca="1" ref="F804" ca="1">IF(E804="","",IF(INDIRECT(VLOOKUP(B804,B$8:C$38,2,FALSE)&amp;(10*A804+3))="","",INDIRECT(VLOOKUP(B804,B$8:C$38,2,FALSE)&amp;(10*A804+3))))</f>
        <v/>
      </c>
      <c r="G804" s="17" t="str" cm="1">
        <f t="array" aca="1" ref="G804" ca="1">IF(E804="","",IF(INDIRECT(VLOOKUP(B804,B$8:C$38,2,FALSE)&amp;(10*A804+5))="","",INDIRECT(VLOOKUP(B804,B$8:C$38,2,FALSE)&amp;(10*A804+5))))</f>
        <v/>
      </c>
      <c r="H804" s="17" t="str" cm="1">
        <f t="array" aca="1" ref="H804" ca="1">IF(G804="","",IF(G804="●","振替後",IF(G804="▲","振替前",IF(G804="○","休日",IF(G804="外","非対象期間",IF(INDIRECT(VLOOKUP(B804,B$8:C$38,2,FALSE)&amp;(10*A804+5))="","",INDIRECT(VLOOKUP(B804,B$8:C$38,2,FALSE)&amp;(10*A804+5))))))))</f>
        <v/>
      </c>
    </row>
    <row r="805" spans="1:8">
      <c r="A805" s="17">
        <f t="shared" si="106"/>
        <v>26</v>
      </c>
      <c r="B805" s="17">
        <f t="shared" si="107"/>
        <v>23</v>
      </c>
      <c r="D805" s="89" cm="1">
        <f t="array" aca="1" ref="D805" ca="1">IF(INDIRECT(VLOOKUP(B805,B$8:C$38,2,FALSE)&amp;(10*A805-1))="","",INDIRECT(VLOOKUP(B805,B$8:C$38,2,FALSE)&amp;(10*A805-1)))</f>
        <v>46714</v>
      </c>
      <c r="E805" s="17" t="str">
        <f t="shared" ca="1" si="108"/>
        <v>火</v>
      </c>
      <c r="F805" s="17" t="str" cm="1">
        <f t="array" aca="1" ref="F805" ca="1">IF(E805="","",IF(INDIRECT(VLOOKUP(B805,B$8:C$38,2,FALSE)&amp;(10*A805+3))="","",INDIRECT(VLOOKUP(B805,B$8:C$38,2,FALSE)&amp;(10*A805+3))))</f>
        <v/>
      </c>
      <c r="G805" s="17" t="str" cm="1">
        <f t="array" aca="1" ref="G805" ca="1">IF(E805="","",IF(INDIRECT(VLOOKUP(B805,B$8:C$38,2,FALSE)&amp;(10*A805+5))="","",INDIRECT(VLOOKUP(B805,B$8:C$38,2,FALSE)&amp;(10*A805+5))))</f>
        <v/>
      </c>
      <c r="H805" s="17" t="str" cm="1">
        <f t="array" aca="1" ref="H805" ca="1">IF(G805="","",IF(G805="●","振替後",IF(G805="▲","振替前",IF(G805="○","休日",IF(G805="外","非対象期間",IF(INDIRECT(VLOOKUP(B805,B$8:C$38,2,FALSE)&amp;(10*A805+5))="","",INDIRECT(VLOOKUP(B805,B$8:C$38,2,FALSE)&amp;(10*A805+5))))))))</f>
        <v/>
      </c>
    </row>
    <row r="806" spans="1:8">
      <c r="A806" s="17">
        <f t="shared" si="106"/>
        <v>26</v>
      </c>
      <c r="B806" s="17">
        <f t="shared" si="107"/>
        <v>24</v>
      </c>
      <c r="D806" s="89" cm="1">
        <f t="array" aca="1" ref="D806" ca="1">IF(INDIRECT(VLOOKUP(B806,B$8:C$38,2,FALSE)&amp;(10*A806-1))="","",INDIRECT(VLOOKUP(B806,B$8:C$38,2,FALSE)&amp;(10*A806-1)))</f>
        <v>46715</v>
      </c>
      <c r="E806" s="17" t="str">
        <f t="shared" ca="1" si="108"/>
        <v>水</v>
      </c>
      <c r="F806" s="17" t="str" cm="1">
        <f t="array" aca="1" ref="F806" ca="1">IF(E806="","",IF(INDIRECT(VLOOKUP(B806,B$8:C$38,2,FALSE)&amp;(10*A806+3))="","",INDIRECT(VLOOKUP(B806,B$8:C$38,2,FALSE)&amp;(10*A806+3))))</f>
        <v/>
      </c>
      <c r="G806" s="17" t="str" cm="1">
        <f t="array" aca="1" ref="G806" ca="1">IF(E806="","",IF(INDIRECT(VLOOKUP(B806,B$8:C$38,2,FALSE)&amp;(10*A806+5))="","",INDIRECT(VLOOKUP(B806,B$8:C$38,2,FALSE)&amp;(10*A806+5))))</f>
        <v/>
      </c>
      <c r="H806" s="17" t="str" cm="1">
        <f t="array" aca="1" ref="H806" ca="1">IF(G806="","",IF(G806="●","振替後",IF(G806="▲","振替前",IF(G806="○","休日",IF(G806="外","非対象期間",IF(INDIRECT(VLOOKUP(B806,B$8:C$38,2,FALSE)&amp;(10*A806+5))="","",INDIRECT(VLOOKUP(B806,B$8:C$38,2,FALSE)&amp;(10*A806+5))))))))</f>
        <v/>
      </c>
    </row>
    <row r="807" spans="1:8">
      <c r="A807" s="17">
        <f t="shared" si="106"/>
        <v>26</v>
      </c>
      <c r="B807" s="17">
        <f t="shared" si="107"/>
        <v>25</v>
      </c>
      <c r="D807" s="89" cm="1">
        <f t="array" aca="1" ref="D807" ca="1">IF(INDIRECT(VLOOKUP(B807,B$8:C$38,2,FALSE)&amp;(10*A807-1))="","",INDIRECT(VLOOKUP(B807,B$8:C$38,2,FALSE)&amp;(10*A807-1)))</f>
        <v>46716</v>
      </c>
      <c r="E807" s="17" t="str">
        <f t="shared" ca="1" si="108"/>
        <v>木</v>
      </c>
      <c r="F807" s="17" t="str" cm="1">
        <f t="array" aca="1" ref="F807" ca="1">IF(E807="","",IF(INDIRECT(VLOOKUP(B807,B$8:C$38,2,FALSE)&amp;(10*A807+3))="","",INDIRECT(VLOOKUP(B807,B$8:C$38,2,FALSE)&amp;(10*A807+3))))</f>
        <v/>
      </c>
      <c r="G807" s="17" t="str" cm="1">
        <f t="array" aca="1" ref="G807" ca="1">IF(E807="","",IF(INDIRECT(VLOOKUP(B807,B$8:C$38,2,FALSE)&amp;(10*A807+5))="","",INDIRECT(VLOOKUP(B807,B$8:C$38,2,FALSE)&amp;(10*A807+5))))</f>
        <v/>
      </c>
      <c r="H807" s="17" t="str" cm="1">
        <f t="array" aca="1" ref="H807" ca="1">IF(G807="","",IF(G807="●","振替後",IF(G807="▲","振替前",IF(G807="○","休日",IF(G807="外","非対象期間",IF(INDIRECT(VLOOKUP(B807,B$8:C$38,2,FALSE)&amp;(10*A807+5))="","",INDIRECT(VLOOKUP(B807,B$8:C$38,2,FALSE)&amp;(10*A807+5))))))))</f>
        <v/>
      </c>
    </row>
    <row r="808" spans="1:8">
      <c r="A808" s="17">
        <f t="shared" ref="A808:A871" si="109">IF(B808=1,A807+1,A807)</f>
        <v>26</v>
      </c>
      <c r="B808" s="17">
        <f t="shared" ref="B808:B871" si="110">IF(B807=31,1,B807+1)</f>
        <v>26</v>
      </c>
      <c r="D808" s="89" cm="1">
        <f t="array" aca="1" ref="D808" ca="1">IF(INDIRECT(VLOOKUP(B808,B$8:C$38,2,FALSE)&amp;(10*A808-1))="","",INDIRECT(VLOOKUP(B808,B$8:C$38,2,FALSE)&amp;(10*A808-1)))</f>
        <v>46717</v>
      </c>
      <c r="E808" s="17" t="str">
        <f t="shared" ca="1" si="108"/>
        <v>金</v>
      </c>
      <c r="F808" s="17" t="str" cm="1">
        <f t="array" aca="1" ref="F808" ca="1">IF(E808="","",IF(INDIRECT(VLOOKUP(B808,B$8:C$38,2,FALSE)&amp;(10*A808+3))="","",INDIRECT(VLOOKUP(B808,B$8:C$38,2,FALSE)&amp;(10*A808+3))))</f>
        <v/>
      </c>
      <c r="G808" s="17" t="str" cm="1">
        <f t="array" aca="1" ref="G808" ca="1">IF(E808="","",IF(INDIRECT(VLOOKUP(B808,B$8:C$38,2,FALSE)&amp;(10*A808+5))="","",INDIRECT(VLOOKUP(B808,B$8:C$38,2,FALSE)&amp;(10*A808+5))))</f>
        <v/>
      </c>
      <c r="H808" s="17" t="str" cm="1">
        <f t="array" aca="1" ref="H808" ca="1">IF(G808="","",IF(G808="●","振替後",IF(G808="▲","振替前",IF(G808="○","休日",IF(G808="外","非対象期間",IF(INDIRECT(VLOOKUP(B808,B$8:C$38,2,FALSE)&amp;(10*A808+5))="","",INDIRECT(VLOOKUP(B808,B$8:C$38,2,FALSE)&amp;(10*A808+5))))))))</f>
        <v/>
      </c>
    </row>
    <row r="809" spans="1:8">
      <c r="A809" s="17">
        <f t="shared" si="109"/>
        <v>26</v>
      </c>
      <c r="B809" s="17">
        <f t="shared" si="110"/>
        <v>27</v>
      </c>
      <c r="D809" s="89" cm="1">
        <f t="array" aca="1" ref="D809" ca="1">IF(INDIRECT(VLOOKUP(B809,B$8:C$38,2,FALSE)&amp;(10*A809-1))="","",INDIRECT(VLOOKUP(B809,B$8:C$38,2,FALSE)&amp;(10*A809-1)))</f>
        <v>46718</v>
      </c>
      <c r="E809" s="17" t="str">
        <f t="shared" ca="1" si="108"/>
        <v>土</v>
      </c>
      <c r="F809" s="17" t="str" cm="1">
        <f t="array" aca="1" ref="F809" ca="1">IF(E809="","",IF(INDIRECT(VLOOKUP(B809,B$8:C$38,2,FALSE)&amp;(10*A809+3))="","",INDIRECT(VLOOKUP(B809,B$8:C$38,2,FALSE)&amp;(10*A809+3))))</f>
        <v/>
      </c>
      <c r="G809" s="17" t="str" cm="1">
        <f t="array" aca="1" ref="G809" ca="1">IF(E809="","",IF(INDIRECT(VLOOKUP(B809,B$8:C$38,2,FALSE)&amp;(10*A809+5))="","",INDIRECT(VLOOKUP(B809,B$8:C$38,2,FALSE)&amp;(10*A809+5))))</f>
        <v/>
      </c>
      <c r="H809" s="17" t="str" cm="1">
        <f t="array" aca="1" ref="H809" ca="1">IF(G809="","",IF(G809="●","振替後",IF(G809="▲","振替前",IF(G809="○","休日",IF(G809="外","非対象期間",IF(INDIRECT(VLOOKUP(B809,B$8:C$38,2,FALSE)&amp;(10*A809+5))="","",INDIRECT(VLOOKUP(B809,B$8:C$38,2,FALSE)&amp;(10*A809+5))))))))</f>
        <v/>
      </c>
    </row>
    <row r="810" spans="1:8">
      <c r="A810" s="17">
        <f t="shared" si="109"/>
        <v>26</v>
      </c>
      <c r="B810" s="17">
        <f t="shared" si="110"/>
        <v>28</v>
      </c>
      <c r="D810" s="89" cm="1">
        <f t="array" aca="1" ref="D810" ca="1">IF(INDIRECT(VLOOKUP(B810,B$8:C$38,2,FALSE)&amp;(10*A810-1))="","",INDIRECT(VLOOKUP(B810,B$8:C$38,2,FALSE)&amp;(10*A810-1)))</f>
        <v>46719</v>
      </c>
      <c r="E810" s="17" t="str">
        <f t="shared" ca="1" si="108"/>
        <v>日</v>
      </c>
      <c r="F810" s="17" t="str" cm="1">
        <f t="array" aca="1" ref="F810" ca="1">IF(E810="","",IF(INDIRECT(VLOOKUP(B810,B$8:C$38,2,FALSE)&amp;(10*A810+3))="","",INDIRECT(VLOOKUP(B810,B$8:C$38,2,FALSE)&amp;(10*A810+3))))</f>
        <v/>
      </c>
      <c r="G810" s="17" t="str" cm="1">
        <f t="array" aca="1" ref="G810" ca="1">IF(E810="","",IF(INDIRECT(VLOOKUP(B810,B$8:C$38,2,FALSE)&amp;(10*A810+5))="","",INDIRECT(VLOOKUP(B810,B$8:C$38,2,FALSE)&amp;(10*A810+5))))</f>
        <v/>
      </c>
      <c r="H810" s="17" t="str" cm="1">
        <f t="array" aca="1" ref="H810" ca="1">IF(G810="","",IF(G810="●","振替後",IF(G810="▲","振替前",IF(G810="○","休日",IF(G810="外","非対象期間",IF(INDIRECT(VLOOKUP(B810,B$8:C$38,2,FALSE)&amp;(10*A810+5))="","",INDIRECT(VLOOKUP(B810,B$8:C$38,2,FALSE)&amp;(10*A810+5))))))))</f>
        <v/>
      </c>
    </row>
    <row r="811" spans="1:8">
      <c r="A811" s="17">
        <f t="shared" si="109"/>
        <v>26</v>
      </c>
      <c r="B811" s="17">
        <f t="shared" si="110"/>
        <v>29</v>
      </c>
      <c r="D811" s="89" cm="1">
        <f t="array" aca="1" ref="D811" ca="1">IF(INDIRECT(VLOOKUP(B811,B$8:C$38,2,FALSE)&amp;(10*A811-1))="","",INDIRECT(VLOOKUP(B811,B$8:C$38,2,FALSE)&amp;(10*A811-1)))</f>
        <v>46720</v>
      </c>
      <c r="E811" s="17" t="str">
        <f t="shared" ca="1" si="108"/>
        <v>月</v>
      </c>
      <c r="F811" s="17" t="str" cm="1">
        <f t="array" aca="1" ref="F811" ca="1">IF(E811="","",IF(INDIRECT(VLOOKUP(B811,B$8:C$38,2,FALSE)&amp;(10*A811+3))="","",INDIRECT(VLOOKUP(B811,B$8:C$38,2,FALSE)&amp;(10*A811+3))))</f>
        <v/>
      </c>
      <c r="G811" s="17" t="str" cm="1">
        <f t="array" aca="1" ref="G811" ca="1">IF(E811="","",IF(INDIRECT(VLOOKUP(B811,B$8:C$38,2,FALSE)&amp;(10*A811+5))="","",INDIRECT(VLOOKUP(B811,B$8:C$38,2,FALSE)&amp;(10*A811+5))))</f>
        <v/>
      </c>
      <c r="H811" s="17" t="str" cm="1">
        <f t="array" aca="1" ref="H811" ca="1">IF(G811="","",IF(G811="●","振替後",IF(G811="▲","振替前",IF(G811="○","休日",IF(G811="外","非対象期間",IF(INDIRECT(VLOOKUP(B811,B$8:C$38,2,FALSE)&amp;(10*A811+5))="","",INDIRECT(VLOOKUP(B811,B$8:C$38,2,FALSE)&amp;(10*A811+5))))))))</f>
        <v/>
      </c>
    </row>
    <row r="812" spans="1:8">
      <c r="A812" s="17">
        <f t="shared" si="109"/>
        <v>26</v>
      </c>
      <c r="B812" s="17">
        <f t="shared" si="110"/>
        <v>30</v>
      </c>
      <c r="D812" s="89" cm="1">
        <f t="array" aca="1" ref="D812" ca="1">IF(INDIRECT(VLOOKUP(B812,B$8:C$38,2,FALSE)&amp;(10*A812-1))="","",INDIRECT(VLOOKUP(B812,B$8:C$38,2,FALSE)&amp;(10*A812-1)))</f>
        <v>46721</v>
      </c>
      <c r="E812" s="17" t="str">
        <f t="shared" ca="1" si="108"/>
        <v>火</v>
      </c>
      <c r="F812" s="17" t="str" cm="1">
        <f t="array" aca="1" ref="F812" ca="1">IF(E812="","",IF(INDIRECT(VLOOKUP(B812,B$8:C$38,2,FALSE)&amp;(10*A812+3))="","",INDIRECT(VLOOKUP(B812,B$8:C$38,2,FALSE)&amp;(10*A812+3))))</f>
        <v/>
      </c>
      <c r="G812" s="17" t="str" cm="1">
        <f t="array" aca="1" ref="G812" ca="1">IF(E812="","",IF(INDIRECT(VLOOKUP(B812,B$8:C$38,2,FALSE)&amp;(10*A812+5))="","",INDIRECT(VLOOKUP(B812,B$8:C$38,2,FALSE)&amp;(10*A812+5))))</f>
        <v/>
      </c>
      <c r="H812" s="17" t="str" cm="1">
        <f t="array" aca="1" ref="H812" ca="1">IF(G812="","",IF(G812="●","振替後",IF(G812="▲","振替前",IF(G812="○","休日",IF(G812="外","非対象期間",IF(INDIRECT(VLOOKUP(B812,B$8:C$38,2,FALSE)&amp;(10*A812+5))="","",INDIRECT(VLOOKUP(B812,B$8:C$38,2,FALSE)&amp;(10*A812+5))))))))</f>
        <v/>
      </c>
    </row>
    <row r="813" spans="1:8">
      <c r="A813" s="17">
        <f t="shared" si="109"/>
        <v>26</v>
      </c>
      <c r="B813" s="17">
        <f t="shared" si="110"/>
        <v>31</v>
      </c>
      <c r="D813" s="89" t="str" cm="1">
        <f t="array" aca="1" ref="D813" ca="1">IF(INDIRECT(VLOOKUP(B813,B$8:C$38,2,FALSE)&amp;(10*A813-1))="","",INDIRECT(VLOOKUP(B813,B$8:C$38,2,FALSE)&amp;(10*A813-1)))</f>
        <v/>
      </c>
      <c r="E813" s="17" t="str">
        <f t="shared" ca="1" si="108"/>
        <v/>
      </c>
      <c r="F813" s="17" t="str" cm="1">
        <f t="array" aca="1" ref="F813" ca="1">IF(E813="","",IF(INDIRECT(VLOOKUP(B813,B$8:C$38,2,FALSE)&amp;(10*A813+3))="","",INDIRECT(VLOOKUP(B813,B$8:C$38,2,FALSE)&amp;(10*A813+3))))</f>
        <v/>
      </c>
      <c r="G813" s="17" t="str" cm="1">
        <f t="array" aca="1" ref="G813" ca="1">IF(E813="","",IF(INDIRECT(VLOOKUP(B813,B$8:C$38,2,FALSE)&amp;(10*A813+5))="","",INDIRECT(VLOOKUP(B813,B$8:C$38,2,FALSE)&amp;(10*A813+5))))</f>
        <v/>
      </c>
      <c r="H813" s="17" t="str" cm="1">
        <f t="array" aca="1" ref="H813" ca="1">IF(G813="","",IF(G813="●","振替後",IF(G813="▲","振替前",IF(G813="○","休日",IF(G813="外","非対象期間",IF(INDIRECT(VLOOKUP(B813,B$8:C$38,2,FALSE)&amp;(10*A813+5))="","",INDIRECT(VLOOKUP(B813,B$8:C$38,2,FALSE)&amp;(10*A813+5))))))))</f>
        <v/>
      </c>
    </row>
    <row r="814" spans="1:8">
      <c r="A814" s="17">
        <f t="shared" si="109"/>
        <v>27</v>
      </c>
      <c r="B814" s="17">
        <f t="shared" si="110"/>
        <v>1</v>
      </c>
      <c r="D814" s="89" cm="1">
        <f t="array" aca="1" ref="D814" ca="1">IF(INDIRECT(VLOOKUP(B814,B$8:C$38,2,FALSE)&amp;(10*A814-1))="","",INDIRECT(VLOOKUP(B814,B$8:C$38,2,FALSE)&amp;(10*A814-1)))</f>
        <v>46722</v>
      </c>
      <c r="E814" s="17" t="str">
        <f t="shared" ca="1" si="108"/>
        <v>水</v>
      </c>
      <c r="F814" s="17" t="str" cm="1">
        <f t="array" aca="1" ref="F814" ca="1">IF(E814="","",IF(INDIRECT(VLOOKUP(B814,B$8:C$38,2,FALSE)&amp;(10*A814+3))="","",INDIRECT(VLOOKUP(B814,B$8:C$38,2,FALSE)&amp;(10*A814+3))))</f>
        <v/>
      </c>
      <c r="G814" s="17" t="str" cm="1">
        <f t="array" aca="1" ref="G814" ca="1">IF(E814="","",IF(INDIRECT(VLOOKUP(B814,B$8:C$38,2,FALSE)&amp;(10*A814+5))="","",INDIRECT(VLOOKUP(B814,B$8:C$38,2,FALSE)&amp;(10*A814+5))))</f>
        <v/>
      </c>
      <c r="H814" s="17" t="str" cm="1">
        <f t="array" aca="1" ref="H814" ca="1">IF(G814="","",IF(G814="●","振替後",IF(G814="▲","振替前",IF(G814="○","休日",IF(G814="外","非対象期間",IF(INDIRECT(VLOOKUP(B814,B$8:C$38,2,FALSE)&amp;(10*A814+5))="","",INDIRECT(VLOOKUP(B814,B$8:C$38,2,FALSE)&amp;(10*A814+5))))))))</f>
        <v/>
      </c>
    </row>
    <row r="815" spans="1:8">
      <c r="A815" s="17">
        <f t="shared" si="109"/>
        <v>27</v>
      </c>
      <c r="B815" s="17">
        <f t="shared" si="110"/>
        <v>2</v>
      </c>
      <c r="D815" s="89" cm="1">
        <f t="array" aca="1" ref="D815" ca="1">IF(INDIRECT(VLOOKUP(B815,B$8:C$38,2,FALSE)&amp;(10*A815-1))="","",INDIRECT(VLOOKUP(B815,B$8:C$38,2,FALSE)&amp;(10*A815-1)))</f>
        <v>46723</v>
      </c>
      <c r="E815" s="17" t="str">
        <f t="shared" ca="1" si="108"/>
        <v>木</v>
      </c>
      <c r="F815" s="17" t="str" cm="1">
        <f t="array" aca="1" ref="F815" ca="1">IF(E815="","",IF(INDIRECT(VLOOKUP(B815,B$8:C$38,2,FALSE)&amp;(10*A815+3))="","",INDIRECT(VLOOKUP(B815,B$8:C$38,2,FALSE)&amp;(10*A815+3))))</f>
        <v/>
      </c>
      <c r="G815" s="17" t="str" cm="1">
        <f t="array" aca="1" ref="G815" ca="1">IF(E815="","",IF(INDIRECT(VLOOKUP(B815,B$8:C$38,2,FALSE)&amp;(10*A815+5))="","",INDIRECT(VLOOKUP(B815,B$8:C$38,2,FALSE)&amp;(10*A815+5))))</f>
        <v/>
      </c>
      <c r="H815" s="17" t="str" cm="1">
        <f t="array" aca="1" ref="H815" ca="1">IF(G815="","",IF(G815="●","振替後",IF(G815="▲","振替前",IF(G815="○","休日",IF(G815="外","非対象期間",IF(INDIRECT(VLOOKUP(B815,B$8:C$38,2,FALSE)&amp;(10*A815+5))="","",INDIRECT(VLOOKUP(B815,B$8:C$38,2,FALSE)&amp;(10*A815+5))))))))</f>
        <v/>
      </c>
    </row>
    <row r="816" spans="1:8">
      <c r="A816" s="17">
        <f t="shared" si="109"/>
        <v>27</v>
      </c>
      <c r="B816" s="17">
        <f t="shared" si="110"/>
        <v>3</v>
      </c>
      <c r="D816" s="89" cm="1">
        <f t="array" aca="1" ref="D816" ca="1">IF(INDIRECT(VLOOKUP(B816,B$8:C$38,2,FALSE)&amp;(10*A816-1))="","",INDIRECT(VLOOKUP(B816,B$8:C$38,2,FALSE)&amp;(10*A816-1)))</f>
        <v>46724</v>
      </c>
      <c r="E816" s="17" t="str">
        <f t="shared" ca="1" si="108"/>
        <v>金</v>
      </c>
      <c r="F816" s="17" t="str" cm="1">
        <f t="array" aca="1" ref="F816" ca="1">IF(E816="","",IF(INDIRECT(VLOOKUP(B816,B$8:C$38,2,FALSE)&amp;(10*A816+3))="","",INDIRECT(VLOOKUP(B816,B$8:C$38,2,FALSE)&amp;(10*A816+3))))</f>
        <v/>
      </c>
      <c r="G816" s="17" t="str" cm="1">
        <f t="array" aca="1" ref="G816" ca="1">IF(E816="","",IF(INDIRECT(VLOOKUP(B816,B$8:C$38,2,FALSE)&amp;(10*A816+5))="","",INDIRECT(VLOOKUP(B816,B$8:C$38,2,FALSE)&amp;(10*A816+5))))</f>
        <v/>
      </c>
      <c r="H816" s="17" t="str" cm="1">
        <f t="array" aca="1" ref="H816" ca="1">IF(G816="","",IF(G816="●","振替後",IF(G816="▲","振替前",IF(G816="○","休日",IF(G816="外","非対象期間",IF(INDIRECT(VLOOKUP(B816,B$8:C$38,2,FALSE)&amp;(10*A816+5))="","",INDIRECT(VLOOKUP(B816,B$8:C$38,2,FALSE)&amp;(10*A816+5))))))))</f>
        <v/>
      </c>
    </row>
    <row r="817" spans="1:8">
      <c r="A817" s="17">
        <f t="shared" si="109"/>
        <v>27</v>
      </c>
      <c r="B817" s="17">
        <f t="shared" si="110"/>
        <v>4</v>
      </c>
      <c r="D817" s="89" cm="1">
        <f t="array" aca="1" ref="D817" ca="1">IF(INDIRECT(VLOOKUP(B817,B$8:C$38,2,FALSE)&amp;(10*A817-1))="","",INDIRECT(VLOOKUP(B817,B$8:C$38,2,FALSE)&amp;(10*A817-1)))</f>
        <v>46725</v>
      </c>
      <c r="E817" s="17" t="str">
        <f t="shared" ca="1" si="108"/>
        <v>土</v>
      </c>
      <c r="F817" s="17" t="str" cm="1">
        <f t="array" aca="1" ref="F817" ca="1">IF(E817="","",IF(INDIRECT(VLOOKUP(B817,B$8:C$38,2,FALSE)&amp;(10*A817+3))="","",INDIRECT(VLOOKUP(B817,B$8:C$38,2,FALSE)&amp;(10*A817+3))))</f>
        <v/>
      </c>
      <c r="G817" s="17" t="str" cm="1">
        <f t="array" aca="1" ref="G817" ca="1">IF(E817="","",IF(INDIRECT(VLOOKUP(B817,B$8:C$38,2,FALSE)&amp;(10*A817+5))="","",INDIRECT(VLOOKUP(B817,B$8:C$38,2,FALSE)&amp;(10*A817+5))))</f>
        <v/>
      </c>
      <c r="H817" s="17" t="str" cm="1">
        <f t="array" aca="1" ref="H817" ca="1">IF(G817="","",IF(G817="●","振替後",IF(G817="▲","振替前",IF(G817="○","休日",IF(G817="外","非対象期間",IF(INDIRECT(VLOOKUP(B817,B$8:C$38,2,FALSE)&amp;(10*A817+5))="","",INDIRECT(VLOOKUP(B817,B$8:C$38,2,FALSE)&amp;(10*A817+5))))))))</f>
        <v/>
      </c>
    </row>
    <row r="818" spans="1:8">
      <c r="A818" s="17">
        <f t="shared" si="109"/>
        <v>27</v>
      </c>
      <c r="B818" s="17">
        <f t="shared" si="110"/>
        <v>5</v>
      </c>
      <c r="D818" s="89" cm="1">
        <f t="array" aca="1" ref="D818" ca="1">IF(INDIRECT(VLOOKUP(B818,B$8:C$38,2,FALSE)&amp;(10*A818-1))="","",INDIRECT(VLOOKUP(B818,B$8:C$38,2,FALSE)&amp;(10*A818-1)))</f>
        <v>46726</v>
      </c>
      <c r="E818" s="17" t="str">
        <f t="shared" ca="1" si="108"/>
        <v>日</v>
      </c>
      <c r="F818" s="17" t="str" cm="1">
        <f t="array" aca="1" ref="F818" ca="1">IF(E818="","",IF(INDIRECT(VLOOKUP(B818,B$8:C$38,2,FALSE)&amp;(10*A818+3))="","",INDIRECT(VLOOKUP(B818,B$8:C$38,2,FALSE)&amp;(10*A818+3))))</f>
        <v/>
      </c>
      <c r="G818" s="17" t="str" cm="1">
        <f t="array" aca="1" ref="G818" ca="1">IF(E818="","",IF(INDIRECT(VLOOKUP(B818,B$8:C$38,2,FALSE)&amp;(10*A818+5))="","",INDIRECT(VLOOKUP(B818,B$8:C$38,2,FALSE)&amp;(10*A818+5))))</f>
        <v/>
      </c>
      <c r="H818" s="17" t="str" cm="1">
        <f t="array" aca="1" ref="H818" ca="1">IF(G818="","",IF(G818="●","振替後",IF(G818="▲","振替前",IF(G818="○","休日",IF(G818="外","非対象期間",IF(INDIRECT(VLOOKUP(B818,B$8:C$38,2,FALSE)&amp;(10*A818+5))="","",INDIRECT(VLOOKUP(B818,B$8:C$38,2,FALSE)&amp;(10*A818+5))))))))</f>
        <v/>
      </c>
    </row>
    <row r="819" spans="1:8">
      <c r="A819" s="17">
        <f t="shared" si="109"/>
        <v>27</v>
      </c>
      <c r="B819" s="17">
        <f t="shared" si="110"/>
        <v>6</v>
      </c>
      <c r="D819" s="89" cm="1">
        <f t="array" aca="1" ref="D819" ca="1">IF(INDIRECT(VLOOKUP(B819,B$8:C$38,2,FALSE)&amp;(10*A819-1))="","",INDIRECT(VLOOKUP(B819,B$8:C$38,2,FALSE)&amp;(10*A819-1)))</f>
        <v>46727</v>
      </c>
      <c r="E819" s="17" t="str">
        <f t="shared" ca="1" si="108"/>
        <v>月</v>
      </c>
      <c r="F819" s="17" t="str" cm="1">
        <f t="array" aca="1" ref="F819" ca="1">IF(E819="","",IF(INDIRECT(VLOOKUP(B819,B$8:C$38,2,FALSE)&amp;(10*A819+3))="","",INDIRECT(VLOOKUP(B819,B$8:C$38,2,FALSE)&amp;(10*A819+3))))</f>
        <v/>
      </c>
      <c r="G819" s="17" t="str" cm="1">
        <f t="array" aca="1" ref="G819" ca="1">IF(E819="","",IF(INDIRECT(VLOOKUP(B819,B$8:C$38,2,FALSE)&amp;(10*A819+5))="","",INDIRECT(VLOOKUP(B819,B$8:C$38,2,FALSE)&amp;(10*A819+5))))</f>
        <v/>
      </c>
      <c r="H819" s="17" t="str" cm="1">
        <f t="array" aca="1" ref="H819" ca="1">IF(G819="","",IF(G819="●","振替後",IF(G819="▲","振替前",IF(G819="○","休日",IF(G819="外","非対象期間",IF(INDIRECT(VLOOKUP(B819,B$8:C$38,2,FALSE)&amp;(10*A819+5))="","",INDIRECT(VLOOKUP(B819,B$8:C$38,2,FALSE)&amp;(10*A819+5))))))))</f>
        <v/>
      </c>
    </row>
    <row r="820" spans="1:8">
      <c r="A820" s="17">
        <f t="shared" si="109"/>
        <v>27</v>
      </c>
      <c r="B820" s="17">
        <f t="shared" si="110"/>
        <v>7</v>
      </c>
      <c r="D820" s="89" cm="1">
        <f t="array" aca="1" ref="D820" ca="1">IF(INDIRECT(VLOOKUP(B820,B$8:C$38,2,FALSE)&amp;(10*A820-1))="","",INDIRECT(VLOOKUP(B820,B$8:C$38,2,FALSE)&amp;(10*A820-1)))</f>
        <v>46728</v>
      </c>
      <c r="E820" s="17" t="str">
        <f t="shared" ca="1" si="108"/>
        <v>火</v>
      </c>
      <c r="F820" s="17" t="str" cm="1">
        <f t="array" aca="1" ref="F820" ca="1">IF(E820="","",IF(INDIRECT(VLOOKUP(B820,B$8:C$38,2,FALSE)&amp;(10*A820+3))="","",INDIRECT(VLOOKUP(B820,B$8:C$38,2,FALSE)&amp;(10*A820+3))))</f>
        <v/>
      </c>
      <c r="G820" s="17" t="str" cm="1">
        <f t="array" aca="1" ref="G820" ca="1">IF(E820="","",IF(INDIRECT(VLOOKUP(B820,B$8:C$38,2,FALSE)&amp;(10*A820+5))="","",INDIRECT(VLOOKUP(B820,B$8:C$38,2,FALSE)&amp;(10*A820+5))))</f>
        <v/>
      </c>
      <c r="H820" s="17" t="str" cm="1">
        <f t="array" aca="1" ref="H820" ca="1">IF(G820="","",IF(G820="●","振替後",IF(G820="▲","振替前",IF(G820="○","休日",IF(G820="外","非対象期間",IF(INDIRECT(VLOOKUP(B820,B$8:C$38,2,FALSE)&amp;(10*A820+5))="","",INDIRECT(VLOOKUP(B820,B$8:C$38,2,FALSE)&amp;(10*A820+5))))))))</f>
        <v/>
      </c>
    </row>
    <row r="821" spans="1:8">
      <c r="A821" s="17">
        <f t="shared" si="109"/>
        <v>27</v>
      </c>
      <c r="B821" s="17">
        <f t="shared" si="110"/>
        <v>8</v>
      </c>
      <c r="D821" s="89" cm="1">
        <f t="array" aca="1" ref="D821" ca="1">IF(INDIRECT(VLOOKUP(B821,B$8:C$38,2,FALSE)&amp;(10*A821-1))="","",INDIRECT(VLOOKUP(B821,B$8:C$38,2,FALSE)&amp;(10*A821-1)))</f>
        <v>46729</v>
      </c>
      <c r="E821" s="17" t="str">
        <f t="shared" ca="1" si="108"/>
        <v>水</v>
      </c>
      <c r="F821" s="17" t="str" cm="1">
        <f t="array" aca="1" ref="F821" ca="1">IF(E821="","",IF(INDIRECT(VLOOKUP(B821,B$8:C$38,2,FALSE)&amp;(10*A821+3))="","",INDIRECT(VLOOKUP(B821,B$8:C$38,2,FALSE)&amp;(10*A821+3))))</f>
        <v/>
      </c>
      <c r="G821" s="17" t="str" cm="1">
        <f t="array" aca="1" ref="G821" ca="1">IF(E821="","",IF(INDIRECT(VLOOKUP(B821,B$8:C$38,2,FALSE)&amp;(10*A821+5))="","",INDIRECT(VLOOKUP(B821,B$8:C$38,2,FALSE)&amp;(10*A821+5))))</f>
        <v/>
      </c>
      <c r="H821" s="17" t="str" cm="1">
        <f t="array" aca="1" ref="H821" ca="1">IF(G821="","",IF(G821="●","振替後",IF(G821="▲","振替前",IF(G821="○","休日",IF(G821="外","非対象期間",IF(INDIRECT(VLOOKUP(B821,B$8:C$38,2,FALSE)&amp;(10*A821+5))="","",INDIRECT(VLOOKUP(B821,B$8:C$38,2,FALSE)&amp;(10*A821+5))))))))</f>
        <v/>
      </c>
    </row>
    <row r="822" spans="1:8">
      <c r="A822" s="17">
        <f t="shared" si="109"/>
        <v>27</v>
      </c>
      <c r="B822" s="17">
        <f t="shared" si="110"/>
        <v>9</v>
      </c>
      <c r="D822" s="89" cm="1">
        <f t="array" aca="1" ref="D822" ca="1">IF(INDIRECT(VLOOKUP(B822,B$8:C$38,2,FALSE)&amp;(10*A822-1))="","",INDIRECT(VLOOKUP(B822,B$8:C$38,2,FALSE)&amp;(10*A822-1)))</f>
        <v>46730</v>
      </c>
      <c r="E822" s="17" t="str">
        <f t="shared" ca="1" si="108"/>
        <v>木</v>
      </c>
      <c r="F822" s="17" t="str" cm="1">
        <f t="array" aca="1" ref="F822" ca="1">IF(E822="","",IF(INDIRECT(VLOOKUP(B822,B$8:C$38,2,FALSE)&amp;(10*A822+3))="","",INDIRECT(VLOOKUP(B822,B$8:C$38,2,FALSE)&amp;(10*A822+3))))</f>
        <v/>
      </c>
      <c r="G822" s="17" t="str" cm="1">
        <f t="array" aca="1" ref="G822" ca="1">IF(E822="","",IF(INDIRECT(VLOOKUP(B822,B$8:C$38,2,FALSE)&amp;(10*A822+5))="","",INDIRECT(VLOOKUP(B822,B$8:C$38,2,FALSE)&amp;(10*A822+5))))</f>
        <v/>
      </c>
      <c r="H822" s="17" t="str" cm="1">
        <f t="array" aca="1" ref="H822" ca="1">IF(G822="","",IF(G822="●","振替後",IF(G822="▲","振替前",IF(G822="○","休日",IF(G822="外","非対象期間",IF(INDIRECT(VLOOKUP(B822,B$8:C$38,2,FALSE)&amp;(10*A822+5))="","",INDIRECT(VLOOKUP(B822,B$8:C$38,2,FALSE)&amp;(10*A822+5))))))))</f>
        <v/>
      </c>
    </row>
    <row r="823" spans="1:8">
      <c r="A823" s="17">
        <f t="shared" si="109"/>
        <v>27</v>
      </c>
      <c r="B823" s="17">
        <f t="shared" si="110"/>
        <v>10</v>
      </c>
      <c r="D823" s="89" cm="1">
        <f t="array" aca="1" ref="D823" ca="1">IF(INDIRECT(VLOOKUP(B823,B$8:C$38,2,FALSE)&amp;(10*A823-1))="","",INDIRECT(VLOOKUP(B823,B$8:C$38,2,FALSE)&amp;(10*A823-1)))</f>
        <v>46731</v>
      </c>
      <c r="E823" s="17" t="str">
        <f t="shared" ca="1" si="108"/>
        <v>金</v>
      </c>
      <c r="F823" s="17" t="str" cm="1">
        <f t="array" aca="1" ref="F823" ca="1">IF(E823="","",IF(INDIRECT(VLOOKUP(B823,B$8:C$38,2,FALSE)&amp;(10*A823+3))="","",INDIRECT(VLOOKUP(B823,B$8:C$38,2,FALSE)&amp;(10*A823+3))))</f>
        <v/>
      </c>
      <c r="G823" s="17" t="str" cm="1">
        <f t="array" aca="1" ref="G823" ca="1">IF(E823="","",IF(INDIRECT(VLOOKUP(B823,B$8:C$38,2,FALSE)&amp;(10*A823+5))="","",INDIRECT(VLOOKUP(B823,B$8:C$38,2,FALSE)&amp;(10*A823+5))))</f>
        <v/>
      </c>
      <c r="H823" s="17" t="str" cm="1">
        <f t="array" aca="1" ref="H823" ca="1">IF(G823="","",IF(G823="●","振替後",IF(G823="▲","振替前",IF(G823="○","休日",IF(G823="外","非対象期間",IF(INDIRECT(VLOOKUP(B823,B$8:C$38,2,FALSE)&amp;(10*A823+5))="","",INDIRECT(VLOOKUP(B823,B$8:C$38,2,FALSE)&amp;(10*A823+5))))))))</f>
        <v/>
      </c>
    </row>
    <row r="824" spans="1:8">
      <c r="A824" s="17">
        <f t="shared" si="109"/>
        <v>27</v>
      </c>
      <c r="B824" s="17">
        <f t="shared" si="110"/>
        <v>11</v>
      </c>
      <c r="D824" s="89" cm="1">
        <f t="array" aca="1" ref="D824" ca="1">IF(INDIRECT(VLOOKUP(B824,B$8:C$38,2,FALSE)&amp;(10*A824-1))="","",INDIRECT(VLOOKUP(B824,B$8:C$38,2,FALSE)&amp;(10*A824-1)))</f>
        <v>46732</v>
      </c>
      <c r="E824" s="17" t="str">
        <f t="shared" ca="1" si="108"/>
        <v>土</v>
      </c>
      <c r="F824" s="17" t="str" cm="1">
        <f t="array" aca="1" ref="F824" ca="1">IF(E824="","",IF(INDIRECT(VLOOKUP(B824,B$8:C$38,2,FALSE)&amp;(10*A824+3))="","",INDIRECT(VLOOKUP(B824,B$8:C$38,2,FALSE)&amp;(10*A824+3))))</f>
        <v/>
      </c>
      <c r="G824" s="17" t="str" cm="1">
        <f t="array" aca="1" ref="G824" ca="1">IF(E824="","",IF(INDIRECT(VLOOKUP(B824,B$8:C$38,2,FALSE)&amp;(10*A824+5))="","",INDIRECT(VLOOKUP(B824,B$8:C$38,2,FALSE)&amp;(10*A824+5))))</f>
        <v/>
      </c>
      <c r="H824" s="17" t="str" cm="1">
        <f t="array" aca="1" ref="H824" ca="1">IF(G824="","",IF(G824="●","振替後",IF(G824="▲","振替前",IF(G824="○","休日",IF(G824="外","非対象期間",IF(INDIRECT(VLOOKUP(B824,B$8:C$38,2,FALSE)&amp;(10*A824+5))="","",INDIRECT(VLOOKUP(B824,B$8:C$38,2,FALSE)&amp;(10*A824+5))))))))</f>
        <v/>
      </c>
    </row>
    <row r="825" spans="1:8">
      <c r="A825" s="17">
        <f t="shared" si="109"/>
        <v>27</v>
      </c>
      <c r="B825" s="17">
        <f t="shared" si="110"/>
        <v>12</v>
      </c>
      <c r="D825" s="89" cm="1">
        <f t="array" aca="1" ref="D825" ca="1">IF(INDIRECT(VLOOKUP(B825,B$8:C$38,2,FALSE)&amp;(10*A825-1))="","",INDIRECT(VLOOKUP(B825,B$8:C$38,2,FALSE)&amp;(10*A825-1)))</f>
        <v>46733</v>
      </c>
      <c r="E825" s="17" t="str">
        <f t="shared" ca="1" si="108"/>
        <v>日</v>
      </c>
      <c r="F825" s="17" t="str" cm="1">
        <f t="array" aca="1" ref="F825" ca="1">IF(E825="","",IF(INDIRECT(VLOOKUP(B825,B$8:C$38,2,FALSE)&amp;(10*A825+3))="","",INDIRECT(VLOOKUP(B825,B$8:C$38,2,FALSE)&amp;(10*A825+3))))</f>
        <v/>
      </c>
      <c r="G825" s="17" t="str" cm="1">
        <f t="array" aca="1" ref="G825" ca="1">IF(E825="","",IF(INDIRECT(VLOOKUP(B825,B$8:C$38,2,FALSE)&amp;(10*A825+5))="","",INDIRECT(VLOOKUP(B825,B$8:C$38,2,FALSE)&amp;(10*A825+5))))</f>
        <v/>
      </c>
      <c r="H825" s="17" t="str" cm="1">
        <f t="array" aca="1" ref="H825" ca="1">IF(G825="","",IF(G825="●","振替後",IF(G825="▲","振替前",IF(G825="○","休日",IF(G825="外","非対象期間",IF(INDIRECT(VLOOKUP(B825,B$8:C$38,2,FALSE)&amp;(10*A825+5))="","",INDIRECT(VLOOKUP(B825,B$8:C$38,2,FALSE)&amp;(10*A825+5))))))))</f>
        <v/>
      </c>
    </row>
    <row r="826" spans="1:8">
      <c r="A826" s="17">
        <f t="shared" si="109"/>
        <v>27</v>
      </c>
      <c r="B826" s="17">
        <f t="shared" si="110"/>
        <v>13</v>
      </c>
      <c r="D826" s="89" cm="1">
        <f t="array" aca="1" ref="D826" ca="1">IF(INDIRECT(VLOOKUP(B826,B$8:C$38,2,FALSE)&amp;(10*A826-1))="","",INDIRECT(VLOOKUP(B826,B$8:C$38,2,FALSE)&amp;(10*A826-1)))</f>
        <v>46734</v>
      </c>
      <c r="E826" s="17" t="str">
        <f t="shared" ca="1" si="108"/>
        <v>月</v>
      </c>
      <c r="F826" s="17" t="str" cm="1">
        <f t="array" aca="1" ref="F826" ca="1">IF(E826="","",IF(INDIRECT(VLOOKUP(B826,B$8:C$38,2,FALSE)&amp;(10*A826+3))="","",INDIRECT(VLOOKUP(B826,B$8:C$38,2,FALSE)&amp;(10*A826+3))))</f>
        <v/>
      </c>
      <c r="G826" s="17" t="str" cm="1">
        <f t="array" aca="1" ref="G826" ca="1">IF(E826="","",IF(INDIRECT(VLOOKUP(B826,B$8:C$38,2,FALSE)&amp;(10*A826+5))="","",INDIRECT(VLOOKUP(B826,B$8:C$38,2,FALSE)&amp;(10*A826+5))))</f>
        <v/>
      </c>
      <c r="H826" s="17" t="str" cm="1">
        <f t="array" aca="1" ref="H826" ca="1">IF(G826="","",IF(G826="●","振替後",IF(G826="▲","振替前",IF(G826="○","休日",IF(G826="外","非対象期間",IF(INDIRECT(VLOOKUP(B826,B$8:C$38,2,FALSE)&amp;(10*A826+5))="","",INDIRECT(VLOOKUP(B826,B$8:C$38,2,FALSE)&amp;(10*A826+5))))))))</f>
        <v/>
      </c>
    </row>
    <row r="827" spans="1:8">
      <c r="A827" s="17">
        <f t="shared" si="109"/>
        <v>27</v>
      </c>
      <c r="B827" s="17">
        <f t="shared" si="110"/>
        <v>14</v>
      </c>
      <c r="D827" s="89" cm="1">
        <f t="array" aca="1" ref="D827" ca="1">IF(INDIRECT(VLOOKUP(B827,B$8:C$38,2,FALSE)&amp;(10*A827-1))="","",INDIRECT(VLOOKUP(B827,B$8:C$38,2,FALSE)&amp;(10*A827-1)))</f>
        <v>46735</v>
      </c>
      <c r="E827" s="17" t="str">
        <f t="shared" ca="1" si="108"/>
        <v>火</v>
      </c>
      <c r="F827" s="17" t="str" cm="1">
        <f t="array" aca="1" ref="F827" ca="1">IF(E827="","",IF(INDIRECT(VLOOKUP(B827,B$8:C$38,2,FALSE)&amp;(10*A827+3))="","",INDIRECT(VLOOKUP(B827,B$8:C$38,2,FALSE)&amp;(10*A827+3))))</f>
        <v/>
      </c>
      <c r="G827" s="17" t="str" cm="1">
        <f t="array" aca="1" ref="G827" ca="1">IF(E827="","",IF(INDIRECT(VLOOKUP(B827,B$8:C$38,2,FALSE)&amp;(10*A827+5))="","",INDIRECT(VLOOKUP(B827,B$8:C$38,2,FALSE)&amp;(10*A827+5))))</f>
        <v/>
      </c>
      <c r="H827" s="17" t="str" cm="1">
        <f t="array" aca="1" ref="H827" ca="1">IF(G827="","",IF(G827="●","振替後",IF(G827="▲","振替前",IF(G827="○","休日",IF(G827="外","非対象期間",IF(INDIRECT(VLOOKUP(B827,B$8:C$38,2,FALSE)&amp;(10*A827+5))="","",INDIRECT(VLOOKUP(B827,B$8:C$38,2,FALSE)&amp;(10*A827+5))))))))</f>
        <v/>
      </c>
    </row>
    <row r="828" spans="1:8">
      <c r="A828" s="17">
        <f t="shared" si="109"/>
        <v>27</v>
      </c>
      <c r="B828" s="17">
        <f t="shared" si="110"/>
        <v>15</v>
      </c>
      <c r="D828" s="89" cm="1">
        <f t="array" aca="1" ref="D828" ca="1">IF(INDIRECT(VLOOKUP(B828,B$8:C$38,2,FALSE)&amp;(10*A828-1))="","",INDIRECT(VLOOKUP(B828,B$8:C$38,2,FALSE)&amp;(10*A828-1)))</f>
        <v>46736</v>
      </c>
      <c r="E828" s="17" t="str">
        <f t="shared" ca="1" si="108"/>
        <v>水</v>
      </c>
      <c r="F828" s="17" t="str" cm="1">
        <f t="array" aca="1" ref="F828" ca="1">IF(E828="","",IF(INDIRECT(VLOOKUP(B828,B$8:C$38,2,FALSE)&amp;(10*A828+3))="","",INDIRECT(VLOOKUP(B828,B$8:C$38,2,FALSE)&amp;(10*A828+3))))</f>
        <v/>
      </c>
      <c r="G828" s="17" t="str" cm="1">
        <f t="array" aca="1" ref="G828" ca="1">IF(E828="","",IF(INDIRECT(VLOOKUP(B828,B$8:C$38,2,FALSE)&amp;(10*A828+5))="","",INDIRECT(VLOOKUP(B828,B$8:C$38,2,FALSE)&amp;(10*A828+5))))</f>
        <v/>
      </c>
      <c r="H828" s="17" t="str" cm="1">
        <f t="array" aca="1" ref="H828" ca="1">IF(G828="","",IF(G828="●","振替後",IF(G828="▲","振替前",IF(G828="○","休日",IF(G828="外","非対象期間",IF(INDIRECT(VLOOKUP(B828,B$8:C$38,2,FALSE)&amp;(10*A828+5))="","",INDIRECT(VLOOKUP(B828,B$8:C$38,2,FALSE)&amp;(10*A828+5))))))))</f>
        <v/>
      </c>
    </row>
    <row r="829" spans="1:8">
      <c r="A829" s="17">
        <f t="shared" si="109"/>
        <v>27</v>
      </c>
      <c r="B829" s="17">
        <f t="shared" si="110"/>
        <v>16</v>
      </c>
      <c r="D829" s="89" cm="1">
        <f t="array" aca="1" ref="D829" ca="1">IF(INDIRECT(VLOOKUP(B829,B$8:C$38,2,FALSE)&amp;(10*A829-1))="","",INDIRECT(VLOOKUP(B829,B$8:C$38,2,FALSE)&amp;(10*A829-1)))</f>
        <v>46737</v>
      </c>
      <c r="E829" s="17" t="str">
        <f t="shared" ca="1" si="108"/>
        <v>木</v>
      </c>
      <c r="F829" s="17" t="str" cm="1">
        <f t="array" aca="1" ref="F829" ca="1">IF(E829="","",IF(INDIRECT(VLOOKUP(B829,B$8:C$38,2,FALSE)&amp;(10*A829+3))="","",INDIRECT(VLOOKUP(B829,B$8:C$38,2,FALSE)&amp;(10*A829+3))))</f>
        <v/>
      </c>
      <c r="G829" s="17" t="str" cm="1">
        <f t="array" aca="1" ref="G829" ca="1">IF(E829="","",IF(INDIRECT(VLOOKUP(B829,B$8:C$38,2,FALSE)&amp;(10*A829+5))="","",INDIRECT(VLOOKUP(B829,B$8:C$38,2,FALSE)&amp;(10*A829+5))))</f>
        <v/>
      </c>
      <c r="H829" s="17" t="str" cm="1">
        <f t="array" aca="1" ref="H829" ca="1">IF(G829="","",IF(G829="●","振替後",IF(G829="▲","振替前",IF(G829="○","休日",IF(G829="外","非対象期間",IF(INDIRECT(VLOOKUP(B829,B$8:C$38,2,FALSE)&amp;(10*A829+5))="","",INDIRECT(VLOOKUP(B829,B$8:C$38,2,FALSE)&amp;(10*A829+5))))))))</f>
        <v/>
      </c>
    </row>
    <row r="830" spans="1:8">
      <c r="A830" s="17">
        <f t="shared" si="109"/>
        <v>27</v>
      </c>
      <c r="B830" s="17">
        <f t="shared" si="110"/>
        <v>17</v>
      </c>
      <c r="D830" s="89" cm="1">
        <f t="array" aca="1" ref="D830" ca="1">IF(INDIRECT(VLOOKUP(B830,B$8:C$38,2,FALSE)&amp;(10*A830-1))="","",INDIRECT(VLOOKUP(B830,B$8:C$38,2,FALSE)&amp;(10*A830-1)))</f>
        <v>46738</v>
      </c>
      <c r="E830" s="17" t="str">
        <f t="shared" ca="1" si="108"/>
        <v>金</v>
      </c>
      <c r="F830" s="17" t="str" cm="1">
        <f t="array" aca="1" ref="F830" ca="1">IF(E830="","",IF(INDIRECT(VLOOKUP(B830,B$8:C$38,2,FALSE)&amp;(10*A830+3))="","",INDIRECT(VLOOKUP(B830,B$8:C$38,2,FALSE)&amp;(10*A830+3))))</f>
        <v/>
      </c>
      <c r="G830" s="17" t="str" cm="1">
        <f t="array" aca="1" ref="G830" ca="1">IF(E830="","",IF(INDIRECT(VLOOKUP(B830,B$8:C$38,2,FALSE)&amp;(10*A830+5))="","",INDIRECT(VLOOKUP(B830,B$8:C$38,2,FALSE)&amp;(10*A830+5))))</f>
        <v/>
      </c>
      <c r="H830" s="17" t="str" cm="1">
        <f t="array" aca="1" ref="H830" ca="1">IF(G830="","",IF(G830="●","振替後",IF(G830="▲","振替前",IF(G830="○","休日",IF(G830="外","非対象期間",IF(INDIRECT(VLOOKUP(B830,B$8:C$38,2,FALSE)&amp;(10*A830+5))="","",INDIRECT(VLOOKUP(B830,B$8:C$38,2,FALSE)&amp;(10*A830+5))))))))</f>
        <v/>
      </c>
    </row>
    <row r="831" spans="1:8">
      <c r="A831" s="17">
        <f t="shared" si="109"/>
        <v>27</v>
      </c>
      <c r="B831" s="17">
        <f t="shared" si="110"/>
        <v>18</v>
      </c>
      <c r="D831" s="89" cm="1">
        <f t="array" aca="1" ref="D831" ca="1">IF(INDIRECT(VLOOKUP(B831,B$8:C$38,2,FALSE)&amp;(10*A831-1))="","",INDIRECT(VLOOKUP(B831,B$8:C$38,2,FALSE)&amp;(10*A831-1)))</f>
        <v>46739</v>
      </c>
      <c r="E831" s="17" t="str">
        <f t="shared" ca="1" si="108"/>
        <v>土</v>
      </c>
      <c r="F831" s="17" t="str" cm="1">
        <f t="array" aca="1" ref="F831" ca="1">IF(E831="","",IF(INDIRECT(VLOOKUP(B831,B$8:C$38,2,FALSE)&amp;(10*A831+3))="","",INDIRECT(VLOOKUP(B831,B$8:C$38,2,FALSE)&amp;(10*A831+3))))</f>
        <v/>
      </c>
      <c r="G831" s="17" t="str" cm="1">
        <f t="array" aca="1" ref="G831" ca="1">IF(E831="","",IF(INDIRECT(VLOOKUP(B831,B$8:C$38,2,FALSE)&amp;(10*A831+5))="","",INDIRECT(VLOOKUP(B831,B$8:C$38,2,FALSE)&amp;(10*A831+5))))</f>
        <v/>
      </c>
      <c r="H831" s="17" t="str" cm="1">
        <f t="array" aca="1" ref="H831" ca="1">IF(G831="","",IF(G831="●","振替後",IF(G831="▲","振替前",IF(G831="○","休日",IF(G831="外","非対象期間",IF(INDIRECT(VLOOKUP(B831,B$8:C$38,2,FALSE)&amp;(10*A831+5))="","",INDIRECT(VLOOKUP(B831,B$8:C$38,2,FALSE)&amp;(10*A831+5))))))))</f>
        <v/>
      </c>
    </row>
    <row r="832" spans="1:8">
      <c r="A832" s="17">
        <f t="shared" si="109"/>
        <v>27</v>
      </c>
      <c r="B832" s="17">
        <f t="shared" si="110"/>
        <v>19</v>
      </c>
      <c r="D832" s="89" cm="1">
        <f t="array" aca="1" ref="D832" ca="1">IF(INDIRECT(VLOOKUP(B832,B$8:C$38,2,FALSE)&amp;(10*A832-1))="","",INDIRECT(VLOOKUP(B832,B$8:C$38,2,FALSE)&amp;(10*A832-1)))</f>
        <v>46740</v>
      </c>
      <c r="E832" s="17" t="str">
        <f t="shared" ca="1" si="108"/>
        <v>日</v>
      </c>
      <c r="F832" s="17" t="str" cm="1">
        <f t="array" aca="1" ref="F832" ca="1">IF(E832="","",IF(INDIRECT(VLOOKUP(B832,B$8:C$38,2,FALSE)&amp;(10*A832+3))="","",INDIRECT(VLOOKUP(B832,B$8:C$38,2,FALSE)&amp;(10*A832+3))))</f>
        <v/>
      </c>
      <c r="G832" s="17" t="str" cm="1">
        <f t="array" aca="1" ref="G832" ca="1">IF(E832="","",IF(INDIRECT(VLOOKUP(B832,B$8:C$38,2,FALSE)&amp;(10*A832+5))="","",INDIRECT(VLOOKUP(B832,B$8:C$38,2,FALSE)&amp;(10*A832+5))))</f>
        <v/>
      </c>
      <c r="H832" s="17" t="str" cm="1">
        <f t="array" aca="1" ref="H832" ca="1">IF(G832="","",IF(G832="●","振替後",IF(G832="▲","振替前",IF(G832="○","休日",IF(G832="外","非対象期間",IF(INDIRECT(VLOOKUP(B832,B$8:C$38,2,FALSE)&amp;(10*A832+5))="","",INDIRECT(VLOOKUP(B832,B$8:C$38,2,FALSE)&amp;(10*A832+5))))))))</f>
        <v/>
      </c>
    </row>
    <row r="833" spans="1:8">
      <c r="A833" s="17">
        <f t="shared" si="109"/>
        <v>27</v>
      </c>
      <c r="B833" s="17">
        <f t="shared" si="110"/>
        <v>20</v>
      </c>
      <c r="D833" s="89" cm="1">
        <f t="array" aca="1" ref="D833" ca="1">IF(INDIRECT(VLOOKUP(B833,B$8:C$38,2,FALSE)&amp;(10*A833-1))="","",INDIRECT(VLOOKUP(B833,B$8:C$38,2,FALSE)&amp;(10*A833-1)))</f>
        <v>46741</v>
      </c>
      <c r="E833" s="17" t="str">
        <f t="shared" ca="1" si="108"/>
        <v>月</v>
      </c>
      <c r="F833" s="17" t="str" cm="1">
        <f t="array" aca="1" ref="F833" ca="1">IF(E833="","",IF(INDIRECT(VLOOKUP(B833,B$8:C$38,2,FALSE)&amp;(10*A833+3))="","",INDIRECT(VLOOKUP(B833,B$8:C$38,2,FALSE)&amp;(10*A833+3))))</f>
        <v/>
      </c>
      <c r="G833" s="17" t="str" cm="1">
        <f t="array" aca="1" ref="G833" ca="1">IF(E833="","",IF(INDIRECT(VLOOKUP(B833,B$8:C$38,2,FALSE)&amp;(10*A833+5))="","",INDIRECT(VLOOKUP(B833,B$8:C$38,2,FALSE)&amp;(10*A833+5))))</f>
        <v/>
      </c>
      <c r="H833" s="17" t="str" cm="1">
        <f t="array" aca="1" ref="H833" ca="1">IF(G833="","",IF(G833="●","振替後",IF(G833="▲","振替前",IF(G833="○","休日",IF(G833="外","非対象期間",IF(INDIRECT(VLOOKUP(B833,B$8:C$38,2,FALSE)&amp;(10*A833+5))="","",INDIRECT(VLOOKUP(B833,B$8:C$38,2,FALSE)&amp;(10*A833+5))))))))</f>
        <v/>
      </c>
    </row>
    <row r="834" spans="1:8">
      <c r="A834" s="17">
        <f t="shared" si="109"/>
        <v>27</v>
      </c>
      <c r="B834" s="17">
        <f t="shared" si="110"/>
        <v>21</v>
      </c>
      <c r="D834" s="89" cm="1">
        <f t="array" aca="1" ref="D834" ca="1">IF(INDIRECT(VLOOKUP(B834,B$8:C$38,2,FALSE)&amp;(10*A834-1))="","",INDIRECT(VLOOKUP(B834,B$8:C$38,2,FALSE)&amp;(10*A834-1)))</f>
        <v>46742</v>
      </c>
      <c r="E834" s="17" t="str">
        <f t="shared" ca="1" si="108"/>
        <v>火</v>
      </c>
      <c r="F834" s="17" t="str" cm="1">
        <f t="array" aca="1" ref="F834" ca="1">IF(E834="","",IF(INDIRECT(VLOOKUP(B834,B$8:C$38,2,FALSE)&amp;(10*A834+3))="","",INDIRECT(VLOOKUP(B834,B$8:C$38,2,FALSE)&amp;(10*A834+3))))</f>
        <v/>
      </c>
      <c r="G834" s="17" t="str" cm="1">
        <f t="array" aca="1" ref="G834" ca="1">IF(E834="","",IF(INDIRECT(VLOOKUP(B834,B$8:C$38,2,FALSE)&amp;(10*A834+5))="","",INDIRECT(VLOOKUP(B834,B$8:C$38,2,FALSE)&amp;(10*A834+5))))</f>
        <v/>
      </c>
      <c r="H834" s="17" t="str" cm="1">
        <f t="array" aca="1" ref="H834" ca="1">IF(G834="","",IF(G834="●","振替後",IF(G834="▲","振替前",IF(G834="○","休日",IF(G834="外","非対象期間",IF(INDIRECT(VLOOKUP(B834,B$8:C$38,2,FALSE)&amp;(10*A834+5))="","",INDIRECT(VLOOKUP(B834,B$8:C$38,2,FALSE)&amp;(10*A834+5))))))))</f>
        <v/>
      </c>
    </row>
    <row r="835" spans="1:8">
      <c r="A835" s="17">
        <f t="shared" si="109"/>
        <v>27</v>
      </c>
      <c r="B835" s="17">
        <f t="shared" si="110"/>
        <v>22</v>
      </c>
      <c r="D835" s="89" cm="1">
        <f t="array" aca="1" ref="D835" ca="1">IF(INDIRECT(VLOOKUP(B835,B$8:C$38,2,FALSE)&amp;(10*A835-1))="","",INDIRECT(VLOOKUP(B835,B$8:C$38,2,FALSE)&amp;(10*A835-1)))</f>
        <v>46743</v>
      </c>
      <c r="E835" s="17" t="str">
        <f t="shared" ca="1" si="108"/>
        <v>水</v>
      </c>
      <c r="F835" s="17" t="str" cm="1">
        <f t="array" aca="1" ref="F835" ca="1">IF(E835="","",IF(INDIRECT(VLOOKUP(B835,B$8:C$38,2,FALSE)&amp;(10*A835+3))="","",INDIRECT(VLOOKUP(B835,B$8:C$38,2,FALSE)&amp;(10*A835+3))))</f>
        <v/>
      </c>
      <c r="G835" s="17" t="str" cm="1">
        <f t="array" aca="1" ref="G835" ca="1">IF(E835="","",IF(INDIRECT(VLOOKUP(B835,B$8:C$38,2,FALSE)&amp;(10*A835+5))="","",INDIRECT(VLOOKUP(B835,B$8:C$38,2,FALSE)&amp;(10*A835+5))))</f>
        <v/>
      </c>
      <c r="H835" s="17" t="str" cm="1">
        <f t="array" aca="1" ref="H835" ca="1">IF(G835="","",IF(G835="●","振替後",IF(G835="▲","振替前",IF(G835="○","休日",IF(G835="外","非対象期間",IF(INDIRECT(VLOOKUP(B835,B$8:C$38,2,FALSE)&amp;(10*A835+5))="","",INDIRECT(VLOOKUP(B835,B$8:C$38,2,FALSE)&amp;(10*A835+5))))))))</f>
        <v/>
      </c>
    </row>
    <row r="836" spans="1:8">
      <c r="A836" s="17">
        <f t="shared" si="109"/>
        <v>27</v>
      </c>
      <c r="B836" s="17">
        <f t="shared" si="110"/>
        <v>23</v>
      </c>
      <c r="D836" s="89" cm="1">
        <f t="array" aca="1" ref="D836" ca="1">IF(INDIRECT(VLOOKUP(B836,B$8:C$38,2,FALSE)&amp;(10*A836-1))="","",INDIRECT(VLOOKUP(B836,B$8:C$38,2,FALSE)&amp;(10*A836-1)))</f>
        <v>46744</v>
      </c>
      <c r="E836" s="17" t="str">
        <f t="shared" ca="1" si="108"/>
        <v>木</v>
      </c>
      <c r="F836" s="17" t="str" cm="1">
        <f t="array" aca="1" ref="F836" ca="1">IF(E836="","",IF(INDIRECT(VLOOKUP(B836,B$8:C$38,2,FALSE)&amp;(10*A836+3))="","",INDIRECT(VLOOKUP(B836,B$8:C$38,2,FALSE)&amp;(10*A836+3))))</f>
        <v/>
      </c>
      <c r="G836" s="17" t="str" cm="1">
        <f t="array" aca="1" ref="G836" ca="1">IF(E836="","",IF(INDIRECT(VLOOKUP(B836,B$8:C$38,2,FALSE)&amp;(10*A836+5))="","",INDIRECT(VLOOKUP(B836,B$8:C$38,2,FALSE)&amp;(10*A836+5))))</f>
        <v/>
      </c>
      <c r="H836" s="17" t="str" cm="1">
        <f t="array" aca="1" ref="H836" ca="1">IF(G836="","",IF(G836="●","振替後",IF(G836="▲","振替前",IF(G836="○","休日",IF(G836="外","非対象期間",IF(INDIRECT(VLOOKUP(B836,B$8:C$38,2,FALSE)&amp;(10*A836+5))="","",INDIRECT(VLOOKUP(B836,B$8:C$38,2,FALSE)&amp;(10*A836+5))))))))</f>
        <v/>
      </c>
    </row>
    <row r="837" spans="1:8">
      <c r="A837" s="17">
        <f t="shared" si="109"/>
        <v>27</v>
      </c>
      <c r="B837" s="17">
        <f t="shared" si="110"/>
        <v>24</v>
      </c>
      <c r="D837" s="89" cm="1">
        <f t="array" aca="1" ref="D837" ca="1">IF(INDIRECT(VLOOKUP(B837,B$8:C$38,2,FALSE)&amp;(10*A837-1))="","",INDIRECT(VLOOKUP(B837,B$8:C$38,2,FALSE)&amp;(10*A837-1)))</f>
        <v>46745</v>
      </c>
      <c r="E837" s="17" t="str">
        <f t="shared" ca="1" si="108"/>
        <v>金</v>
      </c>
      <c r="F837" s="17" t="str" cm="1">
        <f t="array" aca="1" ref="F837" ca="1">IF(E837="","",IF(INDIRECT(VLOOKUP(B837,B$8:C$38,2,FALSE)&amp;(10*A837+3))="","",INDIRECT(VLOOKUP(B837,B$8:C$38,2,FALSE)&amp;(10*A837+3))))</f>
        <v/>
      </c>
      <c r="G837" s="17" t="str" cm="1">
        <f t="array" aca="1" ref="G837" ca="1">IF(E837="","",IF(INDIRECT(VLOOKUP(B837,B$8:C$38,2,FALSE)&amp;(10*A837+5))="","",INDIRECT(VLOOKUP(B837,B$8:C$38,2,FALSE)&amp;(10*A837+5))))</f>
        <v/>
      </c>
      <c r="H837" s="17" t="str" cm="1">
        <f t="array" aca="1" ref="H837" ca="1">IF(G837="","",IF(G837="●","振替後",IF(G837="▲","振替前",IF(G837="○","休日",IF(G837="外","非対象期間",IF(INDIRECT(VLOOKUP(B837,B$8:C$38,2,FALSE)&amp;(10*A837+5))="","",INDIRECT(VLOOKUP(B837,B$8:C$38,2,FALSE)&amp;(10*A837+5))))))))</f>
        <v/>
      </c>
    </row>
    <row r="838" spans="1:8">
      <c r="A838" s="17">
        <f t="shared" si="109"/>
        <v>27</v>
      </c>
      <c r="B838" s="17">
        <f t="shared" si="110"/>
        <v>25</v>
      </c>
      <c r="D838" s="89" cm="1">
        <f t="array" aca="1" ref="D838" ca="1">IF(INDIRECT(VLOOKUP(B838,B$8:C$38,2,FALSE)&amp;(10*A838-1))="","",INDIRECT(VLOOKUP(B838,B$8:C$38,2,FALSE)&amp;(10*A838-1)))</f>
        <v>46746</v>
      </c>
      <c r="E838" s="17" t="str">
        <f t="shared" ca="1" si="108"/>
        <v>土</v>
      </c>
      <c r="F838" s="17" t="str" cm="1">
        <f t="array" aca="1" ref="F838" ca="1">IF(E838="","",IF(INDIRECT(VLOOKUP(B838,B$8:C$38,2,FALSE)&amp;(10*A838+3))="","",INDIRECT(VLOOKUP(B838,B$8:C$38,2,FALSE)&amp;(10*A838+3))))</f>
        <v/>
      </c>
      <c r="G838" s="17" t="str" cm="1">
        <f t="array" aca="1" ref="G838" ca="1">IF(E838="","",IF(INDIRECT(VLOOKUP(B838,B$8:C$38,2,FALSE)&amp;(10*A838+5))="","",INDIRECT(VLOOKUP(B838,B$8:C$38,2,FALSE)&amp;(10*A838+5))))</f>
        <v/>
      </c>
      <c r="H838" s="17" t="str" cm="1">
        <f t="array" aca="1" ref="H838" ca="1">IF(G838="","",IF(G838="●","振替後",IF(G838="▲","振替前",IF(G838="○","休日",IF(G838="外","非対象期間",IF(INDIRECT(VLOOKUP(B838,B$8:C$38,2,FALSE)&amp;(10*A838+5))="","",INDIRECT(VLOOKUP(B838,B$8:C$38,2,FALSE)&amp;(10*A838+5))))))))</f>
        <v/>
      </c>
    </row>
    <row r="839" spans="1:8">
      <c r="A839" s="17">
        <f t="shared" si="109"/>
        <v>27</v>
      </c>
      <c r="B839" s="17">
        <f t="shared" si="110"/>
        <v>26</v>
      </c>
      <c r="D839" s="89" cm="1">
        <f t="array" aca="1" ref="D839" ca="1">IF(INDIRECT(VLOOKUP(B839,B$8:C$38,2,FALSE)&amp;(10*A839-1))="","",INDIRECT(VLOOKUP(B839,B$8:C$38,2,FALSE)&amp;(10*A839-1)))</f>
        <v>46747</v>
      </c>
      <c r="E839" s="17" t="str">
        <f t="shared" ca="1" si="108"/>
        <v>日</v>
      </c>
      <c r="F839" s="17" t="str" cm="1">
        <f t="array" aca="1" ref="F839" ca="1">IF(E839="","",IF(INDIRECT(VLOOKUP(B839,B$8:C$38,2,FALSE)&amp;(10*A839+3))="","",INDIRECT(VLOOKUP(B839,B$8:C$38,2,FALSE)&amp;(10*A839+3))))</f>
        <v/>
      </c>
      <c r="G839" s="17" t="str" cm="1">
        <f t="array" aca="1" ref="G839" ca="1">IF(E839="","",IF(INDIRECT(VLOOKUP(B839,B$8:C$38,2,FALSE)&amp;(10*A839+5))="","",INDIRECT(VLOOKUP(B839,B$8:C$38,2,FALSE)&amp;(10*A839+5))))</f>
        <v/>
      </c>
      <c r="H839" s="17" t="str" cm="1">
        <f t="array" aca="1" ref="H839" ca="1">IF(G839="","",IF(G839="●","振替後",IF(G839="▲","振替前",IF(G839="○","休日",IF(G839="外","非対象期間",IF(INDIRECT(VLOOKUP(B839,B$8:C$38,2,FALSE)&amp;(10*A839+5))="","",INDIRECT(VLOOKUP(B839,B$8:C$38,2,FALSE)&amp;(10*A839+5))))))))</f>
        <v/>
      </c>
    </row>
    <row r="840" spans="1:8">
      <c r="A840" s="17">
        <f t="shared" si="109"/>
        <v>27</v>
      </c>
      <c r="B840" s="17">
        <f t="shared" si="110"/>
        <v>27</v>
      </c>
      <c r="D840" s="89" cm="1">
        <f t="array" aca="1" ref="D840" ca="1">IF(INDIRECT(VLOOKUP(B840,B$8:C$38,2,FALSE)&amp;(10*A840-1))="","",INDIRECT(VLOOKUP(B840,B$8:C$38,2,FALSE)&amp;(10*A840-1)))</f>
        <v>46748</v>
      </c>
      <c r="E840" s="17" t="str">
        <f t="shared" ca="1" si="108"/>
        <v>月</v>
      </c>
      <c r="F840" s="17" t="str" cm="1">
        <f t="array" aca="1" ref="F840" ca="1">IF(E840="","",IF(INDIRECT(VLOOKUP(B840,B$8:C$38,2,FALSE)&amp;(10*A840+3))="","",INDIRECT(VLOOKUP(B840,B$8:C$38,2,FALSE)&amp;(10*A840+3))))</f>
        <v/>
      </c>
      <c r="G840" s="17" t="str" cm="1">
        <f t="array" aca="1" ref="G840" ca="1">IF(E840="","",IF(INDIRECT(VLOOKUP(B840,B$8:C$38,2,FALSE)&amp;(10*A840+5))="","",INDIRECT(VLOOKUP(B840,B$8:C$38,2,FALSE)&amp;(10*A840+5))))</f>
        <v/>
      </c>
      <c r="H840" s="17" t="str" cm="1">
        <f t="array" aca="1" ref="H840" ca="1">IF(G840="","",IF(G840="●","振替後",IF(G840="▲","振替前",IF(G840="○","休日",IF(G840="外","非対象期間",IF(INDIRECT(VLOOKUP(B840,B$8:C$38,2,FALSE)&amp;(10*A840+5))="","",INDIRECT(VLOOKUP(B840,B$8:C$38,2,FALSE)&amp;(10*A840+5))))))))</f>
        <v/>
      </c>
    </row>
    <row r="841" spans="1:8">
      <c r="A841" s="17">
        <f t="shared" si="109"/>
        <v>27</v>
      </c>
      <c r="B841" s="17">
        <f t="shared" si="110"/>
        <v>28</v>
      </c>
      <c r="D841" s="89" cm="1">
        <f t="array" aca="1" ref="D841" ca="1">IF(INDIRECT(VLOOKUP(B841,B$8:C$38,2,FALSE)&amp;(10*A841-1))="","",INDIRECT(VLOOKUP(B841,B$8:C$38,2,FALSE)&amp;(10*A841-1)))</f>
        <v>46749</v>
      </c>
      <c r="E841" s="17" t="str">
        <f t="shared" ref="E841:E904" ca="1" si="111">TEXT(D841,"aaa")</f>
        <v>火</v>
      </c>
      <c r="F841" s="17" t="str" cm="1">
        <f t="array" aca="1" ref="F841" ca="1">IF(E841="","",IF(INDIRECT(VLOOKUP(B841,B$8:C$38,2,FALSE)&amp;(10*A841+3))="","",INDIRECT(VLOOKUP(B841,B$8:C$38,2,FALSE)&amp;(10*A841+3))))</f>
        <v/>
      </c>
      <c r="G841" s="17" t="str" cm="1">
        <f t="array" aca="1" ref="G841" ca="1">IF(E841="","",IF(INDIRECT(VLOOKUP(B841,B$8:C$38,2,FALSE)&amp;(10*A841+5))="","",INDIRECT(VLOOKUP(B841,B$8:C$38,2,FALSE)&amp;(10*A841+5))))</f>
        <v/>
      </c>
      <c r="H841" s="17" t="str" cm="1">
        <f t="array" aca="1" ref="H841" ca="1">IF(G841="","",IF(G841="●","振替後",IF(G841="▲","振替前",IF(G841="○","休日",IF(G841="外","非対象期間",IF(INDIRECT(VLOOKUP(B841,B$8:C$38,2,FALSE)&amp;(10*A841+5))="","",INDIRECT(VLOOKUP(B841,B$8:C$38,2,FALSE)&amp;(10*A841+5))))))))</f>
        <v/>
      </c>
    </row>
    <row r="842" spans="1:8">
      <c r="A842" s="17">
        <f t="shared" si="109"/>
        <v>27</v>
      </c>
      <c r="B842" s="17">
        <f t="shared" si="110"/>
        <v>29</v>
      </c>
      <c r="D842" s="89" cm="1">
        <f t="array" aca="1" ref="D842" ca="1">IF(INDIRECT(VLOOKUP(B842,B$8:C$38,2,FALSE)&amp;(10*A842-1))="","",INDIRECT(VLOOKUP(B842,B$8:C$38,2,FALSE)&amp;(10*A842-1)))</f>
        <v>46750</v>
      </c>
      <c r="E842" s="17" t="str">
        <f t="shared" ca="1" si="111"/>
        <v>水</v>
      </c>
      <c r="F842" s="17" t="str" cm="1">
        <f t="array" aca="1" ref="F842" ca="1">IF(E842="","",IF(INDIRECT(VLOOKUP(B842,B$8:C$38,2,FALSE)&amp;(10*A842+3))="","",INDIRECT(VLOOKUP(B842,B$8:C$38,2,FALSE)&amp;(10*A842+3))))</f>
        <v/>
      </c>
      <c r="G842" s="17" t="str" cm="1">
        <f t="array" aca="1" ref="G842" ca="1">IF(E842="","",IF(INDIRECT(VLOOKUP(B842,B$8:C$38,2,FALSE)&amp;(10*A842+5))="","",INDIRECT(VLOOKUP(B842,B$8:C$38,2,FALSE)&amp;(10*A842+5))))</f>
        <v/>
      </c>
      <c r="H842" s="17" t="str" cm="1">
        <f t="array" aca="1" ref="H842" ca="1">IF(G842="","",IF(G842="●","振替後",IF(G842="▲","振替前",IF(G842="○","休日",IF(G842="外","非対象期間",IF(INDIRECT(VLOOKUP(B842,B$8:C$38,2,FALSE)&amp;(10*A842+5))="","",INDIRECT(VLOOKUP(B842,B$8:C$38,2,FALSE)&amp;(10*A842+5))))))))</f>
        <v/>
      </c>
    </row>
    <row r="843" spans="1:8">
      <c r="A843" s="17">
        <f t="shared" si="109"/>
        <v>27</v>
      </c>
      <c r="B843" s="17">
        <f t="shared" si="110"/>
        <v>30</v>
      </c>
      <c r="D843" s="89" cm="1">
        <f t="array" aca="1" ref="D843" ca="1">IF(INDIRECT(VLOOKUP(B843,B$8:C$38,2,FALSE)&amp;(10*A843-1))="","",INDIRECT(VLOOKUP(B843,B$8:C$38,2,FALSE)&amp;(10*A843-1)))</f>
        <v>46751</v>
      </c>
      <c r="E843" s="17" t="str">
        <f t="shared" ca="1" si="111"/>
        <v>木</v>
      </c>
      <c r="F843" s="17" t="str" cm="1">
        <f t="array" aca="1" ref="F843" ca="1">IF(E843="","",IF(INDIRECT(VLOOKUP(B843,B$8:C$38,2,FALSE)&amp;(10*A843+3))="","",INDIRECT(VLOOKUP(B843,B$8:C$38,2,FALSE)&amp;(10*A843+3))))</f>
        <v/>
      </c>
      <c r="G843" s="17" t="str" cm="1">
        <f t="array" aca="1" ref="G843" ca="1">IF(E843="","",IF(INDIRECT(VLOOKUP(B843,B$8:C$38,2,FALSE)&amp;(10*A843+5))="","",INDIRECT(VLOOKUP(B843,B$8:C$38,2,FALSE)&amp;(10*A843+5))))</f>
        <v/>
      </c>
      <c r="H843" s="17" t="str" cm="1">
        <f t="array" aca="1" ref="H843" ca="1">IF(G843="","",IF(G843="●","振替後",IF(G843="▲","振替前",IF(G843="○","休日",IF(G843="外","非対象期間",IF(INDIRECT(VLOOKUP(B843,B$8:C$38,2,FALSE)&amp;(10*A843+5))="","",INDIRECT(VLOOKUP(B843,B$8:C$38,2,FALSE)&amp;(10*A843+5))))))))</f>
        <v/>
      </c>
    </row>
    <row r="844" spans="1:8">
      <c r="A844" s="17">
        <f t="shared" si="109"/>
        <v>27</v>
      </c>
      <c r="B844" s="17">
        <f t="shared" si="110"/>
        <v>31</v>
      </c>
      <c r="D844" s="89" cm="1">
        <f t="array" aca="1" ref="D844" ca="1">IF(INDIRECT(VLOOKUP(B844,B$8:C$38,2,FALSE)&amp;(10*A844-1))="","",INDIRECT(VLOOKUP(B844,B$8:C$38,2,FALSE)&amp;(10*A844-1)))</f>
        <v>46752</v>
      </c>
      <c r="E844" s="17" t="str">
        <f t="shared" ca="1" si="111"/>
        <v>金</v>
      </c>
      <c r="F844" s="17" t="str" cm="1">
        <f t="array" aca="1" ref="F844" ca="1">IF(E844="","",IF(INDIRECT(VLOOKUP(B844,B$8:C$38,2,FALSE)&amp;(10*A844+3))="","",INDIRECT(VLOOKUP(B844,B$8:C$38,2,FALSE)&amp;(10*A844+3))))</f>
        <v/>
      </c>
      <c r="G844" s="17" t="str" cm="1">
        <f t="array" aca="1" ref="G844" ca="1">IF(E844="","",IF(INDIRECT(VLOOKUP(B844,B$8:C$38,2,FALSE)&amp;(10*A844+5))="","",INDIRECT(VLOOKUP(B844,B$8:C$38,2,FALSE)&amp;(10*A844+5))))</f>
        <v/>
      </c>
      <c r="H844" s="17" t="str" cm="1">
        <f t="array" aca="1" ref="H844" ca="1">IF(G844="","",IF(G844="●","振替後",IF(G844="▲","振替前",IF(G844="○","休日",IF(G844="外","非対象期間",IF(INDIRECT(VLOOKUP(B844,B$8:C$38,2,FALSE)&amp;(10*A844+5))="","",INDIRECT(VLOOKUP(B844,B$8:C$38,2,FALSE)&amp;(10*A844+5))))))))</f>
        <v/>
      </c>
    </row>
    <row r="845" spans="1:8">
      <c r="A845" s="17">
        <f t="shared" si="109"/>
        <v>28</v>
      </c>
      <c r="B845" s="17">
        <f t="shared" si="110"/>
        <v>1</v>
      </c>
      <c r="D845" s="89" cm="1">
        <f t="array" aca="1" ref="D845" ca="1">IF(INDIRECT(VLOOKUP(B845,B$8:C$38,2,FALSE)&amp;(10*A845-1))="","",INDIRECT(VLOOKUP(B845,B$8:C$38,2,FALSE)&amp;(10*A845-1)))</f>
        <v>46753</v>
      </c>
      <c r="E845" s="17" t="str">
        <f t="shared" ca="1" si="111"/>
        <v>土</v>
      </c>
      <c r="F845" s="17" t="str" cm="1">
        <f t="array" aca="1" ref="F845" ca="1">IF(E845="","",IF(INDIRECT(VLOOKUP(B845,B$8:C$38,2,FALSE)&amp;(10*A845+3))="","",INDIRECT(VLOOKUP(B845,B$8:C$38,2,FALSE)&amp;(10*A845+3))))</f>
        <v/>
      </c>
      <c r="G845" s="17" t="str" cm="1">
        <f t="array" aca="1" ref="G845" ca="1">IF(E845="","",IF(INDIRECT(VLOOKUP(B845,B$8:C$38,2,FALSE)&amp;(10*A845+5))="","",INDIRECT(VLOOKUP(B845,B$8:C$38,2,FALSE)&amp;(10*A845+5))))</f>
        <v/>
      </c>
      <c r="H845" s="17" t="str" cm="1">
        <f t="array" aca="1" ref="H845" ca="1">IF(G845="","",IF(G845="●","振替後",IF(G845="▲","振替前",IF(G845="○","休日",IF(G845="外","非対象期間",IF(INDIRECT(VLOOKUP(B845,B$8:C$38,2,FALSE)&amp;(10*A845+5))="","",INDIRECT(VLOOKUP(B845,B$8:C$38,2,FALSE)&amp;(10*A845+5))))))))</f>
        <v/>
      </c>
    </row>
    <row r="846" spans="1:8">
      <c r="A846" s="17">
        <f t="shared" si="109"/>
        <v>28</v>
      </c>
      <c r="B846" s="17">
        <f t="shared" si="110"/>
        <v>2</v>
      </c>
      <c r="D846" s="89" cm="1">
        <f t="array" aca="1" ref="D846" ca="1">IF(INDIRECT(VLOOKUP(B846,B$8:C$38,2,FALSE)&amp;(10*A846-1))="","",INDIRECT(VLOOKUP(B846,B$8:C$38,2,FALSE)&amp;(10*A846-1)))</f>
        <v>46754</v>
      </c>
      <c r="E846" s="17" t="str">
        <f t="shared" ca="1" si="111"/>
        <v>日</v>
      </c>
      <c r="F846" s="17" t="str" cm="1">
        <f t="array" aca="1" ref="F846" ca="1">IF(E846="","",IF(INDIRECT(VLOOKUP(B846,B$8:C$38,2,FALSE)&amp;(10*A846+3))="","",INDIRECT(VLOOKUP(B846,B$8:C$38,2,FALSE)&amp;(10*A846+3))))</f>
        <v/>
      </c>
      <c r="G846" s="17" t="str" cm="1">
        <f t="array" aca="1" ref="G846" ca="1">IF(E846="","",IF(INDIRECT(VLOOKUP(B846,B$8:C$38,2,FALSE)&amp;(10*A846+5))="","",INDIRECT(VLOOKUP(B846,B$8:C$38,2,FALSE)&amp;(10*A846+5))))</f>
        <v/>
      </c>
      <c r="H846" s="17" t="str" cm="1">
        <f t="array" aca="1" ref="H846" ca="1">IF(G846="","",IF(G846="●","振替後",IF(G846="▲","振替前",IF(G846="○","休日",IF(G846="外","非対象期間",IF(INDIRECT(VLOOKUP(B846,B$8:C$38,2,FALSE)&amp;(10*A846+5))="","",INDIRECT(VLOOKUP(B846,B$8:C$38,2,FALSE)&amp;(10*A846+5))))))))</f>
        <v/>
      </c>
    </row>
    <row r="847" spans="1:8">
      <c r="A847" s="17">
        <f t="shared" si="109"/>
        <v>28</v>
      </c>
      <c r="B847" s="17">
        <f t="shared" si="110"/>
        <v>3</v>
      </c>
      <c r="D847" s="89" cm="1">
        <f t="array" aca="1" ref="D847" ca="1">IF(INDIRECT(VLOOKUP(B847,B$8:C$38,2,FALSE)&amp;(10*A847-1))="","",INDIRECT(VLOOKUP(B847,B$8:C$38,2,FALSE)&amp;(10*A847-1)))</f>
        <v>46755</v>
      </c>
      <c r="E847" s="17" t="str">
        <f t="shared" ca="1" si="111"/>
        <v>月</v>
      </c>
      <c r="F847" s="17" t="str" cm="1">
        <f t="array" aca="1" ref="F847" ca="1">IF(E847="","",IF(INDIRECT(VLOOKUP(B847,B$8:C$38,2,FALSE)&amp;(10*A847+3))="","",INDIRECT(VLOOKUP(B847,B$8:C$38,2,FALSE)&amp;(10*A847+3))))</f>
        <v/>
      </c>
      <c r="G847" s="17" t="str" cm="1">
        <f t="array" aca="1" ref="G847" ca="1">IF(E847="","",IF(INDIRECT(VLOOKUP(B847,B$8:C$38,2,FALSE)&amp;(10*A847+5))="","",INDIRECT(VLOOKUP(B847,B$8:C$38,2,FALSE)&amp;(10*A847+5))))</f>
        <v/>
      </c>
      <c r="H847" s="17" t="str" cm="1">
        <f t="array" aca="1" ref="H847" ca="1">IF(G847="","",IF(G847="●","振替後",IF(G847="▲","振替前",IF(G847="○","休日",IF(G847="外","非対象期間",IF(INDIRECT(VLOOKUP(B847,B$8:C$38,2,FALSE)&amp;(10*A847+5))="","",INDIRECT(VLOOKUP(B847,B$8:C$38,2,FALSE)&amp;(10*A847+5))))))))</f>
        <v/>
      </c>
    </row>
    <row r="848" spans="1:8">
      <c r="A848" s="17">
        <f t="shared" si="109"/>
        <v>28</v>
      </c>
      <c r="B848" s="17">
        <f t="shared" si="110"/>
        <v>4</v>
      </c>
      <c r="D848" s="89" cm="1">
        <f t="array" aca="1" ref="D848" ca="1">IF(INDIRECT(VLOOKUP(B848,B$8:C$38,2,FALSE)&amp;(10*A848-1))="","",INDIRECT(VLOOKUP(B848,B$8:C$38,2,FALSE)&amp;(10*A848-1)))</f>
        <v>46756</v>
      </c>
      <c r="E848" s="17" t="str">
        <f t="shared" ca="1" si="111"/>
        <v>火</v>
      </c>
      <c r="F848" s="17" t="str" cm="1">
        <f t="array" aca="1" ref="F848" ca="1">IF(E848="","",IF(INDIRECT(VLOOKUP(B848,B$8:C$38,2,FALSE)&amp;(10*A848+3))="","",INDIRECT(VLOOKUP(B848,B$8:C$38,2,FALSE)&amp;(10*A848+3))))</f>
        <v/>
      </c>
      <c r="G848" s="17" t="str" cm="1">
        <f t="array" aca="1" ref="G848" ca="1">IF(E848="","",IF(INDIRECT(VLOOKUP(B848,B$8:C$38,2,FALSE)&amp;(10*A848+5))="","",INDIRECT(VLOOKUP(B848,B$8:C$38,2,FALSE)&amp;(10*A848+5))))</f>
        <v/>
      </c>
      <c r="H848" s="17" t="str" cm="1">
        <f t="array" aca="1" ref="H848" ca="1">IF(G848="","",IF(G848="●","振替後",IF(G848="▲","振替前",IF(G848="○","休日",IF(G848="外","非対象期間",IF(INDIRECT(VLOOKUP(B848,B$8:C$38,2,FALSE)&amp;(10*A848+5))="","",INDIRECT(VLOOKUP(B848,B$8:C$38,2,FALSE)&amp;(10*A848+5))))))))</f>
        <v/>
      </c>
    </row>
    <row r="849" spans="1:8">
      <c r="A849" s="17">
        <f t="shared" si="109"/>
        <v>28</v>
      </c>
      <c r="B849" s="17">
        <f t="shared" si="110"/>
        <v>5</v>
      </c>
      <c r="D849" s="89" cm="1">
        <f t="array" aca="1" ref="D849" ca="1">IF(INDIRECT(VLOOKUP(B849,B$8:C$38,2,FALSE)&amp;(10*A849-1))="","",INDIRECT(VLOOKUP(B849,B$8:C$38,2,FALSE)&amp;(10*A849-1)))</f>
        <v>46757</v>
      </c>
      <c r="E849" s="17" t="str">
        <f t="shared" ca="1" si="111"/>
        <v>水</v>
      </c>
      <c r="F849" s="17" t="str" cm="1">
        <f t="array" aca="1" ref="F849" ca="1">IF(E849="","",IF(INDIRECT(VLOOKUP(B849,B$8:C$38,2,FALSE)&amp;(10*A849+3))="","",INDIRECT(VLOOKUP(B849,B$8:C$38,2,FALSE)&amp;(10*A849+3))))</f>
        <v/>
      </c>
      <c r="G849" s="17" t="str" cm="1">
        <f t="array" aca="1" ref="G849" ca="1">IF(E849="","",IF(INDIRECT(VLOOKUP(B849,B$8:C$38,2,FALSE)&amp;(10*A849+5))="","",INDIRECT(VLOOKUP(B849,B$8:C$38,2,FALSE)&amp;(10*A849+5))))</f>
        <v/>
      </c>
      <c r="H849" s="17" t="str" cm="1">
        <f t="array" aca="1" ref="H849" ca="1">IF(G849="","",IF(G849="●","振替後",IF(G849="▲","振替前",IF(G849="○","休日",IF(G849="外","非対象期間",IF(INDIRECT(VLOOKUP(B849,B$8:C$38,2,FALSE)&amp;(10*A849+5))="","",INDIRECT(VLOOKUP(B849,B$8:C$38,2,FALSE)&amp;(10*A849+5))))))))</f>
        <v/>
      </c>
    </row>
    <row r="850" spans="1:8">
      <c r="A850" s="17">
        <f t="shared" si="109"/>
        <v>28</v>
      </c>
      <c r="B850" s="17">
        <f t="shared" si="110"/>
        <v>6</v>
      </c>
      <c r="D850" s="89" cm="1">
        <f t="array" aca="1" ref="D850" ca="1">IF(INDIRECT(VLOOKUP(B850,B$8:C$38,2,FALSE)&amp;(10*A850-1))="","",INDIRECT(VLOOKUP(B850,B$8:C$38,2,FALSE)&amp;(10*A850-1)))</f>
        <v>46758</v>
      </c>
      <c r="E850" s="17" t="str">
        <f t="shared" ca="1" si="111"/>
        <v>木</v>
      </c>
      <c r="F850" s="17" t="str" cm="1">
        <f t="array" aca="1" ref="F850" ca="1">IF(E850="","",IF(INDIRECT(VLOOKUP(B850,B$8:C$38,2,FALSE)&amp;(10*A850+3))="","",INDIRECT(VLOOKUP(B850,B$8:C$38,2,FALSE)&amp;(10*A850+3))))</f>
        <v/>
      </c>
      <c r="G850" s="17" t="str" cm="1">
        <f t="array" aca="1" ref="G850" ca="1">IF(E850="","",IF(INDIRECT(VLOOKUP(B850,B$8:C$38,2,FALSE)&amp;(10*A850+5))="","",INDIRECT(VLOOKUP(B850,B$8:C$38,2,FALSE)&amp;(10*A850+5))))</f>
        <v/>
      </c>
      <c r="H850" s="17" t="str" cm="1">
        <f t="array" aca="1" ref="H850" ca="1">IF(G850="","",IF(G850="●","振替後",IF(G850="▲","振替前",IF(G850="○","休日",IF(G850="外","非対象期間",IF(INDIRECT(VLOOKUP(B850,B$8:C$38,2,FALSE)&amp;(10*A850+5))="","",INDIRECT(VLOOKUP(B850,B$8:C$38,2,FALSE)&amp;(10*A850+5))))))))</f>
        <v/>
      </c>
    </row>
    <row r="851" spans="1:8">
      <c r="A851" s="17">
        <f t="shared" si="109"/>
        <v>28</v>
      </c>
      <c r="B851" s="17">
        <f t="shared" si="110"/>
        <v>7</v>
      </c>
      <c r="D851" s="89" cm="1">
        <f t="array" aca="1" ref="D851" ca="1">IF(INDIRECT(VLOOKUP(B851,B$8:C$38,2,FALSE)&amp;(10*A851-1))="","",INDIRECT(VLOOKUP(B851,B$8:C$38,2,FALSE)&amp;(10*A851-1)))</f>
        <v>46759</v>
      </c>
      <c r="E851" s="17" t="str">
        <f t="shared" ca="1" si="111"/>
        <v>金</v>
      </c>
      <c r="F851" s="17" t="str" cm="1">
        <f t="array" aca="1" ref="F851" ca="1">IF(E851="","",IF(INDIRECT(VLOOKUP(B851,B$8:C$38,2,FALSE)&amp;(10*A851+3))="","",INDIRECT(VLOOKUP(B851,B$8:C$38,2,FALSE)&amp;(10*A851+3))))</f>
        <v/>
      </c>
      <c r="G851" s="17" t="str" cm="1">
        <f t="array" aca="1" ref="G851" ca="1">IF(E851="","",IF(INDIRECT(VLOOKUP(B851,B$8:C$38,2,FALSE)&amp;(10*A851+5))="","",INDIRECT(VLOOKUP(B851,B$8:C$38,2,FALSE)&amp;(10*A851+5))))</f>
        <v/>
      </c>
      <c r="H851" s="17" t="str" cm="1">
        <f t="array" aca="1" ref="H851" ca="1">IF(G851="","",IF(G851="●","振替後",IF(G851="▲","振替前",IF(G851="○","休日",IF(G851="外","非対象期間",IF(INDIRECT(VLOOKUP(B851,B$8:C$38,2,FALSE)&amp;(10*A851+5))="","",INDIRECT(VLOOKUP(B851,B$8:C$38,2,FALSE)&amp;(10*A851+5))))))))</f>
        <v/>
      </c>
    </row>
    <row r="852" spans="1:8">
      <c r="A852" s="17">
        <f t="shared" si="109"/>
        <v>28</v>
      </c>
      <c r="B852" s="17">
        <f t="shared" si="110"/>
        <v>8</v>
      </c>
      <c r="D852" s="89" cm="1">
        <f t="array" aca="1" ref="D852" ca="1">IF(INDIRECT(VLOOKUP(B852,B$8:C$38,2,FALSE)&amp;(10*A852-1))="","",INDIRECT(VLOOKUP(B852,B$8:C$38,2,FALSE)&amp;(10*A852-1)))</f>
        <v>46760</v>
      </c>
      <c r="E852" s="17" t="str">
        <f t="shared" ca="1" si="111"/>
        <v>土</v>
      </c>
      <c r="F852" s="17" t="str" cm="1">
        <f t="array" aca="1" ref="F852" ca="1">IF(E852="","",IF(INDIRECT(VLOOKUP(B852,B$8:C$38,2,FALSE)&amp;(10*A852+3))="","",INDIRECT(VLOOKUP(B852,B$8:C$38,2,FALSE)&amp;(10*A852+3))))</f>
        <v/>
      </c>
      <c r="G852" s="17" t="str" cm="1">
        <f t="array" aca="1" ref="G852" ca="1">IF(E852="","",IF(INDIRECT(VLOOKUP(B852,B$8:C$38,2,FALSE)&amp;(10*A852+5))="","",INDIRECT(VLOOKUP(B852,B$8:C$38,2,FALSE)&amp;(10*A852+5))))</f>
        <v/>
      </c>
      <c r="H852" s="17" t="str" cm="1">
        <f t="array" aca="1" ref="H852" ca="1">IF(G852="","",IF(G852="●","振替後",IF(G852="▲","振替前",IF(G852="○","休日",IF(G852="外","非対象期間",IF(INDIRECT(VLOOKUP(B852,B$8:C$38,2,FALSE)&amp;(10*A852+5))="","",INDIRECT(VLOOKUP(B852,B$8:C$38,2,FALSE)&amp;(10*A852+5))))))))</f>
        <v/>
      </c>
    </row>
    <row r="853" spans="1:8">
      <c r="A853" s="17">
        <f t="shared" si="109"/>
        <v>28</v>
      </c>
      <c r="B853" s="17">
        <f t="shared" si="110"/>
        <v>9</v>
      </c>
      <c r="D853" s="89" cm="1">
        <f t="array" aca="1" ref="D853" ca="1">IF(INDIRECT(VLOOKUP(B853,B$8:C$38,2,FALSE)&amp;(10*A853-1))="","",INDIRECT(VLOOKUP(B853,B$8:C$38,2,FALSE)&amp;(10*A853-1)))</f>
        <v>46761</v>
      </c>
      <c r="E853" s="17" t="str">
        <f t="shared" ca="1" si="111"/>
        <v>日</v>
      </c>
      <c r="F853" s="17" t="str" cm="1">
        <f t="array" aca="1" ref="F853" ca="1">IF(E853="","",IF(INDIRECT(VLOOKUP(B853,B$8:C$38,2,FALSE)&amp;(10*A853+3))="","",INDIRECT(VLOOKUP(B853,B$8:C$38,2,FALSE)&amp;(10*A853+3))))</f>
        <v/>
      </c>
      <c r="G853" s="17" t="str" cm="1">
        <f t="array" aca="1" ref="G853" ca="1">IF(E853="","",IF(INDIRECT(VLOOKUP(B853,B$8:C$38,2,FALSE)&amp;(10*A853+5))="","",INDIRECT(VLOOKUP(B853,B$8:C$38,2,FALSE)&amp;(10*A853+5))))</f>
        <v/>
      </c>
      <c r="H853" s="17" t="str" cm="1">
        <f t="array" aca="1" ref="H853" ca="1">IF(G853="","",IF(G853="●","振替後",IF(G853="▲","振替前",IF(G853="○","休日",IF(G853="外","非対象期間",IF(INDIRECT(VLOOKUP(B853,B$8:C$38,2,FALSE)&amp;(10*A853+5))="","",INDIRECT(VLOOKUP(B853,B$8:C$38,2,FALSE)&amp;(10*A853+5))))))))</f>
        <v/>
      </c>
    </row>
    <row r="854" spans="1:8">
      <c r="A854" s="17">
        <f t="shared" si="109"/>
        <v>28</v>
      </c>
      <c r="B854" s="17">
        <f t="shared" si="110"/>
        <v>10</v>
      </c>
      <c r="D854" s="89" cm="1">
        <f t="array" aca="1" ref="D854" ca="1">IF(INDIRECT(VLOOKUP(B854,B$8:C$38,2,FALSE)&amp;(10*A854-1))="","",INDIRECT(VLOOKUP(B854,B$8:C$38,2,FALSE)&amp;(10*A854-1)))</f>
        <v>46762</v>
      </c>
      <c r="E854" s="17" t="str">
        <f t="shared" ca="1" si="111"/>
        <v>月</v>
      </c>
      <c r="F854" s="17" t="str" cm="1">
        <f t="array" aca="1" ref="F854" ca="1">IF(E854="","",IF(INDIRECT(VLOOKUP(B854,B$8:C$38,2,FALSE)&amp;(10*A854+3))="","",INDIRECT(VLOOKUP(B854,B$8:C$38,2,FALSE)&amp;(10*A854+3))))</f>
        <v/>
      </c>
      <c r="G854" s="17" t="str" cm="1">
        <f t="array" aca="1" ref="G854" ca="1">IF(E854="","",IF(INDIRECT(VLOOKUP(B854,B$8:C$38,2,FALSE)&amp;(10*A854+5))="","",INDIRECT(VLOOKUP(B854,B$8:C$38,2,FALSE)&amp;(10*A854+5))))</f>
        <v/>
      </c>
      <c r="H854" s="17" t="str" cm="1">
        <f t="array" aca="1" ref="H854" ca="1">IF(G854="","",IF(G854="●","振替後",IF(G854="▲","振替前",IF(G854="○","休日",IF(G854="外","非対象期間",IF(INDIRECT(VLOOKUP(B854,B$8:C$38,2,FALSE)&amp;(10*A854+5))="","",INDIRECT(VLOOKUP(B854,B$8:C$38,2,FALSE)&amp;(10*A854+5))))))))</f>
        <v/>
      </c>
    </row>
    <row r="855" spans="1:8">
      <c r="A855" s="17">
        <f t="shared" si="109"/>
        <v>28</v>
      </c>
      <c r="B855" s="17">
        <f t="shared" si="110"/>
        <v>11</v>
      </c>
      <c r="D855" s="89" cm="1">
        <f t="array" aca="1" ref="D855" ca="1">IF(INDIRECT(VLOOKUP(B855,B$8:C$38,2,FALSE)&amp;(10*A855-1))="","",INDIRECT(VLOOKUP(B855,B$8:C$38,2,FALSE)&amp;(10*A855-1)))</f>
        <v>46763</v>
      </c>
      <c r="E855" s="17" t="str">
        <f t="shared" ca="1" si="111"/>
        <v>火</v>
      </c>
      <c r="F855" s="17" t="str" cm="1">
        <f t="array" aca="1" ref="F855" ca="1">IF(E855="","",IF(INDIRECT(VLOOKUP(B855,B$8:C$38,2,FALSE)&amp;(10*A855+3))="","",INDIRECT(VLOOKUP(B855,B$8:C$38,2,FALSE)&amp;(10*A855+3))))</f>
        <v/>
      </c>
      <c r="G855" s="17" t="str" cm="1">
        <f t="array" aca="1" ref="G855" ca="1">IF(E855="","",IF(INDIRECT(VLOOKUP(B855,B$8:C$38,2,FALSE)&amp;(10*A855+5))="","",INDIRECT(VLOOKUP(B855,B$8:C$38,2,FALSE)&amp;(10*A855+5))))</f>
        <v/>
      </c>
      <c r="H855" s="17" t="str" cm="1">
        <f t="array" aca="1" ref="H855" ca="1">IF(G855="","",IF(G855="●","振替後",IF(G855="▲","振替前",IF(G855="○","休日",IF(G855="外","非対象期間",IF(INDIRECT(VLOOKUP(B855,B$8:C$38,2,FALSE)&amp;(10*A855+5))="","",INDIRECT(VLOOKUP(B855,B$8:C$38,2,FALSE)&amp;(10*A855+5))))))))</f>
        <v/>
      </c>
    </row>
    <row r="856" spans="1:8">
      <c r="A856" s="17">
        <f t="shared" si="109"/>
        <v>28</v>
      </c>
      <c r="B856" s="17">
        <f t="shared" si="110"/>
        <v>12</v>
      </c>
      <c r="D856" s="89" cm="1">
        <f t="array" aca="1" ref="D856" ca="1">IF(INDIRECT(VLOOKUP(B856,B$8:C$38,2,FALSE)&amp;(10*A856-1))="","",INDIRECT(VLOOKUP(B856,B$8:C$38,2,FALSE)&amp;(10*A856-1)))</f>
        <v>46764</v>
      </c>
      <c r="E856" s="17" t="str">
        <f t="shared" ca="1" si="111"/>
        <v>水</v>
      </c>
      <c r="F856" s="17" t="str" cm="1">
        <f t="array" aca="1" ref="F856" ca="1">IF(E856="","",IF(INDIRECT(VLOOKUP(B856,B$8:C$38,2,FALSE)&amp;(10*A856+3))="","",INDIRECT(VLOOKUP(B856,B$8:C$38,2,FALSE)&amp;(10*A856+3))))</f>
        <v/>
      </c>
      <c r="G856" s="17" t="str" cm="1">
        <f t="array" aca="1" ref="G856" ca="1">IF(E856="","",IF(INDIRECT(VLOOKUP(B856,B$8:C$38,2,FALSE)&amp;(10*A856+5))="","",INDIRECT(VLOOKUP(B856,B$8:C$38,2,FALSE)&amp;(10*A856+5))))</f>
        <v/>
      </c>
      <c r="H856" s="17" t="str" cm="1">
        <f t="array" aca="1" ref="H856" ca="1">IF(G856="","",IF(G856="●","振替後",IF(G856="▲","振替前",IF(G856="○","休日",IF(G856="外","非対象期間",IF(INDIRECT(VLOOKUP(B856,B$8:C$38,2,FALSE)&amp;(10*A856+5))="","",INDIRECT(VLOOKUP(B856,B$8:C$38,2,FALSE)&amp;(10*A856+5))))))))</f>
        <v/>
      </c>
    </row>
    <row r="857" spans="1:8">
      <c r="A857" s="17">
        <f t="shared" si="109"/>
        <v>28</v>
      </c>
      <c r="B857" s="17">
        <f t="shared" si="110"/>
        <v>13</v>
      </c>
      <c r="D857" s="89" cm="1">
        <f t="array" aca="1" ref="D857" ca="1">IF(INDIRECT(VLOOKUP(B857,B$8:C$38,2,FALSE)&amp;(10*A857-1))="","",INDIRECT(VLOOKUP(B857,B$8:C$38,2,FALSE)&amp;(10*A857-1)))</f>
        <v>46765</v>
      </c>
      <c r="E857" s="17" t="str">
        <f t="shared" ca="1" si="111"/>
        <v>木</v>
      </c>
      <c r="F857" s="17" t="str" cm="1">
        <f t="array" aca="1" ref="F857" ca="1">IF(E857="","",IF(INDIRECT(VLOOKUP(B857,B$8:C$38,2,FALSE)&amp;(10*A857+3))="","",INDIRECT(VLOOKUP(B857,B$8:C$38,2,FALSE)&amp;(10*A857+3))))</f>
        <v/>
      </c>
      <c r="G857" s="17" t="str" cm="1">
        <f t="array" aca="1" ref="G857" ca="1">IF(E857="","",IF(INDIRECT(VLOOKUP(B857,B$8:C$38,2,FALSE)&amp;(10*A857+5))="","",INDIRECT(VLOOKUP(B857,B$8:C$38,2,FALSE)&amp;(10*A857+5))))</f>
        <v/>
      </c>
      <c r="H857" s="17" t="str" cm="1">
        <f t="array" aca="1" ref="H857" ca="1">IF(G857="","",IF(G857="●","振替後",IF(G857="▲","振替前",IF(G857="○","休日",IF(G857="外","非対象期間",IF(INDIRECT(VLOOKUP(B857,B$8:C$38,2,FALSE)&amp;(10*A857+5))="","",INDIRECT(VLOOKUP(B857,B$8:C$38,2,FALSE)&amp;(10*A857+5))))))))</f>
        <v/>
      </c>
    </row>
    <row r="858" spans="1:8">
      <c r="A858" s="17">
        <f t="shared" si="109"/>
        <v>28</v>
      </c>
      <c r="B858" s="17">
        <f t="shared" si="110"/>
        <v>14</v>
      </c>
      <c r="D858" s="89" cm="1">
        <f t="array" aca="1" ref="D858" ca="1">IF(INDIRECT(VLOOKUP(B858,B$8:C$38,2,FALSE)&amp;(10*A858-1))="","",INDIRECT(VLOOKUP(B858,B$8:C$38,2,FALSE)&amp;(10*A858-1)))</f>
        <v>46766</v>
      </c>
      <c r="E858" s="17" t="str">
        <f t="shared" ca="1" si="111"/>
        <v>金</v>
      </c>
      <c r="F858" s="17" t="str" cm="1">
        <f t="array" aca="1" ref="F858" ca="1">IF(E858="","",IF(INDIRECT(VLOOKUP(B858,B$8:C$38,2,FALSE)&amp;(10*A858+3))="","",INDIRECT(VLOOKUP(B858,B$8:C$38,2,FALSE)&amp;(10*A858+3))))</f>
        <v/>
      </c>
      <c r="G858" s="17" t="str" cm="1">
        <f t="array" aca="1" ref="G858" ca="1">IF(E858="","",IF(INDIRECT(VLOOKUP(B858,B$8:C$38,2,FALSE)&amp;(10*A858+5))="","",INDIRECT(VLOOKUP(B858,B$8:C$38,2,FALSE)&amp;(10*A858+5))))</f>
        <v/>
      </c>
      <c r="H858" s="17" t="str" cm="1">
        <f t="array" aca="1" ref="H858" ca="1">IF(G858="","",IF(G858="●","振替後",IF(G858="▲","振替前",IF(G858="○","休日",IF(G858="外","非対象期間",IF(INDIRECT(VLOOKUP(B858,B$8:C$38,2,FALSE)&amp;(10*A858+5))="","",INDIRECT(VLOOKUP(B858,B$8:C$38,2,FALSE)&amp;(10*A858+5))))))))</f>
        <v/>
      </c>
    </row>
    <row r="859" spans="1:8">
      <c r="A859" s="17">
        <f t="shared" si="109"/>
        <v>28</v>
      </c>
      <c r="B859" s="17">
        <f t="shared" si="110"/>
        <v>15</v>
      </c>
      <c r="D859" s="89" cm="1">
        <f t="array" aca="1" ref="D859" ca="1">IF(INDIRECT(VLOOKUP(B859,B$8:C$38,2,FALSE)&amp;(10*A859-1))="","",INDIRECT(VLOOKUP(B859,B$8:C$38,2,FALSE)&amp;(10*A859-1)))</f>
        <v>46767</v>
      </c>
      <c r="E859" s="17" t="str">
        <f t="shared" ca="1" si="111"/>
        <v>土</v>
      </c>
      <c r="F859" s="17" t="str" cm="1">
        <f t="array" aca="1" ref="F859" ca="1">IF(E859="","",IF(INDIRECT(VLOOKUP(B859,B$8:C$38,2,FALSE)&amp;(10*A859+3))="","",INDIRECT(VLOOKUP(B859,B$8:C$38,2,FALSE)&amp;(10*A859+3))))</f>
        <v/>
      </c>
      <c r="G859" s="17" t="str" cm="1">
        <f t="array" aca="1" ref="G859" ca="1">IF(E859="","",IF(INDIRECT(VLOOKUP(B859,B$8:C$38,2,FALSE)&amp;(10*A859+5))="","",INDIRECT(VLOOKUP(B859,B$8:C$38,2,FALSE)&amp;(10*A859+5))))</f>
        <v/>
      </c>
      <c r="H859" s="17" t="str" cm="1">
        <f t="array" aca="1" ref="H859" ca="1">IF(G859="","",IF(G859="●","振替後",IF(G859="▲","振替前",IF(G859="○","休日",IF(G859="外","非対象期間",IF(INDIRECT(VLOOKUP(B859,B$8:C$38,2,FALSE)&amp;(10*A859+5))="","",INDIRECT(VLOOKUP(B859,B$8:C$38,2,FALSE)&amp;(10*A859+5))))))))</f>
        <v/>
      </c>
    </row>
    <row r="860" spans="1:8">
      <c r="A860" s="17">
        <f t="shared" si="109"/>
        <v>28</v>
      </c>
      <c r="B860" s="17">
        <f t="shared" si="110"/>
        <v>16</v>
      </c>
      <c r="D860" s="89" cm="1">
        <f t="array" aca="1" ref="D860" ca="1">IF(INDIRECT(VLOOKUP(B860,B$8:C$38,2,FALSE)&amp;(10*A860-1))="","",INDIRECT(VLOOKUP(B860,B$8:C$38,2,FALSE)&amp;(10*A860-1)))</f>
        <v>46768</v>
      </c>
      <c r="E860" s="17" t="str">
        <f t="shared" ca="1" si="111"/>
        <v>日</v>
      </c>
      <c r="F860" s="17" t="str" cm="1">
        <f t="array" aca="1" ref="F860" ca="1">IF(E860="","",IF(INDIRECT(VLOOKUP(B860,B$8:C$38,2,FALSE)&amp;(10*A860+3))="","",INDIRECT(VLOOKUP(B860,B$8:C$38,2,FALSE)&amp;(10*A860+3))))</f>
        <v/>
      </c>
      <c r="G860" s="17" t="str" cm="1">
        <f t="array" aca="1" ref="G860" ca="1">IF(E860="","",IF(INDIRECT(VLOOKUP(B860,B$8:C$38,2,FALSE)&amp;(10*A860+5))="","",INDIRECT(VLOOKUP(B860,B$8:C$38,2,FALSE)&amp;(10*A860+5))))</f>
        <v/>
      </c>
      <c r="H860" s="17" t="str" cm="1">
        <f t="array" aca="1" ref="H860" ca="1">IF(G860="","",IF(G860="●","振替後",IF(G860="▲","振替前",IF(G860="○","休日",IF(G860="外","非対象期間",IF(INDIRECT(VLOOKUP(B860,B$8:C$38,2,FALSE)&amp;(10*A860+5))="","",INDIRECT(VLOOKUP(B860,B$8:C$38,2,FALSE)&amp;(10*A860+5))))))))</f>
        <v/>
      </c>
    </row>
    <row r="861" spans="1:8">
      <c r="A861" s="17">
        <f t="shared" si="109"/>
        <v>28</v>
      </c>
      <c r="B861" s="17">
        <f t="shared" si="110"/>
        <v>17</v>
      </c>
      <c r="D861" s="89" cm="1">
        <f t="array" aca="1" ref="D861" ca="1">IF(INDIRECT(VLOOKUP(B861,B$8:C$38,2,FALSE)&amp;(10*A861-1))="","",INDIRECT(VLOOKUP(B861,B$8:C$38,2,FALSE)&amp;(10*A861-1)))</f>
        <v>46769</v>
      </c>
      <c r="E861" s="17" t="str">
        <f t="shared" ca="1" si="111"/>
        <v>月</v>
      </c>
      <c r="F861" s="17" t="str" cm="1">
        <f t="array" aca="1" ref="F861" ca="1">IF(E861="","",IF(INDIRECT(VLOOKUP(B861,B$8:C$38,2,FALSE)&amp;(10*A861+3))="","",INDIRECT(VLOOKUP(B861,B$8:C$38,2,FALSE)&amp;(10*A861+3))))</f>
        <v/>
      </c>
      <c r="G861" s="17" t="str" cm="1">
        <f t="array" aca="1" ref="G861" ca="1">IF(E861="","",IF(INDIRECT(VLOOKUP(B861,B$8:C$38,2,FALSE)&amp;(10*A861+5))="","",INDIRECT(VLOOKUP(B861,B$8:C$38,2,FALSE)&amp;(10*A861+5))))</f>
        <v/>
      </c>
      <c r="H861" s="17" t="str" cm="1">
        <f t="array" aca="1" ref="H861" ca="1">IF(G861="","",IF(G861="●","振替後",IF(G861="▲","振替前",IF(G861="○","休日",IF(G861="外","非対象期間",IF(INDIRECT(VLOOKUP(B861,B$8:C$38,2,FALSE)&amp;(10*A861+5))="","",INDIRECT(VLOOKUP(B861,B$8:C$38,2,FALSE)&amp;(10*A861+5))))))))</f>
        <v/>
      </c>
    </row>
    <row r="862" spans="1:8">
      <c r="A862" s="17">
        <f t="shared" si="109"/>
        <v>28</v>
      </c>
      <c r="B862" s="17">
        <f t="shared" si="110"/>
        <v>18</v>
      </c>
      <c r="D862" s="89" cm="1">
        <f t="array" aca="1" ref="D862" ca="1">IF(INDIRECT(VLOOKUP(B862,B$8:C$38,2,FALSE)&amp;(10*A862-1))="","",INDIRECT(VLOOKUP(B862,B$8:C$38,2,FALSE)&amp;(10*A862-1)))</f>
        <v>46770</v>
      </c>
      <c r="E862" s="17" t="str">
        <f t="shared" ca="1" si="111"/>
        <v>火</v>
      </c>
      <c r="F862" s="17" t="str" cm="1">
        <f t="array" aca="1" ref="F862" ca="1">IF(E862="","",IF(INDIRECT(VLOOKUP(B862,B$8:C$38,2,FALSE)&amp;(10*A862+3))="","",INDIRECT(VLOOKUP(B862,B$8:C$38,2,FALSE)&amp;(10*A862+3))))</f>
        <v/>
      </c>
      <c r="G862" s="17" t="str" cm="1">
        <f t="array" aca="1" ref="G862" ca="1">IF(E862="","",IF(INDIRECT(VLOOKUP(B862,B$8:C$38,2,FALSE)&amp;(10*A862+5))="","",INDIRECT(VLOOKUP(B862,B$8:C$38,2,FALSE)&amp;(10*A862+5))))</f>
        <v/>
      </c>
      <c r="H862" s="17" t="str" cm="1">
        <f t="array" aca="1" ref="H862" ca="1">IF(G862="","",IF(G862="●","振替後",IF(G862="▲","振替前",IF(G862="○","休日",IF(G862="外","非対象期間",IF(INDIRECT(VLOOKUP(B862,B$8:C$38,2,FALSE)&amp;(10*A862+5))="","",INDIRECT(VLOOKUP(B862,B$8:C$38,2,FALSE)&amp;(10*A862+5))))))))</f>
        <v/>
      </c>
    </row>
    <row r="863" spans="1:8">
      <c r="A863" s="17">
        <f t="shared" si="109"/>
        <v>28</v>
      </c>
      <c r="B863" s="17">
        <f t="shared" si="110"/>
        <v>19</v>
      </c>
      <c r="D863" s="89" cm="1">
        <f t="array" aca="1" ref="D863" ca="1">IF(INDIRECT(VLOOKUP(B863,B$8:C$38,2,FALSE)&amp;(10*A863-1))="","",INDIRECT(VLOOKUP(B863,B$8:C$38,2,FALSE)&amp;(10*A863-1)))</f>
        <v>46771</v>
      </c>
      <c r="E863" s="17" t="str">
        <f t="shared" ca="1" si="111"/>
        <v>水</v>
      </c>
      <c r="F863" s="17" t="str" cm="1">
        <f t="array" aca="1" ref="F863" ca="1">IF(E863="","",IF(INDIRECT(VLOOKUP(B863,B$8:C$38,2,FALSE)&amp;(10*A863+3))="","",INDIRECT(VLOOKUP(B863,B$8:C$38,2,FALSE)&amp;(10*A863+3))))</f>
        <v/>
      </c>
      <c r="G863" s="17" t="str" cm="1">
        <f t="array" aca="1" ref="G863" ca="1">IF(E863="","",IF(INDIRECT(VLOOKUP(B863,B$8:C$38,2,FALSE)&amp;(10*A863+5))="","",INDIRECT(VLOOKUP(B863,B$8:C$38,2,FALSE)&amp;(10*A863+5))))</f>
        <v/>
      </c>
      <c r="H863" s="17" t="str" cm="1">
        <f t="array" aca="1" ref="H863" ca="1">IF(G863="","",IF(G863="●","振替後",IF(G863="▲","振替前",IF(G863="○","休日",IF(G863="外","非対象期間",IF(INDIRECT(VLOOKUP(B863,B$8:C$38,2,FALSE)&amp;(10*A863+5))="","",INDIRECT(VLOOKUP(B863,B$8:C$38,2,FALSE)&amp;(10*A863+5))))))))</f>
        <v/>
      </c>
    </row>
    <row r="864" spans="1:8">
      <c r="A864" s="17">
        <f t="shared" si="109"/>
        <v>28</v>
      </c>
      <c r="B864" s="17">
        <f t="shared" si="110"/>
        <v>20</v>
      </c>
      <c r="D864" s="89" cm="1">
        <f t="array" aca="1" ref="D864" ca="1">IF(INDIRECT(VLOOKUP(B864,B$8:C$38,2,FALSE)&amp;(10*A864-1))="","",INDIRECT(VLOOKUP(B864,B$8:C$38,2,FALSE)&amp;(10*A864-1)))</f>
        <v>46772</v>
      </c>
      <c r="E864" s="17" t="str">
        <f t="shared" ca="1" si="111"/>
        <v>木</v>
      </c>
      <c r="F864" s="17" t="str" cm="1">
        <f t="array" aca="1" ref="F864" ca="1">IF(E864="","",IF(INDIRECT(VLOOKUP(B864,B$8:C$38,2,FALSE)&amp;(10*A864+3))="","",INDIRECT(VLOOKUP(B864,B$8:C$38,2,FALSE)&amp;(10*A864+3))))</f>
        <v/>
      </c>
      <c r="G864" s="17" t="str" cm="1">
        <f t="array" aca="1" ref="G864" ca="1">IF(E864="","",IF(INDIRECT(VLOOKUP(B864,B$8:C$38,2,FALSE)&amp;(10*A864+5))="","",INDIRECT(VLOOKUP(B864,B$8:C$38,2,FALSE)&amp;(10*A864+5))))</f>
        <v/>
      </c>
      <c r="H864" s="17" t="str" cm="1">
        <f t="array" aca="1" ref="H864" ca="1">IF(G864="","",IF(G864="●","振替後",IF(G864="▲","振替前",IF(G864="○","休日",IF(G864="外","非対象期間",IF(INDIRECT(VLOOKUP(B864,B$8:C$38,2,FALSE)&amp;(10*A864+5))="","",INDIRECT(VLOOKUP(B864,B$8:C$38,2,FALSE)&amp;(10*A864+5))))))))</f>
        <v/>
      </c>
    </row>
    <row r="865" spans="1:8">
      <c r="A865" s="17">
        <f t="shared" si="109"/>
        <v>28</v>
      </c>
      <c r="B865" s="17">
        <f t="shared" si="110"/>
        <v>21</v>
      </c>
      <c r="D865" s="89" cm="1">
        <f t="array" aca="1" ref="D865" ca="1">IF(INDIRECT(VLOOKUP(B865,B$8:C$38,2,FALSE)&amp;(10*A865-1))="","",INDIRECT(VLOOKUP(B865,B$8:C$38,2,FALSE)&amp;(10*A865-1)))</f>
        <v>46773</v>
      </c>
      <c r="E865" s="17" t="str">
        <f t="shared" ca="1" si="111"/>
        <v>金</v>
      </c>
      <c r="F865" s="17" t="str" cm="1">
        <f t="array" aca="1" ref="F865" ca="1">IF(E865="","",IF(INDIRECT(VLOOKUP(B865,B$8:C$38,2,FALSE)&amp;(10*A865+3))="","",INDIRECT(VLOOKUP(B865,B$8:C$38,2,FALSE)&amp;(10*A865+3))))</f>
        <v/>
      </c>
      <c r="G865" s="17" t="str" cm="1">
        <f t="array" aca="1" ref="G865" ca="1">IF(E865="","",IF(INDIRECT(VLOOKUP(B865,B$8:C$38,2,FALSE)&amp;(10*A865+5))="","",INDIRECT(VLOOKUP(B865,B$8:C$38,2,FALSE)&amp;(10*A865+5))))</f>
        <v/>
      </c>
      <c r="H865" s="17" t="str" cm="1">
        <f t="array" aca="1" ref="H865" ca="1">IF(G865="","",IF(G865="●","振替後",IF(G865="▲","振替前",IF(G865="○","休日",IF(G865="外","非対象期間",IF(INDIRECT(VLOOKUP(B865,B$8:C$38,2,FALSE)&amp;(10*A865+5))="","",INDIRECT(VLOOKUP(B865,B$8:C$38,2,FALSE)&amp;(10*A865+5))))))))</f>
        <v/>
      </c>
    </row>
    <row r="866" spans="1:8">
      <c r="A866" s="17">
        <f t="shared" si="109"/>
        <v>28</v>
      </c>
      <c r="B866" s="17">
        <f t="shared" si="110"/>
        <v>22</v>
      </c>
      <c r="D866" s="89" cm="1">
        <f t="array" aca="1" ref="D866" ca="1">IF(INDIRECT(VLOOKUP(B866,B$8:C$38,2,FALSE)&amp;(10*A866-1))="","",INDIRECT(VLOOKUP(B866,B$8:C$38,2,FALSE)&amp;(10*A866-1)))</f>
        <v>46774</v>
      </c>
      <c r="E866" s="17" t="str">
        <f t="shared" ca="1" si="111"/>
        <v>土</v>
      </c>
      <c r="F866" s="17" t="str" cm="1">
        <f t="array" aca="1" ref="F866" ca="1">IF(E866="","",IF(INDIRECT(VLOOKUP(B866,B$8:C$38,2,FALSE)&amp;(10*A866+3))="","",INDIRECT(VLOOKUP(B866,B$8:C$38,2,FALSE)&amp;(10*A866+3))))</f>
        <v/>
      </c>
      <c r="G866" s="17" t="str" cm="1">
        <f t="array" aca="1" ref="G866" ca="1">IF(E866="","",IF(INDIRECT(VLOOKUP(B866,B$8:C$38,2,FALSE)&amp;(10*A866+5))="","",INDIRECT(VLOOKUP(B866,B$8:C$38,2,FALSE)&amp;(10*A866+5))))</f>
        <v/>
      </c>
      <c r="H866" s="17" t="str" cm="1">
        <f t="array" aca="1" ref="H866" ca="1">IF(G866="","",IF(G866="●","振替後",IF(G866="▲","振替前",IF(G866="○","休日",IF(G866="外","非対象期間",IF(INDIRECT(VLOOKUP(B866,B$8:C$38,2,FALSE)&amp;(10*A866+5))="","",INDIRECT(VLOOKUP(B866,B$8:C$38,2,FALSE)&amp;(10*A866+5))))))))</f>
        <v/>
      </c>
    </row>
    <row r="867" spans="1:8">
      <c r="A867" s="17">
        <f t="shared" si="109"/>
        <v>28</v>
      </c>
      <c r="B867" s="17">
        <f t="shared" si="110"/>
        <v>23</v>
      </c>
      <c r="D867" s="89" cm="1">
        <f t="array" aca="1" ref="D867" ca="1">IF(INDIRECT(VLOOKUP(B867,B$8:C$38,2,FALSE)&amp;(10*A867-1))="","",INDIRECT(VLOOKUP(B867,B$8:C$38,2,FALSE)&amp;(10*A867-1)))</f>
        <v>46775</v>
      </c>
      <c r="E867" s="17" t="str">
        <f t="shared" ca="1" si="111"/>
        <v>日</v>
      </c>
      <c r="F867" s="17" t="str" cm="1">
        <f t="array" aca="1" ref="F867" ca="1">IF(E867="","",IF(INDIRECT(VLOOKUP(B867,B$8:C$38,2,FALSE)&amp;(10*A867+3))="","",INDIRECT(VLOOKUP(B867,B$8:C$38,2,FALSE)&amp;(10*A867+3))))</f>
        <v/>
      </c>
      <c r="G867" s="17" t="str" cm="1">
        <f t="array" aca="1" ref="G867" ca="1">IF(E867="","",IF(INDIRECT(VLOOKUP(B867,B$8:C$38,2,FALSE)&amp;(10*A867+5))="","",INDIRECT(VLOOKUP(B867,B$8:C$38,2,FALSE)&amp;(10*A867+5))))</f>
        <v/>
      </c>
      <c r="H867" s="17" t="str" cm="1">
        <f t="array" aca="1" ref="H867" ca="1">IF(G867="","",IF(G867="●","振替後",IF(G867="▲","振替前",IF(G867="○","休日",IF(G867="外","非対象期間",IF(INDIRECT(VLOOKUP(B867,B$8:C$38,2,FALSE)&amp;(10*A867+5))="","",INDIRECT(VLOOKUP(B867,B$8:C$38,2,FALSE)&amp;(10*A867+5))))))))</f>
        <v/>
      </c>
    </row>
    <row r="868" spans="1:8">
      <c r="A868" s="17">
        <f t="shared" si="109"/>
        <v>28</v>
      </c>
      <c r="B868" s="17">
        <f t="shared" si="110"/>
        <v>24</v>
      </c>
      <c r="D868" s="89" cm="1">
        <f t="array" aca="1" ref="D868" ca="1">IF(INDIRECT(VLOOKUP(B868,B$8:C$38,2,FALSE)&amp;(10*A868-1))="","",INDIRECT(VLOOKUP(B868,B$8:C$38,2,FALSE)&amp;(10*A868-1)))</f>
        <v>46776</v>
      </c>
      <c r="E868" s="17" t="str">
        <f t="shared" ca="1" si="111"/>
        <v>月</v>
      </c>
      <c r="F868" s="17" t="str" cm="1">
        <f t="array" aca="1" ref="F868" ca="1">IF(E868="","",IF(INDIRECT(VLOOKUP(B868,B$8:C$38,2,FALSE)&amp;(10*A868+3))="","",INDIRECT(VLOOKUP(B868,B$8:C$38,2,FALSE)&amp;(10*A868+3))))</f>
        <v/>
      </c>
      <c r="G868" s="17" t="str" cm="1">
        <f t="array" aca="1" ref="G868" ca="1">IF(E868="","",IF(INDIRECT(VLOOKUP(B868,B$8:C$38,2,FALSE)&amp;(10*A868+5))="","",INDIRECT(VLOOKUP(B868,B$8:C$38,2,FALSE)&amp;(10*A868+5))))</f>
        <v/>
      </c>
      <c r="H868" s="17" t="str" cm="1">
        <f t="array" aca="1" ref="H868" ca="1">IF(G868="","",IF(G868="●","振替後",IF(G868="▲","振替前",IF(G868="○","休日",IF(G868="外","非対象期間",IF(INDIRECT(VLOOKUP(B868,B$8:C$38,2,FALSE)&amp;(10*A868+5))="","",INDIRECT(VLOOKUP(B868,B$8:C$38,2,FALSE)&amp;(10*A868+5))))))))</f>
        <v/>
      </c>
    </row>
    <row r="869" spans="1:8">
      <c r="A869" s="17">
        <f t="shared" si="109"/>
        <v>28</v>
      </c>
      <c r="B869" s="17">
        <f t="shared" si="110"/>
        <v>25</v>
      </c>
      <c r="D869" s="89" cm="1">
        <f t="array" aca="1" ref="D869" ca="1">IF(INDIRECT(VLOOKUP(B869,B$8:C$38,2,FALSE)&amp;(10*A869-1))="","",INDIRECT(VLOOKUP(B869,B$8:C$38,2,FALSE)&amp;(10*A869-1)))</f>
        <v>46777</v>
      </c>
      <c r="E869" s="17" t="str">
        <f t="shared" ca="1" si="111"/>
        <v>火</v>
      </c>
      <c r="F869" s="17" t="str" cm="1">
        <f t="array" aca="1" ref="F869" ca="1">IF(E869="","",IF(INDIRECT(VLOOKUP(B869,B$8:C$38,2,FALSE)&amp;(10*A869+3))="","",INDIRECT(VLOOKUP(B869,B$8:C$38,2,FALSE)&amp;(10*A869+3))))</f>
        <v/>
      </c>
      <c r="G869" s="17" t="str" cm="1">
        <f t="array" aca="1" ref="G869" ca="1">IF(E869="","",IF(INDIRECT(VLOOKUP(B869,B$8:C$38,2,FALSE)&amp;(10*A869+5))="","",INDIRECT(VLOOKUP(B869,B$8:C$38,2,FALSE)&amp;(10*A869+5))))</f>
        <v/>
      </c>
      <c r="H869" s="17" t="str" cm="1">
        <f t="array" aca="1" ref="H869" ca="1">IF(G869="","",IF(G869="●","振替後",IF(G869="▲","振替前",IF(G869="○","休日",IF(G869="外","非対象期間",IF(INDIRECT(VLOOKUP(B869,B$8:C$38,2,FALSE)&amp;(10*A869+5))="","",INDIRECT(VLOOKUP(B869,B$8:C$38,2,FALSE)&amp;(10*A869+5))))))))</f>
        <v/>
      </c>
    </row>
    <row r="870" spans="1:8">
      <c r="A870" s="17">
        <f t="shared" si="109"/>
        <v>28</v>
      </c>
      <c r="B870" s="17">
        <f t="shared" si="110"/>
        <v>26</v>
      </c>
      <c r="D870" s="89" cm="1">
        <f t="array" aca="1" ref="D870" ca="1">IF(INDIRECT(VLOOKUP(B870,B$8:C$38,2,FALSE)&amp;(10*A870-1))="","",INDIRECT(VLOOKUP(B870,B$8:C$38,2,FALSE)&amp;(10*A870-1)))</f>
        <v>46778</v>
      </c>
      <c r="E870" s="17" t="str">
        <f t="shared" ca="1" si="111"/>
        <v>水</v>
      </c>
      <c r="F870" s="17" t="str" cm="1">
        <f t="array" aca="1" ref="F870" ca="1">IF(E870="","",IF(INDIRECT(VLOOKUP(B870,B$8:C$38,2,FALSE)&amp;(10*A870+3))="","",INDIRECT(VLOOKUP(B870,B$8:C$38,2,FALSE)&amp;(10*A870+3))))</f>
        <v/>
      </c>
      <c r="G870" s="17" t="str" cm="1">
        <f t="array" aca="1" ref="G870" ca="1">IF(E870="","",IF(INDIRECT(VLOOKUP(B870,B$8:C$38,2,FALSE)&amp;(10*A870+5))="","",INDIRECT(VLOOKUP(B870,B$8:C$38,2,FALSE)&amp;(10*A870+5))))</f>
        <v/>
      </c>
      <c r="H870" s="17" t="str" cm="1">
        <f t="array" aca="1" ref="H870" ca="1">IF(G870="","",IF(G870="●","振替後",IF(G870="▲","振替前",IF(G870="○","休日",IF(G870="外","非対象期間",IF(INDIRECT(VLOOKUP(B870,B$8:C$38,2,FALSE)&amp;(10*A870+5))="","",INDIRECT(VLOOKUP(B870,B$8:C$38,2,FALSE)&amp;(10*A870+5))))))))</f>
        <v/>
      </c>
    </row>
    <row r="871" spans="1:8">
      <c r="A871" s="17">
        <f t="shared" si="109"/>
        <v>28</v>
      </c>
      <c r="B871" s="17">
        <f t="shared" si="110"/>
        <v>27</v>
      </c>
      <c r="D871" s="89" cm="1">
        <f t="array" aca="1" ref="D871" ca="1">IF(INDIRECT(VLOOKUP(B871,B$8:C$38,2,FALSE)&amp;(10*A871-1))="","",INDIRECT(VLOOKUP(B871,B$8:C$38,2,FALSE)&amp;(10*A871-1)))</f>
        <v>46779</v>
      </c>
      <c r="E871" s="17" t="str">
        <f t="shared" ca="1" si="111"/>
        <v>木</v>
      </c>
      <c r="F871" s="17" t="str" cm="1">
        <f t="array" aca="1" ref="F871" ca="1">IF(E871="","",IF(INDIRECT(VLOOKUP(B871,B$8:C$38,2,FALSE)&amp;(10*A871+3))="","",INDIRECT(VLOOKUP(B871,B$8:C$38,2,FALSE)&amp;(10*A871+3))))</f>
        <v/>
      </c>
      <c r="G871" s="17" t="str" cm="1">
        <f t="array" aca="1" ref="G871" ca="1">IF(E871="","",IF(INDIRECT(VLOOKUP(B871,B$8:C$38,2,FALSE)&amp;(10*A871+5))="","",INDIRECT(VLOOKUP(B871,B$8:C$38,2,FALSE)&amp;(10*A871+5))))</f>
        <v/>
      </c>
      <c r="H871" s="17" t="str" cm="1">
        <f t="array" aca="1" ref="H871" ca="1">IF(G871="","",IF(G871="●","振替後",IF(G871="▲","振替前",IF(G871="○","休日",IF(G871="外","非対象期間",IF(INDIRECT(VLOOKUP(B871,B$8:C$38,2,FALSE)&amp;(10*A871+5))="","",INDIRECT(VLOOKUP(B871,B$8:C$38,2,FALSE)&amp;(10*A871+5))))))))</f>
        <v/>
      </c>
    </row>
    <row r="872" spans="1:8">
      <c r="A872" s="17">
        <f t="shared" ref="A872:A935" si="112">IF(B872=1,A871+1,A871)</f>
        <v>28</v>
      </c>
      <c r="B872" s="17">
        <f t="shared" ref="B872:B935" si="113">IF(B871=31,1,B871+1)</f>
        <v>28</v>
      </c>
      <c r="D872" s="89" cm="1">
        <f t="array" aca="1" ref="D872" ca="1">IF(INDIRECT(VLOOKUP(B872,B$8:C$38,2,FALSE)&amp;(10*A872-1))="","",INDIRECT(VLOOKUP(B872,B$8:C$38,2,FALSE)&amp;(10*A872-1)))</f>
        <v>46780</v>
      </c>
      <c r="E872" s="17" t="str">
        <f t="shared" ca="1" si="111"/>
        <v>金</v>
      </c>
      <c r="F872" s="17" t="str" cm="1">
        <f t="array" aca="1" ref="F872" ca="1">IF(E872="","",IF(INDIRECT(VLOOKUP(B872,B$8:C$38,2,FALSE)&amp;(10*A872+3))="","",INDIRECT(VLOOKUP(B872,B$8:C$38,2,FALSE)&amp;(10*A872+3))))</f>
        <v/>
      </c>
      <c r="G872" s="17" t="str" cm="1">
        <f t="array" aca="1" ref="G872" ca="1">IF(E872="","",IF(INDIRECT(VLOOKUP(B872,B$8:C$38,2,FALSE)&amp;(10*A872+5))="","",INDIRECT(VLOOKUP(B872,B$8:C$38,2,FALSE)&amp;(10*A872+5))))</f>
        <v/>
      </c>
      <c r="H872" s="17" t="str" cm="1">
        <f t="array" aca="1" ref="H872" ca="1">IF(G872="","",IF(G872="●","振替後",IF(G872="▲","振替前",IF(G872="○","休日",IF(G872="外","非対象期間",IF(INDIRECT(VLOOKUP(B872,B$8:C$38,2,FALSE)&amp;(10*A872+5))="","",INDIRECT(VLOOKUP(B872,B$8:C$38,2,FALSE)&amp;(10*A872+5))))))))</f>
        <v/>
      </c>
    </row>
    <row r="873" spans="1:8">
      <c r="A873" s="17">
        <f t="shared" si="112"/>
        <v>28</v>
      </c>
      <c r="B873" s="17">
        <f t="shared" si="113"/>
        <v>29</v>
      </c>
      <c r="D873" s="89" cm="1">
        <f t="array" aca="1" ref="D873" ca="1">IF(INDIRECT(VLOOKUP(B873,B$8:C$38,2,FALSE)&amp;(10*A873-1))="","",INDIRECT(VLOOKUP(B873,B$8:C$38,2,FALSE)&amp;(10*A873-1)))</f>
        <v>46781</v>
      </c>
      <c r="E873" s="17" t="str">
        <f t="shared" ca="1" si="111"/>
        <v>土</v>
      </c>
      <c r="F873" s="17" t="str" cm="1">
        <f t="array" aca="1" ref="F873" ca="1">IF(E873="","",IF(INDIRECT(VLOOKUP(B873,B$8:C$38,2,FALSE)&amp;(10*A873+3))="","",INDIRECT(VLOOKUP(B873,B$8:C$38,2,FALSE)&amp;(10*A873+3))))</f>
        <v/>
      </c>
      <c r="G873" s="17" t="str" cm="1">
        <f t="array" aca="1" ref="G873" ca="1">IF(E873="","",IF(INDIRECT(VLOOKUP(B873,B$8:C$38,2,FALSE)&amp;(10*A873+5))="","",INDIRECT(VLOOKUP(B873,B$8:C$38,2,FALSE)&amp;(10*A873+5))))</f>
        <v/>
      </c>
      <c r="H873" s="17" t="str" cm="1">
        <f t="array" aca="1" ref="H873" ca="1">IF(G873="","",IF(G873="●","振替後",IF(G873="▲","振替前",IF(G873="○","休日",IF(G873="外","非対象期間",IF(INDIRECT(VLOOKUP(B873,B$8:C$38,2,FALSE)&amp;(10*A873+5))="","",INDIRECT(VLOOKUP(B873,B$8:C$38,2,FALSE)&amp;(10*A873+5))))))))</f>
        <v/>
      </c>
    </row>
    <row r="874" spans="1:8">
      <c r="A874" s="17">
        <f t="shared" si="112"/>
        <v>28</v>
      </c>
      <c r="B874" s="17">
        <f t="shared" si="113"/>
        <v>30</v>
      </c>
      <c r="D874" s="89" cm="1">
        <f t="array" aca="1" ref="D874" ca="1">IF(INDIRECT(VLOOKUP(B874,B$8:C$38,2,FALSE)&amp;(10*A874-1))="","",INDIRECT(VLOOKUP(B874,B$8:C$38,2,FALSE)&amp;(10*A874-1)))</f>
        <v>46782</v>
      </c>
      <c r="E874" s="17" t="str">
        <f t="shared" ca="1" si="111"/>
        <v>日</v>
      </c>
      <c r="F874" s="17" t="str" cm="1">
        <f t="array" aca="1" ref="F874" ca="1">IF(E874="","",IF(INDIRECT(VLOOKUP(B874,B$8:C$38,2,FALSE)&amp;(10*A874+3))="","",INDIRECT(VLOOKUP(B874,B$8:C$38,2,FALSE)&amp;(10*A874+3))))</f>
        <v/>
      </c>
      <c r="G874" s="17" t="str" cm="1">
        <f t="array" aca="1" ref="G874" ca="1">IF(E874="","",IF(INDIRECT(VLOOKUP(B874,B$8:C$38,2,FALSE)&amp;(10*A874+5))="","",INDIRECT(VLOOKUP(B874,B$8:C$38,2,FALSE)&amp;(10*A874+5))))</f>
        <v/>
      </c>
      <c r="H874" s="17" t="str" cm="1">
        <f t="array" aca="1" ref="H874" ca="1">IF(G874="","",IF(G874="●","振替後",IF(G874="▲","振替前",IF(G874="○","休日",IF(G874="外","非対象期間",IF(INDIRECT(VLOOKUP(B874,B$8:C$38,2,FALSE)&amp;(10*A874+5))="","",INDIRECT(VLOOKUP(B874,B$8:C$38,2,FALSE)&amp;(10*A874+5))))))))</f>
        <v/>
      </c>
    </row>
    <row r="875" spans="1:8">
      <c r="A875" s="17">
        <f t="shared" si="112"/>
        <v>28</v>
      </c>
      <c r="B875" s="17">
        <f t="shared" si="113"/>
        <v>31</v>
      </c>
      <c r="D875" s="89" cm="1">
        <f t="array" aca="1" ref="D875" ca="1">IF(INDIRECT(VLOOKUP(B875,B$8:C$38,2,FALSE)&amp;(10*A875-1))="","",INDIRECT(VLOOKUP(B875,B$8:C$38,2,FALSE)&amp;(10*A875-1)))</f>
        <v>46783</v>
      </c>
      <c r="E875" s="17" t="str">
        <f t="shared" ca="1" si="111"/>
        <v>月</v>
      </c>
      <c r="F875" s="17" t="str" cm="1">
        <f t="array" aca="1" ref="F875" ca="1">IF(E875="","",IF(INDIRECT(VLOOKUP(B875,B$8:C$38,2,FALSE)&amp;(10*A875+3))="","",INDIRECT(VLOOKUP(B875,B$8:C$38,2,FALSE)&amp;(10*A875+3))))</f>
        <v/>
      </c>
      <c r="G875" s="17" t="str" cm="1">
        <f t="array" aca="1" ref="G875" ca="1">IF(E875="","",IF(INDIRECT(VLOOKUP(B875,B$8:C$38,2,FALSE)&amp;(10*A875+5))="","",INDIRECT(VLOOKUP(B875,B$8:C$38,2,FALSE)&amp;(10*A875+5))))</f>
        <v/>
      </c>
      <c r="H875" s="17" t="str" cm="1">
        <f t="array" aca="1" ref="H875" ca="1">IF(G875="","",IF(G875="●","振替後",IF(G875="▲","振替前",IF(G875="○","休日",IF(G875="外","非対象期間",IF(INDIRECT(VLOOKUP(B875,B$8:C$38,2,FALSE)&amp;(10*A875+5))="","",INDIRECT(VLOOKUP(B875,B$8:C$38,2,FALSE)&amp;(10*A875+5))))))))</f>
        <v/>
      </c>
    </row>
    <row r="876" spans="1:8">
      <c r="A876" s="17">
        <f t="shared" si="112"/>
        <v>29</v>
      </c>
      <c r="B876" s="17">
        <f t="shared" si="113"/>
        <v>1</v>
      </c>
      <c r="D876" s="89" cm="1">
        <f t="array" aca="1" ref="D876" ca="1">IF(INDIRECT(VLOOKUP(B876,B$8:C$38,2,FALSE)&amp;(10*A876-1))="","",INDIRECT(VLOOKUP(B876,B$8:C$38,2,FALSE)&amp;(10*A876-1)))</f>
        <v>46784</v>
      </c>
      <c r="E876" s="17" t="str">
        <f t="shared" ca="1" si="111"/>
        <v>火</v>
      </c>
      <c r="F876" s="17" t="str" cm="1">
        <f t="array" aca="1" ref="F876" ca="1">IF(E876="","",IF(INDIRECT(VLOOKUP(B876,B$8:C$38,2,FALSE)&amp;(10*A876+3))="","",INDIRECT(VLOOKUP(B876,B$8:C$38,2,FALSE)&amp;(10*A876+3))))</f>
        <v/>
      </c>
      <c r="G876" s="17" t="str" cm="1">
        <f t="array" aca="1" ref="G876" ca="1">IF(E876="","",IF(INDIRECT(VLOOKUP(B876,B$8:C$38,2,FALSE)&amp;(10*A876+5))="","",INDIRECT(VLOOKUP(B876,B$8:C$38,2,FALSE)&amp;(10*A876+5))))</f>
        <v/>
      </c>
      <c r="H876" s="17" t="str" cm="1">
        <f t="array" aca="1" ref="H876" ca="1">IF(G876="","",IF(G876="●","振替後",IF(G876="▲","振替前",IF(G876="○","休日",IF(G876="外","非対象期間",IF(INDIRECT(VLOOKUP(B876,B$8:C$38,2,FALSE)&amp;(10*A876+5))="","",INDIRECT(VLOOKUP(B876,B$8:C$38,2,FALSE)&amp;(10*A876+5))))))))</f>
        <v/>
      </c>
    </row>
    <row r="877" spans="1:8">
      <c r="A877" s="17">
        <f t="shared" si="112"/>
        <v>29</v>
      </c>
      <c r="B877" s="17">
        <f t="shared" si="113"/>
        <v>2</v>
      </c>
      <c r="D877" s="89" cm="1">
        <f t="array" aca="1" ref="D877" ca="1">IF(INDIRECT(VLOOKUP(B877,B$8:C$38,2,FALSE)&amp;(10*A877-1))="","",INDIRECT(VLOOKUP(B877,B$8:C$38,2,FALSE)&amp;(10*A877-1)))</f>
        <v>46785</v>
      </c>
      <c r="E877" s="17" t="str">
        <f t="shared" ca="1" si="111"/>
        <v>水</v>
      </c>
      <c r="F877" s="17" t="str" cm="1">
        <f t="array" aca="1" ref="F877" ca="1">IF(E877="","",IF(INDIRECT(VLOOKUP(B877,B$8:C$38,2,FALSE)&amp;(10*A877+3))="","",INDIRECT(VLOOKUP(B877,B$8:C$38,2,FALSE)&amp;(10*A877+3))))</f>
        <v/>
      </c>
      <c r="G877" s="17" t="str" cm="1">
        <f t="array" aca="1" ref="G877" ca="1">IF(E877="","",IF(INDIRECT(VLOOKUP(B877,B$8:C$38,2,FALSE)&amp;(10*A877+5))="","",INDIRECT(VLOOKUP(B877,B$8:C$38,2,FALSE)&amp;(10*A877+5))))</f>
        <v/>
      </c>
      <c r="H877" s="17" t="str" cm="1">
        <f t="array" aca="1" ref="H877" ca="1">IF(G877="","",IF(G877="●","振替後",IF(G877="▲","振替前",IF(G877="○","休日",IF(G877="外","非対象期間",IF(INDIRECT(VLOOKUP(B877,B$8:C$38,2,FALSE)&amp;(10*A877+5))="","",INDIRECT(VLOOKUP(B877,B$8:C$38,2,FALSE)&amp;(10*A877+5))))))))</f>
        <v/>
      </c>
    </row>
    <row r="878" spans="1:8">
      <c r="A878" s="17">
        <f t="shared" si="112"/>
        <v>29</v>
      </c>
      <c r="B878" s="17">
        <f t="shared" si="113"/>
        <v>3</v>
      </c>
      <c r="D878" s="89" cm="1">
        <f t="array" aca="1" ref="D878" ca="1">IF(INDIRECT(VLOOKUP(B878,B$8:C$38,2,FALSE)&amp;(10*A878-1))="","",INDIRECT(VLOOKUP(B878,B$8:C$38,2,FALSE)&amp;(10*A878-1)))</f>
        <v>46786</v>
      </c>
      <c r="E878" s="17" t="str">
        <f t="shared" ca="1" si="111"/>
        <v>木</v>
      </c>
      <c r="F878" s="17" t="str" cm="1">
        <f t="array" aca="1" ref="F878" ca="1">IF(E878="","",IF(INDIRECT(VLOOKUP(B878,B$8:C$38,2,FALSE)&amp;(10*A878+3))="","",INDIRECT(VLOOKUP(B878,B$8:C$38,2,FALSE)&amp;(10*A878+3))))</f>
        <v/>
      </c>
      <c r="G878" s="17" t="str" cm="1">
        <f t="array" aca="1" ref="G878" ca="1">IF(E878="","",IF(INDIRECT(VLOOKUP(B878,B$8:C$38,2,FALSE)&amp;(10*A878+5))="","",INDIRECT(VLOOKUP(B878,B$8:C$38,2,FALSE)&amp;(10*A878+5))))</f>
        <v/>
      </c>
      <c r="H878" s="17" t="str" cm="1">
        <f t="array" aca="1" ref="H878" ca="1">IF(G878="","",IF(G878="●","振替後",IF(G878="▲","振替前",IF(G878="○","休日",IF(G878="外","非対象期間",IF(INDIRECT(VLOOKUP(B878,B$8:C$38,2,FALSE)&amp;(10*A878+5))="","",INDIRECT(VLOOKUP(B878,B$8:C$38,2,FALSE)&amp;(10*A878+5))))))))</f>
        <v/>
      </c>
    </row>
    <row r="879" spans="1:8">
      <c r="A879" s="17">
        <f t="shared" si="112"/>
        <v>29</v>
      </c>
      <c r="B879" s="17">
        <f t="shared" si="113"/>
        <v>4</v>
      </c>
      <c r="D879" s="89" cm="1">
        <f t="array" aca="1" ref="D879" ca="1">IF(INDIRECT(VLOOKUP(B879,B$8:C$38,2,FALSE)&amp;(10*A879-1))="","",INDIRECT(VLOOKUP(B879,B$8:C$38,2,FALSE)&amp;(10*A879-1)))</f>
        <v>46787</v>
      </c>
      <c r="E879" s="17" t="str">
        <f t="shared" ca="1" si="111"/>
        <v>金</v>
      </c>
      <c r="F879" s="17" t="str" cm="1">
        <f t="array" aca="1" ref="F879" ca="1">IF(E879="","",IF(INDIRECT(VLOOKUP(B879,B$8:C$38,2,FALSE)&amp;(10*A879+3))="","",INDIRECT(VLOOKUP(B879,B$8:C$38,2,FALSE)&amp;(10*A879+3))))</f>
        <v/>
      </c>
      <c r="G879" s="17" t="str" cm="1">
        <f t="array" aca="1" ref="G879" ca="1">IF(E879="","",IF(INDIRECT(VLOOKUP(B879,B$8:C$38,2,FALSE)&amp;(10*A879+5))="","",INDIRECT(VLOOKUP(B879,B$8:C$38,2,FALSE)&amp;(10*A879+5))))</f>
        <v/>
      </c>
      <c r="H879" s="17" t="str" cm="1">
        <f t="array" aca="1" ref="H879" ca="1">IF(G879="","",IF(G879="●","振替後",IF(G879="▲","振替前",IF(G879="○","休日",IF(G879="外","非対象期間",IF(INDIRECT(VLOOKUP(B879,B$8:C$38,2,FALSE)&amp;(10*A879+5))="","",INDIRECT(VLOOKUP(B879,B$8:C$38,2,FALSE)&amp;(10*A879+5))))))))</f>
        <v/>
      </c>
    </row>
    <row r="880" spans="1:8">
      <c r="A880" s="17">
        <f t="shared" si="112"/>
        <v>29</v>
      </c>
      <c r="B880" s="17">
        <f t="shared" si="113"/>
        <v>5</v>
      </c>
      <c r="D880" s="89" cm="1">
        <f t="array" aca="1" ref="D880" ca="1">IF(INDIRECT(VLOOKUP(B880,B$8:C$38,2,FALSE)&amp;(10*A880-1))="","",INDIRECT(VLOOKUP(B880,B$8:C$38,2,FALSE)&amp;(10*A880-1)))</f>
        <v>46788</v>
      </c>
      <c r="E880" s="17" t="str">
        <f t="shared" ca="1" si="111"/>
        <v>土</v>
      </c>
      <c r="F880" s="17" t="str" cm="1">
        <f t="array" aca="1" ref="F880" ca="1">IF(E880="","",IF(INDIRECT(VLOOKUP(B880,B$8:C$38,2,FALSE)&amp;(10*A880+3))="","",INDIRECT(VLOOKUP(B880,B$8:C$38,2,FALSE)&amp;(10*A880+3))))</f>
        <v/>
      </c>
      <c r="G880" s="17" t="str" cm="1">
        <f t="array" aca="1" ref="G880" ca="1">IF(E880="","",IF(INDIRECT(VLOOKUP(B880,B$8:C$38,2,FALSE)&amp;(10*A880+5))="","",INDIRECT(VLOOKUP(B880,B$8:C$38,2,FALSE)&amp;(10*A880+5))))</f>
        <v/>
      </c>
      <c r="H880" s="17" t="str" cm="1">
        <f t="array" aca="1" ref="H880" ca="1">IF(G880="","",IF(G880="●","振替後",IF(G880="▲","振替前",IF(G880="○","休日",IF(G880="外","非対象期間",IF(INDIRECT(VLOOKUP(B880,B$8:C$38,2,FALSE)&amp;(10*A880+5))="","",INDIRECT(VLOOKUP(B880,B$8:C$38,2,FALSE)&amp;(10*A880+5))))))))</f>
        <v/>
      </c>
    </row>
    <row r="881" spans="1:8">
      <c r="A881" s="17">
        <f t="shared" si="112"/>
        <v>29</v>
      </c>
      <c r="B881" s="17">
        <f t="shared" si="113"/>
        <v>6</v>
      </c>
      <c r="D881" s="89" cm="1">
        <f t="array" aca="1" ref="D881" ca="1">IF(INDIRECT(VLOOKUP(B881,B$8:C$38,2,FALSE)&amp;(10*A881-1))="","",INDIRECT(VLOOKUP(B881,B$8:C$38,2,FALSE)&amp;(10*A881-1)))</f>
        <v>46789</v>
      </c>
      <c r="E881" s="17" t="str">
        <f t="shared" ca="1" si="111"/>
        <v>日</v>
      </c>
      <c r="F881" s="17" t="str" cm="1">
        <f t="array" aca="1" ref="F881" ca="1">IF(E881="","",IF(INDIRECT(VLOOKUP(B881,B$8:C$38,2,FALSE)&amp;(10*A881+3))="","",INDIRECT(VLOOKUP(B881,B$8:C$38,2,FALSE)&amp;(10*A881+3))))</f>
        <v/>
      </c>
      <c r="G881" s="17" t="str" cm="1">
        <f t="array" aca="1" ref="G881" ca="1">IF(E881="","",IF(INDIRECT(VLOOKUP(B881,B$8:C$38,2,FALSE)&amp;(10*A881+5))="","",INDIRECT(VLOOKUP(B881,B$8:C$38,2,FALSE)&amp;(10*A881+5))))</f>
        <v/>
      </c>
      <c r="H881" s="17" t="str" cm="1">
        <f t="array" aca="1" ref="H881" ca="1">IF(G881="","",IF(G881="●","振替後",IF(G881="▲","振替前",IF(G881="○","休日",IF(G881="外","非対象期間",IF(INDIRECT(VLOOKUP(B881,B$8:C$38,2,FALSE)&amp;(10*A881+5))="","",INDIRECT(VLOOKUP(B881,B$8:C$38,2,FALSE)&amp;(10*A881+5))))))))</f>
        <v/>
      </c>
    </row>
    <row r="882" spans="1:8">
      <c r="A882" s="17">
        <f t="shared" si="112"/>
        <v>29</v>
      </c>
      <c r="B882" s="17">
        <f t="shared" si="113"/>
        <v>7</v>
      </c>
      <c r="D882" s="89" cm="1">
        <f t="array" aca="1" ref="D882" ca="1">IF(INDIRECT(VLOOKUP(B882,B$8:C$38,2,FALSE)&amp;(10*A882-1))="","",INDIRECT(VLOOKUP(B882,B$8:C$38,2,FALSE)&amp;(10*A882-1)))</f>
        <v>46790</v>
      </c>
      <c r="E882" s="17" t="str">
        <f t="shared" ca="1" si="111"/>
        <v>月</v>
      </c>
      <c r="F882" s="17" t="str" cm="1">
        <f t="array" aca="1" ref="F882" ca="1">IF(E882="","",IF(INDIRECT(VLOOKUP(B882,B$8:C$38,2,FALSE)&amp;(10*A882+3))="","",INDIRECT(VLOOKUP(B882,B$8:C$38,2,FALSE)&amp;(10*A882+3))))</f>
        <v/>
      </c>
      <c r="G882" s="17" t="str" cm="1">
        <f t="array" aca="1" ref="G882" ca="1">IF(E882="","",IF(INDIRECT(VLOOKUP(B882,B$8:C$38,2,FALSE)&amp;(10*A882+5))="","",INDIRECT(VLOOKUP(B882,B$8:C$38,2,FALSE)&amp;(10*A882+5))))</f>
        <v/>
      </c>
      <c r="H882" s="17" t="str" cm="1">
        <f t="array" aca="1" ref="H882" ca="1">IF(G882="","",IF(G882="●","振替後",IF(G882="▲","振替前",IF(G882="○","休日",IF(G882="外","非対象期間",IF(INDIRECT(VLOOKUP(B882,B$8:C$38,2,FALSE)&amp;(10*A882+5))="","",INDIRECT(VLOOKUP(B882,B$8:C$38,2,FALSE)&amp;(10*A882+5))))))))</f>
        <v/>
      </c>
    </row>
    <row r="883" spans="1:8">
      <c r="A883" s="17">
        <f t="shared" si="112"/>
        <v>29</v>
      </c>
      <c r="B883" s="17">
        <f t="shared" si="113"/>
        <v>8</v>
      </c>
      <c r="D883" s="89" cm="1">
        <f t="array" aca="1" ref="D883" ca="1">IF(INDIRECT(VLOOKUP(B883,B$8:C$38,2,FALSE)&amp;(10*A883-1))="","",INDIRECT(VLOOKUP(B883,B$8:C$38,2,FALSE)&amp;(10*A883-1)))</f>
        <v>46791</v>
      </c>
      <c r="E883" s="17" t="str">
        <f t="shared" ca="1" si="111"/>
        <v>火</v>
      </c>
      <c r="F883" s="17" t="str" cm="1">
        <f t="array" aca="1" ref="F883" ca="1">IF(E883="","",IF(INDIRECT(VLOOKUP(B883,B$8:C$38,2,FALSE)&amp;(10*A883+3))="","",INDIRECT(VLOOKUP(B883,B$8:C$38,2,FALSE)&amp;(10*A883+3))))</f>
        <v/>
      </c>
      <c r="G883" s="17" t="str" cm="1">
        <f t="array" aca="1" ref="G883" ca="1">IF(E883="","",IF(INDIRECT(VLOOKUP(B883,B$8:C$38,2,FALSE)&amp;(10*A883+5))="","",INDIRECT(VLOOKUP(B883,B$8:C$38,2,FALSE)&amp;(10*A883+5))))</f>
        <v/>
      </c>
      <c r="H883" s="17" t="str" cm="1">
        <f t="array" aca="1" ref="H883" ca="1">IF(G883="","",IF(G883="●","振替後",IF(G883="▲","振替前",IF(G883="○","休日",IF(G883="外","非対象期間",IF(INDIRECT(VLOOKUP(B883,B$8:C$38,2,FALSE)&amp;(10*A883+5))="","",INDIRECT(VLOOKUP(B883,B$8:C$38,2,FALSE)&amp;(10*A883+5))))))))</f>
        <v/>
      </c>
    </row>
    <row r="884" spans="1:8">
      <c r="A884" s="17">
        <f t="shared" si="112"/>
        <v>29</v>
      </c>
      <c r="B884" s="17">
        <f t="shared" si="113"/>
        <v>9</v>
      </c>
      <c r="D884" s="89" cm="1">
        <f t="array" aca="1" ref="D884" ca="1">IF(INDIRECT(VLOOKUP(B884,B$8:C$38,2,FALSE)&amp;(10*A884-1))="","",INDIRECT(VLOOKUP(B884,B$8:C$38,2,FALSE)&amp;(10*A884-1)))</f>
        <v>46792</v>
      </c>
      <c r="E884" s="17" t="str">
        <f t="shared" ca="1" si="111"/>
        <v>水</v>
      </c>
      <c r="F884" s="17" t="str" cm="1">
        <f t="array" aca="1" ref="F884" ca="1">IF(E884="","",IF(INDIRECT(VLOOKUP(B884,B$8:C$38,2,FALSE)&amp;(10*A884+3))="","",INDIRECT(VLOOKUP(B884,B$8:C$38,2,FALSE)&amp;(10*A884+3))))</f>
        <v/>
      </c>
      <c r="G884" s="17" t="str" cm="1">
        <f t="array" aca="1" ref="G884" ca="1">IF(E884="","",IF(INDIRECT(VLOOKUP(B884,B$8:C$38,2,FALSE)&amp;(10*A884+5))="","",INDIRECT(VLOOKUP(B884,B$8:C$38,2,FALSE)&amp;(10*A884+5))))</f>
        <v/>
      </c>
      <c r="H884" s="17" t="str" cm="1">
        <f t="array" aca="1" ref="H884" ca="1">IF(G884="","",IF(G884="●","振替後",IF(G884="▲","振替前",IF(G884="○","休日",IF(G884="外","非対象期間",IF(INDIRECT(VLOOKUP(B884,B$8:C$38,2,FALSE)&amp;(10*A884+5))="","",INDIRECT(VLOOKUP(B884,B$8:C$38,2,FALSE)&amp;(10*A884+5))))))))</f>
        <v/>
      </c>
    </row>
    <row r="885" spans="1:8">
      <c r="A885" s="17">
        <f t="shared" si="112"/>
        <v>29</v>
      </c>
      <c r="B885" s="17">
        <f t="shared" si="113"/>
        <v>10</v>
      </c>
      <c r="D885" s="89" cm="1">
        <f t="array" aca="1" ref="D885" ca="1">IF(INDIRECT(VLOOKUP(B885,B$8:C$38,2,FALSE)&amp;(10*A885-1))="","",INDIRECT(VLOOKUP(B885,B$8:C$38,2,FALSE)&amp;(10*A885-1)))</f>
        <v>46793</v>
      </c>
      <c r="E885" s="17" t="str">
        <f t="shared" ca="1" si="111"/>
        <v>木</v>
      </c>
      <c r="F885" s="17" t="str" cm="1">
        <f t="array" aca="1" ref="F885" ca="1">IF(E885="","",IF(INDIRECT(VLOOKUP(B885,B$8:C$38,2,FALSE)&amp;(10*A885+3))="","",INDIRECT(VLOOKUP(B885,B$8:C$38,2,FALSE)&amp;(10*A885+3))))</f>
        <v/>
      </c>
      <c r="G885" s="17" t="str" cm="1">
        <f t="array" aca="1" ref="G885" ca="1">IF(E885="","",IF(INDIRECT(VLOOKUP(B885,B$8:C$38,2,FALSE)&amp;(10*A885+5))="","",INDIRECT(VLOOKUP(B885,B$8:C$38,2,FALSE)&amp;(10*A885+5))))</f>
        <v/>
      </c>
      <c r="H885" s="17" t="str" cm="1">
        <f t="array" aca="1" ref="H885" ca="1">IF(G885="","",IF(G885="●","振替後",IF(G885="▲","振替前",IF(G885="○","休日",IF(G885="外","非対象期間",IF(INDIRECT(VLOOKUP(B885,B$8:C$38,2,FALSE)&amp;(10*A885+5))="","",INDIRECT(VLOOKUP(B885,B$8:C$38,2,FALSE)&amp;(10*A885+5))))))))</f>
        <v/>
      </c>
    </row>
    <row r="886" spans="1:8">
      <c r="A886" s="17">
        <f t="shared" si="112"/>
        <v>29</v>
      </c>
      <c r="B886" s="17">
        <f t="shared" si="113"/>
        <v>11</v>
      </c>
      <c r="D886" s="89" cm="1">
        <f t="array" aca="1" ref="D886" ca="1">IF(INDIRECT(VLOOKUP(B886,B$8:C$38,2,FALSE)&amp;(10*A886-1))="","",INDIRECT(VLOOKUP(B886,B$8:C$38,2,FALSE)&amp;(10*A886-1)))</f>
        <v>46794</v>
      </c>
      <c r="E886" s="17" t="str">
        <f t="shared" ca="1" si="111"/>
        <v>金</v>
      </c>
      <c r="F886" s="17" t="str" cm="1">
        <f t="array" aca="1" ref="F886" ca="1">IF(E886="","",IF(INDIRECT(VLOOKUP(B886,B$8:C$38,2,FALSE)&amp;(10*A886+3))="","",INDIRECT(VLOOKUP(B886,B$8:C$38,2,FALSE)&amp;(10*A886+3))))</f>
        <v/>
      </c>
      <c r="G886" s="17" t="str" cm="1">
        <f t="array" aca="1" ref="G886" ca="1">IF(E886="","",IF(INDIRECT(VLOOKUP(B886,B$8:C$38,2,FALSE)&amp;(10*A886+5))="","",INDIRECT(VLOOKUP(B886,B$8:C$38,2,FALSE)&amp;(10*A886+5))))</f>
        <v/>
      </c>
      <c r="H886" s="17" t="str" cm="1">
        <f t="array" aca="1" ref="H886" ca="1">IF(G886="","",IF(G886="●","振替後",IF(G886="▲","振替前",IF(G886="○","休日",IF(G886="外","非対象期間",IF(INDIRECT(VLOOKUP(B886,B$8:C$38,2,FALSE)&amp;(10*A886+5))="","",INDIRECT(VLOOKUP(B886,B$8:C$38,2,FALSE)&amp;(10*A886+5))))))))</f>
        <v/>
      </c>
    </row>
    <row r="887" spans="1:8">
      <c r="A887" s="17">
        <f t="shared" si="112"/>
        <v>29</v>
      </c>
      <c r="B887" s="17">
        <f t="shared" si="113"/>
        <v>12</v>
      </c>
      <c r="D887" s="89" cm="1">
        <f t="array" aca="1" ref="D887" ca="1">IF(INDIRECT(VLOOKUP(B887,B$8:C$38,2,FALSE)&amp;(10*A887-1))="","",INDIRECT(VLOOKUP(B887,B$8:C$38,2,FALSE)&amp;(10*A887-1)))</f>
        <v>46795</v>
      </c>
      <c r="E887" s="17" t="str">
        <f t="shared" ca="1" si="111"/>
        <v>土</v>
      </c>
      <c r="F887" s="17" t="str" cm="1">
        <f t="array" aca="1" ref="F887" ca="1">IF(E887="","",IF(INDIRECT(VLOOKUP(B887,B$8:C$38,2,FALSE)&amp;(10*A887+3))="","",INDIRECT(VLOOKUP(B887,B$8:C$38,2,FALSE)&amp;(10*A887+3))))</f>
        <v/>
      </c>
      <c r="G887" s="17" t="str" cm="1">
        <f t="array" aca="1" ref="G887" ca="1">IF(E887="","",IF(INDIRECT(VLOOKUP(B887,B$8:C$38,2,FALSE)&amp;(10*A887+5))="","",INDIRECT(VLOOKUP(B887,B$8:C$38,2,FALSE)&amp;(10*A887+5))))</f>
        <v/>
      </c>
      <c r="H887" s="17" t="str" cm="1">
        <f t="array" aca="1" ref="H887" ca="1">IF(G887="","",IF(G887="●","振替後",IF(G887="▲","振替前",IF(G887="○","休日",IF(G887="外","非対象期間",IF(INDIRECT(VLOOKUP(B887,B$8:C$38,2,FALSE)&amp;(10*A887+5))="","",INDIRECT(VLOOKUP(B887,B$8:C$38,2,FALSE)&amp;(10*A887+5))))))))</f>
        <v/>
      </c>
    </row>
    <row r="888" spans="1:8">
      <c r="A888" s="17">
        <f t="shared" si="112"/>
        <v>29</v>
      </c>
      <c r="B888" s="17">
        <f t="shared" si="113"/>
        <v>13</v>
      </c>
      <c r="D888" s="89" cm="1">
        <f t="array" aca="1" ref="D888" ca="1">IF(INDIRECT(VLOOKUP(B888,B$8:C$38,2,FALSE)&amp;(10*A888-1))="","",INDIRECT(VLOOKUP(B888,B$8:C$38,2,FALSE)&amp;(10*A888-1)))</f>
        <v>46796</v>
      </c>
      <c r="E888" s="17" t="str">
        <f t="shared" ca="1" si="111"/>
        <v>日</v>
      </c>
      <c r="F888" s="17" t="str" cm="1">
        <f t="array" aca="1" ref="F888" ca="1">IF(E888="","",IF(INDIRECT(VLOOKUP(B888,B$8:C$38,2,FALSE)&amp;(10*A888+3))="","",INDIRECT(VLOOKUP(B888,B$8:C$38,2,FALSE)&amp;(10*A888+3))))</f>
        <v/>
      </c>
      <c r="G888" s="17" t="str" cm="1">
        <f t="array" aca="1" ref="G888" ca="1">IF(E888="","",IF(INDIRECT(VLOOKUP(B888,B$8:C$38,2,FALSE)&amp;(10*A888+5))="","",INDIRECT(VLOOKUP(B888,B$8:C$38,2,FALSE)&amp;(10*A888+5))))</f>
        <v/>
      </c>
      <c r="H888" s="17" t="str" cm="1">
        <f t="array" aca="1" ref="H888" ca="1">IF(G888="","",IF(G888="●","振替後",IF(G888="▲","振替前",IF(G888="○","休日",IF(G888="外","非対象期間",IF(INDIRECT(VLOOKUP(B888,B$8:C$38,2,FALSE)&amp;(10*A888+5))="","",INDIRECT(VLOOKUP(B888,B$8:C$38,2,FALSE)&amp;(10*A888+5))))))))</f>
        <v/>
      </c>
    </row>
    <row r="889" spans="1:8">
      <c r="A889" s="17">
        <f t="shared" si="112"/>
        <v>29</v>
      </c>
      <c r="B889" s="17">
        <f t="shared" si="113"/>
        <v>14</v>
      </c>
      <c r="D889" s="89" cm="1">
        <f t="array" aca="1" ref="D889" ca="1">IF(INDIRECT(VLOOKUP(B889,B$8:C$38,2,FALSE)&amp;(10*A889-1))="","",INDIRECT(VLOOKUP(B889,B$8:C$38,2,FALSE)&amp;(10*A889-1)))</f>
        <v>46797</v>
      </c>
      <c r="E889" s="17" t="str">
        <f t="shared" ca="1" si="111"/>
        <v>月</v>
      </c>
      <c r="F889" s="17" t="str" cm="1">
        <f t="array" aca="1" ref="F889" ca="1">IF(E889="","",IF(INDIRECT(VLOOKUP(B889,B$8:C$38,2,FALSE)&amp;(10*A889+3))="","",INDIRECT(VLOOKUP(B889,B$8:C$38,2,FALSE)&amp;(10*A889+3))))</f>
        <v/>
      </c>
      <c r="G889" s="17" t="str" cm="1">
        <f t="array" aca="1" ref="G889" ca="1">IF(E889="","",IF(INDIRECT(VLOOKUP(B889,B$8:C$38,2,FALSE)&amp;(10*A889+5))="","",INDIRECT(VLOOKUP(B889,B$8:C$38,2,FALSE)&amp;(10*A889+5))))</f>
        <v/>
      </c>
      <c r="H889" s="17" t="str" cm="1">
        <f t="array" aca="1" ref="H889" ca="1">IF(G889="","",IF(G889="●","振替後",IF(G889="▲","振替前",IF(G889="○","休日",IF(G889="外","非対象期間",IF(INDIRECT(VLOOKUP(B889,B$8:C$38,2,FALSE)&amp;(10*A889+5))="","",INDIRECT(VLOOKUP(B889,B$8:C$38,2,FALSE)&amp;(10*A889+5))))))))</f>
        <v/>
      </c>
    </row>
    <row r="890" spans="1:8">
      <c r="A890" s="17">
        <f t="shared" si="112"/>
        <v>29</v>
      </c>
      <c r="B890" s="17">
        <f t="shared" si="113"/>
        <v>15</v>
      </c>
      <c r="D890" s="89" cm="1">
        <f t="array" aca="1" ref="D890" ca="1">IF(INDIRECT(VLOOKUP(B890,B$8:C$38,2,FALSE)&amp;(10*A890-1))="","",INDIRECT(VLOOKUP(B890,B$8:C$38,2,FALSE)&amp;(10*A890-1)))</f>
        <v>46798</v>
      </c>
      <c r="E890" s="17" t="str">
        <f t="shared" ca="1" si="111"/>
        <v>火</v>
      </c>
      <c r="F890" s="17" t="str" cm="1">
        <f t="array" aca="1" ref="F890" ca="1">IF(E890="","",IF(INDIRECT(VLOOKUP(B890,B$8:C$38,2,FALSE)&amp;(10*A890+3))="","",INDIRECT(VLOOKUP(B890,B$8:C$38,2,FALSE)&amp;(10*A890+3))))</f>
        <v/>
      </c>
      <c r="G890" s="17" t="str" cm="1">
        <f t="array" aca="1" ref="G890" ca="1">IF(E890="","",IF(INDIRECT(VLOOKUP(B890,B$8:C$38,2,FALSE)&amp;(10*A890+5))="","",INDIRECT(VLOOKUP(B890,B$8:C$38,2,FALSE)&amp;(10*A890+5))))</f>
        <v/>
      </c>
      <c r="H890" s="17" t="str" cm="1">
        <f t="array" aca="1" ref="H890" ca="1">IF(G890="","",IF(G890="●","振替後",IF(G890="▲","振替前",IF(G890="○","休日",IF(G890="外","非対象期間",IF(INDIRECT(VLOOKUP(B890,B$8:C$38,2,FALSE)&amp;(10*A890+5))="","",INDIRECT(VLOOKUP(B890,B$8:C$38,2,FALSE)&amp;(10*A890+5))))))))</f>
        <v/>
      </c>
    </row>
    <row r="891" spans="1:8">
      <c r="A891" s="17">
        <f t="shared" si="112"/>
        <v>29</v>
      </c>
      <c r="B891" s="17">
        <f t="shared" si="113"/>
        <v>16</v>
      </c>
      <c r="D891" s="89" cm="1">
        <f t="array" aca="1" ref="D891" ca="1">IF(INDIRECT(VLOOKUP(B891,B$8:C$38,2,FALSE)&amp;(10*A891-1))="","",INDIRECT(VLOOKUP(B891,B$8:C$38,2,FALSE)&amp;(10*A891-1)))</f>
        <v>46799</v>
      </c>
      <c r="E891" s="17" t="str">
        <f t="shared" ca="1" si="111"/>
        <v>水</v>
      </c>
      <c r="F891" s="17" t="str" cm="1">
        <f t="array" aca="1" ref="F891" ca="1">IF(E891="","",IF(INDIRECT(VLOOKUP(B891,B$8:C$38,2,FALSE)&amp;(10*A891+3))="","",INDIRECT(VLOOKUP(B891,B$8:C$38,2,FALSE)&amp;(10*A891+3))))</f>
        <v/>
      </c>
      <c r="G891" s="17" t="str" cm="1">
        <f t="array" aca="1" ref="G891" ca="1">IF(E891="","",IF(INDIRECT(VLOOKUP(B891,B$8:C$38,2,FALSE)&amp;(10*A891+5))="","",INDIRECT(VLOOKUP(B891,B$8:C$38,2,FALSE)&amp;(10*A891+5))))</f>
        <v/>
      </c>
      <c r="H891" s="17" t="str" cm="1">
        <f t="array" aca="1" ref="H891" ca="1">IF(G891="","",IF(G891="●","振替後",IF(G891="▲","振替前",IF(G891="○","休日",IF(G891="外","非対象期間",IF(INDIRECT(VLOOKUP(B891,B$8:C$38,2,FALSE)&amp;(10*A891+5))="","",INDIRECT(VLOOKUP(B891,B$8:C$38,2,FALSE)&amp;(10*A891+5))))))))</f>
        <v/>
      </c>
    </row>
    <row r="892" spans="1:8">
      <c r="A892" s="17">
        <f t="shared" si="112"/>
        <v>29</v>
      </c>
      <c r="B892" s="17">
        <f t="shared" si="113"/>
        <v>17</v>
      </c>
      <c r="D892" s="89" cm="1">
        <f t="array" aca="1" ref="D892" ca="1">IF(INDIRECT(VLOOKUP(B892,B$8:C$38,2,FALSE)&amp;(10*A892-1))="","",INDIRECT(VLOOKUP(B892,B$8:C$38,2,FALSE)&amp;(10*A892-1)))</f>
        <v>46800</v>
      </c>
      <c r="E892" s="17" t="str">
        <f t="shared" ca="1" si="111"/>
        <v>木</v>
      </c>
      <c r="F892" s="17" t="str" cm="1">
        <f t="array" aca="1" ref="F892" ca="1">IF(E892="","",IF(INDIRECT(VLOOKUP(B892,B$8:C$38,2,FALSE)&amp;(10*A892+3))="","",INDIRECT(VLOOKUP(B892,B$8:C$38,2,FALSE)&amp;(10*A892+3))))</f>
        <v/>
      </c>
      <c r="G892" s="17" t="str" cm="1">
        <f t="array" aca="1" ref="G892" ca="1">IF(E892="","",IF(INDIRECT(VLOOKUP(B892,B$8:C$38,2,FALSE)&amp;(10*A892+5))="","",INDIRECT(VLOOKUP(B892,B$8:C$38,2,FALSE)&amp;(10*A892+5))))</f>
        <v/>
      </c>
      <c r="H892" s="17" t="str" cm="1">
        <f t="array" aca="1" ref="H892" ca="1">IF(G892="","",IF(G892="●","振替後",IF(G892="▲","振替前",IF(G892="○","休日",IF(G892="外","非対象期間",IF(INDIRECT(VLOOKUP(B892,B$8:C$38,2,FALSE)&amp;(10*A892+5))="","",INDIRECT(VLOOKUP(B892,B$8:C$38,2,FALSE)&amp;(10*A892+5))))))))</f>
        <v/>
      </c>
    </row>
    <row r="893" spans="1:8">
      <c r="A893" s="17">
        <f t="shared" si="112"/>
        <v>29</v>
      </c>
      <c r="B893" s="17">
        <f t="shared" si="113"/>
        <v>18</v>
      </c>
      <c r="D893" s="89" cm="1">
        <f t="array" aca="1" ref="D893" ca="1">IF(INDIRECT(VLOOKUP(B893,B$8:C$38,2,FALSE)&amp;(10*A893-1))="","",INDIRECT(VLOOKUP(B893,B$8:C$38,2,FALSE)&amp;(10*A893-1)))</f>
        <v>46801</v>
      </c>
      <c r="E893" s="17" t="str">
        <f t="shared" ca="1" si="111"/>
        <v>金</v>
      </c>
      <c r="F893" s="17" t="str" cm="1">
        <f t="array" aca="1" ref="F893" ca="1">IF(E893="","",IF(INDIRECT(VLOOKUP(B893,B$8:C$38,2,FALSE)&amp;(10*A893+3))="","",INDIRECT(VLOOKUP(B893,B$8:C$38,2,FALSE)&amp;(10*A893+3))))</f>
        <v/>
      </c>
      <c r="G893" s="17" t="str" cm="1">
        <f t="array" aca="1" ref="G893" ca="1">IF(E893="","",IF(INDIRECT(VLOOKUP(B893,B$8:C$38,2,FALSE)&amp;(10*A893+5))="","",INDIRECT(VLOOKUP(B893,B$8:C$38,2,FALSE)&amp;(10*A893+5))))</f>
        <v/>
      </c>
      <c r="H893" s="17" t="str" cm="1">
        <f t="array" aca="1" ref="H893" ca="1">IF(G893="","",IF(G893="●","振替後",IF(G893="▲","振替前",IF(G893="○","休日",IF(G893="外","非対象期間",IF(INDIRECT(VLOOKUP(B893,B$8:C$38,2,FALSE)&amp;(10*A893+5))="","",INDIRECT(VLOOKUP(B893,B$8:C$38,2,FALSE)&amp;(10*A893+5))))))))</f>
        <v/>
      </c>
    </row>
    <row r="894" spans="1:8">
      <c r="A894" s="17">
        <f t="shared" si="112"/>
        <v>29</v>
      </c>
      <c r="B894" s="17">
        <f t="shared" si="113"/>
        <v>19</v>
      </c>
      <c r="D894" s="89" cm="1">
        <f t="array" aca="1" ref="D894" ca="1">IF(INDIRECT(VLOOKUP(B894,B$8:C$38,2,FALSE)&amp;(10*A894-1))="","",INDIRECT(VLOOKUP(B894,B$8:C$38,2,FALSE)&amp;(10*A894-1)))</f>
        <v>46802</v>
      </c>
      <c r="E894" s="17" t="str">
        <f t="shared" ca="1" si="111"/>
        <v>土</v>
      </c>
      <c r="F894" s="17" t="str" cm="1">
        <f t="array" aca="1" ref="F894" ca="1">IF(E894="","",IF(INDIRECT(VLOOKUP(B894,B$8:C$38,2,FALSE)&amp;(10*A894+3))="","",INDIRECT(VLOOKUP(B894,B$8:C$38,2,FALSE)&amp;(10*A894+3))))</f>
        <v/>
      </c>
      <c r="G894" s="17" t="str" cm="1">
        <f t="array" aca="1" ref="G894" ca="1">IF(E894="","",IF(INDIRECT(VLOOKUP(B894,B$8:C$38,2,FALSE)&amp;(10*A894+5))="","",INDIRECT(VLOOKUP(B894,B$8:C$38,2,FALSE)&amp;(10*A894+5))))</f>
        <v/>
      </c>
      <c r="H894" s="17" t="str" cm="1">
        <f t="array" aca="1" ref="H894" ca="1">IF(G894="","",IF(G894="●","振替後",IF(G894="▲","振替前",IF(G894="○","休日",IF(G894="外","非対象期間",IF(INDIRECT(VLOOKUP(B894,B$8:C$38,2,FALSE)&amp;(10*A894+5))="","",INDIRECT(VLOOKUP(B894,B$8:C$38,2,FALSE)&amp;(10*A894+5))))))))</f>
        <v/>
      </c>
    </row>
    <row r="895" spans="1:8">
      <c r="A895" s="17">
        <f t="shared" si="112"/>
        <v>29</v>
      </c>
      <c r="B895" s="17">
        <f t="shared" si="113"/>
        <v>20</v>
      </c>
      <c r="D895" s="89" cm="1">
        <f t="array" aca="1" ref="D895" ca="1">IF(INDIRECT(VLOOKUP(B895,B$8:C$38,2,FALSE)&amp;(10*A895-1))="","",INDIRECT(VLOOKUP(B895,B$8:C$38,2,FALSE)&amp;(10*A895-1)))</f>
        <v>46803</v>
      </c>
      <c r="E895" s="17" t="str">
        <f t="shared" ca="1" si="111"/>
        <v>日</v>
      </c>
      <c r="F895" s="17" t="str" cm="1">
        <f t="array" aca="1" ref="F895" ca="1">IF(E895="","",IF(INDIRECT(VLOOKUP(B895,B$8:C$38,2,FALSE)&amp;(10*A895+3))="","",INDIRECT(VLOOKUP(B895,B$8:C$38,2,FALSE)&amp;(10*A895+3))))</f>
        <v/>
      </c>
      <c r="G895" s="17" t="str" cm="1">
        <f t="array" aca="1" ref="G895" ca="1">IF(E895="","",IF(INDIRECT(VLOOKUP(B895,B$8:C$38,2,FALSE)&amp;(10*A895+5))="","",INDIRECT(VLOOKUP(B895,B$8:C$38,2,FALSE)&amp;(10*A895+5))))</f>
        <v/>
      </c>
      <c r="H895" s="17" t="str" cm="1">
        <f t="array" aca="1" ref="H895" ca="1">IF(G895="","",IF(G895="●","振替後",IF(G895="▲","振替前",IF(G895="○","休日",IF(G895="外","非対象期間",IF(INDIRECT(VLOOKUP(B895,B$8:C$38,2,FALSE)&amp;(10*A895+5))="","",INDIRECT(VLOOKUP(B895,B$8:C$38,2,FALSE)&amp;(10*A895+5))))))))</f>
        <v/>
      </c>
    </row>
    <row r="896" spans="1:8">
      <c r="A896" s="17">
        <f t="shared" si="112"/>
        <v>29</v>
      </c>
      <c r="B896" s="17">
        <f t="shared" si="113"/>
        <v>21</v>
      </c>
      <c r="D896" s="89" cm="1">
        <f t="array" aca="1" ref="D896" ca="1">IF(INDIRECT(VLOOKUP(B896,B$8:C$38,2,FALSE)&amp;(10*A896-1))="","",INDIRECT(VLOOKUP(B896,B$8:C$38,2,FALSE)&amp;(10*A896-1)))</f>
        <v>46804</v>
      </c>
      <c r="E896" s="17" t="str">
        <f t="shared" ca="1" si="111"/>
        <v>月</v>
      </c>
      <c r="F896" s="17" t="str" cm="1">
        <f t="array" aca="1" ref="F896" ca="1">IF(E896="","",IF(INDIRECT(VLOOKUP(B896,B$8:C$38,2,FALSE)&amp;(10*A896+3))="","",INDIRECT(VLOOKUP(B896,B$8:C$38,2,FALSE)&amp;(10*A896+3))))</f>
        <v/>
      </c>
      <c r="G896" s="17" t="str" cm="1">
        <f t="array" aca="1" ref="G896" ca="1">IF(E896="","",IF(INDIRECT(VLOOKUP(B896,B$8:C$38,2,FALSE)&amp;(10*A896+5))="","",INDIRECT(VLOOKUP(B896,B$8:C$38,2,FALSE)&amp;(10*A896+5))))</f>
        <v/>
      </c>
      <c r="H896" s="17" t="str" cm="1">
        <f t="array" aca="1" ref="H896" ca="1">IF(G896="","",IF(G896="●","振替後",IF(G896="▲","振替前",IF(G896="○","休日",IF(G896="外","非対象期間",IF(INDIRECT(VLOOKUP(B896,B$8:C$38,2,FALSE)&amp;(10*A896+5))="","",INDIRECT(VLOOKUP(B896,B$8:C$38,2,FALSE)&amp;(10*A896+5))))))))</f>
        <v/>
      </c>
    </row>
    <row r="897" spans="1:8">
      <c r="A897" s="17">
        <f t="shared" si="112"/>
        <v>29</v>
      </c>
      <c r="B897" s="17">
        <f t="shared" si="113"/>
        <v>22</v>
      </c>
      <c r="D897" s="89" cm="1">
        <f t="array" aca="1" ref="D897" ca="1">IF(INDIRECT(VLOOKUP(B897,B$8:C$38,2,FALSE)&amp;(10*A897-1))="","",INDIRECT(VLOOKUP(B897,B$8:C$38,2,FALSE)&amp;(10*A897-1)))</f>
        <v>46805</v>
      </c>
      <c r="E897" s="17" t="str">
        <f t="shared" ca="1" si="111"/>
        <v>火</v>
      </c>
      <c r="F897" s="17" t="str" cm="1">
        <f t="array" aca="1" ref="F897" ca="1">IF(E897="","",IF(INDIRECT(VLOOKUP(B897,B$8:C$38,2,FALSE)&amp;(10*A897+3))="","",INDIRECT(VLOOKUP(B897,B$8:C$38,2,FALSE)&amp;(10*A897+3))))</f>
        <v/>
      </c>
      <c r="G897" s="17" t="str" cm="1">
        <f t="array" aca="1" ref="G897" ca="1">IF(E897="","",IF(INDIRECT(VLOOKUP(B897,B$8:C$38,2,FALSE)&amp;(10*A897+5))="","",INDIRECT(VLOOKUP(B897,B$8:C$38,2,FALSE)&amp;(10*A897+5))))</f>
        <v/>
      </c>
      <c r="H897" s="17" t="str" cm="1">
        <f t="array" aca="1" ref="H897" ca="1">IF(G897="","",IF(G897="●","振替後",IF(G897="▲","振替前",IF(G897="○","休日",IF(G897="外","非対象期間",IF(INDIRECT(VLOOKUP(B897,B$8:C$38,2,FALSE)&amp;(10*A897+5))="","",INDIRECT(VLOOKUP(B897,B$8:C$38,2,FALSE)&amp;(10*A897+5))))))))</f>
        <v/>
      </c>
    </row>
    <row r="898" spans="1:8">
      <c r="A898" s="17">
        <f t="shared" si="112"/>
        <v>29</v>
      </c>
      <c r="B898" s="17">
        <f t="shared" si="113"/>
        <v>23</v>
      </c>
      <c r="D898" s="89" cm="1">
        <f t="array" aca="1" ref="D898" ca="1">IF(INDIRECT(VLOOKUP(B898,B$8:C$38,2,FALSE)&amp;(10*A898-1))="","",INDIRECT(VLOOKUP(B898,B$8:C$38,2,FALSE)&amp;(10*A898-1)))</f>
        <v>46806</v>
      </c>
      <c r="E898" s="17" t="str">
        <f t="shared" ca="1" si="111"/>
        <v>水</v>
      </c>
      <c r="F898" s="17" t="str" cm="1">
        <f t="array" aca="1" ref="F898" ca="1">IF(E898="","",IF(INDIRECT(VLOOKUP(B898,B$8:C$38,2,FALSE)&amp;(10*A898+3))="","",INDIRECT(VLOOKUP(B898,B$8:C$38,2,FALSE)&amp;(10*A898+3))))</f>
        <v/>
      </c>
      <c r="G898" s="17" t="str" cm="1">
        <f t="array" aca="1" ref="G898" ca="1">IF(E898="","",IF(INDIRECT(VLOOKUP(B898,B$8:C$38,2,FALSE)&amp;(10*A898+5))="","",INDIRECT(VLOOKUP(B898,B$8:C$38,2,FALSE)&amp;(10*A898+5))))</f>
        <v/>
      </c>
      <c r="H898" s="17" t="str" cm="1">
        <f t="array" aca="1" ref="H898" ca="1">IF(G898="","",IF(G898="●","振替後",IF(G898="▲","振替前",IF(G898="○","休日",IF(G898="外","非対象期間",IF(INDIRECT(VLOOKUP(B898,B$8:C$38,2,FALSE)&amp;(10*A898+5))="","",INDIRECT(VLOOKUP(B898,B$8:C$38,2,FALSE)&amp;(10*A898+5))))))))</f>
        <v/>
      </c>
    </row>
    <row r="899" spans="1:8">
      <c r="A899" s="17">
        <f t="shared" si="112"/>
        <v>29</v>
      </c>
      <c r="B899" s="17">
        <f t="shared" si="113"/>
        <v>24</v>
      </c>
      <c r="D899" s="89" cm="1">
        <f t="array" aca="1" ref="D899" ca="1">IF(INDIRECT(VLOOKUP(B899,B$8:C$38,2,FALSE)&amp;(10*A899-1))="","",INDIRECT(VLOOKUP(B899,B$8:C$38,2,FALSE)&amp;(10*A899-1)))</f>
        <v>46807</v>
      </c>
      <c r="E899" s="17" t="str">
        <f t="shared" ca="1" si="111"/>
        <v>木</v>
      </c>
      <c r="F899" s="17" t="str" cm="1">
        <f t="array" aca="1" ref="F899" ca="1">IF(E899="","",IF(INDIRECT(VLOOKUP(B899,B$8:C$38,2,FALSE)&amp;(10*A899+3))="","",INDIRECT(VLOOKUP(B899,B$8:C$38,2,FALSE)&amp;(10*A899+3))))</f>
        <v/>
      </c>
      <c r="G899" s="17" t="str" cm="1">
        <f t="array" aca="1" ref="G899" ca="1">IF(E899="","",IF(INDIRECT(VLOOKUP(B899,B$8:C$38,2,FALSE)&amp;(10*A899+5))="","",INDIRECT(VLOOKUP(B899,B$8:C$38,2,FALSE)&amp;(10*A899+5))))</f>
        <v/>
      </c>
      <c r="H899" s="17" t="str" cm="1">
        <f t="array" aca="1" ref="H899" ca="1">IF(G899="","",IF(G899="●","振替後",IF(G899="▲","振替前",IF(G899="○","休日",IF(G899="外","非対象期間",IF(INDIRECT(VLOOKUP(B899,B$8:C$38,2,FALSE)&amp;(10*A899+5))="","",INDIRECT(VLOOKUP(B899,B$8:C$38,2,FALSE)&amp;(10*A899+5))))))))</f>
        <v/>
      </c>
    </row>
    <row r="900" spans="1:8">
      <c r="A900" s="17">
        <f t="shared" si="112"/>
        <v>29</v>
      </c>
      <c r="B900" s="17">
        <f t="shared" si="113"/>
        <v>25</v>
      </c>
      <c r="D900" s="89" cm="1">
        <f t="array" aca="1" ref="D900" ca="1">IF(INDIRECT(VLOOKUP(B900,B$8:C$38,2,FALSE)&amp;(10*A900-1))="","",INDIRECT(VLOOKUP(B900,B$8:C$38,2,FALSE)&amp;(10*A900-1)))</f>
        <v>46808</v>
      </c>
      <c r="E900" s="17" t="str">
        <f t="shared" ca="1" si="111"/>
        <v>金</v>
      </c>
      <c r="F900" s="17" t="str" cm="1">
        <f t="array" aca="1" ref="F900" ca="1">IF(E900="","",IF(INDIRECT(VLOOKUP(B900,B$8:C$38,2,FALSE)&amp;(10*A900+3))="","",INDIRECT(VLOOKUP(B900,B$8:C$38,2,FALSE)&amp;(10*A900+3))))</f>
        <v/>
      </c>
      <c r="G900" s="17" t="str" cm="1">
        <f t="array" aca="1" ref="G900" ca="1">IF(E900="","",IF(INDIRECT(VLOOKUP(B900,B$8:C$38,2,FALSE)&amp;(10*A900+5))="","",INDIRECT(VLOOKUP(B900,B$8:C$38,2,FALSE)&amp;(10*A900+5))))</f>
        <v/>
      </c>
      <c r="H900" s="17" t="str" cm="1">
        <f t="array" aca="1" ref="H900" ca="1">IF(G900="","",IF(G900="●","振替後",IF(G900="▲","振替前",IF(G900="○","休日",IF(G900="外","非対象期間",IF(INDIRECT(VLOOKUP(B900,B$8:C$38,2,FALSE)&amp;(10*A900+5))="","",INDIRECT(VLOOKUP(B900,B$8:C$38,2,FALSE)&amp;(10*A900+5))))))))</f>
        <v/>
      </c>
    </row>
    <row r="901" spans="1:8">
      <c r="A901" s="17">
        <f t="shared" si="112"/>
        <v>29</v>
      </c>
      <c r="B901" s="17">
        <f t="shared" si="113"/>
        <v>26</v>
      </c>
      <c r="D901" s="89" cm="1">
        <f t="array" aca="1" ref="D901" ca="1">IF(INDIRECT(VLOOKUP(B901,B$8:C$38,2,FALSE)&amp;(10*A901-1))="","",INDIRECT(VLOOKUP(B901,B$8:C$38,2,FALSE)&amp;(10*A901-1)))</f>
        <v>46809</v>
      </c>
      <c r="E901" s="17" t="str">
        <f t="shared" ca="1" si="111"/>
        <v>土</v>
      </c>
      <c r="F901" s="17" t="str" cm="1">
        <f t="array" aca="1" ref="F901" ca="1">IF(E901="","",IF(INDIRECT(VLOOKUP(B901,B$8:C$38,2,FALSE)&amp;(10*A901+3))="","",INDIRECT(VLOOKUP(B901,B$8:C$38,2,FALSE)&amp;(10*A901+3))))</f>
        <v/>
      </c>
      <c r="G901" s="17" t="str" cm="1">
        <f t="array" aca="1" ref="G901" ca="1">IF(E901="","",IF(INDIRECT(VLOOKUP(B901,B$8:C$38,2,FALSE)&amp;(10*A901+5))="","",INDIRECT(VLOOKUP(B901,B$8:C$38,2,FALSE)&amp;(10*A901+5))))</f>
        <v/>
      </c>
      <c r="H901" s="17" t="str" cm="1">
        <f t="array" aca="1" ref="H901" ca="1">IF(G901="","",IF(G901="●","振替後",IF(G901="▲","振替前",IF(G901="○","休日",IF(G901="外","非対象期間",IF(INDIRECT(VLOOKUP(B901,B$8:C$38,2,FALSE)&amp;(10*A901+5))="","",INDIRECT(VLOOKUP(B901,B$8:C$38,2,FALSE)&amp;(10*A901+5))))))))</f>
        <v/>
      </c>
    </row>
    <row r="902" spans="1:8">
      <c r="A902" s="17">
        <f t="shared" si="112"/>
        <v>29</v>
      </c>
      <c r="B902" s="17">
        <f t="shared" si="113"/>
        <v>27</v>
      </c>
      <c r="D902" s="89" cm="1">
        <f t="array" aca="1" ref="D902" ca="1">IF(INDIRECT(VLOOKUP(B902,B$8:C$38,2,FALSE)&amp;(10*A902-1))="","",INDIRECT(VLOOKUP(B902,B$8:C$38,2,FALSE)&amp;(10*A902-1)))</f>
        <v>46810</v>
      </c>
      <c r="E902" s="17" t="str">
        <f t="shared" ca="1" si="111"/>
        <v>日</v>
      </c>
      <c r="F902" s="17" t="str" cm="1">
        <f t="array" aca="1" ref="F902" ca="1">IF(E902="","",IF(INDIRECT(VLOOKUP(B902,B$8:C$38,2,FALSE)&amp;(10*A902+3))="","",INDIRECT(VLOOKUP(B902,B$8:C$38,2,FALSE)&amp;(10*A902+3))))</f>
        <v/>
      </c>
      <c r="G902" s="17" t="str" cm="1">
        <f t="array" aca="1" ref="G902" ca="1">IF(E902="","",IF(INDIRECT(VLOOKUP(B902,B$8:C$38,2,FALSE)&amp;(10*A902+5))="","",INDIRECT(VLOOKUP(B902,B$8:C$38,2,FALSE)&amp;(10*A902+5))))</f>
        <v/>
      </c>
      <c r="H902" s="17" t="str" cm="1">
        <f t="array" aca="1" ref="H902" ca="1">IF(G902="","",IF(G902="●","振替後",IF(G902="▲","振替前",IF(G902="○","休日",IF(G902="外","非対象期間",IF(INDIRECT(VLOOKUP(B902,B$8:C$38,2,FALSE)&amp;(10*A902+5))="","",INDIRECT(VLOOKUP(B902,B$8:C$38,2,FALSE)&amp;(10*A902+5))))))))</f>
        <v/>
      </c>
    </row>
    <row r="903" spans="1:8">
      <c r="A903" s="17">
        <f t="shared" si="112"/>
        <v>29</v>
      </c>
      <c r="B903" s="17">
        <f t="shared" si="113"/>
        <v>28</v>
      </c>
      <c r="D903" s="89" cm="1">
        <f t="array" aca="1" ref="D903" ca="1">IF(INDIRECT(VLOOKUP(B903,B$8:C$38,2,FALSE)&amp;(10*A903-1))="","",INDIRECT(VLOOKUP(B903,B$8:C$38,2,FALSE)&amp;(10*A903-1)))</f>
        <v>46811</v>
      </c>
      <c r="E903" s="17" t="str">
        <f t="shared" ca="1" si="111"/>
        <v>月</v>
      </c>
      <c r="F903" s="17" t="str" cm="1">
        <f t="array" aca="1" ref="F903" ca="1">IF(E903="","",IF(INDIRECT(VLOOKUP(B903,B$8:C$38,2,FALSE)&amp;(10*A903+3))="","",INDIRECT(VLOOKUP(B903,B$8:C$38,2,FALSE)&amp;(10*A903+3))))</f>
        <v/>
      </c>
      <c r="G903" s="17" t="str" cm="1">
        <f t="array" aca="1" ref="G903" ca="1">IF(E903="","",IF(INDIRECT(VLOOKUP(B903,B$8:C$38,2,FALSE)&amp;(10*A903+5))="","",INDIRECT(VLOOKUP(B903,B$8:C$38,2,FALSE)&amp;(10*A903+5))))</f>
        <v/>
      </c>
      <c r="H903" s="17" t="str" cm="1">
        <f t="array" aca="1" ref="H903" ca="1">IF(G903="","",IF(G903="●","振替後",IF(G903="▲","振替前",IF(G903="○","休日",IF(G903="外","非対象期間",IF(INDIRECT(VLOOKUP(B903,B$8:C$38,2,FALSE)&amp;(10*A903+5))="","",INDIRECT(VLOOKUP(B903,B$8:C$38,2,FALSE)&amp;(10*A903+5))))))))</f>
        <v/>
      </c>
    </row>
    <row r="904" spans="1:8">
      <c r="A904" s="17">
        <f t="shared" si="112"/>
        <v>29</v>
      </c>
      <c r="B904" s="17">
        <f t="shared" si="113"/>
        <v>29</v>
      </c>
      <c r="D904" s="89" cm="1">
        <f t="array" aca="1" ref="D904" ca="1">IF(INDIRECT(VLOOKUP(B904,B$8:C$38,2,FALSE)&amp;(10*A904-1))="","",INDIRECT(VLOOKUP(B904,B$8:C$38,2,FALSE)&amp;(10*A904-1)))</f>
        <v>46812</v>
      </c>
      <c r="E904" s="17" t="str">
        <f t="shared" ca="1" si="111"/>
        <v>火</v>
      </c>
      <c r="F904" s="17" t="str" cm="1">
        <f t="array" aca="1" ref="F904" ca="1">IF(E904="","",IF(INDIRECT(VLOOKUP(B904,B$8:C$38,2,FALSE)&amp;(10*A904+3))="","",INDIRECT(VLOOKUP(B904,B$8:C$38,2,FALSE)&amp;(10*A904+3))))</f>
        <v/>
      </c>
      <c r="G904" s="17" t="str" cm="1">
        <f t="array" aca="1" ref="G904" ca="1">IF(E904="","",IF(INDIRECT(VLOOKUP(B904,B$8:C$38,2,FALSE)&amp;(10*A904+5))="","",INDIRECT(VLOOKUP(B904,B$8:C$38,2,FALSE)&amp;(10*A904+5))))</f>
        <v/>
      </c>
      <c r="H904" s="17" t="str" cm="1">
        <f t="array" aca="1" ref="H904" ca="1">IF(G904="","",IF(G904="●","振替後",IF(G904="▲","振替前",IF(G904="○","休日",IF(G904="外","非対象期間",IF(INDIRECT(VLOOKUP(B904,B$8:C$38,2,FALSE)&amp;(10*A904+5))="","",INDIRECT(VLOOKUP(B904,B$8:C$38,2,FALSE)&amp;(10*A904+5))))))))</f>
        <v/>
      </c>
    </row>
    <row r="905" spans="1:8">
      <c r="A905" s="17">
        <f t="shared" si="112"/>
        <v>29</v>
      </c>
      <c r="B905" s="17">
        <f t="shared" si="113"/>
        <v>30</v>
      </c>
      <c r="D905" s="89" t="str" cm="1">
        <f t="array" aca="1" ref="D905" ca="1">IF(INDIRECT(VLOOKUP(B905,B$8:C$38,2,FALSE)&amp;(10*A905-1))="","",INDIRECT(VLOOKUP(B905,B$8:C$38,2,FALSE)&amp;(10*A905-1)))</f>
        <v/>
      </c>
      <c r="E905" s="17" t="str">
        <f t="shared" ref="E905:E968" ca="1" si="114">TEXT(D905,"aaa")</f>
        <v/>
      </c>
      <c r="F905" s="17" t="str" cm="1">
        <f t="array" aca="1" ref="F905" ca="1">IF(E905="","",IF(INDIRECT(VLOOKUP(B905,B$8:C$38,2,FALSE)&amp;(10*A905+3))="","",INDIRECT(VLOOKUP(B905,B$8:C$38,2,FALSE)&amp;(10*A905+3))))</f>
        <v/>
      </c>
      <c r="G905" s="17" t="str" cm="1">
        <f t="array" aca="1" ref="G905" ca="1">IF(E905="","",IF(INDIRECT(VLOOKUP(B905,B$8:C$38,2,FALSE)&amp;(10*A905+5))="","",INDIRECT(VLOOKUP(B905,B$8:C$38,2,FALSE)&amp;(10*A905+5))))</f>
        <v/>
      </c>
      <c r="H905" s="17" t="str" cm="1">
        <f t="array" aca="1" ref="H905" ca="1">IF(G905="","",IF(G905="●","振替後",IF(G905="▲","振替前",IF(G905="○","休日",IF(G905="外","非対象期間",IF(INDIRECT(VLOOKUP(B905,B$8:C$38,2,FALSE)&amp;(10*A905+5))="","",INDIRECT(VLOOKUP(B905,B$8:C$38,2,FALSE)&amp;(10*A905+5))))))))</f>
        <v/>
      </c>
    </row>
    <row r="906" spans="1:8">
      <c r="A906" s="17">
        <f t="shared" si="112"/>
        <v>29</v>
      </c>
      <c r="B906" s="17">
        <f t="shared" si="113"/>
        <v>31</v>
      </c>
      <c r="D906" s="89" t="e" cm="1">
        <f t="array" aca="1" ref="D906" ca="1">IF(INDIRECT(VLOOKUP(B906,B$8:C$38,2,FALSE)&amp;(10*A906-1))="","",INDIRECT(VLOOKUP(B906,B$8:C$38,2,FALSE)&amp;(10*A906-1)))</f>
        <v>#VALUE!</v>
      </c>
      <c r="E906" s="17" t="e">
        <f t="shared" ca="1" si="114"/>
        <v>#VALUE!</v>
      </c>
      <c r="F906" s="17" t="e" cm="1">
        <f t="array" aca="1" ref="F906" ca="1">IF(E906="","",IF(INDIRECT(VLOOKUP(B906,B$8:C$38,2,FALSE)&amp;(10*A906+3))="","",INDIRECT(VLOOKUP(B906,B$8:C$38,2,FALSE)&amp;(10*A906+3))))</f>
        <v>#VALUE!</v>
      </c>
      <c r="G906" s="17" t="e" cm="1">
        <f t="array" aca="1" ref="G906" ca="1">IF(E906="","",IF(INDIRECT(VLOOKUP(B906,B$8:C$38,2,FALSE)&amp;(10*A906+5))="","",INDIRECT(VLOOKUP(B906,B$8:C$38,2,FALSE)&amp;(10*A906+5))))</f>
        <v>#VALUE!</v>
      </c>
      <c r="H906" s="17" t="e" cm="1">
        <f t="array" aca="1" ref="H906" ca="1">IF(G906="","",IF(G906="●","振替後",IF(G906="▲","振替前",IF(G906="○","休日",IF(G906="外","非対象期間",IF(INDIRECT(VLOOKUP(B906,B$8:C$38,2,FALSE)&amp;(10*A906+5))="","",INDIRECT(VLOOKUP(B906,B$8:C$38,2,FALSE)&amp;(10*A906+5))))))))</f>
        <v>#VALUE!</v>
      </c>
    </row>
    <row r="907" spans="1:8">
      <c r="A907" s="17">
        <f t="shared" si="112"/>
        <v>30</v>
      </c>
      <c r="B907" s="17">
        <f t="shared" si="113"/>
        <v>1</v>
      </c>
      <c r="D907" s="89" cm="1">
        <f t="array" aca="1" ref="D907" ca="1">IF(INDIRECT(VLOOKUP(B907,B$8:C$38,2,FALSE)&amp;(10*A907-1))="","",INDIRECT(VLOOKUP(B907,B$8:C$38,2,FALSE)&amp;(10*A907-1)))</f>
        <v>46813</v>
      </c>
      <c r="E907" s="17" t="str">
        <f t="shared" ca="1" si="114"/>
        <v>水</v>
      </c>
      <c r="F907" s="17" t="str" cm="1">
        <f t="array" aca="1" ref="F907" ca="1">IF(E907="","",IF(INDIRECT(VLOOKUP(B907,B$8:C$38,2,FALSE)&amp;(10*A907+3))="","",INDIRECT(VLOOKUP(B907,B$8:C$38,2,FALSE)&amp;(10*A907+3))))</f>
        <v/>
      </c>
      <c r="G907" s="17" t="str" cm="1">
        <f t="array" aca="1" ref="G907" ca="1">IF(E907="","",IF(INDIRECT(VLOOKUP(B907,B$8:C$38,2,FALSE)&amp;(10*A907+5))="","",INDIRECT(VLOOKUP(B907,B$8:C$38,2,FALSE)&amp;(10*A907+5))))</f>
        <v/>
      </c>
      <c r="H907" s="17" t="str" cm="1">
        <f t="array" aca="1" ref="H907" ca="1">IF(G907="","",IF(G907="●","振替後",IF(G907="▲","振替前",IF(G907="○","休日",IF(G907="外","非対象期間",IF(INDIRECT(VLOOKUP(B907,B$8:C$38,2,FALSE)&amp;(10*A907+5))="","",INDIRECT(VLOOKUP(B907,B$8:C$38,2,FALSE)&amp;(10*A907+5))))))))</f>
        <v/>
      </c>
    </row>
    <row r="908" spans="1:8">
      <c r="A908" s="17">
        <f t="shared" si="112"/>
        <v>30</v>
      </c>
      <c r="B908" s="17">
        <f t="shared" si="113"/>
        <v>2</v>
      </c>
      <c r="D908" s="89" cm="1">
        <f t="array" aca="1" ref="D908" ca="1">IF(INDIRECT(VLOOKUP(B908,B$8:C$38,2,FALSE)&amp;(10*A908-1))="","",INDIRECT(VLOOKUP(B908,B$8:C$38,2,FALSE)&amp;(10*A908-1)))</f>
        <v>46814</v>
      </c>
      <c r="E908" s="17" t="str">
        <f t="shared" ca="1" si="114"/>
        <v>木</v>
      </c>
      <c r="F908" s="17" t="str" cm="1">
        <f t="array" aca="1" ref="F908" ca="1">IF(E908="","",IF(INDIRECT(VLOOKUP(B908,B$8:C$38,2,FALSE)&amp;(10*A908+3))="","",INDIRECT(VLOOKUP(B908,B$8:C$38,2,FALSE)&amp;(10*A908+3))))</f>
        <v/>
      </c>
      <c r="G908" s="17" t="str" cm="1">
        <f t="array" aca="1" ref="G908" ca="1">IF(E908="","",IF(INDIRECT(VLOOKUP(B908,B$8:C$38,2,FALSE)&amp;(10*A908+5))="","",INDIRECT(VLOOKUP(B908,B$8:C$38,2,FALSE)&amp;(10*A908+5))))</f>
        <v/>
      </c>
      <c r="H908" s="17" t="str" cm="1">
        <f t="array" aca="1" ref="H908" ca="1">IF(G908="","",IF(G908="●","振替後",IF(G908="▲","振替前",IF(G908="○","休日",IF(G908="外","非対象期間",IF(INDIRECT(VLOOKUP(B908,B$8:C$38,2,FALSE)&amp;(10*A908+5))="","",INDIRECT(VLOOKUP(B908,B$8:C$38,2,FALSE)&amp;(10*A908+5))))))))</f>
        <v/>
      </c>
    </row>
    <row r="909" spans="1:8">
      <c r="A909" s="17">
        <f t="shared" si="112"/>
        <v>30</v>
      </c>
      <c r="B909" s="17">
        <f t="shared" si="113"/>
        <v>3</v>
      </c>
      <c r="D909" s="89" cm="1">
        <f t="array" aca="1" ref="D909" ca="1">IF(INDIRECT(VLOOKUP(B909,B$8:C$38,2,FALSE)&amp;(10*A909-1))="","",INDIRECT(VLOOKUP(B909,B$8:C$38,2,FALSE)&amp;(10*A909-1)))</f>
        <v>46815</v>
      </c>
      <c r="E909" s="17" t="str">
        <f t="shared" ca="1" si="114"/>
        <v>金</v>
      </c>
      <c r="F909" s="17" t="str" cm="1">
        <f t="array" aca="1" ref="F909" ca="1">IF(E909="","",IF(INDIRECT(VLOOKUP(B909,B$8:C$38,2,FALSE)&amp;(10*A909+3))="","",INDIRECT(VLOOKUP(B909,B$8:C$38,2,FALSE)&amp;(10*A909+3))))</f>
        <v/>
      </c>
      <c r="G909" s="17" t="str" cm="1">
        <f t="array" aca="1" ref="G909" ca="1">IF(E909="","",IF(INDIRECT(VLOOKUP(B909,B$8:C$38,2,FALSE)&amp;(10*A909+5))="","",INDIRECT(VLOOKUP(B909,B$8:C$38,2,FALSE)&amp;(10*A909+5))))</f>
        <v/>
      </c>
      <c r="H909" s="17" t="str" cm="1">
        <f t="array" aca="1" ref="H909" ca="1">IF(G909="","",IF(G909="●","振替後",IF(G909="▲","振替前",IF(G909="○","休日",IF(G909="外","非対象期間",IF(INDIRECT(VLOOKUP(B909,B$8:C$38,2,FALSE)&amp;(10*A909+5))="","",INDIRECT(VLOOKUP(B909,B$8:C$38,2,FALSE)&amp;(10*A909+5))))))))</f>
        <v/>
      </c>
    </row>
    <row r="910" spans="1:8">
      <c r="A910" s="17">
        <f t="shared" si="112"/>
        <v>30</v>
      </c>
      <c r="B910" s="17">
        <f t="shared" si="113"/>
        <v>4</v>
      </c>
      <c r="D910" s="89" cm="1">
        <f t="array" aca="1" ref="D910" ca="1">IF(INDIRECT(VLOOKUP(B910,B$8:C$38,2,FALSE)&amp;(10*A910-1))="","",INDIRECT(VLOOKUP(B910,B$8:C$38,2,FALSE)&amp;(10*A910-1)))</f>
        <v>46816</v>
      </c>
      <c r="E910" s="17" t="str">
        <f t="shared" ca="1" si="114"/>
        <v>土</v>
      </c>
      <c r="F910" s="17" t="str" cm="1">
        <f t="array" aca="1" ref="F910" ca="1">IF(E910="","",IF(INDIRECT(VLOOKUP(B910,B$8:C$38,2,FALSE)&amp;(10*A910+3))="","",INDIRECT(VLOOKUP(B910,B$8:C$38,2,FALSE)&amp;(10*A910+3))))</f>
        <v/>
      </c>
      <c r="G910" s="17" t="str" cm="1">
        <f t="array" aca="1" ref="G910" ca="1">IF(E910="","",IF(INDIRECT(VLOOKUP(B910,B$8:C$38,2,FALSE)&amp;(10*A910+5))="","",INDIRECT(VLOOKUP(B910,B$8:C$38,2,FALSE)&amp;(10*A910+5))))</f>
        <v/>
      </c>
      <c r="H910" s="17" t="str" cm="1">
        <f t="array" aca="1" ref="H910" ca="1">IF(G910="","",IF(G910="●","振替後",IF(G910="▲","振替前",IF(G910="○","休日",IF(G910="外","非対象期間",IF(INDIRECT(VLOOKUP(B910,B$8:C$38,2,FALSE)&amp;(10*A910+5))="","",INDIRECT(VLOOKUP(B910,B$8:C$38,2,FALSE)&amp;(10*A910+5))))))))</f>
        <v/>
      </c>
    </row>
    <row r="911" spans="1:8">
      <c r="A911" s="17">
        <f t="shared" si="112"/>
        <v>30</v>
      </c>
      <c r="B911" s="17">
        <f t="shared" si="113"/>
        <v>5</v>
      </c>
      <c r="D911" s="89" cm="1">
        <f t="array" aca="1" ref="D911" ca="1">IF(INDIRECT(VLOOKUP(B911,B$8:C$38,2,FALSE)&amp;(10*A911-1))="","",INDIRECT(VLOOKUP(B911,B$8:C$38,2,FALSE)&amp;(10*A911-1)))</f>
        <v>46817</v>
      </c>
      <c r="E911" s="17" t="str">
        <f t="shared" ca="1" si="114"/>
        <v>日</v>
      </c>
      <c r="F911" s="17" t="str" cm="1">
        <f t="array" aca="1" ref="F911" ca="1">IF(E911="","",IF(INDIRECT(VLOOKUP(B911,B$8:C$38,2,FALSE)&amp;(10*A911+3))="","",INDIRECT(VLOOKUP(B911,B$8:C$38,2,FALSE)&amp;(10*A911+3))))</f>
        <v/>
      </c>
      <c r="G911" s="17" t="str" cm="1">
        <f t="array" aca="1" ref="G911" ca="1">IF(E911="","",IF(INDIRECT(VLOOKUP(B911,B$8:C$38,2,FALSE)&amp;(10*A911+5))="","",INDIRECT(VLOOKUP(B911,B$8:C$38,2,FALSE)&amp;(10*A911+5))))</f>
        <v/>
      </c>
      <c r="H911" s="17" t="str" cm="1">
        <f t="array" aca="1" ref="H911" ca="1">IF(G911="","",IF(G911="●","振替後",IF(G911="▲","振替前",IF(G911="○","休日",IF(G911="外","非対象期間",IF(INDIRECT(VLOOKUP(B911,B$8:C$38,2,FALSE)&amp;(10*A911+5))="","",INDIRECT(VLOOKUP(B911,B$8:C$38,2,FALSE)&amp;(10*A911+5))))))))</f>
        <v/>
      </c>
    </row>
    <row r="912" spans="1:8">
      <c r="A912" s="17">
        <f t="shared" si="112"/>
        <v>30</v>
      </c>
      <c r="B912" s="17">
        <f t="shared" si="113"/>
        <v>6</v>
      </c>
      <c r="D912" s="89" cm="1">
        <f t="array" aca="1" ref="D912" ca="1">IF(INDIRECT(VLOOKUP(B912,B$8:C$38,2,FALSE)&amp;(10*A912-1))="","",INDIRECT(VLOOKUP(B912,B$8:C$38,2,FALSE)&amp;(10*A912-1)))</f>
        <v>46818</v>
      </c>
      <c r="E912" s="17" t="str">
        <f t="shared" ca="1" si="114"/>
        <v>月</v>
      </c>
      <c r="F912" s="17" t="str" cm="1">
        <f t="array" aca="1" ref="F912" ca="1">IF(E912="","",IF(INDIRECT(VLOOKUP(B912,B$8:C$38,2,FALSE)&amp;(10*A912+3))="","",INDIRECT(VLOOKUP(B912,B$8:C$38,2,FALSE)&amp;(10*A912+3))))</f>
        <v/>
      </c>
      <c r="G912" s="17" t="str" cm="1">
        <f t="array" aca="1" ref="G912" ca="1">IF(E912="","",IF(INDIRECT(VLOOKUP(B912,B$8:C$38,2,FALSE)&amp;(10*A912+5))="","",INDIRECT(VLOOKUP(B912,B$8:C$38,2,FALSE)&amp;(10*A912+5))))</f>
        <v/>
      </c>
      <c r="H912" s="17" t="str" cm="1">
        <f t="array" aca="1" ref="H912" ca="1">IF(G912="","",IF(G912="●","振替後",IF(G912="▲","振替前",IF(G912="○","休日",IF(G912="外","非対象期間",IF(INDIRECT(VLOOKUP(B912,B$8:C$38,2,FALSE)&amp;(10*A912+5))="","",INDIRECT(VLOOKUP(B912,B$8:C$38,2,FALSE)&amp;(10*A912+5))))))))</f>
        <v/>
      </c>
    </row>
    <row r="913" spans="1:8">
      <c r="A913" s="17">
        <f t="shared" si="112"/>
        <v>30</v>
      </c>
      <c r="B913" s="17">
        <f t="shared" si="113"/>
        <v>7</v>
      </c>
      <c r="D913" s="89" cm="1">
        <f t="array" aca="1" ref="D913" ca="1">IF(INDIRECT(VLOOKUP(B913,B$8:C$38,2,FALSE)&amp;(10*A913-1))="","",INDIRECT(VLOOKUP(B913,B$8:C$38,2,FALSE)&amp;(10*A913-1)))</f>
        <v>46819</v>
      </c>
      <c r="E913" s="17" t="str">
        <f t="shared" ca="1" si="114"/>
        <v>火</v>
      </c>
      <c r="F913" s="17" t="str" cm="1">
        <f t="array" aca="1" ref="F913" ca="1">IF(E913="","",IF(INDIRECT(VLOOKUP(B913,B$8:C$38,2,FALSE)&amp;(10*A913+3))="","",INDIRECT(VLOOKUP(B913,B$8:C$38,2,FALSE)&amp;(10*A913+3))))</f>
        <v/>
      </c>
      <c r="G913" s="17" t="str" cm="1">
        <f t="array" aca="1" ref="G913" ca="1">IF(E913="","",IF(INDIRECT(VLOOKUP(B913,B$8:C$38,2,FALSE)&amp;(10*A913+5))="","",INDIRECT(VLOOKUP(B913,B$8:C$38,2,FALSE)&amp;(10*A913+5))))</f>
        <v/>
      </c>
      <c r="H913" s="17" t="str" cm="1">
        <f t="array" aca="1" ref="H913" ca="1">IF(G913="","",IF(G913="●","振替後",IF(G913="▲","振替前",IF(G913="○","休日",IF(G913="外","非対象期間",IF(INDIRECT(VLOOKUP(B913,B$8:C$38,2,FALSE)&amp;(10*A913+5))="","",INDIRECT(VLOOKUP(B913,B$8:C$38,2,FALSE)&amp;(10*A913+5))))))))</f>
        <v/>
      </c>
    </row>
    <row r="914" spans="1:8">
      <c r="A914" s="17">
        <f t="shared" si="112"/>
        <v>30</v>
      </c>
      <c r="B914" s="17">
        <f t="shared" si="113"/>
        <v>8</v>
      </c>
      <c r="D914" s="89" cm="1">
        <f t="array" aca="1" ref="D914" ca="1">IF(INDIRECT(VLOOKUP(B914,B$8:C$38,2,FALSE)&amp;(10*A914-1))="","",INDIRECT(VLOOKUP(B914,B$8:C$38,2,FALSE)&amp;(10*A914-1)))</f>
        <v>46820</v>
      </c>
      <c r="E914" s="17" t="str">
        <f t="shared" ca="1" si="114"/>
        <v>水</v>
      </c>
      <c r="F914" s="17" t="str" cm="1">
        <f t="array" aca="1" ref="F914" ca="1">IF(E914="","",IF(INDIRECT(VLOOKUP(B914,B$8:C$38,2,FALSE)&amp;(10*A914+3))="","",INDIRECT(VLOOKUP(B914,B$8:C$38,2,FALSE)&amp;(10*A914+3))))</f>
        <v/>
      </c>
      <c r="G914" s="17" t="str" cm="1">
        <f t="array" aca="1" ref="G914" ca="1">IF(E914="","",IF(INDIRECT(VLOOKUP(B914,B$8:C$38,2,FALSE)&amp;(10*A914+5))="","",INDIRECT(VLOOKUP(B914,B$8:C$38,2,FALSE)&amp;(10*A914+5))))</f>
        <v/>
      </c>
      <c r="H914" s="17" t="str" cm="1">
        <f t="array" aca="1" ref="H914" ca="1">IF(G914="","",IF(G914="●","振替後",IF(G914="▲","振替前",IF(G914="○","休日",IF(G914="外","非対象期間",IF(INDIRECT(VLOOKUP(B914,B$8:C$38,2,FALSE)&amp;(10*A914+5))="","",INDIRECT(VLOOKUP(B914,B$8:C$38,2,FALSE)&amp;(10*A914+5))))))))</f>
        <v/>
      </c>
    </row>
    <row r="915" spans="1:8">
      <c r="A915" s="17">
        <f t="shared" si="112"/>
        <v>30</v>
      </c>
      <c r="B915" s="17">
        <f t="shared" si="113"/>
        <v>9</v>
      </c>
      <c r="D915" s="89" cm="1">
        <f t="array" aca="1" ref="D915" ca="1">IF(INDIRECT(VLOOKUP(B915,B$8:C$38,2,FALSE)&amp;(10*A915-1))="","",INDIRECT(VLOOKUP(B915,B$8:C$38,2,FALSE)&amp;(10*A915-1)))</f>
        <v>46821</v>
      </c>
      <c r="E915" s="17" t="str">
        <f t="shared" ca="1" si="114"/>
        <v>木</v>
      </c>
      <c r="F915" s="17" t="str" cm="1">
        <f t="array" aca="1" ref="F915" ca="1">IF(E915="","",IF(INDIRECT(VLOOKUP(B915,B$8:C$38,2,FALSE)&amp;(10*A915+3))="","",INDIRECT(VLOOKUP(B915,B$8:C$38,2,FALSE)&amp;(10*A915+3))))</f>
        <v/>
      </c>
      <c r="G915" s="17" t="str" cm="1">
        <f t="array" aca="1" ref="G915" ca="1">IF(E915="","",IF(INDIRECT(VLOOKUP(B915,B$8:C$38,2,FALSE)&amp;(10*A915+5))="","",INDIRECT(VLOOKUP(B915,B$8:C$38,2,FALSE)&amp;(10*A915+5))))</f>
        <v/>
      </c>
      <c r="H915" s="17" t="str" cm="1">
        <f t="array" aca="1" ref="H915" ca="1">IF(G915="","",IF(G915="●","振替後",IF(G915="▲","振替前",IF(G915="○","休日",IF(G915="外","非対象期間",IF(INDIRECT(VLOOKUP(B915,B$8:C$38,2,FALSE)&amp;(10*A915+5))="","",INDIRECT(VLOOKUP(B915,B$8:C$38,2,FALSE)&amp;(10*A915+5))))))))</f>
        <v/>
      </c>
    </row>
    <row r="916" spans="1:8">
      <c r="A916" s="17">
        <f t="shared" si="112"/>
        <v>30</v>
      </c>
      <c r="B916" s="17">
        <f t="shared" si="113"/>
        <v>10</v>
      </c>
      <c r="D916" s="89" cm="1">
        <f t="array" aca="1" ref="D916" ca="1">IF(INDIRECT(VLOOKUP(B916,B$8:C$38,2,FALSE)&amp;(10*A916-1))="","",INDIRECT(VLOOKUP(B916,B$8:C$38,2,FALSE)&amp;(10*A916-1)))</f>
        <v>46822</v>
      </c>
      <c r="E916" s="17" t="str">
        <f t="shared" ca="1" si="114"/>
        <v>金</v>
      </c>
      <c r="F916" s="17" t="str" cm="1">
        <f t="array" aca="1" ref="F916" ca="1">IF(E916="","",IF(INDIRECT(VLOOKUP(B916,B$8:C$38,2,FALSE)&amp;(10*A916+3))="","",INDIRECT(VLOOKUP(B916,B$8:C$38,2,FALSE)&amp;(10*A916+3))))</f>
        <v/>
      </c>
      <c r="G916" s="17" t="str" cm="1">
        <f t="array" aca="1" ref="G916" ca="1">IF(E916="","",IF(INDIRECT(VLOOKUP(B916,B$8:C$38,2,FALSE)&amp;(10*A916+5))="","",INDIRECT(VLOOKUP(B916,B$8:C$38,2,FALSE)&amp;(10*A916+5))))</f>
        <v/>
      </c>
      <c r="H916" s="17" t="str" cm="1">
        <f t="array" aca="1" ref="H916" ca="1">IF(G916="","",IF(G916="●","振替後",IF(G916="▲","振替前",IF(G916="○","休日",IF(G916="外","非対象期間",IF(INDIRECT(VLOOKUP(B916,B$8:C$38,2,FALSE)&amp;(10*A916+5))="","",INDIRECT(VLOOKUP(B916,B$8:C$38,2,FALSE)&amp;(10*A916+5))))))))</f>
        <v/>
      </c>
    </row>
    <row r="917" spans="1:8">
      <c r="A917" s="17">
        <f t="shared" si="112"/>
        <v>30</v>
      </c>
      <c r="B917" s="17">
        <f t="shared" si="113"/>
        <v>11</v>
      </c>
      <c r="D917" s="89" cm="1">
        <f t="array" aca="1" ref="D917" ca="1">IF(INDIRECT(VLOOKUP(B917,B$8:C$38,2,FALSE)&amp;(10*A917-1))="","",INDIRECT(VLOOKUP(B917,B$8:C$38,2,FALSE)&amp;(10*A917-1)))</f>
        <v>46823</v>
      </c>
      <c r="E917" s="17" t="str">
        <f t="shared" ca="1" si="114"/>
        <v>土</v>
      </c>
      <c r="F917" s="17" t="str" cm="1">
        <f t="array" aca="1" ref="F917" ca="1">IF(E917="","",IF(INDIRECT(VLOOKUP(B917,B$8:C$38,2,FALSE)&amp;(10*A917+3))="","",INDIRECT(VLOOKUP(B917,B$8:C$38,2,FALSE)&amp;(10*A917+3))))</f>
        <v/>
      </c>
      <c r="G917" s="17" t="str" cm="1">
        <f t="array" aca="1" ref="G917" ca="1">IF(E917="","",IF(INDIRECT(VLOOKUP(B917,B$8:C$38,2,FALSE)&amp;(10*A917+5))="","",INDIRECT(VLOOKUP(B917,B$8:C$38,2,FALSE)&amp;(10*A917+5))))</f>
        <v/>
      </c>
      <c r="H917" s="17" t="str" cm="1">
        <f t="array" aca="1" ref="H917" ca="1">IF(G917="","",IF(G917="●","振替後",IF(G917="▲","振替前",IF(G917="○","休日",IF(G917="外","非対象期間",IF(INDIRECT(VLOOKUP(B917,B$8:C$38,2,FALSE)&amp;(10*A917+5))="","",INDIRECT(VLOOKUP(B917,B$8:C$38,2,FALSE)&amp;(10*A917+5))))))))</f>
        <v/>
      </c>
    </row>
    <row r="918" spans="1:8">
      <c r="A918" s="17">
        <f t="shared" si="112"/>
        <v>30</v>
      </c>
      <c r="B918" s="17">
        <f t="shared" si="113"/>
        <v>12</v>
      </c>
      <c r="D918" s="89" cm="1">
        <f t="array" aca="1" ref="D918" ca="1">IF(INDIRECT(VLOOKUP(B918,B$8:C$38,2,FALSE)&amp;(10*A918-1))="","",INDIRECT(VLOOKUP(B918,B$8:C$38,2,FALSE)&amp;(10*A918-1)))</f>
        <v>46824</v>
      </c>
      <c r="E918" s="17" t="str">
        <f t="shared" ca="1" si="114"/>
        <v>日</v>
      </c>
      <c r="F918" s="17" t="str" cm="1">
        <f t="array" aca="1" ref="F918" ca="1">IF(E918="","",IF(INDIRECT(VLOOKUP(B918,B$8:C$38,2,FALSE)&amp;(10*A918+3))="","",INDIRECT(VLOOKUP(B918,B$8:C$38,2,FALSE)&amp;(10*A918+3))))</f>
        <v/>
      </c>
      <c r="G918" s="17" t="str" cm="1">
        <f t="array" aca="1" ref="G918" ca="1">IF(E918="","",IF(INDIRECT(VLOOKUP(B918,B$8:C$38,2,FALSE)&amp;(10*A918+5))="","",INDIRECT(VLOOKUP(B918,B$8:C$38,2,FALSE)&amp;(10*A918+5))))</f>
        <v/>
      </c>
      <c r="H918" s="17" t="str" cm="1">
        <f t="array" aca="1" ref="H918" ca="1">IF(G918="","",IF(G918="●","振替後",IF(G918="▲","振替前",IF(G918="○","休日",IF(G918="外","非対象期間",IF(INDIRECT(VLOOKUP(B918,B$8:C$38,2,FALSE)&amp;(10*A918+5))="","",INDIRECT(VLOOKUP(B918,B$8:C$38,2,FALSE)&amp;(10*A918+5))))))))</f>
        <v/>
      </c>
    </row>
    <row r="919" spans="1:8">
      <c r="A919" s="17">
        <f t="shared" si="112"/>
        <v>30</v>
      </c>
      <c r="B919" s="17">
        <f t="shared" si="113"/>
        <v>13</v>
      </c>
      <c r="D919" s="89" cm="1">
        <f t="array" aca="1" ref="D919" ca="1">IF(INDIRECT(VLOOKUP(B919,B$8:C$38,2,FALSE)&amp;(10*A919-1))="","",INDIRECT(VLOOKUP(B919,B$8:C$38,2,FALSE)&amp;(10*A919-1)))</f>
        <v>46825</v>
      </c>
      <c r="E919" s="17" t="str">
        <f t="shared" ca="1" si="114"/>
        <v>月</v>
      </c>
      <c r="F919" s="17" t="str" cm="1">
        <f t="array" aca="1" ref="F919" ca="1">IF(E919="","",IF(INDIRECT(VLOOKUP(B919,B$8:C$38,2,FALSE)&amp;(10*A919+3))="","",INDIRECT(VLOOKUP(B919,B$8:C$38,2,FALSE)&amp;(10*A919+3))))</f>
        <v/>
      </c>
      <c r="G919" s="17" t="str" cm="1">
        <f t="array" aca="1" ref="G919" ca="1">IF(E919="","",IF(INDIRECT(VLOOKUP(B919,B$8:C$38,2,FALSE)&amp;(10*A919+5))="","",INDIRECT(VLOOKUP(B919,B$8:C$38,2,FALSE)&amp;(10*A919+5))))</f>
        <v/>
      </c>
      <c r="H919" s="17" t="str" cm="1">
        <f t="array" aca="1" ref="H919" ca="1">IF(G919="","",IF(G919="●","振替後",IF(G919="▲","振替前",IF(G919="○","休日",IF(G919="外","非対象期間",IF(INDIRECT(VLOOKUP(B919,B$8:C$38,2,FALSE)&amp;(10*A919+5))="","",INDIRECT(VLOOKUP(B919,B$8:C$38,2,FALSE)&amp;(10*A919+5))))))))</f>
        <v/>
      </c>
    </row>
    <row r="920" spans="1:8">
      <c r="A920" s="17">
        <f t="shared" si="112"/>
        <v>30</v>
      </c>
      <c r="B920" s="17">
        <f t="shared" si="113"/>
        <v>14</v>
      </c>
      <c r="D920" s="89" cm="1">
        <f t="array" aca="1" ref="D920" ca="1">IF(INDIRECT(VLOOKUP(B920,B$8:C$38,2,FALSE)&amp;(10*A920-1))="","",INDIRECT(VLOOKUP(B920,B$8:C$38,2,FALSE)&amp;(10*A920-1)))</f>
        <v>46826</v>
      </c>
      <c r="E920" s="17" t="str">
        <f t="shared" ca="1" si="114"/>
        <v>火</v>
      </c>
      <c r="F920" s="17" t="str" cm="1">
        <f t="array" aca="1" ref="F920" ca="1">IF(E920="","",IF(INDIRECT(VLOOKUP(B920,B$8:C$38,2,FALSE)&amp;(10*A920+3))="","",INDIRECT(VLOOKUP(B920,B$8:C$38,2,FALSE)&amp;(10*A920+3))))</f>
        <v/>
      </c>
      <c r="G920" s="17" t="str" cm="1">
        <f t="array" aca="1" ref="G920" ca="1">IF(E920="","",IF(INDIRECT(VLOOKUP(B920,B$8:C$38,2,FALSE)&amp;(10*A920+5))="","",INDIRECT(VLOOKUP(B920,B$8:C$38,2,FALSE)&amp;(10*A920+5))))</f>
        <v/>
      </c>
      <c r="H920" s="17" t="str" cm="1">
        <f t="array" aca="1" ref="H920" ca="1">IF(G920="","",IF(G920="●","振替後",IF(G920="▲","振替前",IF(G920="○","休日",IF(G920="外","非対象期間",IF(INDIRECT(VLOOKUP(B920,B$8:C$38,2,FALSE)&amp;(10*A920+5))="","",INDIRECT(VLOOKUP(B920,B$8:C$38,2,FALSE)&amp;(10*A920+5))))))))</f>
        <v/>
      </c>
    </row>
    <row r="921" spans="1:8">
      <c r="A921" s="17">
        <f t="shared" si="112"/>
        <v>30</v>
      </c>
      <c r="B921" s="17">
        <f t="shared" si="113"/>
        <v>15</v>
      </c>
      <c r="D921" s="89" cm="1">
        <f t="array" aca="1" ref="D921" ca="1">IF(INDIRECT(VLOOKUP(B921,B$8:C$38,2,FALSE)&amp;(10*A921-1))="","",INDIRECT(VLOOKUP(B921,B$8:C$38,2,FALSE)&amp;(10*A921-1)))</f>
        <v>46827</v>
      </c>
      <c r="E921" s="17" t="str">
        <f t="shared" ca="1" si="114"/>
        <v>水</v>
      </c>
      <c r="F921" s="17" t="str" cm="1">
        <f t="array" aca="1" ref="F921" ca="1">IF(E921="","",IF(INDIRECT(VLOOKUP(B921,B$8:C$38,2,FALSE)&amp;(10*A921+3))="","",INDIRECT(VLOOKUP(B921,B$8:C$38,2,FALSE)&amp;(10*A921+3))))</f>
        <v/>
      </c>
      <c r="G921" s="17" t="str" cm="1">
        <f t="array" aca="1" ref="G921" ca="1">IF(E921="","",IF(INDIRECT(VLOOKUP(B921,B$8:C$38,2,FALSE)&amp;(10*A921+5))="","",INDIRECT(VLOOKUP(B921,B$8:C$38,2,FALSE)&amp;(10*A921+5))))</f>
        <v/>
      </c>
      <c r="H921" s="17" t="str" cm="1">
        <f t="array" aca="1" ref="H921" ca="1">IF(G921="","",IF(G921="●","振替後",IF(G921="▲","振替前",IF(G921="○","休日",IF(G921="外","非対象期間",IF(INDIRECT(VLOOKUP(B921,B$8:C$38,2,FALSE)&amp;(10*A921+5))="","",INDIRECT(VLOOKUP(B921,B$8:C$38,2,FALSE)&amp;(10*A921+5))))))))</f>
        <v/>
      </c>
    </row>
    <row r="922" spans="1:8">
      <c r="A922" s="17">
        <f t="shared" si="112"/>
        <v>30</v>
      </c>
      <c r="B922" s="17">
        <f t="shared" si="113"/>
        <v>16</v>
      </c>
      <c r="D922" s="89" cm="1">
        <f t="array" aca="1" ref="D922" ca="1">IF(INDIRECT(VLOOKUP(B922,B$8:C$38,2,FALSE)&amp;(10*A922-1))="","",INDIRECT(VLOOKUP(B922,B$8:C$38,2,FALSE)&amp;(10*A922-1)))</f>
        <v>46828</v>
      </c>
      <c r="E922" s="17" t="str">
        <f t="shared" ca="1" si="114"/>
        <v>木</v>
      </c>
      <c r="F922" s="17" t="str" cm="1">
        <f t="array" aca="1" ref="F922" ca="1">IF(E922="","",IF(INDIRECT(VLOOKUP(B922,B$8:C$38,2,FALSE)&amp;(10*A922+3))="","",INDIRECT(VLOOKUP(B922,B$8:C$38,2,FALSE)&amp;(10*A922+3))))</f>
        <v/>
      </c>
      <c r="G922" s="17" t="str" cm="1">
        <f t="array" aca="1" ref="G922" ca="1">IF(E922="","",IF(INDIRECT(VLOOKUP(B922,B$8:C$38,2,FALSE)&amp;(10*A922+5))="","",INDIRECT(VLOOKUP(B922,B$8:C$38,2,FALSE)&amp;(10*A922+5))))</f>
        <v/>
      </c>
      <c r="H922" s="17" t="str" cm="1">
        <f t="array" aca="1" ref="H922" ca="1">IF(G922="","",IF(G922="●","振替後",IF(G922="▲","振替前",IF(G922="○","休日",IF(G922="外","非対象期間",IF(INDIRECT(VLOOKUP(B922,B$8:C$38,2,FALSE)&amp;(10*A922+5))="","",INDIRECT(VLOOKUP(B922,B$8:C$38,2,FALSE)&amp;(10*A922+5))))))))</f>
        <v/>
      </c>
    </row>
    <row r="923" spans="1:8">
      <c r="A923" s="17">
        <f t="shared" si="112"/>
        <v>30</v>
      </c>
      <c r="B923" s="17">
        <f t="shared" si="113"/>
        <v>17</v>
      </c>
      <c r="D923" s="89" cm="1">
        <f t="array" aca="1" ref="D923" ca="1">IF(INDIRECT(VLOOKUP(B923,B$8:C$38,2,FALSE)&amp;(10*A923-1))="","",INDIRECT(VLOOKUP(B923,B$8:C$38,2,FALSE)&amp;(10*A923-1)))</f>
        <v>46829</v>
      </c>
      <c r="E923" s="17" t="str">
        <f t="shared" ca="1" si="114"/>
        <v>金</v>
      </c>
      <c r="F923" s="17" t="str" cm="1">
        <f t="array" aca="1" ref="F923" ca="1">IF(E923="","",IF(INDIRECT(VLOOKUP(B923,B$8:C$38,2,FALSE)&amp;(10*A923+3))="","",INDIRECT(VLOOKUP(B923,B$8:C$38,2,FALSE)&amp;(10*A923+3))))</f>
        <v/>
      </c>
      <c r="G923" s="17" t="str" cm="1">
        <f t="array" aca="1" ref="G923" ca="1">IF(E923="","",IF(INDIRECT(VLOOKUP(B923,B$8:C$38,2,FALSE)&amp;(10*A923+5))="","",INDIRECT(VLOOKUP(B923,B$8:C$38,2,FALSE)&amp;(10*A923+5))))</f>
        <v/>
      </c>
      <c r="H923" s="17" t="str" cm="1">
        <f t="array" aca="1" ref="H923" ca="1">IF(G923="","",IF(G923="●","振替後",IF(G923="▲","振替前",IF(G923="○","休日",IF(G923="外","非対象期間",IF(INDIRECT(VLOOKUP(B923,B$8:C$38,2,FALSE)&amp;(10*A923+5))="","",INDIRECT(VLOOKUP(B923,B$8:C$38,2,FALSE)&amp;(10*A923+5))))))))</f>
        <v/>
      </c>
    </row>
    <row r="924" spans="1:8">
      <c r="A924" s="17">
        <f t="shared" si="112"/>
        <v>30</v>
      </c>
      <c r="B924" s="17">
        <f t="shared" si="113"/>
        <v>18</v>
      </c>
      <c r="D924" s="89" cm="1">
        <f t="array" aca="1" ref="D924" ca="1">IF(INDIRECT(VLOOKUP(B924,B$8:C$38,2,FALSE)&amp;(10*A924-1))="","",INDIRECT(VLOOKUP(B924,B$8:C$38,2,FALSE)&amp;(10*A924-1)))</f>
        <v>46830</v>
      </c>
      <c r="E924" s="17" t="str">
        <f t="shared" ca="1" si="114"/>
        <v>土</v>
      </c>
      <c r="F924" s="17" t="str" cm="1">
        <f t="array" aca="1" ref="F924" ca="1">IF(E924="","",IF(INDIRECT(VLOOKUP(B924,B$8:C$38,2,FALSE)&amp;(10*A924+3))="","",INDIRECT(VLOOKUP(B924,B$8:C$38,2,FALSE)&amp;(10*A924+3))))</f>
        <v/>
      </c>
      <c r="G924" s="17" t="str" cm="1">
        <f t="array" aca="1" ref="G924" ca="1">IF(E924="","",IF(INDIRECT(VLOOKUP(B924,B$8:C$38,2,FALSE)&amp;(10*A924+5))="","",INDIRECT(VLOOKUP(B924,B$8:C$38,2,FALSE)&amp;(10*A924+5))))</f>
        <v/>
      </c>
      <c r="H924" s="17" t="str" cm="1">
        <f t="array" aca="1" ref="H924" ca="1">IF(G924="","",IF(G924="●","振替後",IF(G924="▲","振替前",IF(G924="○","休日",IF(G924="外","非対象期間",IF(INDIRECT(VLOOKUP(B924,B$8:C$38,2,FALSE)&amp;(10*A924+5))="","",INDIRECT(VLOOKUP(B924,B$8:C$38,2,FALSE)&amp;(10*A924+5))))))))</f>
        <v/>
      </c>
    </row>
    <row r="925" spans="1:8">
      <c r="A925" s="17">
        <f t="shared" si="112"/>
        <v>30</v>
      </c>
      <c r="B925" s="17">
        <f t="shared" si="113"/>
        <v>19</v>
      </c>
      <c r="D925" s="89" cm="1">
        <f t="array" aca="1" ref="D925" ca="1">IF(INDIRECT(VLOOKUP(B925,B$8:C$38,2,FALSE)&amp;(10*A925-1))="","",INDIRECT(VLOOKUP(B925,B$8:C$38,2,FALSE)&amp;(10*A925-1)))</f>
        <v>46831</v>
      </c>
      <c r="E925" s="17" t="str">
        <f t="shared" ca="1" si="114"/>
        <v>日</v>
      </c>
      <c r="F925" s="17" t="str" cm="1">
        <f t="array" aca="1" ref="F925" ca="1">IF(E925="","",IF(INDIRECT(VLOOKUP(B925,B$8:C$38,2,FALSE)&amp;(10*A925+3))="","",INDIRECT(VLOOKUP(B925,B$8:C$38,2,FALSE)&amp;(10*A925+3))))</f>
        <v/>
      </c>
      <c r="G925" s="17" t="str" cm="1">
        <f t="array" aca="1" ref="G925" ca="1">IF(E925="","",IF(INDIRECT(VLOOKUP(B925,B$8:C$38,2,FALSE)&amp;(10*A925+5))="","",INDIRECT(VLOOKUP(B925,B$8:C$38,2,FALSE)&amp;(10*A925+5))))</f>
        <v/>
      </c>
      <c r="H925" s="17" t="str" cm="1">
        <f t="array" aca="1" ref="H925" ca="1">IF(G925="","",IF(G925="●","振替後",IF(G925="▲","振替前",IF(G925="○","休日",IF(G925="外","非対象期間",IF(INDIRECT(VLOOKUP(B925,B$8:C$38,2,FALSE)&amp;(10*A925+5))="","",INDIRECT(VLOOKUP(B925,B$8:C$38,2,FALSE)&amp;(10*A925+5))))))))</f>
        <v/>
      </c>
    </row>
    <row r="926" spans="1:8">
      <c r="A926" s="17">
        <f t="shared" si="112"/>
        <v>30</v>
      </c>
      <c r="B926" s="17">
        <f t="shared" si="113"/>
        <v>20</v>
      </c>
      <c r="D926" s="89" cm="1">
        <f t="array" aca="1" ref="D926" ca="1">IF(INDIRECT(VLOOKUP(B926,B$8:C$38,2,FALSE)&amp;(10*A926-1))="","",INDIRECT(VLOOKUP(B926,B$8:C$38,2,FALSE)&amp;(10*A926-1)))</f>
        <v>46832</v>
      </c>
      <c r="E926" s="17" t="str">
        <f t="shared" ca="1" si="114"/>
        <v>月</v>
      </c>
      <c r="F926" s="17" t="str" cm="1">
        <f t="array" aca="1" ref="F926" ca="1">IF(E926="","",IF(INDIRECT(VLOOKUP(B926,B$8:C$38,2,FALSE)&amp;(10*A926+3))="","",INDIRECT(VLOOKUP(B926,B$8:C$38,2,FALSE)&amp;(10*A926+3))))</f>
        <v/>
      </c>
      <c r="G926" s="17" t="str" cm="1">
        <f t="array" aca="1" ref="G926" ca="1">IF(E926="","",IF(INDIRECT(VLOOKUP(B926,B$8:C$38,2,FALSE)&amp;(10*A926+5))="","",INDIRECT(VLOOKUP(B926,B$8:C$38,2,FALSE)&amp;(10*A926+5))))</f>
        <v/>
      </c>
      <c r="H926" s="17" t="str" cm="1">
        <f t="array" aca="1" ref="H926" ca="1">IF(G926="","",IF(G926="●","振替後",IF(G926="▲","振替前",IF(G926="○","休日",IF(G926="外","非対象期間",IF(INDIRECT(VLOOKUP(B926,B$8:C$38,2,FALSE)&amp;(10*A926+5))="","",INDIRECT(VLOOKUP(B926,B$8:C$38,2,FALSE)&amp;(10*A926+5))))))))</f>
        <v/>
      </c>
    </row>
    <row r="927" spans="1:8">
      <c r="A927" s="17">
        <f t="shared" si="112"/>
        <v>30</v>
      </c>
      <c r="B927" s="17">
        <f t="shared" si="113"/>
        <v>21</v>
      </c>
      <c r="D927" s="89" cm="1">
        <f t="array" aca="1" ref="D927" ca="1">IF(INDIRECT(VLOOKUP(B927,B$8:C$38,2,FALSE)&amp;(10*A927-1))="","",INDIRECT(VLOOKUP(B927,B$8:C$38,2,FALSE)&amp;(10*A927-1)))</f>
        <v>46833</v>
      </c>
      <c r="E927" s="17" t="str">
        <f t="shared" ca="1" si="114"/>
        <v>火</v>
      </c>
      <c r="F927" s="17" t="str" cm="1">
        <f t="array" aca="1" ref="F927" ca="1">IF(E927="","",IF(INDIRECT(VLOOKUP(B927,B$8:C$38,2,FALSE)&amp;(10*A927+3))="","",INDIRECT(VLOOKUP(B927,B$8:C$38,2,FALSE)&amp;(10*A927+3))))</f>
        <v/>
      </c>
      <c r="G927" s="17" t="str" cm="1">
        <f t="array" aca="1" ref="G927" ca="1">IF(E927="","",IF(INDIRECT(VLOOKUP(B927,B$8:C$38,2,FALSE)&amp;(10*A927+5))="","",INDIRECT(VLOOKUP(B927,B$8:C$38,2,FALSE)&amp;(10*A927+5))))</f>
        <v/>
      </c>
      <c r="H927" s="17" t="str" cm="1">
        <f t="array" aca="1" ref="H927" ca="1">IF(G927="","",IF(G927="●","振替後",IF(G927="▲","振替前",IF(G927="○","休日",IF(G927="外","非対象期間",IF(INDIRECT(VLOOKUP(B927,B$8:C$38,2,FALSE)&amp;(10*A927+5))="","",INDIRECT(VLOOKUP(B927,B$8:C$38,2,FALSE)&amp;(10*A927+5))))))))</f>
        <v/>
      </c>
    </row>
    <row r="928" spans="1:8">
      <c r="A928" s="17">
        <f t="shared" si="112"/>
        <v>30</v>
      </c>
      <c r="B928" s="17">
        <f t="shared" si="113"/>
        <v>22</v>
      </c>
      <c r="D928" s="89" cm="1">
        <f t="array" aca="1" ref="D928" ca="1">IF(INDIRECT(VLOOKUP(B928,B$8:C$38,2,FALSE)&amp;(10*A928-1))="","",INDIRECT(VLOOKUP(B928,B$8:C$38,2,FALSE)&amp;(10*A928-1)))</f>
        <v>46834</v>
      </c>
      <c r="E928" s="17" t="str">
        <f t="shared" ca="1" si="114"/>
        <v>水</v>
      </c>
      <c r="F928" s="17" t="str" cm="1">
        <f t="array" aca="1" ref="F928" ca="1">IF(E928="","",IF(INDIRECT(VLOOKUP(B928,B$8:C$38,2,FALSE)&amp;(10*A928+3))="","",INDIRECT(VLOOKUP(B928,B$8:C$38,2,FALSE)&amp;(10*A928+3))))</f>
        <v/>
      </c>
      <c r="G928" s="17" t="str" cm="1">
        <f t="array" aca="1" ref="G928" ca="1">IF(E928="","",IF(INDIRECT(VLOOKUP(B928,B$8:C$38,2,FALSE)&amp;(10*A928+5))="","",INDIRECT(VLOOKUP(B928,B$8:C$38,2,FALSE)&amp;(10*A928+5))))</f>
        <v/>
      </c>
      <c r="H928" s="17" t="str" cm="1">
        <f t="array" aca="1" ref="H928" ca="1">IF(G928="","",IF(G928="●","振替後",IF(G928="▲","振替前",IF(G928="○","休日",IF(G928="外","非対象期間",IF(INDIRECT(VLOOKUP(B928,B$8:C$38,2,FALSE)&amp;(10*A928+5))="","",INDIRECT(VLOOKUP(B928,B$8:C$38,2,FALSE)&amp;(10*A928+5))))))))</f>
        <v/>
      </c>
    </row>
    <row r="929" spans="1:8">
      <c r="A929" s="17">
        <f t="shared" si="112"/>
        <v>30</v>
      </c>
      <c r="B929" s="17">
        <f t="shared" si="113"/>
        <v>23</v>
      </c>
      <c r="D929" s="89" cm="1">
        <f t="array" aca="1" ref="D929" ca="1">IF(INDIRECT(VLOOKUP(B929,B$8:C$38,2,FALSE)&amp;(10*A929-1))="","",INDIRECT(VLOOKUP(B929,B$8:C$38,2,FALSE)&amp;(10*A929-1)))</f>
        <v>46835</v>
      </c>
      <c r="E929" s="17" t="str">
        <f t="shared" ca="1" si="114"/>
        <v>木</v>
      </c>
      <c r="F929" s="17" t="str" cm="1">
        <f t="array" aca="1" ref="F929" ca="1">IF(E929="","",IF(INDIRECT(VLOOKUP(B929,B$8:C$38,2,FALSE)&amp;(10*A929+3))="","",INDIRECT(VLOOKUP(B929,B$8:C$38,2,FALSE)&amp;(10*A929+3))))</f>
        <v/>
      </c>
      <c r="G929" s="17" t="str" cm="1">
        <f t="array" aca="1" ref="G929" ca="1">IF(E929="","",IF(INDIRECT(VLOOKUP(B929,B$8:C$38,2,FALSE)&amp;(10*A929+5))="","",INDIRECT(VLOOKUP(B929,B$8:C$38,2,FALSE)&amp;(10*A929+5))))</f>
        <v/>
      </c>
      <c r="H929" s="17" t="str" cm="1">
        <f t="array" aca="1" ref="H929" ca="1">IF(G929="","",IF(G929="●","振替後",IF(G929="▲","振替前",IF(G929="○","休日",IF(G929="外","非対象期間",IF(INDIRECT(VLOOKUP(B929,B$8:C$38,2,FALSE)&amp;(10*A929+5))="","",INDIRECT(VLOOKUP(B929,B$8:C$38,2,FALSE)&amp;(10*A929+5))))))))</f>
        <v/>
      </c>
    </row>
    <row r="930" spans="1:8">
      <c r="A930" s="17">
        <f t="shared" si="112"/>
        <v>30</v>
      </c>
      <c r="B930" s="17">
        <f t="shared" si="113"/>
        <v>24</v>
      </c>
      <c r="D930" s="89" cm="1">
        <f t="array" aca="1" ref="D930" ca="1">IF(INDIRECT(VLOOKUP(B930,B$8:C$38,2,FALSE)&amp;(10*A930-1))="","",INDIRECT(VLOOKUP(B930,B$8:C$38,2,FALSE)&amp;(10*A930-1)))</f>
        <v>46836</v>
      </c>
      <c r="E930" s="17" t="str">
        <f t="shared" ca="1" si="114"/>
        <v>金</v>
      </c>
      <c r="F930" s="17" t="str" cm="1">
        <f t="array" aca="1" ref="F930" ca="1">IF(E930="","",IF(INDIRECT(VLOOKUP(B930,B$8:C$38,2,FALSE)&amp;(10*A930+3))="","",INDIRECT(VLOOKUP(B930,B$8:C$38,2,FALSE)&amp;(10*A930+3))))</f>
        <v/>
      </c>
      <c r="G930" s="17" t="str" cm="1">
        <f t="array" aca="1" ref="G930" ca="1">IF(E930="","",IF(INDIRECT(VLOOKUP(B930,B$8:C$38,2,FALSE)&amp;(10*A930+5))="","",INDIRECT(VLOOKUP(B930,B$8:C$38,2,FALSE)&amp;(10*A930+5))))</f>
        <v/>
      </c>
      <c r="H930" s="17" t="str" cm="1">
        <f t="array" aca="1" ref="H930" ca="1">IF(G930="","",IF(G930="●","振替後",IF(G930="▲","振替前",IF(G930="○","休日",IF(G930="外","非対象期間",IF(INDIRECT(VLOOKUP(B930,B$8:C$38,2,FALSE)&amp;(10*A930+5))="","",INDIRECT(VLOOKUP(B930,B$8:C$38,2,FALSE)&amp;(10*A930+5))))))))</f>
        <v/>
      </c>
    </row>
    <row r="931" spans="1:8">
      <c r="A931" s="17">
        <f t="shared" si="112"/>
        <v>30</v>
      </c>
      <c r="B931" s="17">
        <f t="shared" si="113"/>
        <v>25</v>
      </c>
      <c r="D931" s="89" cm="1">
        <f t="array" aca="1" ref="D931" ca="1">IF(INDIRECT(VLOOKUP(B931,B$8:C$38,2,FALSE)&amp;(10*A931-1))="","",INDIRECT(VLOOKUP(B931,B$8:C$38,2,FALSE)&amp;(10*A931-1)))</f>
        <v>46837</v>
      </c>
      <c r="E931" s="17" t="str">
        <f t="shared" ca="1" si="114"/>
        <v>土</v>
      </c>
      <c r="F931" s="17" t="str" cm="1">
        <f t="array" aca="1" ref="F931" ca="1">IF(E931="","",IF(INDIRECT(VLOOKUP(B931,B$8:C$38,2,FALSE)&amp;(10*A931+3))="","",INDIRECT(VLOOKUP(B931,B$8:C$38,2,FALSE)&amp;(10*A931+3))))</f>
        <v/>
      </c>
      <c r="G931" s="17" t="str" cm="1">
        <f t="array" aca="1" ref="G931" ca="1">IF(E931="","",IF(INDIRECT(VLOOKUP(B931,B$8:C$38,2,FALSE)&amp;(10*A931+5))="","",INDIRECT(VLOOKUP(B931,B$8:C$38,2,FALSE)&amp;(10*A931+5))))</f>
        <v/>
      </c>
      <c r="H931" s="17" t="str" cm="1">
        <f t="array" aca="1" ref="H931" ca="1">IF(G931="","",IF(G931="●","振替後",IF(G931="▲","振替前",IF(G931="○","休日",IF(G931="外","非対象期間",IF(INDIRECT(VLOOKUP(B931,B$8:C$38,2,FALSE)&amp;(10*A931+5))="","",INDIRECT(VLOOKUP(B931,B$8:C$38,2,FALSE)&amp;(10*A931+5))))))))</f>
        <v/>
      </c>
    </row>
    <row r="932" spans="1:8">
      <c r="A932" s="17">
        <f t="shared" si="112"/>
        <v>30</v>
      </c>
      <c r="B932" s="17">
        <f t="shared" si="113"/>
        <v>26</v>
      </c>
      <c r="D932" s="89" cm="1">
        <f t="array" aca="1" ref="D932" ca="1">IF(INDIRECT(VLOOKUP(B932,B$8:C$38,2,FALSE)&amp;(10*A932-1))="","",INDIRECT(VLOOKUP(B932,B$8:C$38,2,FALSE)&amp;(10*A932-1)))</f>
        <v>46838</v>
      </c>
      <c r="E932" s="17" t="str">
        <f t="shared" ca="1" si="114"/>
        <v>日</v>
      </c>
      <c r="F932" s="17" t="str" cm="1">
        <f t="array" aca="1" ref="F932" ca="1">IF(E932="","",IF(INDIRECT(VLOOKUP(B932,B$8:C$38,2,FALSE)&amp;(10*A932+3))="","",INDIRECT(VLOOKUP(B932,B$8:C$38,2,FALSE)&amp;(10*A932+3))))</f>
        <v/>
      </c>
      <c r="G932" s="17" t="str" cm="1">
        <f t="array" aca="1" ref="G932" ca="1">IF(E932="","",IF(INDIRECT(VLOOKUP(B932,B$8:C$38,2,FALSE)&amp;(10*A932+5))="","",INDIRECT(VLOOKUP(B932,B$8:C$38,2,FALSE)&amp;(10*A932+5))))</f>
        <v/>
      </c>
      <c r="H932" s="17" t="str" cm="1">
        <f t="array" aca="1" ref="H932" ca="1">IF(G932="","",IF(G932="●","振替後",IF(G932="▲","振替前",IF(G932="○","休日",IF(G932="外","非対象期間",IF(INDIRECT(VLOOKUP(B932,B$8:C$38,2,FALSE)&amp;(10*A932+5))="","",INDIRECT(VLOOKUP(B932,B$8:C$38,2,FALSE)&amp;(10*A932+5))))))))</f>
        <v/>
      </c>
    </row>
    <row r="933" spans="1:8">
      <c r="A933" s="17">
        <f t="shared" si="112"/>
        <v>30</v>
      </c>
      <c r="B933" s="17">
        <f t="shared" si="113"/>
        <v>27</v>
      </c>
      <c r="D933" s="89" cm="1">
        <f t="array" aca="1" ref="D933" ca="1">IF(INDIRECT(VLOOKUP(B933,B$8:C$38,2,FALSE)&amp;(10*A933-1))="","",INDIRECT(VLOOKUP(B933,B$8:C$38,2,FALSE)&amp;(10*A933-1)))</f>
        <v>46839</v>
      </c>
      <c r="E933" s="17" t="str">
        <f t="shared" ca="1" si="114"/>
        <v>月</v>
      </c>
      <c r="F933" s="17" t="str" cm="1">
        <f t="array" aca="1" ref="F933" ca="1">IF(E933="","",IF(INDIRECT(VLOOKUP(B933,B$8:C$38,2,FALSE)&amp;(10*A933+3))="","",INDIRECT(VLOOKUP(B933,B$8:C$38,2,FALSE)&amp;(10*A933+3))))</f>
        <v/>
      </c>
      <c r="G933" s="17" t="str" cm="1">
        <f t="array" aca="1" ref="G933" ca="1">IF(E933="","",IF(INDIRECT(VLOOKUP(B933,B$8:C$38,2,FALSE)&amp;(10*A933+5))="","",INDIRECT(VLOOKUP(B933,B$8:C$38,2,FALSE)&amp;(10*A933+5))))</f>
        <v/>
      </c>
      <c r="H933" s="17" t="str" cm="1">
        <f t="array" aca="1" ref="H933" ca="1">IF(G933="","",IF(G933="●","振替後",IF(G933="▲","振替前",IF(G933="○","休日",IF(G933="外","非対象期間",IF(INDIRECT(VLOOKUP(B933,B$8:C$38,2,FALSE)&amp;(10*A933+5))="","",INDIRECT(VLOOKUP(B933,B$8:C$38,2,FALSE)&amp;(10*A933+5))))))))</f>
        <v/>
      </c>
    </row>
    <row r="934" spans="1:8">
      <c r="A934" s="17">
        <f t="shared" si="112"/>
        <v>30</v>
      </c>
      <c r="B934" s="17">
        <f t="shared" si="113"/>
        <v>28</v>
      </c>
      <c r="D934" s="89" cm="1">
        <f t="array" aca="1" ref="D934" ca="1">IF(INDIRECT(VLOOKUP(B934,B$8:C$38,2,FALSE)&amp;(10*A934-1))="","",INDIRECT(VLOOKUP(B934,B$8:C$38,2,FALSE)&amp;(10*A934-1)))</f>
        <v>46840</v>
      </c>
      <c r="E934" s="17" t="str">
        <f t="shared" ca="1" si="114"/>
        <v>火</v>
      </c>
      <c r="F934" s="17" t="str" cm="1">
        <f t="array" aca="1" ref="F934" ca="1">IF(E934="","",IF(INDIRECT(VLOOKUP(B934,B$8:C$38,2,FALSE)&amp;(10*A934+3))="","",INDIRECT(VLOOKUP(B934,B$8:C$38,2,FALSE)&amp;(10*A934+3))))</f>
        <v/>
      </c>
      <c r="G934" s="17" t="str" cm="1">
        <f t="array" aca="1" ref="G934" ca="1">IF(E934="","",IF(INDIRECT(VLOOKUP(B934,B$8:C$38,2,FALSE)&amp;(10*A934+5))="","",INDIRECT(VLOOKUP(B934,B$8:C$38,2,FALSE)&amp;(10*A934+5))))</f>
        <v/>
      </c>
      <c r="H934" s="17" t="str" cm="1">
        <f t="array" aca="1" ref="H934" ca="1">IF(G934="","",IF(G934="●","振替後",IF(G934="▲","振替前",IF(G934="○","休日",IF(G934="外","非対象期間",IF(INDIRECT(VLOOKUP(B934,B$8:C$38,2,FALSE)&amp;(10*A934+5))="","",INDIRECT(VLOOKUP(B934,B$8:C$38,2,FALSE)&amp;(10*A934+5))))))))</f>
        <v/>
      </c>
    </row>
    <row r="935" spans="1:8">
      <c r="A935" s="17">
        <f t="shared" si="112"/>
        <v>30</v>
      </c>
      <c r="B935" s="17">
        <f t="shared" si="113"/>
        <v>29</v>
      </c>
      <c r="D935" s="89" cm="1">
        <f t="array" aca="1" ref="D935" ca="1">IF(INDIRECT(VLOOKUP(B935,B$8:C$38,2,FALSE)&amp;(10*A935-1))="","",INDIRECT(VLOOKUP(B935,B$8:C$38,2,FALSE)&amp;(10*A935-1)))</f>
        <v>46841</v>
      </c>
      <c r="E935" s="17" t="str">
        <f t="shared" ca="1" si="114"/>
        <v>水</v>
      </c>
      <c r="F935" s="17" t="str" cm="1">
        <f t="array" aca="1" ref="F935" ca="1">IF(E935="","",IF(INDIRECT(VLOOKUP(B935,B$8:C$38,2,FALSE)&amp;(10*A935+3))="","",INDIRECT(VLOOKUP(B935,B$8:C$38,2,FALSE)&amp;(10*A935+3))))</f>
        <v/>
      </c>
      <c r="G935" s="17" t="str" cm="1">
        <f t="array" aca="1" ref="G935" ca="1">IF(E935="","",IF(INDIRECT(VLOOKUP(B935,B$8:C$38,2,FALSE)&amp;(10*A935+5))="","",INDIRECT(VLOOKUP(B935,B$8:C$38,2,FALSE)&amp;(10*A935+5))))</f>
        <v/>
      </c>
      <c r="H935" s="17" t="str" cm="1">
        <f t="array" aca="1" ref="H935" ca="1">IF(G935="","",IF(G935="●","振替後",IF(G935="▲","振替前",IF(G935="○","休日",IF(G935="外","非対象期間",IF(INDIRECT(VLOOKUP(B935,B$8:C$38,2,FALSE)&amp;(10*A935+5))="","",INDIRECT(VLOOKUP(B935,B$8:C$38,2,FALSE)&amp;(10*A935+5))))))))</f>
        <v/>
      </c>
    </row>
    <row r="936" spans="1:8">
      <c r="A936" s="17">
        <f t="shared" ref="A936:A999" si="115">IF(B936=1,A935+1,A935)</f>
        <v>30</v>
      </c>
      <c r="B936" s="17">
        <f t="shared" ref="B936:B999" si="116">IF(B935=31,1,B935+1)</f>
        <v>30</v>
      </c>
      <c r="D936" s="89" cm="1">
        <f t="array" aca="1" ref="D936" ca="1">IF(INDIRECT(VLOOKUP(B936,B$8:C$38,2,FALSE)&amp;(10*A936-1))="","",INDIRECT(VLOOKUP(B936,B$8:C$38,2,FALSE)&amp;(10*A936-1)))</f>
        <v>46842</v>
      </c>
      <c r="E936" s="17" t="str">
        <f t="shared" ca="1" si="114"/>
        <v>木</v>
      </c>
      <c r="F936" s="17" t="str" cm="1">
        <f t="array" aca="1" ref="F936" ca="1">IF(E936="","",IF(INDIRECT(VLOOKUP(B936,B$8:C$38,2,FALSE)&amp;(10*A936+3))="","",INDIRECT(VLOOKUP(B936,B$8:C$38,2,FALSE)&amp;(10*A936+3))))</f>
        <v/>
      </c>
      <c r="G936" s="17" t="str" cm="1">
        <f t="array" aca="1" ref="G936" ca="1">IF(E936="","",IF(INDIRECT(VLOOKUP(B936,B$8:C$38,2,FALSE)&amp;(10*A936+5))="","",INDIRECT(VLOOKUP(B936,B$8:C$38,2,FALSE)&amp;(10*A936+5))))</f>
        <v/>
      </c>
      <c r="H936" s="17" t="str" cm="1">
        <f t="array" aca="1" ref="H936" ca="1">IF(G936="","",IF(G936="●","振替後",IF(G936="▲","振替前",IF(G936="○","休日",IF(G936="外","非対象期間",IF(INDIRECT(VLOOKUP(B936,B$8:C$38,2,FALSE)&amp;(10*A936+5))="","",INDIRECT(VLOOKUP(B936,B$8:C$38,2,FALSE)&amp;(10*A936+5))))))))</f>
        <v/>
      </c>
    </row>
    <row r="937" spans="1:8">
      <c r="A937" s="17">
        <f t="shared" si="115"/>
        <v>30</v>
      </c>
      <c r="B937" s="17">
        <f t="shared" si="116"/>
        <v>31</v>
      </c>
      <c r="D937" s="89" cm="1">
        <f t="array" aca="1" ref="D937" ca="1">IF(INDIRECT(VLOOKUP(B937,B$8:C$38,2,FALSE)&amp;(10*A937-1))="","",INDIRECT(VLOOKUP(B937,B$8:C$38,2,FALSE)&amp;(10*A937-1)))</f>
        <v>46843</v>
      </c>
      <c r="E937" s="17" t="str">
        <f t="shared" ca="1" si="114"/>
        <v>金</v>
      </c>
      <c r="F937" s="17" t="str" cm="1">
        <f t="array" aca="1" ref="F937" ca="1">IF(E937="","",IF(INDIRECT(VLOOKUP(B937,B$8:C$38,2,FALSE)&amp;(10*A937+3))="","",INDIRECT(VLOOKUP(B937,B$8:C$38,2,FALSE)&amp;(10*A937+3))))</f>
        <v/>
      </c>
      <c r="G937" s="17" t="str" cm="1">
        <f t="array" aca="1" ref="G937" ca="1">IF(E937="","",IF(INDIRECT(VLOOKUP(B937,B$8:C$38,2,FALSE)&amp;(10*A937+5))="","",INDIRECT(VLOOKUP(B937,B$8:C$38,2,FALSE)&amp;(10*A937+5))))</f>
        <v/>
      </c>
      <c r="H937" s="17" t="str" cm="1">
        <f t="array" aca="1" ref="H937" ca="1">IF(G937="","",IF(G937="●","振替後",IF(G937="▲","振替前",IF(G937="○","休日",IF(G937="外","非対象期間",IF(INDIRECT(VLOOKUP(B937,B$8:C$38,2,FALSE)&amp;(10*A937+5))="","",INDIRECT(VLOOKUP(B937,B$8:C$38,2,FALSE)&amp;(10*A937+5))))))))</f>
        <v/>
      </c>
    </row>
    <row r="938" spans="1:8">
      <c r="A938" s="17">
        <f t="shared" si="115"/>
        <v>31</v>
      </c>
      <c r="B938" s="17">
        <f t="shared" si="116"/>
        <v>1</v>
      </c>
      <c r="D938" s="89" cm="1">
        <f t="array" aca="1" ref="D938" ca="1">IF(INDIRECT(VLOOKUP(B938,B$8:C$38,2,FALSE)&amp;(10*A938-1))="","",INDIRECT(VLOOKUP(B938,B$8:C$38,2,FALSE)&amp;(10*A938-1)))</f>
        <v>46844</v>
      </c>
      <c r="E938" s="17" t="str">
        <f t="shared" ca="1" si="114"/>
        <v>土</v>
      </c>
      <c r="F938" s="17" t="str" cm="1">
        <f t="array" aca="1" ref="F938" ca="1">IF(E938="","",IF(INDIRECT(VLOOKUP(B938,B$8:C$38,2,FALSE)&amp;(10*A938+3))="","",INDIRECT(VLOOKUP(B938,B$8:C$38,2,FALSE)&amp;(10*A938+3))))</f>
        <v/>
      </c>
      <c r="G938" s="17" t="str" cm="1">
        <f t="array" aca="1" ref="G938" ca="1">IF(E938="","",IF(INDIRECT(VLOOKUP(B938,B$8:C$38,2,FALSE)&amp;(10*A938+5))="","",INDIRECT(VLOOKUP(B938,B$8:C$38,2,FALSE)&amp;(10*A938+5))))</f>
        <v/>
      </c>
      <c r="H938" s="17" t="str" cm="1">
        <f t="array" aca="1" ref="H938" ca="1">IF(G938="","",IF(G938="●","振替後",IF(G938="▲","振替前",IF(G938="○","休日",IF(G938="外","非対象期間",IF(INDIRECT(VLOOKUP(B938,B$8:C$38,2,FALSE)&amp;(10*A938+5))="","",INDIRECT(VLOOKUP(B938,B$8:C$38,2,FALSE)&amp;(10*A938+5))))))))</f>
        <v/>
      </c>
    </row>
    <row r="939" spans="1:8">
      <c r="A939" s="17">
        <f t="shared" si="115"/>
        <v>31</v>
      </c>
      <c r="B939" s="17">
        <f t="shared" si="116"/>
        <v>2</v>
      </c>
      <c r="D939" s="89" cm="1">
        <f t="array" aca="1" ref="D939" ca="1">IF(INDIRECT(VLOOKUP(B939,B$8:C$38,2,FALSE)&amp;(10*A939-1))="","",INDIRECT(VLOOKUP(B939,B$8:C$38,2,FALSE)&amp;(10*A939-1)))</f>
        <v>46845</v>
      </c>
      <c r="E939" s="17" t="str">
        <f t="shared" ca="1" si="114"/>
        <v>日</v>
      </c>
      <c r="F939" s="17" t="str" cm="1">
        <f t="array" aca="1" ref="F939" ca="1">IF(E939="","",IF(INDIRECT(VLOOKUP(B939,B$8:C$38,2,FALSE)&amp;(10*A939+3))="","",INDIRECT(VLOOKUP(B939,B$8:C$38,2,FALSE)&amp;(10*A939+3))))</f>
        <v/>
      </c>
      <c r="G939" s="17" t="str" cm="1">
        <f t="array" aca="1" ref="G939" ca="1">IF(E939="","",IF(INDIRECT(VLOOKUP(B939,B$8:C$38,2,FALSE)&amp;(10*A939+5))="","",INDIRECT(VLOOKUP(B939,B$8:C$38,2,FALSE)&amp;(10*A939+5))))</f>
        <v/>
      </c>
      <c r="H939" s="17" t="str" cm="1">
        <f t="array" aca="1" ref="H939" ca="1">IF(G939="","",IF(G939="●","振替後",IF(G939="▲","振替前",IF(G939="○","休日",IF(G939="外","非対象期間",IF(INDIRECT(VLOOKUP(B939,B$8:C$38,2,FALSE)&amp;(10*A939+5))="","",INDIRECT(VLOOKUP(B939,B$8:C$38,2,FALSE)&amp;(10*A939+5))))))))</f>
        <v/>
      </c>
    </row>
    <row r="940" spans="1:8">
      <c r="A940" s="17">
        <f t="shared" si="115"/>
        <v>31</v>
      </c>
      <c r="B940" s="17">
        <f t="shared" si="116"/>
        <v>3</v>
      </c>
      <c r="D940" s="89" cm="1">
        <f t="array" aca="1" ref="D940" ca="1">IF(INDIRECT(VLOOKUP(B940,B$8:C$38,2,FALSE)&amp;(10*A940-1))="","",INDIRECT(VLOOKUP(B940,B$8:C$38,2,FALSE)&amp;(10*A940-1)))</f>
        <v>46846</v>
      </c>
      <c r="E940" s="17" t="str">
        <f t="shared" ca="1" si="114"/>
        <v>月</v>
      </c>
      <c r="F940" s="17" t="str" cm="1">
        <f t="array" aca="1" ref="F940" ca="1">IF(E940="","",IF(INDIRECT(VLOOKUP(B940,B$8:C$38,2,FALSE)&amp;(10*A940+3))="","",INDIRECT(VLOOKUP(B940,B$8:C$38,2,FALSE)&amp;(10*A940+3))))</f>
        <v/>
      </c>
      <c r="G940" s="17" t="str" cm="1">
        <f t="array" aca="1" ref="G940" ca="1">IF(E940="","",IF(INDIRECT(VLOOKUP(B940,B$8:C$38,2,FALSE)&amp;(10*A940+5))="","",INDIRECT(VLOOKUP(B940,B$8:C$38,2,FALSE)&amp;(10*A940+5))))</f>
        <v/>
      </c>
      <c r="H940" s="17" t="str" cm="1">
        <f t="array" aca="1" ref="H940" ca="1">IF(G940="","",IF(G940="●","振替後",IF(G940="▲","振替前",IF(G940="○","休日",IF(G940="外","非対象期間",IF(INDIRECT(VLOOKUP(B940,B$8:C$38,2,FALSE)&amp;(10*A940+5))="","",INDIRECT(VLOOKUP(B940,B$8:C$38,2,FALSE)&amp;(10*A940+5))))))))</f>
        <v/>
      </c>
    </row>
    <row r="941" spans="1:8">
      <c r="A941" s="17">
        <f t="shared" si="115"/>
        <v>31</v>
      </c>
      <c r="B941" s="17">
        <f t="shared" si="116"/>
        <v>4</v>
      </c>
      <c r="D941" s="89" cm="1">
        <f t="array" aca="1" ref="D941" ca="1">IF(INDIRECT(VLOOKUP(B941,B$8:C$38,2,FALSE)&amp;(10*A941-1))="","",INDIRECT(VLOOKUP(B941,B$8:C$38,2,FALSE)&amp;(10*A941-1)))</f>
        <v>46847</v>
      </c>
      <c r="E941" s="17" t="str">
        <f t="shared" ca="1" si="114"/>
        <v>火</v>
      </c>
      <c r="F941" s="17" t="str" cm="1">
        <f t="array" aca="1" ref="F941" ca="1">IF(E941="","",IF(INDIRECT(VLOOKUP(B941,B$8:C$38,2,FALSE)&amp;(10*A941+3))="","",INDIRECT(VLOOKUP(B941,B$8:C$38,2,FALSE)&amp;(10*A941+3))))</f>
        <v/>
      </c>
      <c r="G941" s="17" t="str" cm="1">
        <f t="array" aca="1" ref="G941" ca="1">IF(E941="","",IF(INDIRECT(VLOOKUP(B941,B$8:C$38,2,FALSE)&amp;(10*A941+5))="","",INDIRECT(VLOOKUP(B941,B$8:C$38,2,FALSE)&amp;(10*A941+5))))</f>
        <v/>
      </c>
      <c r="H941" s="17" t="str" cm="1">
        <f t="array" aca="1" ref="H941" ca="1">IF(G941="","",IF(G941="●","振替後",IF(G941="▲","振替前",IF(G941="○","休日",IF(G941="外","非対象期間",IF(INDIRECT(VLOOKUP(B941,B$8:C$38,2,FALSE)&amp;(10*A941+5))="","",INDIRECT(VLOOKUP(B941,B$8:C$38,2,FALSE)&amp;(10*A941+5))))))))</f>
        <v/>
      </c>
    </row>
    <row r="942" spans="1:8">
      <c r="A942" s="17">
        <f t="shared" si="115"/>
        <v>31</v>
      </c>
      <c r="B942" s="17">
        <f t="shared" si="116"/>
        <v>5</v>
      </c>
      <c r="D942" s="89" cm="1">
        <f t="array" aca="1" ref="D942" ca="1">IF(INDIRECT(VLOOKUP(B942,B$8:C$38,2,FALSE)&amp;(10*A942-1))="","",INDIRECT(VLOOKUP(B942,B$8:C$38,2,FALSE)&amp;(10*A942-1)))</f>
        <v>46848</v>
      </c>
      <c r="E942" s="17" t="str">
        <f t="shared" ca="1" si="114"/>
        <v>水</v>
      </c>
      <c r="F942" s="17" t="str" cm="1">
        <f t="array" aca="1" ref="F942" ca="1">IF(E942="","",IF(INDIRECT(VLOOKUP(B942,B$8:C$38,2,FALSE)&amp;(10*A942+3))="","",INDIRECT(VLOOKUP(B942,B$8:C$38,2,FALSE)&amp;(10*A942+3))))</f>
        <v/>
      </c>
      <c r="G942" s="17" t="str" cm="1">
        <f t="array" aca="1" ref="G942" ca="1">IF(E942="","",IF(INDIRECT(VLOOKUP(B942,B$8:C$38,2,FALSE)&amp;(10*A942+5))="","",INDIRECT(VLOOKUP(B942,B$8:C$38,2,FALSE)&amp;(10*A942+5))))</f>
        <v/>
      </c>
      <c r="H942" s="17" t="str" cm="1">
        <f t="array" aca="1" ref="H942" ca="1">IF(G942="","",IF(G942="●","振替後",IF(G942="▲","振替前",IF(G942="○","休日",IF(G942="外","非対象期間",IF(INDIRECT(VLOOKUP(B942,B$8:C$38,2,FALSE)&amp;(10*A942+5))="","",INDIRECT(VLOOKUP(B942,B$8:C$38,2,FALSE)&amp;(10*A942+5))))))))</f>
        <v/>
      </c>
    </row>
    <row r="943" spans="1:8">
      <c r="A943" s="17">
        <f t="shared" si="115"/>
        <v>31</v>
      </c>
      <c r="B943" s="17">
        <f t="shared" si="116"/>
        <v>6</v>
      </c>
      <c r="D943" s="89" cm="1">
        <f t="array" aca="1" ref="D943" ca="1">IF(INDIRECT(VLOOKUP(B943,B$8:C$38,2,FALSE)&amp;(10*A943-1))="","",INDIRECT(VLOOKUP(B943,B$8:C$38,2,FALSE)&amp;(10*A943-1)))</f>
        <v>46849</v>
      </c>
      <c r="E943" s="17" t="str">
        <f t="shared" ca="1" si="114"/>
        <v>木</v>
      </c>
      <c r="F943" s="17" t="str" cm="1">
        <f t="array" aca="1" ref="F943" ca="1">IF(E943="","",IF(INDIRECT(VLOOKUP(B943,B$8:C$38,2,FALSE)&amp;(10*A943+3))="","",INDIRECT(VLOOKUP(B943,B$8:C$38,2,FALSE)&amp;(10*A943+3))))</f>
        <v/>
      </c>
      <c r="G943" s="17" t="str" cm="1">
        <f t="array" aca="1" ref="G943" ca="1">IF(E943="","",IF(INDIRECT(VLOOKUP(B943,B$8:C$38,2,FALSE)&amp;(10*A943+5))="","",INDIRECT(VLOOKUP(B943,B$8:C$38,2,FALSE)&amp;(10*A943+5))))</f>
        <v/>
      </c>
      <c r="H943" s="17" t="str" cm="1">
        <f t="array" aca="1" ref="H943" ca="1">IF(G943="","",IF(G943="●","振替後",IF(G943="▲","振替前",IF(G943="○","休日",IF(G943="外","非対象期間",IF(INDIRECT(VLOOKUP(B943,B$8:C$38,2,FALSE)&amp;(10*A943+5))="","",INDIRECT(VLOOKUP(B943,B$8:C$38,2,FALSE)&amp;(10*A943+5))))))))</f>
        <v/>
      </c>
    </row>
    <row r="944" spans="1:8">
      <c r="A944" s="17">
        <f t="shared" si="115"/>
        <v>31</v>
      </c>
      <c r="B944" s="17">
        <f t="shared" si="116"/>
        <v>7</v>
      </c>
      <c r="D944" s="89" cm="1">
        <f t="array" aca="1" ref="D944" ca="1">IF(INDIRECT(VLOOKUP(B944,B$8:C$38,2,FALSE)&amp;(10*A944-1))="","",INDIRECT(VLOOKUP(B944,B$8:C$38,2,FALSE)&amp;(10*A944-1)))</f>
        <v>46850</v>
      </c>
      <c r="E944" s="17" t="str">
        <f t="shared" ca="1" si="114"/>
        <v>金</v>
      </c>
      <c r="F944" s="17" t="str" cm="1">
        <f t="array" aca="1" ref="F944" ca="1">IF(E944="","",IF(INDIRECT(VLOOKUP(B944,B$8:C$38,2,FALSE)&amp;(10*A944+3))="","",INDIRECT(VLOOKUP(B944,B$8:C$38,2,FALSE)&amp;(10*A944+3))))</f>
        <v/>
      </c>
      <c r="G944" s="17" t="str" cm="1">
        <f t="array" aca="1" ref="G944" ca="1">IF(E944="","",IF(INDIRECT(VLOOKUP(B944,B$8:C$38,2,FALSE)&amp;(10*A944+5))="","",INDIRECT(VLOOKUP(B944,B$8:C$38,2,FALSE)&amp;(10*A944+5))))</f>
        <v/>
      </c>
      <c r="H944" s="17" t="str" cm="1">
        <f t="array" aca="1" ref="H944" ca="1">IF(G944="","",IF(G944="●","振替後",IF(G944="▲","振替前",IF(G944="○","休日",IF(G944="外","非対象期間",IF(INDIRECT(VLOOKUP(B944,B$8:C$38,2,FALSE)&amp;(10*A944+5))="","",INDIRECT(VLOOKUP(B944,B$8:C$38,2,FALSE)&amp;(10*A944+5))))))))</f>
        <v/>
      </c>
    </row>
    <row r="945" spans="1:8">
      <c r="A945" s="17">
        <f t="shared" si="115"/>
        <v>31</v>
      </c>
      <c r="B945" s="17">
        <f t="shared" si="116"/>
        <v>8</v>
      </c>
      <c r="D945" s="89" cm="1">
        <f t="array" aca="1" ref="D945" ca="1">IF(INDIRECT(VLOOKUP(B945,B$8:C$38,2,FALSE)&amp;(10*A945-1))="","",INDIRECT(VLOOKUP(B945,B$8:C$38,2,FALSE)&amp;(10*A945-1)))</f>
        <v>46851</v>
      </c>
      <c r="E945" s="17" t="str">
        <f t="shared" ca="1" si="114"/>
        <v>土</v>
      </c>
      <c r="F945" s="17" t="str" cm="1">
        <f t="array" aca="1" ref="F945" ca="1">IF(E945="","",IF(INDIRECT(VLOOKUP(B945,B$8:C$38,2,FALSE)&amp;(10*A945+3))="","",INDIRECT(VLOOKUP(B945,B$8:C$38,2,FALSE)&amp;(10*A945+3))))</f>
        <v/>
      </c>
      <c r="G945" s="17" t="str" cm="1">
        <f t="array" aca="1" ref="G945" ca="1">IF(E945="","",IF(INDIRECT(VLOOKUP(B945,B$8:C$38,2,FALSE)&amp;(10*A945+5))="","",INDIRECT(VLOOKUP(B945,B$8:C$38,2,FALSE)&amp;(10*A945+5))))</f>
        <v/>
      </c>
      <c r="H945" s="17" t="str" cm="1">
        <f t="array" aca="1" ref="H945" ca="1">IF(G945="","",IF(G945="●","振替後",IF(G945="▲","振替前",IF(G945="○","休日",IF(G945="外","非対象期間",IF(INDIRECT(VLOOKUP(B945,B$8:C$38,2,FALSE)&amp;(10*A945+5))="","",INDIRECT(VLOOKUP(B945,B$8:C$38,2,FALSE)&amp;(10*A945+5))))))))</f>
        <v/>
      </c>
    </row>
    <row r="946" spans="1:8">
      <c r="A946" s="17">
        <f t="shared" si="115"/>
        <v>31</v>
      </c>
      <c r="B946" s="17">
        <f t="shared" si="116"/>
        <v>9</v>
      </c>
      <c r="D946" s="89" cm="1">
        <f t="array" aca="1" ref="D946" ca="1">IF(INDIRECT(VLOOKUP(B946,B$8:C$38,2,FALSE)&amp;(10*A946-1))="","",INDIRECT(VLOOKUP(B946,B$8:C$38,2,FALSE)&amp;(10*A946-1)))</f>
        <v>46852</v>
      </c>
      <c r="E946" s="17" t="str">
        <f t="shared" ca="1" si="114"/>
        <v>日</v>
      </c>
      <c r="F946" s="17" t="str" cm="1">
        <f t="array" aca="1" ref="F946" ca="1">IF(E946="","",IF(INDIRECT(VLOOKUP(B946,B$8:C$38,2,FALSE)&amp;(10*A946+3))="","",INDIRECT(VLOOKUP(B946,B$8:C$38,2,FALSE)&amp;(10*A946+3))))</f>
        <v/>
      </c>
      <c r="G946" s="17" t="str" cm="1">
        <f t="array" aca="1" ref="G946" ca="1">IF(E946="","",IF(INDIRECT(VLOOKUP(B946,B$8:C$38,2,FALSE)&amp;(10*A946+5))="","",INDIRECT(VLOOKUP(B946,B$8:C$38,2,FALSE)&amp;(10*A946+5))))</f>
        <v/>
      </c>
      <c r="H946" s="17" t="str" cm="1">
        <f t="array" aca="1" ref="H946" ca="1">IF(G946="","",IF(G946="●","振替後",IF(G946="▲","振替前",IF(G946="○","休日",IF(G946="外","非対象期間",IF(INDIRECT(VLOOKUP(B946,B$8:C$38,2,FALSE)&amp;(10*A946+5))="","",INDIRECT(VLOOKUP(B946,B$8:C$38,2,FALSE)&amp;(10*A946+5))))))))</f>
        <v/>
      </c>
    </row>
    <row r="947" spans="1:8">
      <c r="A947" s="17">
        <f t="shared" si="115"/>
        <v>31</v>
      </c>
      <c r="B947" s="17">
        <f t="shared" si="116"/>
        <v>10</v>
      </c>
      <c r="D947" s="89" cm="1">
        <f t="array" aca="1" ref="D947" ca="1">IF(INDIRECT(VLOOKUP(B947,B$8:C$38,2,FALSE)&amp;(10*A947-1))="","",INDIRECT(VLOOKUP(B947,B$8:C$38,2,FALSE)&amp;(10*A947-1)))</f>
        <v>46853</v>
      </c>
      <c r="E947" s="17" t="str">
        <f t="shared" ca="1" si="114"/>
        <v>月</v>
      </c>
      <c r="F947" s="17" t="str" cm="1">
        <f t="array" aca="1" ref="F947" ca="1">IF(E947="","",IF(INDIRECT(VLOOKUP(B947,B$8:C$38,2,FALSE)&amp;(10*A947+3))="","",INDIRECT(VLOOKUP(B947,B$8:C$38,2,FALSE)&amp;(10*A947+3))))</f>
        <v/>
      </c>
      <c r="G947" s="17" t="str" cm="1">
        <f t="array" aca="1" ref="G947" ca="1">IF(E947="","",IF(INDIRECT(VLOOKUP(B947,B$8:C$38,2,FALSE)&amp;(10*A947+5))="","",INDIRECT(VLOOKUP(B947,B$8:C$38,2,FALSE)&amp;(10*A947+5))))</f>
        <v/>
      </c>
      <c r="H947" s="17" t="str" cm="1">
        <f t="array" aca="1" ref="H947" ca="1">IF(G947="","",IF(G947="●","振替後",IF(G947="▲","振替前",IF(G947="○","休日",IF(G947="外","非対象期間",IF(INDIRECT(VLOOKUP(B947,B$8:C$38,2,FALSE)&amp;(10*A947+5))="","",INDIRECT(VLOOKUP(B947,B$8:C$38,2,FALSE)&amp;(10*A947+5))))))))</f>
        <v/>
      </c>
    </row>
    <row r="948" spans="1:8">
      <c r="A948" s="17">
        <f t="shared" si="115"/>
        <v>31</v>
      </c>
      <c r="B948" s="17">
        <f t="shared" si="116"/>
        <v>11</v>
      </c>
      <c r="D948" s="89" cm="1">
        <f t="array" aca="1" ref="D948" ca="1">IF(INDIRECT(VLOOKUP(B948,B$8:C$38,2,FALSE)&amp;(10*A948-1))="","",INDIRECT(VLOOKUP(B948,B$8:C$38,2,FALSE)&amp;(10*A948-1)))</f>
        <v>46854</v>
      </c>
      <c r="E948" s="17" t="str">
        <f t="shared" ca="1" si="114"/>
        <v>火</v>
      </c>
      <c r="F948" s="17" t="str" cm="1">
        <f t="array" aca="1" ref="F948" ca="1">IF(E948="","",IF(INDIRECT(VLOOKUP(B948,B$8:C$38,2,FALSE)&amp;(10*A948+3))="","",INDIRECT(VLOOKUP(B948,B$8:C$38,2,FALSE)&amp;(10*A948+3))))</f>
        <v/>
      </c>
      <c r="G948" s="17" t="str" cm="1">
        <f t="array" aca="1" ref="G948" ca="1">IF(E948="","",IF(INDIRECT(VLOOKUP(B948,B$8:C$38,2,FALSE)&amp;(10*A948+5))="","",INDIRECT(VLOOKUP(B948,B$8:C$38,2,FALSE)&amp;(10*A948+5))))</f>
        <v/>
      </c>
      <c r="H948" s="17" t="str" cm="1">
        <f t="array" aca="1" ref="H948" ca="1">IF(G948="","",IF(G948="●","振替後",IF(G948="▲","振替前",IF(G948="○","休日",IF(G948="外","非対象期間",IF(INDIRECT(VLOOKUP(B948,B$8:C$38,2,FALSE)&amp;(10*A948+5))="","",INDIRECT(VLOOKUP(B948,B$8:C$38,2,FALSE)&amp;(10*A948+5))))))))</f>
        <v/>
      </c>
    </row>
    <row r="949" spans="1:8">
      <c r="A949" s="17">
        <f t="shared" si="115"/>
        <v>31</v>
      </c>
      <c r="B949" s="17">
        <f t="shared" si="116"/>
        <v>12</v>
      </c>
      <c r="D949" s="89" cm="1">
        <f t="array" aca="1" ref="D949" ca="1">IF(INDIRECT(VLOOKUP(B949,B$8:C$38,2,FALSE)&amp;(10*A949-1))="","",INDIRECT(VLOOKUP(B949,B$8:C$38,2,FALSE)&amp;(10*A949-1)))</f>
        <v>46855</v>
      </c>
      <c r="E949" s="17" t="str">
        <f t="shared" ca="1" si="114"/>
        <v>水</v>
      </c>
      <c r="F949" s="17" t="str" cm="1">
        <f t="array" aca="1" ref="F949" ca="1">IF(E949="","",IF(INDIRECT(VLOOKUP(B949,B$8:C$38,2,FALSE)&amp;(10*A949+3))="","",INDIRECT(VLOOKUP(B949,B$8:C$38,2,FALSE)&amp;(10*A949+3))))</f>
        <v/>
      </c>
      <c r="G949" s="17" t="str" cm="1">
        <f t="array" aca="1" ref="G949" ca="1">IF(E949="","",IF(INDIRECT(VLOOKUP(B949,B$8:C$38,2,FALSE)&amp;(10*A949+5))="","",INDIRECT(VLOOKUP(B949,B$8:C$38,2,FALSE)&amp;(10*A949+5))))</f>
        <v/>
      </c>
      <c r="H949" s="17" t="str" cm="1">
        <f t="array" aca="1" ref="H949" ca="1">IF(G949="","",IF(G949="●","振替後",IF(G949="▲","振替前",IF(G949="○","休日",IF(G949="外","非対象期間",IF(INDIRECT(VLOOKUP(B949,B$8:C$38,2,FALSE)&amp;(10*A949+5))="","",INDIRECT(VLOOKUP(B949,B$8:C$38,2,FALSE)&amp;(10*A949+5))))))))</f>
        <v/>
      </c>
    </row>
    <row r="950" spans="1:8">
      <c r="A950" s="17">
        <f t="shared" si="115"/>
        <v>31</v>
      </c>
      <c r="B950" s="17">
        <f t="shared" si="116"/>
        <v>13</v>
      </c>
      <c r="D950" s="89" cm="1">
        <f t="array" aca="1" ref="D950" ca="1">IF(INDIRECT(VLOOKUP(B950,B$8:C$38,2,FALSE)&amp;(10*A950-1))="","",INDIRECT(VLOOKUP(B950,B$8:C$38,2,FALSE)&amp;(10*A950-1)))</f>
        <v>46856</v>
      </c>
      <c r="E950" s="17" t="str">
        <f t="shared" ca="1" si="114"/>
        <v>木</v>
      </c>
      <c r="F950" s="17" t="str" cm="1">
        <f t="array" aca="1" ref="F950" ca="1">IF(E950="","",IF(INDIRECT(VLOOKUP(B950,B$8:C$38,2,FALSE)&amp;(10*A950+3))="","",INDIRECT(VLOOKUP(B950,B$8:C$38,2,FALSE)&amp;(10*A950+3))))</f>
        <v/>
      </c>
      <c r="G950" s="17" t="str" cm="1">
        <f t="array" aca="1" ref="G950" ca="1">IF(E950="","",IF(INDIRECT(VLOOKUP(B950,B$8:C$38,2,FALSE)&amp;(10*A950+5))="","",INDIRECT(VLOOKUP(B950,B$8:C$38,2,FALSE)&amp;(10*A950+5))))</f>
        <v/>
      </c>
      <c r="H950" s="17" t="str" cm="1">
        <f t="array" aca="1" ref="H950" ca="1">IF(G950="","",IF(G950="●","振替後",IF(G950="▲","振替前",IF(G950="○","休日",IF(G950="外","非対象期間",IF(INDIRECT(VLOOKUP(B950,B$8:C$38,2,FALSE)&amp;(10*A950+5))="","",INDIRECT(VLOOKUP(B950,B$8:C$38,2,FALSE)&amp;(10*A950+5))))))))</f>
        <v/>
      </c>
    </row>
    <row r="951" spans="1:8">
      <c r="A951" s="17">
        <f t="shared" si="115"/>
        <v>31</v>
      </c>
      <c r="B951" s="17">
        <f t="shared" si="116"/>
        <v>14</v>
      </c>
      <c r="D951" s="89" cm="1">
        <f t="array" aca="1" ref="D951" ca="1">IF(INDIRECT(VLOOKUP(B951,B$8:C$38,2,FALSE)&amp;(10*A951-1))="","",INDIRECT(VLOOKUP(B951,B$8:C$38,2,FALSE)&amp;(10*A951-1)))</f>
        <v>46857</v>
      </c>
      <c r="E951" s="17" t="str">
        <f t="shared" ca="1" si="114"/>
        <v>金</v>
      </c>
      <c r="F951" s="17" t="str" cm="1">
        <f t="array" aca="1" ref="F951" ca="1">IF(E951="","",IF(INDIRECT(VLOOKUP(B951,B$8:C$38,2,FALSE)&amp;(10*A951+3))="","",INDIRECT(VLOOKUP(B951,B$8:C$38,2,FALSE)&amp;(10*A951+3))))</f>
        <v/>
      </c>
      <c r="G951" s="17" t="str" cm="1">
        <f t="array" aca="1" ref="G951" ca="1">IF(E951="","",IF(INDIRECT(VLOOKUP(B951,B$8:C$38,2,FALSE)&amp;(10*A951+5))="","",INDIRECT(VLOOKUP(B951,B$8:C$38,2,FALSE)&amp;(10*A951+5))))</f>
        <v/>
      </c>
      <c r="H951" s="17" t="str" cm="1">
        <f t="array" aca="1" ref="H951" ca="1">IF(G951="","",IF(G951="●","振替後",IF(G951="▲","振替前",IF(G951="○","休日",IF(G951="外","非対象期間",IF(INDIRECT(VLOOKUP(B951,B$8:C$38,2,FALSE)&amp;(10*A951+5))="","",INDIRECT(VLOOKUP(B951,B$8:C$38,2,FALSE)&amp;(10*A951+5))))))))</f>
        <v/>
      </c>
    </row>
    <row r="952" spans="1:8">
      <c r="A952" s="17">
        <f t="shared" si="115"/>
        <v>31</v>
      </c>
      <c r="B952" s="17">
        <f t="shared" si="116"/>
        <v>15</v>
      </c>
      <c r="D952" s="89" cm="1">
        <f t="array" aca="1" ref="D952" ca="1">IF(INDIRECT(VLOOKUP(B952,B$8:C$38,2,FALSE)&amp;(10*A952-1))="","",INDIRECT(VLOOKUP(B952,B$8:C$38,2,FALSE)&amp;(10*A952-1)))</f>
        <v>46858</v>
      </c>
      <c r="E952" s="17" t="str">
        <f t="shared" ca="1" si="114"/>
        <v>土</v>
      </c>
      <c r="F952" s="17" t="str" cm="1">
        <f t="array" aca="1" ref="F952" ca="1">IF(E952="","",IF(INDIRECT(VLOOKUP(B952,B$8:C$38,2,FALSE)&amp;(10*A952+3))="","",INDIRECT(VLOOKUP(B952,B$8:C$38,2,FALSE)&amp;(10*A952+3))))</f>
        <v/>
      </c>
      <c r="G952" s="17" t="str" cm="1">
        <f t="array" aca="1" ref="G952" ca="1">IF(E952="","",IF(INDIRECT(VLOOKUP(B952,B$8:C$38,2,FALSE)&amp;(10*A952+5))="","",INDIRECT(VLOOKUP(B952,B$8:C$38,2,FALSE)&amp;(10*A952+5))))</f>
        <v/>
      </c>
      <c r="H952" s="17" t="str" cm="1">
        <f t="array" aca="1" ref="H952" ca="1">IF(G952="","",IF(G952="●","振替後",IF(G952="▲","振替前",IF(G952="○","休日",IF(G952="外","非対象期間",IF(INDIRECT(VLOOKUP(B952,B$8:C$38,2,FALSE)&amp;(10*A952+5))="","",INDIRECT(VLOOKUP(B952,B$8:C$38,2,FALSE)&amp;(10*A952+5))))))))</f>
        <v/>
      </c>
    </row>
    <row r="953" spans="1:8">
      <c r="A953" s="17">
        <f t="shared" si="115"/>
        <v>31</v>
      </c>
      <c r="B953" s="17">
        <f t="shared" si="116"/>
        <v>16</v>
      </c>
      <c r="D953" s="89" cm="1">
        <f t="array" aca="1" ref="D953" ca="1">IF(INDIRECT(VLOOKUP(B953,B$8:C$38,2,FALSE)&amp;(10*A953-1))="","",INDIRECT(VLOOKUP(B953,B$8:C$38,2,FALSE)&amp;(10*A953-1)))</f>
        <v>46859</v>
      </c>
      <c r="E953" s="17" t="str">
        <f t="shared" ca="1" si="114"/>
        <v>日</v>
      </c>
      <c r="F953" s="17" t="str" cm="1">
        <f t="array" aca="1" ref="F953" ca="1">IF(E953="","",IF(INDIRECT(VLOOKUP(B953,B$8:C$38,2,FALSE)&amp;(10*A953+3))="","",INDIRECT(VLOOKUP(B953,B$8:C$38,2,FALSE)&amp;(10*A953+3))))</f>
        <v/>
      </c>
      <c r="G953" s="17" t="str" cm="1">
        <f t="array" aca="1" ref="G953" ca="1">IF(E953="","",IF(INDIRECT(VLOOKUP(B953,B$8:C$38,2,FALSE)&amp;(10*A953+5))="","",INDIRECT(VLOOKUP(B953,B$8:C$38,2,FALSE)&amp;(10*A953+5))))</f>
        <v/>
      </c>
      <c r="H953" s="17" t="str" cm="1">
        <f t="array" aca="1" ref="H953" ca="1">IF(G953="","",IF(G953="●","振替後",IF(G953="▲","振替前",IF(G953="○","休日",IF(G953="外","非対象期間",IF(INDIRECT(VLOOKUP(B953,B$8:C$38,2,FALSE)&amp;(10*A953+5))="","",INDIRECT(VLOOKUP(B953,B$8:C$38,2,FALSE)&amp;(10*A953+5))))))))</f>
        <v/>
      </c>
    </row>
    <row r="954" spans="1:8">
      <c r="A954" s="17">
        <f t="shared" si="115"/>
        <v>31</v>
      </c>
      <c r="B954" s="17">
        <f t="shared" si="116"/>
        <v>17</v>
      </c>
      <c r="D954" s="89" cm="1">
        <f t="array" aca="1" ref="D954" ca="1">IF(INDIRECT(VLOOKUP(B954,B$8:C$38,2,FALSE)&amp;(10*A954-1))="","",INDIRECT(VLOOKUP(B954,B$8:C$38,2,FALSE)&amp;(10*A954-1)))</f>
        <v>46860</v>
      </c>
      <c r="E954" s="17" t="str">
        <f t="shared" ca="1" si="114"/>
        <v>月</v>
      </c>
      <c r="F954" s="17" t="str" cm="1">
        <f t="array" aca="1" ref="F954" ca="1">IF(E954="","",IF(INDIRECT(VLOOKUP(B954,B$8:C$38,2,FALSE)&amp;(10*A954+3))="","",INDIRECT(VLOOKUP(B954,B$8:C$38,2,FALSE)&amp;(10*A954+3))))</f>
        <v/>
      </c>
      <c r="G954" s="17" t="str" cm="1">
        <f t="array" aca="1" ref="G954" ca="1">IF(E954="","",IF(INDIRECT(VLOOKUP(B954,B$8:C$38,2,FALSE)&amp;(10*A954+5))="","",INDIRECT(VLOOKUP(B954,B$8:C$38,2,FALSE)&amp;(10*A954+5))))</f>
        <v/>
      </c>
      <c r="H954" s="17" t="str" cm="1">
        <f t="array" aca="1" ref="H954" ca="1">IF(G954="","",IF(G954="●","振替後",IF(G954="▲","振替前",IF(G954="○","休日",IF(G954="外","非対象期間",IF(INDIRECT(VLOOKUP(B954,B$8:C$38,2,FALSE)&amp;(10*A954+5))="","",INDIRECT(VLOOKUP(B954,B$8:C$38,2,FALSE)&amp;(10*A954+5))))))))</f>
        <v/>
      </c>
    </row>
    <row r="955" spans="1:8">
      <c r="A955" s="17">
        <f t="shared" si="115"/>
        <v>31</v>
      </c>
      <c r="B955" s="17">
        <f t="shared" si="116"/>
        <v>18</v>
      </c>
      <c r="D955" s="89" cm="1">
        <f t="array" aca="1" ref="D955" ca="1">IF(INDIRECT(VLOOKUP(B955,B$8:C$38,2,FALSE)&amp;(10*A955-1))="","",INDIRECT(VLOOKUP(B955,B$8:C$38,2,FALSE)&amp;(10*A955-1)))</f>
        <v>46861</v>
      </c>
      <c r="E955" s="17" t="str">
        <f t="shared" ca="1" si="114"/>
        <v>火</v>
      </c>
      <c r="F955" s="17" t="str" cm="1">
        <f t="array" aca="1" ref="F955" ca="1">IF(E955="","",IF(INDIRECT(VLOOKUP(B955,B$8:C$38,2,FALSE)&amp;(10*A955+3))="","",INDIRECT(VLOOKUP(B955,B$8:C$38,2,FALSE)&amp;(10*A955+3))))</f>
        <v/>
      </c>
      <c r="G955" s="17" t="str" cm="1">
        <f t="array" aca="1" ref="G955" ca="1">IF(E955="","",IF(INDIRECT(VLOOKUP(B955,B$8:C$38,2,FALSE)&amp;(10*A955+5))="","",INDIRECT(VLOOKUP(B955,B$8:C$38,2,FALSE)&amp;(10*A955+5))))</f>
        <v/>
      </c>
      <c r="H955" s="17" t="str" cm="1">
        <f t="array" aca="1" ref="H955" ca="1">IF(G955="","",IF(G955="●","振替後",IF(G955="▲","振替前",IF(G955="○","休日",IF(G955="外","非対象期間",IF(INDIRECT(VLOOKUP(B955,B$8:C$38,2,FALSE)&amp;(10*A955+5))="","",INDIRECT(VLOOKUP(B955,B$8:C$38,2,FALSE)&amp;(10*A955+5))))))))</f>
        <v/>
      </c>
    </row>
    <row r="956" spans="1:8">
      <c r="A956" s="17">
        <f t="shared" si="115"/>
        <v>31</v>
      </c>
      <c r="B956" s="17">
        <f t="shared" si="116"/>
        <v>19</v>
      </c>
      <c r="D956" s="89" cm="1">
        <f t="array" aca="1" ref="D956" ca="1">IF(INDIRECT(VLOOKUP(B956,B$8:C$38,2,FALSE)&amp;(10*A956-1))="","",INDIRECT(VLOOKUP(B956,B$8:C$38,2,FALSE)&amp;(10*A956-1)))</f>
        <v>46862</v>
      </c>
      <c r="E956" s="17" t="str">
        <f t="shared" ca="1" si="114"/>
        <v>水</v>
      </c>
      <c r="F956" s="17" t="str" cm="1">
        <f t="array" aca="1" ref="F956" ca="1">IF(E956="","",IF(INDIRECT(VLOOKUP(B956,B$8:C$38,2,FALSE)&amp;(10*A956+3))="","",INDIRECT(VLOOKUP(B956,B$8:C$38,2,FALSE)&amp;(10*A956+3))))</f>
        <v/>
      </c>
      <c r="G956" s="17" t="str" cm="1">
        <f t="array" aca="1" ref="G956" ca="1">IF(E956="","",IF(INDIRECT(VLOOKUP(B956,B$8:C$38,2,FALSE)&amp;(10*A956+5))="","",INDIRECT(VLOOKUP(B956,B$8:C$38,2,FALSE)&amp;(10*A956+5))))</f>
        <v/>
      </c>
      <c r="H956" s="17" t="str" cm="1">
        <f t="array" aca="1" ref="H956" ca="1">IF(G956="","",IF(G956="●","振替後",IF(G956="▲","振替前",IF(G956="○","休日",IF(G956="外","非対象期間",IF(INDIRECT(VLOOKUP(B956,B$8:C$38,2,FALSE)&amp;(10*A956+5))="","",INDIRECT(VLOOKUP(B956,B$8:C$38,2,FALSE)&amp;(10*A956+5))))))))</f>
        <v/>
      </c>
    </row>
    <row r="957" spans="1:8">
      <c r="A957" s="17">
        <f t="shared" si="115"/>
        <v>31</v>
      </c>
      <c r="B957" s="17">
        <f t="shared" si="116"/>
        <v>20</v>
      </c>
      <c r="D957" s="89" cm="1">
        <f t="array" aca="1" ref="D957" ca="1">IF(INDIRECT(VLOOKUP(B957,B$8:C$38,2,FALSE)&amp;(10*A957-1))="","",INDIRECT(VLOOKUP(B957,B$8:C$38,2,FALSE)&amp;(10*A957-1)))</f>
        <v>46863</v>
      </c>
      <c r="E957" s="17" t="str">
        <f t="shared" ca="1" si="114"/>
        <v>木</v>
      </c>
      <c r="F957" s="17" t="str" cm="1">
        <f t="array" aca="1" ref="F957" ca="1">IF(E957="","",IF(INDIRECT(VLOOKUP(B957,B$8:C$38,2,FALSE)&amp;(10*A957+3))="","",INDIRECT(VLOOKUP(B957,B$8:C$38,2,FALSE)&amp;(10*A957+3))))</f>
        <v/>
      </c>
      <c r="G957" s="17" t="str" cm="1">
        <f t="array" aca="1" ref="G957" ca="1">IF(E957="","",IF(INDIRECT(VLOOKUP(B957,B$8:C$38,2,FALSE)&amp;(10*A957+5))="","",INDIRECT(VLOOKUP(B957,B$8:C$38,2,FALSE)&amp;(10*A957+5))))</f>
        <v/>
      </c>
      <c r="H957" s="17" t="str" cm="1">
        <f t="array" aca="1" ref="H957" ca="1">IF(G957="","",IF(G957="●","振替後",IF(G957="▲","振替前",IF(G957="○","休日",IF(G957="外","非対象期間",IF(INDIRECT(VLOOKUP(B957,B$8:C$38,2,FALSE)&amp;(10*A957+5))="","",INDIRECT(VLOOKUP(B957,B$8:C$38,2,FALSE)&amp;(10*A957+5))))))))</f>
        <v/>
      </c>
    </row>
    <row r="958" spans="1:8">
      <c r="A958" s="17">
        <f t="shared" si="115"/>
        <v>31</v>
      </c>
      <c r="B958" s="17">
        <f t="shared" si="116"/>
        <v>21</v>
      </c>
      <c r="D958" s="89" cm="1">
        <f t="array" aca="1" ref="D958" ca="1">IF(INDIRECT(VLOOKUP(B958,B$8:C$38,2,FALSE)&amp;(10*A958-1))="","",INDIRECT(VLOOKUP(B958,B$8:C$38,2,FALSE)&amp;(10*A958-1)))</f>
        <v>46864</v>
      </c>
      <c r="E958" s="17" t="str">
        <f t="shared" ca="1" si="114"/>
        <v>金</v>
      </c>
      <c r="F958" s="17" t="str" cm="1">
        <f t="array" aca="1" ref="F958" ca="1">IF(E958="","",IF(INDIRECT(VLOOKUP(B958,B$8:C$38,2,FALSE)&amp;(10*A958+3))="","",INDIRECT(VLOOKUP(B958,B$8:C$38,2,FALSE)&amp;(10*A958+3))))</f>
        <v/>
      </c>
      <c r="G958" s="17" t="str" cm="1">
        <f t="array" aca="1" ref="G958" ca="1">IF(E958="","",IF(INDIRECT(VLOOKUP(B958,B$8:C$38,2,FALSE)&amp;(10*A958+5))="","",INDIRECT(VLOOKUP(B958,B$8:C$38,2,FALSE)&amp;(10*A958+5))))</f>
        <v/>
      </c>
      <c r="H958" s="17" t="str" cm="1">
        <f t="array" aca="1" ref="H958" ca="1">IF(G958="","",IF(G958="●","振替後",IF(G958="▲","振替前",IF(G958="○","休日",IF(G958="外","非対象期間",IF(INDIRECT(VLOOKUP(B958,B$8:C$38,2,FALSE)&amp;(10*A958+5))="","",INDIRECT(VLOOKUP(B958,B$8:C$38,2,FALSE)&amp;(10*A958+5))))))))</f>
        <v/>
      </c>
    </row>
    <row r="959" spans="1:8">
      <c r="A959" s="17">
        <f t="shared" si="115"/>
        <v>31</v>
      </c>
      <c r="B959" s="17">
        <f t="shared" si="116"/>
        <v>22</v>
      </c>
      <c r="D959" s="89" cm="1">
        <f t="array" aca="1" ref="D959" ca="1">IF(INDIRECT(VLOOKUP(B959,B$8:C$38,2,FALSE)&amp;(10*A959-1))="","",INDIRECT(VLOOKUP(B959,B$8:C$38,2,FALSE)&amp;(10*A959-1)))</f>
        <v>46865</v>
      </c>
      <c r="E959" s="17" t="str">
        <f t="shared" ca="1" si="114"/>
        <v>土</v>
      </c>
      <c r="F959" s="17" t="str" cm="1">
        <f t="array" aca="1" ref="F959" ca="1">IF(E959="","",IF(INDIRECT(VLOOKUP(B959,B$8:C$38,2,FALSE)&amp;(10*A959+3))="","",INDIRECT(VLOOKUP(B959,B$8:C$38,2,FALSE)&amp;(10*A959+3))))</f>
        <v/>
      </c>
      <c r="G959" s="17" t="str" cm="1">
        <f t="array" aca="1" ref="G959" ca="1">IF(E959="","",IF(INDIRECT(VLOOKUP(B959,B$8:C$38,2,FALSE)&amp;(10*A959+5))="","",INDIRECT(VLOOKUP(B959,B$8:C$38,2,FALSE)&amp;(10*A959+5))))</f>
        <v/>
      </c>
      <c r="H959" s="17" t="str" cm="1">
        <f t="array" aca="1" ref="H959" ca="1">IF(G959="","",IF(G959="●","振替後",IF(G959="▲","振替前",IF(G959="○","休日",IF(G959="外","非対象期間",IF(INDIRECT(VLOOKUP(B959,B$8:C$38,2,FALSE)&amp;(10*A959+5))="","",INDIRECT(VLOOKUP(B959,B$8:C$38,2,FALSE)&amp;(10*A959+5))))))))</f>
        <v/>
      </c>
    </row>
    <row r="960" spans="1:8">
      <c r="A960" s="17">
        <f t="shared" si="115"/>
        <v>31</v>
      </c>
      <c r="B960" s="17">
        <f t="shared" si="116"/>
        <v>23</v>
      </c>
      <c r="D960" s="89" cm="1">
        <f t="array" aca="1" ref="D960" ca="1">IF(INDIRECT(VLOOKUP(B960,B$8:C$38,2,FALSE)&amp;(10*A960-1))="","",INDIRECT(VLOOKUP(B960,B$8:C$38,2,FALSE)&amp;(10*A960-1)))</f>
        <v>46866</v>
      </c>
      <c r="E960" s="17" t="str">
        <f t="shared" ca="1" si="114"/>
        <v>日</v>
      </c>
      <c r="F960" s="17" t="str" cm="1">
        <f t="array" aca="1" ref="F960" ca="1">IF(E960="","",IF(INDIRECT(VLOOKUP(B960,B$8:C$38,2,FALSE)&amp;(10*A960+3))="","",INDIRECT(VLOOKUP(B960,B$8:C$38,2,FALSE)&amp;(10*A960+3))))</f>
        <v/>
      </c>
      <c r="G960" s="17" t="str" cm="1">
        <f t="array" aca="1" ref="G960" ca="1">IF(E960="","",IF(INDIRECT(VLOOKUP(B960,B$8:C$38,2,FALSE)&amp;(10*A960+5))="","",INDIRECT(VLOOKUP(B960,B$8:C$38,2,FALSE)&amp;(10*A960+5))))</f>
        <v/>
      </c>
      <c r="H960" s="17" t="str" cm="1">
        <f t="array" aca="1" ref="H960" ca="1">IF(G960="","",IF(G960="●","振替後",IF(G960="▲","振替前",IF(G960="○","休日",IF(G960="外","非対象期間",IF(INDIRECT(VLOOKUP(B960,B$8:C$38,2,FALSE)&amp;(10*A960+5))="","",INDIRECT(VLOOKUP(B960,B$8:C$38,2,FALSE)&amp;(10*A960+5))))))))</f>
        <v/>
      </c>
    </row>
    <row r="961" spans="1:8">
      <c r="A961" s="17">
        <f t="shared" si="115"/>
        <v>31</v>
      </c>
      <c r="B961" s="17">
        <f t="shared" si="116"/>
        <v>24</v>
      </c>
      <c r="D961" s="89" cm="1">
        <f t="array" aca="1" ref="D961" ca="1">IF(INDIRECT(VLOOKUP(B961,B$8:C$38,2,FALSE)&amp;(10*A961-1))="","",INDIRECT(VLOOKUP(B961,B$8:C$38,2,FALSE)&amp;(10*A961-1)))</f>
        <v>46867</v>
      </c>
      <c r="E961" s="17" t="str">
        <f t="shared" ca="1" si="114"/>
        <v>月</v>
      </c>
      <c r="F961" s="17" t="str" cm="1">
        <f t="array" aca="1" ref="F961" ca="1">IF(E961="","",IF(INDIRECT(VLOOKUP(B961,B$8:C$38,2,FALSE)&amp;(10*A961+3))="","",INDIRECT(VLOOKUP(B961,B$8:C$38,2,FALSE)&amp;(10*A961+3))))</f>
        <v/>
      </c>
      <c r="G961" s="17" t="str" cm="1">
        <f t="array" aca="1" ref="G961" ca="1">IF(E961="","",IF(INDIRECT(VLOOKUP(B961,B$8:C$38,2,FALSE)&amp;(10*A961+5))="","",INDIRECT(VLOOKUP(B961,B$8:C$38,2,FALSE)&amp;(10*A961+5))))</f>
        <v/>
      </c>
      <c r="H961" s="17" t="str" cm="1">
        <f t="array" aca="1" ref="H961" ca="1">IF(G961="","",IF(G961="●","振替後",IF(G961="▲","振替前",IF(G961="○","休日",IF(G961="外","非対象期間",IF(INDIRECT(VLOOKUP(B961,B$8:C$38,2,FALSE)&amp;(10*A961+5))="","",INDIRECT(VLOOKUP(B961,B$8:C$38,2,FALSE)&amp;(10*A961+5))))))))</f>
        <v/>
      </c>
    </row>
    <row r="962" spans="1:8">
      <c r="A962" s="17">
        <f t="shared" si="115"/>
        <v>31</v>
      </c>
      <c r="B962" s="17">
        <f t="shared" si="116"/>
        <v>25</v>
      </c>
      <c r="D962" s="89" cm="1">
        <f t="array" aca="1" ref="D962" ca="1">IF(INDIRECT(VLOOKUP(B962,B$8:C$38,2,FALSE)&amp;(10*A962-1))="","",INDIRECT(VLOOKUP(B962,B$8:C$38,2,FALSE)&amp;(10*A962-1)))</f>
        <v>46868</v>
      </c>
      <c r="E962" s="17" t="str">
        <f t="shared" ca="1" si="114"/>
        <v>火</v>
      </c>
      <c r="F962" s="17" t="str" cm="1">
        <f t="array" aca="1" ref="F962" ca="1">IF(E962="","",IF(INDIRECT(VLOOKUP(B962,B$8:C$38,2,FALSE)&amp;(10*A962+3))="","",INDIRECT(VLOOKUP(B962,B$8:C$38,2,FALSE)&amp;(10*A962+3))))</f>
        <v/>
      </c>
      <c r="G962" s="17" t="str" cm="1">
        <f t="array" aca="1" ref="G962" ca="1">IF(E962="","",IF(INDIRECT(VLOOKUP(B962,B$8:C$38,2,FALSE)&amp;(10*A962+5))="","",INDIRECT(VLOOKUP(B962,B$8:C$38,2,FALSE)&amp;(10*A962+5))))</f>
        <v/>
      </c>
      <c r="H962" s="17" t="str" cm="1">
        <f t="array" aca="1" ref="H962" ca="1">IF(G962="","",IF(G962="●","振替後",IF(G962="▲","振替前",IF(G962="○","休日",IF(G962="外","非対象期間",IF(INDIRECT(VLOOKUP(B962,B$8:C$38,2,FALSE)&amp;(10*A962+5))="","",INDIRECT(VLOOKUP(B962,B$8:C$38,2,FALSE)&amp;(10*A962+5))))))))</f>
        <v/>
      </c>
    </row>
    <row r="963" spans="1:8">
      <c r="A963" s="17">
        <f t="shared" si="115"/>
        <v>31</v>
      </c>
      <c r="B963" s="17">
        <f t="shared" si="116"/>
        <v>26</v>
      </c>
      <c r="D963" s="89" cm="1">
        <f t="array" aca="1" ref="D963" ca="1">IF(INDIRECT(VLOOKUP(B963,B$8:C$38,2,FALSE)&amp;(10*A963-1))="","",INDIRECT(VLOOKUP(B963,B$8:C$38,2,FALSE)&amp;(10*A963-1)))</f>
        <v>46869</v>
      </c>
      <c r="E963" s="17" t="str">
        <f t="shared" ca="1" si="114"/>
        <v>水</v>
      </c>
      <c r="F963" s="17" t="str" cm="1">
        <f t="array" aca="1" ref="F963" ca="1">IF(E963="","",IF(INDIRECT(VLOOKUP(B963,B$8:C$38,2,FALSE)&amp;(10*A963+3))="","",INDIRECT(VLOOKUP(B963,B$8:C$38,2,FALSE)&amp;(10*A963+3))))</f>
        <v/>
      </c>
      <c r="G963" s="17" t="str" cm="1">
        <f t="array" aca="1" ref="G963" ca="1">IF(E963="","",IF(INDIRECT(VLOOKUP(B963,B$8:C$38,2,FALSE)&amp;(10*A963+5))="","",INDIRECT(VLOOKUP(B963,B$8:C$38,2,FALSE)&amp;(10*A963+5))))</f>
        <v/>
      </c>
      <c r="H963" s="17" t="str" cm="1">
        <f t="array" aca="1" ref="H963" ca="1">IF(G963="","",IF(G963="●","振替後",IF(G963="▲","振替前",IF(G963="○","休日",IF(G963="外","非対象期間",IF(INDIRECT(VLOOKUP(B963,B$8:C$38,2,FALSE)&amp;(10*A963+5))="","",INDIRECT(VLOOKUP(B963,B$8:C$38,2,FALSE)&amp;(10*A963+5))))))))</f>
        <v/>
      </c>
    </row>
    <row r="964" spans="1:8">
      <c r="A964" s="17">
        <f t="shared" si="115"/>
        <v>31</v>
      </c>
      <c r="B964" s="17">
        <f t="shared" si="116"/>
        <v>27</v>
      </c>
      <c r="D964" s="89" cm="1">
        <f t="array" aca="1" ref="D964" ca="1">IF(INDIRECT(VLOOKUP(B964,B$8:C$38,2,FALSE)&amp;(10*A964-1))="","",INDIRECT(VLOOKUP(B964,B$8:C$38,2,FALSE)&amp;(10*A964-1)))</f>
        <v>46870</v>
      </c>
      <c r="E964" s="17" t="str">
        <f t="shared" ca="1" si="114"/>
        <v>木</v>
      </c>
      <c r="F964" s="17" t="str" cm="1">
        <f t="array" aca="1" ref="F964" ca="1">IF(E964="","",IF(INDIRECT(VLOOKUP(B964,B$8:C$38,2,FALSE)&amp;(10*A964+3))="","",INDIRECT(VLOOKUP(B964,B$8:C$38,2,FALSE)&amp;(10*A964+3))))</f>
        <v/>
      </c>
      <c r="G964" s="17" t="str" cm="1">
        <f t="array" aca="1" ref="G964" ca="1">IF(E964="","",IF(INDIRECT(VLOOKUP(B964,B$8:C$38,2,FALSE)&amp;(10*A964+5))="","",INDIRECT(VLOOKUP(B964,B$8:C$38,2,FALSE)&amp;(10*A964+5))))</f>
        <v/>
      </c>
      <c r="H964" s="17" t="str" cm="1">
        <f t="array" aca="1" ref="H964" ca="1">IF(G964="","",IF(G964="●","振替後",IF(G964="▲","振替前",IF(G964="○","休日",IF(G964="外","非対象期間",IF(INDIRECT(VLOOKUP(B964,B$8:C$38,2,FALSE)&amp;(10*A964+5))="","",INDIRECT(VLOOKUP(B964,B$8:C$38,2,FALSE)&amp;(10*A964+5))))))))</f>
        <v/>
      </c>
    </row>
    <row r="965" spans="1:8">
      <c r="A965" s="17">
        <f t="shared" si="115"/>
        <v>31</v>
      </c>
      <c r="B965" s="17">
        <f t="shared" si="116"/>
        <v>28</v>
      </c>
      <c r="D965" s="89" cm="1">
        <f t="array" aca="1" ref="D965" ca="1">IF(INDIRECT(VLOOKUP(B965,B$8:C$38,2,FALSE)&amp;(10*A965-1))="","",INDIRECT(VLOOKUP(B965,B$8:C$38,2,FALSE)&amp;(10*A965-1)))</f>
        <v>46871</v>
      </c>
      <c r="E965" s="17" t="str">
        <f t="shared" ca="1" si="114"/>
        <v>金</v>
      </c>
      <c r="F965" s="17" t="str" cm="1">
        <f t="array" aca="1" ref="F965" ca="1">IF(E965="","",IF(INDIRECT(VLOOKUP(B965,B$8:C$38,2,FALSE)&amp;(10*A965+3))="","",INDIRECT(VLOOKUP(B965,B$8:C$38,2,FALSE)&amp;(10*A965+3))))</f>
        <v/>
      </c>
      <c r="G965" s="17" t="str" cm="1">
        <f t="array" aca="1" ref="G965" ca="1">IF(E965="","",IF(INDIRECT(VLOOKUP(B965,B$8:C$38,2,FALSE)&amp;(10*A965+5))="","",INDIRECT(VLOOKUP(B965,B$8:C$38,2,FALSE)&amp;(10*A965+5))))</f>
        <v/>
      </c>
      <c r="H965" s="17" t="str" cm="1">
        <f t="array" aca="1" ref="H965" ca="1">IF(G965="","",IF(G965="●","振替後",IF(G965="▲","振替前",IF(G965="○","休日",IF(G965="外","非対象期間",IF(INDIRECT(VLOOKUP(B965,B$8:C$38,2,FALSE)&amp;(10*A965+5))="","",INDIRECT(VLOOKUP(B965,B$8:C$38,2,FALSE)&amp;(10*A965+5))))))))</f>
        <v/>
      </c>
    </row>
    <row r="966" spans="1:8">
      <c r="A966" s="17">
        <f t="shared" si="115"/>
        <v>31</v>
      </c>
      <c r="B966" s="17">
        <f t="shared" si="116"/>
        <v>29</v>
      </c>
      <c r="D966" s="89" cm="1">
        <f t="array" aca="1" ref="D966" ca="1">IF(INDIRECT(VLOOKUP(B966,B$8:C$38,2,FALSE)&amp;(10*A966-1))="","",INDIRECT(VLOOKUP(B966,B$8:C$38,2,FALSE)&amp;(10*A966-1)))</f>
        <v>46872</v>
      </c>
      <c r="E966" s="17" t="str">
        <f t="shared" ca="1" si="114"/>
        <v>土</v>
      </c>
      <c r="F966" s="17" t="str" cm="1">
        <f t="array" aca="1" ref="F966" ca="1">IF(E966="","",IF(INDIRECT(VLOOKUP(B966,B$8:C$38,2,FALSE)&amp;(10*A966+3))="","",INDIRECT(VLOOKUP(B966,B$8:C$38,2,FALSE)&amp;(10*A966+3))))</f>
        <v/>
      </c>
      <c r="G966" s="17" t="str" cm="1">
        <f t="array" aca="1" ref="G966" ca="1">IF(E966="","",IF(INDIRECT(VLOOKUP(B966,B$8:C$38,2,FALSE)&amp;(10*A966+5))="","",INDIRECT(VLOOKUP(B966,B$8:C$38,2,FALSE)&amp;(10*A966+5))))</f>
        <v/>
      </c>
      <c r="H966" s="17" t="str" cm="1">
        <f t="array" aca="1" ref="H966" ca="1">IF(G966="","",IF(G966="●","振替後",IF(G966="▲","振替前",IF(G966="○","休日",IF(G966="外","非対象期間",IF(INDIRECT(VLOOKUP(B966,B$8:C$38,2,FALSE)&amp;(10*A966+5))="","",INDIRECT(VLOOKUP(B966,B$8:C$38,2,FALSE)&amp;(10*A966+5))))))))</f>
        <v/>
      </c>
    </row>
    <row r="967" spans="1:8">
      <c r="A967" s="17">
        <f t="shared" si="115"/>
        <v>31</v>
      </c>
      <c r="B967" s="17">
        <f t="shared" si="116"/>
        <v>30</v>
      </c>
      <c r="D967" s="89" cm="1">
        <f t="array" aca="1" ref="D967" ca="1">IF(INDIRECT(VLOOKUP(B967,B$8:C$38,2,FALSE)&amp;(10*A967-1))="","",INDIRECT(VLOOKUP(B967,B$8:C$38,2,FALSE)&amp;(10*A967-1)))</f>
        <v>46873</v>
      </c>
      <c r="E967" s="17" t="str">
        <f t="shared" ca="1" si="114"/>
        <v>日</v>
      </c>
      <c r="F967" s="17" t="str" cm="1">
        <f t="array" aca="1" ref="F967" ca="1">IF(E967="","",IF(INDIRECT(VLOOKUP(B967,B$8:C$38,2,FALSE)&amp;(10*A967+3))="","",INDIRECT(VLOOKUP(B967,B$8:C$38,2,FALSE)&amp;(10*A967+3))))</f>
        <v/>
      </c>
      <c r="G967" s="17" t="str" cm="1">
        <f t="array" aca="1" ref="G967" ca="1">IF(E967="","",IF(INDIRECT(VLOOKUP(B967,B$8:C$38,2,FALSE)&amp;(10*A967+5))="","",INDIRECT(VLOOKUP(B967,B$8:C$38,2,FALSE)&amp;(10*A967+5))))</f>
        <v/>
      </c>
      <c r="H967" s="17" t="str" cm="1">
        <f t="array" aca="1" ref="H967" ca="1">IF(G967="","",IF(G967="●","振替後",IF(G967="▲","振替前",IF(G967="○","休日",IF(G967="外","非対象期間",IF(INDIRECT(VLOOKUP(B967,B$8:C$38,2,FALSE)&amp;(10*A967+5))="","",INDIRECT(VLOOKUP(B967,B$8:C$38,2,FALSE)&amp;(10*A967+5))))))))</f>
        <v/>
      </c>
    </row>
    <row r="968" spans="1:8">
      <c r="A968" s="17">
        <f t="shared" si="115"/>
        <v>31</v>
      </c>
      <c r="B968" s="17">
        <f t="shared" si="116"/>
        <v>31</v>
      </c>
      <c r="D968" s="89" t="str" cm="1">
        <f t="array" aca="1" ref="D968" ca="1">IF(INDIRECT(VLOOKUP(B968,B$8:C$38,2,FALSE)&amp;(10*A968-1))="","",INDIRECT(VLOOKUP(B968,B$8:C$38,2,FALSE)&amp;(10*A968-1)))</f>
        <v/>
      </c>
      <c r="E968" s="17" t="str">
        <f t="shared" ca="1" si="114"/>
        <v/>
      </c>
      <c r="F968" s="17" t="str" cm="1">
        <f t="array" aca="1" ref="F968" ca="1">IF(E968="","",IF(INDIRECT(VLOOKUP(B968,B$8:C$38,2,FALSE)&amp;(10*A968+3))="","",INDIRECT(VLOOKUP(B968,B$8:C$38,2,FALSE)&amp;(10*A968+3))))</f>
        <v/>
      </c>
      <c r="G968" s="17" t="str" cm="1">
        <f t="array" aca="1" ref="G968" ca="1">IF(E968="","",IF(INDIRECT(VLOOKUP(B968,B$8:C$38,2,FALSE)&amp;(10*A968+5))="","",INDIRECT(VLOOKUP(B968,B$8:C$38,2,FALSE)&amp;(10*A968+5))))</f>
        <v/>
      </c>
      <c r="H968" s="17" t="str" cm="1">
        <f t="array" aca="1" ref="H968" ca="1">IF(G968="","",IF(G968="●","振替後",IF(G968="▲","振替前",IF(G968="○","休日",IF(G968="外","非対象期間",IF(INDIRECT(VLOOKUP(B968,B$8:C$38,2,FALSE)&amp;(10*A968+5))="","",INDIRECT(VLOOKUP(B968,B$8:C$38,2,FALSE)&amp;(10*A968+5))))))))</f>
        <v/>
      </c>
    </row>
    <row r="969" spans="1:8">
      <c r="A969" s="17">
        <f t="shared" si="115"/>
        <v>32</v>
      </c>
      <c r="B969" s="17">
        <f t="shared" si="116"/>
        <v>1</v>
      </c>
      <c r="D969" s="89" cm="1">
        <f t="array" aca="1" ref="D969" ca="1">IF(INDIRECT(VLOOKUP(B969,B$8:C$38,2,FALSE)&amp;(10*A969-1))="","",INDIRECT(VLOOKUP(B969,B$8:C$38,2,FALSE)&amp;(10*A969-1)))</f>
        <v>46874</v>
      </c>
      <c r="E969" s="17" t="str">
        <f t="shared" ref="E969:E1029" ca="1" si="117">TEXT(D969,"aaa")</f>
        <v>月</v>
      </c>
      <c r="F969" s="17" t="str" cm="1">
        <f t="array" aca="1" ref="F969" ca="1">IF(E969="","",IF(INDIRECT(VLOOKUP(B969,B$8:C$38,2,FALSE)&amp;(10*A969+3))="","",INDIRECT(VLOOKUP(B969,B$8:C$38,2,FALSE)&amp;(10*A969+3))))</f>
        <v/>
      </c>
      <c r="G969" s="17" t="str" cm="1">
        <f t="array" aca="1" ref="G969" ca="1">IF(E969="","",IF(INDIRECT(VLOOKUP(B969,B$8:C$38,2,FALSE)&amp;(10*A969+5))="","",INDIRECT(VLOOKUP(B969,B$8:C$38,2,FALSE)&amp;(10*A969+5))))</f>
        <v/>
      </c>
      <c r="H969" s="17" t="str" cm="1">
        <f t="array" aca="1" ref="H969" ca="1">IF(G969="","",IF(G969="●","振替後",IF(G969="▲","振替前",IF(G969="○","休日",IF(G969="外","非対象期間",IF(INDIRECT(VLOOKUP(B969,B$8:C$38,2,FALSE)&amp;(10*A969+5))="","",INDIRECT(VLOOKUP(B969,B$8:C$38,2,FALSE)&amp;(10*A969+5))))))))</f>
        <v/>
      </c>
    </row>
    <row r="970" spans="1:8">
      <c r="A970" s="17">
        <f t="shared" si="115"/>
        <v>32</v>
      </c>
      <c r="B970" s="17">
        <f t="shared" si="116"/>
        <v>2</v>
      </c>
      <c r="D970" s="89" cm="1">
        <f t="array" aca="1" ref="D970" ca="1">IF(INDIRECT(VLOOKUP(B970,B$8:C$38,2,FALSE)&amp;(10*A970-1))="","",INDIRECT(VLOOKUP(B970,B$8:C$38,2,FALSE)&amp;(10*A970-1)))</f>
        <v>46875</v>
      </c>
      <c r="E970" s="17" t="str">
        <f t="shared" ca="1" si="117"/>
        <v>火</v>
      </c>
      <c r="F970" s="17" t="str" cm="1">
        <f t="array" aca="1" ref="F970" ca="1">IF(E970="","",IF(INDIRECT(VLOOKUP(B970,B$8:C$38,2,FALSE)&amp;(10*A970+3))="","",INDIRECT(VLOOKUP(B970,B$8:C$38,2,FALSE)&amp;(10*A970+3))))</f>
        <v/>
      </c>
      <c r="G970" s="17" t="str" cm="1">
        <f t="array" aca="1" ref="G970" ca="1">IF(E970="","",IF(INDIRECT(VLOOKUP(B970,B$8:C$38,2,FALSE)&amp;(10*A970+5))="","",INDIRECT(VLOOKUP(B970,B$8:C$38,2,FALSE)&amp;(10*A970+5))))</f>
        <v/>
      </c>
      <c r="H970" s="17" t="str" cm="1">
        <f t="array" aca="1" ref="H970" ca="1">IF(G970="","",IF(G970="●","振替後",IF(G970="▲","振替前",IF(G970="○","休日",IF(G970="外","非対象期間",IF(INDIRECT(VLOOKUP(B970,B$8:C$38,2,FALSE)&amp;(10*A970+5))="","",INDIRECT(VLOOKUP(B970,B$8:C$38,2,FALSE)&amp;(10*A970+5))))))))</f>
        <v/>
      </c>
    </row>
    <row r="971" spans="1:8">
      <c r="A971" s="17">
        <f t="shared" si="115"/>
        <v>32</v>
      </c>
      <c r="B971" s="17">
        <f t="shared" si="116"/>
        <v>3</v>
      </c>
      <c r="D971" s="89" cm="1">
        <f t="array" aca="1" ref="D971" ca="1">IF(INDIRECT(VLOOKUP(B971,B$8:C$38,2,FALSE)&amp;(10*A971-1))="","",INDIRECT(VLOOKUP(B971,B$8:C$38,2,FALSE)&amp;(10*A971-1)))</f>
        <v>46876</v>
      </c>
      <c r="E971" s="17" t="str">
        <f t="shared" ca="1" si="117"/>
        <v>水</v>
      </c>
      <c r="F971" s="17" t="str" cm="1">
        <f t="array" aca="1" ref="F971" ca="1">IF(E971="","",IF(INDIRECT(VLOOKUP(B971,B$8:C$38,2,FALSE)&amp;(10*A971+3))="","",INDIRECT(VLOOKUP(B971,B$8:C$38,2,FALSE)&amp;(10*A971+3))))</f>
        <v/>
      </c>
      <c r="G971" s="17" t="str" cm="1">
        <f t="array" aca="1" ref="G971" ca="1">IF(E971="","",IF(INDIRECT(VLOOKUP(B971,B$8:C$38,2,FALSE)&amp;(10*A971+5))="","",INDIRECT(VLOOKUP(B971,B$8:C$38,2,FALSE)&amp;(10*A971+5))))</f>
        <v/>
      </c>
      <c r="H971" s="17" t="str" cm="1">
        <f t="array" aca="1" ref="H971" ca="1">IF(G971="","",IF(G971="●","振替後",IF(G971="▲","振替前",IF(G971="○","休日",IF(G971="外","非対象期間",IF(INDIRECT(VLOOKUP(B971,B$8:C$38,2,FALSE)&amp;(10*A971+5))="","",INDIRECT(VLOOKUP(B971,B$8:C$38,2,FALSE)&amp;(10*A971+5))))))))</f>
        <v/>
      </c>
    </row>
    <row r="972" spans="1:8">
      <c r="A972" s="17">
        <f t="shared" si="115"/>
        <v>32</v>
      </c>
      <c r="B972" s="17">
        <f t="shared" si="116"/>
        <v>4</v>
      </c>
      <c r="D972" s="89" cm="1">
        <f t="array" aca="1" ref="D972" ca="1">IF(INDIRECT(VLOOKUP(B972,B$8:C$38,2,FALSE)&amp;(10*A972-1))="","",INDIRECT(VLOOKUP(B972,B$8:C$38,2,FALSE)&amp;(10*A972-1)))</f>
        <v>46877</v>
      </c>
      <c r="E972" s="17" t="str">
        <f t="shared" ca="1" si="117"/>
        <v>木</v>
      </c>
      <c r="F972" s="17" t="str" cm="1">
        <f t="array" aca="1" ref="F972" ca="1">IF(E972="","",IF(INDIRECT(VLOOKUP(B972,B$8:C$38,2,FALSE)&amp;(10*A972+3))="","",INDIRECT(VLOOKUP(B972,B$8:C$38,2,FALSE)&amp;(10*A972+3))))</f>
        <v/>
      </c>
      <c r="G972" s="17" t="str" cm="1">
        <f t="array" aca="1" ref="G972" ca="1">IF(E972="","",IF(INDIRECT(VLOOKUP(B972,B$8:C$38,2,FALSE)&amp;(10*A972+5))="","",INDIRECT(VLOOKUP(B972,B$8:C$38,2,FALSE)&amp;(10*A972+5))))</f>
        <v/>
      </c>
      <c r="H972" s="17" t="str" cm="1">
        <f t="array" aca="1" ref="H972" ca="1">IF(G972="","",IF(G972="●","振替後",IF(G972="▲","振替前",IF(G972="○","休日",IF(G972="外","非対象期間",IF(INDIRECT(VLOOKUP(B972,B$8:C$38,2,FALSE)&amp;(10*A972+5))="","",INDIRECT(VLOOKUP(B972,B$8:C$38,2,FALSE)&amp;(10*A972+5))))))))</f>
        <v/>
      </c>
    </row>
    <row r="973" spans="1:8">
      <c r="A973" s="17">
        <f t="shared" si="115"/>
        <v>32</v>
      </c>
      <c r="B973" s="17">
        <f t="shared" si="116"/>
        <v>5</v>
      </c>
      <c r="D973" s="89" cm="1">
        <f t="array" aca="1" ref="D973" ca="1">IF(INDIRECT(VLOOKUP(B973,B$8:C$38,2,FALSE)&amp;(10*A973-1))="","",INDIRECT(VLOOKUP(B973,B$8:C$38,2,FALSE)&amp;(10*A973-1)))</f>
        <v>46878</v>
      </c>
      <c r="E973" s="17" t="str">
        <f t="shared" ca="1" si="117"/>
        <v>金</v>
      </c>
      <c r="F973" s="17" t="str" cm="1">
        <f t="array" aca="1" ref="F973" ca="1">IF(E973="","",IF(INDIRECT(VLOOKUP(B973,B$8:C$38,2,FALSE)&amp;(10*A973+3))="","",INDIRECT(VLOOKUP(B973,B$8:C$38,2,FALSE)&amp;(10*A973+3))))</f>
        <v/>
      </c>
      <c r="G973" s="17" t="str" cm="1">
        <f t="array" aca="1" ref="G973" ca="1">IF(E973="","",IF(INDIRECT(VLOOKUP(B973,B$8:C$38,2,FALSE)&amp;(10*A973+5))="","",INDIRECT(VLOOKUP(B973,B$8:C$38,2,FALSE)&amp;(10*A973+5))))</f>
        <v/>
      </c>
      <c r="H973" s="17" t="str" cm="1">
        <f t="array" aca="1" ref="H973" ca="1">IF(G973="","",IF(G973="●","振替後",IF(G973="▲","振替前",IF(G973="○","休日",IF(G973="外","非対象期間",IF(INDIRECT(VLOOKUP(B973,B$8:C$38,2,FALSE)&amp;(10*A973+5))="","",INDIRECT(VLOOKUP(B973,B$8:C$38,2,FALSE)&amp;(10*A973+5))))))))</f>
        <v/>
      </c>
    </row>
    <row r="974" spans="1:8">
      <c r="A974" s="17">
        <f t="shared" si="115"/>
        <v>32</v>
      </c>
      <c r="B974" s="17">
        <f t="shared" si="116"/>
        <v>6</v>
      </c>
      <c r="D974" s="89" cm="1">
        <f t="array" aca="1" ref="D974" ca="1">IF(INDIRECT(VLOOKUP(B974,B$8:C$38,2,FALSE)&amp;(10*A974-1))="","",INDIRECT(VLOOKUP(B974,B$8:C$38,2,FALSE)&amp;(10*A974-1)))</f>
        <v>46879</v>
      </c>
      <c r="E974" s="17" t="str">
        <f t="shared" ca="1" si="117"/>
        <v>土</v>
      </c>
      <c r="F974" s="17" t="str" cm="1">
        <f t="array" aca="1" ref="F974" ca="1">IF(E974="","",IF(INDIRECT(VLOOKUP(B974,B$8:C$38,2,FALSE)&amp;(10*A974+3))="","",INDIRECT(VLOOKUP(B974,B$8:C$38,2,FALSE)&amp;(10*A974+3))))</f>
        <v/>
      </c>
      <c r="G974" s="17" t="str" cm="1">
        <f t="array" aca="1" ref="G974" ca="1">IF(E974="","",IF(INDIRECT(VLOOKUP(B974,B$8:C$38,2,FALSE)&amp;(10*A974+5))="","",INDIRECT(VLOOKUP(B974,B$8:C$38,2,FALSE)&amp;(10*A974+5))))</f>
        <v/>
      </c>
      <c r="H974" s="17" t="str" cm="1">
        <f t="array" aca="1" ref="H974" ca="1">IF(G974="","",IF(G974="●","振替後",IF(G974="▲","振替前",IF(G974="○","休日",IF(G974="外","非対象期間",IF(INDIRECT(VLOOKUP(B974,B$8:C$38,2,FALSE)&amp;(10*A974+5))="","",INDIRECT(VLOOKUP(B974,B$8:C$38,2,FALSE)&amp;(10*A974+5))))))))</f>
        <v/>
      </c>
    </row>
    <row r="975" spans="1:8">
      <c r="A975" s="17">
        <f t="shared" si="115"/>
        <v>32</v>
      </c>
      <c r="B975" s="17">
        <f t="shared" si="116"/>
        <v>7</v>
      </c>
      <c r="D975" s="89" cm="1">
        <f t="array" aca="1" ref="D975" ca="1">IF(INDIRECT(VLOOKUP(B975,B$8:C$38,2,FALSE)&amp;(10*A975-1))="","",INDIRECT(VLOOKUP(B975,B$8:C$38,2,FALSE)&amp;(10*A975-1)))</f>
        <v>46880</v>
      </c>
      <c r="E975" s="17" t="str">
        <f t="shared" ca="1" si="117"/>
        <v>日</v>
      </c>
      <c r="F975" s="17" t="str" cm="1">
        <f t="array" aca="1" ref="F975" ca="1">IF(E975="","",IF(INDIRECT(VLOOKUP(B975,B$8:C$38,2,FALSE)&amp;(10*A975+3))="","",INDIRECT(VLOOKUP(B975,B$8:C$38,2,FALSE)&amp;(10*A975+3))))</f>
        <v/>
      </c>
      <c r="G975" s="17" t="str" cm="1">
        <f t="array" aca="1" ref="G975" ca="1">IF(E975="","",IF(INDIRECT(VLOOKUP(B975,B$8:C$38,2,FALSE)&amp;(10*A975+5))="","",INDIRECT(VLOOKUP(B975,B$8:C$38,2,FALSE)&amp;(10*A975+5))))</f>
        <v/>
      </c>
      <c r="H975" s="17" t="str" cm="1">
        <f t="array" aca="1" ref="H975" ca="1">IF(G975="","",IF(G975="●","振替後",IF(G975="▲","振替前",IF(G975="○","休日",IF(G975="外","非対象期間",IF(INDIRECT(VLOOKUP(B975,B$8:C$38,2,FALSE)&amp;(10*A975+5))="","",INDIRECT(VLOOKUP(B975,B$8:C$38,2,FALSE)&amp;(10*A975+5))))))))</f>
        <v/>
      </c>
    </row>
    <row r="976" spans="1:8">
      <c r="A976" s="17">
        <f t="shared" si="115"/>
        <v>32</v>
      </c>
      <c r="B976" s="17">
        <f t="shared" si="116"/>
        <v>8</v>
      </c>
      <c r="D976" s="89" cm="1">
        <f t="array" aca="1" ref="D976" ca="1">IF(INDIRECT(VLOOKUP(B976,B$8:C$38,2,FALSE)&amp;(10*A976-1))="","",INDIRECT(VLOOKUP(B976,B$8:C$38,2,FALSE)&amp;(10*A976-1)))</f>
        <v>46881</v>
      </c>
      <c r="E976" s="17" t="str">
        <f t="shared" ca="1" si="117"/>
        <v>月</v>
      </c>
      <c r="F976" s="17" t="str" cm="1">
        <f t="array" aca="1" ref="F976" ca="1">IF(E976="","",IF(INDIRECT(VLOOKUP(B976,B$8:C$38,2,FALSE)&amp;(10*A976+3))="","",INDIRECT(VLOOKUP(B976,B$8:C$38,2,FALSE)&amp;(10*A976+3))))</f>
        <v/>
      </c>
      <c r="G976" s="17" t="str" cm="1">
        <f t="array" aca="1" ref="G976" ca="1">IF(E976="","",IF(INDIRECT(VLOOKUP(B976,B$8:C$38,2,FALSE)&amp;(10*A976+5))="","",INDIRECT(VLOOKUP(B976,B$8:C$38,2,FALSE)&amp;(10*A976+5))))</f>
        <v/>
      </c>
      <c r="H976" s="17" t="str" cm="1">
        <f t="array" aca="1" ref="H976" ca="1">IF(G976="","",IF(G976="●","振替後",IF(G976="▲","振替前",IF(G976="○","休日",IF(G976="外","非対象期間",IF(INDIRECT(VLOOKUP(B976,B$8:C$38,2,FALSE)&amp;(10*A976+5))="","",INDIRECT(VLOOKUP(B976,B$8:C$38,2,FALSE)&amp;(10*A976+5))))))))</f>
        <v/>
      </c>
    </row>
    <row r="977" spans="1:8">
      <c r="A977" s="17">
        <f t="shared" si="115"/>
        <v>32</v>
      </c>
      <c r="B977" s="17">
        <f t="shared" si="116"/>
        <v>9</v>
      </c>
      <c r="D977" s="89" cm="1">
        <f t="array" aca="1" ref="D977" ca="1">IF(INDIRECT(VLOOKUP(B977,B$8:C$38,2,FALSE)&amp;(10*A977-1))="","",INDIRECT(VLOOKUP(B977,B$8:C$38,2,FALSE)&amp;(10*A977-1)))</f>
        <v>46882</v>
      </c>
      <c r="E977" s="17" t="str">
        <f t="shared" ca="1" si="117"/>
        <v>火</v>
      </c>
      <c r="F977" s="17" t="str" cm="1">
        <f t="array" aca="1" ref="F977" ca="1">IF(E977="","",IF(INDIRECT(VLOOKUP(B977,B$8:C$38,2,FALSE)&amp;(10*A977+3))="","",INDIRECT(VLOOKUP(B977,B$8:C$38,2,FALSE)&amp;(10*A977+3))))</f>
        <v/>
      </c>
      <c r="G977" s="17" t="str" cm="1">
        <f t="array" aca="1" ref="G977" ca="1">IF(E977="","",IF(INDIRECT(VLOOKUP(B977,B$8:C$38,2,FALSE)&amp;(10*A977+5))="","",INDIRECT(VLOOKUP(B977,B$8:C$38,2,FALSE)&amp;(10*A977+5))))</f>
        <v/>
      </c>
      <c r="H977" s="17" t="str" cm="1">
        <f t="array" aca="1" ref="H977" ca="1">IF(G977="","",IF(G977="●","振替後",IF(G977="▲","振替前",IF(G977="○","休日",IF(G977="外","非対象期間",IF(INDIRECT(VLOOKUP(B977,B$8:C$38,2,FALSE)&amp;(10*A977+5))="","",INDIRECT(VLOOKUP(B977,B$8:C$38,2,FALSE)&amp;(10*A977+5))))))))</f>
        <v/>
      </c>
    </row>
    <row r="978" spans="1:8">
      <c r="A978" s="17">
        <f t="shared" si="115"/>
        <v>32</v>
      </c>
      <c r="B978" s="17">
        <f t="shared" si="116"/>
        <v>10</v>
      </c>
      <c r="D978" s="89" cm="1">
        <f t="array" aca="1" ref="D978" ca="1">IF(INDIRECT(VLOOKUP(B978,B$8:C$38,2,FALSE)&amp;(10*A978-1))="","",INDIRECT(VLOOKUP(B978,B$8:C$38,2,FALSE)&amp;(10*A978-1)))</f>
        <v>46883</v>
      </c>
      <c r="E978" s="17" t="str">
        <f t="shared" ca="1" si="117"/>
        <v>水</v>
      </c>
      <c r="F978" s="17" t="str" cm="1">
        <f t="array" aca="1" ref="F978" ca="1">IF(E978="","",IF(INDIRECT(VLOOKUP(B978,B$8:C$38,2,FALSE)&amp;(10*A978+3))="","",INDIRECT(VLOOKUP(B978,B$8:C$38,2,FALSE)&amp;(10*A978+3))))</f>
        <v/>
      </c>
      <c r="G978" s="17" t="str" cm="1">
        <f t="array" aca="1" ref="G978" ca="1">IF(E978="","",IF(INDIRECT(VLOOKUP(B978,B$8:C$38,2,FALSE)&amp;(10*A978+5))="","",INDIRECT(VLOOKUP(B978,B$8:C$38,2,FALSE)&amp;(10*A978+5))))</f>
        <v/>
      </c>
      <c r="H978" s="17" t="str" cm="1">
        <f t="array" aca="1" ref="H978" ca="1">IF(G978="","",IF(G978="●","振替後",IF(G978="▲","振替前",IF(G978="○","休日",IF(G978="外","非対象期間",IF(INDIRECT(VLOOKUP(B978,B$8:C$38,2,FALSE)&amp;(10*A978+5))="","",INDIRECT(VLOOKUP(B978,B$8:C$38,2,FALSE)&amp;(10*A978+5))))))))</f>
        <v/>
      </c>
    </row>
    <row r="979" spans="1:8">
      <c r="A979" s="17">
        <f t="shared" si="115"/>
        <v>32</v>
      </c>
      <c r="B979" s="17">
        <f t="shared" si="116"/>
        <v>11</v>
      </c>
      <c r="D979" s="89" cm="1">
        <f t="array" aca="1" ref="D979" ca="1">IF(INDIRECT(VLOOKUP(B979,B$8:C$38,2,FALSE)&amp;(10*A979-1))="","",INDIRECT(VLOOKUP(B979,B$8:C$38,2,FALSE)&amp;(10*A979-1)))</f>
        <v>46884</v>
      </c>
      <c r="E979" s="17" t="str">
        <f t="shared" ca="1" si="117"/>
        <v>木</v>
      </c>
      <c r="F979" s="17" t="str" cm="1">
        <f t="array" aca="1" ref="F979" ca="1">IF(E979="","",IF(INDIRECT(VLOOKUP(B979,B$8:C$38,2,FALSE)&amp;(10*A979+3))="","",INDIRECT(VLOOKUP(B979,B$8:C$38,2,FALSE)&amp;(10*A979+3))))</f>
        <v/>
      </c>
      <c r="G979" s="17" t="str" cm="1">
        <f t="array" aca="1" ref="G979" ca="1">IF(E979="","",IF(INDIRECT(VLOOKUP(B979,B$8:C$38,2,FALSE)&amp;(10*A979+5))="","",INDIRECT(VLOOKUP(B979,B$8:C$38,2,FALSE)&amp;(10*A979+5))))</f>
        <v/>
      </c>
      <c r="H979" s="17" t="str" cm="1">
        <f t="array" aca="1" ref="H979" ca="1">IF(G979="","",IF(G979="●","振替後",IF(G979="▲","振替前",IF(G979="○","休日",IF(G979="外","非対象期間",IF(INDIRECT(VLOOKUP(B979,B$8:C$38,2,FALSE)&amp;(10*A979+5))="","",INDIRECT(VLOOKUP(B979,B$8:C$38,2,FALSE)&amp;(10*A979+5))))))))</f>
        <v/>
      </c>
    </row>
    <row r="980" spans="1:8">
      <c r="A980" s="17">
        <f t="shared" si="115"/>
        <v>32</v>
      </c>
      <c r="B980" s="17">
        <f t="shared" si="116"/>
        <v>12</v>
      </c>
      <c r="D980" s="89" cm="1">
        <f t="array" aca="1" ref="D980" ca="1">IF(INDIRECT(VLOOKUP(B980,B$8:C$38,2,FALSE)&amp;(10*A980-1))="","",INDIRECT(VLOOKUP(B980,B$8:C$38,2,FALSE)&amp;(10*A980-1)))</f>
        <v>46885</v>
      </c>
      <c r="E980" s="17" t="str">
        <f t="shared" ca="1" si="117"/>
        <v>金</v>
      </c>
      <c r="F980" s="17" t="str" cm="1">
        <f t="array" aca="1" ref="F980" ca="1">IF(E980="","",IF(INDIRECT(VLOOKUP(B980,B$8:C$38,2,FALSE)&amp;(10*A980+3))="","",INDIRECT(VLOOKUP(B980,B$8:C$38,2,FALSE)&amp;(10*A980+3))))</f>
        <v/>
      </c>
      <c r="G980" s="17" t="str" cm="1">
        <f t="array" aca="1" ref="G980" ca="1">IF(E980="","",IF(INDIRECT(VLOOKUP(B980,B$8:C$38,2,FALSE)&amp;(10*A980+5))="","",INDIRECT(VLOOKUP(B980,B$8:C$38,2,FALSE)&amp;(10*A980+5))))</f>
        <v/>
      </c>
      <c r="H980" s="17" t="str" cm="1">
        <f t="array" aca="1" ref="H980" ca="1">IF(G980="","",IF(G980="●","振替後",IF(G980="▲","振替前",IF(G980="○","休日",IF(G980="外","非対象期間",IF(INDIRECT(VLOOKUP(B980,B$8:C$38,2,FALSE)&amp;(10*A980+5))="","",INDIRECT(VLOOKUP(B980,B$8:C$38,2,FALSE)&amp;(10*A980+5))))))))</f>
        <v/>
      </c>
    </row>
    <row r="981" spans="1:8">
      <c r="A981" s="17">
        <f t="shared" si="115"/>
        <v>32</v>
      </c>
      <c r="B981" s="17">
        <f t="shared" si="116"/>
        <v>13</v>
      </c>
      <c r="D981" s="89" cm="1">
        <f t="array" aca="1" ref="D981" ca="1">IF(INDIRECT(VLOOKUP(B981,B$8:C$38,2,FALSE)&amp;(10*A981-1))="","",INDIRECT(VLOOKUP(B981,B$8:C$38,2,FALSE)&amp;(10*A981-1)))</f>
        <v>46886</v>
      </c>
      <c r="E981" s="17" t="str">
        <f t="shared" ca="1" si="117"/>
        <v>土</v>
      </c>
      <c r="F981" s="17" t="str" cm="1">
        <f t="array" aca="1" ref="F981" ca="1">IF(E981="","",IF(INDIRECT(VLOOKUP(B981,B$8:C$38,2,FALSE)&amp;(10*A981+3))="","",INDIRECT(VLOOKUP(B981,B$8:C$38,2,FALSE)&amp;(10*A981+3))))</f>
        <v/>
      </c>
      <c r="G981" s="17" t="str" cm="1">
        <f t="array" aca="1" ref="G981" ca="1">IF(E981="","",IF(INDIRECT(VLOOKUP(B981,B$8:C$38,2,FALSE)&amp;(10*A981+5))="","",INDIRECT(VLOOKUP(B981,B$8:C$38,2,FALSE)&amp;(10*A981+5))))</f>
        <v/>
      </c>
      <c r="H981" s="17" t="str" cm="1">
        <f t="array" aca="1" ref="H981" ca="1">IF(G981="","",IF(G981="●","振替後",IF(G981="▲","振替前",IF(G981="○","休日",IF(G981="外","非対象期間",IF(INDIRECT(VLOOKUP(B981,B$8:C$38,2,FALSE)&amp;(10*A981+5))="","",INDIRECT(VLOOKUP(B981,B$8:C$38,2,FALSE)&amp;(10*A981+5))))))))</f>
        <v/>
      </c>
    </row>
    <row r="982" spans="1:8">
      <c r="A982" s="17">
        <f t="shared" si="115"/>
        <v>32</v>
      </c>
      <c r="B982" s="17">
        <f t="shared" si="116"/>
        <v>14</v>
      </c>
      <c r="D982" s="89" cm="1">
        <f t="array" aca="1" ref="D982" ca="1">IF(INDIRECT(VLOOKUP(B982,B$8:C$38,2,FALSE)&amp;(10*A982-1))="","",INDIRECT(VLOOKUP(B982,B$8:C$38,2,FALSE)&amp;(10*A982-1)))</f>
        <v>46887</v>
      </c>
      <c r="E982" s="17" t="str">
        <f t="shared" ca="1" si="117"/>
        <v>日</v>
      </c>
      <c r="F982" s="17" t="str" cm="1">
        <f t="array" aca="1" ref="F982" ca="1">IF(E982="","",IF(INDIRECT(VLOOKUP(B982,B$8:C$38,2,FALSE)&amp;(10*A982+3))="","",INDIRECT(VLOOKUP(B982,B$8:C$38,2,FALSE)&amp;(10*A982+3))))</f>
        <v/>
      </c>
      <c r="G982" s="17" t="str" cm="1">
        <f t="array" aca="1" ref="G982" ca="1">IF(E982="","",IF(INDIRECT(VLOOKUP(B982,B$8:C$38,2,FALSE)&amp;(10*A982+5))="","",INDIRECT(VLOOKUP(B982,B$8:C$38,2,FALSE)&amp;(10*A982+5))))</f>
        <v/>
      </c>
      <c r="H982" s="17" t="str" cm="1">
        <f t="array" aca="1" ref="H982" ca="1">IF(G982="","",IF(G982="●","振替後",IF(G982="▲","振替前",IF(G982="○","休日",IF(G982="外","非対象期間",IF(INDIRECT(VLOOKUP(B982,B$8:C$38,2,FALSE)&amp;(10*A982+5))="","",INDIRECT(VLOOKUP(B982,B$8:C$38,2,FALSE)&amp;(10*A982+5))))))))</f>
        <v/>
      </c>
    </row>
    <row r="983" spans="1:8">
      <c r="A983" s="17">
        <f t="shared" si="115"/>
        <v>32</v>
      </c>
      <c r="B983" s="17">
        <f t="shared" si="116"/>
        <v>15</v>
      </c>
      <c r="D983" s="89" cm="1">
        <f t="array" aca="1" ref="D983" ca="1">IF(INDIRECT(VLOOKUP(B983,B$8:C$38,2,FALSE)&amp;(10*A983-1))="","",INDIRECT(VLOOKUP(B983,B$8:C$38,2,FALSE)&amp;(10*A983-1)))</f>
        <v>46888</v>
      </c>
      <c r="E983" s="17" t="str">
        <f t="shared" ca="1" si="117"/>
        <v>月</v>
      </c>
      <c r="F983" s="17" t="str" cm="1">
        <f t="array" aca="1" ref="F983" ca="1">IF(E983="","",IF(INDIRECT(VLOOKUP(B983,B$8:C$38,2,FALSE)&amp;(10*A983+3))="","",INDIRECT(VLOOKUP(B983,B$8:C$38,2,FALSE)&amp;(10*A983+3))))</f>
        <v/>
      </c>
      <c r="G983" s="17" t="str" cm="1">
        <f t="array" aca="1" ref="G983" ca="1">IF(E983="","",IF(INDIRECT(VLOOKUP(B983,B$8:C$38,2,FALSE)&amp;(10*A983+5))="","",INDIRECT(VLOOKUP(B983,B$8:C$38,2,FALSE)&amp;(10*A983+5))))</f>
        <v/>
      </c>
      <c r="H983" s="17" t="str" cm="1">
        <f t="array" aca="1" ref="H983" ca="1">IF(G983="","",IF(G983="●","振替後",IF(G983="▲","振替前",IF(G983="○","休日",IF(G983="外","非対象期間",IF(INDIRECT(VLOOKUP(B983,B$8:C$38,2,FALSE)&amp;(10*A983+5))="","",INDIRECT(VLOOKUP(B983,B$8:C$38,2,FALSE)&amp;(10*A983+5))))))))</f>
        <v/>
      </c>
    </row>
    <row r="984" spans="1:8">
      <c r="A984" s="17">
        <f t="shared" si="115"/>
        <v>32</v>
      </c>
      <c r="B984" s="17">
        <f t="shared" si="116"/>
        <v>16</v>
      </c>
      <c r="D984" s="89" cm="1">
        <f t="array" aca="1" ref="D984" ca="1">IF(INDIRECT(VLOOKUP(B984,B$8:C$38,2,FALSE)&amp;(10*A984-1))="","",INDIRECT(VLOOKUP(B984,B$8:C$38,2,FALSE)&amp;(10*A984-1)))</f>
        <v>46889</v>
      </c>
      <c r="E984" s="17" t="str">
        <f t="shared" ca="1" si="117"/>
        <v>火</v>
      </c>
      <c r="F984" s="17" t="str" cm="1">
        <f t="array" aca="1" ref="F984" ca="1">IF(E984="","",IF(INDIRECT(VLOOKUP(B984,B$8:C$38,2,FALSE)&amp;(10*A984+3))="","",INDIRECT(VLOOKUP(B984,B$8:C$38,2,FALSE)&amp;(10*A984+3))))</f>
        <v/>
      </c>
      <c r="G984" s="17" t="str" cm="1">
        <f t="array" aca="1" ref="G984" ca="1">IF(E984="","",IF(INDIRECT(VLOOKUP(B984,B$8:C$38,2,FALSE)&amp;(10*A984+5))="","",INDIRECT(VLOOKUP(B984,B$8:C$38,2,FALSE)&amp;(10*A984+5))))</f>
        <v/>
      </c>
      <c r="H984" s="17" t="str" cm="1">
        <f t="array" aca="1" ref="H984" ca="1">IF(G984="","",IF(G984="●","振替後",IF(G984="▲","振替前",IF(G984="○","休日",IF(G984="外","非対象期間",IF(INDIRECT(VLOOKUP(B984,B$8:C$38,2,FALSE)&amp;(10*A984+5))="","",INDIRECT(VLOOKUP(B984,B$8:C$38,2,FALSE)&amp;(10*A984+5))))))))</f>
        <v/>
      </c>
    </row>
    <row r="985" spans="1:8">
      <c r="A985" s="17">
        <f t="shared" si="115"/>
        <v>32</v>
      </c>
      <c r="B985" s="17">
        <f t="shared" si="116"/>
        <v>17</v>
      </c>
      <c r="D985" s="89" cm="1">
        <f t="array" aca="1" ref="D985" ca="1">IF(INDIRECT(VLOOKUP(B985,B$8:C$38,2,FALSE)&amp;(10*A985-1))="","",INDIRECT(VLOOKUP(B985,B$8:C$38,2,FALSE)&amp;(10*A985-1)))</f>
        <v>46890</v>
      </c>
      <c r="E985" s="17" t="str">
        <f t="shared" ca="1" si="117"/>
        <v>水</v>
      </c>
      <c r="F985" s="17" t="str" cm="1">
        <f t="array" aca="1" ref="F985" ca="1">IF(E985="","",IF(INDIRECT(VLOOKUP(B985,B$8:C$38,2,FALSE)&amp;(10*A985+3))="","",INDIRECT(VLOOKUP(B985,B$8:C$38,2,FALSE)&amp;(10*A985+3))))</f>
        <v/>
      </c>
      <c r="G985" s="17" t="str" cm="1">
        <f t="array" aca="1" ref="G985" ca="1">IF(E985="","",IF(INDIRECT(VLOOKUP(B985,B$8:C$38,2,FALSE)&amp;(10*A985+5))="","",INDIRECT(VLOOKUP(B985,B$8:C$38,2,FALSE)&amp;(10*A985+5))))</f>
        <v/>
      </c>
      <c r="H985" s="17" t="str" cm="1">
        <f t="array" aca="1" ref="H985" ca="1">IF(G985="","",IF(G985="●","振替後",IF(G985="▲","振替前",IF(G985="○","休日",IF(G985="外","非対象期間",IF(INDIRECT(VLOOKUP(B985,B$8:C$38,2,FALSE)&amp;(10*A985+5))="","",INDIRECT(VLOOKUP(B985,B$8:C$38,2,FALSE)&amp;(10*A985+5))))))))</f>
        <v/>
      </c>
    </row>
    <row r="986" spans="1:8">
      <c r="A986" s="17">
        <f t="shared" si="115"/>
        <v>32</v>
      </c>
      <c r="B986" s="17">
        <f t="shared" si="116"/>
        <v>18</v>
      </c>
      <c r="D986" s="89" cm="1">
        <f t="array" aca="1" ref="D986" ca="1">IF(INDIRECT(VLOOKUP(B986,B$8:C$38,2,FALSE)&amp;(10*A986-1))="","",INDIRECT(VLOOKUP(B986,B$8:C$38,2,FALSE)&amp;(10*A986-1)))</f>
        <v>46891</v>
      </c>
      <c r="E986" s="17" t="str">
        <f t="shared" ca="1" si="117"/>
        <v>木</v>
      </c>
      <c r="F986" s="17" t="str" cm="1">
        <f t="array" aca="1" ref="F986" ca="1">IF(E986="","",IF(INDIRECT(VLOOKUP(B986,B$8:C$38,2,FALSE)&amp;(10*A986+3))="","",INDIRECT(VLOOKUP(B986,B$8:C$38,2,FALSE)&amp;(10*A986+3))))</f>
        <v/>
      </c>
      <c r="G986" s="17" t="str" cm="1">
        <f t="array" aca="1" ref="G986" ca="1">IF(E986="","",IF(INDIRECT(VLOOKUP(B986,B$8:C$38,2,FALSE)&amp;(10*A986+5))="","",INDIRECT(VLOOKUP(B986,B$8:C$38,2,FALSE)&amp;(10*A986+5))))</f>
        <v/>
      </c>
      <c r="H986" s="17" t="str" cm="1">
        <f t="array" aca="1" ref="H986" ca="1">IF(G986="","",IF(G986="●","振替後",IF(G986="▲","振替前",IF(G986="○","休日",IF(G986="外","非対象期間",IF(INDIRECT(VLOOKUP(B986,B$8:C$38,2,FALSE)&amp;(10*A986+5))="","",INDIRECT(VLOOKUP(B986,B$8:C$38,2,FALSE)&amp;(10*A986+5))))))))</f>
        <v/>
      </c>
    </row>
    <row r="987" spans="1:8">
      <c r="A987" s="17">
        <f t="shared" si="115"/>
        <v>32</v>
      </c>
      <c r="B987" s="17">
        <f t="shared" si="116"/>
        <v>19</v>
      </c>
      <c r="D987" s="89" cm="1">
        <f t="array" aca="1" ref="D987" ca="1">IF(INDIRECT(VLOOKUP(B987,B$8:C$38,2,FALSE)&amp;(10*A987-1))="","",INDIRECT(VLOOKUP(B987,B$8:C$38,2,FALSE)&amp;(10*A987-1)))</f>
        <v>46892</v>
      </c>
      <c r="E987" s="17" t="str">
        <f t="shared" ca="1" si="117"/>
        <v>金</v>
      </c>
      <c r="F987" s="17" t="str" cm="1">
        <f t="array" aca="1" ref="F987" ca="1">IF(E987="","",IF(INDIRECT(VLOOKUP(B987,B$8:C$38,2,FALSE)&amp;(10*A987+3))="","",INDIRECT(VLOOKUP(B987,B$8:C$38,2,FALSE)&amp;(10*A987+3))))</f>
        <v/>
      </c>
      <c r="G987" s="17" t="str" cm="1">
        <f t="array" aca="1" ref="G987" ca="1">IF(E987="","",IF(INDIRECT(VLOOKUP(B987,B$8:C$38,2,FALSE)&amp;(10*A987+5))="","",INDIRECT(VLOOKUP(B987,B$8:C$38,2,FALSE)&amp;(10*A987+5))))</f>
        <v/>
      </c>
      <c r="H987" s="17" t="str" cm="1">
        <f t="array" aca="1" ref="H987" ca="1">IF(G987="","",IF(G987="●","振替後",IF(G987="▲","振替前",IF(G987="○","休日",IF(G987="外","非対象期間",IF(INDIRECT(VLOOKUP(B987,B$8:C$38,2,FALSE)&amp;(10*A987+5))="","",INDIRECT(VLOOKUP(B987,B$8:C$38,2,FALSE)&amp;(10*A987+5))))))))</f>
        <v/>
      </c>
    </row>
    <row r="988" spans="1:8">
      <c r="A988" s="17">
        <f t="shared" si="115"/>
        <v>32</v>
      </c>
      <c r="B988" s="17">
        <f t="shared" si="116"/>
        <v>20</v>
      </c>
      <c r="D988" s="89" cm="1">
        <f t="array" aca="1" ref="D988" ca="1">IF(INDIRECT(VLOOKUP(B988,B$8:C$38,2,FALSE)&amp;(10*A988-1))="","",INDIRECT(VLOOKUP(B988,B$8:C$38,2,FALSE)&amp;(10*A988-1)))</f>
        <v>46893</v>
      </c>
      <c r="E988" s="17" t="str">
        <f t="shared" ca="1" si="117"/>
        <v>土</v>
      </c>
      <c r="F988" s="17" t="str" cm="1">
        <f t="array" aca="1" ref="F988" ca="1">IF(E988="","",IF(INDIRECT(VLOOKUP(B988,B$8:C$38,2,FALSE)&amp;(10*A988+3))="","",INDIRECT(VLOOKUP(B988,B$8:C$38,2,FALSE)&amp;(10*A988+3))))</f>
        <v/>
      </c>
      <c r="G988" s="17" t="str" cm="1">
        <f t="array" aca="1" ref="G988" ca="1">IF(E988="","",IF(INDIRECT(VLOOKUP(B988,B$8:C$38,2,FALSE)&amp;(10*A988+5))="","",INDIRECT(VLOOKUP(B988,B$8:C$38,2,FALSE)&amp;(10*A988+5))))</f>
        <v/>
      </c>
      <c r="H988" s="17" t="str" cm="1">
        <f t="array" aca="1" ref="H988" ca="1">IF(G988="","",IF(G988="●","振替後",IF(G988="▲","振替前",IF(G988="○","休日",IF(G988="外","非対象期間",IF(INDIRECT(VLOOKUP(B988,B$8:C$38,2,FALSE)&amp;(10*A988+5))="","",INDIRECT(VLOOKUP(B988,B$8:C$38,2,FALSE)&amp;(10*A988+5))))))))</f>
        <v/>
      </c>
    </row>
    <row r="989" spans="1:8">
      <c r="A989" s="17">
        <f t="shared" si="115"/>
        <v>32</v>
      </c>
      <c r="B989" s="17">
        <f t="shared" si="116"/>
        <v>21</v>
      </c>
      <c r="D989" s="89" cm="1">
        <f t="array" aca="1" ref="D989" ca="1">IF(INDIRECT(VLOOKUP(B989,B$8:C$38,2,FALSE)&amp;(10*A989-1))="","",INDIRECT(VLOOKUP(B989,B$8:C$38,2,FALSE)&amp;(10*A989-1)))</f>
        <v>46894</v>
      </c>
      <c r="E989" s="17" t="str">
        <f t="shared" ca="1" si="117"/>
        <v>日</v>
      </c>
      <c r="F989" s="17" t="str" cm="1">
        <f t="array" aca="1" ref="F989" ca="1">IF(E989="","",IF(INDIRECT(VLOOKUP(B989,B$8:C$38,2,FALSE)&amp;(10*A989+3))="","",INDIRECT(VLOOKUP(B989,B$8:C$38,2,FALSE)&amp;(10*A989+3))))</f>
        <v/>
      </c>
      <c r="G989" s="17" t="str" cm="1">
        <f t="array" aca="1" ref="G989" ca="1">IF(E989="","",IF(INDIRECT(VLOOKUP(B989,B$8:C$38,2,FALSE)&amp;(10*A989+5))="","",INDIRECT(VLOOKUP(B989,B$8:C$38,2,FALSE)&amp;(10*A989+5))))</f>
        <v/>
      </c>
      <c r="H989" s="17" t="str" cm="1">
        <f t="array" aca="1" ref="H989" ca="1">IF(G989="","",IF(G989="●","振替後",IF(G989="▲","振替前",IF(G989="○","休日",IF(G989="外","非対象期間",IF(INDIRECT(VLOOKUP(B989,B$8:C$38,2,FALSE)&amp;(10*A989+5))="","",INDIRECT(VLOOKUP(B989,B$8:C$38,2,FALSE)&amp;(10*A989+5))))))))</f>
        <v/>
      </c>
    </row>
    <row r="990" spans="1:8">
      <c r="A990" s="17">
        <f t="shared" si="115"/>
        <v>32</v>
      </c>
      <c r="B990" s="17">
        <f t="shared" si="116"/>
        <v>22</v>
      </c>
      <c r="D990" s="89" cm="1">
        <f t="array" aca="1" ref="D990" ca="1">IF(INDIRECT(VLOOKUP(B990,B$8:C$38,2,FALSE)&amp;(10*A990-1))="","",INDIRECT(VLOOKUP(B990,B$8:C$38,2,FALSE)&amp;(10*A990-1)))</f>
        <v>46895</v>
      </c>
      <c r="E990" s="17" t="str">
        <f t="shared" ca="1" si="117"/>
        <v>月</v>
      </c>
      <c r="F990" s="17" t="str" cm="1">
        <f t="array" aca="1" ref="F990" ca="1">IF(E990="","",IF(INDIRECT(VLOOKUP(B990,B$8:C$38,2,FALSE)&amp;(10*A990+3))="","",INDIRECT(VLOOKUP(B990,B$8:C$38,2,FALSE)&amp;(10*A990+3))))</f>
        <v/>
      </c>
      <c r="G990" s="17" t="str" cm="1">
        <f t="array" aca="1" ref="G990" ca="1">IF(E990="","",IF(INDIRECT(VLOOKUP(B990,B$8:C$38,2,FALSE)&amp;(10*A990+5))="","",INDIRECT(VLOOKUP(B990,B$8:C$38,2,FALSE)&amp;(10*A990+5))))</f>
        <v/>
      </c>
      <c r="H990" s="17" t="str" cm="1">
        <f t="array" aca="1" ref="H990" ca="1">IF(G990="","",IF(G990="●","振替後",IF(G990="▲","振替前",IF(G990="○","休日",IF(G990="外","非対象期間",IF(INDIRECT(VLOOKUP(B990,B$8:C$38,2,FALSE)&amp;(10*A990+5))="","",INDIRECT(VLOOKUP(B990,B$8:C$38,2,FALSE)&amp;(10*A990+5))))))))</f>
        <v/>
      </c>
    </row>
    <row r="991" spans="1:8">
      <c r="A991" s="17">
        <f t="shared" si="115"/>
        <v>32</v>
      </c>
      <c r="B991" s="17">
        <f t="shared" si="116"/>
        <v>23</v>
      </c>
      <c r="D991" s="89" cm="1">
        <f t="array" aca="1" ref="D991" ca="1">IF(INDIRECT(VLOOKUP(B991,B$8:C$38,2,FALSE)&amp;(10*A991-1))="","",INDIRECT(VLOOKUP(B991,B$8:C$38,2,FALSE)&amp;(10*A991-1)))</f>
        <v>46896</v>
      </c>
      <c r="E991" s="17" t="str">
        <f t="shared" ca="1" si="117"/>
        <v>火</v>
      </c>
      <c r="F991" s="17" t="str" cm="1">
        <f t="array" aca="1" ref="F991" ca="1">IF(E991="","",IF(INDIRECT(VLOOKUP(B991,B$8:C$38,2,FALSE)&amp;(10*A991+3))="","",INDIRECT(VLOOKUP(B991,B$8:C$38,2,FALSE)&amp;(10*A991+3))))</f>
        <v/>
      </c>
      <c r="G991" s="17" t="str" cm="1">
        <f t="array" aca="1" ref="G991" ca="1">IF(E991="","",IF(INDIRECT(VLOOKUP(B991,B$8:C$38,2,FALSE)&amp;(10*A991+5))="","",INDIRECT(VLOOKUP(B991,B$8:C$38,2,FALSE)&amp;(10*A991+5))))</f>
        <v/>
      </c>
      <c r="H991" s="17" t="str" cm="1">
        <f t="array" aca="1" ref="H991" ca="1">IF(G991="","",IF(G991="●","振替後",IF(G991="▲","振替前",IF(G991="○","休日",IF(G991="外","非対象期間",IF(INDIRECT(VLOOKUP(B991,B$8:C$38,2,FALSE)&amp;(10*A991+5))="","",INDIRECT(VLOOKUP(B991,B$8:C$38,2,FALSE)&amp;(10*A991+5))))))))</f>
        <v/>
      </c>
    </row>
    <row r="992" spans="1:8">
      <c r="A992" s="17">
        <f t="shared" si="115"/>
        <v>32</v>
      </c>
      <c r="B992" s="17">
        <f t="shared" si="116"/>
        <v>24</v>
      </c>
      <c r="D992" s="89" cm="1">
        <f t="array" aca="1" ref="D992" ca="1">IF(INDIRECT(VLOOKUP(B992,B$8:C$38,2,FALSE)&amp;(10*A992-1))="","",INDIRECT(VLOOKUP(B992,B$8:C$38,2,FALSE)&amp;(10*A992-1)))</f>
        <v>46897</v>
      </c>
      <c r="E992" s="17" t="str">
        <f t="shared" ca="1" si="117"/>
        <v>水</v>
      </c>
      <c r="F992" s="17" t="str" cm="1">
        <f t="array" aca="1" ref="F992" ca="1">IF(E992="","",IF(INDIRECT(VLOOKUP(B992,B$8:C$38,2,FALSE)&amp;(10*A992+3))="","",INDIRECT(VLOOKUP(B992,B$8:C$38,2,FALSE)&amp;(10*A992+3))))</f>
        <v/>
      </c>
      <c r="G992" s="17" t="str" cm="1">
        <f t="array" aca="1" ref="G992" ca="1">IF(E992="","",IF(INDIRECT(VLOOKUP(B992,B$8:C$38,2,FALSE)&amp;(10*A992+5))="","",INDIRECT(VLOOKUP(B992,B$8:C$38,2,FALSE)&amp;(10*A992+5))))</f>
        <v/>
      </c>
      <c r="H992" s="17" t="str" cm="1">
        <f t="array" aca="1" ref="H992" ca="1">IF(G992="","",IF(G992="●","振替後",IF(G992="▲","振替前",IF(G992="○","休日",IF(G992="外","非対象期間",IF(INDIRECT(VLOOKUP(B992,B$8:C$38,2,FALSE)&amp;(10*A992+5))="","",INDIRECT(VLOOKUP(B992,B$8:C$38,2,FALSE)&amp;(10*A992+5))))))))</f>
        <v/>
      </c>
    </row>
    <row r="993" spans="1:8">
      <c r="A993" s="17">
        <f t="shared" si="115"/>
        <v>32</v>
      </c>
      <c r="B993" s="17">
        <f t="shared" si="116"/>
        <v>25</v>
      </c>
      <c r="D993" s="89" cm="1">
        <f t="array" aca="1" ref="D993" ca="1">IF(INDIRECT(VLOOKUP(B993,B$8:C$38,2,FALSE)&amp;(10*A993-1))="","",INDIRECT(VLOOKUP(B993,B$8:C$38,2,FALSE)&amp;(10*A993-1)))</f>
        <v>46898</v>
      </c>
      <c r="E993" s="17" t="str">
        <f t="shared" ca="1" si="117"/>
        <v>木</v>
      </c>
      <c r="F993" s="17" t="str" cm="1">
        <f t="array" aca="1" ref="F993" ca="1">IF(E993="","",IF(INDIRECT(VLOOKUP(B993,B$8:C$38,2,FALSE)&amp;(10*A993+3))="","",INDIRECT(VLOOKUP(B993,B$8:C$38,2,FALSE)&amp;(10*A993+3))))</f>
        <v/>
      </c>
      <c r="G993" s="17" t="str" cm="1">
        <f t="array" aca="1" ref="G993" ca="1">IF(E993="","",IF(INDIRECT(VLOOKUP(B993,B$8:C$38,2,FALSE)&amp;(10*A993+5))="","",INDIRECT(VLOOKUP(B993,B$8:C$38,2,FALSE)&amp;(10*A993+5))))</f>
        <v/>
      </c>
      <c r="H993" s="17" t="str" cm="1">
        <f t="array" aca="1" ref="H993" ca="1">IF(G993="","",IF(G993="●","振替後",IF(G993="▲","振替前",IF(G993="○","休日",IF(G993="外","非対象期間",IF(INDIRECT(VLOOKUP(B993,B$8:C$38,2,FALSE)&amp;(10*A993+5))="","",INDIRECT(VLOOKUP(B993,B$8:C$38,2,FALSE)&amp;(10*A993+5))))))))</f>
        <v/>
      </c>
    </row>
    <row r="994" spans="1:8">
      <c r="A994" s="17">
        <f t="shared" si="115"/>
        <v>32</v>
      </c>
      <c r="B994" s="17">
        <f t="shared" si="116"/>
        <v>26</v>
      </c>
      <c r="D994" s="89" cm="1">
        <f t="array" aca="1" ref="D994" ca="1">IF(INDIRECT(VLOOKUP(B994,B$8:C$38,2,FALSE)&amp;(10*A994-1))="","",INDIRECT(VLOOKUP(B994,B$8:C$38,2,FALSE)&amp;(10*A994-1)))</f>
        <v>46899</v>
      </c>
      <c r="E994" s="17" t="str">
        <f t="shared" ca="1" si="117"/>
        <v>金</v>
      </c>
      <c r="F994" s="17" t="str" cm="1">
        <f t="array" aca="1" ref="F994" ca="1">IF(E994="","",IF(INDIRECT(VLOOKUP(B994,B$8:C$38,2,FALSE)&amp;(10*A994+3))="","",INDIRECT(VLOOKUP(B994,B$8:C$38,2,FALSE)&amp;(10*A994+3))))</f>
        <v/>
      </c>
      <c r="G994" s="17" t="str" cm="1">
        <f t="array" aca="1" ref="G994" ca="1">IF(E994="","",IF(INDIRECT(VLOOKUP(B994,B$8:C$38,2,FALSE)&amp;(10*A994+5))="","",INDIRECT(VLOOKUP(B994,B$8:C$38,2,FALSE)&amp;(10*A994+5))))</f>
        <v/>
      </c>
      <c r="H994" s="17" t="str" cm="1">
        <f t="array" aca="1" ref="H994" ca="1">IF(G994="","",IF(G994="●","振替後",IF(G994="▲","振替前",IF(G994="○","休日",IF(G994="外","非対象期間",IF(INDIRECT(VLOOKUP(B994,B$8:C$38,2,FALSE)&amp;(10*A994+5))="","",INDIRECT(VLOOKUP(B994,B$8:C$38,2,FALSE)&amp;(10*A994+5))))))))</f>
        <v/>
      </c>
    </row>
    <row r="995" spans="1:8">
      <c r="A995" s="17">
        <f t="shared" si="115"/>
        <v>32</v>
      </c>
      <c r="B995" s="17">
        <f t="shared" si="116"/>
        <v>27</v>
      </c>
      <c r="D995" s="89" cm="1">
        <f t="array" aca="1" ref="D995" ca="1">IF(INDIRECT(VLOOKUP(B995,B$8:C$38,2,FALSE)&amp;(10*A995-1))="","",INDIRECT(VLOOKUP(B995,B$8:C$38,2,FALSE)&amp;(10*A995-1)))</f>
        <v>46900</v>
      </c>
      <c r="E995" s="17" t="str">
        <f t="shared" ca="1" si="117"/>
        <v>土</v>
      </c>
      <c r="F995" s="17" t="str" cm="1">
        <f t="array" aca="1" ref="F995" ca="1">IF(E995="","",IF(INDIRECT(VLOOKUP(B995,B$8:C$38,2,FALSE)&amp;(10*A995+3))="","",INDIRECT(VLOOKUP(B995,B$8:C$38,2,FALSE)&amp;(10*A995+3))))</f>
        <v/>
      </c>
      <c r="G995" s="17" t="str" cm="1">
        <f t="array" aca="1" ref="G995" ca="1">IF(E995="","",IF(INDIRECT(VLOOKUP(B995,B$8:C$38,2,FALSE)&amp;(10*A995+5))="","",INDIRECT(VLOOKUP(B995,B$8:C$38,2,FALSE)&amp;(10*A995+5))))</f>
        <v/>
      </c>
      <c r="H995" s="17" t="str" cm="1">
        <f t="array" aca="1" ref="H995" ca="1">IF(G995="","",IF(G995="●","振替後",IF(G995="▲","振替前",IF(G995="○","休日",IF(G995="外","非対象期間",IF(INDIRECT(VLOOKUP(B995,B$8:C$38,2,FALSE)&amp;(10*A995+5))="","",INDIRECT(VLOOKUP(B995,B$8:C$38,2,FALSE)&amp;(10*A995+5))))))))</f>
        <v/>
      </c>
    </row>
    <row r="996" spans="1:8">
      <c r="A996" s="17">
        <f t="shared" si="115"/>
        <v>32</v>
      </c>
      <c r="B996" s="17">
        <f t="shared" si="116"/>
        <v>28</v>
      </c>
      <c r="D996" s="89" cm="1">
        <f t="array" aca="1" ref="D996" ca="1">IF(INDIRECT(VLOOKUP(B996,B$8:C$38,2,FALSE)&amp;(10*A996-1))="","",INDIRECT(VLOOKUP(B996,B$8:C$38,2,FALSE)&amp;(10*A996-1)))</f>
        <v>46901</v>
      </c>
      <c r="E996" s="17" t="str">
        <f t="shared" ca="1" si="117"/>
        <v>日</v>
      </c>
      <c r="F996" s="17" t="str" cm="1">
        <f t="array" aca="1" ref="F996" ca="1">IF(E996="","",IF(INDIRECT(VLOOKUP(B996,B$8:C$38,2,FALSE)&amp;(10*A996+3))="","",INDIRECT(VLOOKUP(B996,B$8:C$38,2,FALSE)&amp;(10*A996+3))))</f>
        <v/>
      </c>
      <c r="G996" s="17" t="str" cm="1">
        <f t="array" aca="1" ref="G996" ca="1">IF(E996="","",IF(INDIRECT(VLOOKUP(B996,B$8:C$38,2,FALSE)&amp;(10*A996+5))="","",INDIRECT(VLOOKUP(B996,B$8:C$38,2,FALSE)&amp;(10*A996+5))))</f>
        <v/>
      </c>
      <c r="H996" s="17" t="str" cm="1">
        <f t="array" aca="1" ref="H996" ca="1">IF(G996="","",IF(G996="●","振替後",IF(G996="▲","振替前",IF(G996="○","休日",IF(G996="外","非対象期間",IF(INDIRECT(VLOOKUP(B996,B$8:C$38,2,FALSE)&amp;(10*A996+5))="","",INDIRECT(VLOOKUP(B996,B$8:C$38,2,FALSE)&amp;(10*A996+5))))))))</f>
        <v/>
      </c>
    </row>
    <row r="997" spans="1:8">
      <c r="A997" s="17">
        <f t="shared" si="115"/>
        <v>32</v>
      </c>
      <c r="B997" s="17">
        <f t="shared" si="116"/>
        <v>29</v>
      </c>
      <c r="D997" s="89" cm="1">
        <f t="array" aca="1" ref="D997" ca="1">IF(INDIRECT(VLOOKUP(B997,B$8:C$38,2,FALSE)&amp;(10*A997-1))="","",INDIRECT(VLOOKUP(B997,B$8:C$38,2,FALSE)&amp;(10*A997-1)))</f>
        <v>46902</v>
      </c>
      <c r="E997" s="17" t="str">
        <f t="shared" ca="1" si="117"/>
        <v>月</v>
      </c>
      <c r="F997" s="17" t="str" cm="1">
        <f t="array" aca="1" ref="F997" ca="1">IF(E997="","",IF(INDIRECT(VLOOKUP(B997,B$8:C$38,2,FALSE)&amp;(10*A997+3))="","",INDIRECT(VLOOKUP(B997,B$8:C$38,2,FALSE)&amp;(10*A997+3))))</f>
        <v/>
      </c>
      <c r="G997" s="17" t="str" cm="1">
        <f t="array" aca="1" ref="G997" ca="1">IF(E997="","",IF(INDIRECT(VLOOKUP(B997,B$8:C$38,2,FALSE)&amp;(10*A997+5))="","",INDIRECT(VLOOKUP(B997,B$8:C$38,2,FALSE)&amp;(10*A997+5))))</f>
        <v/>
      </c>
      <c r="H997" s="17" t="str" cm="1">
        <f t="array" aca="1" ref="H997" ca="1">IF(G997="","",IF(G997="●","振替後",IF(G997="▲","振替前",IF(G997="○","休日",IF(G997="外","非対象期間",IF(INDIRECT(VLOOKUP(B997,B$8:C$38,2,FALSE)&amp;(10*A997+5))="","",INDIRECT(VLOOKUP(B997,B$8:C$38,2,FALSE)&amp;(10*A997+5))))))))</f>
        <v/>
      </c>
    </row>
    <row r="998" spans="1:8">
      <c r="A998" s="17">
        <f t="shared" si="115"/>
        <v>32</v>
      </c>
      <c r="B998" s="17">
        <f t="shared" si="116"/>
        <v>30</v>
      </c>
      <c r="D998" s="89" cm="1">
        <f t="array" aca="1" ref="D998" ca="1">IF(INDIRECT(VLOOKUP(B998,B$8:C$38,2,FALSE)&amp;(10*A998-1))="","",INDIRECT(VLOOKUP(B998,B$8:C$38,2,FALSE)&amp;(10*A998-1)))</f>
        <v>46903</v>
      </c>
      <c r="E998" s="17" t="str">
        <f t="shared" ca="1" si="117"/>
        <v>火</v>
      </c>
      <c r="F998" s="17" t="str" cm="1">
        <f t="array" aca="1" ref="F998" ca="1">IF(E998="","",IF(INDIRECT(VLOOKUP(B998,B$8:C$38,2,FALSE)&amp;(10*A998+3))="","",INDIRECT(VLOOKUP(B998,B$8:C$38,2,FALSE)&amp;(10*A998+3))))</f>
        <v/>
      </c>
      <c r="G998" s="17" t="str" cm="1">
        <f t="array" aca="1" ref="G998" ca="1">IF(E998="","",IF(INDIRECT(VLOOKUP(B998,B$8:C$38,2,FALSE)&amp;(10*A998+5))="","",INDIRECT(VLOOKUP(B998,B$8:C$38,2,FALSE)&amp;(10*A998+5))))</f>
        <v/>
      </c>
      <c r="H998" s="17" t="str" cm="1">
        <f t="array" aca="1" ref="H998" ca="1">IF(G998="","",IF(G998="●","振替後",IF(G998="▲","振替前",IF(G998="○","休日",IF(G998="外","非対象期間",IF(INDIRECT(VLOOKUP(B998,B$8:C$38,2,FALSE)&amp;(10*A998+5))="","",INDIRECT(VLOOKUP(B998,B$8:C$38,2,FALSE)&amp;(10*A998+5))))))))</f>
        <v/>
      </c>
    </row>
    <row r="999" spans="1:8">
      <c r="A999" s="17">
        <f t="shared" si="115"/>
        <v>32</v>
      </c>
      <c r="B999" s="17">
        <f t="shared" si="116"/>
        <v>31</v>
      </c>
      <c r="D999" s="89" cm="1">
        <f t="array" aca="1" ref="D999" ca="1">IF(INDIRECT(VLOOKUP(B999,B$8:C$38,2,FALSE)&amp;(10*A999-1))="","",INDIRECT(VLOOKUP(B999,B$8:C$38,2,FALSE)&amp;(10*A999-1)))</f>
        <v>46904</v>
      </c>
      <c r="E999" s="17" t="str">
        <f t="shared" ca="1" si="117"/>
        <v>水</v>
      </c>
      <c r="F999" s="17" t="str" cm="1">
        <f t="array" aca="1" ref="F999" ca="1">IF(E999="","",IF(INDIRECT(VLOOKUP(B999,B$8:C$38,2,FALSE)&amp;(10*A999+3))="","",INDIRECT(VLOOKUP(B999,B$8:C$38,2,FALSE)&amp;(10*A999+3))))</f>
        <v/>
      </c>
      <c r="G999" s="17" t="str" cm="1">
        <f t="array" aca="1" ref="G999" ca="1">IF(E999="","",IF(INDIRECT(VLOOKUP(B999,B$8:C$38,2,FALSE)&amp;(10*A999+5))="","",INDIRECT(VLOOKUP(B999,B$8:C$38,2,FALSE)&amp;(10*A999+5))))</f>
        <v/>
      </c>
      <c r="H999" s="17" t="str" cm="1">
        <f t="array" aca="1" ref="H999" ca="1">IF(G999="","",IF(G999="●","振替後",IF(G999="▲","振替前",IF(G999="○","休日",IF(G999="外","非対象期間",IF(INDIRECT(VLOOKUP(B999,B$8:C$38,2,FALSE)&amp;(10*A999+5))="","",INDIRECT(VLOOKUP(B999,B$8:C$38,2,FALSE)&amp;(10*A999+5))))))))</f>
        <v/>
      </c>
    </row>
    <row r="1000" spans="1:8">
      <c r="A1000" s="17">
        <f t="shared" ref="A1000:A1029" si="118">IF(B1000=1,A999+1,A999)</f>
        <v>33</v>
      </c>
      <c r="B1000" s="17">
        <f t="shared" ref="B1000:B1029" si="119">IF(B999=31,1,B999+1)</f>
        <v>1</v>
      </c>
      <c r="D1000" s="89" cm="1">
        <f t="array" aca="1" ref="D1000" ca="1">IF(INDIRECT(VLOOKUP(B1000,B$8:C$38,2,FALSE)&amp;(10*A1000-1))="","",INDIRECT(VLOOKUP(B1000,B$8:C$38,2,FALSE)&amp;(10*A1000-1)))</f>
        <v>46905</v>
      </c>
      <c r="E1000" s="17" t="str">
        <f t="shared" ca="1" si="117"/>
        <v>木</v>
      </c>
      <c r="F1000" s="17" t="str" cm="1">
        <f t="array" aca="1" ref="F1000" ca="1">IF(E1000="","",IF(INDIRECT(VLOOKUP(B1000,B$8:C$38,2,FALSE)&amp;(10*A1000+3))="","",INDIRECT(VLOOKUP(B1000,B$8:C$38,2,FALSE)&amp;(10*A1000+3))))</f>
        <v/>
      </c>
      <c r="G1000" s="17" t="str" cm="1">
        <f t="array" aca="1" ref="G1000" ca="1">IF(E1000="","",IF(INDIRECT(VLOOKUP(B1000,B$8:C$38,2,FALSE)&amp;(10*A1000+5))="","",INDIRECT(VLOOKUP(B1000,B$8:C$38,2,FALSE)&amp;(10*A1000+5))))</f>
        <v/>
      </c>
      <c r="H1000" s="17" t="str" cm="1">
        <f t="array" aca="1" ref="H1000" ca="1">IF(G1000="","",IF(G1000="●","振替後",IF(G1000="▲","振替前",IF(G1000="○","休日",IF(G1000="外","非対象期間",IF(INDIRECT(VLOOKUP(B1000,B$8:C$38,2,FALSE)&amp;(10*A1000+5))="","",INDIRECT(VLOOKUP(B1000,B$8:C$38,2,FALSE)&amp;(10*A1000+5))))))))</f>
        <v/>
      </c>
    </row>
    <row r="1001" spans="1:8">
      <c r="A1001" s="17">
        <f t="shared" si="118"/>
        <v>33</v>
      </c>
      <c r="B1001" s="17">
        <f t="shared" si="119"/>
        <v>2</v>
      </c>
      <c r="D1001" s="89" cm="1">
        <f t="array" aca="1" ref="D1001" ca="1">IF(INDIRECT(VLOOKUP(B1001,B$8:C$38,2,FALSE)&amp;(10*A1001-1))="","",INDIRECT(VLOOKUP(B1001,B$8:C$38,2,FALSE)&amp;(10*A1001-1)))</f>
        <v>46906</v>
      </c>
      <c r="E1001" s="17" t="str">
        <f t="shared" ca="1" si="117"/>
        <v>金</v>
      </c>
      <c r="F1001" s="17" t="str" cm="1">
        <f t="array" aca="1" ref="F1001" ca="1">IF(E1001="","",IF(INDIRECT(VLOOKUP(B1001,B$8:C$38,2,FALSE)&amp;(10*A1001+3))="","",INDIRECT(VLOOKUP(B1001,B$8:C$38,2,FALSE)&amp;(10*A1001+3))))</f>
        <v/>
      </c>
      <c r="G1001" s="17" t="str" cm="1">
        <f t="array" aca="1" ref="G1001" ca="1">IF(E1001="","",IF(INDIRECT(VLOOKUP(B1001,B$8:C$38,2,FALSE)&amp;(10*A1001+5))="","",INDIRECT(VLOOKUP(B1001,B$8:C$38,2,FALSE)&amp;(10*A1001+5))))</f>
        <v/>
      </c>
      <c r="H1001" s="17" t="str" cm="1">
        <f t="array" aca="1" ref="H1001" ca="1">IF(G1001="","",IF(G1001="●","振替後",IF(G1001="▲","振替前",IF(G1001="○","休日",IF(G1001="外","非対象期間",IF(INDIRECT(VLOOKUP(B1001,B$8:C$38,2,FALSE)&amp;(10*A1001+5))="","",INDIRECT(VLOOKUP(B1001,B$8:C$38,2,FALSE)&amp;(10*A1001+5))))))))</f>
        <v/>
      </c>
    </row>
    <row r="1002" spans="1:8">
      <c r="A1002" s="17">
        <f t="shared" si="118"/>
        <v>33</v>
      </c>
      <c r="B1002" s="17">
        <f t="shared" si="119"/>
        <v>3</v>
      </c>
      <c r="D1002" s="89" cm="1">
        <f t="array" aca="1" ref="D1002" ca="1">IF(INDIRECT(VLOOKUP(B1002,B$8:C$38,2,FALSE)&amp;(10*A1002-1))="","",INDIRECT(VLOOKUP(B1002,B$8:C$38,2,FALSE)&amp;(10*A1002-1)))</f>
        <v>46907</v>
      </c>
      <c r="E1002" s="17" t="str">
        <f t="shared" ca="1" si="117"/>
        <v>土</v>
      </c>
      <c r="F1002" s="17" t="str" cm="1">
        <f t="array" aca="1" ref="F1002" ca="1">IF(E1002="","",IF(INDIRECT(VLOOKUP(B1002,B$8:C$38,2,FALSE)&amp;(10*A1002+3))="","",INDIRECT(VLOOKUP(B1002,B$8:C$38,2,FALSE)&amp;(10*A1002+3))))</f>
        <v/>
      </c>
      <c r="G1002" s="17" t="str" cm="1">
        <f t="array" aca="1" ref="G1002" ca="1">IF(E1002="","",IF(INDIRECT(VLOOKUP(B1002,B$8:C$38,2,FALSE)&amp;(10*A1002+5))="","",INDIRECT(VLOOKUP(B1002,B$8:C$38,2,FALSE)&amp;(10*A1002+5))))</f>
        <v/>
      </c>
      <c r="H1002" s="17" t="str" cm="1">
        <f t="array" aca="1" ref="H1002" ca="1">IF(G1002="","",IF(G1002="●","振替後",IF(G1002="▲","振替前",IF(G1002="○","休日",IF(G1002="外","非対象期間",IF(INDIRECT(VLOOKUP(B1002,B$8:C$38,2,FALSE)&amp;(10*A1002+5))="","",INDIRECT(VLOOKUP(B1002,B$8:C$38,2,FALSE)&amp;(10*A1002+5))))))))</f>
        <v/>
      </c>
    </row>
    <row r="1003" spans="1:8">
      <c r="A1003" s="17">
        <f t="shared" si="118"/>
        <v>33</v>
      </c>
      <c r="B1003" s="17">
        <f t="shared" si="119"/>
        <v>4</v>
      </c>
      <c r="D1003" s="89" cm="1">
        <f t="array" aca="1" ref="D1003" ca="1">IF(INDIRECT(VLOOKUP(B1003,B$8:C$38,2,FALSE)&amp;(10*A1003-1))="","",INDIRECT(VLOOKUP(B1003,B$8:C$38,2,FALSE)&amp;(10*A1003-1)))</f>
        <v>46908</v>
      </c>
      <c r="E1003" s="17" t="str">
        <f t="shared" ca="1" si="117"/>
        <v>日</v>
      </c>
      <c r="F1003" s="17" t="str" cm="1">
        <f t="array" aca="1" ref="F1003" ca="1">IF(E1003="","",IF(INDIRECT(VLOOKUP(B1003,B$8:C$38,2,FALSE)&amp;(10*A1003+3))="","",INDIRECT(VLOOKUP(B1003,B$8:C$38,2,FALSE)&amp;(10*A1003+3))))</f>
        <v/>
      </c>
      <c r="G1003" s="17" t="str" cm="1">
        <f t="array" aca="1" ref="G1003" ca="1">IF(E1003="","",IF(INDIRECT(VLOOKUP(B1003,B$8:C$38,2,FALSE)&amp;(10*A1003+5))="","",INDIRECT(VLOOKUP(B1003,B$8:C$38,2,FALSE)&amp;(10*A1003+5))))</f>
        <v/>
      </c>
      <c r="H1003" s="17" t="str" cm="1">
        <f t="array" aca="1" ref="H1003" ca="1">IF(G1003="","",IF(G1003="●","振替後",IF(G1003="▲","振替前",IF(G1003="○","休日",IF(G1003="外","非対象期間",IF(INDIRECT(VLOOKUP(B1003,B$8:C$38,2,FALSE)&amp;(10*A1003+5))="","",INDIRECT(VLOOKUP(B1003,B$8:C$38,2,FALSE)&amp;(10*A1003+5))))))))</f>
        <v/>
      </c>
    </row>
    <row r="1004" spans="1:8">
      <c r="A1004" s="17">
        <f t="shared" si="118"/>
        <v>33</v>
      </c>
      <c r="B1004" s="17">
        <f t="shared" si="119"/>
        <v>5</v>
      </c>
      <c r="D1004" s="89" cm="1">
        <f t="array" aca="1" ref="D1004" ca="1">IF(INDIRECT(VLOOKUP(B1004,B$8:C$38,2,FALSE)&amp;(10*A1004-1))="","",INDIRECT(VLOOKUP(B1004,B$8:C$38,2,FALSE)&amp;(10*A1004-1)))</f>
        <v>46909</v>
      </c>
      <c r="E1004" s="17" t="str">
        <f t="shared" ca="1" si="117"/>
        <v>月</v>
      </c>
      <c r="F1004" s="17" t="str" cm="1">
        <f t="array" aca="1" ref="F1004" ca="1">IF(E1004="","",IF(INDIRECT(VLOOKUP(B1004,B$8:C$38,2,FALSE)&amp;(10*A1004+3))="","",INDIRECT(VLOOKUP(B1004,B$8:C$38,2,FALSE)&amp;(10*A1004+3))))</f>
        <v/>
      </c>
      <c r="G1004" s="17" t="str" cm="1">
        <f t="array" aca="1" ref="G1004" ca="1">IF(E1004="","",IF(INDIRECT(VLOOKUP(B1004,B$8:C$38,2,FALSE)&amp;(10*A1004+5))="","",INDIRECT(VLOOKUP(B1004,B$8:C$38,2,FALSE)&amp;(10*A1004+5))))</f>
        <v/>
      </c>
      <c r="H1004" s="17" t="str" cm="1">
        <f t="array" aca="1" ref="H1004" ca="1">IF(G1004="","",IF(G1004="●","振替後",IF(G1004="▲","振替前",IF(G1004="○","休日",IF(G1004="外","非対象期間",IF(INDIRECT(VLOOKUP(B1004,B$8:C$38,2,FALSE)&amp;(10*A1004+5))="","",INDIRECT(VLOOKUP(B1004,B$8:C$38,2,FALSE)&amp;(10*A1004+5))))))))</f>
        <v/>
      </c>
    </row>
    <row r="1005" spans="1:8">
      <c r="A1005" s="17">
        <f t="shared" si="118"/>
        <v>33</v>
      </c>
      <c r="B1005" s="17">
        <f t="shared" si="119"/>
        <v>6</v>
      </c>
      <c r="D1005" s="89" cm="1">
        <f t="array" aca="1" ref="D1005" ca="1">IF(INDIRECT(VLOOKUP(B1005,B$8:C$38,2,FALSE)&amp;(10*A1005-1))="","",INDIRECT(VLOOKUP(B1005,B$8:C$38,2,FALSE)&amp;(10*A1005-1)))</f>
        <v>46910</v>
      </c>
      <c r="E1005" s="17" t="str">
        <f t="shared" ca="1" si="117"/>
        <v>火</v>
      </c>
      <c r="F1005" s="17" t="str" cm="1">
        <f t="array" aca="1" ref="F1005" ca="1">IF(E1005="","",IF(INDIRECT(VLOOKUP(B1005,B$8:C$38,2,FALSE)&amp;(10*A1005+3))="","",INDIRECT(VLOOKUP(B1005,B$8:C$38,2,FALSE)&amp;(10*A1005+3))))</f>
        <v/>
      </c>
      <c r="G1005" s="17" t="str" cm="1">
        <f t="array" aca="1" ref="G1005" ca="1">IF(E1005="","",IF(INDIRECT(VLOOKUP(B1005,B$8:C$38,2,FALSE)&amp;(10*A1005+5))="","",INDIRECT(VLOOKUP(B1005,B$8:C$38,2,FALSE)&amp;(10*A1005+5))))</f>
        <v/>
      </c>
      <c r="H1005" s="17" t="str" cm="1">
        <f t="array" aca="1" ref="H1005" ca="1">IF(G1005="","",IF(G1005="●","振替後",IF(G1005="▲","振替前",IF(G1005="○","休日",IF(G1005="外","非対象期間",IF(INDIRECT(VLOOKUP(B1005,B$8:C$38,2,FALSE)&amp;(10*A1005+5))="","",INDIRECT(VLOOKUP(B1005,B$8:C$38,2,FALSE)&amp;(10*A1005+5))))))))</f>
        <v/>
      </c>
    </row>
    <row r="1006" spans="1:8">
      <c r="A1006" s="17">
        <f t="shared" si="118"/>
        <v>33</v>
      </c>
      <c r="B1006" s="17">
        <f t="shared" si="119"/>
        <v>7</v>
      </c>
      <c r="D1006" s="89" cm="1">
        <f t="array" aca="1" ref="D1006" ca="1">IF(INDIRECT(VLOOKUP(B1006,B$8:C$38,2,FALSE)&amp;(10*A1006-1))="","",INDIRECT(VLOOKUP(B1006,B$8:C$38,2,FALSE)&amp;(10*A1006-1)))</f>
        <v>46911</v>
      </c>
      <c r="E1006" s="17" t="str">
        <f t="shared" ca="1" si="117"/>
        <v>水</v>
      </c>
      <c r="F1006" s="17" t="str" cm="1">
        <f t="array" aca="1" ref="F1006" ca="1">IF(E1006="","",IF(INDIRECT(VLOOKUP(B1006,B$8:C$38,2,FALSE)&amp;(10*A1006+3))="","",INDIRECT(VLOOKUP(B1006,B$8:C$38,2,FALSE)&amp;(10*A1006+3))))</f>
        <v/>
      </c>
      <c r="G1006" s="17" t="str" cm="1">
        <f t="array" aca="1" ref="G1006" ca="1">IF(E1006="","",IF(INDIRECT(VLOOKUP(B1006,B$8:C$38,2,FALSE)&amp;(10*A1006+5))="","",INDIRECT(VLOOKUP(B1006,B$8:C$38,2,FALSE)&amp;(10*A1006+5))))</f>
        <v/>
      </c>
      <c r="H1006" s="17" t="str" cm="1">
        <f t="array" aca="1" ref="H1006" ca="1">IF(G1006="","",IF(G1006="●","振替後",IF(G1006="▲","振替前",IF(G1006="○","休日",IF(G1006="外","非対象期間",IF(INDIRECT(VLOOKUP(B1006,B$8:C$38,2,FALSE)&amp;(10*A1006+5))="","",INDIRECT(VLOOKUP(B1006,B$8:C$38,2,FALSE)&amp;(10*A1006+5))))))))</f>
        <v/>
      </c>
    </row>
    <row r="1007" spans="1:8">
      <c r="A1007" s="17">
        <f t="shared" si="118"/>
        <v>33</v>
      </c>
      <c r="B1007" s="17">
        <f t="shared" si="119"/>
        <v>8</v>
      </c>
      <c r="D1007" s="89" cm="1">
        <f t="array" aca="1" ref="D1007" ca="1">IF(INDIRECT(VLOOKUP(B1007,B$8:C$38,2,FALSE)&amp;(10*A1007-1))="","",INDIRECT(VLOOKUP(B1007,B$8:C$38,2,FALSE)&amp;(10*A1007-1)))</f>
        <v>46912</v>
      </c>
      <c r="E1007" s="17" t="str">
        <f t="shared" ca="1" si="117"/>
        <v>木</v>
      </c>
      <c r="F1007" s="17" t="str" cm="1">
        <f t="array" aca="1" ref="F1007" ca="1">IF(E1007="","",IF(INDIRECT(VLOOKUP(B1007,B$8:C$38,2,FALSE)&amp;(10*A1007+3))="","",INDIRECT(VLOOKUP(B1007,B$8:C$38,2,FALSE)&amp;(10*A1007+3))))</f>
        <v/>
      </c>
      <c r="G1007" s="17" t="str" cm="1">
        <f t="array" aca="1" ref="G1007" ca="1">IF(E1007="","",IF(INDIRECT(VLOOKUP(B1007,B$8:C$38,2,FALSE)&amp;(10*A1007+5))="","",INDIRECT(VLOOKUP(B1007,B$8:C$38,2,FALSE)&amp;(10*A1007+5))))</f>
        <v/>
      </c>
      <c r="H1007" s="17" t="str" cm="1">
        <f t="array" aca="1" ref="H1007" ca="1">IF(G1007="","",IF(G1007="●","振替後",IF(G1007="▲","振替前",IF(G1007="○","休日",IF(G1007="外","非対象期間",IF(INDIRECT(VLOOKUP(B1007,B$8:C$38,2,FALSE)&amp;(10*A1007+5))="","",INDIRECT(VLOOKUP(B1007,B$8:C$38,2,FALSE)&amp;(10*A1007+5))))))))</f>
        <v/>
      </c>
    </row>
    <row r="1008" spans="1:8">
      <c r="A1008" s="17">
        <f t="shared" si="118"/>
        <v>33</v>
      </c>
      <c r="B1008" s="17">
        <f t="shared" si="119"/>
        <v>9</v>
      </c>
      <c r="D1008" s="89" cm="1">
        <f t="array" aca="1" ref="D1008" ca="1">IF(INDIRECT(VLOOKUP(B1008,B$8:C$38,2,FALSE)&amp;(10*A1008-1))="","",INDIRECT(VLOOKUP(B1008,B$8:C$38,2,FALSE)&amp;(10*A1008-1)))</f>
        <v>46913</v>
      </c>
      <c r="E1008" s="17" t="str">
        <f t="shared" ca="1" si="117"/>
        <v>金</v>
      </c>
      <c r="F1008" s="17" t="str" cm="1">
        <f t="array" aca="1" ref="F1008" ca="1">IF(E1008="","",IF(INDIRECT(VLOOKUP(B1008,B$8:C$38,2,FALSE)&amp;(10*A1008+3))="","",INDIRECT(VLOOKUP(B1008,B$8:C$38,2,FALSE)&amp;(10*A1008+3))))</f>
        <v/>
      </c>
      <c r="G1008" s="17" t="str" cm="1">
        <f t="array" aca="1" ref="G1008" ca="1">IF(E1008="","",IF(INDIRECT(VLOOKUP(B1008,B$8:C$38,2,FALSE)&amp;(10*A1008+5))="","",INDIRECT(VLOOKUP(B1008,B$8:C$38,2,FALSE)&amp;(10*A1008+5))))</f>
        <v/>
      </c>
      <c r="H1008" s="17" t="str" cm="1">
        <f t="array" aca="1" ref="H1008" ca="1">IF(G1008="","",IF(G1008="●","振替後",IF(G1008="▲","振替前",IF(G1008="○","休日",IF(G1008="外","非対象期間",IF(INDIRECT(VLOOKUP(B1008,B$8:C$38,2,FALSE)&amp;(10*A1008+5))="","",INDIRECT(VLOOKUP(B1008,B$8:C$38,2,FALSE)&amp;(10*A1008+5))))))))</f>
        <v/>
      </c>
    </row>
    <row r="1009" spans="1:8">
      <c r="A1009" s="17">
        <f t="shared" si="118"/>
        <v>33</v>
      </c>
      <c r="B1009" s="17">
        <f t="shared" si="119"/>
        <v>10</v>
      </c>
      <c r="D1009" s="89" cm="1">
        <f t="array" aca="1" ref="D1009" ca="1">IF(INDIRECT(VLOOKUP(B1009,B$8:C$38,2,FALSE)&amp;(10*A1009-1))="","",INDIRECT(VLOOKUP(B1009,B$8:C$38,2,FALSE)&amp;(10*A1009-1)))</f>
        <v>46914</v>
      </c>
      <c r="E1009" s="17" t="str">
        <f t="shared" ca="1" si="117"/>
        <v>土</v>
      </c>
      <c r="F1009" s="17" t="str" cm="1">
        <f t="array" aca="1" ref="F1009" ca="1">IF(E1009="","",IF(INDIRECT(VLOOKUP(B1009,B$8:C$38,2,FALSE)&amp;(10*A1009+3))="","",INDIRECT(VLOOKUP(B1009,B$8:C$38,2,FALSE)&amp;(10*A1009+3))))</f>
        <v/>
      </c>
      <c r="G1009" s="17" t="str" cm="1">
        <f t="array" aca="1" ref="G1009" ca="1">IF(E1009="","",IF(INDIRECT(VLOOKUP(B1009,B$8:C$38,2,FALSE)&amp;(10*A1009+5))="","",INDIRECT(VLOOKUP(B1009,B$8:C$38,2,FALSE)&amp;(10*A1009+5))))</f>
        <v/>
      </c>
      <c r="H1009" s="17" t="str" cm="1">
        <f t="array" aca="1" ref="H1009" ca="1">IF(G1009="","",IF(G1009="●","振替後",IF(G1009="▲","振替前",IF(G1009="○","休日",IF(G1009="外","非対象期間",IF(INDIRECT(VLOOKUP(B1009,B$8:C$38,2,FALSE)&amp;(10*A1009+5))="","",INDIRECT(VLOOKUP(B1009,B$8:C$38,2,FALSE)&amp;(10*A1009+5))))))))</f>
        <v/>
      </c>
    </row>
    <row r="1010" spans="1:8">
      <c r="A1010" s="17">
        <f t="shared" si="118"/>
        <v>33</v>
      </c>
      <c r="B1010" s="17">
        <f t="shared" si="119"/>
        <v>11</v>
      </c>
      <c r="D1010" s="89" cm="1">
        <f t="array" aca="1" ref="D1010" ca="1">IF(INDIRECT(VLOOKUP(B1010,B$8:C$38,2,FALSE)&amp;(10*A1010-1))="","",INDIRECT(VLOOKUP(B1010,B$8:C$38,2,FALSE)&amp;(10*A1010-1)))</f>
        <v>46915</v>
      </c>
      <c r="E1010" s="17" t="str">
        <f t="shared" ca="1" si="117"/>
        <v>日</v>
      </c>
      <c r="F1010" s="17" t="str" cm="1">
        <f t="array" aca="1" ref="F1010" ca="1">IF(E1010="","",IF(INDIRECT(VLOOKUP(B1010,B$8:C$38,2,FALSE)&amp;(10*A1010+3))="","",INDIRECT(VLOOKUP(B1010,B$8:C$38,2,FALSE)&amp;(10*A1010+3))))</f>
        <v/>
      </c>
      <c r="G1010" s="17" t="str" cm="1">
        <f t="array" aca="1" ref="G1010" ca="1">IF(E1010="","",IF(INDIRECT(VLOOKUP(B1010,B$8:C$38,2,FALSE)&amp;(10*A1010+5))="","",INDIRECT(VLOOKUP(B1010,B$8:C$38,2,FALSE)&amp;(10*A1010+5))))</f>
        <v/>
      </c>
      <c r="H1010" s="17" t="str" cm="1">
        <f t="array" aca="1" ref="H1010" ca="1">IF(G1010="","",IF(G1010="●","振替後",IF(G1010="▲","振替前",IF(G1010="○","休日",IF(G1010="外","非対象期間",IF(INDIRECT(VLOOKUP(B1010,B$8:C$38,2,FALSE)&amp;(10*A1010+5))="","",INDIRECT(VLOOKUP(B1010,B$8:C$38,2,FALSE)&amp;(10*A1010+5))))))))</f>
        <v/>
      </c>
    </row>
    <row r="1011" spans="1:8">
      <c r="A1011" s="17">
        <f t="shared" si="118"/>
        <v>33</v>
      </c>
      <c r="B1011" s="17">
        <f t="shared" si="119"/>
        <v>12</v>
      </c>
      <c r="D1011" s="89" cm="1">
        <f t="array" aca="1" ref="D1011" ca="1">IF(INDIRECT(VLOOKUP(B1011,B$8:C$38,2,FALSE)&amp;(10*A1011-1))="","",INDIRECT(VLOOKUP(B1011,B$8:C$38,2,FALSE)&amp;(10*A1011-1)))</f>
        <v>46916</v>
      </c>
      <c r="E1011" s="17" t="str">
        <f t="shared" ca="1" si="117"/>
        <v>月</v>
      </c>
      <c r="F1011" s="17" t="str" cm="1">
        <f t="array" aca="1" ref="F1011" ca="1">IF(E1011="","",IF(INDIRECT(VLOOKUP(B1011,B$8:C$38,2,FALSE)&amp;(10*A1011+3))="","",INDIRECT(VLOOKUP(B1011,B$8:C$38,2,FALSE)&amp;(10*A1011+3))))</f>
        <v/>
      </c>
      <c r="G1011" s="17" t="str" cm="1">
        <f t="array" aca="1" ref="G1011" ca="1">IF(E1011="","",IF(INDIRECT(VLOOKUP(B1011,B$8:C$38,2,FALSE)&amp;(10*A1011+5))="","",INDIRECT(VLOOKUP(B1011,B$8:C$38,2,FALSE)&amp;(10*A1011+5))))</f>
        <v/>
      </c>
      <c r="H1011" s="17" t="str" cm="1">
        <f t="array" aca="1" ref="H1011" ca="1">IF(G1011="","",IF(G1011="●","振替後",IF(G1011="▲","振替前",IF(G1011="○","休日",IF(G1011="外","非対象期間",IF(INDIRECT(VLOOKUP(B1011,B$8:C$38,2,FALSE)&amp;(10*A1011+5))="","",INDIRECT(VLOOKUP(B1011,B$8:C$38,2,FALSE)&amp;(10*A1011+5))))))))</f>
        <v/>
      </c>
    </row>
    <row r="1012" spans="1:8">
      <c r="A1012" s="17">
        <f t="shared" si="118"/>
        <v>33</v>
      </c>
      <c r="B1012" s="17">
        <f t="shared" si="119"/>
        <v>13</v>
      </c>
      <c r="D1012" s="89" cm="1">
        <f t="array" aca="1" ref="D1012" ca="1">IF(INDIRECT(VLOOKUP(B1012,B$8:C$38,2,FALSE)&amp;(10*A1012-1))="","",INDIRECT(VLOOKUP(B1012,B$8:C$38,2,FALSE)&amp;(10*A1012-1)))</f>
        <v>46917</v>
      </c>
      <c r="E1012" s="17" t="str">
        <f t="shared" ca="1" si="117"/>
        <v>火</v>
      </c>
      <c r="F1012" s="17" t="str" cm="1">
        <f t="array" aca="1" ref="F1012" ca="1">IF(E1012="","",IF(INDIRECT(VLOOKUP(B1012,B$8:C$38,2,FALSE)&amp;(10*A1012+3))="","",INDIRECT(VLOOKUP(B1012,B$8:C$38,2,FALSE)&amp;(10*A1012+3))))</f>
        <v/>
      </c>
      <c r="G1012" s="17" t="str" cm="1">
        <f t="array" aca="1" ref="G1012" ca="1">IF(E1012="","",IF(INDIRECT(VLOOKUP(B1012,B$8:C$38,2,FALSE)&amp;(10*A1012+5))="","",INDIRECT(VLOOKUP(B1012,B$8:C$38,2,FALSE)&amp;(10*A1012+5))))</f>
        <v/>
      </c>
      <c r="H1012" s="17" t="str" cm="1">
        <f t="array" aca="1" ref="H1012" ca="1">IF(G1012="","",IF(G1012="●","振替後",IF(G1012="▲","振替前",IF(G1012="○","休日",IF(G1012="外","非対象期間",IF(INDIRECT(VLOOKUP(B1012,B$8:C$38,2,FALSE)&amp;(10*A1012+5))="","",INDIRECT(VLOOKUP(B1012,B$8:C$38,2,FALSE)&amp;(10*A1012+5))))))))</f>
        <v/>
      </c>
    </row>
    <row r="1013" spans="1:8">
      <c r="A1013" s="17">
        <f t="shared" si="118"/>
        <v>33</v>
      </c>
      <c r="B1013" s="17">
        <f t="shared" si="119"/>
        <v>14</v>
      </c>
      <c r="D1013" s="89" cm="1">
        <f t="array" aca="1" ref="D1013" ca="1">IF(INDIRECT(VLOOKUP(B1013,B$8:C$38,2,FALSE)&amp;(10*A1013-1))="","",INDIRECT(VLOOKUP(B1013,B$8:C$38,2,FALSE)&amp;(10*A1013-1)))</f>
        <v>46918</v>
      </c>
      <c r="E1013" s="17" t="str">
        <f t="shared" ca="1" si="117"/>
        <v>水</v>
      </c>
      <c r="F1013" s="17" t="str" cm="1">
        <f t="array" aca="1" ref="F1013" ca="1">IF(E1013="","",IF(INDIRECT(VLOOKUP(B1013,B$8:C$38,2,FALSE)&amp;(10*A1013+3))="","",INDIRECT(VLOOKUP(B1013,B$8:C$38,2,FALSE)&amp;(10*A1013+3))))</f>
        <v/>
      </c>
      <c r="G1013" s="17" t="str" cm="1">
        <f t="array" aca="1" ref="G1013" ca="1">IF(E1013="","",IF(INDIRECT(VLOOKUP(B1013,B$8:C$38,2,FALSE)&amp;(10*A1013+5))="","",INDIRECT(VLOOKUP(B1013,B$8:C$38,2,FALSE)&amp;(10*A1013+5))))</f>
        <v/>
      </c>
      <c r="H1013" s="17" t="str" cm="1">
        <f t="array" aca="1" ref="H1013" ca="1">IF(G1013="","",IF(G1013="●","振替後",IF(G1013="▲","振替前",IF(G1013="○","休日",IF(G1013="外","非対象期間",IF(INDIRECT(VLOOKUP(B1013,B$8:C$38,2,FALSE)&amp;(10*A1013+5))="","",INDIRECT(VLOOKUP(B1013,B$8:C$38,2,FALSE)&amp;(10*A1013+5))))))))</f>
        <v/>
      </c>
    </row>
    <row r="1014" spans="1:8">
      <c r="A1014" s="17">
        <f t="shared" si="118"/>
        <v>33</v>
      </c>
      <c r="B1014" s="17">
        <f t="shared" si="119"/>
        <v>15</v>
      </c>
      <c r="D1014" s="89" cm="1">
        <f t="array" aca="1" ref="D1014" ca="1">IF(INDIRECT(VLOOKUP(B1014,B$8:C$38,2,FALSE)&amp;(10*A1014-1))="","",INDIRECT(VLOOKUP(B1014,B$8:C$38,2,FALSE)&amp;(10*A1014-1)))</f>
        <v>46919</v>
      </c>
      <c r="E1014" s="17" t="str">
        <f t="shared" ca="1" si="117"/>
        <v>木</v>
      </c>
      <c r="F1014" s="17" t="str" cm="1">
        <f t="array" aca="1" ref="F1014" ca="1">IF(E1014="","",IF(INDIRECT(VLOOKUP(B1014,B$8:C$38,2,FALSE)&amp;(10*A1014+3))="","",INDIRECT(VLOOKUP(B1014,B$8:C$38,2,FALSE)&amp;(10*A1014+3))))</f>
        <v/>
      </c>
      <c r="G1014" s="17" t="str" cm="1">
        <f t="array" aca="1" ref="G1014" ca="1">IF(E1014="","",IF(INDIRECT(VLOOKUP(B1014,B$8:C$38,2,FALSE)&amp;(10*A1014+5))="","",INDIRECT(VLOOKUP(B1014,B$8:C$38,2,FALSE)&amp;(10*A1014+5))))</f>
        <v/>
      </c>
      <c r="H1014" s="17" t="str" cm="1">
        <f t="array" aca="1" ref="H1014" ca="1">IF(G1014="","",IF(G1014="●","振替後",IF(G1014="▲","振替前",IF(G1014="○","休日",IF(G1014="外","非対象期間",IF(INDIRECT(VLOOKUP(B1014,B$8:C$38,2,FALSE)&amp;(10*A1014+5))="","",INDIRECT(VLOOKUP(B1014,B$8:C$38,2,FALSE)&amp;(10*A1014+5))))))))</f>
        <v/>
      </c>
    </row>
    <row r="1015" spans="1:8">
      <c r="A1015" s="17">
        <f t="shared" si="118"/>
        <v>33</v>
      </c>
      <c r="B1015" s="17">
        <f t="shared" si="119"/>
        <v>16</v>
      </c>
      <c r="D1015" s="89" cm="1">
        <f t="array" aca="1" ref="D1015" ca="1">IF(INDIRECT(VLOOKUP(B1015,B$8:C$38,2,FALSE)&amp;(10*A1015-1))="","",INDIRECT(VLOOKUP(B1015,B$8:C$38,2,FALSE)&amp;(10*A1015-1)))</f>
        <v>46920</v>
      </c>
      <c r="E1015" s="17" t="str">
        <f t="shared" ca="1" si="117"/>
        <v>金</v>
      </c>
      <c r="F1015" s="17" t="str" cm="1">
        <f t="array" aca="1" ref="F1015" ca="1">IF(E1015="","",IF(INDIRECT(VLOOKUP(B1015,B$8:C$38,2,FALSE)&amp;(10*A1015+3))="","",INDIRECT(VLOOKUP(B1015,B$8:C$38,2,FALSE)&amp;(10*A1015+3))))</f>
        <v/>
      </c>
      <c r="G1015" s="17" t="str" cm="1">
        <f t="array" aca="1" ref="G1015" ca="1">IF(E1015="","",IF(INDIRECT(VLOOKUP(B1015,B$8:C$38,2,FALSE)&amp;(10*A1015+5))="","",INDIRECT(VLOOKUP(B1015,B$8:C$38,2,FALSE)&amp;(10*A1015+5))))</f>
        <v/>
      </c>
      <c r="H1015" s="17" t="str" cm="1">
        <f t="array" aca="1" ref="H1015" ca="1">IF(G1015="","",IF(G1015="●","振替後",IF(G1015="▲","振替前",IF(G1015="○","休日",IF(G1015="外","非対象期間",IF(INDIRECT(VLOOKUP(B1015,B$8:C$38,2,FALSE)&amp;(10*A1015+5))="","",INDIRECT(VLOOKUP(B1015,B$8:C$38,2,FALSE)&amp;(10*A1015+5))))))))</f>
        <v/>
      </c>
    </row>
    <row r="1016" spans="1:8">
      <c r="A1016" s="17">
        <f t="shared" si="118"/>
        <v>33</v>
      </c>
      <c r="B1016" s="17">
        <f t="shared" si="119"/>
        <v>17</v>
      </c>
      <c r="D1016" s="89" cm="1">
        <f t="array" aca="1" ref="D1016" ca="1">IF(INDIRECT(VLOOKUP(B1016,B$8:C$38,2,FALSE)&amp;(10*A1016-1))="","",INDIRECT(VLOOKUP(B1016,B$8:C$38,2,FALSE)&amp;(10*A1016-1)))</f>
        <v>46921</v>
      </c>
      <c r="E1016" s="17" t="str">
        <f t="shared" ca="1" si="117"/>
        <v>土</v>
      </c>
      <c r="F1016" s="17" t="str" cm="1">
        <f t="array" aca="1" ref="F1016" ca="1">IF(E1016="","",IF(INDIRECT(VLOOKUP(B1016,B$8:C$38,2,FALSE)&amp;(10*A1016+3))="","",INDIRECT(VLOOKUP(B1016,B$8:C$38,2,FALSE)&amp;(10*A1016+3))))</f>
        <v/>
      </c>
      <c r="G1016" s="17" t="str" cm="1">
        <f t="array" aca="1" ref="G1016" ca="1">IF(E1016="","",IF(INDIRECT(VLOOKUP(B1016,B$8:C$38,2,FALSE)&amp;(10*A1016+5))="","",INDIRECT(VLOOKUP(B1016,B$8:C$38,2,FALSE)&amp;(10*A1016+5))))</f>
        <v/>
      </c>
      <c r="H1016" s="17" t="str" cm="1">
        <f t="array" aca="1" ref="H1016" ca="1">IF(G1016="","",IF(G1016="●","振替後",IF(G1016="▲","振替前",IF(G1016="○","休日",IF(G1016="外","非対象期間",IF(INDIRECT(VLOOKUP(B1016,B$8:C$38,2,FALSE)&amp;(10*A1016+5))="","",INDIRECT(VLOOKUP(B1016,B$8:C$38,2,FALSE)&amp;(10*A1016+5))))))))</f>
        <v/>
      </c>
    </row>
    <row r="1017" spans="1:8">
      <c r="A1017" s="17">
        <f t="shared" si="118"/>
        <v>33</v>
      </c>
      <c r="B1017" s="17">
        <f t="shared" si="119"/>
        <v>18</v>
      </c>
      <c r="D1017" s="89" cm="1">
        <f t="array" aca="1" ref="D1017" ca="1">IF(INDIRECT(VLOOKUP(B1017,B$8:C$38,2,FALSE)&amp;(10*A1017-1))="","",INDIRECT(VLOOKUP(B1017,B$8:C$38,2,FALSE)&amp;(10*A1017-1)))</f>
        <v>46922</v>
      </c>
      <c r="E1017" s="17" t="str">
        <f t="shared" ca="1" si="117"/>
        <v>日</v>
      </c>
      <c r="F1017" s="17" t="str" cm="1">
        <f t="array" aca="1" ref="F1017" ca="1">IF(E1017="","",IF(INDIRECT(VLOOKUP(B1017,B$8:C$38,2,FALSE)&amp;(10*A1017+3))="","",INDIRECT(VLOOKUP(B1017,B$8:C$38,2,FALSE)&amp;(10*A1017+3))))</f>
        <v/>
      </c>
      <c r="G1017" s="17" t="str" cm="1">
        <f t="array" aca="1" ref="G1017" ca="1">IF(E1017="","",IF(INDIRECT(VLOOKUP(B1017,B$8:C$38,2,FALSE)&amp;(10*A1017+5))="","",INDIRECT(VLOOKUP(B1017,B$8:C$38,2,FALSE)&amp;(10*A1017+5))))</f>
        <v/>
      </c>
      <c r="H1017" s="17" t="str" cm="1">
        <f t="array" aca="1" ref="H1017" ca="1">IF(G1017="","",IF(G1017="●","振替後",IF(G1017="▲","振替前",IF(G1017="○","休日",IF(G1017="外","非対象期間",IF(INDIRECT(VLOOKUP(B1017,B$8:C$38,2,FALSE)&amp;(10*A1017+5))="","",INDIRECT(VLOOKUP(B1017,B$8:C$38,2,FALSE)&amp;(10*A1017+5))))))))</f>
        <v/>
      </c>
    </row>
    <row r="1018" spans="1:8">
      <c r="A1018" s="17">
        <f t="shared" si="118"/>
        <v>33</v>
      </c>
      <c r="B1018" s="17">
        <f t="shared" si="119"/>
        <v>19</v>
      </c>
      <c r="D1018" s="89" cm="1">
        <f t="array" aca="1" ref="D1018" ca="1">IF(INDIRECT(VLOOKUP(B1018,B$8:C$38,2,FALSE)&amp;(10*A1018-1))="","",INDIRECT(VLOOKUP(B1018,B$8:C$38,2,FALSE)&amp;(10*A1018-1)))</f>
        <v>46923</v>
      </c>
      <c r="E1018" s="17" t="str">
        <f t="shared" ca="1" si="117"/>
        <v>月</v>
      </c>
      <c r="F1018" s="17" t="str" cm="1">
        <f t="array" aca="1" ref="F1018" ca="1">IF(E1018="","",IF(INDIRECT(VLOOKUP(B1018,B$8:C$38,2,FALSE)&amp;(10*A1018+3))="","",INDIRECT(VLOOKUP(B1018,B$8:C$38,2,FALSE)&amp;(10*A1018+3))))</f>
        <v/>
      </c>
      <c r="G1018" s="17" t="str" cm="1">
        <f t="array" aca="1" ref="G1018" ca="1">IF(E1018="","",IF(INDIRECT(VLOOKUP(B1018,B$8:C$38,2,FALSE)&amp;(10*A1018+5))="","",INDIRECT(VLOOKUP(B1018,B$8:C$38,2,FALSE)&amp;(10*A1018+5))))</f>
        <v/>
      </c>
      <c r="H1018" s="17" t="str" cm="1">
        <f t="array" aca="1" ref="H1018" ca="1">IF(G1018="","",IF(G1018="●","振替後",IF(G1018="▲","振替前",IF(G1018="○","休日",IF(G1018="外","非対象期間",IF(INDIRECT(VLOOKUP(B1018,B$8:C$38,2,FALSE)&amp;(10*A1018+5))="","",INDIRECT(VLOOKUP(B1018,B$8:C$38,2,FALSE)&amp;(10*A1018+5))))))))</f>
        <v/>
      </c>
    </row>
    <row r="1019" spans="1:8">
      <c r="A1019" s="17">
        <f t="shared" si="118"/>
        <v>33</v>
      </c>
      <c r="B1019" s="17">
        <f t="shared" si="119"/>
        <v>20</v>
      </c>
      <c r="D1019" s="89" cm="1">
        <f t="array" aca="1" ref="D1019" ca="1">IF(INDIRECT(VLOOKUP(B1019,B$8:C$38,2,FALSE)&amp;(10*A1019-1))="","",INDIRECT(VLOOKUP(B1019,B$8:C$38,2,FALSE)&amp;(10*A1019-1)))</f>
        <v>46924</v>
      </c>
      <c r="E1019" s="17" t="str">
        <f t="shared" ca="1" si="117"/>
        <v>火</v>
      </c>
      <c r="F1019" s="17" t="str" cm="1">
        <f t="array" aca="1" ref="F1019" ca="1">IF(E1019="","",IF(INDIRECT(VLOOKUP(B1019,B$8:C$38,2,FALSE)&amp;(10*A1019+3))="","",INDIRECT(VLOOKUP(B1019,B$8:C$38,2,FALSE)&amp;(10*A1019+3))))</f>
        <v/>
      </c>
      <c r="G1019" s="17" t="str" cm="1">
        <f t="array" aca="1" ref="G1019" ca="1">IF(E1019="","",IF(INDIRECT(VLOOKUP(B1019,B$8:C$38,2,FALSE)&amp;(10*A1019+5))="","",INDIRECT(VLOOKUP(B1019,B$8:C$38,2,FALSE)&amp;(10*A1019+5))))</f>
        <v/>
      </c>
      <c r="H1019" s="17" t="str" cm="1">
        <f t="array" aca="1" ref="H1019" ca="1">IF(G1019="","",IF(G1019="●","振替後",IF(G1019="▲","振替前",IF(G1019="○","休日",IF(G1019="外","非対象期間",IF(INDIRECT(VLOOKUP(B1019,B$8:C$38,2,FALSE)&amp;(10*A1019+5))="","",INDIRECT(VLOOKUP(B1019,B$8:C$38,2,FALSE)&amp;(10*A1019+5))))))))</f>
        <v/>
      </c>
    </row>
    <row r="1020" spans="1:8">
      <c r="A1020" s="17">
        <f t="shared" si="118"/>
        <v>33</v>
      </c>
      <c r="B1020" s="17">
        <f t="shared" si="119"/>
        <v>21</v>
      </c>
      <c r="D1020" s="89" cm="1">
        <f t="array" aca="1" ref="D1020" ca="1">IF(INDIRECT(VLOOKUP(B1020,B$8:C$38,2,FALSE)&amp;(10*A1020-1))="","",INDIRECT(VLOOKUP(B1020,B$8:C$38,2,FALSE)&amp;(10*A1020-1)))</f>
        <v>46925</v>
      </c>
      <c r="E1020" s="17" t="str">
        <f t="shared" ca="1" si="117"/>
        <v>水</v>
      </c>
      <c r="F1020" s="17" t="str" cm="1">
        <f t="array" aca="1" ref="F1020" ca="1">IF(E1020="","",IF(INDIRECT(VLOOKUP(B1020,B$8:C$38,2,FALSE)&amp;(10*A1020+3))="","",INDIRECT(VLOOKUP(B1020,B$8:C$38,2,FALSE)&amp;(10*A1020+3))))</f>
        <v/>
      </c>
      <c r="G1020" s="17" t="str" cm="1">
        <f t="array" aca="1" ref="G1020" ca="1">IF(E1020="","",IF(INDIRECT(VLOOKUP(B1020,B$8:C$38,2,FALSE)&amp;(10*A1020+5))="","",INDIRECT(VLOOKUP(B1020,B$8:C$38,2,FALSE)&amp;(10*A1020+5))))</f>
        <v/>
      </c>
      <c r="H1020" s="17" t="str" cm="1">
        <f t="array" aca="1" ref="H1020" ca="1">IF(G1020="","",IF(G1020="●","振替後",IF(G1020="▲","振替前",IF(G1020="○","休日",IF(G1020="外","非対象期間",IF(INDIRECT(VLOOKUP(B1020,B$8:C$38,2,FALSE)&amp;(10*A1020+5))="","",INDIRECT(VLOOKUP(B1020,B$8:C$38,2,FALSE)&amp;(10*A1020+5))))))))</f>
        <v/>
      </c>
    </row>
    <row r="1021" spans="1:8">
      <c r="A1021" s="17">
        <f t="shared" si="118"/>
        <v>33</v>
      </c>
      <c r="B1021" s="17">
        <f t="shared" si="119"/>
        <v>22</v>
      </c>
      <c r="D1021" s="89" cm="1">
        <f t="array" aca="1" ref="D1021" ca="1">IF(INDIRECT(VLOOKUP(B1021,B$8:C$38,2,FALSE)&amp;(10*A1021-1))="","",INDIRECT(VLOOKUP(B1021,B$8:C$38,2,FALSE)&amp;(10*A1021-1)))</f>
        <v>46926</v>
      </c>
      <c r="E1021" s="17" t="str">
        <f t="shared" ca="1" si="117"/>
        <v>木</v>
      </c>
      <c r="F1021" s="17" t="str" cm="1">
        <f t="array" aca="1" ref="F1021" ca="1">IF(E1021="","",IF(INDIRECT(VLOOKUP(B1021,B$8:C$38,2,FALSE)&amp;(10*A1021+3))="","",INDIRECT(VLOOKUP(B1021,B$8:C$38,2,FALSE)&amp;(10*A1021+3))))</f>
        <v/>
      </c>
      <c r="G1021" s="17" t="str" cm="1">
        <f t="array" aca="1" ref="G1021" ca="1">IF(E1021="","",IF(INDIRECT(VLOOKUP(B1021,B$8:C$38,2,FALSE)&amp;(10*A1021+5))="","",INDIRECT(VLOOKUP(B1021,B$8:C$38,2,FALSE)&amp;(10*A1021+5))))</f>
        <v/>
      </c>
      <c r="H1021" s="17" t="str" cm="1">
        <f t="array" aca="1" ref="H1021" ca="1">IF(G1021="","",IF(G1021="●","振替後",IF(G1021="▲","振替前",IF(G1021="○","休日",IF(G1021="外","非対象期間",IF(INDIRECT(VLOOKUP(B1021,B$8:C$38,2,FALSE)&amp;(10*A1021+5))="","",INDIRECT(VLOOKUP(B1021,B$8:C$38,2,FALSE)&amp;(10*A1021+5))))))))</f>
        <v/>
      </c>
    </row>
    <row r="1022" spans="1:8">
      <c r="A1022" s="17">
        <f t="shared" si="118"/>
        <v>33</v>
      </c>
      <c r="B1022" s="17">
        <f t="shared" si="119"/>
        <v>23</v>
      </c>
      <c r="D1022" s="89" cm="1">
        <f t="array" aca="1" ref="D1022" ca="1">IF(INDIRECT(VLOOKUP(B1022,B$8:C$38,2,FALSE)&amp;(10*A1022-1))="","",INDIRECT(VLOOKUP(B1022,B$8:C$38,2,FALSE)&amp;(10*A1022-1)))</f>
        <v>46927</v>
      </c>
      <c r="E1022" s="17" t="str">
        <f t="shared" ca="1" si="117"/>
        <v>金</v>
      </c>
      <c r="F1022" s="17" t="str" cm="1">
        <f t="array" aca="1" ref="F1022" ca="1">IF(E1022="","",IF(INDIRECT(VLOOKUP(B1022,B$8:C$38,2,FALSE)&amp;(10*A1022+3))="","",INDIRECT(VLOOKUP(B1022,B$8:C$38,2,FALSE)&amp;(10*A1022+3))))</f>
        <v/>
      </c>
      <c r="G1022" s="17" t="str" cm="1">
        <f t="array" aca="1" ref="G1022" ca="1">IF(E1022="","",IF(INDIRECT(VLOOKUP(B1022,B$8:C$38,2,FALSE)&amp;(10*A1022+5))="","",INDIRECT(VLOOKUP(B1022,B$8:C$38,2,FALSE)&amp;(10*A1022+5))))</f>
        <v/>
      </c>
      <c r="H1022" s="17" t="str" cm="1">
        <f t="array" aca="1" ref="H1022" ca="1">IF(G1022="","",IF(G1022="●","振替後",IF(G1022="▲","振替前",IF(G1022="○","休日",IF(G1022="外","非対象期間",IF(INDIRECT(VLOOKUP(B1022,B$8:C$38,2,FALSE)&amp;(10*A1022+5))="","",INDIRECT(VLOOKUP(B1022,B$8:C$38,2,FALSE)&amp;(10*A1022+5))))))))</f>
        <v/>
      </c>
    </row>
    <row r="1023" spans="1:8">
      <c r="A1023" s="17">
        <f t="shared" si="118"/>
        <v>33</v>
      </c>
      <c r="B1023" s="17">
        <f t="shared" si="119"/>
        <v>24</v>
      </c>
      <c r="D1023" s="89" cm="1">
        <f t="array" aca="1" ref="D1023" ca="1">IF(INDIRECT(VLOOKUP(B1023,B$8:C$38,2,FALSE)&amp;(10*A1023-1))="","",INDIRECT(VLOOKUP(B1023,B$8:C$38,2,FALSE)&amp;(10*A1023-1)))</f>
        <v>46928</v>
      </c>
      <c r="E1023" s="17" t="str">
        <f t="shared" ca="1" si="117"/>
        <v>土</v>
      </c>
      <c r="F1023" s="17" t="str" cm="1">
        <f t="array" aca="1" ref="F1023" ca="1">IF(E1023="","",IF(INDIRECT(VLOOKUP(B1023,B$8:C$38,2,FALSE)&amp;(10*A1023+3))="","",INDIRECT(VLOOKUP(B1023,B$8:C$38,2,FALSE)&amp;(10*A1023+3))))</f>
        <v/>
      </c>
      <c r="G1023" s="17" t="str" cm="1">
        <f t="array" aca="1" ref="G1023" ca="1">IF(E1023="","",IF(INDIRECT(VLOOKUP(B1023,B$8:C$38,2,FALSE)&amp;(10*A1023+5))="","",INDIRECT(VLOOKUP(B1023,B$8:C$38,2,FALSE)&amp;(10*A1023+5))))</f>
        <v/>
      </c>
      <c r="H1023" s="17" t="str" cm="1">
        <f t="array" aca="1" ref="H1023" ca="1">IF(G1023="","",IF(G1023="●","振替後",IF(G1023="▲","振替前",IF(G1023="○","休日",IF(G1023="外","非対象期間",IF(INDIRECT(VLOOKUP(B1023,B$8:C$38,2,FALSE)&amp;(10*A1023+5))="","",INDIRECT(VLOOKUP(B1023,B$8:C$38,2,FALSE)&amp;(10*A1023+5))))))))</f>
        <v/>
      </c>
    </row>
    <row r="1024" spans="1:8">
      <c r="A1024" s="17">
        <f t="shared" si="118"/>
        <v>33</v>
      </c>
      <c r="B1024" s="17">
        <f t="shared" si="119"/>
        <v>25</v>
      </c>
      <c r="D1024" s="89" cm="1">
        <f t="array" aca="1" ref="D1024" ca="1">IF(INDIRECT(VLOOKUP(B1024,B$8:C$38,2,FALSE)&amp;(10*A1024-1))="","",INDIRECT(VLOOKUP(B1024,B$8:C$38,2,FALSE)&amp;(10*A1024-1)))</f>
        <v>46929</v>
      </c>
      <c r="E1024" s="17" t="str">
        <f t="shared" ca="1" si="117"/>
        <v>日</v>
      </c>
      <c r="F1024" s="17" t="str" cm="1">
        <f t="array" aca="1" ref="F1024" ca="1">IF(E1024="","",IF(INDIRECT(VLOOKUP(B1024,B$8:C$38,2,FALSE)&amp;(10*A1024+3))="","",INDIRECT(VLOOKUP(B1024,B$8:C$38,2,FALSE)&amp;(10*A1024+3))))</f>
        <v/>
      </c>
      <c r="G1024" s="17" t="str" cm="1">
        <f t="array" aca="1" ref="G1024" ca="1">IF(E1024="","",IF(INDIRECT(VLOOKUP(B1024,B$8:C$38,2,FALSE)&amp;(10*A1024+5))="","",INDIRECT(VLOOKUP(B1024,B$8:C$38,2,FALSE)&amp;(10*A1024+5))))</f>
        <v/>
      </c>
      <c r="H1024" s="17" t="str" cm="1">
        <f t="array" aca="1" ref="H1024" ca="1">IF(G1024="","",IF(G1024="●","振替後",IF(G1024="▲","振替前",IF(G1024="○","休日",IF(G1024="外","非対象期間",IF(INDIRECT(VLOOKUP(B1024,B$8:C$38,2,FALSE)&amp;(10*A1024+5))="","",INDIRECT(VLOOKUP(B1024,B$8:C$38,2,FALSE)&amp;(10*A1024+5))))))))</f>
        <v/>
      </c>
    </row>
    <row r="1025" spans="1:8">
      <c r="A1025" s="17">
        <f t="shared" si="118"/>
        <v>33</v>
      </c>
      <c r="B1025" s="17">
        <f t="shared" si="119"/>
        <v>26</v>
      </c>
      <c r="D1025" s="89" cm="1">
        <f t="array" aca="1" ref="D1025" ca="1">IF(INDIRECT(VLOOKUP(B1025,B$8:C$38,2,FALSE)&amp;(10*A1025-1))="","",INDIRECT(VLOOKUP(B1025,B$8:C$38,2,FALSE)&amp;(10*A1025-1)))</f>
        <v>46930</v>
      </c>
      <c r="E1025" s="17" t="str">
        <f t="shared" ca="1" si="117"/>
        <v>月</v>
      </c>
      <c r="F1025" s="17" t="str" cm="1">
        <f t="array" aca="1" ref="F1025" ca="1">IF(E1025="","",IF(INDIRECT(VLOOKUP(B1025,B$8:C$38,2,FALSE)&amp;(10*A1025+3))="","",INDIRECT(VLOOKUP(B1025,B$8:C$38,2,FALSE)&amp;(10*A1025+3))))</f>
        <v/>
      </c>
      <c r="G1025" s="17" t="str" cm="1">
        <f t="array" aca="1" ref="G1025" ca="1">IF(E1025="","",IF(INDIRECT(VLOOKUP(B1025,B$8:C$38,2,FALSE)&amp;(10*A1025+5))="","",INDIRECT(VLOOKUP(B1025,B$8:C$38,2,FALSE)&amp;(10*A1025+5))))</f>
        <v/>
      </c>
      <c r="H1025" s="17" t="str" cm="1">
        <f t="array" aca="1" ref="H1025" ca="1">IF(G1025="","",IF(G1025="●","振替後",IF(G1025="▲","振替前",IF(G1025="○","休日",IF(G1025="外","非対象期間",IF(INDIRECT(VLOOKUP(B1025,B$8:C$38,2,FALSE)&amp;(10*A1025+5))="","",INDIRECT(VLOOKUP(B1025,B$8:C$38,2,FALSE)&amp;(10*A1025+5))))))))</f>
        <v/>
      </c>
    </row>
    <row r="1026" spans="1:8">
      <c r="A1026" s="17">
        <f t="shared" si="118"/>
        <v>33</v>
      </c>
      <c r="B1026" s="17">
        <f t="shared" si="119"/>
        <v>27</v>
      </c>
      <c r="D1026" s="89" cm="1">
        <f t="array" aca="1" ref="D1026" ca="1">IF(INDIRECT(VLOOKUP(B1026,B$8:C$38,2,FALSE)&amp;(10*A1026-1))="","",INDIRECT(VLOOKUP(B1026,B$8:C$38,2,FALSE)&amp;(10*A1026-1)))</f>
        <v>46931</v>
      </c>
      <c r="E1026" s="17" t="str">
        <f t="shared" ca="1" si="117"/>
        <v>火</v>
      </c>
      <c r="F1026" s="17" t="str" cm="1">
        <f t="array" aca="1" ref="F1026" ca="1">IF(E1026="","",IF(INDIRECT(VLOOKUP(B1026,B$8:C$38,2,FALSE)&amp;(10*A1026+3))="","",INDIRECT(VLOOKUP(B1026,B$8:C$38,2,FALSE)&amp;(10*A1026+3))))</f>
        <v/>
      </c>
      <c r="G1026" s="17" t="str" cm="1">
        <f t="array" aca="1" ref="G1026" ca="1">IF(E1026="","",IF(INDIRECT(VLOOKUP(B1026,B$8:C$38,2,FALSE)&amp;(10*A1026+5))="","",INDIRECT(VLOOKUP(B1026,B$8:C$38,2,FALSE)&amp;(10*A1026+5))))</f>
        <v/>
      </c>
      <c r="H1026" s="17" t="str" cm="1">
        <f t="array" aca="1" ref="H1026" ca="1">IF(G1026="","",IF(G1026="●","振替後",IF(G1026="▲","振替前",IF(G1026="○","休日",IF(G1026="外","非対象期間",IF(INDIRECT(VLOOKUP(B1026,B$8:C$38,2,FALSE)&amp;(10*A1026+5))="","",INDIRECT(VLOOKUP(B1026,B$8:C$38,2,FALSE)&amp;(10*A1026+5))))))))</f>
        <v/>
      </c>
    </row>
    <row r="1027" spans="1:8">
      <c r="A1027" s="17">
        <f t="shared" si="118"/>
        <v>33</v>
      </c>
      <c r="B1027" s="17">
        <f t="shared" si="119"/>
        <v>28</v>
      </c>
      <c r="D1027" s="89" cm="1">
        <f t="array" aca="1" ref="D1027" ca="1">IF(INDIRECT(VLOOKUP(B1027,B$8:C$38,2,FALSE)&amp;(10*A1027-1))="","",INDIRECT(VLOOKUP(B1027,B$8:C$38,2,FALSE)&amp;(10*A1027-1)))</f>
        <v>46932</v>
      </c>
      <c r="E1027" s="17" t="str">
        <f t="shared" ca="1" si="117"/>
        <v>水</v>
      </c>
      <c r="F1027" s="17" t="str" cm="1">
        <f t="array" aca="1" ref="F1027" ca="1">IF(E1027="","",IF(INDIRECT(VLOOKUP(B1027,B$8:C$38,2,FALSE)&amp;(10*A1027+3))="","",INDIRECT(VLOOKUP(B1027,B$8:C$38,2,FALSE)&amp;(10*A1027+3))))</f>
        <v/>
      </c>
      <c r="G1027" s="17" t="str" cm="1">
        <f t="array" aca="1" ref="G1027" ca="1">IF(E1027="","",IF(INDIRECT(VLOOKUP(B1027,B$8:C$38,2,FALSE)&amp;(10*A1027+5))="","",INDIRECT(VLOOKUP(B1027,B$8:C$38,2,FALSE)&amp;(10*A1027+5))))</f>
        <v/>
      </c>
      <c r="H1027" s="17" t="str" cm="1">
        <f t="array" aca="1" ref="H1027" ca="1">IF(G1027="","",IF(G1027="●","振替後",IF(G1027="▲","振替前",IF(G1027="○","休日",IF(G1027="外","非対象期間",IF(INDIRECT(VLOOKUP(B1027,B$8:C$38,2,FALSE)&amp;(10*A1027+5))="","",INDIRECT(VLOOKUP(B1027,B$8:C$38,2,FALSE)&amp;(10*A1027+5))))))))</f>
        <v/>
      </c>
    </row>
    <row r="1028" spans="1:8">
      <c r="A1028" s="17">
        <f t="shared" si="118"/>
        <v>33</v>
      </c>
      <c r="B1028" s="17">
        <f t="shared" si="119"/>
        <v>29</v>
      </c>
      <c r="D1028" s="89" cm="1">
        <f t="array" aca="1" ref="D1028" ca="1">IF(INDIRECT(VLOOKUP(B1028,B$8:C$38,2,FALSE)&amp;(10*A1028-1))="","",INDIRECT(VLOOKUP(B1028,B$8:C$38,2,FALSE)&amp;(10*A1028-1)))</f>
        <v>46933</v>
      </c>
      <c r="E1028" s="17" t="str">
        <f t="shared" ca="1" si="117"/>
        <v>木</v>
      </c>
      <c r="F1028" s="17" t="str" cm="1">
        <f t="array" aca="1" ref="F1028" ca="1">IF(E1028="","",IF(INDIRECT(VLOOKUP(B1028,B$8:C$38,2,FALSE)&amp;(10*A1028+3))="","",INDIRECT(VLOOKUP(B1028,B$8:C$38,2,FALSE)&amp;(10*A1028+3))))</f>
        <v/>
      </c>
      <c r="G1028" s="17" t="str" cm="1">
        <f t="array" aca="1" ref="G1028" ca="1">IF(E1028="","",IF(INDIRECT(VLOOKUP(B1028,B$8:C$38,2,FALSE)&amp;(10*A1028+5))="","",INDIRECT(VLOOKUP(B1028,B$8:C$38,2,FALSE)&amp;(10*A1028+5))))</f>
        <v/>
      </c>
      <c r="H1028" s="17" t="str" cm="1">
        <f t="array" aca="1" ref="H1028" ca="1">IF(G1028="","",IF(G1028="●","振替後",IF(G1028="▲","振替前",IF(G1028="○","休日",IF(G1028="外","非対象期間",IF(INDIRECT(VLOOKUP(B1028,B$8:C$38,2,FALSE)&amp;(10*A1028+5))="","",INDIRECT(VLOOKUP(B1028,B$8:C$38,2,FALSE)&amp;(10*A1028+5))))))))</f>
        <v/>
      </c>
    </row>
    <row r="1029" spans="1:8">
      <c r="A1029" s="17">
        <f t="shared" si="118"/>
        <v>33</v>
      </c>
      <c r="B1029" s="17">
        <f t="shared" si="119"/>
        <v>30</v>
      </c>
      <c r="D1029" s="89" cm="1">
        <f t="array" aca="1" ref="D1029" ca="1">IF(INDIRECT(VLOOKUP(B1029,B$8:C$38,2,FALSE)&amp;(10*A1029-1))="","",INDIRECT(VLOOKUP(B1029,B$8:C$38,2,FALSE)&amp;(10*A1029-1)))</f>
        <v>46934</v>
      </c>
      <c r="E1029" s="17" t="str">
        <f t="shared" ca="1" si="117"/>
        <v>金</v>
      </c>
      <c r="F1029" s="17" t="str" cm="1">
        <f t="array" aca="1" ref="F1029" ca="1">IF(E1029="","",IF(INDIRECT(VLOOKUP(B1029,B$8:C$38,2,FALSE)&amp;(10*A1029+3))="","",INDIRECT(VLOOKUP(B1029,B$8:C$38,2,FALSE)&amp;(10*A1029+3))))</f>
        <v/>
      </c>
      <c r="G1029" s="17" t="str" cm="1">
        <f t="array" aca="1" ref="G1029" ca="1">IF(E1029="","",IF(INDIRECT(VLOOKUP(B1029,B$8:C$38,2,FALSE)&amp;(10*A1029+5))="","",INDIRECT(VLOOKUP(B1029,B$8:C$38,2,FALSE)&amp;(10*A1029+5))))</f>
        <v/>
      </c>
      <c r="H1029" s="17" t="str" cm="1">
        <f t="array" aca="1" ref="H1029" ca="1">IF(G1029="","",IF(G1029="●","振替後",IF(G1029="▲","振替前",IF(G1029="○","休日",IF(G1029="外","非対象期間",IF(INDIRECT(VLOOKUP(B1029,B$8:C$38,2,FALSE)&amp;(10*A1029+5))="","",INDIRECT(VLOOKUP(B1029,B$8:C$38,2,FALSE)&amp;(10*A1029+5))))))))</f>
        <v/>
      </c>
    </row>
    <row r="1030" spans="1:8">
      <c r="D1030" s="89"/>
    </row>
    <row r="1031" spans="1:8">
      <c r="D1031" s="89"/>
    </row>
    <row r="1032" spans="1:8">
      <c r="D1032" s="89"/>
    </row>
    <row r="1033" spans="1:8">
      <c r="D1033" s="89"/>
    </row>
    <row r="1034" spans="1:8">
      <c r="D1034" s="89"/>
    </row>
    <row r="1035" spans="1:8">
      <c r="D1035" s="89"/>
    </row>
    <row r="1036" spans="1:8">
      <c r="D1036" s="89"/>
    </row>
    <row r="1037" spans="1:8">
      <c r="D1037" s="89"/>
    </row>
    <row r="1038" spans="1:8">
      <c r="D1038" s="89"/>
    </row>
    <row r="1039" spans="1:8">
      <c r="D1039" s="89"/>
    </row>
    <row r="1040" spans="1:8">
      <c r="D1040" s="89"/>
    </row>
    <row r="1041" spans="4:4">
      <c r="D1041" s="89"/>
    </row>
    <row r="1042" spans="4:4">
      <c r="D1042" s="89"/>
    </row>
    <row r="1043" spans="4:4">
      <c r="D1043" s="89"/>
    </row>
    <row r="1044" spans="4:4">
      <c r="D1044" s="89"/>
    </row>
    <row r="1045" spans="4:4">
      <c r="D1045" s="89"/>
    </row>
    <row r="1046" spans="4:4">
      <c r="D1046" s="89"/>
    </row>
    <row r="1047" spans="4:4">
      <c r="D1047" s="89"/>
    </row>
    <row r="1048" spans="4:4">
      <c r="D1048" s="89"/>
    </row>
    <row r="1049" spans="4:4">
      <c r="D1049" s="89"/>
    </row>
    <row r="1050" spans="4:4">
      <c r="D1050" s="89"/>
    </row>
    <row r="1051" spans="4:4">
      <c r="D1051" s="89"/>
    </row>
    <row r="1052" spans="4:4">
      <c r="D1052" s="89"/>
    </row>
    <row r="1053" spans="4:4">
      <c r="D1053" s="89"/>
    </row>
    <row r="1054" spans="4:4">
      <c r="D1054" s="89"/>
    </row>
    <row r="1055" spans="4:4">
      <c r="D1055" s="89"/>
    </row>
    <row r="1056" spans="4:4">
      <c r="D1056" s="89"/>
    </row>
    <row r="1057" spans="4:4">
      <c r="D1057" s="89"/>
    </row>
    <row r="1058" spans="4:4">
      <c r="D1058" s="89"/>
    </row>
    <row r="1059" spans="4:4">
      <c r="D1059" s="89"/>
    </row>
    <row r="1060" spans="4:4">
      <c r="D1060" s="89"/>
    </row>
    <row r="1061" spans="4:4">
      <c r="D1061" s="89"/>
    </row>
    <row r="1062" spans="4:4">
      <c r="D1062" s="89"/>
    </row>
    <row r="1063" spans="4:4">
      <c r="D1063" s="89"/>
    </row>
    <row r="1064" spans="4:4">
      <c r="D1064" s="89"/>
    </row>
    <row r="1065" spans="4:4">
      <c r="D1065" s="89"/>
    </row>
    <row r="1066" spans="4:4">
      <c r="D1066" s="89"/>
    </row>
    <row r="1067" spans="4:4">
      <c r="D1067" s="89"/>
    </row>
    <row r="1068" spans="4:4">
      <c r="D1068" s="89"/>
    </row>
    <row r="1069" spans="4:4">
      <c r="D1069" s="89"/>
    </row>
    <row r="1070" spans="4:4">
      <c r="D1070" s="89"/>
    </row>
    <row r="1071" spans="4:4">
      <c r="D1071" s="89"/>
    </row>
    <row r="1072" spans="4:4">
      <c r="D1072" s="89"/>
    </row>
    <row r="1073" spans="4:4">
      <c r="D1073" s="89"/>
    </row>
    <row r="1074" spans="4:4">
      <c r="D1074" s="89"/>
    </row>
    <row r="1075" spans="4:4">
      <c r="D1075" s="89"/>
    </row>
    <row r="1076" spans="4:4">
      <c r="D1076" s="89"/>
    </row>
    <row r="1077" spans="4:4">
      <c r="D1077" s="89"/>
    </row>
    <row r="1078" spans="4:4">
      <c r="D1078" s="89"/>
    </row>
    <row r="1079" spans="4:4">
      <c r="D1079" s="89"/>
    </row>
    <row r="1080" spans="4:4">
      <c r="D1080" s="89"/>
    </row>
    <row r="1081" spans="4:4">
      <c r="D1081" s="89"/>
    </row>
    <row r="1082" spans="4:4">
      <c r="D1082" s="89"/>
    </row>
    <row r="1083" spans="4:4">
      <c r="D1083" s="89"/>
    </row>
    <row r="1084" spans="4:4">
      <c r="D1084" s="89"/>
    </row>
    <row r="1085" spans="4:4">
      <c r="D1085" s="89"/>
    </row>
    <row r="1086" spans="4:4">
      <c r="D1086" s="89"/>
    </row>
    <row r="1087" spans="4:4">
      <c r="D1087" s="89"/>
    </row>
    <row r="1088" spans="4:4">
      <c r="D1088" s="89"/>
    </row>
    <row r="1089" spans="4:4">
      <c r="D1089" s="89"/>
    </row>
    <row r="1090" spans="4:4">
      <c r="D1090" s="89"/>
    </row>
    <row r="1091" spans="4:4">
      <c r="D1091" s="89"/>
    </row>
    <row r="1092" spans="4:4">
      <c r="D1092" s="89"/>
    </row>
    <row r="1093" spans="4:4">
      <c r="D1093" s="89"/>
    </row>
    <row r="1094" spans="4:4">
      <c r="D1094" s="89"/>
    </row>
    <row r="1095" spans="4:4">
      <c r="D1095" s="89"/>
    </row>
    <row r="1096" spans="4:4">
      <c r="D1096" s="89"/>
    </row>
    <row r="1097" spans="4:4">
      <c r="D1097" s="89"/>
    </row>
    <row r="1098" spans="4:4">
      <c r="D1098" s="89"/>
    </row>
    <row r="1099" spans="4:4">
      <c r="D1099" s="89"/>
    </row>
    <row r="1100" spans="4:4">
      <c r="D1100" s="89"/>
    </row>
    <row r="1101" spans="4:4">
      <c r="D1101" s="89"/>
    </row>
    <row r="1102" spans="4:4">
      <c r="D1102" s="89"/>
    </row>
    <row r="1103" spans="4:4">
      <c r="D1103" s="89"/>
    </row>
    <row r="1104" spans="4:4">
      <c r="D1104" s="89"/>
    </row>
    <row r="1105" spans="4:4">
      <c r="D1105" s="89"/>
    </row>
    <row r="1106" spans="4:4">
      <c r="D1106" s="89"/>
    </row>
    <row r="1107" spans="4:4">
      <c r="D1107" s="89"/>
    </row>
  </sheetData>
  <sheetProtection formatCells="0" formatColumns="0" formatRows="0" autoFilter="0" pivotTables="0"/>
  <mergeCells count="5338">
    <mergeCell ref="M369:P369"/>
    <mergeCell ref="Q369:T369"/>
    <mergeCell ref="U369:AX369"/>
    <mergeCell ref="AY372:AZ372"/>
    <mergeCell ref="M367:P367"/>
    <mergeCell ref="Q367:T367"/>
    <mergeCell ref="U367:AX367"/>
    <mergeCell ref="M368:P368"/>
    <mergeCell ref="Q368:T368"/>
    <mergeCell ref="U368:AX368"/>
    <mergeCell ref="M365:P365"/>
    <mergeCell ref="Q365:T365"/>
    <mergeCell ref="U365:AX365"/>
    <mergeCell ref="M366:P366"/>
    <mergeCell ref="Q366:T366"/>
    <mergeCell ref="U366:AX366"/>
    <mergeCell ref="M363:P363"/>
    <mergeCell ref="Q363:T363"/>
    <mergeCell ref="U363:AX363"/>
    <mergeCell ref="M364:P364"/>
    <mergeCell ref="Q364:T364"/>
    <mergeCell ref="U364:AX364"/>
    <mergeCell ref="M361:P361"/>
    <mergeCell ref="Q361:T361"/>
    <mergeCell ref="U361:AX361"/>
    <mergeCell ref="M362:P362"/>
    <mergeCell ref="Q362:T362"/>
    <mergeCell ref="U362:AX362"/>
    <mergeCell ref="M359:P359"/>
    <mergeCell ref="Q359:T359"/>
    <mergeCell ref="U359:AX359"/>
    <mergeCell ref="M360:P360"/>
    <mergeCell ref="Q360:T360"/>
    <mergeCell ref="U360:AX360"/>
    <mergeCell ref="M357:P357"/>
    <mergeCell ref="Q357:T357"/>
    <mergeCell ref="U357:AX357"/>
    <mergeCell ref="M358:P358"/>
    <mergeCell ref="Q358:T358"/>
    <mergeCell ref="U358:AX358"/>
    <mergeCell ref="M355:P355"/>
    <mergeCell ref="Q355:T355"/>
    <mergeCell ref="U355:AX355"/>
    <mergeCell ref="M356:P356"/>
    <mergeCell ref="Q356:T356"/>
    <mergeCell ref="U356:AX356"/>
    <mergeCell ref="M353:P353"/>
    <mergeCell ref="Q353:T353"/>
    <mergeCell ref="U353:AX353"/>
    <mergeCell ref="M354:P354"/>
    <mergeCell ref="Q354:T354"/>
    <mergeCell ref="U354:AX354"/>
    <mergeCell ref="M351:P351"/>
    <mergeCell ref="Q351:T351"/>
    <mergeCell ref="U351:AX351"/>
    <mergeCell ref="M352:P352"/>
    <mergeCell ref="Q352:T352"/>
    <mergeCell ref="U352:AX352"/>
    <mergeCell ref="M349:P349"/>
    <mergeCell ref="Q349:T349"/>
    <mergeCell ref="U349:Z349"/>
    <mergeCell ref="M350:P350"/>
    <mergeCell ref="Q350:T350"/>
    <mergeCell ref="U350:AX350"/>
    <mergeCell ref="BO341:BO342"/>
    <mergeCell ref="AH342:AL342"/>
    <mergeCell ref="AM342:AZ342"/>
    <mergeCell ref="AH343:AL343"/>
    <mergeCell ref="AM343:AZ343"/>
    <mergeCell ref="AH344:AL344"/>
    <mergeCell ref="AM344:AZ344"/>
    <mergeCell ref="AH340:AW340"/>
    <mergeCell ref="AY340:AZ340"/>
    <mergeCell ref="BI341:BI342"/>
    <mergeCell ref="BL341:BL342"/>
    <mergeCell ref="BM341:BM342"/>
    <mergeCell ref="BN341:BN342"/>
    <mergeCell ref="K335:K336"/>
    <mergeCell ref="L335:L336"/>
    <mergeCell ref="M335:M336"/>
    <mergeCell ref="N335:N336"/>
    <mergeCell ref="O335:O336"/>
    <mergeCell ref="P335:P336"/>
    <mergeCell ref="AO335:AO336"/>
    <mergeCell ref="AP335:AP336"/>
    <mergeCell ref="AV335:AV336"/>
    <mergeCell ref="AW335:AW336"/>
    <mergeCell ref="AX335:AX336"/>
    <mergeCell ref="AY335:AY336"/>
    <mergeCell ref="AI335:AI336"/>
    <mergeCell ref="AJ335:AJ336"/>
    <mergeCell ref="AK335:AK336"/>
    <mergeCell ref="AL335:AL336"/>
    <mergeCell ref="AM335:AM336"/>
    <mergeCell ref="AN335:AN336"/>
    <mergeCell ref="AC335:AC336"/>
    <mergeCell ref="AD335:AD336"/>
    <mergeCell ref="AE335:AE336"/>
    <mergeCell ref="AF335:AF336"/>
    <mergeCell ref="AG335:AG336"/>
    <mergeCell ref="AH335:AH336"/>
    <mergeCell ref="Q335:Q336"/>
    <mergeCell ref="R335:R336"/>
    <mergeCell ref="S335:S336"/>
    <mergeCell ref="T335:T336"/>
    <mergeCell ref="U335:U336"/>
    <mergeCell ref="V335:V336"/>
    <mergeCell ref="W335:W336"/>
    <mergeCell ref="X335:X336"/>
    <mergeCell ref="BS330:BS335"/>
    <mergeCell ref="K333:K334"/>
    <mergeCell ref="L333:L334"/>
    <mergeCell ref="M333:M334"/>
    <mergeCell ref="N333:N334"/>
    <mergeCell ref="O333:O334"/>
    <mergeCell ref="P333:P334"/>
    <mergeCell ref="AX330:AX332"/>
    <mergeCell ref="AY330:AY332"/>
    <mergeCell ref="AZ330:AZ332"/>
    <mergeCell ref="BC330:BC335"/>
    <mergeCell ref="AK331:AK332"/>
    <mergeCell ref="AL331:AL332"/>
    <mergeCell ref="AM331:AM332"/>
    <mergeCell ref="AN331:AN332"/>
    <mergeCell ref="AO331:AO332"/>
    <mergeCell ref="AP331:AP332"/>
    <mergeCell ref="AE331:AE332"/>
    <mergeCell ref="AF331:AF332"/>
    <mergeCell ref="AG331:AG332"/>
    <mergeCell ref="AH331:AH332"/>
    <mergeCell ref="AI331:AI332"/>
    <mergeCell ref="AJ331:AJ332"/>
    <mergeCell ref="Y331:Y332"/>
    <mergeCell ref="Z331:Z332"/>
    <mergeCell ref="AA331:AA332"/>
    <mergeCell ref="W333:W334"/>
    <mergeCell ref="X333:X334"/>
    <mergeCell ref="Y333:Y334"/>
    <mergeCell ref="Z333:Z334"/>
    <mergeCell ref="AA333:AA334"/>
    <mergeCell ref="AB333:AB334"/>
    <mergeCell ref="K331:K332"/>
    <mergeCell ref="L331:L332"/>
    <mergeCell ref="M331:M332"/>
    <mergeCell ref="N331:N332"/>
    <mergeCell ref="O331:O332"/>
    <mergeCell ref="P331:P332"/>
    <mergeCell ref="Q331:Q332"/>
    <mergeCell ref="R331:R332"/>
    <mergeCell ref="BK330:BK335"/>
    <mergeCell ref="BL330:BL335"/>
    <mergeCell ref="BO330:BO332"/>
    <mergeCell ref="BP330:BP332"/>
    <mergeCell ref="BQ330:BQ331"/>
    <mergeCell ref="Y335:Y336"/>
    <mergeCell ref="Z335:Z336"/>
    <mergeCell ref="AA335:AA336"/>
    <mergeCell ref="AB335:AB336"/>
    <mergeCell ref="W331:W332"/>
    <mergeCell ref="X331:X332"/>
    <mergeCell ref="Q333:Q334"/>
    <mergeCell ref="R333:R334"/>
    <mergeCell ref="S333:S334"/>
    <mergeCell ref="T333:T334"/>
    <mergeCell ref="U333:U334"/>
    <mergeCell ref="V333:V334"/>
    <mergeCell ref="AP333:AP334"/>
    <mergeCell ref="AV333:AV334"/>
    <mergeCell ref="AW333:AW334"/>
    <mergeCell ref="AM333:AM334"/>
    <mergeCell ref="AN333:AN334"/>
    <mergeCell ref="AC333:AC334"/>
    <mergeCell ref="AD333:AD334"/>
    <mergeCell ref="BP333:BP335"/>
    <mergeCell ref="AV330:AV332"/>
    <mergeCell ref="AW330:AW332"/>
    <mergeCell ref="AX333:AX334"/>
    <mergeCell ref="AY333:AY334"/>
    <mergeCell ref="AI333:AI334"/>
    <mergeCell ref="AJ333:AJ334"/>
    <mergeCell ref="AK333:AK334"/>
    <mergeCell ref="AL333:AL334"/>
    <mergeCell ref="BD330:BD335"/>
    <mergeCell ref="BE330:BE335"/>
    <mergeCell ref="S331:S332"/>
    <mergeCell ref="T331:T332"/>
    <mergeCell ref="U331:U332"/>
    <mergeCell ref="V331:V332"/>
    <mergeCell ref="AZ333:AZ334"/>
    <mergeCell ref="BA334:BA335"/>
    <mergeCell ref="BB334:BB335"/>
    <mergeCell ref="AZ335:AZ336"/>
    <mergeCell ref="AB331:AB332"/>
    <mergeCell ref="AC331:AC332"/>
    <mergeCell ref="AD331:AD332"/>
    <mergeCell ref="AO333:AO334"/>
    <mergeCell ref="AE333:AE334"/>
    <mergeCell ref="AF333:AF334"/>
    <mergeCell ref="AG333:AG334"/>
    <mergeCell ref="AH333:AH334"/>
    <mergeCell ref="BO328:BO329"/>
    <mergeCell ref="BP328:BP329"/>
    <mergeCell ref="BR328:BR329"/>
    <mergeCell ref="BS328:BS329"/>
    <mergeCell ref="BT328:BT329"/>
    <mergeCell ref="AQ330:AQ331"/>
    <mergeCell ref="AR330:AR331"/>
    <mergeCell ref="AS330:AS331"/>
    <mergeCell ref="AT330:AT331"/>
    <mergeCell ref="AU330:AU331"/>
    <mergeCell ref="BG328:BG329"/>
    <mergeCell ref="BH328:BH329"/>
    <mergeCell ref="BI328:BI329"/>
    <mergeCell ref="BL328:BL329"/>
    <mergeCell ref="BM328:BM330"/>
    <mergeCell ref="BN328:BN330"/>
    <mergeCell ref="BG330:BG335"/>
    <mergeCell ref="BH330:BH335"/>
    <mergeCell ref="BI330:BI335"/>
    <mergeCell ref="BJ330:BJ335"/>
    <mergeCell ref="BA328:BA330"/>
    <mergeCell ref="BB328:BB330"/>
    <mergeCell ref="BC328:BC329"/>
    <mergeCell ref="BD328:BD329"/>
    <mergeCell ref="BT330:BT335"/>
    <mergeCell ref="BE328:BE329"/>
    <mergeCell ref="BF328:BF329"/>
    <mergeCell ref="BF330:BF335"/>
    <mergeCell ref="BR330:BR331"/>
    <mergeCell ref="BM331:BM335"/>
    <mergeCell ref="BN331:BN335"/>
    <mergeCell ref="BO333:BO335"/>
    <mergeCell ref="AV325:AV326"/>
    <mergeCell ref="AW325:AW326"/>
    <mergeCell ref="AX325:AX326"/>
    <mergeCell ref="AY325:AY326"/>
    <mergeCell ref="AZ325:AZ326"/>
    <mergeCell ref="L328:AP328"/>
    <mergeCell ref="AQ328:AU329"/>
    <mergeCell ref="AV328:AX329"/>
    <mergeCell ref="AY328:AZ329"/>
    <mergeCell ref="AK325:AK326"/>
    <mergeCell ref="AL325:AL326"/>
    <mergeCell ref="AM325:AM326"/>
    <mergeCell ref="AN325:AN326"/>
    <mergeCell ref="AO325:AO326"/>
    <mergeCell ref="AP325:AP326"/>
    <mergeCell ref="AE325:AE326"/>
    <mergeCell ref="AF325:AF326"/>
    <mergeCell ref="AG325:AG326"/>
    <mergeCell ref="AH325:AH326"/>
    <mergeCell ref="AI325:AI326"/>
    <mergeCell ref="AJ325:AJ326"/>
    <mergeCell ref="Y325:Y326"/>
    <mergeCell ref="Z325:Z326"/>
    <mergeCell ref="AA325:AA326"/>
    <mergeCell ref="AB325:AB326"/>
    <mergeCell ref="AC325:AC326"/>
    <mergeCell ref="AD325:AD326"/>
    <mergeCell ref="S325:S326"/>
    <mergeCell ref="T325:T326"/>
    <mergeCell ref="U325:U326"/>
    <mergeCell ref="V325:V326"/>
    <mergeCell ref="AI321:AI322"/>
    <mergeCell ref="W325:W326"/>
    <mergeCell ref="X325:X326"/>
    <mergeCell ref="BA324:BA325"/>
    <mergeCell ref="BB324:BB325"/>
    <mergeCell ref="K325:K326"/>
    <mergeCell ref="L325:L326"/>
    <mergeCell ref="M325:M326"/>
    <mergeCell ref="N325:N326"/>
    <mergeCell ref="O325:O326"/>
    <mergeCell ref="P325:P326"/>
    <mergeCell ref="Q325:Q326"/>
    <mergeCell ref="R325:R326"/>
    <mergeCell ref="AP323:AP324"/>
    <mergeCell ref="AV323:AV324"/>
    <mergeCell ref="AW323:AW324"/>
    <mergeCell ref="AX323:AX324"/>
    <mergeCell ref="AY323:AY324"/>
    <mergeCell ref="AZ323:AZ324"/>
    <mergeCell ref="AJ323:AJ324"/>
    <mergeCell ref="AK323:AK324"/>
    <mergeCell ref="AL323:AL324"/>
    <mergeCell ref="AM323:AM324"/>
    <mergeCell ref="AN323:AN324"/>
    <mergeCell ref="AO323:AO324"/>
    <mergeCell ref="AD323:AD324"/>
    <mergeCell ref="AE323:AE324"/>
    <mergeCell ref="AF323:AF324"/>
    <mergeCell ref="AG323:AG324"/>
    <mergeCell ref="AH323:AH324"/>
    <mergeCell ref="AI323:AI324"/>
    <mergeCell ref="X323:X324"/>
    <mergeCell ref="R321:R322"/>
    <mergeCell ref="S321:S322"/>
    <mergeCell ref="T321:T322"/>
    <mergeCell ref="U321:U322"/>
    <mergeCell ref="V321:V322"/>
    <mergeCell ref="W321:W322"/>
    <mergeCell ref="K321:K322"/>
    <mergeCell ref="L321:L322"/>
    <mergeCell ref="M321:M322"/>
    <mergeCell ref="N321:N322"/>
    <mergeCell ref="O321:O322"/>
    <mergeCell ref="P321:P322"/>
    <mergeCell ref="Z323:Z324"/>
    <mergeCell ref="AA323:AA324"/>
    <mergeCell ref="AB323:AB324"/>
    <mergeCell ref="AC323:AC324"/>
    <mergeCell ref="R323:R324"/>
    <mergeCell ref="S323:S324"/>
    <mergeCell ref="T323:T324"/>
    <mergeCell ref="U323:U324"/>
    <mergeCell ref="V323:V324"/>
    <mergeCell ref="W323:W324"/>
    <mergeCell ref="K323:K324"/>
    <mergeCell ref="L323:L324"/>
    <mergeCell ref="M323:M324"/>
    <mergeCell ref="N323:N324"/>
    <mergeCell ref="O323:O324"/>
    <mergeCell ref="P323:P324"/>
    <mergeCell ref="Q323:Q324"/>
    <mergeCell ref="Y323:Y324"/>
    <mergeCell ref="BQ320:BQ321"/>
    <mergeCell ref="BR320:BR321"/>
    <mergeCell ref="BS320:BS325"/>
    <mergeCell ref="BT320:BT325"/>
    <mergeCell ref="BO323:BO325"/>
    <mergeCell ref="BP323:BP325"/>
    <mergeCell ref="BC320:BC325"/>
    <mergeCell ref="BD320:BD325"/>
    <mergeCell ref="BE320:BE325"/>
    <mergeCell ref="BF320:BF325"/>
    <mergeCell ref="BG320:BG325"/>
    <mergeCell ref="BH320:BH325"/>
    <mergeCell ref="BR318:BR319"/>
    <mergeCell ref="BS318:BS319"/>
    <mergeCell ref="BT318:BT319"/>
    <mergeCell ref="X321:X322"/>
    <mergeCell ref="Y321:Y322"/>
    <mergeCell ref="Z321:Z322"/>
    <mergeCell ref="AA321:AA322"/>
    <mergeCell ref="AB321:AB322"/>
    <mergeCell ref="AC321:AC322"/>
    <mergeCell ref="AP321:AP322"/>
    <mergeCell ref="BM321:BM325"/>
    <mergeCell ref="BN321:BN325"/>
    <mergeCell ref="AJ321:AJ322"/>
    <mergeCell ref="AK321:AK322"/>
    <mergeCell ref="AL321:AL322"/>
    <mergeCell ref="AM321:AM322"/>
    <mergeCell ref="AN321:AN322"/>
    <mergeCell ref="AO321:AO322"/>
    <mergeCell ref="AD321:AD322"/>
    <mergeCell ref="AE321:AE322"/>
    <mergeCell ref="W315:W316"/>
    <mergeCell ref="X315:X316"/>
    <mergeCell ref="Y315:Y316"/>
    <mergeCell ref="Z315:Z316"/>
    <mergeCell ref="AQ320:AQ321"/>
    <mergeCell ref="AR320:AR321"/>
    <mergeCell ref="AS320:AS321"/>
    <mergeCell ref="AT320:AT321"/>
    <mergeCell ref="AU320:AU321"/>
    <mergeCell ref="AV320:AV322"/>
    <mergeCell ref="AW320:AW322"/>
    <mergeCell ref="BI318:BI319"/>
    <mergeCell ref="BL318:BL319"/>
    <mergeCell ref="BM318:BM320"/>
    <mergeCell ref="BN318:BN320"/>
    <mergeCell ref="BO318:BO319"/>
    <mergeCell ref="BP318:BP319"/>
    <mergeCell ref="BI320:BI325"/>
    <mergeCell ref="BJ320:BJ325"/>
    <mergeCell ref="BK320:BK325"/>
    <mergeCell ref="BL320:BL325"/>
    <mergeCell ref="BC318:BC319"/>
    <mergeCell ref="BD318:BD319"/>
    <mergeCell ref="BE318:BE319"/>
    <mergeCell ref="BF318:BF319"/>
    <mergeCell ref="BG318:BG319"/>
    <mergeCell ref="BH318:BH319"/>
    <mergeCell ref="BO320:BO322"/>
    <mergeCell ref="BP320:BP322"/>
    <mergeCell ref="AF321:AF322"/>
    <mergeCell ref="AG321:AG322"/>
    <mergeCell ref="AH321:AH322"/>
    <mergeCell ref="Y313:Y314"/>
    <mergeCell ref="Z313:Z314"/>
    <mergeCell ref="AA313:AA314"/>
    <mergeCell ref="AB313:AB314"/>
    <mergeCell ref="L318:AP318"/>
    <mergeCell ref="AQ318:AU319"/>
    <mergeCell ref="AV318:AX319"/>
    <mergeCell ref="AY318:AZ319"/>
    <mergeCell ref="BA318:BA320"/>
    <mergeCell ref="BB318:BB320"/>
    <mergeCell ref="AX320:AX322"/>
    <mergeCell ref="AY320:AY322"/>
    <mergeCell ref="AZ320:AZ322"/>
    <mergeCell ref="Q321:Q322"/>
    <mergeCell ref="AO315:AO316"/>
    <mergeCell ref="AP315:AP316"/>
    <mergeCell ref="AV315:AV316"/>
    <mergeCell ref="AW315:AW316"/>
    <mergeCell ref="AX315:AX316"/>
    <mergeCell ref="AY315:AY316"/>
    <mergeCell ref="AI315:AI316"/>
    <mergeCell ref="AJ315:AJ316"/>
    <mergeCell ref="AK315:AK316"/>
    <mergeCell ref="AL315:AL316"/>
    <mergeCell ref="AM315:AM316"/>
    <mergeCell ref="AN315:AN316"/>
    <mergeCell ref="AC315:AC316"/>
    <mergeCell ref="AD315:AD316"/>
    <mergeCell ref="AE315:AE316"/>
    <mergeCell ref="AF315:AF316"/>
    <mergeCell ref="AG315:AG316"/>
    <mergeCell ref="AH315:AH316"/>
    <mergeCell ref="AC311:AC312"/>
    <mergeCell ref="AD311:AD312"/>
    <mergeCell ref="AW313:AW314"/>
    <mergeCell ref="AX313:AX314"/>
    <mergeCell ref="K315:K316"/>
    <mergeCell ref="L315:L316"/>
    <mergeCell ref="M315:M316"/>
    <mergeCell ref="N315:N316"/>
    <mergeCell ref="O315:O316"/>
    <mergeCell ref="P315:P316"/>
    <mergeCell ref="AO313:AO314"/>
    <mergeCell ref="AP313:AP314"/>
    <mergeCell ref="AV313:AV314"/>
    <mergeCell ref="Q313:Q314"/>
    <mergeCell ref="R313:R314"/>
    <mergeCell ref="S313:S314"/>
    <mergeCell ref="T313:T314"/>
    <mergeCell ref="U313:U314"/>
    <mergeCell ref="V313:V314"/>
    <mergeCell ref="K313:K314"/>
    <mergeCell ref="L313:L314"/>
    <mergeCell ref="M313:M314"/>
    <mergeCell ref="N313:N314"/>
    <mergeCell ref="O313:O314"/>
    <mergeCell ref="P313:P314"/>
    <mergeCell ref="AD313:AD314"/>
    <mergeCell ref="AE313:AE314"/>
    <mergeCell ref="AF313:AF314"/>
    <mergeCell ref="AG313:AG314"/>
    <mergeCell ref="AH313:AH314"/>
    <mergeCell ref="W313:W314"/>
    <mergeCell ref="X313:X314"/>
    <mergeCell ref="U311:U312"/>
    <mergeCell ref="V311:V312"/>
    <mergeCell ref="W311:W312"/>
    <mergeCell ref="X311:X312"/>
    <mergeCell ref="AA315:AA316"/>
    <mergeCell ref="AB315:AB316"/>
    <mergeCell ref="Q315:Q316"/>
    <mergeCell ref="R315:R316"/>
    <mergeCell ref="S315:S316"/>
    <mergeCell ref="T315:T316"/>
    <mergeCell ref="U315:U316"/>
    <mergeCell ref="V315:V316"/>
    <mergeCell ref="AX310:AX312"/>
    <mergeCell ref="AY310:AY312"/>
    <mergeCell ref="AZ310:AZ312"/>
    <mergeCell ref="BC310:BC315"/>
    <mergeCell ref="AK311:AK312"/>
    <mergeCell ref="AL311:AL312"/>
    <mergeCell ref="AM311:AM312"/>
    <mergeCell ref="AN311:AN312"/>
    <mergeCell ref="AO311:AO312"/>
    <mergeCell ref="AP311:AP312"/>
    <mergeCell ref="AE311:AE312"/>
    <mergeCell ref="AF311:AF312"/>
    <mergeCell ref="AG311:AG312"/>
    <mergeCell ref="AH311:AH312"/>
    <mergeCell ref="AI311:AI312"/>
    <mergeCell ref="AJ311:AJ312"/>
    <mergeCell ref="Y311:Y312"/>
    <mergeCell ref="Z311:Z312"/>
    <mergeCell ref="AA311:AA312"/>
    <mergeCell ref="AB311:AB312"/>
    <mergeCell ref="K311:K312"/>
    <mergeCell ref="L311:L312"/>
    <mergeCell ref="M311:M312"/>
    <mergeCell ref="N311:N312"/>
    <mergeCell ref="O311:O312"/>
    <mergeCell ref="P311:P312"/>
    <mergeCell ref="Q311:Q312"/>
    <mergeCell ref="R311:R312"/>
    <mergeCell ref="BK310:BK315"/>
    <mergeCell ref="BL310:BL315"/>
    <mergeCell ref="BO310:BO312"/>
    <mergeCell ref="BP310:BP312"/>
    <mergeCell ref="BQ310:BQ311"/>
    <mergeCell ref="BR310:BR311"/>
    <mergeCell ref="BM311:BM315"/>
    <mergeCell ref="BN311:BN315"/>
    <mergeCell ref="BO313:BO315"/>
    <mergeCell ref="BP313:BP315"/>
    <mergeCell ref="AV310:AV312"/>
    <mergeCell ref="AW310:AW312"/>
    <mergeCell ref="AY313:AY314"/>
    <mergeCell ref="AI313:AI314"/>
    <mergeCell ref="AJ313:AJ314"/>
    <mergeCell ref="AK313:AK314"/>
    <mergeCell ref="AL313:AL314"/>
    <mergeCell ref="AM313:AM314"/>
    <mergeCell ref="AN313:AN314"/>
    <mergeCell ref="AC313:AC314"/>
    <mergeCell ref="BD310:BD315"/>
    <mergeCell ref="BE310:BE315"/>
    <mergeCell ref="S311:S312"/>
    <mergeCell ref="T311:T312"/>
    <mergeCell ref="AZ313:AZ314"/>
    <mergeCell ref="BA314:BA315"/>
    <mergeCell ref="BB314:BB315"/>
    <mergeCell ref="AZ315:AZ316"/>
    <mergeCell ref="BO308:BO309"/>
    <mergeCell ref="BP308:BP309"/>
    <mergeCell ref="BR308:BR309"/>
    <mergeCell ref="BS308:BS309"/>
    <mergeCell ref="BT308:BT309"/>
    <mergeCell ref="AQ310:AQ311"/>
    <mergeCell ref="AR310:AR311"/>
    <mergeCell ref="AS310:AS311"/>
    <mergeCell ref="AT310:AT311"/>
    <mergeCell ref="AU310:AU311"/>
    <mergeCell ref="BG308:BG309"/>
    <mergeCell ref="BH308:BH309"/>
    <mergeCell ref="BI308:BI309"/>
    <mergeCell ref="BL308:BL309"/>
    <mergeCell ref="BM308:BM310"/>
    <mergeCell ref="BN308:BN310"/>
    <mergeCell ref="BG310:BG315"/>
    <mergeCell ref="BH310:BH315"/>
    <mergeCell ref="BI310:BI315"/>
    <mergeCell ref="BJ310:BJ315"/>
    <mergeCell ref="BA308:BA310"/>
    <mergeCell ref="BB308:BB310"/>
    <mergeCell ref="BC308:BC309"/>
    <mergeCell ref="BD308:BD309"/>
    <mergeCell ref="BS310:BS315"/>
    <mergeCell ref="BT310:BT315"/>
    <mergeCell ref="BE308:BE309"/>
    <mergeCell ref="BF308:BF309"/>
    <mergeCell ref="BF310:BF315"/>
    <mergeCell ref="AV305:AV306"/>
    <mergeCell ref="AW305:AW306"/>
    <mergeCell ref="AX305:AX306"/>
    <mergeCell ref="AY305:AY306"/>
    <mergeCell ref="AZ305:AZ306"/>
    <mergeCell ref="L308:AP308"/>
    <mergeCell ref="AQ308:AU309"/>
    <mergeCell ref="AV308:AX309"/>
    <mergeCell ref="AY308:AZ309"/>
    <mergeCell ref="AK305:AK306"/>
    <mergeCell ref="AL305:AL306"/>
    <mergeCell ref="AM305:AM306"/>
    <mergeCell ref="AN305:AN306"/>
    <mergeCell ref="AO305:AO306"/>
    <mergeCell ref="AP305:AP306"/>
    <mergeCell ref="AE305:AE306"/>
    <mergeCell ref="AF305:AF306"/>
    <mergeCell ref="AG305:AG306"/>
    <mergeCell ref="AH305:AH306"/>
    <mergeCell ref="AI305:AI306"/>
    <mergeCell ref="AJ305:AJ306"/>
    <mergeCell ref="Y305:Y306"/>
    <mergeCell ref="Z305:Z306"/>
    <mergeCell ref="AA305:AA306"/>
    <mergeCell ref="AB305:AB306"/>
    <mergeCell ref="AC305:AC306"/>
    <mergeCell ref="AD305:AD306"/>
    <mergeCell ref="S305:S306"/>
    <mergeCell ref="T305:T306"/>
    <mergeCell ref="U305:U306"/>
    <mergeCell ref="V305:V306"/>
    <mergeCell ref="AI301:AI302"/>
    <mergeCell ref="W305:W306"/>
    <mergeCell ref="X305:X306"/>
    <mergeCell ref="BA304:BA305"/>
    <mergeCell ref="BB304:BB305"/>
    <mergeCell ref="K305:K306"/>
    <mergeCell ref="L305:L306"/>
    <mergeCell ref="M305:M306"/>
    <mergeCell ref="N305:N306"/>
    <mergeCell ref="O305:O306"/>
    <mergeCell ref="P305:P306"/>
    <mergeCell ref="Q305:Q306"/>
    <mergeCell ref="R305:R306"/>
    <mergeCell ref="AP303:AP304"/>
    <mergeCell ref="AV303:AV304"/>
    <mergeCell ref="AW303:AW304"/>
    <mergeCell ref="AX303:AX304"/>
    <mergeCell ref="AY303:AY304"/>
    <mergeCell ref="AZ303:AZ304"/>
    <mergeCell ref="AJ303:AJ304"/>
    <mergeCell ref="AK303:AK304"/>
    <mergeCell ref="AL303:AL304"/>
    <mergeCell ref="AM303:AM304"/>
    <mergeCell ref="AN303:AN304"/>
    <mergeCell ref="AO303:AO304"/>
    <mergeCell ref="AD303:AD304"/>
    <mergeCell ref="AE303:AE304"/>
    <mergeCell ref="AF303:AF304"/>
    <mergeCell ref="AG303:AG304"/>
    <mergeCell ref="AH303:AH304"/>
    <mergeCell ref="AI303:AI304"/>
    <mergeCell ref="X303:X304"/>
    <mergeCell ref="R301:R302"/>
    <mergeCell ref="S301:S302"/>
    <mergeCell ref="T301:T302"/>
    <mergeCell ref="U301:U302"/>
    <mergeCell ref="V301:V302"/>
    <mergeCell ref="W301:W302"/>
    <mergeCell ref="K301:K302"/>
    <mergeCell ref="L301:L302"/>
    <mergeCell ref="M301:M302"/>
    <mergeCell ref="N301:N302"/>
    <mergeCell ref="O301:O302"/>
    <mergeCell ref="P301:P302"/>
    <mergeCell ref="Z303:Z304"/>
    <mergeCell ref="AA303:AA304"/>
    <mergeCell ref="AB303:AB304"/>
    <mergeCell ref="AC303:AC304"/>
    <mergeCell ref="R303:R304"/>
    <mergeCell ref="S303:S304"/>
    <mergeCell ref="T303:T304"/>
    <mergeCell ref="U303:U304"/>
    <mergeCell ref="V303:V304"/>
    <mergeCell ref="W303:W304"/>
    <mergeCell ref="K303:K304"/>
    <mergeCell ref="L303:L304"/>
    <mergeCell ref="M303:M304"/>
    <mergeCell ref="N303:N304"/>
    <mergeCell ref="O303:O304"/>
    <mergeCell ref="P303:P304"/>
    <mergeCell ref="Q303:Q304"/>
    <mergeCell ref="Y303:Y304"/>
    <mergeCell ref="BQ300:BQ301"/>
    <mergeCell ref="BR300:BR301"/>
    <mergeCell ref="BS300:BS305"/>
    <mergeCell ref="BT300:BT305"/>
    <mergeCell ref="BO303:BO305"/>
    <mergeCell ref="BP303:BP305"/>
    <mergeCell ref="BC300:BC305"/>
    <mergeCell ref="BD300:BD305"/>
    <mergeCell ref="BE300:BE305"/>
    <mergeCell ref="BF300:BF305"/>
    <mergeCell ref="BG300:BG305"/>
    <mergeCell ref="BH300:BH305"/>
    <mergeCell ref="BR298:BR299"/>
    <mergeCell ref="BS298:BS299"/>
    <mergeCell ref="BT298:BT299"/>
    <mergeCell ref="X301:X302"/>
    <mergeCell ref="Y301:Y302"/>
    <mergeCell ref="Z301:Z302"/>
    <mergeCell ref="AA301:AA302"/>
    <mergeCell ref="AB301:AB302"/>
    <mergeCell ref="AC301:AC302"/>
    <mergeCell ref="AP301:AP302"/>
    <mergeCell ref="BM301:BM305"/>
    <mergeCell ref="BN301:BN305"/>
    <mergeCell ref="AJ301:AJ302"/>
    <mergeCell ref="AK301:AK302"/>
    <mergeCell ref="AL301:AL302"/>
    <mergeCell ref="AM301:AM302"/>
    <mergeCell ref="AN301:AN302"/>
    <mergeCell ref="AO301:AO302"/>
    <mergeCell ref="AD301:AD302"/>
    <mergeCell ref="AE301:AE302"/>
    <mergeCell ref="W295:W296"/>
    <mergeCell ref="X295:X296"/>
    <mergeCell ref="Y295:Y296"/>
    <mergeCell ref="Z295:Z296"/>
    <mergeCell ref="AQ300:AQ301"/>
    <mergeCell ref="AR300:AR301"/>
    <mergeCell ref="AS300:AS301"/>
    <mergeCell ref="AT300:AT301"/>
    <mergeCell ref="AU300:AU301"/>
    <mergeCell ref="AV300:AV302"/>
    <mergeCell ref="AW300:AW302"/>
    <mergeCell ref="BI298:BI299"/>
    <mergeCell ref="BL298:BL299"/>
    <mergeCell ref="BM298:BM300"/>
    <mergeCell ref="BN298:BN300"/>
    <mergeCell ref="BO298:BO299"/>
    <mergeCell ref="BP298:BP299"/>
    <mergeCell ref="BI300:BI305"/>
    <mergeCell ref="BJ300:BJ305"/>
    <mergeCell ref="BK300:BK305"/>
    <mergeCell ref="BL300:BL305"/>
    <mergeCell ref="BC298:BC299"/>
    <mergeCell ref="BD298:BD299"/>
    <mergeCell ref="BE298:BE299"/>
    <mergeCell ref="BF298:BF299"/>
    <mergeCell ref="BG298:BG299"/>
    <mergeCell ref="BH298:BH299"/>
    <mergeCell ref="BO300:BO302"/>
    <mergeCell ref="BP300:BP302"/>
    <mergeCell ref="AF301:AF302"/>
    <mergeCell ref="AG301:AG302"/>
    <mergeCell ref="AH301:AH302"/>
    <mergeCell ref="Y293:Y294"/>
    <mergeCell ref="Z293:Z294"/>
    <mergeCell ref="AA293:AA294"/>
    <mergeCell ref="AB293:AB294"/>
    <mergeCell ref="L298:AP298"/>
    <mergeCell ref="AQ298:AU299"/>
    <mergeCell ref="AV298:AX299"/>
    <mergeCell ref="AY298:AZ299"/>
    <mergeCell ref="BA298:BA300"/>
    <mergeCell ref="BB298:BB300"/>
    <mergeCell ref="AX300:AX302"/>
    <mergeCell ref="AY300:AY302"/>
    <mergeCell ref="AZ300:AZ302"/>
    <mergeCell ref="Q301:Q302"/>
    <mergeCell ref="AO295:AO296"/>
    <mergeCell ref="AP295:AP296"/>
    <mergeCell ref="AV295:AV296"/>
    <mergeCell ref="AW295:AW296"/>
    <mergeCell ref="AX295:AX296"/>
    <mergeCell ref="AY295:AY296"/>
    <mergeCell ref="AI295:AI296"/>
    <mergeCell ref="AJ295:AJ296"/>
    <mergeCell ref="AK295:AK296"/>
    <mergeCell ref="AL295:AL296"/>
    <mergeCell ref="AM295:AM296"/>
    <mergeCell ref="AN295:AN296"/>
    <mergeCell ref="AC295:AC296"/>
    <mergeCell ref="AD295:AD296"/>
    <mergeCell ref="AE295:AE296"/>
    <mergeCell ref="AF295:AF296"/>
    <mergeCell ref="AG295:AG296"/>
    <mergeCell ref="AH295:AH296"/>
    <mergeCell ref="AC291:AC292"/>
    <mergeCell ref="AD291:AD292"/>
    <mergeCell ref="AW293:AW294"/>
    <mergeCell ref="AX293:AX294"/>
    <mergeCell ref="K295:K296"/>
    <mergeCell ref="L295:L296"/>
    <mergeCell ref="M295:M296"/>
    <mergeCell ref="N295:N296"/>
    <mergeCell ref="O295:O296"/>
    <mergeCell ref="P295:P296"/>
    <mergeCell ref="AO293:AO294"/>
    <mergeCell ref="AP293:AP294"/>
    <mergeCell ref="AV293:AV294"/>
    <mergeCell ref="Q293:Q294"/>
    <mergeCell ref="R293:R294"/>
    <mergeCell ref="S293:S294"/>
    <mergeCell ref="T293:T294"/>
    <mergeCell ref="U293:U294"/>
    <mergeCell ref="V293:V294"/>
    <mergeCell ref="K293:K294"/>
    <mergeCell ref="L293:L294"/>
    <mergeCell ref="M293:M294"/>
    <mergeCell ref="N293:N294"/>
    <mergeCell ref="O293:O294"/>
    <mergeCell ref="P293:P294"/>
    <mergeCell ref="AD293:AD294"/>
    <mergeCell ref="AE293:AE294"/>
    <mergeCell ref="AF293:AF294"/>
    <mergeCell ref="AG293:AG294"/>
    <mergeCell ref="AH293:AH294"/>
    <mergeCell ref="W293:W294"/>
    <mergeCell ref="X293:X294"/>
    <mergeCell ref="U291:U292"/>
    <mergeCell ref="V291:V292"/>
    <mergeCell ref="W291:W292"/>
    <mergeCell ref="X291:X292"/>
    <mergeCell ref="AA295:AA296"/>
    <mergeCell ref="AB295:AB296"/>
    <mergeCell ref="Q295:Q296"/>
    <mergeCell ref="R295:R296"/>
    <mergeCell ref="S295:S296"/>
    <mergeCell ref="T295:T296"/>
    <mergeCell ref="U295:U296"/>
    <mergeCell ref="V295:V296"/>
    <mergeCell ref="AX290:AX292"/>
    <mergeCell ref="AY290:AY292"/>
    <mergeCell ref="AZ290:AZ292"/>
    <mergeCell ref="BC290:BC295"/>
    <mergeCell ref="AK291:AK292"/>
    <mergeCell ref="AL291:AL292"/>
    <mergeCell ref="AM291:AM292"/>
    <mergeCell ref="AN291:AN292"/>
    <mergeCell ref="AO291:AO292"/>
    <mergeCell ref="AP291:AP292"/>
    <mergeCell ref="AE291:AE292"/>
    <mergeCell ref="AF291:AF292"/>
    <mergeCell ref="AG291:AG292"/>
    <mergeCell ref="AH291:AH292"/>
    <mergeCell ref="AI291:AI292"/>
    <mergeCell ref="AJ291:AJ292"/>
    <mergeCell ref="Y291:Y292"/>
    <mergeCell ref="Z291:Z292"/>
    <mergeCell ref="AA291:AA292"/>
    <mergeCell ref="AB291:AB292"/>
    <mergeCell ref="K291:K292"/>
    <mergeCell ref="L291:L292"/>
    <mergeCell ref="M291:M292"/>
    <mergeCell ref="N291:N292"/>
    <mergeCell ref="O291:O292"/>
    <mergeCell ref="P291:P292"/>
    <mergeCell ref="Q291:Q292"/>
    <mergeCell ref="R291:R292"/>
    <mergeCell ref="BK290:BK295"/>
    <mergeCell ref="BL290:BL295"/>
    <mergeCell ref="BO290:BO292"/>
    <mergeCell ref="BP290:BP292"/>
    <mergeCell ref="BQ290:BQ291"/>
    <mergeCell ref="BR290:BR291"/>
    <mergeCell ref="BM291:BM295"/>
    <mergeCell ref="BN291:BN295"/>
    <mergeCell ref="BO293:BO295"/>
    <mergeCell ref="BP293:BP295"/>
    <mergeCell ref="AV290:AV292"/>
    <mergeCell ref="AW290:AW292"/>
    <mergeCell ref="AY293:AY294"/>
    <mergeCell ref="AI293:AI294"/>
    <mergeCell ref="AJ293:AJ294"/>
    <mergeCell ref="AK293:AK294"/>
    <mergeCell ref="AL293:AL294"/>
    <mergeCell ref="AM293:AM294"/>
    <mergeCell ref="AN293:AN294"/>
    <mergeCell ref="AC293:AC294"/>
    <mergeCell ref="BD290:BD295"/>
    <mergeCell ref="BE290:BE295"/>
    <mergeCell ref="S291:S292"/>
    <mergeCell ref="T291:T292"/>
    <mergeCell ref="AZ293:AZ294"/>
    <mergeCell ref="BA294:BA295"/>
    <mergeCell ref="BB294:BB295"/>
    <mergeCell ref="AZ295:AZ296"/>
    <mergeCell ref="BO288:BO289"/>
    <mergeCell ref="BP288:BP289"/>
    <mergeCell ref="BR288:BR289"/>
    <mergeCell ref="BS288:BS289"/>
    <mergeCell ref="BT288:BT289"/>
    <mergeCell ref="AQ290:AQ291"/>
    <mergeCell ref="AR290:AR291"/>
    <mergeCell ref="AS290:AS291"/>
    <mergeCell ref="AT290:AT291"/>
    <mergeCell ref="AU290:AU291"/>
    <mergeCell ref="BG288:BG289"/>
    <mergeCell ref="BH288:BH289"/>
    <mergeCell ref="BI288:BI289"/>
    <mergeCell ref="BL288:BL289"/>
    <mergeCell ref="BM288:BM290"/>
    <mergeCell ref="BN288:BN290"/>
    <mergeCell ref="BG290:BG295"/>
    <mergeCell ref="BH290:BH295"/>
    <mergeCell ref="BI290:BI295"/>
    <mergeCell ref="BJ290:BJ295"/>
    <mergeCell ref="BA288:BA290"/>
    <mergeCell ref="BB288:BB290"/>
    <mergeCell ref="BC288:BC289"/>
    <mergeCell ref="BD288:BD289"/>
    <mergeCell ref="BS290:BS295"/>
    <mergeCell ref="BT290:BT295"/>
    <mergeCell ref="BE288:BE289"/>
    <mergeCell ref="BF288:BF289"/>
    <mergeCell ref="BF290:BF295"/>
    <mergeCell ref="AV285:AV286"/>
    <mergeCell ref="AW285:AW286"/>
    <mergeCell ref="AX285:AX286"/>
    <mergeCell ref="AY285:AY286"/>
    <mergeCell ref="AZ285:AZ286"/>
    <mergeCell ref="L288:AP288"/>
    <mergeCell ref="AQ288:AU289"/>
    <mergeCell ref="AV288:AX289"/>
    <mergeCell ref="AY288:AZ289"/>
    <mergeCell ref="AK285:AK286"/>
    <mergeCell ref="AL285:AL286"/>
    <mergeCell ref="AM285:AM286"/>
    <mergeCell ref="AN285:AN286"/>
    <mergeCell ref="AO285:AO286"/>
    <mergeCell ref="AP285:AP286"/>
    <mergeCell ref="AE285:AE286"/>
    <mergeCell ref="AF285:AF286"/>
    <mergeCell ref="AG285:AG286"/>
    <mergeCell ref="AH285:AH286"/>
    <mergeCell ref="AI285:AI286"/>
    <mergeCell ref="AJ285:AJ286"/>
    <mergeCell ref="Y285:Y286"/>
    <mergeCell ref="Z285:Z286"/>
    <mergeCell ref="AA285:AA286"/>
    <mergeCell ref="AB285:AB286"/>
    <mergeCell ref="AC285:AC286"/>
    <mergeCell ref="AD285:AD286"/>
    <mergeCell ref="S285:S286"/>
    <mergeCell ref="T285:T286"/>
    <mergeCell ref="U285:U286"/>
    <mergeCell ref="V285:V286"/>
    <mergeCell ref="AI281:AI282"/>
    <mergeCell ref="W285:W286"/>
    <mergeCell ref="X285:X286"/>
    <mergeCell ref="BA284:BA285"/>
    <mergeCell ref="BB284:BB285"/>
    <mergeCell ref="K285:K286"/>
    <mergeCell ref="L285:L286"/>
    <mergeCell ref="M285:M286"/>
    <mergeCell ref="N285:N286"/>
    <mergeCell ref="O285:O286"/>
    <mergeCell ref="P285:P286"/>
    <mergeCell ref="Q285:Q286"/>
    <mergeCell ref="R285:R286"/>
    <mergeCell ref="AP283:AP284"/>
    <mergeCell ref="AV283:AV284"/>
    <mergeCell ref="AW283:AW284"/>
    <mergeCell ref="AX283:AX284"/>
    <mergeCell ref="AY283:AY284"/>
    <mergeCell ref="AZ283:AZ284"/>
    <mergeCell ref="AJ283:AJ284"/>
    <mergeCell ref="AK283:AK284"/>
    <mergeCell ref="AL283:AL284"/>
    <mergeCell ref="AM283:AM284"/>
    <mergeCell ref="AN283:AN284"/>
    <mergeCell ref="AO283:AO284"/>
    <mergeCell ref="AD283:AD284"/>
    <mergeCell ref="AE283:AE284"/>
    <mergeCell ref="AF283:AF284"/>
    <mergeCell ref="AG283:AG284"/>
    <mergeCell ref="AH283:AH284"/>
    <mergeCell ref="AI283:AI284"/>
    <mergeCell ref="X283:X284"/>
    <mergeCell ref="R281:R282"/>
    <mergeCell ref="S281:S282"/>
    <mergeCell ref="T281:T282"/>
    <mergeCell ref="U281:U282"/>
    <mergeCell ref="V281:V282"/>
    <mergeCell ref="W281:W282"/>
    <mergeCell ref="K281:K282"/>
    <mergeCell ref="L281:L282"/>
    <mergeCell ref="M281:M282"/>
    <mergeCell ref="N281:N282"/>
    <mergeCell ref="O281:O282"/>
    <mergeCell ref="P281:P282"/>
    <mergeCell ref="Z283:Z284"/>
    <mergeCell ref="AA283:AA284"/>
    <mergeCell ref="AB283:AB284"/>
    <mergeCell ref="AC283:AC284"/>
    <mergeCell ref="R283:R284"/>
    <mergeCell ref="S283:S284"/>
    <mergeCell ref="T283:T284"/>
    <mergeCell ref="U283:U284"/>
    <mergeCell ref="V283:V284"/>
    <mergeCell ref="W283:W284"/>
    <mergeCell ref="K283:K284"/>
    <mergeCell ref="L283:L284"/>
    <mergeCell ref="M283:M284"/>
    <mergeCell ref="N283:N284"/>
    <mergeCell ref="O283:O284"/>
    <mergeCell ref="P283:P284"/>
    <mergeCell ref="Q283:Q284"/>
    <mergeCell ref="Y283:Y284"/>
    <mergeCell ref="BQ280:BQ281"/>
    <mergeCell ref="BR280:BR281"/>
    <mergeCell ref="BS280:BS285"/>
    <mergeCell ref="BT280:BT285"/>
    <mergeCell ref="BO283:BO285"/>
    <mergeCell ref="BP283:BP285"/>
    <mergeCell ref="BC280:BC285"/>
    <mergeCell ref="BD280:BD285"/>
    <mergeCell ref="BE280:BE285"/>
    <mergeCell ref="BF280:BF285"/>
    <mergeCell ref="BG280:BG285"/>
    <mergeCell ref="BH280:BH285"/>
    <mergeCell ref="BR278:BR279"/>
    <mergeCell ref="BS278:BS279"/>
    <mergeCell ref="BT278:BT279"/>
    <mergeCell ref="X281:X282"/>
    <mergeCell ref="Y281:Y282"/>
    <mergeCell ref="Z281:Z282"/>
    <mergeCell ref="AA281:AA282"/>
    <mergeCell ref="AB281:AB282"/>
    <mergeCell ref="AC281:AC282"/>
    <mergeCell ref="AP281:AP282"/>
    <mergeCell ref="BM281:BM285"/>
    <mergeCell ref="BN281:BN285"/>
    <mergeCell ref="AJ281:AJ282"/>
    <mergeCell ref="AK281:AK282"/>
    <mergeCell ref="AL281:AL282"/>
    <mergeCell ref="AM281:AM282"/>
    <mergeCell ref="AN281:AN282"/>
    <mergeCell ref="AO281:AO282"/>
    <mergeCell ref="AD281:AD282"/>
    <mergeCell ref="AE281:AE282"/>
    <mergeCell ref="W275:W276"/>
    <mergeCell ref="X275:X276"/>
    <mergeCell ref="Y275:Y276"/>
    <mergeCell ref="Z275:Z276"/>
    <mergeCell ref="AQ280:AQ281"/>
    <mergeCell ref="AR280:AR281"/>
    <mergeCell ref="AS280:AS281"/>
    <mergeCell ref="AT280:AT281"/>
    <mergeCell ref="AU280:AU281"/>
    <mergeCell ref="AV280:AV282"/>
    <mergeCell ref="AW280:AW282"/>
    <mergeCell ref="BI278:BI279"/>
    <mergeCell ref="BL278:BL279"/>
    <mergeCell ref="BM278:BM280"/>
    <mergeCell ref="BN278:BN280"/>
    <mergeCell ref="BO278:BO279"/>
    <mergeCell ref="BP278:BP279"/>
    <mergeCell ref="BI280:BI285"/>
    <mergeCell ref="BJ280:BJ285"/>
    <mergeCell ref="BK280:BK285"/>
    <mergeCell ref="BL280:BL285"/>
    <mergeCell ref="BC278:BC279"/>
    <mergeCell ref="BD278:BD279"/>
    <mergeCell ref="BE278:BE279"/>
    <mergeCell ref="BF278:BF279"/>
    <mergeCell ref="BG278:BG279"/>
    <mergeCell ref="BH278:BH279"/>
    <mergeCell ref="BO280:BO282"/>
    <mergeCell ref="BP280:BP282"/>
    <mergeCell ref="AF281:AF282"/>
    <mergeCell ref="AG281:AG282"/>
    <mergeCell ref="AH281:AH282"/>
    <mergeCell ref="Y273:Y274"/>
    <mergeCell ref="Z273:Z274"/>
    <mergeCell ref="AA273:AA274"/>
    <mergeCell ref="AB273:AB274"/>
    <mergeCell ref="L278:AP278"/>
    <mergeCell ref="AQ278:AU279"/>
    <mergeCell ref="AV278:AX279"/>
    <mergeCell ref="AY278:AZ279"/>
    <mergeCell ref="BA278:BA280"/>
    <mergeCell ref="BB278:BB280"/>
    <mergeCell ref="AX280:AX282"/>
    <mergeCell ref="AY280:AY282"/>
    <mergeCell ref="AZ280:AZ282"/>
    <mergeCell ref="Q281:Q282"/>
    <mergeCell ref="AO275:AO276"/>
    <mergeCell ref="AP275:AP276"/>
    <mergeCell ref="AV275:AV276"/>
    <mergeCell ref="AW275:AW276"/>
    <mergeCell ref="AX275:AX276"/>
    <mergeCell ref="AY275:AY276"/>
    <mergeCell ref="AI275:AI276"/>
    <mergeCell ref="AJ275:AJ276"/>
    <mergeCell ref="AK275:AK276"/>
    <mergeCell ref="AL275:AL276"/>
    <mergeCell ref="AM275:AM276"/>
    <mergeCell ref="AN275:AN276"/>
    <mergeCell ref="AC275:AC276"/>
    <mergeCell ref="AD275:AD276"/>
    <mergeCell ref="AE275:AE276"/>
    <mergeCell ref="AF275:AF276"/>
    <mergeCell ref="AG275:AG276"/>
    <mergeCell ref="AH275:AH276"/>
    <mergeCell ref="AC271:AC272"/>
    <mergeCell ref="AD271:AD272"/>
    <mergeCell ref="AW273:AW274"/>
    <mergeCell ref="AX273:AX274"/>
    <mergeCell ref="K275:K276"/>
    <mergeCell ref="L275:L276"/>
    <mergeCell ref="M275:M276"/>
    <mergeCell ref="N275:N276"/>
    <mergeCell ref="O275:O276"/>
    <mergeCell ref="P275:P276"/>
    <mergeCell ref="AO273:AO274"/>
    <mergeCell ref="AP273:AP274"/>
    <mergeCell ref="AV273:AV274"/>
    <mergeCell ref="Q273:Q274"/>
    <mergeCell ref="R273:R274"/>
    <mergeCell ref="S273:S274"/>
    <mergeCell ref="T273:T274"/>
    <mergeCell ref="U273:U274"/>
    <mergeCell ref="V273:V274"/>
    <mergeCell ref="K273:K274"/>
    <mergeCell ref="L273:L274"/>
    <mergeCell ref="M273:M274"/>
    <mergeCell ref="N273:N274"/>
    <mergeCell ref="O273:O274"/>
    <mergeCell ref="P273:P274"/>
    <mergeCell ref="AD273:AD274"/>
    <mergeCell ref="AE273:AE274"/>
    <mergeCell ref="AF273:AF274"/>
    <mergeCell ref="AG273:AG274"/>
    <mergeCell ref="AH273:AH274"/>
    <mergeCell ref="W273:W274"/>
    <mergeCell ref="X273:X274"/>
    <mergeCell ref="U271:U272"/>
    <mergeCell ref="V271:V272"/>
    <mergeCell ref="W271:W272"/>
    <mergeCell ref="X271:X272"/>
    <mergeCell ref="AA275:AA276"/>
    <mergeCell ref="AB275:AB276"/>
    <mergeCell ref="Q275:Q276"/>
    <mergeCell ref="R275:R276"/>
    <mergeCell ref="S275:S276"/>
    <mergeCell ref="T275:T276"/>
    <mergeCell ref="U275:U276"/>
    <mergeCell ref="V275:V276"/>
    <mergeCell ref="AX270:AX272"/>
    <mergeCell ref="AY270:AY272"/>
    <mergeCell ref="AZ270:AZ272"/>
    <mergeCell ref="BC270:BC275"/>
    <mergeCell ref="AK271:AK272"/>
    <mergeCell ref="AL271:AL272"/>
    <mergeCell ref="AM271:AM272"/>
    <mergeCell ref="AN271:AN272"/>
    <mergeCell ref="AO271:AO272"/>
    <mergeCell ref="AP271:AP272"/>
    <mergeCell ref="AE271:AE272"/>
    <mergeCell ref="AF271:AF272"/>
    <mergeCell ref="AG271:AG272"/>
    <mergeCell ref="AH271:AH272"/>
    <mergeCell ref="AI271:AI272"/>
    <mergeCell ref="AJ271:AJ272"/>
    <mergeCell ref="Y271:Y272"/>
    <mergeCell ref="Z271:Z272"/>
    <mergeCell ref="AA271:AA272"/>
    <mergeCell ref="AB271:AB272"/>
    <mergeCell ref="K271:K272"/>
    <mergeCell ref="L271:L272"/>
    <mergeCell ref="M271:M272"/>
    <mergeCell ref="N271:N272"/>
    <mergeCell ref="O271:O272"/>
    <mergeCell ref="P271:P272"/>
    <mergeCell ref="Q271:Q272"/>
    <mergeCell ref="R271:R272"/>
    <mergeCell ref="BK270:BK275"/>
    <mergeCell ref="BL270:BL275"/>
    <mergeCell ref="BO270:BO272"/>
    <mergeCell ref="BP270:BP272"/>
    <mergeCell ref="BQ270:BQ271"/>
    <mergeCell ref="BR270:BR271"/>
    <mergeCell ref="BM271:BM275"/>
    <mergeCell ref="BN271:BN275"/>
    <mergeCell ref="BO273:BO275"/>
    <mergeCell ref="BP273:BP275"/>
    <mergeCell ref="AV270:AV272"/>
    <mergeCell ref="AW270:AW272"/>
    <mergeCell ref="AY273:AY274"/>
    <mergeCell ref="AI273:AI274"/>
    <mergeCell ref="AJ273:AJ274"/>
    <mergeCell ref="AK273:AK274"/>
    <mergeCell ref="AL273:AL274"/>
    <mergeCell ref="AM273:AM274"/>
    <mergeCell ref="AN273:AN274"/>
    <mergeCell ref="AC273:AC274"/>
    <mergeCell ref="BD270:BD275"/>
    <mergeCell ref="BE270:BE275"/>
    <mergeCell ref="S271:S272"/>
    <mergeCell ref="T271:T272"/>
    <mergeCell ref="AZ273:AZ274"/>
    <mergeCell ref="BA274:BA275"/>
    <mergeCell ref="BB274:BB275"/>
    <mergeCell ref="AZ275:AZ276"/>
    <mergeCell ref="BO268:BO269"/>
    <mergeCell ref="BP268:BP269"/>
    <mergeCell ref="BR268:BR269"/>
    <mergeCell ref="BS268:BS269"/>
    <mergeCell ref="BT268:BT269"/>
    <mergeCell ref="AQ270:AQ271"/>
    <mergeCell ref="AR270:AR271"/>
    <mergeCell ref="AS270:AS271"/>
    <mergeCell ref="AT270:AT271"/>
    <mergeCell ref="AU270:AU271"/>
    <mergeCell ref="BG268:BG269"/>
    <mergeCell ref="BH268:BH269"/>
    <mergeCell ref="BI268:BI269"/>
    <mergeCell ref="BL268:BL269"/>
    <mergeCell ref="BM268:BM270"/>
    <mergeCell ref="BN268:BN270"/>
    <mergeCell ref="BG270:BG275"/>
    <mergeCell ref="BH270:BH275"/>
    <mergeCell ref="BI270:BI275"/>
    <mergeCell ref="BJ270:BJ275"/>
    <mergeCell ref="BA268:BA270"/>
    <mergeCell ref="BB268:BB270"/>
    <mergeCell ref="BC268:BC269"/>
    <mergeCell ref="BD268:BD269"/>
    <mergeCell ref="BS270:BS275"/>
    <mergeCell ref="BT270:BT275"/>
    <mergeCell ref="BE268:BE269"/>
    <mergeCell ref="BF268:BF269"/>
    <mergeCell ref="BF270:BF275"/>
    <mergeCell ref="AV265:AV266"/>
    <mergeCell ref="AW265:AW266"/>
    <mergeCell ref="AX265:AX266"/>
    <mergeCell ref="AY265:AY266"/>
    <mergeCell ref="AZ265:AZ266"/>
    <mergeCell ref="L268:AP268"/>
    <mergeCell ref="AQ268:AU269"/>
    <mergeCell ref="AV268:AX269"/>
    <mergeCell ref="AY268:AZ269"/>
    <mergeCell ref="AK265:AK266"/>
    <mergeCell ref="AL265:AL266"/>
    <mergeCell ref="AM265:AM266"/>
    <mergeCell ref="AN265:AN266"/>
    <mergeCell ref="AO265:AO266"/>
    <mergeCell ref="AP265:AP266"/>
    <mergeCell ref="AE265:AE266"/>
    <mergeCell ref="AF265:AF266"/>
    <mergeCell ref="AG265:AG266"/>
    <mergeCell ref="AH265:AH266"/>
    <mergeCell ref="AI265:AI266"/>
    <mergeCell ref="AJ265:AJ266"/>
    <mergeCell ref="Y265:Y266"/>
    <mergeCell ref="Z265:Z266"/>
    <mergeCell ref="AA265:AA266"/>
    <mergeCell ref="AB265:AB266"/>
    <mergeCell ref="AC265:AC266"/>
    <mergeCell ref="AD265:AD266"/>
    <mergeCell ref="S265:S266"/>
    <mergeCell ref="T265:T266"/>
    <mergeCell ref="U265:U266"/>
    <mergeCell ref="V265:V266"/>
    <mergeCell ref="AI261:AI262"/>
    <mergeCell ref="W265:W266"/>
    <mergeCell ref="X265:X266"/>
    <mergeCell ref="BA264:BA265"/>
    <mergeCell ref="BB264:BB265"/>
    <mergeCell ref="K265:K266"/>
    <mergeCell ref="L265:L266"/>
    <mergeCell ref="M265:M266"/>
    <mergeCell ref="N265:N266"/>
    <mergeCell ref="O265:O266"/>
    <mergeCell ref="P265:P266"/>
    <mergeCell ref="Q265:Q266"/>
    <mergeCell ref="R265:R266"/>
    <mergeCell ref="AP263:AP264"/>
    <mergeCell ref="AV263:AV264"/>
    <mergeCell ref="AW263:AW264"/>
    <mergeCell ref="AX263:AX264"/>
    <mergeCell ref="AY263:AY264"/>
    <mergeCell ref="AZ263:AZ264"/>
    <mergeCell ref="AJ263:AJ264"/>
    <mergeCell ref="AK263:AK264"/>
    <mergeCell ref="AL263:AL264"/>
    <mergeCell ref="AM263:AM264"/>
    <mergeCell ref="AN263:AN264"/>
    <mergeCell ref="AO263:AO264"/>
    <mergeCell ref="AD263:AD264"/>
    <mergeCell ref="AE263:AE264"/>
    <mergeCell ref="AF263:AF264"/>
    <mergeCell ref="AG263:AG264"/>
    <mergeCell ref="AH263:AH264"/>
    <mergeCell ref="AI263:AI264"/>
    <mergeCell ref="X263:X264"/>
    <mergeCell ref="R261:R262"/>
    <mergeCell ref="S261:S262"/>
    <mergeCell ref="T261:T262"/>
    <mergeCell ref="U261:U262"/>
    <mergeCell ref="V261:V262"/>
    <mergeCell ref="W261:W262"/>
    <mergeCell ref="K261:K262"/>
    <mergeCell ref="L261:L262"/>
    <mergeCell ref="M261:M262"/>
    <mergeCell ref="N261:N262"/>
    <mergeCell ref="O261:O262"/>
    <mergeCell ref="P261:P262"/>
    <mergeCell ref="Z263:Z264"/>
    <mergeCell ref="AA263:AA264"/>
    <mergeCell ref="AB263:AB264"/>
    <mergeCell ref="AC263:AC264"/>
    <mergeCell ref="R263:R264"/>
    <mergeCell ref="S263:S264"/>
    <mergeCell ref="T263:T264"/>
    <mergeCell ref="U263:U264"/>
    <mergeCell ref="V263:V264"/>
    <mergeCell ref="W263:W264"/>
    <mergeCell ref="K263:K264"/>
    <mergeCell ref="L263:L264"/>
    <mergeCell ref="M263:M264"/>
    <mergeCell ref="N263:N264"/>
    <mergeCell ref="O263:O264"/>
    <mergeCell ref="P263:P264"/>
    <mergeCell ref="Q263:Q264"/>
    <mergeCell ref="Y263:Y264"/>
    <mergeCell ref="BQ260:BQ261"/>
    <mergeCell ref="BR260:BR261"/>
    <mergeCell ref="BS260:BS265"/>
    <mergeCell ref="BT260:BT265"/>
    <mergeCell ref="BO263:BO265"/>
    <mergeCell ref="BP263:BP265"/>
    <mergeCell ref="BC260:BC265"/>
    <mergeCell ref="BD260:BD265"/>
    <mergeCell ref="BE260:BE265"/>
    <mergeCell ref="BF260:BF265"/>
    <mergeCell ref="BG260:BG265"/>
    <mergeCell ref="BH260:BH265"/>
    <mergeCell ref="BR258:BR259"/>
    <mergeCell ref="BS258:BS259"/>
    <mergeCell ref="BT258:BT259"/>
    <mergeCell ref="X261:X262"/>
    <mergeCell ref="Y261:Y262"/>
    <mergeCell ref="Z261:Z262"/>
    <mergeCell ref="AA261:AA262"/>
    <mergeCell ref="AB261:AB262"/>
    <mergeCell ref="AC261:AC262"/>
    <mergeCell ref="AP261:AP262"/>
    <mergeCell ref="BM261:BM265"/>
    <mergeCell ref="BN261:BN265"/>
    <mergeCell ref="AJ261:AJ262"/>
    <mergeCell ref="AK261:AK262"/>
    <mergeCell ref="AL261:AL262"/>
    <mergeCell ref="AM261:AM262"/>
    <mergeCell ref="AN261:AN262"/>
    <mergeCell ref="AO261:AO262"/>
    <mergeCell ref="AD261:AD262"/>
    <mergeCell ref="AE261:AE262"/>
    <mergeCell ref="W255:W256"/>
    <mergeCell ref="X255:X256"/>
    <mergeCell ref="Y255:Y256"/>
    <mergeCell ref="Z255:Z256"/>
    <mergeCell ref="AQ260:AQ261"/>
    <mergeCell ref="AR260:AR261"/>
    <mergeCell ref="AS260:AS261"/>
    <mergeCell ref="AT260:AT261"/>
    <mergeCell ref="AU260:AU261"/>
    <mergeCell ref="AV260:AV262"/>
    <mergeCell ref="AW260:AW262"/>
    <mergeCell ref="BI258:BI259"/>
    <mergeCell ref="BL258:BL259"/>
    <mergeCell ref="BM258:BM260"/>
    <mergeCell ref="BN258:BN260"/>
    <mergeCell ref="BO258:BO259"/>
    <mergeCell ref="BP258:BP259"/>
    <mergeCell ref="BI260:BI265"/>
    <mergeCell ref="BJ260:BJ265"/>
    <mergeCell ref="BK260:BK265"/>
    <mergeCell ref="BL260:BL265"/>
    <mergeCell ref="BC258:BC259"/>
    <mergeCell ref="BD258:BD259"/>
    <mergeCell ref="BE258:BE259"/>
    <mergeCell ref="BF258:BF259"/>
    <mergeCell ref="BG258:BG259"/>
    <mergeCell ref="BH258:BH259"/>
    <mergeCell ref="BO260:BO262"/>
    <mergeCell ref="BP260:BP262"/>
    <mergeCell ref="AF261:AF262"/>
    <mergeCell ref="AG261:AG262"/>
    <mergeCell ref="AH261:AH262"/>
    <mergeCell ref="Y253:Y254"/>
    <mergeCell ref="Z253:Z254"/>
    <mergeCell ref="AA253:AA254"/>
    <mergeCell ref="AB253:AB254"/>
    <mergeCell ref="L258:AP258"/>
    <mergeCell ref="AQ258:AU259"/>
    <mergeCell ref="AV258:AX259"/>
    <mergeCell ref="AY258:AZ259"/>
    <mergeCell ref="BA258:BA260"/>
    <mergeCell ref="BB258:BB260"/>
    <mergeCell ref="AX260:AX262"/>
    <mergeCell ref="AY260:AY262"/>
    <mergeCell ref="AZ260:AZ262"/>
    <mergeCell ref="Q261:Q262"/>
    <mergeCell ref="AO255:AO256"/>
    <mergeCell ref="AP255:AP256"/>
    <mergeCell ref="AV255:AV256"/>
    <mergeCell ref="AW255:AW256"/>
    <mergeCell ref="AX255:AX256"/>
    <mergeCell ref="AY255:AY256"/>
    <mergeCell ref="AI255:AI256"/>
    <mergeCell ref="AJ255:AJ256"/>
    <mergeCell ref="AK255:AK256"/>
    <mergeCell ref="AL255:AL256"/>
    <mergeCell ref="AM255:AM256"/>
    <mergeCell ref="AN255:AN256"/>
    <mergeCell ref="AC255:AC256"/>
    <mergeCell ref="AD255:AD256"/>
    <mergeCell ref="AE255:AE256"/>
    <mergeCell ref="AF255:AF256"/>
    <mergeCell ref="AG255:AG256"/>
    <mergeCell ref="AH255:AH256"/>
    <mergeCell ref="AC251:AC252"/>
    <mergeCell ref="AD251:AD252"/>
    <mergeCell ref="AW253:AW254"/>
    <mergeCell ref="AX253:AX254"/>
    <mergeCell ref="K255:K256"/>
    <mergeCell ref="L255:L256"/>
    <mergeCell ref="M255:M256"/>
    <mergeCell ref="N255:N256"/>
    <mergeCell ref="O255:O256"/>
    <mergeCell ref="P255:P256"/>
    <mergeCell ref="AO253:AO254"/>
    <mergeCell ref="AP253:AP254"/>
    <mergeCell ref="AV253:AV254"/>
    <mergeCell ref="Q253:Q254"/>
    <mergeCell ref="R253:R254"/>
    <mergeCell ref="S253:S254"/>
    <mergeCell ref="T253:T254"/>
    <mergeCell ref="U253:U254"/>
    <mergeCell ref="V253:V254"/>
    <mergeCell ref="K253:K254"/>
    <mergeCell ref="L253:L254"/>
    <mergeCell ref="M253:M254"/>
    <mergeCell ref="N253:N254"/>
    <mergeCell ref="O253:O254"/>
    <mergeCell ref="P253:P254"/>
    <mergeCell ref="AD253:AD254"/>
    <mergeCell ref="AE253:AE254"/>
    <mergeCell ref="AF253:AF254"/>
    <mergeCell ref="AG253:AG254"/>
    <mergeCell ref="AH253:AH254"/>
    <mergeCell ref="W253:W254"/>
    <mergeCell ref="X253:X254"/>
    <mergeCell ref="U251:U252"/>
    <mergeCell ref="V251:V252"/>
    <mergeCell ref="W251:W252"/>
    <mergeCell ref="X251:X252"/>
    <mergeCell ref="AA255:AA256"/>
    <mergeCell ref="AB255:AB256"/>
    <mergeCell ref="Q255:Q256"/>
    <mergeCell ref="R255:R256"/>
    <mergeCell ref="S255:S256"/>
    <mergeCell ref="T255:T256"/>
    <mergeCell ref="U255:U256"/>
    <mergeCell ref="V255:V256"/>
    <mergeCell ref="AX250:AX252"/>
    <mergeCell ref="AY250:AY252"/>
    <mergeCell ref="AZ250:AZ252"/>
    <mergeCell ref="BC250:BC255"/>
    <mergeCell ref="AK251:AK252"/>
    <mergeCell ref="AL251:AL252"/>
    <mergeCell ref="AM251:AM252"/>
    <mergeCell ref="AN251:AN252"/>
    <mergeCell ref="AO251:AO252"/>
    <mergeCell ref="AP251:AP252"/>
    <mergeCell ref="AE251:AE252"/>
    <mergeCell ref="AF251:AF252"/>
    <mergeCell ref="AG251:AG252"/>
    <mergeCell ref="AH251:AH252"/>
    <mergeCell ref="AI251:AI252"/>
    <mergeCell ref="AJ251:AJ252"/>
    <mergeCell ref="Y251:Y252"/>
    <mergeCell ref="Z251:Z252"/>
    <mergeCell ref="AA251:AA252"/>
    <mergeCell ref="AB251:AB252"/>
    <mergeCell ref="K251:K252"/>
    <mergeCell ref="L251:L252"/>
    <mergeCell ref="M251:M252"/>
    <mergeCell ref="N251:N252"/>
    <mergeCell ref="O251:O252"/>
    <mergeCell ref="P251:P252"/>
    <mergeCell ref="Q251:Q252"/>
    <mergeCell ref="R251:R252"/>
    <mergeCell ref="BK250:BK255"/>
    <mergeCell ref="BL250:BL255"/>
    <mergeCell ref="BO250:BO252"/>
    <mergeCell ref="BP250:BP252"/>
    <mergeCell ref="BQ250:BQ251"/>
    <mergeCell ref="BR250:BR251"/>
    <mergeCell ref="BM251:BM255"/>
    <mergeCell ref="BN251:BN255"/>
    <mergeCell ref="BO253:BO255"/>
    <mergeCell ref="BP253:BP255"/>
    <mergeCell ref="AV250:AV252"/>
    <mergeCell ref="AW250:AW252"/>
    <mergeCell ref="AY253:AY254"/>
    <mergeCell ref="AI253:AI254"/>
    <mergeCell ref="AJ253:AJ254"/>
    <mergeCell ref="AK253:AK254"/>
    <mergeCell ref="AL253:AL254"/>
    <mergeCell ref="AM253:AM254"/>
    <mergeCell ref="AN253:AN254"/>
    <mergeCell ref="AC253:AC254"/>
    <mergeCell ref="BD250:BD255"/>
    <mergeCell ref="BE250:BE255"/>
    <mergeCell ref="S251:S252"/>
    <mergeCell ref="T251:T252"/>
    <mergeCell ref="AZ253:AZ254"/>
    <mergeCell ref="BA254:BA255"/>
    <mergeCell ref="BB254:BB255"/>
    <mergeCell ref="AZ255:AZ256"/>
    <mergeCell ref="BO248:BO249"/>
    <mergeCell ref="BP248:BP249"/>
    <mergeCell ref="BR248:BR249"/>
    <mergeCell ref="BS248:BS249"/>
    <mergeCell ref="BT248:BT249"/>
    <mergeCell ref="AQ250:AQ251"/>
    <mergeCell ref="AR250:AR251"/>
    <mergeCell ref="AS250:AS251"/>
    <mergeCell ref="AT250:AT251"/>
    <mergeCell ref="AU250:AU251"/>
    <mergeCell ref="BG248:BG249"/>
    <mergeCell ref="BH248:BH249"/>
    <mergeCell ref="BI248:BI249"/>
    <mergeCell ref="BL248:BL249"/>
    <mergeCell ref="BM248:BM250"/>
    <mergeCell ref="BN248:BN250"/>
    <mergeCell ref="BG250:BG255"/>
    <mergeCell ref="BH250:BH255"/>
    <mergeCell ref="BI250:BI255"/>
    <mergeCell ref="BJ250:BJ255"/>
    <mergeCell ref="BA248:BA250"/>
    <mergeCell ref="BB248:BB250"/>
    <mergeCell ref="BC248:BC249"/>
    <mergeCell ref="BD248:BD249"/>
    <mergeCell ref="BS250:BS255"/>
    <mergeCell ref="BT250:BT255"/>
    <mergeCell ref="BE248:BE249"/>
    <mergeCell ref="BF248:BF249"/>
    <mergeCell ref="BF250:BF255"/>
    <mergeCell ref="AV245:AV246"/>
    <mergeCell ref="AW245:AW246"/>
    <mergeCell ref="AX245:AX246"/>
    <mergeCell ref="AY245:AY246"/>
    <mergeCell ref="AZ245:AZ246"/>
    <mergeCell ref="L248:AP248"/>
    <mergeCell ref="AQ248:AU249"/>
    <mergeCell ref="AV248:AX249"/>
    <mergeCell ref="AY248:AZ249"/>
    <mergeCell ref="AK245:AK246"/>
    <mergeCell ref="AL245:AL246"/>
    <mergeCell ref="AM245:AM246"/>
    <mergeCell ref="AN245:AN246"/>
    <mergeCell ref="AO245:AO246"/>
    <mergeCell ref="AP245:AP246"/>
    <mergeCell ref="AE245:AE246"/>
    <mergeCell ref="AF245:AF246"/>
    <mergeCell ref="AG245:AG246"/>
    <mergeCell ref="AH245:AH246"/>
    <mergeCell ref="AI245:AI246"/>
    <mergeCell ref="AJ245:AJ246"/>
    <mergeCell ref="Y245:Y246"/>
    <mergeCell ref="Z245:Z246"/>
    <mergeCell ref="AA245:AA246"/>
    <mergeCell ref="AB245:AB246"/>
    <mergeCell ref="AC245:AC246"/>
    <mergeCell ref="AD245:AD246"/>
    <mergeCell ref="S245:S246"/>
    <mergeCell ref="T245:T246"/>
    <mergeCell ref="U245:U246"/>
    <mergeCell ref="V245:V246"/>
    <mergeCell ref="AI241:AI242"/>
    <mergeCell ref="W245:W246"/>
    <mergeCell ref="X245:X246"/>
    <mergeCell ref="BA244:BA245"/>
    <mergeCell ref="BB244:BB245"/>
    <mergeCell ref="K245:K246"/>
    <mergeCell ref="L245:L246"/>
    <mergeCell ref="M245:M246"/>
    <mergeCell ref="N245:N246"/>
    <mergeCell ref="O245:O246"/>
    <mergeCell ref="P245:P246"/>
    <mergeCell ref="Q245:Q246"/>
    <mergeCell ref="R245:R246"/>
    <mergeCell ref="AP243:AP244"/>
    <mergeCell ref="AV243:AV244"/>
    <mergeCell ref="AW243:AW244"/>
    <mergeCell ref="AX243:AX244"/>
    <mergeCell ref="AY243:AY244"/>
    <mergeCell ref="AZ243:AZ244"/>
    <mergeCell ref="AJ243:AJ244"/>
    <mergeCell ref="AK243:AK244"/>
    <mergeCell ref="AL243:AL244"/>
    <mergeCell ref="AM243:AM244"/>
    <mergeCell ref="AN243:AN244"/>
    <mergeCell ref="AO243:AO244"/>
    <mergeCell ref="AD243:AD244"/>
    <mergeCell ref="AE243:AE244"/>
    <mergeCell ref="AF243:AF244"/>
    <mergeCell ref="AG243:AG244"/>
    <mergeCell ref="AH243:AH244"/>
    <mergeCell ref="AI243:AI244"/>
    <mergeCell ref="X243:X244"/>
    <mergeCell ref="R241:R242"/>
    <mergeCell ref="S241:S242"/>
    <mergeCell ref="T241:T242"/>
    <mergeCell ref="U241:U242"/>
    <mergeCell ref="V241:V242"/>
    <mergeCell ref="W241:W242"/>
    <mergeCell ref="K241:K242"/>
    <mergeCell ref="L241:L242"/>
    <mergeCell ref="M241:M242"/>
    <mergeCell ref="N241:N242"/>
    <mergeCell ref="O241:O242"/>
    <mergeCell ref="P241:P242"/>
    <mergeCell ref="Z243:Z244"/>
    <mergeCell ref="AA243:AA244"/>
    <mergeCell ref="AB243:AB244"/>
    <mergeCell ref="AC243:AC244"/>
    <mergeCell ref="R243:R244"/>
    <mergeCell ref="S243:S244"/>
    <mergeCell ref="T243:T244"/>
    <mergeCell ref="U243:U244"/>
    <mergeCell ref="V243:V244"/>
    <mergeCell ref="W243:W244"/>
    <mergeCell ref="K243:K244"/>
    <mergeCell ref="L243:L244"/>
    <mergeCell ref="M243:M244"/>
    <mergeCell ref="N243:N244"/>
    <mergeCell ref="O243:O244"/>
    <mergeCell ref="P243:P244"/>
    <mergeCell ref="Q243:Q244"/>
    <mergeCell ref="Y243:Y244"/>
    <mergeCell ref="BQ240:BQ241"/>
    <mergeCell ref="BR240:BR241"/>
    <mergeCell ref="BS240:BS245"/>
    <mergeCell ref="BT240:BT245"/>
    <mergeCell ref="BO243:BO245"/>
    <mergeCell ref="BP243:BP245"/>
    <mergeCell ref="BC240:BC245"/>
    <mergeCell ref="BD240:BD245"/>
    <mergeCell ref="BE240:BE245"/>
    <mergeCell ref="BF240:BF245"/>
    <mergeCell ref="BG240:BG245"/>
    <mergeCell ref="BH240:BH245"/>
    <mergeCell ref="BR238:BR239"/>
    <mergeCell ref="BS238:BS239"/>
    <mergeCell ref="BT238:BT239"/>
    <mergeCell ref="X241:X242"/>
    <mergeCell ref="Y241:Y242"/>
    <mergeCell ref="Z241:Z242"/>
    <mergeCell ref="AA241:AA242"/>
    <mergeCell ref="AB241:AB242"/>
    <mergeCell ref="AC241:AC242"/>
    <mergeCell ref="AP241:AP242"/>
    <mergeCell ref="BM241:BM245"/>
    <mergeCell ref="BN241:BN245"/>
    <mergeCell ref="AJ241:AJ242"/>
    <mergeCell ref="AK241:AK242"/>
    <mergeCell ref="AL241:AL242"/>
    <mergeCell ref="AM241:AM242"/>
    <mergeCell ref="AN241:AN242"/>
    <mergeCell ref="AO241:AO242"/>
    <mergeCell ref="AD241:AD242"/>
    <mergeCell ref="AE241:AE242"/>
    <mergeCell ref="W235:W236"/>
    <mergeCell ref="X235:X236"/>
    <mergeCell ref="Y235:Y236"/>
    <mergeCell ref="Z235:Z236"/>
    <mergeCell ref="AQ240:AQ241"/>
    <mergeCell ref="AR240:AR241"/>
    <mergeCell ref="AS240:AS241"/>
    <mergeCell ref="AT240:AT241"/>
    <mergeCell ref="AU240:AU241"/>
    <mergeCell ref="AV240:AV242"/>
    <mergeCell ref="AW240:AW242"/>
    <mergeCell ref="BI238:BI239"/>
    <mergeCell ref="BL238:BL239"/>
    <mergeCell ref="BM238:BM240"/>
    <mergeCell ref="BN238:BN240"/>
    <mergeCell ref="BO238:BO239"/>
    <mergeCell ref="BP238:BP239"/>
    <mergeCell ref="BI240:BI245"/>
    <mergeCell ref="BJ240:BJ245"/>
    <mergeCell ref="BK240:BK245"/>
    <mergeCell ref="BL240:BL245"/>
    <mergeCell ref="BC238:BC239"/>
    <mergeCell ref="BD238:BD239"/>
    <mergeCell ref="BE238:BE239"/>
    <mergeCell ref="BF238:BF239"/>
    <mergeCell ref="BG238:BG239"/>
    <mergeCell ref="BH238:BH239"/>
    <mergeCell ref="BO240:BO242"/>
    <mergeCell ref="BP240:BP242"/>
    <mergeCell ref="AF241:AF242"/>
    <mergeCell ref="AG241:AG242"/>
    <mergeCell ref="AH241:AH242"/>
    <mergeCell ref="Y233:Y234"/>
    <mergeCell ref="Z233:Z234"/>
    <mergeCell ref="AA233:AA234"/>
    <mergeCell ref="AB233:AB234"/>
    <mergeCell ref="L238:AP238"/>
    <mergeCell ref="AQ238:AU239"/>
    <mergeCell ref="AV238:AX239"/>
    <mergeCell ref="AY238:AZ239"/>
    <mergeCell ref="BA238:BA240"/>
    <mergeCell ref="BB238:BB240"/>
    <mergeCell ref="AX240:AX242"/>
    <mergeCell ref="AY240:AY242"/>
    <mergeCell ref="AZ240:AZ242"/>
    <mergeCell ref="Q241:Q242"/>
    <mergeCell ref="AO235:AO236"/>
    <mergeCell ref="AP235:AP236"/>
    <mergeCell ref="AV235:AV236"/>
    <mergeCell ref="AW235:AW236"/>
    <mergeCell ref="AX235:AX236"/>
    <mergeCell ref="AY235:AY236"/>
    <mergeCell ref="AI235:AI236"/>
    <mergeCell ref="AJ235:AJ236"/>
    <mergeCell ref="AK235:AK236"/>
    <mergeCell ref="AL235:AL236"/>
    <mergeCell ref="AM235:AM236"/>
    <mergeCell ref="AN235:AN236"/>
    <mergeCell ref="AC235:AC236"/>
    <mergeCell ref="AD235:AD236"/>
    <mergeCell ref="AE235:AE236"/>
    <mergeCell ref="AF235:AF236"/>
    <mergeCell ref="AG235:AG236"/>
    <mergeCell ref="AH235:AH236"/>
    <mergeCell ref="AC231:AC232"/>
    <mergeCell ref="AD231:AD232"/>
    <mergeCell ref="AW233:AW234"/>
    <mergeCell ref="AX233:AX234"/>
    <mergeCell ref="K235:K236"/>
    <mergeCell ref="L235:L236"/>
    <mergeCell ref="M235:M236"/>
    <mergeCell ref="N235:N236"/>
    <mergeCell ref="O235:O236"/>
    <mergeCell ref="P235:P236"/>
    <mergeCell ref="AO233:AO234"/>
    <mergeCell ref="AP233:AP234"/>
    <mergeCell ref="AV233:AV234"/>
    <mergeCell ref="Q233:Q234"/>
    <mergeCell ref="R233:R234"/>
    <mergeCell ref="S233:S234"/>
    <mergeCell ref="T233:T234"/>
    <mergeCell ref="U233:U234"/>
    <mergeCell ref="V233:V234"/>
    <mergeCell ref="K233:K234"/>
    <mergeCell ref="L233:L234"/>
    <mergeCell ref="M233:M234"/>
    <mergeCell ref="N233:N234"/>
    <mergeCell ref="O233:O234"/>
    <mergeCell ref="P233:P234"/>
    <mergeCell ref="AD233:AD234"/>
    <mergeCell ref="AE233:AE234"/>
    <mergeCell ref="AF233:AF234"/>
    <mergeCell ref="AG233:AG234"/>
    <mergeCell ref="AH233:AH234"/>
    <mergeCell ref="W233:W234"/>
    <mergeCell ref="X233:X234"/>
    <mergeCell ref="U231:U232"/>
    <mergeCell ref="V231:V232"/>
    <mergeCell ref="W231:W232"/>
    <mergeCell ref="X231:X232"/>
    <mergeCell ref="AA235:AA236"/>
    <mergeCell ref="AB235:AB236"/>
    <mergeCell ref="Q235:Q236"/>
    <mergeCell ref="R235:R236"/>
    <mergeCell ref="S235:S236"/>
    <mergeCell ref="T235:T236"/>
    <mergeCell ref="U235:U236"/>
    <mergeCell ref="V235:V236"/>
    <mergeCell ref="AX230:AX232"/>
    <mergeCell ref="AY230:AY232"/>
    <mergeCell ref="AZ230:AZ232"/>
    <mergeCell ref="BC230:BC235"/>
    <mergeCell ref="AK231:AK232"/>
    <mergeCell ref="AL231:AL232"/>
    <mergeCell ref="AM231:AM232"/>
    <mergeCell ref="AN231:AN232"/>
    <mergeCell ref="AO231:AO232"/>
    <mergeCell ref="AP231:AP232"/>
    <mergeCell ref="AE231:AE232"/>
    <mergeCell ref="AF231:AF232"/>
    <mergeCell ref="AG231:AG232"/>
    <mergeCell ref="AH231:AH232"/>
    <mergeCell ref="AI231:AI232"/>
    <mergeCell ref="AJ231:AJ232"/>
    <mergeCell ref="Y231:Y232"/>
    <mergeCell ref="Z231:Z232"/>
    <mergeCell ref="AA231:AA232"/>
    <mergeCell ref="AB231:AB232"/>
    <mergeCell ref="K231:K232"/>
    <mergeCell ref="L231:L232"/>
    <mergeCell ref="M231:M232"/>
    <mergeCell ref="N231:N232"/>
    <mergeCell ref="O231:O232"/>
    <mergeCell ref="P231:P232"/>
    <mergeCell ref="Q231:Q232"/>
    <mergeCell ref="R231:R232"/>
    <mergeCell ref="BK230:BK235"/>
    <mergeCell ref="BL230:BL235"/>
    <mergeCell ref="BO230:BO232"/>
    <mergeCell ref="BP230:BP232"/>
    <mergeCell ref="BQ230:BQ231"/>
    <mergeCell ref="BR230:BR231"/>
    <mergeCell ref="BM231:BM235"/>
    <mergeCell ref="BN231:BN235"/>
    <mergeCell ref="BO233:BO235"/>
    <mergeCell ref="BP233:BP235"/>
    <mergeCell ref="AV230:AV232"/>
    <mergeCell ref="AW230:AW232"/>
    <mergeCell ref="AY233:AY234"/>
    <mergeCell ref="AI233:AI234"/>
    <mergeCell ref="AJ233:AJ234"/>
    <mergeCell ref="AK233:AK234"/>
    <mergeCell ref="AL233:AL234"/>
    <mergeCell ref="AM233:AM234"/>
    <mergeCell ref="AN233:AN234"/>
    <mergeCell ref="AC233:AC234"/>
    <mergeCell ref="BD230:BD235"/>
    <mergeCell ref="BE230:BE235"/>
    <mergeCell ref="S231:S232"/>
    <mergeCell ref="T231:T232"/>
    <mergeCell ref="AZ233:AZ234"/>
    <mergeCell ref="BA234:BA235"/>
    <mergeCell ref="BB234:BB235"/>
    <mergeCell ref="AZ235:AZ236"/>
    <mergeCell ref="BO228:BO229"/>
    <mergeCell ref="BP228:BP229"/>
    <mergeCell ref="BR228:BR229"/>
    <mergeCell ref="BS228:BS229"/>
    <mergeCell ref="BT228:BT229"/>
    <mergeCell ref="AQ230:AQ231"/>
    <mergeCell ref="AR230:AR231"/>
    <mergeCell ref="AS230:AS231"/>
    <mergeCell ref="AT230:AT231"/>
    <mergeCell ref="AU230:AU231"/>
    <mergeCell ref="BG228:BG229"/>
    <mergeCell ref="BH228:BH229"/>
    <mergeCell ref="BI228:BI229"/>
    <mergeCell ref="BL228:BL229"/>
    <mergeCell ref="BM228:BM230"/>
    <mergeCell ref="BN228:BN230"/>
    <mergeCell ref="BG230:BG235"/>
    <mergeCell ref="BH230:BH235"/>
    <mergeCell ref="BI230:BI235"/>
    <mergeCell ref="BJ230:BJ235"/>
    <mergeCell ref="BA228:BA230"/>
    <mergeCell ref="BB228:BB230"/>
    <mergeCell ref="BC228:BC229"/>
    <mergeCell ref="BD228:BD229"/>
    <mergeCell ref="BS230:BS235"/>
    <mergeCell ref="BT230:BT235"/>
    <mergeCell ref="BE228:BE229"/>
    <mergeCell ref="BF228:BF229"/>
    <mergeCell ref="BF230:BF235"/>
    <mergeCell ref="AV225:AV226"/>
    <mergeCell ref="AW225:AW226"/>
    <mergeCell ref="AX225:AX226"/>
    <mergeCell ref="AY225:AY226"/>
    <mergeCell ref="AZ225:AZ226"/>
    <mergeCell ref="L228:AP228"/>
    <mergeCell ref="AQ228:AU229"/>
    <mergeCell ref="AV228:AX229"/>
    <mergeCell ref="AY228:AZ229"/>
    <mergeCell ref="AK225:AK226"/>
    <mergeCell ref="AL225:AL226"/>
    <mergeCell ref="AM225:AM226"/>
    <mergeCell ref="AN225:AN226"/>
    <mergeCell ref="AO225:AO226"/>
    <mergeCell ref="AP225:AP226"/>
    <mergeCell ref="AE225:AE226"/>
    <mergeCell ref="AF225:AF226"/>
    <mergeCell ref="AG225:AG226"/>
    <mergeCell ref="AH225:AH226"/>
    <mergeCell ref="AI225:AI226"/>
    <mergeCell ref="AJ225:AJ226"/>
    <mergeCell ref="Y225:Y226"/>
    <mergeCell ref="Z225:Z226"/>
    <mergeCell ref="AA225:AA226"/>
    <mergeCell ref="AB225:AB226"/>
    <mergeCell ref="AC225:AC226"/>
    <mergeCell ref="AD225:AD226"/>
    <mergeCell ref="S225:S226"/>
    <mergeCell ref="T225:T226"/>
    <mergeCell ref="U225:U226"/>
    <mergeCell ref="V225:V226"/>
    <mergeCell ref="AI221:AI222"/>
    <mergeCell ref="W225:W226"/>
    <mergeCell ref="X225:X226"/>
    <mergeCell ref="BA224:BA225"/>
    <mergeCell ref="BB224:BB225"/>
    <mergeCell ref="K225:K226"/>
    <mergeCell ref="L225:L226"/>
    <mergeCell ref="M225:M226"/>
    <mergeCell ref="N225:N226"/>
    <mergeCell ref="O225:O226"/>
    <mergeCell ref="P225:P226"/>
    <mergeCell ref="Q225:Q226"/>
    <mergeCell ref="R225:R226"/>
    <mergeCell ref="AP223:AP224"/>
    <mergeCell ref="AV223:AV224"/>
    <mergeCell ref="AW223:AW224"/>
    <mergeCell ref="AX223:AX224"/>
    <mergeCell ref="AY223:AY224"/>
    <mergeCell ref="AZ223:AZ224"/>
    <mergeCell ref="AJ223:AJ224"/>
    <mergeCell ref="AK223:AK224"/>
    <mergeCell ref="AL223:AL224"/>
    <mergeCell ref="AM223:AM224"/>
    <mergeCell ref="AN223:AN224"/>
    <mergeCell ref="AO223:AO224"/>
    <mergeCell ref="AD223:AD224"/>
    <mergeCell ref="AE223:AE224"/>
    <mergeCell ref="AF223:AF224"/>
    <mergeCell ref="AG223:AG224"/>
    <mergeCell ref="AH223:AH224"/>
    <mergeCell ref="AI223:AI224"/>
    <mergeCell ref="X223:X224"/>
    <mergeCell ref="R221:R222"/>
    <mergeCell ref="S221:S222"/>
    <mergeCell ref="T221:T222"/>
    <mergeCell ref="U221:U222"/>
    <mergeCell ref="V221:V222"/>
    <mergeCell ref="W221:W222"/>
    <mergeCell ref="K221:K222"/>
    <mergeCell ref="L221:L222"/>
    <mergeCell ref="M221:M222"/>
    <mergeCell ref="N221:N222"/>
    <mergeCell ref="O221:O222"/>
    <mergeCell ref="P221:P222"/>
    <mergeCell ref="Z223:Z224"/>
    <mergeCell ref="AA223:AA224"/>
    <mergeCell ref="AB223:AB224"/>
    <mergeCell ref="AC223:AC224"/>
    <mergeCell ref="R223:R224"/>
    <mergeCell ref="S223:S224"/>
    <mergeCell ref="T223:T224"/>
    <mergeCell ref="U223:U224"/>
    <mergeCell ref="V223:V224"/>
    <mergeCell ref="W223:W224"/>
    <mergeCell ref="K223:K224"/>
    <mergeCell ref="L223:L224"/>
    <mergeCell ref="M223:M224"/>
    <mergeCell ref="N223:N224"/>
    <mergeCell ref="O223:O224"/>
    <mergeCell ref="P223:P224"/>
    <mergeCell ref="Q223:Q224"/>
    <mergeCell ref="Y223:Y224"/>
    <mergeCell ref="BQ220:BQ221"/>
    <mergeCell ref="BR220:BR221"/>
    <mergeCell ref="BS220:BS225"/>
    <mergeCell ref="BT220:BT225"/>
    <mergeCell ref="BO223:BO225"/>
    <mergeCell ref="BP223:BP225"/>
    <mergeCell ref="BC220:BC225"/>
    <mergeCell ref="BD220:BD225"/>
    <mergeCell ref="BE220:BE225"/>
    <mergeCell ref="BF220:BF225"/>
    <mergeCell ref="BG220:BG225"/>
    <mergeCell ref="BH220:BH225"/>
    <mergeCell ref="BR218:BR219"/>
    <mergeCell ref="BS218:BS219"/>
    <mergeCell ref="BT218:BT219"/>
    <mergeCell ref="X221:X222"/>
    <mergeCell ref="Y221:Y222"/>
    <mergeCell ref="Z221:Z222"/>
    <mergeCell ref="AA221:AA222"/>
    <mergeCell ref="AB221:AB222"/>
    <mergeCell ref="AC221:AC222"/>
    <mergeCell ref="AP221:AP222"/>
    <mergeCell ref="BM221:BM225"/>
    <mergeCell ref="BN221:BN225"/>
    <mergeCell ref="AJ221:AJ222"/>
    <mergeCell ref="AK221:AK222"/>
    <mergeCell ref="AL221:AL222"/>
    <mergeCell ref="AM221:AM222"/>
    <mergeCell ref="AN221:AN222"/>
    <mergeCell ref="AO221:AO222"/>
    <mergeCell ref="AD221:AD222"/>
    <mergeCell ref="AE221:AE222"/>
    <mergeCell ref="W215:W216"/>
    <mergeCell ref="X215:X216"/>
    <mergeCell ref="Y215:Y216"/>
    <mergeCell ref="Z215:Z216"/>
    <mergeCell ref="AQ220:AQ221"/>
    <mergeCell ref="AR220:AR221"/>
    <mergeCell ref="AS220:AS221"/>
    <mergeCell ref="AT220:AT221"/>
    <mergeCell ref="AU220:AU221"/>
    <mergeCell ref="AV220:AV222"/>
    <mergeCell ref="AW220:AW222"/>
    <mergeCell ref="BI218:BI219"/>
    <mergeCell ref="BL218:BL219"/>
    <mergeCell ref="BM218:BM220"/>
    <mergeCell ref="BN218:BN220"/>
    <mergeCell ref="BO218:BO219"/>
    <mergeCell ref="BP218:BP219"/>
    <mergeCell ref="BI220:BI225"/>
    <mergeCell ref="BJ220:BJ225"/>
    <mergeCell ref="BK220:BK225"/>
    <mergeCell ref="BL220:BL225"/>
    <mergeCell ref="BC218:BC219"/>
    <mergeCell ref="BD218:BD219"/>
    <mergeCell ref="BE218:BE219"/>
    <mergeCell ref="BF218:BF219"/>
    <mergeCell ref="BG218:BG219"/>
    <mergeCell ref="BH218:BH219"/>
    <mergeCell ref="BO220:BO222"/>
    <mergeCell ref="BP220:BP222"/>
    <mergeCell ref="AF221:AF222"/>
    <mergeCell ref="AG221:AG222"/>
    <mergeCell ref="AH221:AH222"/>
    <mergeCell ref="Y213:Y214"/>
    <mergeCell ref="Z213:Z214"/>
    <mergeCell ref="AA213:AA214"/>
    <mergeCell ref="AB213:AB214"/>
    <mergeCell ref="L218:AP218"/>
    <mergeCell ref="AQ218:AU219"/>
    <mergeCell ref="AV218:AX219"/>
    <mergeCell ref="AY218:AZ219"/>
    <mergeCell ref="BA218:BA220"/>
    <mergeCell ref="BB218:BB220"/>
    <mergeCell ref="AX220:AX222"/>
    <mergeCell ref="AY220:AY222"/>
    <mergeCell ref="AZ220:AZ222"/>
    <mergeCell ref="Q221:Q222"/>
    <mergeCell ref="AO215:AO216"/>
    <mergeCell ref="AP215:AP216"/>
    <mergeCell ref="AV215:AV216"/>
    <mergeCell ref="AW215:AW216"/>
    <mergeCell ref="AX215:AX216"/>
    <mergeCell ref="AY215:AY216"/>
    <mergeCell ref="AI215:AI216"/>
    <mergeCell ref="AJ215:AJ216"/>
    <mergeCell ref="AK215:AK216"/>
    <mergeCell ref="AL215:AL216"/>
    <mergeCell ref="AM215:AM216"/>
    <mergeCell ref="AN215:AN216"/>
    <mergeCell ref="AC215:AC216"/>
    <mergeCell ref="AD215:AD216"/>
    <mergeCell ref="AE215:AE216"/>
    <mergeCell ref="AF215:AF216"/>
    <mergeCell ref="AG215:AG216"/>
    <mergeCell ref="AH215:AH216"/>
    <mergeCell ref="AC211:AC212"/>
    <mergeCell ref="AD211:AD212"/>
    <mergeCell ref="AW213:AW214"/>
    <mergeCell ref="AX213:AX214"/>
    <mergeCell ref="K215:K216"/>
    <mergeCell ref="L215:L216"/>
    <mergeCell ref="M215:M216"/>
    <mergeCell ref="N215:N216"/>
    <mergeCell ref="O215:O216"/>
    <mergeCell ref="P215:P216"/>
    <mergeCell ref="AO213:AO214"/>
    <mergeCell ref="AP213:AP214"/>
    <mergeCell ref="AV213:AV214"/>
    <mergeCell ref="Q213:Q214"/>
    <mergeCell ref="R213:R214"/>
    <mergeCell ref="S213:S214"/>
    <mergeCell ref="T213:T214"/>
    <mergeCell ref="U213:U214"/>
    <mergeCell ref="V213:V214"/>
    <mergeCell ref="K213:K214"/>
    <mergeCell ref="L213:L214"/>
    <mergeCell ref="M213:M214"/>
    <mergeCell ref="N213:N214"/>
    <mergeCell ref="O213:O214"/>
    <mergeCell ref="P213:P214"/>
    <mergeCell ref="AD213:AD214"/>
    <mergeCell ref="AE213:AE214"/>
    <mergeCell ref="AF213:AF214"/>
    <mergeCell ref="AG213:AG214"/>
    <mergeCell ref="AH213:AH214"/>
    <mergeCell ref="W213:W214"/>
    <mergeCell ref="X213:X214"/>
    <mergeCell ref="U211:U212"/>
    <mergeCell ref="V211:V212"/>
    <mergeCell ref="W211:W212"/>
    <mergeCell ref="X211:X212"/>
    <mergeCell ref="AA215:AA216"/>
    <mergeCell ref="AB215:AB216"/>
    <mergeCell ref="Q215:Q216"/>
    <mergeCell ref="R215:R216"/>
    <mergeCell ref="S215:S216"/>
    <mergeCell ref="T215:T216"/>
    <mergeCell ref="U215:U216"/>
    <mergeCell ref="V215:V216"/>
    <mergeCell ref="AX210:AX212"/>
    <mergeCell ref="AY210:AY212"/>
    <mergeCell ref="AZ210:AZ212"/>
    <mergeCell ref="BC210:BC215"/>
    <mergeCell ref="AK211:AK212"/>
    <mergeCell ref="AL211:AL212"/>
    <mergeCell ref="AM211:AM212"/>
    <mergeCell ref="AN211:AN212"/>
    <mergeCell ref="AO211:AO212"/>
    <mergeCell ref="AP211:AP212"/>
    <mergeCell ref="AE211:AE212"/>
    <mergeCell ref="AF211:AF212"/>
    <mergeCell ref="AG211:AG212"/>
    <mergeCell ref="AH211:AH212"/>
    <mergeCell ref="AI211:AI212"/>
    <mergeCell ref="AJ211:AJ212"/>
    <mergeCell ref="Y211:Y212"/>
    <mergeCell ref="Z211:Z212"/>
    <mergeCell ref="AA211:AA212"/>
    <mergeCell ref="AB211:AB212"/>
    <mergeCell ref="K211:K212"/>
    <mergeCell ref="L211:L212"/>
    <mergeCell ref="M211:M212"/>
    <mergeCell ref="N211:N212"/>
    <mergeCell ref="O211:O212"/>
    <mergeCell ref="P211:P212"/>
    <mergeCell ref="Q211:Q212"/>
    <mergeCell ref="R211:R212"/>
    <mergeCell ref="BK210:BK215"/>
    <mergeCell ref="BL210:BL215"/>
    <mergeCell ref="BO210:BO212"/>
    <mergeCell ref="BP210:BP212"/>
    <mergeCell ref="BQ210:BQ211"/>
    <mergeCell ref="BR210:BR211"/>
    <mergeCell ref="BM211:BM215"/>
    <mergeCell ref="BN211:BN215"/>
    <mergeCell ref="BO213:BO215"/>
    <mergeCell ref="BP213:BP215"/>
    <mergeCell ref="AV210:AV212"/>
    <mergeCell ref="AW210:AW212"/>
    <mergeCell ref="AY213:AY214"/>
    <mergeCell ref="AI213:AI214"/>
    <mergeCell ref="AJ213:AJ214"/>
    <mergeCell ref="AK213:AK214"/>
    <mergeCell ref="AL213:AL214"/>
    <mergeCell ref="AM213:AM214"/>
    <mergeCell ref="AN213:AN214"/>
    <mergeCell ref="AC213:AC214"/>
    <mergeCell ref="BD210:BD215"/>
    <mergeCell ref="BE210:BE215"/>
    <mergeCell ref="S211:S212"/>
    <mergeCell ref="T211:T212"/>
    <mergeCell ref="AZ213:AZ214"/>
    <mergeCell ref="BA214:BA215"/>
    <mergeCell ref="BB214:BB215"/>
    <mergeCell ref="AZ215:AZ216"/>
    <mergeCell ref="BO208:BO209"/>
    <mergeCell ref="BP208:BP209"/>
    <mergeCell ref="BR208:BR209"/>
    <mergeCell ref="BS208:BS209"/>
    <mergeCell ref="BT208:BT209"/>
    <mergeCell ref="AQ210:AQ211"/>
    <mergeCell ref="AR210:AR211"/>
    <mergeCell ref="AS210:AS211"/>
    <mergeCell ref="AT210:AT211"/>
    <mergeCell ref="AU210:AU211"/>
    <mergeCell ref="BG208:BG209"/>
    <mergeCell ref="BH208:BH209"/>
    <mergeCell ref="BI208:BI209"/>
    <mergeCell ref="BL208:BL209"/>
    <mergeCell ref="BM208:BM210"/>
    <mergeCell ref="BN208:BN210"/>
    <mergeCell ref="BG210:BG215"/>
    <mergeCell ref="BH210:BH215"/>
    <mergeCell ref="BI210:BI215"/>
    <mergeCell ref="BJ210:BJ215"/>
    <mergeCell ref="BA208:BA210"/>
    <mergeCell ref="BB208:BB210"/>
    <mergeCell ref="BC208:BC209"/>
    <mergeCell ref="BD208:BD209"/>
    <mergeCell ref="BS210:BS215"/>
    <mergeCell ref="BT210:BT215"/>
    <mergeCell ref="BE208:BE209"/>
    <mergeCell ref="BF208:BF209"/>
    <mergeCell ref="BF210:BF215"/>
    <mergeCell ref="AV205:AV206"/>
    <mergeCell ref="AW205:AW206"/>
    <mergeCell ref="AX205:AX206"/>
    <mergeCell ref="AY205:AY206"/>
    <mergeCell ref="AZ205:AZ206"/>
    <mergeCell ref="L208:AP208"/>
    <mergeCell ref="AQ208:AU209"/>
    <mergeCell ref="AV208:AX209"/>
    <mergeCell ref="AY208:AZ209"/>
    <mergeCell ref="AK205:AK206"/>
    <mergeCell ref="AL205:AL206"/>
    <mergeCell ref="AM205:AM206"/>
    <mergeCell ref="AN205:AN206"/>
    <mergeCell ref="AO205:AO206"/>
    <mergeCell ref="AP205:AP206"/>
    <mergeCell ref="AE205:AE206"/>
    <mergeCell ref="AF205:AF206"/>
    <mergeCell ref="AG205:AG206"/>
    <mergeCell ref="AH205:AH206"/>
    <mergeCell ref="AI205:AI206"/>
    <mergeCell ref="AJ205:AJ206"/>
    <mergeCell ref="Y205:Y206"/>
    <mergeCell ref="Z205:Z206"/>
    <mergeCell ref="AA205:AA206"/>
    <mergeCell ref="AB205:AB206"/>
    <mergeCell ref="AC205:AC206"/>
    <mergeCell ref="AD205:AD206"/>
    <mergeCell ref="S205:S206"/>
    <mergeCell ref="T205:T206"/>
    <mergeCell ref="U205:U206"/>
    <mergeCell ref="V205:V206"/>
    <mergeCell ref="AI201:AI202"/>
    <mergeCell ref="W205:W206"/>
    <mergeCell ref="X205:X206"/>
    <mergeCell ref="BA204:BA205"/>
    <mergeCell ref="BB204:BB205"/>
    <mergeCell ref="K205:K206"/>
    <mergeCell ref="L205:L206"/>
    <mergeCell ref="M205:M206"/>
    <mergeCell ref="N205:N206"/>
    <mergeCell ref="O205:O206"/>
    <mergeCell ref="P205:P206"/>
    <mergeCell ref="Q205:Q206"/>
    <mergeCell ref="R205:R206"/>
    <mergeCell ref="AP203:AP204"/>
    <mergeCell ref="AV203:AV204"/>
    <mergeCell ref="AW203:AW204"/>
    <mergeCell ref="AX203:AX204"/>
    <mergeCell ref="AY203:AY204"/>
    <mergeCell ref="AZ203:AZ204"/>
    <mergeCell ref="AJ203:AJ204"/>
    <mergeCell ref="AK203:AK204"/>
    <mergeCell ref="AL203:AL204"/>
    <mergeCell ref="AM203:AM204"/>
    <mergeCell ref="AN203:AN204"/>
    <mergeCell ref="AO203:AO204"/>
    <mergeCell ref="AD203:AD204"/>
    <mergeCell ref="AE203:AE204"/>
    <mergeCell ref="AF203:AF204"/>
    <mergeCell ref="AG203:AG204"/>
    <mergeCell ref="AH203:AH204"/>
    <mergeCell ref="AI203:AI204"/>
    <mergeCell ref="X203:X204"/>
    <mergeCell ref="R201:R202"/>
    <mergeCell ref="S201:S202"/>
    <mergeCell ref="T201:T202"/>
    <mergeCell ref="U201:U202"/>
    <mergeCell ref="V201:V202"/>
    <mergeCell ref="W201:W202"/>
    <mergeCell ref="K201:K202"/>
    <mergeCell ref="L201:L202"/>
    <mergeCell ref="M201:M202"/>
    <mergeCell ref="N201:N202"/>
    <mergeCell ref="O201:O202"/>
    <mergeCell ref="P201:P202"/>
    <mergeCell ref="Z203:Z204"/>
    <mergeCell ref="AA203:AA204"/>
    <mergeCell ref="AB203:AB204"/>
    <mergeCell ref="AC203:AC204"/>
    <mergeCell ref="R203:R204"/>
    <mergeCell ref="S203:S204"/>
    <mergeCell ref="T203:T204"/>
    <mergeCell ref="U203:U204"/>
    <mergeCell ref="V203:V204"/>
    <mergeCell ref="W203:W204"/>
    <mergeCell ref="K203:K204"/>
    <mergeCell ref="L203:L204"/>
    <mergeCell ref="M203:M204"/>
    <mergeCell ref="N203:N204"/>
    <mergeCell ref="O203:O204"/>
    <mergeCell ref="P203:P204"/>
    <mergeCell ref="Q203:Q204"/>
    <mergeCell ref="Y203:Y204"/>
    <mergeCell ref="BQ200:BQ201"/>
    <mergeCell ref="BR200:BR201"/>
    <mergeCell ref="BS200:BS205"/>
    <mergeCell ref="BT200:BT205"/>
    <mergeCell ref="BO203:BO205"/>
    <mergeCell ref="BP203:BP205"/>
    <mergeCell ref="BC200:BC205"/>
    <mergeCell ref="BD200:BD205"/>
    <mergeCell ref="BE200:BE205"/>
    <mergeCell ref="BF200:BF205"/>
    <mergeCell ref="BG200:BG205"/>
    <mergeCell ref="BH200:BH205"/>
    <mergeCell ref="BR198:BR199"/>
    <mergeCell ref="BS198:BS199"/>
    <mergeCell ref="BT198:BT199"/>
    <mergeCell ref="X201:X202"/>
    <mergeCell ref="Y201:Y202"/>
    <mergeCell ref="Z201:Z202"/>
    <mergeCell ref="AA201:AA202"/>
    <mergeCell ref="AB201:AB202"/>
    <mergeCell ref="AC201:AC202"/>
    <mergeCell ref="AP201:AP202"/>
    <mergeCell ref="BM201:BM205"/>
    <mergeCell ref="BN201:BN205"/>
    <mergeCell ref="AJ201:AJ202"/>
    <mergeCell ref="AK201:AK202"/>
    <mergeCell ref="AL201:AL202"/>
    <mergeCell ref="AM201:AM202"/>
    <mergeCell ref="AN201:AN202"/>
    <mergeCell ref="AO201:AO202"/>
    <mergeCell ref="AD201:AD202"/>
    <mergeCell ref="AE201:AE202"/>
    <mergeCell ref="W195:W196"/>
    <mergeCell ref="X195:X196"/>
    <mergeCell ref="Y195:Y196"/>
    <mergeCell ref="Z195:Z196"/>
    <mergeCell ref="AQ200:AQ201"/>
    <mergeCell ref="AR200:AR201"/>
    <mergeCell ref="AS200:AS201"/>
    <mergeCell ref="AT200:AT201"/>
    <mergeCell ref="AU200:AU201"/>
    <mergeCell ref="AV200:AV202"/>
    <mergeCell ref="AW200:AW202"/>
    <mergeCell ref="BI198:BI199"/>
    <mergeCell ref="BL198:BL199"/>
    <mergeCell ref="BM198:BM200"/>
    <mergeCell ref="BN198:BN200"/>
    <mergeCell ref="BO198:BO199"/>
    <mergeCell ref="BP198:BP199"/>
    <mergeCell ref="BI200:BI205"/>
    <mergeCell ref="BJ200:BJ205"/>
    <mergeCell ref="BK200:BK205"/>
    <mergeCell ref="BL200:BL205"/>
    <mergeCell ref="BC198:BC199"/>
    <mergeCell ref="BD198:BD199"/>
    <mergeCell ref="BE198:BE199"/>
    <mergeCell ref="BF198:BF199"/>
    <mergeCell ref="BG198:BG199"/>
    <mergeCell ref="BH198:BH199"/>
    <mergeCell ref="BO200:BO202"/>
    <mergeCell ref="BP200:BP202"/>
    <mergeCell ref="AF201:AF202"/>
    <mergeCell ref="AG201:AG202"/>
    <mergeCell ref="AH201:AH202"/>
    <mergeCell ref="Y193:Y194"/>
    <mergeCell ref="Z193:Z194"/>
    <mergeCell ref="AA193:AA194"/>
    <mergeCell ref="AB193:AB194"/>
    <mergeCell ref="L198:AP198"/>
    <mergeCell ref="AQ198:AU199"/>
    <mergeCell ref="AV198:AX199"/>
    <mergeCell ref="AY198:AZ199"/>
    <mergeCell ref="BA198:BA200"/>
    <mergeCell ref="BB198:BB200"/>
    <mergeCell ref="AX200:AX202"/>
    <mergeCell ref="AY200:AY202"/>
    <mergeCell ref="AZ200:AZ202"/>
    <mergeCell ref="Q201:Q202"/>
    <mergeCell ref="AO195:AO196"/>
    <mergeCell ref="AP195:AP196"/>
    <mergeCell ref="AV195:AV196"/>
    <mergeCell ref="AW195:AW196"/>
    <mergeCell ref="AX195:AX196"/>
    <mergeCell ref="AY195:AY196"/>
    <mergeCell ref="AI195:AI196"/>
    <mergeCell ref="AJ195:AJ196"/>
    <mergeCell ref="AK195:AK196"/>
    <mergeCell ref="AL195:AL196"/>
    <mergeCell ref="AM195:AM196"/>
    <mergeCell ref="AN195:AN196"/>
    <mergeCell ref="AC195:AC196"/>
    <mergeCell ref="AD195:AD196"/>
    <mergeCell ref="AE195:AE196"/>
    <mergeCell ref="AF195:AF196"/>
    <mergeCell ref="AG195:AG196"/>
    <mergeCell ref="AH195:AH196"/>
    <mergeCell ref="AC191:AC192"/>
    <mergeCell ref="AD191:AD192"/>
    <mergeCell ref="AW193:AW194"/>
    <mergeCell ref="AX193:AX194"/>
    <mergeCell ref="K195:K196"/>
    <mergeCell ref="L195:L196"/>
    <mergeCell ref="M195:M196"/>
    <mergeCell ref="N195:N196"/>
    <mergeCell ref="O195:O196"/>
    <mergeCell ref="P195:P196"/>
    <mergeCell ref="AO193:AO194"/>
    <mergeCell ref="AP193:AP194"/>
    <mergeCell ref="AV193:AV194"/>
    <mergeCell ref="Q193:Q194"/>
    <mergeCell ref="R193:R194"/>
    <mergeCell ref="S193:S194"/>
    <mergeCell ref="T193:T194"/>
    <mergeCell ref="U193:U194"/>
    <mergeCell ref="V193:V194"/>
    <mergeCell ref="K193:K194"/>
    <mergeCell ref="L193:L194"/>
    <mergeCell ref="M193:M194"/>
    <mergeCell ref="N193:N194"/>
    <mergeCell ref="O193:O194"/>
    <mergeCell ref="P193:P194"/>
    <mergeCell ref="AD193:AD194"/>
    <mergeCell ref="AE193:AE194"/>
    <mergeCell ref="AF193:AF194"/>
    <mergeCell ref="AG193:AG194"/>
    <mergeCell ref="AH193:AH194"/>
    <mergeCell ref="W193:W194"/>
    <mergeCell ref="X193:X194"/>
    <mergeCell ref="U191:U192"/>
    <mergeCell ref="V191:V192"/>
    <mergeCell ref="W191:W192"/>
    <mergeCell ref="X191:X192"/>
    <mergeCell ref="AA195:AA196"/>
    <mergeCell ref="AB195:AB196"/>
    <mergeCell ref="Q195:Q196"/>
    <mergeCell ref="R195:R196"/>
    <mergeCell ref="S195:S196"/>
    <mergeCell ref="T195:T196"/>
    <mergeCell ref="U195:U196"/>
    <mergeCell ref="V195:V196"/>
    <mergeCell ref="AX190:AX192"/>
    <mergeCell ref="AY190:AY192"/>
    <mergeCell ref="AZ190:AZ192"/>
    <mergeCell ref="BC190:BC195"/>
    <mergeCell ref="AK191:AK192"/>
    <mergeCell ref="AL191:AL192"/>
    <mergeCell ref="AM191:AM192"/>
    <mergeCell ref="AN191:AN192"/>
    <mergeCell ref="AO191:AO192"/>
    <mergeCell ref="AP191:AP192"/>
    <mergeCell ref="AE191:AE192"/>
    <mergeCell ref="AF191:AF192"/>
    <mergeCell ref="AG191:AG192"/>
    <mergeCell ref="AH191:AH192"/>
    <mergeCell ref="AI191:AI192"/>
    <mergeCell ref="AJ191:AJ192"/>
    <mergeCell ref="Y191:Y192"/>
    <mergeCell ref="Z191:Z192"/>
    <mergeCell ref="AA191:AA192"/>
    <mergeCell ref="AB191:AB192"/>
    <mergeCell ref="K191:K192"/>
    <mergeCell ref="L191:L192"/>
    <mergeCell ref="M191:M192"/>
    <mergeCell ref="N191:N192"/>
    <mergeCell ref="O191:O192"/>
    <mergeCell ref="P191:P192"/>
    <mergeCell ref="Q191:Q192"/>
    <mergeCell ref="R191:R192"/>
    <mergeCell ref="BK190:BK195"/>
    <mergeCell ref="BL190:BL195"/>
    <mergeCell ref="BO190:BO192"/>
    <mergeCell ref="BP190:BP192"/>
    <mergeCell ref="BQ190:BQ191"/>
    <mergeCell ref="BR190:BR191"/>
    <mergeCell ref="BM191:BM195"/>
    <mergeCell ref="BN191:BN195"/>
    <mergeCell ref="BO193:BO195"/>
    <mergeCell ref="BP193:BP195"/>
    <mergeCell ref="AV190:AV192"/>
    <mergeCell ref="AW190:AW192"/>
    <mergeCell ref="AY193:AY194"/>
    <mergeCell ref="AI193:AI194"/>
    <mergeCell ref="AJ193:AJ194"/>
    <mergeCell ref="AK193:AK194"/>
    <mergeCell ref="AL193:AL194"/>
    <mergeCell ref="AM193:AM194"/>
    <mergeCell ref="AN193:AN194"/>
    <mergeCell ref="AC193:AC194"/>
    <mergeCell ref="BD190:BD195"/>
    <mergeCell ref="BE190:BE195"/>
    <mergeCell ref="S191:S192"/>
    <mergeCell ref="T191:T192"/>
    <mergeCell ref="AZ193:AZ194"/>
    <mergeCell ref="BA194:BA195"/>
    <mergeCell ref="BB194:BB195"/>
    <mergeCell ref="AZ195:AZ196"/>
    <mergeCell ref="BO188:BO189"/>
    <mergeCell ref="BP188:BP189"/>
    <mergeCell ref="BR188:BR189"/>
    <mergeCell ref="BS188:BS189"/>
    <mergeCell ref="BT188:BT189"/>
    <mergeCell ref="AQ190:AQ191"/>
    <mergeCell ref="AR190:AR191"/>
    <mergeCell ref="AS190:AS191"/>
    <mergeCell ref="AT190:AT191"/>
    <mergeCell ref="AU190:AU191"/>
    <mergeCell ref="BG188:BG189"/>
    <mergeCell ref="BH188:BH189"/>
    <mergeCell ref="BI188:BI189"/>
    <mergeCell ref="BL188:BL189"/>
    <mergeCell ref="BM188:BM190"/>
    <mergeCell ref="BN188:BN190"/>
    <mergeCell ref="BG190:BG195"/>
    <mergeCell ref="BH190:BH195"/>
    <mergeCell ref="BI190:BI195"/>
    <mergeCell ref="BJ190:BJ195"/>
    <mergeCell ref="BA188:BA190"/>
    <mergeCell ref="BB188:BB190"/>
    <mergeCell ref="BC188:BC189"/>
    <mergeCell ref="BD188:BD189"/>
    <mergeCell ref="BS190:BS195"/>
    <mergeCell ref="BT190:BT195"/>
    <mergeCell ref="BE188:BE189"/>
    <mergeCell ref="BF188:BF189"/>
    <mergeCell ref="BF190:BF195"/>
    <mergeCell ref="AV185:AV186"/>
    <mergeCell ref="AW185:AW186"/>
    <mergeCell ref="AX185:AX186"/>
    <mergeCell ref="AY185:AY186"/>
    <mergeCell ref="AZ185:AZ186"/>
    <mergeCell ref="L188:AP188"/>
    <mergeCell ref="AQ188:AU189"/>
    <mergeCell ref="AV188:AX189"/>
    <mergeCell ref="AY188:AZ189"/>
    <mergeCell ref="AK185:AK186"/>
    <mergeCell ref="AL185:AL186"/>
    <mergeCell ref="AM185:AM186"/>
    <mergeCell ref="AN185:AN186"/>
    <mergeCell ref="AO185:AO186"/>
    <mergeCell ref="AP185:AP186"/>
    <mergeCell ref="AE185:AE186"/>
    <mergeCell ref="AF185:AF186"/>
    <mergeCell ref="AG185:AG186"/>
    <mergeCell ref="AH185:AH186"/>
    <mergeCell ref="AI185:AI186"/>
    <mergeCell ref="AJ185:AJ186"/>
    <mergeCell ref="Y185:Y186"/>
    <mergeCell ref="Z185:Z186"/>
    <mergeCell ref="AA185:AA186"/>
    <mergeCell ref="AB185:AB186"/>
    <mergeCell ref="AC185:AC186"/>
    <mergeCell ref="AD185:AD186"/>
    <mergeCell ref="S185:S186"/>
    <mergeCell ref="T185:T186"/>
    <mergeCell ref="U185:U186"/>
    <mergeCell ref="V185:V186"/>
    <mergeCell ref="AI181:AI182"/>
    <mergeCell ref="W185:W186"/>
    <mergeCell ref="X185:X186"/>
    <mergeCell ref="BA184:BA185"/>
    <mergeCell ref="BB184:BB185"/>
    <mergeCell ref="K185:K186"/>
    <mergeCell ref="L185:L186"/>
    <mergeCell ref="M185:M186"/>
    <mergeCell ref="N185:N186"/>
    <mergeCell ref="O185:O186"/>
    <mergeCell ref="P185:P186"/>
    <mergeCell ref="Q185:Q186"/>
    <mergeCell ref="R185:R186"/>
    <mergeCell ref="AP183:AP184"/>
    <mergeCell ref="AV183:AV184"/>
    <mergeCell ref="AW183:AW184"/>
    <mergeCell ref="AX183:AX184"/>
    <mergeCell ref="AY183:AY184"/>
    <mergeCell ref="AZ183:AZ184"/>
    <mergeCell ref="AJ183:AJ184"/>
    <mergeCell ref="AK183:AK184"/>
    <mergeCell ref="AL183:AL184"/>
    <mergeCell ref="AM183:AM184"/>
    <mergeCell ref="AN183:AN184"/>
    <mergeCell ref="AO183:AO184"/>
    <mergeCell ref="AD183:AD184"/>
    <mergeCell ref="AE183:AE184"/>
    <mergeCell ref="AF183:AF184"/>
    <mergeCell ref="AG183:AG184"/>
    <mergeCell ref="AH183:AH184"/>
    <mergeCell ref="AI183:AI184"/>
    <mergeCell ref="X183:X184"/>
    <mergeCell ref="R181:R182"/>
    <mergeCell ref="S181:S182"/>
    <mergeCell ref="T181:T182"/>
    <mergeCell ref="U181:U182"/>
    <mergeCell ref="V181:V182"/>
    <mergeCell ref="W181:W182"/>
    <mergeCell ref="K181:K182"/>
    <mergeCell ref="L181:L182"/>
    <mergeCell ref="M181:M182"/>
    <mergeCell ref="N181:N182"/>
    <mergeCell ref="O181:O182"/>
    <mergeCell ref="P181:P182"/>
    <mergeCell ref="Z183:Z184"/>
    <mergeCell ref="AA183:AA184"/>
    <mergeCell ref="AB183:AB184"/>
    <mergeCell ref="AC183:AC184"/>
    <mergeCell ref="R183:R184"/>
    <mergeCell ref="S183:S184"/>
    <mergeCell ref="T183:T184"/>
    <mergeCell ref="U183:U184"/>
    <mergeCell ref="V183:V184"/>
    <mergeCell ref="W183:W184"/>
    <mergeCell ref="K183:K184"/>
    <mergeCell ref="L183:L184"/>
    <mergeCell ref="M183:M184"/>
    <mergeCell ref="N183:N184"/>
    <mergeCell ref="O183:O184"/>
    <mergeCell ref="P183:P184"/>
    <mergeCell ref="Q183:Q184"/>
    <mergeCell ref="Y183:Y184"/>
    <mergeCell ref="BQ180:BQ181"/>
    <mergeCell ref="BR180:BR181"/>
    <mergeCell ref="BS180:BS185"/>
    <mergeCell ref="BT180:BT185"/>
    <mergeCell ref="BO183:BO185"/>
    <mergeCell ref="BP183:BP185"/>
    <mergeCell ref="BC180:BC185"/>
    <mergeCell ref="BD180:BD185"/>
    <mergeCell ref="BE180:BE185"/>
    <mergeCell ref="BF180:BF185"/>
    <mergeCell ref="BG180:BG185"/>
    <mergeCell ref="BH180:BH185"/>
    <mergeCell ref="BR178:BR179"/>
    <mergeCell ref="BS178:BS179"/>
    <mergeCell ref="BT178:BT179"/>
    <mergeCell ref="X181:X182"/>
    <mergeCell ref="Y181:Y182"/>
    <mergeCell ref="Z181:Z182"/>
    <mergeCell ref="AA181:AA182"/>
    <mergeCell ref="AB181:AB182"/>
    <mergeCell ref="AC181:AC182"/>
    <mergeCell ref="AP181:AP182"/>
    <mergeCell ref="BM181:BM185"/>
    <mergeCell ref="BN181:BN185"/>
    <mergeCell ref="AJ181:AJ182"/>
    <mergeCell ref="AK181:AK182"/>
    <mergeCell ref="AL181:AL182"/>
    <mergeCell ref="AM181:AM182"/>
    <mergeCell ref="AN181:AN182"/>
    <mergeCell ref="AO181:AO182"/>
    <mergeCell ref="AD181:AD182"/>
    <mergeCell ref="AE181:AE182"/>
    <mergeCell ref="W175:W176"/>
    <mergeCell ref="X175:X176"/>
    <mergeCell ref="Y175:Y176"/>
    <mergeCell ref="Z175:Z176"/>
    <mergeCell ref="AQ180:AQ181"/>
    <mergeCell ref="AR180:AR181"/>
    <mergeCell ref="AS180:AS181"/>
    <mergeCell ref="AT180:AT181"/>
    <mergeCell ref="AU180:AU181"/>
    <mergeCell ref="AV180:AV182"/>
    <mergeCell ref="AW180:AW182"/>
    <mergeCell ref="BI178:BI179"/>
    <mergeCell ref="BL178:BL179"/>
    <mergeCell ref="BM178:BM180"/>
    <mergeCell ref="BN178:BN180"/>
    <mergeCell ref="BO178:BO179"/>
    <mergeCell ref="BP178:BP179"/>
    <mergeCell ref="BI180:BI185"/>
    <mergeCell ref="BJ180:BJ185"/>
    <mergeCell ref="BK180:BK185"/>
    <mergeCell ref="BL180:BL185"/>
    <mergeCell ref="BC178:BC179"/>
    <mergeCell ref="BD178:BD179"/>
    <mergeCell ref="BE178:BE179"/>
    <mergeCell ref="BF178:BF179"/>
    <mergeCell ref="BG178:BG179"/>
    <mergeCell ref="BH178:BH179"/>
    <mergeCell ref="BO180:BO182"/>
    <mergeCell ref="BP180:BP182"/>
    <mergeCell ref="AF181:AF182"/>
    <mergeCell ref="AG181:AG182"/>
    <mergeCell ref="AH181:AH182"/>
    <mergeCell ref="Y173:Y174"/>
    <mergeCell ref="Z173:Z174"/>
    <mergeCell ref="AA173:AA174"/>
    <mergeCell ref="AB173:AB174"/>
    <mergeCell ref="L178:AP178"/>
    <mergeCell ref="AQ178:AU179"/>
    <mergeCell ref="AV178:AX179"/>
    <mergeCell ref="AY178:AZ179"/>
    <mergeCell ref="BA178:BA180"/>
    <mergeCell ref="BB178:BB180"/>
    <mergeCell ref="AX180:AX182"/>
    <mergeCell ref="AY180:AY182"/>
    <mergeCell ref="AZ180:AZ182"/>
    <mergeCell ref="Q181:Q182"/>
    <mergeCell ref="AO175:AO176"/>
    <mergeCell ref="AP175:AP176"/>
    <mergeCell ref="AV175:AV176"/>
    <mergeCell ref="AW175:AW176"/>
    <mergeCell ref="AX175:AX176"/>
    <mergeCell ref="AY175:AY176"/>
    <mergeCell ref="AI175:AI176"/>
    <mergeCell ref="AJ175:AJ176"/>
    <mergeCell ref="AK175:AK176"/>
    <mergeCell ref="AL175:AL176"/>
    <mergeCell ref="AM175:AM176"/>
    <mergeCell ref="AN175:AN176"/>
    <mergeCell ref="AC175:AC176"/>
    <mergeCell ref="AD175:AD176"/>
    <mergeCell ref="AE175:AE176"/>
    <mergeCell ref="AF175:AF176"/>
    <mergeCell ref="AG175:AG176"/>
    <mergeCell ref="AH175:AH176"/>
    <mergeCell ref="AC171:AC172"/>
    <mergeCell ref="AD171:AD172"/>
    <mergeCell ref="AW173:AW174"/>
    <mergeCell ref="AX173:AX174"/>
    <mergeCell ref="K175:K176"/>
    <mergeCell ref="L175:L176"/>
    <mergeCell ref="M175:M176"/>
    <mergeCell ref="N175:N176"/>
    <mergeCell ref="O175:O176"/>
    <mergeCell ref="P175:P176"/>
    <mergeCell ref="AO173:AO174"/>
    <mergeCell ref="AP173:AP174"/>
    <mergeCell ref="AV173:AV174"/>
    <mergeCell ref="Q173:Q174"/>
    <mergeCell ref="R173:R174"/>
    <mergeCell ref="S173:S174"/>
    <mergeCell ref="T173:T174"/>
    <mergeCell ref="U173:U174"/>
    <mergeCell ref="V173:V174"/>
    <mergeCell ref="K173:K174"/>
    <mergeCell ref="L173:L174"/>
    <mergeCell ref="M173:M174"/>
    <mergeCell ref="N173:N174"/>
    <mergeCell ref="O173:O174"/>
    <mergeCell ref="P173:P174"/>
    <mergeCell ref="AD173:AD174"/>
    <mergeCell ref="AE173:AE174"/>
    <mergeCell ref="AF173:AF174"/>
    <mergeCell ref="AG173:AG174"/>
    <mergeCell ref="AH173:AH174"/>
    <mergeCell ref="W173:W174"/>
    <mergeCell ref="X173:X174"/>
    <mergeCell ref="U171:U172"/>
    <mergeCell ref="V171:V172"/>
    <mergeCell ref="W171:W172"/>
    <mergeCell ref="X171:X172"/>
    <mergeCell ref="AA175:AA176"/>
    <mergeCell ref="AB175:AB176"/>
    <mergeCell ref="Q175:Q176"/>
    <mergeCell ref="R175:R176"/>
    <mergeCell ref="S175:S176"/>
    <mergeCell ref="T175:T176"/>
    <mergeCell ref="U175:U176"/>
    <mergeCell ref="V175:V176"/>
    <mergeCell ref="AX170:AX172"/>
    <mergeCell ref="AY170:AY172"/>
    <mergeCell ref="AZ170:AZ172"/>
    <mergeCell ref="BC170:BC175"/>
    <mergeCell ref="AK171:AK172"/>
    <mergeCell ref="AL171:AL172"/>
    <mergeCell ref="AM171:AM172"/>
    <mergeCell ref="AN171:AN172"/>
    <mergeCell ref="AO171:AO172"/>
    <mergeCell ref="AP171:AP172"/>
    <mergeCell ref="AE171:AE172"/>
    <mergeCell ref="AF171:AF172"/>
    <mergeCell ref="AG171:AG172"/>
    <mergeCell ref="AH171:AH172"/>
    <mergeCell ref="AI171:AI172"/>
    <mergeCell ref="AJ171:AJ172"/>
    <mergeCell ref="Y171:Y172"/>
    <mergeCell ref="Z171:Z172"/>
    <mergeCell ref="AA171:AA172"/>
    <mergeCell ref="AB171:AB172"/>
    <mergeCell ref="K171:K172"/>
    <mergeCell ref="L171:L172"/>
    <mergeCell ref="M171:M172"/>
    <mergeCell ref="N171:N172"/>
    <mergeCell ref="O171:O172"/>
    <mergeCell ref="P171:P172"/>
    <mergeCell ref="Q171:Q172"/>
    <mergeCell ref="R171:R172"/>
    <mergeCell ref="BK170:BK175"/>
    <mergeCell ref="BL170:BL175"/>
    <mergeCell ref="BO170:BO172"/>
    <mergeCell ref="BP170:BP172"/>
    <mergeCell ref="BQ170:BQ171"/>
    <mergeCell ref="BR170:BR171"/>
    <mergeCell ref="BM171:BM175"/>
    <mergeCell ref="BN171:BN175"/>
    <mergeCell ref="BO173:BO175"/>
    <mergeCell ref="BP173:BP175"/>
    <mergeCell ref="AV170:AV172"/>
    <mergeCell ref="AW170:AW172"/>
    <mergeCell ref="AY173:AY174"/>
    <mergeCell ref="AI173:AI174"/>
    <mergeCell ref="AJ173:AJ174"/>
    <mergeCell ref="AK173:AK174"/>
    <mergeCell ref="AL173:AL174"/>
    <mergeCell ref="AM173:AM174"/>
    <mergeCell ref="AN173:AN174"/>
    <mergeCell ref="AC173:AC174"/>
    <mergeCell ref="BD170:BD175"/>
    <mergeCell ref="BE170:BE175"/>
    <mergeCell ref="S171:S172"/>
    <mergeCell ref="T171:T172"/>
    <mergeCell ref="AZ173:AZ174"/>
    <mergeCell ref="BA174:BA175"/>
    <mergeCell ref="BB174:BB175"/>
    <mergeCell ref="AZ175:AZ176"/>
    <mergeCell ref="BO168:BO169"/>
    <mergeCell ref="BP168:BP169"/>
    <mergeCell ref="BR168:BR169"/>
    <mergeCell ref="BS168:BS169"/>
    <mergeCell ref="BT168:BT169"/>
    <mergeCell ref="AQ170:AQ171"/>
    <mergeCell ref="AR170:AR171"/>
    <mergeCell ref="AS170:AS171"/>
    <mergeCell ref="AT170:AT171"/>
    <mergeCell ref="AU170:AU171"/>
    <mergeCell ref="BG168:BG169"/>
    <mergeCell ref="BH168:BH169"/>
    <mergeCell ref="BI168:BI169"/>
    <mergeCell ref="BL168:BL169"/>
    <mergeCell ref="BM168:BM170"/>
    <mergeCell ref="BN168:BN170"/>
    <mergeCell ref="BG170:BG175"/>
    <mergeCell ref="BH170:BH175"/>
    <mergeCell ref="BI170:BI175"/>
    <mergeCell ref="BJ170:BJ175"/>
    <mergeCell ref="BA168:BA170"/>
    <mergeCell ref="BB168:BB170"/>
    <mergeCell ref="BC168:BC169"/>
    <mergeCell ref="BD168:BD169"/>
    <mergeCell ref="BS170:BS175"/>
    <mergeCell ref="BT170:BT175"/>
    <mergeCell ref="BE168:BE169"/>
    <mergeCell ref="BF168:BF169"/>
    <mergeCell ref="BF170:BF175"/>
    <mergeCell ref="AV165:AV166"/>
    <mergeCell ref="AW165:AW166"/>
    <mergeCell ref="AX165:AX166"/>
    <mergeCell ref="AY165:AY166"/>
    <mergeCell ref="AZ165:AZ166"/>
    <mergeCell ref="L168:AP168"/>
    <mergeCell ref="AQ168:AU169"/>
    <mergeCell ref="AV168:AX169"/>
    <mergeCell ref="AY168:AZ169"/>
    <mergeCell ref="AK165:AK166"/>
    <mergeCell ref="AL165:AL166"/>
    <mergeCell ref="AM165:AM166"/>
    <mergeCell ref="AN165:AN166"/>
    <mergeCell ref="AO165:AO166"/>
    <mergeCell ref="AP165:AP166"/>
    <mergeCell ref="AE165:AE166"/>
    <mergeCell ref="AF165:AF166"/>
    <mergeCell ref="AG165:AG166"/>
    <mergeCell ref="AH165:AH166"/>
    <mergeCell ref="AI165:AI166"/>
    <mergeCell ref="AJ165:AJ166"/>
    <mergeCell ref="Y165:Y166"/>
    <mergeCell ref="Z165:Z166"/>
    <mergeCell ref="AA165:AA166"/>
    <mergeCell ref="AB165:AB166"/>
    <mergeCell ref="AC165:AC166"/>
    <mergeCell ref="AD165:AD166"/>
    <mergeCell ref="S165:S166"/>
    <mergeCell ref="T165:T166"/>
    <mergeCell ref="U165:U166"/>
    <mergeCell ref="V165:V166"/>
    <mergeCell ref="AI161:AI162"/>
    <mergeCell ref="W165:W166"/>
    <mergeCell ref="X165:X166"/>
    <mergeCell ref="BA164:BA165"/>
    <mergeCell ref="BB164:BB165"/>
    <mergeCell ref="K165:K166"/>
    <mergeCell ref="L165:L166"/>
    <mergeCell ref="M165:M166"/>
    <mergeCell ref="N165:N166"/>
    <mergeCell ref="O165:O166"/>
    <mergeCell ref="P165:P166"/>
    <mergeCell ref="Q165:Q166"/>
    <mergeCell ref="R165:R166"/>
    <mergeCell ref="AP163:AP164"/>
    <mergeCell ref="AV163:AV164"/>
    <mergeCell ref="AW163:AW164"/>
    <mergeCell ref="AX163:AX164"/>
    <mergeCell ref="AY163:AY164"/>
    <mergeCell ref="AZ163:AZ164"/>
    <mergeCell ref="AJ163:AJ164"/>
    <mergeCell ref="AK163:AK164"/>
    <mergeCell ref="AL163:AL164"/>
    <mergeCell ref="AM163:AM164"/>
    <mergeCell ref="AN163:AN164"/>
    <mergeCell ref="AO163:AO164"/>
    <mergeCell ref="AD163:AD164"/>
    <mergeCell ref="AE163:AE164"/>
    <mergeCell ref="AF163:AF164"/>
    <mergeCell ref="AG163:AG164"/>
    <mergeCell ref="AH163:AH164"/>
    <mergeCell ref="AI163:AI164"/>
    <mergeCell ref="X163:X164"/>
    <mergeCell ref="R161:R162"/>
    <mergeCell ref="S161:S162"/>
    <mergeCell ref="T161:T162"/>
    <mergeCell ref="U161:U162"/>
    <mergeCell ref="V161:V162"/>
    <mergeCell ref="W161:W162"/>
    <mergeCell ref="K161:K162"/>
    <mergeCell ref="L161:L162"/>
    <mergeCell ref="M161:M162"/>
    <mergeCell ref="N161:N162"/>
    <mergeCell ref="O161:O162"/>
    <mergeCell ref="P161:P162"/>
    <mergeCell ref="Z163:Z164"/>
    <mergeCell ref="AA163:AA164"/>
    <mergeCell ref="AB163:AB164"/>
    <mergeCell ref="AC163:AC164"/>
    <mergeCell ref="R163:R164"/>
    <mergeCell ref="S163:S164"/>
    <mergeCell ref="T163:T164"/>
    <mergeCell ref="U163:U164"/>
    <mergeCell ref="V163:V164"/>
    <mergeCell ref="W163:W164"/>
    <mergeCell ref="K163:K164"/>
    <mergeCell ref="L163:L164"/>
    <mergeCell ref="M163:M164"/>
    <mergeCell ref="N163:N164"/>
    <mergeCell ref="O163:O164"/>
    <mergeCell ref="P163:P164"/>
    <mergeCell ref="Q163:Q164"/>
    <mergeCell ref="Y163:Y164"/>
    <mergeCell ref="BQ160:BQ161"/>
    <mergeCell ref="BR160:BR161"/>
    <mergeCell ref="BS160:BS165"/>
    <mergeCell ref="BT160:BT165"/>
    <mergeCell ref="BO163:BO165"/>
    <mergeCell ref="BP163:BP165"/>
    <mergeCell ref="BC160:BC165"/>
    <mergeCell ref="BD160:BD165"/>
    <mergeCell ref="BE160:BE165"/>
    <mergeCell ref="BF160:BF165"/>
    <mergeCell ref="BG160:BG165"/>
    <mergeCell ref="BH160:BH165"/>
    <mergeCell ref="BR158:BR159"/>
    <mergeCell ref="BS158:BS159"/>
    <mergeCell ref="BT158:BT159"/>
    <mergeCell ref="X161:X162"/>
    <mergeCell ref="Y161:Y162"/>
    <mergeCell ref="Z161:Z162"/>
    <mergeCell ref="AA161:AA162"/>
    <mergeCell ref="AB161:AB162"/>
    <mergeCell ref="AC161:AC162"/>
    <mergeCell ref="AP161:AP162"/>
    <mergeCell ref="BM161:BM165"/>
    <mergeCell ref="BN161:BN165"/>
    <mergeCell ref="AJ161:AJ162"/>
    <mergeCell ref="AK161:AK162"/>
    <mergeCell ref="AL161:AL162"/>
    <mergeCell ref="AM161:AM162"/>
    <mergeCell ref="AN161:AN162"/>
    <mergeCell ref="AO161:AO162"/>
    <mergeCell ref="AD161:AD162"/>
    <mergeCell ref="AE161:AE162"/>
    <mergeCell ref="W155:W156"/>
    <mergeCell ref="X155:X156"/>
    <mergeCell ref="Y155:Y156"/>
    <mergeCell ref="Z155:Z156"/>
    <mergeCell ref="AQ160:AQ161"/>
    <mergeCell ref="AR160:AR161"/>
    <mergeCell ref="AS160:AS161"/>
    <mergeCell ref="AT160:AT161"/>
    <mergeCell ref="AU160:AU161"/>
    <mergeCell ref="AV160:AV162"/>
    <mergeCell ref="AW160:AW162"/>
    <mergeCell ref="BI158:BI159"/>
    <mergeCell ref="BL158:BL159"/>
    <mergeCell ref="BM158:BM160"/>
    <mergeCell ref="BN158:BN160"/>
    <mergeCell ref="BO158:BO159"/>
    <mergeCell ref="BP158:BP159"/>
    <mergeCell ref="BI160:BI165"/>
    <mergeCell ref="BJ160:BJ165"/>
    <mergeCell ref="BK160:BK165"/>
    <mergeCell ref="BL160:BL165"/>
    <mergeCell ref="BC158:BC159"/>
    <mergeCell ref="BD158:BD159"/>
    <mergeCell ref="BE158:BE159"/>
    <mergeCell ref="BF158:BF159"/>
    <mergeCell ref="BG158:BG159"/>
    <mergeCell ref="BH158:BH159"/>
    <mergeCell ref="BO160:BO162"/>
    <mergeCell ref="BP160:BP162"/>
    <mergeCell ref="AF161:AF162"/>
    <mergeCell ref="AG161:AG162"/>
    <mergeCell ref="AH161:AH162"/>
    <mergeCell ref="Y153:Y154"/>
    <mergeCell ref="Z153:Z154"/>
    <mergeCell ref="AA153:AA154"/>
    <mergeCell ref="AB153:AB154"/>
    <mergeCell ref="L158:AP158"/>
    <mergeCell ref="AQ158:AU159"/>
    <mergeCell ref="AV158:AX159"/>
    <mergeCell ref="AY158:AZ159"/>
    <mergeCell ref="BA158:BA160"/>
    <mergeCell ref="BB158:BB160"/>
    <mergeCell ref="AX160:AX162"/>
    <mergeCell ref="AY160:AY162"/>
    <mergeCell ref="AZ160:AZ162"/>
    <mergeCell ref="Q161:Q162"/>
    <mergeCell ref="AO155:AO156"/>
    <mergeCell ref="AP155:AP156"/>
    <mergeCell ref="AV155:AV156"/>
    <mergeCell ref="AW155:AW156"/>
    <mergeCell ref="AX155:AX156"/>
    <mergeCell ref="AY155:AY156"/>
    <mergeCell ref="AI155:AI156"/>
    <mergeCell ref="AJ155:AJ156"/>
    <mergeCell ref="AK155:AK156"/>
    <mergeCell ref="AL155:AL156"/>
    <mergeCell ref="AM155:AM156"/>
    <mergeCell ref="AN155:AN156"/>
    <mergeCell ref="AC155:AC156"/>
    <mergeCell ref="AD155:AD156"/>
    <mergeCell ref="AE155:AE156"/>
    <mergeCell ref="AF155:AF156"/>
    <mergeCell ref="AG155:AG156"/>
    <mergeCell ref="AH155:AH156"/>
    <mergeCell ref="AC151:AC152"/>
    <mergeCell ref="AD151:AD152"/>
    <mergeCell ref="AW153:AW154"/>
    <mergeCell ref="AX153:AX154"/>
    <mergeCell ref="K155:K156"/>
    <mergeCell ref="L155:L156"/>
    <mergeCell ref="M155:M156"/>
    <mergeCell ref="N155:N156"/>
    <mergeCell ref="O155:O156"/>
    <mergeCell ref="P155:P156"/>
    <mergeCell ref="AO153:AO154"/>
    <mergeCell ref="AP153:AP154"/>
    <mergeCell ref="AV153:AV154"/>
    <mergeCell ref="Q153:Q154"/>
    <mergeCell ref="R153:R154"/>
    <mergeCell ref="S153:S154"/>
    <mergeCell ref="T153:T154"/>
    <mergeCell ref="U153:U154"/>
    <mergeCell ref="V153:V154"/>
    <mergeCell ref="K153:K154"/>
    <mergeCell ref="L153:L154"/>
    <mergeCell ref="M153:M154"/>
    <mergeCell ref="N153:N154"/>
    <mergeCell ref="O153:O154"/>
    <mergeCell ref="P153:P154"/>
    <mergeCell ref="AD153:AD154"/>
    <mergeCell ref="AE153:AE154"/>
    <mergeCell ref="AF153:AF154"/>
    <mergeCell ref="AG153:AG154"/>
    <mergeCell ref="AH153:AH154"/>
    <mergeCell ref="W153:W154"/>
    <mergeCell ref="X153:X154"/>
    <mergeCell ref="U151:U152"/>
    <mergeCell ref="V151:V152"/>
    <mergeCell ref="W151:W152"/>
    <mergeCell ref="X151:X152"/>
    <mergeCell ref="AA155:AA156"/>
    <mergeCell ref="AB155:AB156"/>
    <mergeCell ref="Q155:Q156"/>
    <mergeCell ref="R155:R156"/>
    <mergeCell ref="S155:S156"/>
    <mergeCell ref="T155:T156"/>
    <mergeCell ref="U155:U156"/>
    <mergeCell ref="V155:V156"/>
    <mergeCell ref="AX150:AX152"/>
    <mergeCell ref="AY150:AY152"/>
    <mergeCell ref="AZ150:AZ152"/>
    <mergeCell ref="BC150:BC155"/>
    <mergeCell ref="AK151:AK152"/>
    <mergeCell ref="AL151:AL152"/>
    <mergeCell ref="AM151:AM152"/>
    <mergeCell ref="AN151:AN152"/>
    <mergeCell ref="AO151:AO152"/>
    <mergeCell ref="AP151:AP152"/>
    <mergeCell ref="AE151:AE152"/>
    <mergeCell ref="AF151:AF152"/>
    <mergeCell ref="AG151:AG152"/>
    <mergeCell ref="AH151:AH152"/>
    <mergeCell ref="AI151:AI152"/>
    <mergeCell ref="AJ151:AJ152"/>
    <mergeCell ref="Y151:Y152"/>
    <mergeCell ref="Z151:Z152"/>
    <mergeCell ref="AA151:AA152"/>
    <mergeCell ref="AB151:AB152"/>
    <mergeCell ref="K151:K152"/>
    <mergeCell ref="L151:L152"/>
    <mergeCell ref="M151:M152"/>
    <mergeCell ref="N151:N152"/>
    <mergeCell ref="O151:O152"/>
    <mergeCell ref="P151:P152"/>
    <mergeCell ref="Q151:Q152"/>
    <mergeCell ref="R151:R152"/>
    <mergeCell ref="BK150:BK155"/>
    <mergeCell ref="BL150:BL155"/>
    <mergeCell ref="BO150:BO152"/>
    <mergeCell ref="BP150:BP152"/>
    <mergeCell ref="BQ150:BQ151"/>
    <mergeCell ref="BR150:BR151"/>
    <mergeCell ref="BM151:BM155"/>
    <mergeCell ref="BN151:BN155"/>
    <mergeCell ref="BO153:BO155"/>
    <mergeCell ref="BP153:BP155"/>
    <mergeCell ref="AV150:AV152"/>
    <mergeCell ref="AW150:AW152"/>
    <mergeCell ref="AY153:AY154"/>
    <mergeCell ref="AI153:AI154"/>
    <mergeCell ref="AJ153:AJ154"/>
    <mergeCell ref="AK153:AK154"/>
    <mergeCell ref="AL153:AL154"/>
    <mergeCell ref="AM153:AM154"/>
    <mergeCell ref="AN153:AN154"/>
    <mergeCell ref="AC153:AC154"/>
    <mergeCell ref="BD150:BD155"/>
    <mergeCell ref="BE150:BE155"/>
    <mergeCell ref="S151:S152"/>
    <mergeCell ref="T151:T152"/>
    <mergeCell ref="AZ153:AZ154"/>
    <mergeCell ref="BA154:BA155"/>
    <mergeCell ref="BB154:BB155"/>
    <mergeCell ref="AZ155:AZ156"/>
    <mergeCell ref="BO148:BO149"/>
    <mergeCell ref="BP148:BP149"/>
    <mergeCell ref="BR148:BR149"/>
    <mergeCell ref="BS148:BS149"/>
    <mergeCell ref="BT148:BT149"/>
    <mergeCell ref="AQ150:AQ151"/>
    <mergeCell ref="AR150:AR151"/>
    <mergeCell ref="AS150:AS151"/>
    <mergeCell ref="AT150:AT151"/>
    <mergeCell ref="AU150:AU151"/>
    <mergeCell ref="BG148:BG149"/>
    <mergeCell ref="BH148:BH149"/>
    <mergeCell ref="BI148:BI149"/>
    <mergeCell ref="BL148:BL149"/>
    <mergeCell ref="BM148:BM150"/>
    <mergeCell ref="BN148:BN150"/>
    <mergeCell ref="BG150:BG155"/>
    <mergeCell ref="BH150:BH155"/>
    <mergeCell ref="BI150:BI155"/>
    <mergeCell ref="BJ150:BJ155"/>
    <mergeCell ref="BA148:BA150"/>
    <mergeCell ref="BB148:BB150"/>
    <mergeCell ref="BC148:BC149"/>
    <mergeCell ref="BD148:BD149"/>
    <mergeCell ref="BS150:BS155"/>
    <mergeCell ref="BT150:BT155"/>
    <mergeCell ref="BE148:BE149"/>
    <mergeCell ref="BF148:BF149"/>
    <mergeCell ref="BF150:BF155"/>
    <mergeCell ref="AV145:AV146"/>
    <mergeCell ref="AW145:AW146"/>
    <mergeCell ref="AX145:AX146"/>
    <mergeCell ref="AY145:AY146"/>
    <mergeCell ref="AZ145:AZ146"/>
    <mergeCell ref="L148:AP148"/>
    <mergeCell ref="AQ148:AU149"/>
    <mergeCell ref="AV148:AX149"/>
    <mergeCell ref="AY148:AZ149"/>
    <mergeCell ref="AK145:AK146"/>
    <mergeCell ref="AL145:AL146"/>
    <mergeCell ref="AM145:AM146"/>
    <mergeCell ref="AN145:AN146"/>
    <mergeCell ref="AO145:AO146"/>
    <mergeCell ref="AP145:AP146"/>
    <mergeCell ref="AE145:AE146"/>
    <mergeCell ref="AF145:AF146"/>
    <mergeCell ref="AG145:AG146"/>
    <mergeCell ref="AH145:AH146"/>
    <mergeCell ref="AI145:AI146"/>
    <mergeCell ref="AJ145:AJ146"/>
    <mergeCell ref="Y145:Y146"/>
    <mergeCell ref="Z145:Z146"/>
    <mergeCell ref="AA145:AA146"/>
    <mergeCell ref="AB145:AB146"/>
    <mergeCell ref="AC145:AC146"/>
    <mergeCell ref="AD145:AD146"/>
    <mergeCell ref="S145:S146"/>
    <mergeCell ref="T145:T146"/>
    <mergeCell ref="U145:U146"/>
    <mergeCell ref="V145:V146"/>
    <mergeCell ref="AI141:AI142"/>
    <mergeCell ref="W145:W146"/>
    <mergeCell ref="X145:X146"/>
    <mergeCell ref="BA144:BA145"/>
    <mergeCell ref="BB144:BB145"/>
    <mergeCell ref="K145:K146"/>
    <mergeCell ref="L145:L146"/>
    <mergeCell ref="M145:M146"/>
    <mergeCell ref="N145:N146"/>
    <mergeCell ref="O145:O146"/>
    <mergeCell ref="P145:P146"/>
    <mergeCell ref="Q145:Q146"/>
    <mergeCell ref="R145:R146"/>
    <mergeCell ref="AP143:AP144"/>
    <mergeCell ref="AV143:AV144"/>
    <mergeCell ref="AW143:AW144"/>
    <mergeCell ref="AX143:AX144"/>
    <mergeCell ref="AY143:AY144"/>
    <mergeCell ref="AZ143:AZ144"/>
    <mergeCell ref="AJ143:AJ144"/>
    <mergeCell ref="AK143:AK144"/>
    <mergeCell ref="AL143:AL144"/>
    <mergeCell ref="AM143:AM144"/>
    <mergeCell ref="AN143:AN144"/>
    <mergeCell ref="AO143:AO144"/>
    <mergeCell ref="AD143:AD144"/>
    <mergeCell ref="AE143:AE144"/>
    <mergeCell ref="AF143:AF144"/>
    <mergeCell ref="AG143:AG144"/>
    <mergeCell ref="AH143:AH144"/>
    <mergeCell ref="AI143:AI144"/>
    <mergeCell ref="X143:X144"/>
    <mergeCell ref="R141:R142"/>
    <mergeCell ref="S141:S142"/>
    <mergeCell ref="T141:T142"/>
    <mergeCell ref="U141:U142"/>
    <mergeCell ref="V141:V142"/>
    <mergeCell ref="W141:W142"/>
    <mergeCell ref="K141:K142"/>
    <mergeCell ref="L141:L142"/>
    <mergeCell ref="M141:M142"/>
    <mergeCell ref="N141:N142"/>
    <mergeCell ref="O141:O142"/>
    <mergeCell ref="P141:P142"/>
    <mergeCell ref="Z143:Z144"/>
    <mergeCell ref="AA143:AA144"/>
    <mergeCell ref="AB143:AB144"/>
    <mergeCell ref="AC143:AC144"/>
    <mergeCell ref="R143:R144"/>
    <mergeCell ref="S143:S144"/>
    <mergeCell ref="T143:T144"/>
    <mergeCell ref="U143:U144"/>
    <mergeCell ref="V143:V144"/>
    <mergeCell ref="W143:W144"/>
    <mergeCell ref="K143:K144"/>
    <mergeCell ref="L143:L144"/>
    <mergeCell ref="M143:M144"/>
    <mergeCell ref="N143:N144"/>
    <mergeCell ref="O143:O144"/>
    <mergeCell ref="P143:P144"/>
    <mergeCell ref="Q143:Q144"/>
    <mergeCell ref="Y143:Y144"/>
    <mergeCell ref="BQ140:BQ141"/>
    <mergeCell ref="BR140:BR141"/>
    <mergeCell ref="BS140:BS145"/>
    <mergeCell ref="BT140:BT145"/>
    <mergeCell ref="BO143:BO145"/>
    <mergeCell ref="BP143:BP145"/>
    <mergeCell ref="BC140:BC145"/>
    <mergeCell ref="BD140:BD145"/>
    <mergeCell ref="BE140:BE145"/>
    <mergeCell ref="BF140:BF145"/>
    <mergeCell ref="BG140:BG145"/>
    <mergeCell ref="BH140:BH145"/>
    <mergeCell ref="BR138:BR139"/>
    <mergeCell ref="BS138:BS139"/>
    <mergeCell ref="BT138:BT139"/>
    <mergeCell ref="X141:X142"/>
    <mergeCell ref="Y141:Y142"/>
    <mergeCell ref="Z141:Z142"/>
    <mergeCell ref="AA141:AA142"/>
    <mergeCell ref="AB141:AB142"/>
    <mergeCell ref="AC141:AC142"/>
    <mergeCell ref="AP141:AP142"/>
    <mergeCell ref="BM141:BM145"/>
    <mergeCell ref="BN141:BN145"/>
    <mergeCell ref="AJ141:AJ142"/>
    <mergeCell ref="AK141:AK142"/>
    <mergeCell ref="AL141:AL142"/>
    <mergeCell ref="AM141:AM142"/>
    <mergeCell ref="AN141:AN142"/>
    <mergeCell ref="AO141:AO142"/>
    <mergeCell ref="AD141:AD142"/>
    <mergeCell ref="AE141:AE142"/>
    <mergeCell ref="W135:W136"/>
    <mergeCell ref="X135:X136"/>
    <mergeCell ref="Y135:Y136"/>
    <mergeCell ref="Z135:Z136"/>
    <mergeCell ref="AQ140:AQ141"/>
    <mergeCell ref="AR140:AR141"/>
    <mergeCell ref="AS140:AS141"/>
    <mergeCell ref="AT140:AT141"/>
    <mergeCell ref="AU140:AU141"/>
    <mergeCell ref="AV140:AV142"/>
    <mergeCell ref="AW140:AW142"/>
    <mergeCell ref="BI138:BI139"/>
    <mergeCell ref="BL138:BL139"/>
    <mergeCell ref="BM138:BM140"/>
    <mergeCell ref="BN138:BN140"/>
    <mergeCell ref="BO138:BO139"/>
    <mergeCell ref="BP138:BP139"/>
    <mergeCell ref="BI140:BI145"/>
    <mergeCell ref="BJ140:BJ145"/>
    <mergeCell ref="BK140:BK145"/>
    <mergeCell ref="BL140:BL145"/>
    <mergeCell ref="BC138:BC139"/>
    <mergeCell ref="BD138:BD139"/>
    <mergeCell ref="BE138:BE139"/>
    <mergeCell ref="BF138:BF139"/>
    <mergeCell ref="BG138:BG139"/>
    <mergeCell ref="BH138:BH139"/>
    <mergeCell ref="BO140:BO142"/>
    <mergeCell ref="BP140:BP142"/>
    <mergeCell ref="AF141:AF142"/>
    <mergeCell ref="AG141:AG142"/>
    <mergeCell ref="AH141:AH142"/>
    <mergeCell ref="Y133:Y134"/>
    <mergeCell ref="Z133:Z134"/>
    <mergeCell ref="AA133:AA134"/>
    <mergeCell ref="AB133:AB134"/>
    <mergeCell ref="L138:AP138"/>
    <mergeCell ref="AQ138:AU139"/>
    <mergeCell ref="AV138:AX139"/>
    <mergeCell ref="AY138:AZ139"/>
    <mergeCell ref="BA138:BA140"/>
    <mergeCell ref="BB138:BB140"/>
    <mergeCell ref="AX140:AX142"/>
    <mergeCell ref="AY140:AY142"/>
    <mergeCell ref="AZ140:AZ142"/>
    <mergeCell ref="Q141:Q142"/>
    <mergeCell ref="AO135:AO136"/>
    <mergeCell ref="AP135:AP136"/>
    <mergeCell ref="AV135:AV136"/>
    <mergeCell ref="AW135:AW136"/>
    <mergeCell ref="AX135:AX136"/>
    <mergeCell ref="AY135:AY136"/>
    <mergeCell ref="AI135:AI136"/>
    <mergeCell ref="AJ135:AJ136"/>
    <mergeCell ref="AK135:AK136"/>
    <mergeCell ref="AL135:AL136"/>
    <mergeCell ref="AM135:AM136"/>
    <mergeCell ref="AN135:AN136"/>
    <mergeCell ref="AC135:AC136"/>
    <mergeCell ref="AD135:AD136"/>
    <mergeCell ref="AE135:AE136"/>
    <mergeCell ref="AF135:AF136"/>
    <mergeCell ref="AG135:AG136"/>
    <mergeCell ref="AH135:AH136"/>
    <mergeCell ref="AC131:AC132"/>
    <mergeCell ref="AD131:AD132"/>
    <mergeCell ref="AW133:AW134"/>
    <mergeCell ref="AX133:AX134"/>
    <mergeCell ref="K135:K136"/>
    <mergeCell ref="L135:L136"/>
    <mergeCell ref="M135:M136"/>
    <mergeCell ref="N135:N136"/>
    <mergeCell ref="O135:O136"/>
    <mergeCell ref="P135:P136"/>
    <mergeCell ref="AO133:AO134"/>
    <mergeCell ref="AP133:AP134"/>
    <mergeCell ref="AV133:AV134"/>
    <mergeCell ref="Q133:Q134"/>
    <mergeCell ref="R133:R134"/>
    <mergeCell ref="S133:S134"/>
    <mergeCell ref="T133:T134"/>
    <mergeCell ref="U133:U134"/>
    <mergeCell ref="V133:V134"/>
    <mergeCell ref="K133:K134"/>
    <mergeCell ref="L133:L134"/>
    <mergeCell ref="M133:M134"/>
    <mergeCell ref="N133:N134"/>
    <mergeCell ref="O133:O134"/>
    <mergeCell ref="P133:P134"/>
    <mergeCell ref="AD133:AD134"/>
    <mergeCell ref="AE133:AE134"/>
    <mergeCell ref="AF133:AF134"/>
    <mergeCell ref="AG133:AG134"/>
    <mergeCell ref="AH133:AH134"/>
    <mergeCell ref="W133:W134"/>
    <mergeCell ref="X133:X134"/>
    <mergeCell ref="U131:U132"/>
    <mergeCell ref="V131:V132"/>
    <mergeCell ref="W131:W132"/>
    <mergeCell ref="X131:X132"/>
    <mergeCell ref="AA135:AA136"/>
    <mergeCell ref="AB135:AB136"/>
    <mergeCell ref="Q135:Q136"/>
    <mergeCell ref="R135:R136"/>
    <mergeCell ref="S135:S136"/>
    <mergeCell ref="T135:T136"/>
    <mergeCell ref="U135:U136"/>
    <mergeCell ref="V135:V136"/>
    <mergeCell ref="AX130:AX132"/>
    <mergeCell ref="AY130:AY132"/>
    <mergeCell ref="AZ130:AZ132"/>
    <mergeCell ref="BC130:BC135"/>
    <mergeCell ref="AK131:AK132"/>
    <mergeCell ref="AL131:AL132"/>
    <mergeCell ref="AM131:AM132"/>
    <mergeCell ref="AN131:AN132"/>
    <mergeCell ref="AO131:AO132"/>
    <mergeCell ref="AP131:AP132"/>
    <mergeCell ref="AE131:AE132"/>
    <mergeCell ref="AF131:AF132"/>
    <mergeCell ref="AG131:AG132"/>
    <mergeCell ref="AH131:AH132"/>
    <mergeCell ref="AI131:AI132"/>
    <mergeCell ref="AJ131:AJ132"/>
    <mergeCell ref="Y131:Y132"/>
    <mergeCell ref="Z131:Z132"/>
    <mergeCell ref="AA131:AA132"/>
    <mergeCell ref="AB131:AB132"/>
    <mergeCell ref="K131:K132"/>
    <mergeCell ref="L131:L132"/>
    <mergeCell ref="M131:M132"/>
    <mergeCell ref="N131:N132"/>
    <mergeCell ref="O131:O132"/>
    <mergeCell ref="P131:P132"/>
    <mergeCell ref="Q131:Q132"/>
    <mergeCell ref="R131:R132"/>
    <mergeCell ref="BK130:BK135"/>
    <mergeCell ref="BL130:BL135"/>
    <mergeCell ref="BO130:BO132"/>
    <mergeCell ref="BP130:BP132"/>
    <mergeCell ref="BQ130:BQ131"/>
    <mergeCell ref="BR130:BR131"/>
    <mergeCell ref="BM131:BM135"/>
    <mergeCell ref="BN131:BN135"/>
    <mergeCell ref="BO133:BO135"/>
    <mergeCell ref="BP133:BP135"/>
    <mergeCell ref="AV130:AV132"/>
    <mergeCell ref="AW130:AW132"/>
    <mergeCell ref="AY133:AY134"/>
    <mergeCell ref="AI133:AI134"/>
    <mergeCell ref="AJ133:AJ134"/>
    <mergeCell ref="AK133:AK134"/>
    <mergeCell ref="AL133:AL134"/>
    <mergeCell ref="AM133:AM134"/>
    <mergeCell ref="AN133:AN134"/>
    <mergeCell ref="AC133:AC134"/>
    <mergeCell ref="BD130:BD135"/>
    <mergeCell ref="BE130:BE135"/>
    <mergeCell ref="S131:S132"/>
    <mergeCell ref="T131:T132"/>
    <mergeCell ref="AZ133:AZ134"/>
    <mergeCell ref="BA134:BA135"/>
    <mergeCell ref="BB134:BB135"/>
    <mergeCell ref="AZ135:AZ136"/>
    <mergeCell ref="BO128:BO129"/>
    <mergeCell ref="BP128:BP129"/>
    <mergeCell ref="BR128:BR129"/>
    <mergeCell ref="BS128:BS129"/>
    <mergeCell ref="BT128:BT129"/>
    <mergeCell ref="AQ130:AQ131"/>
    <mergeCell ref="AR130:AR131"/>
    <mergeCell ref="AS130:AS131"/>
    <mergeCell ref="AT130:AT131"/>
    <mergeCell ref="AU130:AU131"/>
    <mergeCell ref="BG128:BG129"/>
    <mergeCell ref="BH128:BH129"/>
    <mergeCell ref="BI128:BI129"/>
    <mergeCell ref="BL128:BL129"/>
    <mergeCell ref="BM128:BM130"/>
    <mergeCell ref="BN128:BN130"/>
    <mergeCell ref="BG130:BG135"/>
    <mergeCell ref="BH130:BH135"/>
    <mergeCell ref="BI130:BI135"/>
    <mergeCell ref="BJ130:BJ135"/>
    <mergeCell ref="BA128:BA130"/>
    <mergeCell ref="BB128:BB130"/>
    <mergeCell ref="BC128:BC129"/>
    <mergeCell ref="BD128:BD129"/>
    <mergeCell ref="BS130:BS135"/>
    <mergeCell ref="BT130:BT135"/>
    <mergeCell ref="BE128:BE129"/>
    <mergeCell ref="BF128:BF129"/>
    <mergeCell ref="BF130:BF135"/>
    <mergeCell ref="AV125:AV126"/>
    <mergeCell ref="AW125:AW126"/>
    <mergeCell ref="AX125:AX126"/>
    <mergeCell ref="AY125:AY126"/>
    <mergeCell ref="AZ125:AZ126"/>
    <mergeCell ref="L128:AP128"/>
    <mergeCell ref="AQ128:AU129"/>
    <mergeCell ref="AV128:AX129"/>
    <mergeCell ref="AY128:AZ129"/>
    <mergeCell ref="AK125:AK126"/>
    <mergeCell ref="AL125:AL126"/>
    <mergeCell ref="AM125:AM126"/>
    <mergeCell ref="AN125:AN126"/>
    <mergeCell ref="AO125:AO126"/>
    <mergeCell ref="AP125:AP126"/>
    <mergeCell ref="AE125:AE126"/>
    <mergeCell ref="AF125:AF126"/>
    <mergeCell ref="AG125:AG126"/>
    <mergeCell ref="AH125:AH126"/>
    <mergeCell ref="AI125:AI126"/>
    <mergeCell ref="AJ125:AJ126"/>
    <mergeCell ref="Y125:Y126"/>
    <mergeCell ref="Z125:Z126"/>
    <mergeCell ref="AA125:AA126"/>
    <mergeCell ref="AB125:AB126"/>
    <mergeCell ref="AC125:AC126"/>
    <mergeCell ref="AD125:AD126"/>
    <mergeCell ref="S125:S126"/>
    <mergeCell ref="T125:T126"/>
    <mergeCell ref="U125:U126"/>
    <mergeCell ref="V125:V126"/>
    <mergeCell ref="AI121:AI122"/>
    <mergeCell ref="W125:W126"/>
    <mergeCell ref="X125:X126"/>
    <mergeCell ref="BA124:BA125"/>
    <mergeCell ref="BB124:BB125"/>
    <mergeCell ref="K125:K126"/>
    <mergeCell ref="L125:L126"/>
    <mergeCell ref="M125:M126"/>
    <mergeCell ref="N125:N126"/>
    <mergeCell ref="O125:O126"/>
    <mergeCell ref="P125:P126"/>
    <mergeCell ref="Q125:Q126"/>
    <mergeCell ref="R125:R126"/>
    <mergeCell ref="AP123:AP124"/>
    <mergeCell ref="AV123:AV124"/>
    <mergeCell ref="AW123:AW124"/>
    <mergeCell ref="AX123:AX124"/>
    <mergeCell ref="AY123:AY124"/>
    <mergeCell ref="AZ123:AZ124"/>
    <mergeCell ref="AJ123:AJ124"/>
    <mergeCell ref="AK123:AK124"/>
    <mergeCell ref="AL123:AL124"/>
    <mergeCell ref="AM123:AM124"/>
    <mergeCell ref="AN123:AN124"/>
    <mergeCell ref="AO123:AO124"/>
    <mergeCell ref="AD123:AD124"/>
    <mergeCell ref="AE123:AE124"/>
    <mergeCell ref="AF123:AF124"/>
    <mergeCell ref="AG123:AG124"/>
    <mergeCell ref="AH123:AH124"/>
    <mergeCell ref="AI123:AI124"/>
    <mergeCell ref="X123:X124"/>
    <mergeCell ref="R121:R122"/>
    <mergeCell ref="S121:S122"/>
    <mergeCell ref="T121:T122"/>
    <mergeCell ref="U121:U122"/>
    <mergeCell ref="V121:V122"/>
    <mergeCell ref="W121:W122"/>
    <mergeCell ref="K121:K122"/>
    <mergeCell ref="L121:L122"/>
    <mergeCell ref="M121:M122"/>
    <mergeCell ref="N121:N122"/>
    <mergeCell ref="O121:O122"/>
    <mergeCell ref="P121:P122"/>
    <mergeCell ref="Z123:Z124"/>
    <mergeCell ref="AA123:AA124"/>
    <mergeCell ref="AB123:AB124"/>
    <mergeCell ref="AC123:AC124"/>
    <mergeCell ref="R123:R124"/>
    <mergeCell ref="S123:S124"/>
    <mergeCell ref="T123:T124"/>
    <mergeCell ref="U123:U124"/>
    <mergeCell ref="V123:V124"/>
    <mergeCell ref="W123:W124"/>
    <mergeCell ref="K123:K124"/>
    <mergeCell ref="L123:L124"/>
    <mergeCell ref="M123:M124"/>
    <mergeCell ref="N123:N124"/>
    <mergeCell ref="O123:O124"/>
    <mergeCell ref="P123:P124"/>
    <mergeCell ref="Q123:Q124"/>
    <mergeCell ref="Y123:Y124"/>
    <mergeCell ref="BQ120:BQ121"/>
    <mergeCell ref="BR120:BR121"/>
    <mergeCell ref="BS120:BS125"/>
    <mergeCell ref="BT120:BT125"/>
    <mergeCell ref="BO123:BO125"/>
    <mergeCell ref="BP123:BP125"/>
    <mergeCell ref="BC120:BC125"/>
    <mergeCell ref="BD120:BD125"/>
    <mergeCell ref="BE120:BE125"/>
    <mergeCell ref="BF120:BF125"/>
    <mergeCell ref="BG120:BG125"/>
    <mergeCell ref="BH120:BH125"/>
    <mergeCell ref="BR118:BR119"/>
    <mergeCell ref="BS118:BS119"/>
    <mergeCell ref="BT118:BT119"/>
    <mergeCell ref="X121:X122"/>
    <mergeCell ref="Y121:Y122"/>
    <mergeCell ref="Z121:Z122"/>
    <mergeCell ref="AA121:AA122"/>
    <mergeCell ref="AB121:AB122"/>
    <mergeCell ref="AC121:AC122"/>
    <mergeCell ref="AP121:AP122"/>
    <mergeCell ref="BM121:BM125"/>
    <mergeCell ref="BN121:BN125"/>
    <mergeCell ref="AJ121:AJ122"/>
    <mergeCell ref="AK121:AK122"/>
    <mergeCell ref="AL121:AL122"/>
    <mergeCell ref="AM121:AM122"/>
    <mergeCell ref="AN121:AN122"/>
    <mergeCell ref="AO121:AO122"/>
    <mergeCell ref="AD121:AD122"/>
    <mergeCell ref="AE121:AE122"/>
    <mergeCell ref="W115:W116"/>
    <mergeCell ref="X115:X116"/>
    <mergeCell ref="Y115:Y116"/>
    <mergeCell ref="Z115:Z116"/>
    <mergeCell ref="AQ120:AQ121"/>
    <mergeCell ref="AR120:AR121"/>
    <mergeCell ref="AS120:AS121"/>
    <mergeCell ref="AT120:AT121"/>
    <mergeCell ref="AU120:AU121"/>
    <mergeCell ref="AV120:AV122"/>
    <mergeCell ref="AW120:AW122"/>
    <mergeCell ref="BI118:BI119"/>
    <mergeCell ref="BL118:BL119"/>
    <mergeCell ref="BM118:BM120"/>
    <mergeCell ref="BN118:BN120"/>
    <mergeCell ref="BO118:BO119"/>
    <mergeCell ref="BP118:BP119"/>
    <mergeCell ref="BI120:BI125"/>
    <mergeCell ref="BJ120:BJ125"/>
    <mergeCell ref="BK120:BK125"/>
    <mergeCell ref="BL120:BL125"/>
    <mergeCell ref="BC118:BC119"/>
    <mergeCell ref="BD118:BD119"/>
    <mergeCell ref="BE118:BE119"/>
    <mergeCell ref="BF118:BF119"/>
    <mergeCell ref="BG118:BG119"/>
    <mergeCell ref="BH118:BH119"/>
    <mergeCell ref="BO120:BO122"/>
    <mergeCell ref="BP120:BP122"/>
    <mergeCell ref="AF121:AF122"/>
    <mergeCell ref="AG121:AG122"/>
    <mergeCell ref="AH121:AH122"/>
    <mergeCell ref="Y113:Y114"/>
    <mergeCell ref="Z113:Z114"/>
    <mergeCell ref="AA113:AA114"/>
    <mergeCell ref="AB113:AB114"/>
    <mergeCell ref="L118:AP118"/>
    <mergeCell ref="AQ118:AU119"/>
    <mergeCell ref="AV118:AX119"/>
    <mergeCell ref="AY118:AZ119"/>
    <mergeCell ref="BA118:BA120"/>
    <mergeCell ref="BB118:BB120"/>
    <mergeCell ref="AX120:AX122"/>
    <mergeCell ref="AY120:AY122"/>
    <mergeCell ref="AZ120:AZ122"/>
    <mergeCell ref="Q121:Q122"/>
    <mergeCell ref="AO115:AO116"/>
    <mergeCell ref="AP115:AP116"/>
    <mergeCell ref="AV115:AV116"/>
    <mergeCell ref="AW115:AW116"/>
    <mergeCell ref="AX115:AX116"/>
    <mergeCell ref="AY115:AY116"/>
    <mergeCell ref="AI115:AI116"/>
    <mergeCell ref="AJ115:AJ116"/>
    <mergeCell ref="AK115:AK116"/>
    <mergeCell ref="AL115:AL116"/>
    <mergeCell ref="AM115:AM116"/>
    <mergeCell ref="AN115:AN116"/>
    <mergeCell ref="AC115:AC116"/>
    <mergeCell ref="AD115:AD116"/>
    <mergeCell ref="AE115:AE116"/>
    <mergeCell ref="AF115:AF116"/>
    <mergeCell ref="AG115:AG116"/>
    <mergeCell ref="AH115:AH116"/>
    <mergeCell ref="AC111:AC112"/>
    <mergeCell ref="AD111:AD112"/>
    <mergeCell ref="AW113:AW114"/>
    <mergeCell ref="AX113:AX114"/>
    <mergeCell ref="K115:K116"/>
    <mergeCell ref="L115:L116"/>
    <mergeCell ref="M115:M116"/>
    <mergeCell ref="N115:N116"/>
    <mergeCell ref="O115:O116"/>
    <mergeCell ref="P115:P116"/>
    <mergeCell ref="AO113:AO114"/>
    <mergeCell ref="AP113:AP114"/>
    <mergeCell ref="AV113:AV114"/>
    <mergeCell ref="Q113:Q114"/>
    <mergeCell ref="R113:R114"/>
    <mergeCell ref="S113:S114"/>
    <mergeCell ref="T113:T114"/>
    <mergeCell ref="U113:U114"/>
    <mergeCell ref="V113:V114"/>
    <mergeCell ref="K113:K114"/>
    <mergeCell ref="L113:L114"/>
    <mergeCell ref="M113:M114"/>
    <mergeCell ref="N113:N114"/>
    <mergeCell ref="O113:O114"/>
    <mergeCell ref="P113:P114"/>
    <mergeCell ref="AD113:AD114"/>
    <mergeCell ref="AE113:AE114"/>
    <mergeCell ref="AF113:AF114"/>
    <mergeCell ref="AG113:AG114"/>
    <mergeCell ref="AH113:AH114"/>
    <mergeCell ref="W113:W114"/>
    <mergeCell ref="X113:X114"/>
    <mergeCell ref="U111:U112"/>
    <mergeCell ref="V111:V112"/>
    <mergeCell ref="W111:W112"/>
    <mergeCell ref="X111:X112"/>
    <mergeCell ref="AA115:AA116"/>
    <mergeCell ref="AB115:AB116"/>
    <mergeCell ref="Q115:Q116"/>
    <mergeCell ref="R115:R116"/>
    <mergeCell ref="S115:S116"/>
    <mergeCell ref="T115:T116"/>
    <mergeCell ref="U115:U116"/>
    <mergeCell ref="V115:V116"/>
    <mergeCell ref="AX110:AX112"/>
    <mergeCell ref="AY110:AY112"/>
    <mergeCell ref="AZ110:AZ112"/>
    <mergeCell ref="BC110:BC115"/>
    <mergeCell ref="AK111:AK112"/>
    <mergeCell ref="AL111:AL112"/>
    <mergeCell ref="AM111:AM112"/>
    <mergeCell ref="AN111:AN112"/>
    <mergeCell ref="AO111:AO112"/>
    <mergeCell ref="AP111:AP112"/>
    <mergeCell ref="AE111:AE112"/>
    <mergeCell ref="AF111:AF112"/>
    <mergeCell ref="AG111:AG112"/>
    <mergeCell ref="AH111:AH112"/>
    <mergeCell ref="AI111:AI112"/>
    <mergeCell ref="AJ111:AJ112"/>
    <mergeCell ref="Y111:Y112"/>
    <mergeCell ref="Z111:Z112"/>
    <mergeCell ref="AA111:AA112"/>
    <mergeCell ref="AB111:AB112"/>
    <mergeCell ref="K111:K112"/>
    <mergeCell ref="L111:L112"/>
    <mergeCell ref="M111:M112"/>
    <mergeCell ref="N111:N112"/>
    <mergeCell ref="O111:O112"/>
    <mergeCell ref="P111:P112"/>
    <mergeCell ref="Q111:Q112"/>
    <mergeCell ref="R111:R112"/>
    <mergeCell ref="BK110:BK115"/>
    <mergeCell ref="BL110:BL115"/>
    <mergeCell ref="BO110:BO112"/>
    <mergeCell ref="BP110:BP112"/>
    <mergeCell ref="BQ110:BQ111"/>
    <mergeCell ref="BR110:BR111"/>
    <mergeCell ref="BM111:BM115"/>
    <mergeCell ref="BN111:BN115"/>
    <mergeCell ref="BO113:BO115"/>
    <mergeCell ref="BP113:BP115"/>
    <mergeCell ref="AV110:AV112"/>
    <mergeCell ref="AW110:AW112"/>
    <mergeCell ref="AY113:AY114"/>
    <mergeCell ref="AI113:AI114"/>
    <mergeCell ref="AJ113:AJ114"/>
    <mergeCell ref="AK113:AK114"/>
    <mergeCell ref="AL113:AL114"/>
    <mergeCell ref="AM113:AM114"/>
    <mergeCell ref="AN113:AN114"/>
    <mergeCell ref="AC113:AC114"/>
    <mergeCell ref="BD110:BD115"/>
    <mergeCell ref="BE110:BE115"/>
    <mergeCell ref="S111:S112"/>
    <mergeCell ref="T111:T112"/>
    <mergeCell ref="AZ113:AZ114"/>
    <mergeCell ref="BA114:BA115"/>
    <mergeCell ref="BB114:BB115"/>
    <mergeCell ref="AZ115:AZ116"/>
    <mergeCell ref="BO108:BO109"/>
    <mergeCell ref="BP108:BP109"/>
    <mergeCell ref="BR108:BR109"/>
    <mergeCell ref="BS108:BS109"/>
    <mergeCell ref="BT108:BT109"/>
    <mergeCell ref="AQ110:AQ111"/>
    <mergeCell ref="AR110:AR111"/>
    <mergeCell ref="AS110:AS111"/>
    <mergeCell ref="AT110:AT111"/>
    <mergeCell ref="AU110:AU111"/>
    <mergeCell ref="BG108:BG109"/>
    <mergeCell ref="BH108:BH109"/>
    <mergeCell ref="BI108:BI109"/>
    <mergeCell ref="BL108:BL109"/>
    <mergeCell ref="BM108:BM110"/>
    <mergeCell ref="BN108:BN110"/>
    <mergeCell ref="BG110:BG115"/>
    <mergeCell ref="BH110:BH115"/>
    <mergeCell ref="BI110:BI115"/>
    <mergeCell ref="BJ110:BJ115"/>
    <mergeCell ref="BA108:BA110"/>
    <mergeCell ref="BB108:BB110"/>
    <mergeCell ref="BC108:BC109"/>
    <mergeCell ref="BD108:BD109"/>
    <mergeCell ref="BS110:BS115"/>
    <mergeCell ref="BT110:BT115"/>
    <mergeCell ref="BE108:BE109"/>
    <mergeCell ref="BF108:BF109"/>
    <mergeCell ref="BF110:BF115"/>
    <mergeCell ref="AV105:AV106"/>
    <mergeCell ref="AW105:AW106"/>
    <mergeCell ref="AX105:AX106"/>
    <mergeCell ref="AY105:AY106"/>
    <mergeCell ref="AZ105:AZ106"/>
    <mergeCell ref="L108:AP108"/>
    <mergeCell ref="AQ108:AU109"/>
    <mergeCell ref="AV108:AX109"/>
    <mergeCell ref="AY108:AZ109"/>
    <mergeCell ref="AK105:AK106"/>
    <mergeCell ref="AL105:AL106"/>
    <mergeCell ref="AM105:AM106"/>
    <mergeCell ref="AN105:AN106"/>
    <mergeCell ref="AO105:AO106"/>
    <mergeCell ref="AP105:AP106"/>
    <mergeCell ref="AE105:AE106"/>
    <mergeCell ref="AF105:AF106"/>
    <mergeCell ref="AG105:AG106"/>
    <mergeCell ref="AH105:AH106"/>
    <mergeCell ref="AI105:AI106"/>
    <mergeCell ref="AJ105:AJ106"/>
    <mergeCell ref="Y105:Y106"/>
    <mergeCell ref="Z105:Z106"/>
    <mergeCell ref="AA105:AA106"/>
    <mergeCell ref="AB105:AB106"/>
    <mergeCell ref="AC105:AC106"/>
    <mergeCell ref="AD105:AD106"/>
    <mergeCell ref="S105:S106"/>
    <mergeCell ref="T105:T106"/>
    <mergeCell ref="U105:U106"/>
    <mergeCell ref="V105:V106"/>
    <mergeCell ref="AI101:AI102"/>
    <mergeCell ref="W105:W106"/>
    <mergeCell ref="X105:X106"/>
    <mergeCell ref="BA104:BA105"/>
    <mergeCell ref="BB104:BB105"/>
    <mergeCell ref="K105:K106"/>
    <mergeCell ref="L105:L106"/>
    <mergeCell ref="M105:M106"/>
    <mergeCell ref="N105:N106"/>
    <mergeCell ref="O105:O106"/>
    <mergeCell ref="P105:P106"/>
    <mergeCell ref="Q105:Q106"/>
    <mergeCell ref="R105:R106"/>
    <mergeCell ref="AP103:AP104"/>
    <mergeCell ref="AV103:AV104"/>
    <mergeCell ref="AW103:AW104"/>
    <mergeCell ref="AX103:AX104"/>
    <mergeCell ref="AY103:AY104"/>
    <mergeCell ref="AZ103:AZ104"/>
    <mergeCell ref="AJ103:AJ104"/>
    <mergeCell ref="AK103:AK104"/>
    <mergeCell ref="AL103:AL104"/>
    <mergeCell ref="AM103:AM104"/>
    <mergeCell ref="AN103:AN104"/>
    <mergeCell ref="AO103:AO104"/>
    <mergeCell ref="AD103:AD104"/>
    <mergeCell ref="AE103:AE104"/>
    <mergeCell ref="AF103:AF104"/>
    <mergeCell ref="AG103:AG104"/>
    <mergeCell ref="AH103:AH104"/>
    <mergeCell ref="AI103:AI104"/>
    <mergeCell ref="X103:X104"/>
    <mergeCell ref="R101:R102"/>
    <mergeCell ref="S101:S102"/>
    <mergeCell ref="T101:T102"/>
    <mergeCell ref="U101:U102"/>
    <mergeCell ref="V101:V102"/>
    <mergeCell ref="W101:W102"/>
    <mergeCell ref="K101:K102"/>
    <mergeCell ref="L101:L102"/>
    <mergeCell ref="M101:M102"/>
    <mergeCell ref="N101:N102"/>
    <mergeCell ref="O101:O102"/>
    <mergeCell ref="P101:P102"/>
    <mergeCell ref="Z103:Z104"/>
    <mergeCell ref="AA103:AA104"/>
    <mergeCell ref="AB103:AB104"/>
    <mergeCell ref="AC103:AC104"/>
    <mergeCell ref="R103:R104"/>
    <mergeCell ref="S103:S104"/>
    <mergeCell ref="T103:T104"/>
    <mergeCell ref="U103:U104"/>
    <mergeCell ref="V103:V104"/>
    <mergeCell ref="W103:W104"/>
    <mergeCell ref="K103:K104"/>
    <mergeCell ref="L103:L104"/>
    <mergeCell ref="M103:M104"/>
    <mergeCell ref="N103:N104"/>
    <mergeCell ref="O103:O104"/>
    <mergeCell ref="P103:P104"/>
    <mergeCell ref="Q103:Q104"/>
    <mergeCell ref="Y103:Y104"/>
    <mergeCell ref="BQ100:BQ101"/>
    <mergeCell ref="BR100:BR101"/>
    <mergeCell ref="BS100:BS105"/>
    <mergeCell ref="BT100:BT105"/>
    <mergeCell ref="BO103:BO105"/>
    <mergeCell ref="BP103:BP105"/>
    <mergeCell ref="BC100:BC105"/>
    <mergeCell ref="BD100:BD105"/>
    <mergeCell ref="BE100:BE105"/>
    <mergeCell ref="BF100:BF105"/>
    <mergeCell ref="BG100:BG105"/>
    <mergeCell ref="BH100:BH105"/>
    <mergeCell ref="BR98:BR99"/>
    <mergeCell ref="BS98:BS99"/>
    <mergeCell ref="BT98:BT99"/>
    <mergeCell ref="X101:X102"/>
    <mergeCell ref="Y101:Y102"/>
    <mergeCell ref="Z101:Z102"/>
    <mergeCell ref="AA101:AA102"/>
    <mergeCell ref="AB101:AB102"/>
    <mergeCell ref="AC101:AC102"/>
    <mergeCell ref="AP101:AP102"/>
    <mergeCell ref="BM101:BM105"/>
    <mergeCell ref="BN101:BN105"/>
    <mergeCell ref="AJ101:AJ102"/>
    <mergeCell ref="AK101:AK102"/>
    <mergeCell ref="AL101:AL102"/>
    <mergeCell ref="AM101:AM102"/>
    <mergeCell ref="AN101:AN102"/>
    <mergeCell ref="AO101:AO102"/>
    <mergeCell ref="AD101:AD102"/>
    <mergeCell ref="AE101:AE102"/>
    <mergeCell ref="W95:W96"/>
    <mergeCell ref="X95:X96"/>
    <mergeCell ref="Y95:Y96"/>
    <mergeCell ref="Z95:Z96"/>
    <mergeCell ref="AQ100:AQ101"/>
    <mergeCell ref="AR100:AR101"/>
    <mergeCell ref="AS100:AS101"/>
    <mergeCell ref="AT100:AT101"/>
    <mergeCell ref="AU100:AU101"/>
    <mergeCell ref="AV100:AV102"/>
    <mergeCell ref="AW100:AW102"/>
    <mergeCell ref="BI98:BI99"/>
    <mergeCell ref="BL98:BL99"/>
    <mergeCell ref="BM98:BM100"/>
    <mergeCell ref="BN98:BN100"/>
    <mergeCell ref="BO98:BO99"/>
    <mergeCell ref="BP98:BP99"/>
    <mergeCell ref="BI100:BI105"/>
    <mergeCell ref="BJ100:BJ105"/>
    <mergeCell ref="BK100:BK105"/>
    <mergeCell ref="BL100:BL105"/>
    <mergeCell ref="BC98:BC99"/>
    <mergeCell ref="BD98:BD99"/>
    <mergeCell ref="BE98:BE99"/>
    <mergeCell ref="BF98:BF99"/>
    <mergeCell ref="BG98:BG99"/>
    <mergeCell ref="BH98:BH99"/>
    <mergeCell ref="BO100:BO102"/>
    <mergeCell ref="BP100:BP102"/>
    <mergeCell ref="AF101:AF102"/>
    <mergeCell ref="AG101:AG102"/>
    <mergeCell ref="AH101:AH102"/>
    <mergeCell ref="Y93:Y94"/>
    <mergeCell ref="Z93:Z94"/>
    <mergeCell ref="AA93:AA94"/>
    <mergeCell ref="AB93:AB94"/>
    <mergeCell ref="L98:AP98"/>
    <mergeCell ref="AQ98:AU99"/>
    <mergeCell ref="AV98:AX99"/>
    <mergeCell ref="AY98:AZ99"/>
    <mergeCell ref="BA98:BA100"/>
    <mergeCell ref="BB98:BB100"/>
    <mergeCell ref="AX100:AX102"/>
    <mergeCell ref="AY100:AY102"/>
    <mergeCell ref="AZ100:AZ102"/>
    <mergeCell ref="Q101:Q102"/>
    <mergeCell ref="AO95:AO96"/>
    <mergeCell ref="AP95:AP96"/>
    <mergeCell ref="AV95:AV96"/>
    <mergeCell ref="AW95:AW96"/>
    <mergeCell ref="AX95:AX96"/>
    <mergeCell ref="AY95:AY96"/>
    <mergeCell ref="AI95:AI96"/>
    <mergeCell ref="AJ95:AJ96"/>
    <mergeCell ref="AK95:AK96"/>
    <mergeCell ref="AL95:AL96"/>
    <mergeCell ref="AM95:AM96"/>
    <mergeCell ref="AN95:AN96"/>
    <mergeCell ref="AC95:AC96"/>
    <mergeCell ref="AD95:AD96"/>
    <mergeCell ref="AE95:AE96"/>
    <mergeCell ref="AF95:AF96"/>
    <mergeCell ref="AG95:AG96"/>
    <mergeCell ref="AH95:AH96"/>
    <mergeCell ref="AC91:AC92"/>
    <mergeCell ref="AD91:AD92"/>
    <mergeCell ref="AW93:AW94"/>
    <mergeCell ref="AX93:AX94"/>
    <mergeCell ref="K95:K96"/>
    <mergeCell ref="L95:L96"/>
    <mergeCell ref="M95:M96"/>
    <mergeCell ref="N95:N96"/>
    <mergeCell ref="O95:O96"/>
    <mergeCell ref="P95:P96"/>
    <mergeCell ref="AO93:AO94"/>
    <mergeCell ref="AP93:AP94"/>
    <mergeCell ref="AV93:AV94"/>
    <mergeCell ref="Q93:Q94"/>
    <mergeCell ref="R93:R94"/>
    <mergeCell ref="S93:S94"/>
    <mergeCell ref="T93:T94"/>
    <mergeCell ref="U93:U94"/>
    <mergeCell ref="V93:V94"/>
    <mergeCell ref="K93:K94"/>
    <mergeCell ref="L93:L94"/>
    <mergeCell ref="M93:M94"/>
    <mergeCell ref="N93:N94"/>
    <mergeCell ref="O93:O94"/>
    <mergeCell ref="P93:P94"/>
    <mergeCell ref="AD93:AD94"/>
    <mergeCell ref="AE93:AE94"/>
    <mergeCell ref="AF93:AF94"/>
    <mergeCell ref="AG93:AG94"/>
    <mergeCell ref="AH93:AH94"/>
    <mergeCell ref="W93:W94"/>
    <mergeCell ref="X93:X94"/>
    <mergeCell ref="U91:U92"/>
    <mergeCell ref="V91:V92"/>
    <mergeCell ref="W91:W92"/>
    <mergeCell ref="X91:X92"/>
    <mergeCell ref="AA95:AA96"/>
    <mergeCell ref="AB95:AB96"/>
    <mergeCell ref="Q95:Q96"/>
    <mergeCell ref="R95:R96"/>
    <mergeCell ref="S95:S96"/>
    <mergeCell ref="T95:T96"/>
    <mergeCell ref="U95:U96"/>
    <mergeCell ref="V95:V96"/>
    <mergeCell ref="AX90:AX92"/>
    <mergeCell ref="AY90:AY92"/>
    <mergeCell ref="AZ90:AZ92"/>
    <mergeCell ref="BC90:BC95"/>
    <mergeCell ref="AK91:AK92"/>
    <mergeCell ref="AL91:AL92"/>
    <mergeCell ref="AM91:AM92"/>
    <mergeCell ref="AN91:AN92"/>
    <mergeCell ref="AO91:AO92"/>
    <mergeCell ref="AP91:AP92"/>
    <mergeCell ref="AE91:AE92"/>
    <mergeCell ref="AF91:AF92"/>
    <mergeCell ref="AG91:AG92"/>
    <mergeCell ref="AH91:AH92"/>
    <mergeCell ref="AI91:AI92"/>
    <mergeCell ref="AJ91:AJ92"/>
    <mergeCell ref="Y91:Y92"/>
    <mergeCell ref="Z91:Z92"/>
    <mergeCell ref="AA91:AA92"/>
    <mergeCell ref="AB91:AB92"/>
    <mergeCell ref="K91:K92"/>
    <mergeCell ref="L91:L92"/>
    <mergeCell ref="M91:M92"/>
    <mergeCell ref="N91:N92"/>
    <mergeCell ref="O91:O92"/>
    <mergeCell ref="P91:P92"/>
    <mergeCell ref="Q91:Q92"/>
    <mergeCell ref="R91:R92"/>
    <mergeCell ref="BK90:BK95"/>
    <mergeCell ref="BL90:BL95"/>
    <mergeCell ref="BO90:BO92"/>
    <mergeCell ref="BP90:BP92"/>
    <mergeCell ref="BQ90:BQ91"/>
    <mergeCell ref="BR90:BR91"/>
    <mergeCell ref="BM91:BM95"/>
    <mergeCell ref="BN91:BN95"/>
    <mergeCell ref="BO93:BO95"/>
    <mergeCell ref="BP93:BP95"/>
    <mergeCell ref="AV90:AV92"/>
    <mergeCell ref="AW90:AW92"/>
    <mergeCell ref="AY93:AY94"/>
    <mergeCell ref="AI93:AI94"/>
    <mergeCell ref="AJ93:AJ94"/>
    <mergeCell ref="AK93:AK94"/>
    <mergeCell ref="AL93:AL94"/>
    <mergeCell ref="AM93:AM94"/>
    <mergeCell ref="AN93:AN94"/>
    <mergeCell ref="AC93:AC94"/>
    <mergeCell ref="BD90:BD95"/>
    <mergeCell ref="BE90:BE95"/>
    <mergeCell ref="S91:S92"/>
    <mergeCell ref="T91:T92"/>
    <mergeCell ref="AZ93:AZ94"/>
    <mergeCell ref="BA94:BA95"/>
    <mergeCell ref="BB94:BB95"/>
    <mergeCell ref="AZ95:AZ96"/>
    <mergeCell ref="BO88:BO89"/>
    <mergeCell ref="BP88:BP89"/>
    <mergeCell ref="BR88:BR89"/>
    <mergeCell ref="BS88:BS89"/>
    <mergeCell ref="BT88:BT89"/>
    <mergeCell ref="AQ90:AQ91"/>
    <mergeCell ref="AR90:AR91"/>
    <mergeCell ref="AS90:AS91"/>
    <mergeCell ref="AT90:AT91"/>
    <mergeCell ref="AU90:AU91"/>
    <mergeCell ref="BG88:BG89"/>
    <mergeCell ref="BH88:BH89"/>
    <mergeCell ref="BI88:BI89"/>
    <mergeCell ref="BL88:BL89"/>
    <mergeCell ref="BM88:BM90"/>
    <mergeCell ref="BN88:BN90"/>
    <mergeCell ref="BG90:BG95"/>
    <mergeCell ref="BH90:BH95"/>
    <mergeCell ref="BI90:BI95"/>
    <mergeCell ref="BJ90:BJ95"/>
    <mergeCell ref="BA88:BA90"/>
    <mergeCell ref="BB88:BB90"/>
    <mergeCell ref="BC88:BC89"/>
    <mergeCell ref="BD88:BD89"/>
    <mergeCell ref="BS90:BS95"/>
    <mergeCell ref="BT90:BT95"/>
    <mergeCell ref="BE88:BE89"/>
    <mergeCell ref="BF88:BF89"/>
    <mergeCell ref="BF90:BF95"/>
    <mergeCell ref="AV85:AV86"/>
    <mergeCell ref="AW85:AW86"/>
    <mergeCell ref="AX85:AX86"/>
    <mergeCell ref="AY85:AY86"/>
    <mergeCell ref="AZ85:AZ86"/>
    <mergeCell ref="L88:AP88"/>
    <mergeCell ref="AQ88:AU89"/>
    <mergeCell ref="AV88:AX89"/>
    <mergeCell ref="AY88:AZ89"/>
    <mergeCell ref="AK85:AK86"/>
    <mergeCell ref="AL85:AL86"/>
    <mergeCell ref="AM85:AM86"/>
    <mergeCell ref="AN85:AN86"/>
    <mergeCell ref="AO85:AO86"/>
    <mergeCell ref="AP85:AP86"/>
    <mergeCell ref="AE85:AE86"/>
    <mergeCell ref="AF85:AF86"/>
    <mergeCell ref="AG85:AG86"/>
    <mergeCell ref="AH85:AH86"/>
    <mergeCell ref="AI85:AI86"/>
    <mergeCell ref="AJ85:AJ86"/>
    <mergeCell ref="Y85:Y86"/>
    <mergeCell ref="Z85:Z86"/>
    <mergeCell ref="AA85:AA86"/>
    <mergeCell ref="AB85:AB86"/>
    <mergeCell ref="AC85:AC86"/>
    <mergeCell ref="AD85:AD86"/>
    <mergeCell ref="S85:S86"/>
    <mergeCell ref="T85:T86"/>
    <mergeCell ref="U85:U86"/>
    <mergeCell ref="V85:V86"/>
    <mergeCell ref="AI81:AI82"/>
    <mergeCell ref="W85:W86"/>
    <mergeCell ref="X85:X86"/>
    <mergeCell ref="BA84:BA85"/>
    <mergeCell ref="BB84:BB85"/>
    <mergeCell ref="K85:K86"/>
    <mergeCell ref="L85:L86"/>
    <mergeCell ref="M85:M86"/>
    <mergeCell ref="N85:N86"/>
    <mergeCell ref="O85:O86"/>
    <mergeCell ref="P85:P86"/>
    <mergeCell ref="Q85:Q86"/>
    <mergeCell ref="R85:R86"/>
    <mergeCell ref="AP83:AP84"/>
    <mergeCell ref="AV83:AV84"/>
    <mergeCell ref="AW83:AW84"/>
    <mergeCell ref="AX83:AX84"/>
    <mergeCell ref="AY83:AY84"/>
    <mergeCell ref="AZ83:AZ84"/>
    <mergeCell ref="AJ83:AJ84"/>
    <mergeCell ref="AK83:AK84"/>
    <mergeCell ref="AL83:AL84"/>
    <mergeCell ref="AM83:AM84"/>
    <mergeCell ref="AN83:AN84"/>
    <mergeCell ref="AO83:AO84"/>
    <mergeCell ref="AD83:AD84"/>
    <mergeCell ref="AE83:AE84"/>
    <mergeCell ref="AF83:AF84"/>
    <mergeCell ref="AG83:AG84"/>
    <mergeCell ref="AH83:AH84"/>
    <mergeCell ref="AI83:AI84"/>
    <mergeCell ref="X83:X84"/>
    <mergeCell ref="R81:R82"/>
    <mergeCell ref="S81:S82"/>
    <mergeCell ref="T81:T82"/>
    <mergeCell ref="U81:U82"/>
    <mergeCell ref="V81:V82"/>
    <mergeCell ref="W81:W82"/>
    <mergeCell ref="K81:K82"/>
    <mergeCell ref="L81:L82"/>
    <mergeCell ref="M81:M82"/>
    <mergeCell ref="N81:N82"/>
    <mergeCell ref="O81:O82"/>
    <mergeCell ref="P81:P82"/>
    <mergeCell ref="Z83:Z84"/>
    <mergeCell ref="AA83:AA84"/>
    <mergeCell ref="AB83:AB84"/>
    <mergeCell ref="AC83:AC84"/>
    <mergeCell ref="R83:R84"/>
    <mergeCell ref="S83:S84"/>
    <mergeCell ref="T83:T84"/>
    <mergeCell ref="U83:U84"/>
    <mergeCell ref="V83:V84"/>
    <mergeCell ref="W83:W84"/>
    <mergeCell ref="K83:K84"/>
    <mergeCell ref="L83:L84"/>
    <mergeCell ref="M83:M84"/>
    <mergeCell ref="N83:N84"/>
    <mergeCell ref="O83:O84"/>
    <mergeCell ref="P83:P84"/>
    <mergeCell ref="Q83:Q84"/>
    <mergeCell ref="Y83:Y84"/>
    <mergeCell ref="BQ80:BQ81"/>
    <mergeCell ref="BR80:BR81"/>
    <mergeCell ref="BS80:BS85"/>
    <mergeCell ref="BT80:BT85"/>
    <mergeCell ref="BO83:BO85"/>
    <mergeCell ref="BP83:BP85"/>
    <mergeCell ref="BC80:BC85"/>
    <mergeCell ref="BD80:BD85"/>
    <mergeCell ref="BE80:BE85"/>
    <mergeCell ref="BF80:BF85"/>
    <mergeCell ref="BG80:BG85"/>
    <mergeCell ref="BH80:BH85"/>
    <mergeCell ref="BR78:BR79"/>
    <mergeCell ref="BS78:BS79"/>
    <mergeCell ref="BT78:BT79"/>
    <mergeCell ref="X81:X82"/>
    <mergeCell ref="Y81:Y82"/>
    <mergeCell ref="Z81:Z82"/>
    <mergeCell ref="AA81:AA82"/>
    <mergeCell ref="AB81:AB82"/>
    <mergeCell ref="AC81:AC82"/>
    <mergeCell ref="AP81:AP82"/>
    <mergeCell ref="BM81:BM85"/>
    <mergeCell ref="BN81:BN85"/>
    <mergeCell ref="AJ81:AJ82"/>
    <mergeCell ref="AK81:AK82"/>
    <mergeCell ref="AL81:AL82"/>
    <mergeCell ref="AM81:AM82"/>
    <mergeCell ref="AN81:AN82"/>
    <mergeCell ref="AO81:AO82"/>
    <mergeCell ref="AD81:AD82"/>
    <mergeCell ref="AE81:AE82"/>
    <mergeCell ref="W75:W76"/>
    <mergeCell ref="X75:X76"/>
    <mergeCell ref="Y75:Y76"/>
    <mergeCell ref="Z75:Z76"/>
    <mergeCell ref="AQ80:AQ81"/>
    <mergeCell ref="AR80:AR81"/>
    <mergeCell ref="AS80:AS81"/>
    <mergeCell ref="AT80:AT81"/>
    <mergeCell ref="AU80:AU81"/>
    <mergeCell ref="AV80:AV82"/>
    <mergeCell ref="AW80:AW82"/>
    <mergeCell ref="BI78:BI79"/>
    <mergeCell ref="BL78:BL79"/>
    <mergeCell ref="BM78:BM80"/>
    <mergeCell ref="BN78:BN80"/>
    <mergeCell ref="BO78:BO79"/>
    <mergeCell ref="BP78:BP79"/>
    <mergeCell ref="BI80:BI85"/>
    <mergeCell ref="BJ80:BJ85"/>
    <mergeCell ref="BK80:BK85"/>
    <mergeCell ref="BL80:BL85"/>
    <mergeCell ref="BC78:BC79"/>
    <mergeCell ref="BD78:BD79"/>
    <mergeCell ref="BE78:BE79"/>
    <mergeCell ref="BF78:BF79"/>
    <mergeCell ref="BG78:BG79"/>
    <mergeCell ref="BH78:BH79"/>
    <mergeCell ref="BO80:BO82"/>
    <mergeCell ref="BP80:BP82"/>
    <mergeCell ref="AF81:AF82"/>
    <mergeCell ref="AG81:AG82"/>
    <mergeCell ref="AH81:AH82"/>
    <mergeCell ref="Y73:Y74"/>
    <mergeCell ref="Z73:Z74"/>
    <mergeCell ref="AA73:AA74"/>
    <mergeCell ref="AB73:AB74"/>
    <mergeCell ref="L78:AP78"/>
    <mergeCell ref="AQ78:AU79"/>
    <mergeCell ref="AV78:AX79"/>
    <mergeCell ref="AY78:AZ79"/>
    <mergeCell ref="BA78:BA80"/>
    <mergeCell ref="BB78:BB80"/>
    <mergeCell ref="AX80:AX82"/>
    <mergeCell ref="AY80:AY82"/>
    <mergeCell ref="AZ80:AZ82"/>
    <mergeCell ref="Q81:Q82"/>
    <mergeCell ref="AO75:AO76"/>
    <mergeCell ref="AP75:AP76"/>
    <mergeCell ref="AV75:AV76"/>
    <mergeCell ref="AW75:AW76"/>
    <mergeCell ref="AX75:AX76"/>
    <mergeCell ref="AY75:AY76"/>
    <mergeCell ref="AI75:AI76"/>
    <mergeCell ref="AJ75:AJ76"/>
    <mergeCell ref="AK75:AK76"/>
    <mergeCell ref="AL75:AL76"/>
    <mergeCell ref="AM75:AM76"/>
    <mergeCell ref="AN75:AN76"/>
    <mergeCell ref="AC75:AC76"/>
    <mergeCell ref="AD75:AD76"/>
    <mergeCell ref="AE75:AE76"/>
    <mergeCell ref="AF75:AF76"/>
    <mergeCell ref="AG75:AG76"/>
    <mergeCell ref="AH75:AH76"/>
    <mergeCell ref="AC71:AC72"/>
    <mergeCell ref="AD71:AD72"/>
    <mergeCell ref="AW73:AW74"/>
    <mergeCell ref="AX73:AX74"/>
    <mergeCell ref="K75:K76"/>
    <mergeCell ref="L75:L76"/>
    <mergeCell ref="M75:M76"/>
    <mergeCell ref="N75:N76"/>
    <mergeCell ref="O75:O76"/>
    <mergeCell ref="P75:P76"/>
    <mergeCell ref="AO73:AO74"/>
    <mergeCell ref="AP73:AP74"/>
    <mergeCell ref="AV73:AV74"/>
    <mergeCell ref="Q73:Q74"/>
    <mergeCell ref="R73:R74"/>
    <mergeCell ref="S73:S74"/>
    <mergeCell ref="T73:T74"/>
    <mergeCell ref="U73:U74"/>
    <mergeCell ref="V73:V74"/>
    <mergeCell ref="K73:K74"/>
    <mergeCell ref="L73:L74"/>
    <mergeCell ref="M73:M74"/>
    <mergeCell ref="N73:N74"/>
    <mergeCell ref="O73:O74"/>
    <mergeCell ref="P73:P74"/>
    <mergeCell ref="AD73:AD74"/>
    <mergeCell ref="AE73:AE74"/>
    <mergeCell ref="AF73:AF74"/>
    <mergeCell ref="AG73:AG74"/>
    <mergeCell ref="AH73:AH74"/>
    <mergeCell ref="W73:W74"/>
    <mergeCell ref="X73:X74"/>
    <mergeCell ref="U71:U72"/>
    <mergeCell ref="V71:V72"/>
    <mergeCell ref="W71:W72"/>
    <mergeCell ref="X71:X72"/>
    <mergeCell ref="AA75:AA76"/>
    <mergeCell ref="AB75:AB76"/>
    <mergeCell ref="Q75:Q76"/>
    <mergeCell ref="R75:R76"/>
    <mergeCell ref="S75:S76"/>
    <mergeCell ref="T75:T76"/>
    <mergeCell ref="U75:U76"/>
    <mergeCell ref="V75:V76"/>
    <mergeCell ref="AX70:AX72"/>
    <mergeCell ref="AY70:AY72"/>
    <mergeCell ref="AZ70:AZ72"/>
    <mergeCell ref="BC70:BC75"/>
    <mergeCell ref="AK71:AK72"/>
    <mergeCell ref="AL71:AL72"/>
    <mergeCell ref="AM71:AM72"/>
    <mergeCell ref="AN71:AN72"/>
    <mergeCell ref="AO71:AO72"/>
    <mergeCell ref="AP71:AP72"/>
    <mergeCell ref="AE71:AE72"/>
    <mergeCell ref="AF71:AF72"/>
    <mergeCell ref="AG71:AG72"/>
    <mergeCell ref="AH71:AH72"/>
    <mergeCell ref="AI71:AI72"/>
    <mergeCell ref="AJ71:AJ72"/>
    <mergeCell ref="Y71:Y72"/>
    <mergeCell ref="Z71:Z72"/>
    <mergeCell ref="AA71:AA72"/>
    <mergeCell ref="AB71:AB72"/>
    <mergeCell ref="K71:K72"/>
    <mergeCell ref="L71:L72"/>
    <mergeCell ref="M71:M72"/>
    <mergeCell ref="N71:N72"/>
    <mergeCell ref="O71:O72"/>
    <mergeCell ref="P71:P72"/>
    <mergeCell ref="Q71:Q72"/>
    <mergeCell ref="R71:R72"/>
    <mergeCell ref="BK70:BK75"/>
    <mergeCell ref="BL70:BL75"/>
    <mergeCell ref="BO70:BO72"/>
    <mergeCell ref="BP70:BP72"/>
    <mergeCell ref="BQ70:BQ71"/>
    <mergeCell ref="BR70:BR71"/>
    <mergeCell ref="BM71:BM75"/>
    <mergeCell ref="BN71:BN75"/>
    <mergeCell ref="BO73:BO75"/>
    <mergeCell ref="BP73:BP75"/>
    <mergeCell ref="AV70:AV72"/>
    <mergeCell ref="AW70:AW72"/>
    <mergeCell ref="AY73:AY74"/>
    <mergeCell ref="AI73:AI74"/>
    <mergeCell ref="AJ73:AJ74"/>
    <mergeCell ref="AK73:AK74"/>
    <mergeCell ref="AL73:AL74"/>
    <mergeCell ref="AM73:AM74"/>
    <mergeCell ref="AN73:AN74"/>
    <mergeCell ref="AC73:AC74"/>
    <mergeCell ref="BD70:BD75"/>
    <mergeCell ref="BE70:BE75"/>
    <mergeCell ref="S71:S72"/>
    <mergeCell ref="T71:T72"/>
    <mergeCell ref="AZ73:AZ74"/>
    <mergeCell ref="BA74:BA75"/>
    <mergeCell ref="BB74:BB75"/>
    <mergeCell ref="AZ75:AZ76"/>
    <mergeCell ref="BO68:BO69"/>
    <mergeCell ref="BP68:BP69"/>
    <mergeCell ref="BR68:BR69"/>
    <mergeCell ref="BS68:BS69"/>
    <mergeCell ref="BT68:BT69"/>
    <mergeCell ref="AQ70:AQ71"/>
    <mergeCell ref="AR70:AR71"/>
    <mergeCell ref="AS70:AS71"/>
    <mergeCell ref="AT70:AT71"/>
    <mergeCell ref="AU70:AU71"/>
    <mergeCell ref="BG68:BG69"/>
    <mergeCell ref="BH68:BH69"/>
    <mergeCell ref="BI68:BI69"/>
    <mergeCell ref="BL68:BL69"/>
    <mergeCell ref="BM68:BM70"/>
    <mergeCell ref="BN68:BN70"/>
    <mergeCell ref="BG70:BG75"/>
    <mergeCell ref="BH70:BH75"/>
    <mergeCell ref="BI70:BI75"/>
    <mergeCell ref="BJ70:BJ75"/>
    <mergeCell ref="BA68:BA70"/>
    <mergeCell ref="BB68:BB70"/>
    <mergeCell ref="BC68:BC69"/>
    <mergeCell ref="BD68:BD69"/>
    <mergeCell ref="BS70:BS75"/>
    <mergeCell ref="BT70:BT75"/>
    <mergeCell ref="BE68:BE69"/>
    <mergeCell ref="BF68:BF69"/>
    <mergeCell ref="BF70:BF75"/>
    <mergeCell ref="AV65:AV66"/>
    <mergeCell ref="AW65:AW66"/>
    <mergeCell ref="AX65:AX66"/>
    <mergeCell ref="AY65:AY66"/>
    <mergeCell ref="AZ65:AZ66"/>
    <mergeCell ref="L68:AP68"/>
    <mergeCell ref="AQ68:AU69"/>
    <mergeCell ref="AV68:AX69"/>
    <mergeCell ref="AY68:AZ69"/>
    <mergeCell ref="AK65:AK66"/>
    <mergeCell ref="AL65:AL66"/>
    <mergeCell ref="AM65:AM66"/>
    <mergeCell ref="AN65:AN66"/>
    <mergeCell ref="AO65:AO66"/>
    <mergeCell ref="AP65:AP66"/>
    <mergeCell ref="AE65:AE66"/>
    <mergeCell ref="AF65:AF66"/>
    <mergeCell ref="AG65:AG66"/>
    <mergeCell ref="AH65:AH66"/>
    <mergeCell ref="AI65:AI66"/>
    <mergeCell ref="AJ65:AJ66"/>
    <mergeCell ref="Y65:Y66"/>
    <mergeCell ref="Z65:Z66"/>
    <mergeCell ref="AA65:AA66"/>
    <mergeCell ref="AB65:AB66"/>
    <mergeCell ref="AC65:AC66"/>
    <mergeCell ref="AD65:AD66"/>
    <mergeCell ref="S65:S66"/>
    <mergeCell ref="T65:T66"/>
    <mergeCell ref="U65:U66"/>
    <mergeCell ref="V65:V66"/>
    <mergeCell ref="AI61:AI62"/>
    <mergeCell ref="W65:W66"/>
    <mergeCell ref="X65:X66"/>
    <mergeCell ref="BA64:BA65"/>
    <mergeCell ref="BB64:BB65"/>
    <mergeCell ref="K65:K66"/>
    <mergeCell ref="L65:L66"/>
    <mergeCell ref="M65:M66"/>
    <mergeCell ref="N65:N66"/>
    <mergeCell ref="O65:O66"/>
    <mergeCell ref="P65:P66"/>
    <mergeCell ref="Q65:Q66"/>
    <mergeCell ref="R65:R66"/>
    <mergeCell ref="AP63:AP64"/>
    <mergeCell ref="AV63:AV64"/>
    <mergeCell ref="AW63:AW64"/>
    <mergeCell ref="AX63:AX64"/>
    <mergeCell ref="AY63:AY64"/>
    <mergeCell ref="AZ63:AZ64"/>
    <mergeCell ref="AJ63:AJ64"/>
    <mergeCell ref="AK63:AK64"/>
    <mergeCell ref="AL63:AL64"/>
    <mergeCell ref="AM63:AM64"/>
    <mergeCell ref="AN63:AN64"/>
    <mergeCell ref="AO63:AO64"/>
    <mergeCell ref="AD63:AD64"/>
    <mergeCell ref="AE63:AE64"/>
    <mergeCell ref="AF63:AF64"/>
    <mergeCell ref="AG63:AG64"/>
    <mergeCell ref="AH63:AH64"/>
    <mergeCell ref="AI63:AI64"/>
    <mergeCell ref="X63:X64"/>
    <mergeCell ref="R61:R62"/>
    <mergeCell ref="S61:S62"/>
    <mergeCell ref="T61:T62"/>
    <mergeCell ref="U61:U62"/>
    <mergeCell ref="V61:V62"/>
    <mergeCell ref="W61:W62"/>
    <mergeCell ref="K61:K62"/>
    <mergeCell ref="L61:L62"/>
    <mergeCell ref="M61:M62"/>
    <mergeCell ref="N61:N62"/>
    <mergeCell ref="O61:O62"/>
    <mergeCell ref="P61:P62"/>
    <mergeCell ref="Z63:Z64"/>
    <mergeCell ref="AA63:AA64"/>
    <mergeCell ref="AB63:AB64"/>
    <mergeCell ref="AC63:AC64"/>
    <mergeCell ref="R63:R64"/>
    <mergeCell ref="S63:S64"/>
    <mergeCell ref="T63:T64"/>
    <mergeCell ref="U63:U64"/>
    <mergeCell ref="V63:V64"/>
    <mergeCell ref="W63:W64"/>
    <mergeCell ref="K63:K64"/>
    <mergeCell ref="L63:L64"/>
    <mergeCell ref="M63:M64"/>
    <mergeCell ref="N63:N64"/>
    <mergeCell ref="O63:O64"/>
    <mergeCell ref="P63:P64"/>
    <mergeCell ref="Q63:Q64"/>
    <mergeCell ref="Y63:Y64"/>
    <mergeCell ref="BQ60:BQ61"/>
    <mergeCell ref="BR60:BR61"/>
    <mergeCell ref="BS60:BS65"/>
    <mergeCell ref="BT60:BT65"/>
    <mergeCell ref="BO63:BO65"/>
    <mergeCell ref="BP63:BP65"/>
    <mergeCell ref="BC60:BC65"/>
    <mergeCell ref="BD60:BD65"/>
    <mergeCell ref="BE60:BE65"/>
    <mergeCell ref="BF60:BF65"/>
    <mergeCell ref="BG60:BG65"/>
    <mergeCell ref="BH60:BH65"/>
    <mergeCell ref="BR58:BR59"/>
    <mergeCell ref="BS58:BS59"/>
    <mergeCell ref="BT58:BT59"/>
    <mergeCell ref="X61:X62"/>
    <mergeCell ref="Y61:Y62"/>
    <mergeCell ref="Z61:Z62"/>
    <mergeCell ref="AA61:AA62"/>
    <mergeCell ref="AB61:AB62"/>
    <mergeCell ref="AC61:AC62"/>
    <mergeCell ref="AP61:AP62"/>
    <mergeCell ref="BM61:BM65"/>
    <mergeCell ref="BN61:BN65"/>
    <mergeCell ref="AJ61:AJ62"/>
    <mergeCell ref="AK61:AK62"/>
    <mergeCell ref="AL61:AL62"/>
    <mergeCell ref="AM61:AM62"/>
    <mergeCell ref="AN61:AN62"/>
    <mergeCell ref="AO61:AO62"/>
    <mergeCell ref="AD61:AD62"/>
    <mergeCell ref="AE61:AE62"/>
    <mergeCell ref="W55:W56"/>
    <mergeCell ref="X55:X56"/>
    <mergeCell ref="Y55:Y56"/>
    <mergeCell ref="Z55:Z56"/>
    <mergeCell ref="AQ60:AQ61"/>
    <mergeCell ref="AR60:AR61"/>
    <mergeCell ref="AS60:AS61"/>
    <mergeCell ref="AT60:AT61"/>
    <mergeCell ref="AU60:AU61"/>
    <mergeCell ref="AV60:AV62"/>
    <mergeCell ref="AW60:AW62"/>
    <mergeCell ref="BI58:BI59"/>
    <mergeCell ref="BL58:BL59"/>
    <mergeCell ref="BM58:BM60"/>
    <mergeCell ref="BN58:BN60"/>
    <mergeCell ref="BO58:BO59"/>
    <mergeCell ref="BP58:BP59"/>
    <mergeCell ref="BI60:BI65"/>
    <mergeCell ref="BJ60:BJ65"/>
    <mergeCell ref="BK60:BK65"/>
    <mergeCell ref="BL60:BL65"/>
    <mergeCell ref="BC58:BC59"/>
    <mergeCell ref="BD58:BD59"/>
    <mergeCell ref="BE58:BE59"/>
    <mergeCell ref="BF58:BF59"/>
    <mergeCell ref="BG58:BG59"/>
    <mergeCell ref="BH58:BH59"/>
    <mergeCell ref="BO60:BO62"/>
    <mergeCell ref="BP60:BP62"/>
    <mergeCell ref="AF61:AF62"/>
    <mergeCell ref="AG61:AG62"/>
    <mergeCell ref="AH61:AH62"/>
    <mergeCell ref="Y53:Y54"/>
    <mergeCell ref="Z53:Z54"/>
    <mergeCell ref="AA53:AA54"/>
    <mergeCell ref="AB53:AB54"/>
    <mergeCell ref="L58:AP58"/>
    <mergeCell ref="AQ58:AU59"/>
    <mergeCell ref="AV58:AX59"/>
    <mergeCell ref="AY58:AZ59"/>
    <mergeCell ref="BA58:BA60"/>
    <mergeCell ref="BB58:BB60"/>
    <mergeCell ref="AX60:AX62"/>
    <mergeCell ref="AY60:AY62"/>
    <mergeCell ref="AZ60:AZ62"/>
    <mergeCell ref="Q61:Q62"/>
    <mergeCell ref="AO55:AO56"/>
    <mergeCell ref="AP55:AP56"/>
    <mergeCell ref="AV55:AV56"/>
    <mergeCell ref="AW55:AW56"/>
    <mergeCell ref="AX55:AX56"/>
    <mergeCell ref="AY55:AY56"/>
    <mergeCell ref="AI55:AI56"/>
    <mergeCell ref="AJ55:AJ56"/>
    <mergeCell ref="AK55:AK56"/>
    <mergeCell ref="AL55:AL56"/>
    <mergeCell ref="AM55:AM56"/>
    <mergeCell ref="AN55:AN56"/>
    <mergeCell ref="AC55:AC56"/>
    <mergeCell ref="AD55:AD56"/>
    <mergeCell ref="AE55:AE56"/>
    <mergeCell ref="AF55:AF56"/>
    <mergeCell ref="AG55:AG56"/>
    <mergeCell ref="AH55:AH56"/>
    <mergeCell ref="AC51:AC52"/>
    <mergeCell ref="AD51:AD52"/>
    <mergeCell ref="AW53:AW54"/>
    <mergeCell ref="AX53:AX54"/>
    <mergeCell ref="K55:K56"/>
    <mergeCell ref="L55:L56"/>
    <mergeCell ref="M55:M56"/>
    <mergeCell ref="N55:N56"/>
    <mergeCell ref="O55:O56"/>
    <mergeCell ref="P55:P56"/>
    <mergeCell ref="AO53:AO54"/>
    <mergeCell ref="AP53:AP54"/>
    <mergeCell ref="AV53:AV54"/>
    <mergeCell ref="Q53:Q54"/>
    <mergeCell ref="R53:R54"/>
    <mergeCell ref="S53:S54"/>
    <mergeCell ref="T53:T54"/>
    <mergeCell ref="U53:U54"/>
    <mergeCell ref="V53:V54"/>
    <mergeCell ref="K53:K54"/>
    <mergeCell ref="L53:L54"/>
    <mergeCell ref="M53:M54"/>
    <mergeCell ref="N53:N54"/>
    <mergeCell ref="O53:O54"/>
    <mergeCell ref="P53:P54"/>
    <mergeCell ref="AD53:AD54"/>
    <mergeCell ref="AE53:AE54"/>
    <mergeCell ref="AF53:AF54"/>
    <mergeCell ref="AG53:AG54"/>
    <mergeCell ref="AH53:AH54"/>
    <mergeCell ref="W53:W54"/>
    <mergeCell ref="X53:X54"/>
    <mergeCell ref="U51:U52"/>
    <mergeCell ref="V51:V52"/>
    <mergeCell ref="W51:W52"/>
    <mergeCell ref="X51:X52"/>
    <mergeCell ref="AA55:AA56"/>
    <mergeCell ref="AB55:AB56"/>
    <mergeCell ref="Q55:Q56"/>
    <mergeCell ref="R55:R56"/>
    <mergeCell ref="S55:S56"/>
    <mergeCell ref="T55:T56"/>
    <mergeCell ref="U55:U56"/>
    <mergeCell ref="V55:V56"/>
    <mergeCell ref="AX50:AX52"/>
    <mergeCell ref="AY50:AY52"/>
    <mergeCell ref="AZ50:AZ52"/>
    <mergeCell ref="BC50:BC55"/>
    <mergeCell ref="AK51:AK52"/>
    <mergeCell ref="AL51:AL52"/>
    <mergeCell ref="AM51:AM52"/>
    <mergeCell ref="AN51:AN52"/>
    <mergeCell ref="AO51:AO52"/>
    <mergeCell ref="AP51:AP52"/>
    <mergeCell ref="AE51:AE52"/>
    <mergeCell ref="AF51:AF52"/>
    <mergeCell ref="AG51:AG52"/>
    <mergeCell ref="AH51:AH52"/>
    <mergeCell ref="AI51:AI52"/>
    <mergeCell ref="AJ51:AJ52"/>
    <mergeCell ref="Y51:Y52"/>
    <mergeCell ref="Z51:Z52"/>
    <mergeCell ref="AA51:AA52"/>
    <mergeCell ref="AB51:AB52"/>
    <mergeCell ref="K51:K52"/>
    <mergeCell ref="L51:L52"/>
    <mergeCell ref="M51:M52"/>
    <mergeCell ref="N51:N52"/>
    <mergeCell ref="O51:O52"/>
    <mergeCell ref="P51:P52"/>
    <mergeCell ref="Q51:Q52"/>
    <mergeCell ref="R51:R52"/>
    <mergeCell ref="BK50:BK55"/>
    <mergeCell ref="BL50:BL55"/>
    <mergeCell ref="BO50:BO52"/>
    <mergeCell ref="BP50:BP52"/>
    <mergeCell ref="BQ50:BQ51"/>
    <mergeCell ref="BR50:BR51"/>
    <mergeCell ref="BM51:BM55"/>
    <mergeCell ref="BN51:BN55"/>
    <mergeCell ref="BO53:BO55"/>
    <mergeCell ref="BP53:BP55"/>
    <mergeCell ref="AV50:AV52"/>
    <mergeCell ref="AW50:AW52"/>
    <mergeCell ref="AY53:AY54"/>
    <mergeCell ref="AI53:AI54"/>
    <mergeCell ref="AJ53:AJ54"/>
    <mergeCell ref="AK53:AK54"/>
    <mergeCell ref="AL53:AL54"/>
    <mergeCell ref="AM53:AM54"/>
    <mergeCell ref="AN53:AN54"/>
    <mergeCell ref="AC53:AC54"/>
    <mergeCell ref="BD50:BD55"/>
    <mergeCell ref="BE50:BE55"/>
    <mergeCell ref="S51:S52"/>
    <mergeCell ref="T51:T52"/>
    <mergeCell ref="AZ53:AZ54"/>
    <mergeCell ref="BA54:BA55"/>
    <mergeCell ref="BB54:BB55"/>
    <mergeCell ref="AZ55:AZ56"/>
    <mergeCell ref="BO48:BO49"/>
    <mergeCell ref="BP48:BP49"/>
    <mergeCell ref="BR48:BR49"/>
    <mergeCell ref="BS48:BS49"/>
    <mergeCell ref="BT48:BT49"/>
    <mergeCell ref="AQ50:AQ51"/>
    <mergeCell ref="AR50:AR51"/>
    <mergeCell ref="AS50:AS51"/>
    <mergeCell ref="AT50:AT51"/>
    <mergeCell ref="AU50:AU51"/>
    <mergeCell ref="BG48:BG49"/>
    <mergeCell ref="BH48:BH49"/>
    <mergeCell ref="BI48:BI49"/>
    <mergeCell ref="BL48:BL49"/>
    <mergeCell ref="BM48:BM50"/>
    <mergeCell ref="BN48:BN50"/>
    <mergeCell ref="BG50:BG55"/>
    <mergeCell ref="BH50:BH55"/>
    <mergeCell ref="BI50:BI55"/>
    <mergeCell ref="BJ50:BJ55"/>
    <mergeCell ref="BA48:BA50"/>
    <mergeCell ref="BB48:BB50"/>
    <mergeCell ref="BC48:BC49"/>
    <mergeCell ref="BD48:BD49"/>
    <mergeCell ref="BS50:BS55"/>
    <mergeCell ref="BT50:BT55"/>
    <mergeCell ref="BE48:BE49"/>
    <mergeCell ref="BF48:BF49"/>
    <mergeCell ref="BF50:BF55"/>
    <mergeCell ref="AV45:AV46"/>
    <mergeCell ref="AW45:AW46"/>
    <mergeCell ref="AX45:AX46"/>
    <mergeCell ref="AY45:AY46"/>
    <mergeCell ref="AZ45:AZ46"/>
    <mergeCell ref="L48:AP48"/>
    <mergeCell ref="AQ48:AU49"/>
    <mergeCell ref="AV48:AX49"/>
    <mergeCell ref="AY48:AZ49"/>
    <mergeCell ref="AK45:AK46"/>
    <mergeCell ref="AL45:AL46"/>
    <mergeCell ref="AM45:AM46"/>
    <mergeCell ref="AN45:AN46"/>
    <mergeCell ref="AO45:AO46"/>
    <mergeCell ref="AP45:AP46"/>
    <mergeCell ref="AE45:AE46"/>
    <mergeCell ref="AF45:AF46"/>
    <mergeCell ref="AG45:AG46"/>
    <mergeCell ref="AH45:AH46"/>
    <mergeCell ref="AI45:AI46"/>
    <mergeCell ref="AJ45:AJ46"/>
    <mergeCell ref="Y45:Y46"/>
    <mergeCell ref="Z45:Z46"/>
    <mergeCell ref="AA45:AA46"/>
    <mergeCell ref="AB45:AB46"/>
    <mergeCell ref="AC45:AC46"/>
    <mergeCell ref="AD45:AD46"/>
    <mergeCell ref="S45:S46"/>
    <mergeCell ref="T45:T46"/>
    <mergeCell ref="U45:U46"/>
    <mergeCell ref="V45:V46"/>
    <mergeCell ref="W45:W46"/>
    <mergeCell ref="X45:X46"/>
    <mergeCell ref="BA44:BA45"/>
    <mergeCell ref="BB44:BB45"/>
    <mergeCell ref="K45:K46"/>
    <mergeCell ref="L45:L46"/>
    <mergeCell ref="M45:M46"/>
    <mergeCell ref="N45:N46"/>
    <mergeCell ref="O45:O46"/>
    <mergeCell ref="P45:P46"/>
    <mergeCell ref="Q45:Q46"/>
    <mergeCell ref="R45:R46"/>
    <mergeCell ref="AP43:AP44"/>
    <mergeCell ref="AV43:AV44"/>
    <mergeCell ref="AW43:AW44"/>
    <mergeCell ref="AX43:AX44"/>
    <mergeCell ref="AY43:AY44"/>
    <mergeCell ref="AZ43:AZ44"/>
    <mergeCell ref="AJ43:AJ44"/>
    <mergeCell ref="AK43:AK44"/>
    <mergeCell ref="AL43:AL44"/>
    <mergeCell ref="AM43:AM44"/>
    <mergeCell ref="AN43:AN44"/>
    <mergeCell ref="AO43:AO44"/>
    <mergeCell ref="AD43:AD44"/>
    <mergeCell ref="AE43:AE44"/>
    <mergeCell ref="AF43:AF44"/>
    <mergeCell ref="AG43:AG44"/>
    <mergeCell ref="AH43:AH44"/>
    <mergeCell ref="AI43:AI44"/>
    <mergeCell ref="X43:X44"/>
    <mergeCell ref="Y43:Y44"/>
    <mergeCell ref="R41:R42"/>
    <mergeCell ref="S41:S42"/>
    <mergeCell ref="T41:T42"/>
    <mergeCell ref="U41:U42"/>
    <mergeCell ref="V41:V42"/>
    <mergeCell ref="W41:W42"/>
    <mergeCell ref="K41:K42"/>
    <mergeCell ref="L41:L42"/>
    <mergeCell ref="M41:M42"/>
    <mergeCell ref="N41:N42"/>
    <mergeCell ref="O41:O42"/>
    <mergeCell ref="P41:P42"/>
    <mergeCell ref="Z43:Z44"/>
    <mergeCell ref="AA43:AA44"/>
    <mergeCell ref="AB43:AB44"/>
    <mergeCell ref="AC43:AC44"/>
    <mergeCell ref="R43:R44"/>
    <mergeCell ref="S43:S44"/>
    <mergeCell ref="T43:T44"/>
    <mergeCell ref="U43:U44"/>
    <mergeCell ref="V43:V44"/>
    <mergeCell ref="W43:W44"/>
    <mergeCell ref="K43:K44"/>
    <mergeCell ref="L43:L44"/>
    <mergeCell ref="M43:M44"/>
    <mergeCell ref="N43:N44"/>
    <mergeCell ref="O43:O44"/>
    <mergeCell ref="P43:P44"/>
    <mergeCell ref="Q43:Q44"/>
    <mergeCell ref="BR40:BR41"/>
    <mergeCell ref="BS40:BS45"/>
    <mergeCell ref="BT40:BT45"/>
    <mergeCell ref="BO43:BO45"/>
    <mergeCell ref="BP43:BP45"/>
    <mergeCell ref="BC40:BC45"/>
    <mergeCell ref="BD40:BD45"/>
    <mergeCell ref="BE40:BE45"/>
    <mergeCell ref="BF40:BF45"/>
    <mergeCell ref="BG40:BG45"/>
    <mergeCell ref="BH40:BH45"/>
    <mergeCell ref="BR38:BR39"/>
    <mergeCell ref="BS38:BS39"/>
    <mergeCell ref="BT38:BT39"/>
    <mergeCell ref="X41:X42"/>
    <mergeCell ref="Y41:Y42"/>
    <mergeCell ref="Z41:Z42"/>
    <mergeCell ref="AA41:AA42"/>
    <mergeCell ref="AB41:AB42"/>
    <mergeCell ref="AC41:AC42"/>
    <mergeCell ref="AP41:AP42"/>
    <mergeCell ref="BM41:BM45"/>
    <mergeCell ref="BN41:BN45"/>
    <mergeCell ref="AJ41:AJ42"/>
    <mergeCell ref="AK41:AK42"/>
    <mergeCell ref="AL41:AL42"/>
    <mergeCell ref="AM41:AM42"/>
    <mergeCell ref="AN41:AN42"/>
    <mergeCell ref="AO41:AO42"/>
    <mergeCell ref="AD41:AD42"/>
    <mergeCell ref="AE41:AE42"/>
    <mergeCell ref="AF41:AF42"/>
    <mergeCell ref="BM38:BM40"/>
    <mergeCell ref="BN38:BN40"/>
    <mergeCell ref="BO38:BO39"/>
    <mergeCell ref="BP38:BP39"/>
    <mergeCell ref="BI40:BI45"/>
    <mergeCell ref="BJ40:BJ45"/>
    <mergeCell ref="BK40:BK45"/>
    <mergeCell ref="BL40:BL45"/>
    <mergeCell ref="BC38:BC39"/>
    <mergeCell ref="BD38:BD39"/>
    <mergeCell ref="BE38:BE39"/>
    <mergeCell ref="BF38:BF39"/>
    <mergeCell ref="BG38:BG39"/>
    <mergeCell ref="BH38:BH39"/>
    <mergeCell ref="BO40:BO42"/>
    <mergeCell ref="BP40:BP42"/>
    <mergeCell ref="BQ40:BQ41"/>
    <mergeCell ref="AE35:AE36"/>
    <mergeCell ref="AF35:AF36"/>
    <mergeCell ref="AG35:AG36"/>
    <mergeCell ref="AH35:AH36"/>
    <mergeCell ref="W35:W36"/>
    <mergeCell ref="X35:X36"/>
    <mergeCell ref="Y35:Y36"/>
    <mergeCell ref="Z35:Z36"/>
    <mergeCell ref="AQ40:AQ41"/>
    <mergeCell ref="AR40:AR41"/>
    <mergeCell ref="AS40:AS41"/>
    <mergeCell ref="AT40:AT41"/>
    <mergeCell ref="AU40:AU41"/>
    <mergeCell ref="AV40:AV42"/>
    <mergeCell ref="AW40:AW42"/>
    <mergeCell ref="BI38:BI39"/>
    <mergeCell ref="BL38:BL39"/>
    <mergeCell ref="AG41:AG42"/>
    <mergeCell ref="AH41:AH42"/>
    <mergeCell ref="AI41:AI42"/>
    <mergeCell ref="AG33:AG34"/>
    <mergeCell ref="AH33:AH34"/>
    <mergeCell ref="W33:W34"/>
    <mergeCell ref="X33:X34"/>
    <mergeCell ref="Y33:Y34"/>
    <mergeCell ref="Z33:Z34"/>
    <mergeCell ref="AA33:AA34"/>
    <mergeCell ref="AB33:AB34"/>
    <mergeCell ref="L38:AP38"/>
    <mergeCell ref="AQ38:AU39"/>
    <mergeCell ref="AV38:AX39"/>
    <mergeCell ref="AY38:AZ39"/>
    <mergeCell ref="BA38:BA40"/>
    <mergeCell ref="BB38:BB40"/>
    <mergeCell ref="AX40:AX42"/>
    <mergeCell ref="AY40:AY42"/>
    <mergeCell ref="AZ40:AZ42"/>
    <mergeCell ref="Q41:Q42"/>
    <mergeCell ref="AO35:AO36"/>
    <mergeCell ref="AP35:AP36"/>
    <mergeCell ref="AV35:AV36"/>
    <mergeCell ref="AW35:AW36"/>
    <mergeCell ref="AX35:AX36"/>
    <mergeCell ref="AY35:AY36"/>
    <mergeCell ref="AI35:AI36"/>
    <mergeCell ref="AJ35:AJ36"/>
    <mergeCell ref="AK35:AK36"/>
    <mergeCell ref="AL35:AL36"/>
    <mergeCell ref="AM35:AM36"/>
    <mergeCell ref="AN35:AN36"/>
    <mergeCell ref="AC35:AC36"/>
    <mergeCell ref="AD35:AD36"/>
    <mergeCell ref="Y31:Y32"/>
    <mergeCell ref="Z31:Z32"/>
    <mergeCell ref="AA31:AA32"/>
    <mergeCell ref="AB31:AB32"/>
    <mergeCell ref="AC31:AC32"/>
    <mergeCell ref="AD31:AD32"/>
    <mergeCell ref="AW33:AW34"/>
    <mergeCell ref="AX33:AX34"/>
    <mergeCell ref="K35:K36"/>
    <mergeCell ref="L35:L36"/>
    <mergeCell ref="M35:M36"/>
    <mergeCell ref="N35:N36"/>
    <mergeCell ref="O35:O36"/>
    <mergeCell ref="P35:P36"/>
    <mergeCell ref="AO33:AO34"/>
    <mergeCell ref="AP33:AP34"/>
    <mergeCell ref="AV33:AV34"/>
    <mergeCell ref="Q33:Q34"/>
    <mergeCell ref="R33:R34"/>
    <mergeCell ref="S33:S34"/>
    <mergeCell ref="T33:T34"/>
    <mergeCell ref="U33:U34"/>
    <mergeCell ref="V33:V34"/>
    <mergeCell ref="K33:K34"/>
    <mergeCell ref="L33:L34"/>
    <mergeCell ref="M33:M34"/>
    <mergeCell ref="N33:N34"/>
    <mergeCell ref="O33:O34"/>
    <mergeCell ref="P33:P34"/>
    <mergeCell ref="AD33:AD34"/>
    <mergeCell ref="AE33:AE34"/>
    <mergeCell ref="AF33:AF34"/>
    <mergeCell ref="BE28:BE29"/>
    <mergeCell ref="BF28:BF29"/>
    <mergeCell ref="BD30:BD35"/>
    <mergeCell ref="BE30:BE35"/>
    <mergeCell ref="S31:S32"/>
    <mergeCell ref="T31:T32"/>
    <mergeCell ref="U31:U32"/>
    <mergeCell ref="V31:V32"/>
    <mergeCell ref="W31:W32"/>
    <mergeCell ref="X31:X32"/>
    <mergeCell ref="AA35:AA36"/>
    <mergeCell ref="AB35:AB36"/>
    <mergeCell ref="Q35:Q36"/>
    <mergeCell ref="R35:R36"/>
    <mergeCell ref="S35:S36"/>
    <mergeCell ref="T35:T36"/>
    <mergeCell ref="U35:U36"/>
    <mergeCell ref="V35:V36"/>
    <mergeCell ref="AX30:AX32"/>
    <mergeCell ref="AY30:AY32"/>
    <mergeCell ref="AZ30:AZ32"/>
    <mergeCell ref="BC30:BC35"/>
    <mergeCell ref="AK31:AK32"/>
    <mergeCell ref="AL31:AL32"/>
    <mergeCell ref="AM31:AM32"/>
    <mergeCell ref="AN31:AN32"/>
    <mergeCell ref="AO31:AO32"/>
    <mergeCell ref="AP31:AP32"/>
    <mergeCell ref="AE31:AE32"/>
    <mergeCell ref="AF31:AF32"/>
    <mergeCell ref="AG31:AG32"/>
    <mergeCell ref="AH31:AH32"/>
    <mergeCell ref="BS30:BS35"/>
    <mergeCell ref="BT30:BT35"/>
    <mergeCell ref="K31:K32"/>
    <mergeCell ref="L31:L32"/>
    <mergeCell ref="M31:M32"/>
    <mergeCell ref="N31:N32"/>
    <mergeCell ref="O31:O32"/>
    <mergeCell ref="P31:P32"/>
    <mergeCell ref="Q31:Q32"/>
    <mergeCell ref="R31:R32"/>
    <mergeCell ref="BK30:BK35"/>
    <mergeCell ref="BL30:BL35"/>
    <mergeCell ref="BO30:BO32"/>
    <mergeCell ref="BP30:BP32"/>
    <mergeCell ref="BQ30:BQ31"/>
    <mergeCell ref="BR30:BR31"/>
    <mergeCell ref="BM31:BM35"/>
    <mergeCell ref="BN31:BN35"/>
    <mergeCell ref="BO33:BO35"/>
    <mergeCell ref="BP33:BP35"/>
    <mergeCell ref="AV30:AV32"/>
    <mergeCell ref="AW30:AW32"/>
    <mergeCell ref="AY33:AY34"/>
    <mergeCell ref="AI33:AI34"/>
    <mergeCell ref="AJ33:AJ34"/>
    <mergeCell ref="AK33:AK34"/>
    <mergeCell ref="AL33:AL34"/>
    <mergeCell ref="AM33:AM34"/>
    <mergeCell ref="AN33:AN34"/>
    <mergeCell ref="AC33:AC34"/>
    <mergeCell ref="AI31:AI32"/>
    <mergeCell ref="AJ31:AJ32"/>
    <mergeCell ref="S25:S26"/>
    <mergeCell ref="T25:T26"/>
    <mergeCell ref="U25:U26"/>
    <mergeCell ref="V25:V26"/>
    <mergeCell ref="AZ33:AZ34"/>
    <mergeCell ref="BA34:BA35"/>
    <mergeCell ref="BB34:BB35"/>
    <mergeCell ref="AZ35:AZ36"/>
    <mergeCell ref="BO28:BO29"/>
    <mergeCell ref="BP28:BP29"/>
    <mergeCell ref="BR28:BR29"/>
    <mergeCell ref="BS28:BS29"/>
    <mergeCell ref="BT28:BT29"/>
    <mergeCell ref="AQ30:AQ31"/>
    <mergeCell ref="AR30:AR31"/>
    <mergeCell ref="AS30:AS31"/>
    <mergeCell ref="AT30:AT31"/>
    <mergeCell ref="AU30:AU31"/>
    <mergeCell ref="BG28:BG29"/>
    <mergeCell ref="BH28:BH29"/>
    <mergeCell ref="BI28:BI29"/>
    <mergeCell ref="BL28:BL29"/>
    <mergeCell ref="BM28:BM30"/>
    <mergeCell ref="BN28:BN30"/>
    <mergeCell ref="BG30:BG35"/>
    <mergeCell ref="BH30:BH35"/>
    <mergeCell ref="BI30:BI35"/>
    <mergeCell ref="BJ30:BJ35"/>
    <mergeCell ref="BA28:BA30"/>
    <mergeCell ref="BB28:BB30"/>
    <mergeCell ref="BC28:BC29"/>
    <mergeCell ref="BD28:BD29"/>
    <mergeCell ref="AH23:AH24"/>
    <mergeCell ref="AI23:AI24"/>
    <mergeCell ref="X23:X24"/>
    <mergeCell ref="Y23:Y24"/>
    <mergeCell ref="BF30:BF35"/>
    <mergeCell ref="AV25:AV26"/>
    <mergeCell ref="AW25:AW26"/>
    <mergeCell ref="AX25:AX26"/>
    <mergeCell ref="AY25:AY26"/>
    <mergeCell ref="AZ25:AZ26"/>
    <mergeCell ref="L28:AP28"/>
    <mergeCell ref="AQ28:AU29"/>
    <mergeCell ref="AV28:AX29"/>
    <mergeCell ref="AY28:AZ29"/>
    <mergeCell ref="AK25:AK26"/>
    <mergeCell ref="AL25:AL26"/>
    <mergeCell ref="AM25:AM26"/>
    <mergeCell ref="AN25:AN26"/>
    <mergeCell ref="AO25:AO26"/>
    <mergeCell ref="AP25:AP26"/>
    <mergeCell ref="AE25:AE26"/>
    <mergeCell ref="AF25:AF26"/>
    <mergeCell ref="AG25:AG26"/>
    <mergeCell ref="AH25:AH26"/>
    <mergeCell ref="AI25:AI26"/>
    <mergeCell ref="AJ25:AJ26"/>
    <mergeCell ref="Y25:Y26"/>
    <mergeCell ref="Z25:Z26"/>
    <mergeCell ref="AA25:AA26"/>
    <mergeCell ref="AB25:AB26"/>
    <mergeCell ref="AC25:AC26"/>
    <mergeCell ref="AD25:AD26"/>
    <mergeCell ref="AF21:AF22"/>
    <mergeCell ref="AG21:AG22"/>
    <mergeCell ref="AH21:AH22"/>
    <mergeCell ref="AI21:AI22"/>
    <mergeCell ref="W25:W26"/>
    <mergeCell ref="X25:X26"/>
    <mergeCell ref="BA24:BA25"/>
    <mergeCell ref="BB24:BB25"/>
    <mergeCell ref="K25:K26"/>
    <mergeCell ref="L25:L26"/>
    <mergeCell ref="M25:M26"/>
    <mergeCell ref="N25:N26"/>
    <mergeCell ref="O25:O26"/>
    <mergeCell ref="P25:P26"/>
    <mergeCell ref="Q25:Q26"/>
    <mergeCell ref="R25:R26"/>
    <mergeCell ref="AP23:AP24"/>
    <mergeCell ref="AV23:AV24"/>
    <mergeCell ref="AW23:AW24"/>
    <mergeCell ref="AX23:AX24"/>
    <mergeCell ref="AY23:AY24"/>
    <mergeCell ref="AZ23:AZ24"/>
    <mergeCell ref="AJ23:AJ24"/>
    <mergeCell ref="AK23:AK24"/>
    <mergeCell ref="AL23:AL24"/>
    <mergeCell ref="AM23:AM24"/>
    <mergeCell ref="AN23:AN24"/>
    <mergeCell ref="AO23:AO24"/>
    <mergeCell ref="AD23:AD24"/>
    <mergeCell ref="AE23:AE24"/>
    <mergeCell ref="AF23:AF24"/>
    <mergeCell ref="AG23:AG24"/>
    <mergeCell ref="R21:R22"/>
    <mergeCell ref="S21:S22"/>
    <mergeCell ref="T21:T22"/>
    <mergeCell ref="U21:U22"/>
    <mergeCell ref="V21:V22"/>
    <mergeCell ref="W21:W22"/>
    <mergeCell ref="K21:K22"/>
    <mergeCell ref="L21:L22"/>
    <mergeCell ref="M21:M22"/>
    <mergeCell ref="N21:N22"/>
    <mergeCell ref="O21:O22"/>
    <mergeCell ref="P21:P22"/>
    <mergeCell ref="Z23:Z24"/>
    <mergeCell ref="AA23:AA24"/>
    <mergeCell ref="AB23:AB24"/>
    <mergeCell ref="AC23:AC24"/>
    <mergeCell ref="R23:R24"/>
    <mergeCell ref="S23:S24"/>
    <mergeCell ref="T23:T24"/>
    <mergeCell ref="U23:U24"/>
    <mergeCell ref="V23:V24"/>
    <mergeCell ref="W23:W24"/>
    <mergeCell ref="K23:K24"/>
    <mergeCell ref="L23:L24"/>
    <mergeCell ref="M23:M24"/>
    <mergeCell ref="N23:N24"/>
    <mergeCell ref="O23:O24"/>
    <mergeCell ref="P23:P24"/>
    <mergeCell ref="Q23:Q24"/>
    <mergeCell ref="BQ20:BQ21"/>
    <mergeCell ref="BR20:BR21"/>
    <mergeCell ref="BS20:BS25"/>
    <mergeCell ref="BT20:BT25"/>
    <mergeCell ref="BO23:BO25"/>
    <mergeCell ref="BP23:BP25"/>
    <mergeCell ref="BC20:BC25"/>
    <mergeCell ref="BD20:BD25"/>
    <mergeCell ref="BE20:BE25"/>
    <mergeCell ref="BF20:BF25"/>
    <mergeCell ref="BG20:BG25"/>
    <mergeCell ref="BH20:BH25"/>
    <mergeCell ref="BR18:BR19"/>
    <mergeCell ref="BS18:BS19"/>
    <mergeCell ref="BT18:BT19"/>
    <mergeCell ref="X21:X22"/>
    <mergeCell ref="Y21:Y22"/>
    <mergeCell ref="Z21:Z22"/>
    <mergeCell ref="AA21:AA22"/>
    <mergeCell ref="AB21:AB22"/>
    <mergeCell ref="AC21:AC22"/>
    <mergeCell ref="AP21:AP22"/>
    <mergeCell ref="BM21:BM25"/>
    <mergeCell ref="BN21:BN25"/>
    <mergeCell ref="AJ21:AJ22"/>
    <mergeCell ref="AK21:AK22"/>
    <mergeCell ref="AL21:AL22"/>
    <mergeCell ref="AM21:AM22"/>
    <mergeCell ref="AN21:AN22"/>
    <mergeCell ref="AO21:AO22"/>
    <mergeCell ref="AD21:AD22"/>
    <mergeCell ref="AE21:AE22"/>
    <mergeCell ref="AQ20:AQ21"/>
    <mergeCell ref="AR20:AR21"/>
    <mergeCell ref="AS20:AS21"/>
    <mergeCell ref="AT20:AT21"/>
    <mergeCell ref="AU20:AU21"/>
    <mergeCell ref="AV20:AV22"/>
    <mergeCell ref="AW20:AW22"/>
    <mergeCell ref="BI18:BI19"/>
    <mergeCell ref="BL18:BL19"/>
    <mergeCell ref="BM18:BM20"/>
    <mergeCell ref="BN18:BN20"/>
    <mergeCell ref="BO18:BO19"/>
    <mergeCell ref="BP18:BP19"/>
    <mergeCell ref="BI20:BI25"/>
    <mergeCell ref="BJ20:BJ25"/>
    <mergeCell ref="BK20:BK25"/>
    <mergeCell ref="BL20:BL25"/>
    <mergeCell ref="BC18:BC19"/>
    <mergeCell ref="BD18:BD19"/>
    <mergeCell ref="BE18:BE19"/>
    <mergeCell ref="BF18:BF19"/>
    <mergeCell ref="BG18:BG19"/>
    <mergeCell ref="BH18:BH19"/>
    <mergeCell ref="BO20:BO22"/>
    <mergeCell ref="BP20:BP22"/>
    <mergeCell ref="L18:AP18"/>
    <mergeCell ref="AQ18:AU19"/>
    <mergeCell ref="AV18:AX19"/>
    <mergeCell ref="AY18:AZ19"/>
    <mergeCell ref="BA18:BA20"/>
    <mergeCell ref="BB18:BB20"/>
    <mergeCell ref="AX20:AX22"/>
    <mergeCell ref="AY20:AY22"/>
    <mergeCell ref="AZ20:AZ22"/>
    <mergeCell ref="Q21:Q22"/>
    <mergeCell ref="AO15:AO16"/>
    <mergeCell ref="AP15:AP16"/>
    <mergeCell ref="AV15:AV16"/>
    <mergeCell ref="AW15:AW16"/>
    <mergeCell ref="AX15:AX16"/>
    <mergeCell ref="AY15:AY16"/>
    <mergeCell ref="AI15:AI16"/>
    <mergeCell ref="AJ15:AJ16"/>
    <mergeCell ref="AK15:AK16"/>
    <mergeCell ref="AL15:AL16"/>
    <mergeCell ref="AM15:AM16"/>
    <mergeCell ref="AN15:AN16"/>
    <mergeCell ref="AC15:AC16"/>
    <mergeCell ref="AD15:AD16"/>
    <mergeCell ref="AE15:AE16"/>
    <mergeCell ref="AF15:AF16"/>
    <mergeCell ref="AG15:AG16"/>
    <mergeCell ref="AH15:AH16"/>
    <mergeCell ref="W15:W16"/>
    <mergeCell ref="X15:X16"/>
    <mergeCell ref="Y15:Y16"/>
    <mergeCell ref="Z15:Z16"/>
    <mergeCell ref="W13:W14"/>
    <mergeCell ref="X13:X14"/>
    <mergeCell ref="Y13:Y14"/>
    <mergeCell ref="Z13:Z14"/>
    <mergeCell ref="AA13:AA14"/>
    <mergeCell ref="AB13:AB14"/>
    <mergeCell ref="AA15:AA16"/>
    <mergeCell ref="AB15:AB16"/>
    <mergeCell ref="Q15:Q16"/>
    <mergeCell ref="R15:R16"/>
    <mergeCell ref="S15:S16"/>
    <mergeCell ref="T15:T16"/>
    <mergeCell ref="U15:U16"/>
    <mergeCell ref="V15:V16"/>
    <mergeCell ref="K15:K16"/>
    <mergeCell ref="L15:L16"/>
    <mergeCell ref="M15:M16"/>
    <mergeCell ref="N15:N16"/>
    <mergeCell ref="O15:O16"/>
    <mergeCell ref="P15:P16"/>
    <mergeCell ref="Q13:Q14"/>
    <mergeCell ref="R13:R14"/>
    <mergeCell ref="S13:S14"/>
    <mergeCell ref="T13:T14"/>
    <mergeCell ref="U13:U14"/>
    <mergeCell ref="V13:V14"/>
    <mergeCell ref="K13:K14"/>
    <mergeCell ref="L13:L14"/>
    <mergeCell ref="M13:M14"/>
    <mergeCell ref="N13:N14"/>
    <mergeCell ref="O13:O14"/>
    <mergeCell ref="P13:P14"/>
    <mergeCell ref="AJ11:AJ12"/>
    <mergeCell ref="Y11:Y12"/>
    <mergeCell ref="Z11:Z12"/>
    <mergeCell ref="AA11:AA12"/>
    <mergeCell ref="AB11:AB12"/>
    <mergeCell ref="AC11:AC12"/>
    <mergeCell ref="AD11:AD12"/>
    <mergeCell ref="AW13:AW14"/>
    <mergeCell ref="AX13:AX14"/>
    <mergeCell ref="AY13:AY14"/>
    <mergeCell ref="AI13:AI14"/>
    <mergeCell ref="AJ13:AJ14"/>
    <mergeCell ref="AK13:AK14"/>
    <mergeCell ref="AL13:AL14"/>
    <mergeCell ref="AM13:AM14"/>
    <mergeCell ref="AN13:AN14"/>
    <mergeCell ref="AC13:AC14"/>
    <mergeCell ref="AD13:AD14"/>
    <mergeCell ref="AE13:AE14"/>
    <mergeCell ref="AF13:AF14"/>
    <mergeCell ref="AG13:AG14"/>
    <mergeCell ref="AH13:AH14"/>
    <mergeCell ref="AO13:AO14"/>
    <mergeCell ref="AP13:AP14"/>
    <mergeCell ref="AV13:AV14"/>
    <mergeCell ref="N11:N12"/>
    <mergeCell ref="O11:O12"/>
    <mergeCell ref="P11:P12"/>
    <mergeCell ref="Q11:Q12"/>
    <mergeCell ref="R11:R12"/>
    <mergeCell ref="BK10:BK15"/>
    <mergeCell ref="BL10:BL15"/>
    <mergeCell ref="BO10:BO12"/>
    <mergeCell ref="BP10:BP12"/>
    <mergeCell ref="BQ10:BQ11"/>
    <mergeCell ref="BR10:BR11"/>
    <mergeCell ref="BM11:BM15"/>
    <mergeCell ref="BN11:BN15"/>
    <mergeCell ref="BO13:BO15"/>
    <mergeCell ref="BP13:BP15"/>
    <mergeCell ref="AV10:AV12"/>
    <mergeCell ref="AW10:AW12"/>
    <mergeCell ref="AX10:AX12"/>
    <mergeCell ref="AY10:AY12"/>
    <mergeCell ref="AZ10:AZ12"/>
    <mergeCell ref="BC10:BC15"/>
    <mergeCell ref="AK11:AK12"/>
    <mergeCell ref="AL11:AL12"/>
    <mergeCell ref="AM11:AM12"/>
    <mergeCell ref="AN11:AN12"/>
    <mergeCell ref="AO11:AO12"/>
    <mergeCell ref="AP11:AP12"/>
    <mergeCell ref="AE11:AE12"/>
    <mergeCell ref="AF11:AF12"/>
    <mergeCell ref="AG11:AG12"/>
    <mergeCell ref="AH11:AH12"/>
    <mergeCell ref="AI11:AI12"/>
    <mergeCell ref="BO8:BO9"/>
    <mergeCell ref="BP8:BP9"/>
    <mergeCell ref="BR8:BR9"/>
    <mergeCell ref="BS8:BS9"/>
    <mergeCell ref="BT8:BT9"/>
    <mergeCell ref="AQ10:AQ11"/>
    <mergeCell ref="AR10:AR11"/>
    <mergeCell ref="AS10:AS11"/>
    <mergeCell ref="AT10:AT11"/>
    <mergeCell ref="AU10:AU11"/>
    <mergeCell ref="BG8:BG9"/>
    <mergeCell ref="BH8:BH9"/>
    <mergeCell ref="BI8:BI9"/>
    <mergeCell ref="BL8:BL9"/>
    <mergeCell ref="BM8:BM10"/>
    <mergeCell ref="BN8:BN10"/>
    <mergeCell ref="BG10:BG15"/>
    <mergeCell ref="BH10:BH15"/>
    <mergeCell ref="BI10:BI15"/>
    <mergeCell ref="BJ10:BJ15"/>
    <mergeCell ref="BA8:BA10"/>
    <mergeCell ref="BB8:BB10"/>
    <mergeCell ref="BC8:BC9"/>
    <mergeCell ref="BD8:BD9"/>
    <mergeCell ref="BE8:BE9"/>
    <mergeCell ref="BF8:BF9"/>
    <mergeCell ref="BD10:BD15"/>
    <mergeCell ref="BE10:BE15"/>
    <mergeCell ref="BS10:BS15"/>
    <mergeCell ref="BT10:BT15"/>
    <mergeCell ref="BL2:BL4"/>
    <mergeCell ref="K5:L5"/>
    <mergeCell ref="BF10:BF15"/>
    <mergeCell ref="X6:Y6"/>
    <mergeCell ref="AG6:AI6"/>
    <mergeCell ref="L8:AP8"/>
    <mergeCell ref="AQ8:AU9"/>
    <mergeCell ref="AV8:AX9"/>
    <mergeCell ref="AY8:AZ9"/>
    <mergeCell ref="K6:L6"/>
    <mergeCell ref="M6:N6"/>
    <mergeCell ref="O6:P6"/>
    <mergeCell ref="Q6:R6"/>
    <mergeCell ref="T6:U6"/>
    <mergeCell ref="V6:W6"/>
    <mergeCell ref="AV2:AZ4"/>
    <mergeCell ref="BE2:BE4"/>
    <mergeCell ref="BH2:BH4"/>
    <mergeCell ref="BI2:BI4"/>
    <mergeCell ref="AZ13:AZ14"/>
    <mergeCell ref="BA14:BA15"/>
    <mergeCell ref="BB14:BB15"/>
    <mergeCell ref="AZ15:AZ16"/>
    <mergeCell ref="S11:S12"/>
    <mergeCell ref="T11:T12"/>
    <mergeCell ref="U11:U12"/>
    <mergeCell ref="V11:V12"/>
    <mergeCell ref="W11:W12"/>
    <mergeCell ref="X11:X12"/>
    <mergeCell ref="K11:K12"/>
    <mergeCell ref="L11:L12"/>
    <mergeCell ref="M11:M12"/>
  </mergeCells>
  <phoneticPr fontId="1"/>
  <conditionalFormatting sqref="L9:AP11 L13:AP13 L15:AP15">
    <cfRule type="expression" dxfId="107" priority="99">
      <formula>WEEKDAY(L$9)=1</formula>
    </cfRule>
    <cfRule type="expression" dxfId="106" priority="98">
      <formula>WEEKDAY(L$9)=7</formula>
    </cfRule>
    <cfRule type="expression" dxfId="105" priority="95">
      <formula>COUNTIF(祝日,L$9)=1</formula>
    </cfRule>
  </conditionalFormatting>
  <conditionalFormatting sqref="L19:AP21 L23:AP23 L25:AP25">
    <cfRule type="expression" dxfId="104" priority="97">
      <formula>WEEKDAY(L$19)=1</formula>
    </cfRule>
    <cfRule type="expression" dxfId="103" priority="96">
      <formula>WEEKDAY(L$19)=7</formula>
    </cfRule>
    <cfRule type="expression" dxfId="102" priority="94">
      <formula>COUNTIF(祝日,L$19)=1</formula>
    </cfRule>
  </conditionalFormatting>
  <conditionalFormatting sqref="L29:AP31 L33:AP33 L35:AP35">
    <cfRule type="expression" dxfId="101" priority="93">
      <formula>WEEKDAY(L$29)=1</formula>
    </cfRule>
    <cfRule type="expression" dxfId="100" priority="92">
      <formula>WEEKDAY(L$29)=7</formula>
    </cfRule>
    <cfRule type="expression" dxfId="99" priority="91" stopIfTrue="1">
      <formula>COUNTIF(祝日,L$29)=1</formula>
    </cfRule>
  </conditionalFormatting>
  <conditionalFormatting sqref="L39:AP41 L43:AP43 L45:AP45">
    <cfRule type="expression" dxfId="98" priority="90">
      <formula>WEEKDAY(L$39)=1</formula>
    </cfRule>
    <cfRule type="expression" dxfId="97" priority="89">
      <formula>WEEKDAY(L$39)=7</formula>
    </cfRule>
    <cfRule type="expression" dxfId="96" priority="88" stopIfTrue="1">
      <formula>COUNTIF(祝日,L$39)=1</formula>
    </cfRule>
  </conditionalFormatting>
  <conditionalFormatting sqref="L49:AP51 L53:AP53 L55:AP55">
    <cfRule type="expression" dxfId="95" priority="87">
      <formula>WEEKDAY(L$49)=1</formula>
    </cfRule>
    <cfRule type="expression" dxfId="94" priority="86">
      <formula>WEEKDAY(L$49)=7</formula>
    </cfRule>
    <cfRule type="expression" dxfId="93" priority="85" stopIfTrue="1">
      <formula>COUNTIF(祝日,L$49)=1</formula>
    </cfRule>
  </conditionalFormatting>
  <conditionalFormatting sqref="L59:AP61 L63:AP63 L65:AP65">
    <cfRule type="expression" dxfId="92" priority="84">
      <formula>WEEKDAY(L$59)=1</formula>
    </cfRule>
    <cfRule type="expression" dxfId="91" priority="83">
      <formula>WEEKDAY(L$59)=7</formula>
    </cfRule>
    <cfRule type="expression" dxfId="90" priority="82" stopIfTrue="1">
      <formula>COUNTIF(祝日,L$59)=1</formula>
    </cfRule>
  </conditionalFormatting>
  <conditionalFormatting sqref="L69:AP71 L73:AP73 L75:AP75">
    <cfRule type="expression" dxfId="89" priority="81">
      <formula>WEEKDAY(L$69)=1</formula>
    </cfRule>
    <cfRule type="expression" dxfId="88" priority="80">
      <formula>WEEKDAY(L$69)=7</formula>
    </cfRule>
    <cfRule type="expression" dxfId="87" priority="79" stopIfTrue="1">
      <formula>COUNTIF(祝日,L$69)=1</formula>
    </cfRule>
  </conditionalFormatting>
  <conditionalFormatting sqref="L79:AP81 L83:AP83 L85:AP85">
    <cfRule type="expression" dxfId="86" priority="78">
      <formula>WEEKDAY(L$79)=1</formula>
    </cfRule>
    <cfRule type="expression" dxfId="85" priority="77">
      <formula>WEEKDAY(L$79)=7</formula>
    </cfRule>
    <cfRule type="expression" dxfId="84" priority="76" stopIfTrue="1">
      <formula>COUNTIF(祝日,L$79)=1</formula>
    </cfRule>
  </conditionalFormatting>
  <conditionalFormatting sqref="L89:AP91 L93:AP93 L95:AP95">
    <cfRule type="expression" dxfId="83" priority="75">
      <formula>WEEKDAY(L$89)=1</formula>
    </cfRule>
    <cfRule type="expression" dxfId="82" priority="74">
      <formula>WEEKDAY(L$89)=7</formula>
    </cfRule>
    <cfRule type="expression" dxfId="81" priority="73" stopIfTrue="1">
      <formula>COUNTIF(祝日,L$89)=1</formula>
    </cfRule>
  </conditionalFormatting>
  <conditionalFormatting sqref="L99:AP101 L103:AP103 L105:AP105">
    <cfRule type="expression" dxfId="80" priority="72">
      <formula>WEEKDAY(L$99)=1</formula>
    </cfRule>
    <cfRule type="expression" dxfId="79" priority="71">
      <formula>WEEKDAY(L$99)=7</formula>
    </cfRule>
    <cfRule type="expression" dxfId="78" priority="70" stopIfTrue="1">
      <formula>COUNTIF(祝日,L$99)=1</formula>
    </cfRule>
  </conditionalFormatting>
  <conditionalFormatting sqref="L109:AP111 L113:AP113 L115:AP115">
    <cfRule type="expression" dxfId="77" priority="69">
      <formula>WEEKDAY(L$109)=1</formula>
    </cfRule>
    <cfRule type="expression" dxfId="76" priority="68">
      <formula>WEEKDAY(L$109)=7</formula>
    </cfRule>
    <cfRule type="expression" dxfId="75" priority="67" stopIfTrue="1">
      <formula>COUNTIF(祝日,L$109)=1</formula>
    </cfRule>
  </conditionalFormatting>
  <conditionalFormatting sqref="L119:AP121 L123:AP123 L125:AP125">
    <cfRule type="expression" dxfId="74" priority="66">
      <formula>WEEKDAY(L$119)=1</formula>
    </cfRule>
    <cfRule type="expression" dxfId="73" priority="65">
      <formula>WEEKDAY(L$119)=7</formula>
    </cfRule>
    <cfRule type="expression" dxfId="72" priority="64" stopIfTrue="1">
      <formula>COUNTIF(祝日,L$119)=1</formula>
    </cfRule>
  </conditionalFormatting>
  <conditionalFormatting sqref="L129:AP131 L133:AP133 L135:AP135">
    <cfRule type="expression" dxfId="71" priority="63">
      <formula>WEEKDAY(L$129)=1</formula>
    </cfRule>
    <cfRule type="expression" dxfId="70" priority="62">
      <formula>WEEKDAY(L$129)=7</formula>
    </cfRule>
    <cfRule type="expression" dxfId="69" priority="61" stopIfTrue="1">
      <formula>COUNTIF(祝日,L$129)=1</formula>
    </cfRule>
  </conditionalFormatting>
  <conditionalFormatting sqref="L139:AP141 L143:AP143 L145:AP145">
    <cfRule type="expression" dxfId="68" priority="60">
      <formula>WEEKDAY(L$139)=1</formula>
    </cfRule>
    <cfRule type="expression" dxfId="67" priority="59">
      <formula>WEEKDAY(L$139)=7</formula>
    </cfRule>
    <cfRule type="expression" dxfId="66" priority="58" stopIfTrue="1">
      <formula>COUNTIF(祝日,L$139)=1</formula>
    </cfRule>
  </conditionalFormatting>
  <conditionalFormatting sqref="L149:AP151 L153:AP153 L155:AP155">
    <cfRule type="expression" dxfId="65" priority="102">
      <formula>WEEKDAY(L$149)=1</formula>
    </cfRule>
    <cfRule type="expression" dxfId="64" priority="101">
      <formula>WEEKDAY(L$149)=7</formula>
    </cfRule>
    <cfRule type="expression" dxfId="63" priority="100" stopIfTrue="1">
      <formula>COUNTIF(祝日,L$10686)=1</formula>
    </cfRule>
  </conditionalFormatting>
  <conditionalFormatting sqref="L159:AP161 L163:AP163 L165:AP165">
    <cfRule type="expression" dxfId="62" priority="56">
      <formula>WEEKDAY(L$159)=7</formula>
    </cfRule>
    <cfRule type="expression" dxfId="61" priority="55" stopIfTrue="1">
      <formula>COUNTIF(祝日,L$159)=1</formula>
    </cfRule>
    <cfRule type="expression" dxfId="60" priority="57">
      <formula>WEEKDAY(L$159)=1</formula>
    </cfRule>
  </conditionalFormatting>
  <conditionalFormatting sqref="L169:AP171 L173:AP173 L175:AP175">
    <cfRule type="expression" dxfId="59" priority="52" stopIfTrue="1">
      <formula>COUNTIF(祝日,L$169)=1</formula>
    </cfRule>
    <cfRule type="expression" dxfId="58" priority="53">
      <formula>WEEKDAY(L$169)=7</formula>
    </cfRule>
    <cfRule type="expression" dxfId="57" priority="54">
      <formula>WEEKDAY(L$169)=1</formula>
    </cfRule>
  </conditionalFormatting>
  <conditionalFormatting sqref="L179:AP181 L183:AP183 L185:AP185">
    <cfRule type="expression" dxfId="56" priority="51">
      <formula>WEEKDAY(L$179)=1</formula>
    </cfRule>
    <cfRule type="expression" dxfId="55" priority="50">
      <formula>WEEKDAY(L$179)=7</formula>
    </cfRule>
    <cfRule type="expression" dxfId="54" priority="49" stopIfTrue="1">
      <formula>COUNTIF(祝日,L$179)=1</formula>
    </cfRule>
  </conditionalFormatting>
  <conditionalFormatting sqref="L189:AP191 L193:AP193 L195:AP195">
    <cfRule type="expression" dxfId="53" priority="48">
      <formula>WEEKDAY(L$189)=1</formula>
    </cfRule>
    <cfRule type="expression" dxfId="52" priority="47">
      <formula>WEEKDAY(L$189)=7</formula>
    </cfRule>
    <cfRule type="expression" dxfId="51" priority="46" stopIfTrue="1">
      <formula>COUNTIF(祝日,L$189)=1</formula>
    </cfRule>
  </conditionalFormatting>
  <conditionalFormatting sqref="L199:AP201 L203:AP203 L205:AP205">
    <cfRule type="expression" dxfId="50" priority="45">
      <formula>WEEKDAY(L$199)=1</formula>
    </cfRule>
    <cfRule type="expression" dxfId="49" priority="44">
      <formula>WEEKDAY(L$199)=7</formula>
    </cfRule>
    <cfRule type="expression" dxfId="48" priority="43" stopIfTrue="1">
      <formula>COUNTIF(祝日,L$199)=1</formula>
    </cfRule>
  </conditionalFormatting>
  <conditionalFormatting sqref="L209:AP211 L213:AP213 L215:AP215">
    <cfRule type="expression" dxfId="47" priority="42">
      <formula>WEEKDAY(L$209)=1</formula>
    </cfRule>
    <cfRule type="expression" dxfId="46" priority="41">
      <formula>WEEKDAY(L$209)=7</formula>
    </cfRule>
    <cfRule type="expression" dxfId="45" priority="40" stopIfTrue="1">
      <formula>COUNTIF(祝日,L$209)=1</formula>
    </cfRule>
  </conditionalFormatting>
  <conditionalFormatting sqref="L219:AP221 L223:AP223 L225:AP225">
    <cfRule type="expression" dxfId="44" priority="39">
      <formula>WEEKDAY(L$219)=1</formula>
    </cfRule>
    <cfRule type="expression" dxfId="43" priority="38">
      <formula>WEEKDAY(L$219)=7</formula>
    </cfRule>
    <cfRule type="expression" dxfId="42" priority="37" stopIfTrue="1">
      <formula>COUNTIF(祝日,L$219)=1</formula>
    </cfRule>
  </conditionalFormatting>
  <conditionalFormatting sqref="L229:AP231 L233:AP233 L235:AP235">
    <cfRule type="expression" dxfId="41" priority="36">
      <formula>WEEKDAY(L$229)=1</formula>
    </cfRule>
    <cfRule type="expression" dxfId="40" priority="35">
      <formula>WEEKDAY(L$229)=7</formula>
    </cfRule>
    <cfRule type="expression" dxfId="39" priority="34" stopIfTrue="1">
      <formula>COUNTIF(祝日,L$229)=1</formula>
    </cfRule>
  </conditionalFormatting>
  <conditionalFormatting sqref="L239:AP241 L243:AP243 L245:AP245">
    <cfRule type="expression" dxfId="38" priority="33">
      <formula>WEEKDAY(L$239)=1</formula>
    </cfRule>
    <cfRule type="expression" dxfId="37" priority="32">
      <formula>WEEKDAY(L$239)=7</formula>
    </cfRule>
    <cfRule type="expression" dxfId="36" priority="31" stopIfTrue="1">
      <formula>COUNTIF(祝日,L$239)=1</formula>
    </cfRule>
  </conditionalFormatting>
  <conditionalFormatting sqref="L249:AP251 L253:AP253 L255:AP255">
    <cfRule type="expression" dxfId="35" priority="30">
      <formula>WEEKDAY(L$249)=1</formula>
    </cfRule>
    <cfRule type="expression" dxfId="34" priority="29">
      <formula>WEEKDAY(L$249)=7</formula>
    </cfRule>
    <cfRule type="expression" dxfId="33" priority="28" stopIfTrue="1">
      <formula>COUNTIF(祝日,L$249)=1</formula>
    </cfRule>
  </conditionalFormatting>
  <conditionalFormatting sqref="L259:AP261 L263:AP263 L265:AP265">
    <cfRule type="expression" dxfId="32" priority="25" stopIfTrue="1">
      <formula>COUNTIF(祝日,L$259)=1</formula>
    </cfRule>
    <cfRule type="expression" dxfId="31" priority="26">
      <formula>WEEKDAY(L$259)=7</formula>
    </cfRule>
    <cfRule type="expression" dxfId="30" priority="27">
      <formula>WEEKDAY(L$259)=1</formula>
    </cfRule>
  </conditionalFormatting>
  <conditionalFormatting sqref="L269:AP271 L273:AP273 L275:AP275">
    <cfRule type="expression" dxfId="29" priority="24">
      <formula>WEEKDAY(L$269)=1</formula>
    </cfRule>
    <cfRule type="expression" dxfId="28" priority="23">
      <formula>WEEKDAY(L$269)=7</formula>
    </cfRule>
    <cfRule type="expression" dxfId="27" priority="22" stopIfTrue="1">
      <formula>COUNTIF(祝日,L$269)=1</formula>
    </cfRule>
  </conditionalFormatting>
  <conditionalFormatting sqref="L279:AP281 L283:AP283 L285:AP285">
    <cfRule type="expression" dxfId="26" priority="21">
      <formula>WEEKDAY(L$279)=1</formula>
    </cfRule>
    <cfRule type="expression" dxfId="25" priority="20">
      <formula>WEEKDAY(L$279)=7</formula>
    </cfRule>
    <cfRule type="expression" dxfId="24" priority="19" stopIfTrue="1">
      <formula>COUNTIF(祝日,L$279)=1</formula>
    </cfRule>
  </conditionalFormatting>
  <conditionalFormatting sqref="L289:AP291 L293:AP293 L295:AP295">
    <cfRule type="expression" dxfId="23" priority="18">
      <formula>WEEKDAY(L$289)=1</formula>
    </cfRule>
    <cfRule type="expression" dxfId="22" priority="17">
      <formula>WEEKDAY(L$289)=7</formula>
    </cfRule>
    <cfRule type="expression" dxfId="21" priority="16" stopIfTrue="1">
      <formula>COUNTIF(祝日,L$289)=1</formula>
    </cfRule>
  </conditionalFormatting>
  <conditionalFormatting sqref="L299:AP301 L303:AP303 L305:AP305">
    <cfRule type="expression" dxfId="20" priority="15">
      <formula>WEEKDAY(L$299)=1</formula>
    </cfRule>
    <cfRule type="expression" dxfId="19" priority="14">
      <formula>WEEKDAY(L$299)=7</formula>
    </cfRule>
    <cfRule type="expression" dxfId="18" priority="13" stopIfTrue="1">
      <formula>COUNTIF(祝日,L$299)=1</formula>
    </cfRule>
  </conditionalFormatting>
  <conditionalFormatting sqref="L309:AP311 L313:AP313 L315:AP315">
    <cfRule type="expression" dxfId="17" priority="12">
      <formula>WEEKDAY(L$309)=1</formula>
    </cfRule>
    <cfRule type="expression" dxfId="16" priority="11">
      <formula>WEEKDAY(L$309)=7</formula>
    </cfRule>
    <cfRule type="expression" dxfId="15" priority="10" stopIfTrue="1">
      <formula>COUNTIF(祝日,L$309)=1</formula>
    </cfRule>
  </conditionalFormatting>
  <conditionalFormatting sqref="L319:AP321 L323:AP323 L325:AP325">
    <cfRule type="expression" dxfId="14" priority="9">
      <formula>WEEKDAY(L$319)=1</formula>
    </cfRule>
    <cfRule type="expression" dxfId="13" priority="8">
      <formula>WEEKDAY(L$319)=7</formula>
    </cfRule>
    <cfRule type="expression" dxfId="12" priority="7" stopIfTrue="1">
      <formula>COUNTIF(祝日,L$319)=1</formula>
    </cfRule>
  </conditionalFormatting>
  <conditionalFormatting sqref="L329:AP331 L333:AP333 L335:AP335">
    <cfRule type="expression" dxfId="11" priority="6">
      <formula>WEEKDAY(L$329)=1</formula>
    </cfRule>
    <cfRule type="expression" dxfId="10" priority="5">
      <formula>WEEKDAY(L$329)=7</formula>
    </cfRule>
    <cfRule type="expression" dxfId="9" priority="4" stopIfTrue="1">
      <formula>COUNTIF(祝日,L$329)=1</formula>
    </cfRule>
  </conditionalFormatting>
  <conditionalFormatting sqref="N17">
    <cfRule type="expression" dxfId="8" priority="1">
      <formula>COUNTIF(祝日,N$9)=1</formula>
    </cfRule>
    <cfRule type="expression" dxfId="7" priority="2">
      <formula>WEEKDAY(N$9)=7</formula>
    </cfRule>
    <cfRule type="expression" dxfId="6" priority="3">
      <formula>WEEKDAY(N$9)=1</formula>
    </cfRule>
  </conditionalFormatting>
  <conditionalFormatting sqref="N337">
    <cfRule type="expression" dxfId="5" priority="103">
      <formula>COUNTIF(祝日,N$9)=1</formula>
    </cfRule>
    <cfRule type="expression" dxfId="4" priority="104">
      <formula>WEEKDAY(N$9)=7</formula>
    </cfRule>
    <cfRule type="expression" dxfId="3" priority="105">
      <formula>WEEKDAY(N$9)=1</formula>
    </cfRule>
  </conditionalFormatting>
  <dataValidations disablePrompts="1" count="4">
    <dataValidation type="list" allowBlank="1" showInputMessage="1" showErrorMessage="1" sqref="L13:AP14 L23:AP24 L33:AP34 L43:AP44 L53:AP54 L63:AP64 L73:AP74 L83:AP84 L93:AP94 L103:AP104 L113:AP114 L123:AP124 L133:AP134 L143:AP144 L153:AP154 L163:AP164 L173:AP174 L183:AP184 L193:AP194 L203:AP204 L213:AP214 L223:AP224 L233:AP234 L243:AP244 L253:AP254 L263:AP264 L273:AP274 L283:AP284 L293:AP294 L303:AP304 L313:AP314 L323:AP324 L333:AP334" xr:uid="{A109C048-CF4D-40F5-81AE-F85E99BF6D78}">
      <formula1>$BD$2:$BD$3</formula1>
    </dataValidation>
    <dataValidation type="list" allowBlank="1" showInputMessage="1" showErrorMessage="1" sqref="L55:AP56 L225:AP226 L235:AP236 L245:AP246 L275:AP276 L285:AP286 L295:AP296 L305:AP306 L205:AP206 L195:AP196 L185:AP186 L215:AP216 L165:AP166 L115:AP116 L105:AP106 L95:AP96 L85:AP86 L75:AP76 L255:AP256 L335:AP336 L325:AP326 L315:AP316 L15:AP16 L135:AP136 L155:AP156 L145:AP146 L35:AP36 L45:AP46 L65:AP66 L25:AP25 L125:AP126 L175:AP176 L265:AP266" xr:uid="{2EB2634D-CC03-4921-9479-C3E74956514A}">
      <formula1>$BC$1:$BC$5</formula1>
    </dataValidation>
    <dataValidation type="list" allowBlank="1" showInputMessage="1" showErrorMessage="1" sqref="N17" xr:uid="{27CDDD7C-B065-467C-A3B1-85EA5859E0E5}">
      <formula1>$BC$2:$BC$5</formula1>
    </dataValidation>
    <dataValidation type="list" allowBlank="1" showInputMessage="1" showErrorMessage="1" sqref="AX340" xr:uid="{9B6B59C3-A3B0-4AFC-929D-DA297B690E63}">
      <formula1>"計画,実績"</formula1>
    </dataValidation>
  </dataValidations>
  <printOptions horizontalCentered="1" verticalCentered="1"/>
  <pageMargins left="0.23622047244094491" right="0.23622047244094491" top="0.55118110236220474" bottom="0.55118110236220474" header="0.31496062992125984" footer="0.31496062992125984"/>
  <pageSetup paperSize="9" scale="53"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EFCC0-D9F5-43E7-AC0C-E5C67BE26C02}">
  <sheetPr>
    <pageSetUpPr fitToPage="1"/>
  </sheetPr>
  <dimension ref="A1:Q15997"/>
  <sheetViews>
    <sheetView view="pageBreakPreview" zoomScale="115" zoomScaleNormal="115" zoomScaleSheetLayoutView="115" workbookViewId="0">
      <pane ySplit="6" topLeftCell="A70" activePane="bottomLeft" state="frozen"/>
      <selection pane="bottomLeft" activeCell="H25" sqref="H25"/>
    </sheetView>
  </sheetViews>
  <sheetFormatPr defaultRowHeight="13.5"/>
  <cols>
    <col min="1" max="1" width="7.25" customWidth="1"/>
    <col min="2" max="2" width="12.375" customWidth="1"/>
    <col min="3" max="3" width="9" style="18"/>
    <col min="4" max="4" width="12.375" style="18" customWidth="1"/>
    <col min="5" max="5" width="5.75" customWidth="1"/>
    <col min="6" max="6" width="12.375" style="93" customWidth="1"/>
    <col min="7" max="7" width="2.125" customWidth="1"/>
    <col min="12" max="12" width="9" customWidth="1"/>
    <col min="14" max="14" width="9" customWidth="1"/>
    <col min="15" max="15" width="2.125" customWidth="1"/>
    <col min="16" max="16" width="11.625" style="18" bestFit="1" customWidth="1"/>
  </cols>
  <sheetData>
    <row r="1" spans="1:17">
      <c r="A1" s="100" t="s">
        <v>130</v>
      </c>
      <c r="B1" s="117">
        <f>DATE(別紙１記載例!M6,別紙１記載例!O6,別紙１記載例!Q6)</f>
        <v>45931</v>
      </c>
      <c r="C1" s="100" t="s">
        <v>16</v>
      </c>
      <c r="D1" s="117">
        <f>DATE(別紙１記載例!T6,別紙１記載例!V6,別紙１記載例!X6)</f>
        <v>46108</v>
      </c>
      <c r="N1" s="306" t="s">
        <v>145</v>
      </c>
      <c r="O1" s="307"/>
      <c r="P1" s="307"/>
    </row>
    <row r="2" spans="1:17">
      <c r="D2" s="94"/>
      <c r="L2" s="8"/>
      <c r="N2" s="307"/>
      <c r="O2" s="307"/>
      <c r="P2" s="307"/>
    </row>
    <row r="3" spans="1:17">
      <c r="D3" s="94"/>
      <c r="N3" s="307"/>
      <c r="O3" s="307"/>
      <c r="P3" s="307"/>
    </row>
    <row r="4" spans="1:17">
      <c r="D4" s="94"/>
      <c r="N4" s="307"/>
      <c r="O4" s="307"/>
      <c r="P4" s="307"/>
    </row>
    <row r="5" spans="1:17">
      <c r="D5" s="94"/>
    </row>
    <row r="6" spans="1:17" ht="17.100000000000001" customHeight="1">
      <c r="D6" s="94"/>
      <c r="H6" s="84" t="s">
        <v>0</v>
      </c>
      <c r="I6" s="84" t="s">
        <v>76</v>
      </c>
      <c r="J6" s="84" t="s">
        <v>119</v>
      </c>
      <c r="K6" s="84" t="s">
        <v>120</v>
      </c>
      <c r="L6" s="84" t="s">
        <v>121</v>
      </c>
      <c r="M6" s="87" t="s">
        <v>122</v>
      </c>
      <c r="N6" s="86" t="s">
        <v>1</v>
      </c>
      <c r="P6" s="99" t="s">
        <v>131</v>
      </c>
      <c r="Q6" s="97"/>
    </row>
    <row r="7" spans="1:17" ht="17.100000000000001" customHeight="1">
      <c r="B7">
        <v>1</v>
      </c>
      <c r="C7" s="18" t="str">
        <f>"第"&amp;IF(B7&lt;10,DBCS(B7),B7)&amp;"週"</f>
        <v>第１週</v>
      </c>
      <c r="D7" s="94">
        <f>IFERROR(H7,"")</f>
        <v>45929</v>
      </c>
      <c r="E7" s="18" t="str">
        <f>IF(F7="","","～")</f>
        <v>～</v>
      </c>
      <c r="F7" s="94">
        <f>IFERROR(IF(AND(YEAR(H7)=YEAR(N7),MONTH(H7)=MONTH(N7)),"",N7),"")</f>
        <v>45935</v>
      </c>
      <c r="H7" s="85">
        <f>IFERROR(B1-WEEKDAY(B1,3),"")</f>
        <v>45929</v>
      </c>
      <c r="I7" s="85">
        <f t="shared" ref="I7:N7" si="0">IFERROR(H7+1,"")</f>
        <v>45930</v>
      </c>
      <c r="J7" s="85">
        <f t="shared" si="0"/>
        <v>45931</v>
      </c>
      <c r="K7" s="85">
        <f t="shared" si="0"/>
        <v>45932</v>
      </c>
      <c r="L7" s="85">
        <f t="shared" si="0"/>
        <v>45933</v>
      </c>
      <c r="M7" s="95">
        <f t="shared" si="0"/>
        <v>45934</v>
      </c>
      <c r="N7" s="96">
        <f t="shared" si="0"/>
        <v>45935</v>
      </c>
    </row>
    <row r="8" spans="1:17" ht="17.100000000000001" customHeight="1">
      <c r="D8" s="94"/>
      <c r="H8" s="84" t="str">
        <f ca="1">IFERROR(VLOOKUP(H7,別紙１記載例!$D$8:$H$1029,別紙１記載例!$G$5,FALSE),"")</f>
        <v/>
      </c>
      <c r="I8" s="84" t="str">
        <f ca="1">IFERROR(VLOOKUP(I7,別紙１記載例!$D$8:$H$1029,別紙１記載例!$G$5,FALSE),"")</f>
        <v/>
      </c>
      <c r="J8" s="84" t="str">
        <f ca="1">IFERROR(VLOOKUP(J7,別紙１記載例!$D$8:$H$1029,別紙１記載例!$G$5,FALSE),"")</f>
        <v>外</v>
      </c>
      <c r="K8" s="84" t="str">
        <f ca="1">IFERROR(VLOOKUP(K7,別紙１記載例!$D$8:$H$1029,別紙１記載例!$G$5,FALSE),"")</f>
        <v>外</v>
      </c>
      <c r="L8" s="84" t="str">
        <f ca="1">IFERROR(VLOOKUP(L7,別紙１記載例!$D$8:$H$1029,別紙１記載例!$G$5,FALSE),"")</f>
        <v>外</v>
      </c>
      <c r="M8" s="87" t="str">
        <f ca="1">IFERROR(VLOOKUP(M7,別紙１記載例!$D$8:$H$1029,別紙１記載例!$G$5,FALSE),"")</f>
        <v>外</v>
      </c>
      <c r="N8" s="86" t="str">
        <f ca="1">IFERROR(VLOOKUP(N7,別紙１記載例!$D$8:$H$1029,別紙１記載例!$G$5,FALSE),"")</f>
        <v>外</v>
      </c>
      <c r="P8" s="98" t="str">
        <f ca="1">IF(COUNTIF(H8:N8,"外")&gt;0,"非対象期間",IF(COUNTIF(H8:N8,"○")+COUNTIF(H8:N8,"▲")&gt;=2,"達成","未"))</f>
        <v>非対象期間</v>
      </c>
    </row>
    <row r="9" spans="1:17" ht="8.4499999999999993" customHeight="1">
      <c r="D9" s="94"/>
    </row>
    <row r="10" spans="1:17" ht="17.100000000000001" customHeight="1">
      <c r="B10">
        <f>B7+1</f>
        <v>2</v>
      </c>
      <c r="C10" s="18" t="str">
        <f>"第"&amp;IF(B10&lt;10,DBCS(B10),B10)&amp;"週"</f>
        <v>第２週</v>
      </c>
      <c r="D10" s="94">
        <f>IFERROR(H10,"")</f>
        <v>45936</v>
      </c>
      <c r="E10" s="18" t="str">
        <f>IF(F10="","","～")</f>
        <v/>
      </c>
      <c r="F10" s="94" t="str">
        <f>IFERROR(IF(AND(YEAR(H10)=YEAR(N10),MONTH(H10)=MONTH(N10)),"",N10),"")</f>
        <v/>
      </c>
      <c r="H10" s="85">
        <f>IFERROR(H7+7,"")</f>
        <v>45936</v>
      </c>
      <c r="I10" s="85">
        <f>IFERROR(H10+1,"")</f>
        <v>45937</v>
      </c>
      <c r="J10" s="85">
        <f t="shared" ref="J10:N10" si="1">IFERROR(I10+1,"")</f>
        <v>45938</v>
      </c>
      <c r="K10" s="85">
        <f t="shared" si="1"/>
        <v>45939</v>
      </c>
      <c r="L10" s="85">
        <f t="shared" si="1"/>
        <v>45940</v>
      </c>
      <c r="M10" s="95">
        <f t="shared" si="1"/>
        <v>45941</v>
      </c>
      <c r="N10" s="96">
        <f t="shared" si="1"/>
        <v>45942</v>
      </c>
    </row>
    <row r="11" spans="1:17" ht="17.100000000000001" customHeight="1">
      <c r="D11" s="94"/>
      <c r="H11" s="84" t="str">
        <f ca="1">IFERROR(VLOOKUP(H10,別紙１記載例!$D$8:$H$1029,別紙１記載例!$G$5,FALSE),"")</f>
        <v>外</v>
      </c>
      <c r="I11" s="84" t="str">
        <f ca="1">IFERROR(VLOOKUP(I10,別紙１記載例!$D$8:$H$1029,別紙１記載例!$G$5,FALSE),"")</f>
        <v>外</v>
      </c>
      <c r="J11" s="84" t="str">
        <f ca="1">IFERROR(VLOOKUP(J10,別紙１記載例!$D$8:$H$1029,別紙１記載例!$G$5,FALSE),"")</f>
        <v>外</v>
      </c>
      <c r="K11" s="84" t="str">
        <f ca="1">IFERROR(VLOOKUP(K10,別紙１記載例!$D$8:$H$1029,別紙１記載例!$G$5,FALSE),"")</f>
        <v>外</v>
      </c>
      <c r="L11" s="84" t="str">
        <f ca="1">IFERROR(VLOOKUP(L10,別紙１記載例!$D$8:$H$1029,別紙１記載例!$G$5,FALSE),"")</f>
        <v>外</v>
      </c>
      <c r="M11" s="87" t="str">
        <f ca="1">IFERROR(VLOOKUP(M10,別紙１記載例!$D$8:$H$1029,別紙１記載例!$G$5,FALSE),"")</f>
        <v>外</v>
      </c>
      <c r="N11" s="86" t="str">
        <f ca="1">IFERROR(VLOOKUP(N10,別紙１記載例!$D$8:$H$1029,別紙１記載例!$G$5,FALSE),"")</f>
        <v>外</v>
      </c>
      <c r="P11" s="98" t="str">
        <f ca="1">IF(COUNTIF(H11:N11,"外")&gt;0,"非対象期間",IF(COUNTIF(H11:N11,"○")+COUNTIF(H11:N11,"▲")&gt;=2,"達成","未"))</f>
        <v>非対象期間</v>
      </c>
    </row>
    <row r="12" spans="1:17" ht="8.4499999999999993" customHeight="1">
      <c r="D12" s="94"/>
    </row>
    <row r="13" spans="1:17" ht="17.100000000000001" customHeight="1">
      <c r="B13">
        <f>B10+1</f>
        <v>3</v>
      </c>
      <c r="C13" s="18" t="str">
        <f>"第"&amp;IF(B13&lt;10,DBCS(B13),B13)&amp;"週"</f>
        <v>第３週</v>
      </c>
      <c r="D13" s="94">
        <f>IFERROR(H13,"")</f>
        <v>45943</v>
      </c>
      <c r="E13" s="18" t="str">
        <f>IF(F13="","","～")</f>
        <v/>
      </c>
      <c r="F13" s="94" t="str">
        <f>IFERROR(IF(AND(YEAR(H13)=YEAR(N13),MONTH(H13)=MONTH(N13)),"",N13),"")</f>
        <v/>
      </c>
      <c r="H13" s="85">
        <f>IFERROR(H10+7,"")</f>
        <v>45943</v>
      </c>
      <c r="I13" s="85">
        <f>IFERROR(H13+1,"")</f>
        <v>45944</v>
      </c>
      <c r="J13" s="85">
        <f t="shared" ref="J13:N13" si="2">IFERROR(I13+1,"")</f>
        <v>45945</v>
      </c>
      <c r="K13" s="85">
        <f t="shared" si="2"/>
        <v>45946</v>
      </c>
      <c r="L13" s="85">
        <f t="shared" si="2"/>
        <v>45947</v>
      </c>
      <c r="M13" s="95">
        <f t="shared" si="2"/>
        <v>45948</v>
      </c>
      <c r="N13" s="96">
        <f t="shared" si="2"/>
        <v>45949</v>
      </c>
    </row>
    <row r="14" spans="1:17" ht="17.100000000000001" customHeight="1">
      <c r="D14" s="94"/>
      <c r="H14" s="84" t="str">
        <f ca="1">IFERROR(VLOOKUP(H13,別紙１記載例!$D$8:$H$1029,別紙１記載例!$G$5,FALSE),"")</f>
        <v>外</v>
      </c>
      <c r="I14" s="84" t="str">
        <f ca="1">IFERROR(VLOOKUP(I13,別紙１記載例!$D$8:$H$1029,別紙１記載例!$G$5,FALSE),"")</f>
        <v>外</v>
      </c>
      <c r="J14" s="84" t="str">
        <f ca="1">IFERROR(VLOOKUP(J13,別紙１記載例!$D$8:$H$1029,別紙１記載例!$G$5,FALSE),"")</f>
        <v>外</v>
      </c>
      <c r="K14" s="84" t="str">
        <f ca="1">IFERROR(VLOOKUP(K13,別紙１記載例!$D$8:$H$1029,別紙１記載例!$G$5,FALSE),"")</f>
        <v>外</v>
      </c>
      <c r="L14" s="84" t="str">
        <f ca="1">IFERROR(VLOOKUP(L13,別紙１記載例!$D$8:$H$1029,別紙１記載例!$G$5,FALSE),"")</f>
        <v>外</v>
      </c>
      <c r="M14" s="87" t="str">
        <f ca="1">IFERROR(VLOOKUP(M13,別紙１記載例!$D$8:$H$1029,別紙１記載例!$G$5,FALSE),"")</f>
        <v>外</v>
      </c>
      <c r="N14" s="86" t="str">
        <f ca="1">IFERROR(VLOOKUP(N13,別紙１記載例!$D$8:$H$1029,別紙１記載例!$G$5,FALSE),"")</f>
        <v>外</v>
      </c>
      <c r="P14" s="98" t="str">
        <f ca="1">IF(COUNTIF(H14:N14,"外")&gt;0,"非対象期間",IF(COUNTIF(H14:N14,"○")+COUNTIF(H14:N14,"▲")&gt;=2,"達成","未"))</f>
        <v>非対象期間</v>
      </c>
    </row>
    <row r="15" spans="1:17" ht="8.4499999999999993" customHeight="1">
      <c r="D15" s="94"/>
    </row>
    <row r="16" spans="1:17" ht="17.100000000000001" customHeight="1">
      <c r="B16">
        <f>B13+1</f>
        <v>4</v>
      </c>
      <c r="C16" s="18" t="str">
        <f>"第"&amp;IF(B16&lt;10,DBCS(B16),B16)&amp;"週"</f>
        <v>第４週</v>
      </c>
      <c r="D16" s="94">
        <f>IFERROR(H16,"")</f>
        <v>45950</v>
      </c>
      <c r="E16" s="18" t="str">
        <f>IF(F16="","","～")</f>
        <v/>
      </c>
      <c r="F16" s="94" t="str">
        <f>IFERROR(IF(AND(YEAR(H16)=YEAR(N16),MONTH(H16)=MONTH(N16)),"",N16),"")</f>
        <v/>
      </c>
      <c r="H16" s="85">
        <f>IFERROR(H13+7,"")</f>
        <v>45950</v>
      </c>
      <c r="I16" s="85">
        <f>IFERROR(H16+1,"")</f>
        <v>45951</v>
      </c>
      <c r="J16" s="85">
        <f t="shared" ref="J16:N16" si="3">IFERROR(I16+1,"")</f>
        <v>45952</v>
      </c>
      <c r="K16" s="85">
        <f t="shared" si="3"/>
        <v>45953</v>
      </c>
      <c r="L16" s="85">
        <f t="shared" si="3"/>
        <v>45954</v>
      </c>
      <c r="M16" s="95">
        <f t="shared" si="3"/>
        <v>45955</v>
      </c>
      <c r="N16" s="96">
        <f t="shared" si="3"/>
        <v>45956</v>
      </c>
    </row>
    <row r="17" spans="2:16" ht="17.100000000000001" customHeight="1">
      <c r="D17" s="94"/>
      <c r="H17" s="84" t="str">
        <f ca="1">IFERROR(VLOOKUP(H16,別紙１記載例!$D$8:$H$1029,別紙１記載例!$G$5,FALSE),"")</f>
        <v/>
      </c>
      <c r="I17" s="84" t="str">
        <f ca="1">IFERROR(VLOOKUP(I16,別紙１記載例!$D$8:$H$1029,別紙１記載例!$G$5,FALSE),"")</f>
        <v/>
      </c>
      <c r="J17" s="84" t="str">
        <f ca="1">IFERROR(VLOOKUP(J16,別紙１記載例!$D$8:$H$1029,別紙１記載例!$G$5,FALSE),"")</f>
        <v/>
      </c>
      <c r="K17" s="84" t="str">
        <f ca="1">IFERROR(VLOOKUP(K16,別紙１記載例!$D$8:$H$1029,別紙１記載例!$G$5,FALSE),"")</f>
        <v/>
      </c>
      <c r="L17" s="84" t="str">
        <f ca="1">IFERROR(VLOOKUP(L16,別紙１記載例!$D$8:$H$1029,別紙１記載例!$G$5,FALSE),"")</f>
        <v/>
      </c>
      <c r="M17" s="87" t="str">
        <f ca="1">IFERROR(VLOOKUP(M16,別紙１記載例!$D$8:$H$1029,別紙１記載例!$G$5,FALSE),"")</f>
        <v>○</v>
      </c>
      <c r="N17" s="86" t="str">
        <f ca="1">IFERROR(VLOOKUP(N16,別紙１記載例!$D$8:$H$1029,別紙１記載例!$G$5,FALSE),"")</f>
        <v>○</v>
      </c>
      <c r="P17" s="98" t="str">
        <f ca="1">IF(COUNTIF(H17:N17,"外")&gt;0,"非対象期間",IF(COUNTIF(H17:N17,"○")+COUNTIF(H17:N17,"▲")&gt;=2,"達成","未"))</f>
        <v>達成</v>
      </c>
    </row>
    <row r="18" spans="2:16" ht="8.4499999999999993" customHeight="1">
      <c r="D18" s="94"/>
    </row>
    <row r="19" spans="2:16" ht="17.100000000000001" customHeight="1">
      <c r="B19">
        <f>B16+1</f>
        <v>5</v>
      </c>
      <c r="C19" s="18" t="str">
        <f>"第"&amp;IF(B19&lt;10,DBCS(B19),B19)&amp;"週"</f>
        <v>第５週</v>
      </c>
      <c r="D19" s="94">
        <f>IFERROR(H19,"")</f>
        <v>45957</v>
      </c>
      <c r="E19" s="18" t="str">
        <f>IF(F19="","","～")</f>
        <v>～</v>
      </c>
      <c r="F19" s="94">
        <f>IFERROR(IF(AND(YEAR(H19)=YEAR(N19),MONTH(H19)=MONTH(N19)),"",N19),"")</f>
        <v>45963</v>
      </c>
      <c r="H19" s="85">
        <f>IFERROR(H16+7,"")</f>
        <v>45957</v>
      </c>
      <c r="I19" s="85">
        <f>IFERROR(H19+1,"")</f>
        <v>45958</v>
      </c>
      <c r="J19" s="85">
        <f t="shared" ref="J19:N19" si="4">IFERROR(I19+1,"")</f>
        <v>45959</v>
      </c>
      <c r="K19" s="85">
        <f t="shared" si="4"/>
        <v>45960</v>
      </c>
      <c r="L19" s="85">
        <f t="shared" si="4"/>
        <v>45961</v>
      </c>
      <c r="M19" s="95">
        <f t="shared" si="4"/>
        <v>45962</v>
      </c>
      <c r="N19" s="96">
        <f t="shared" si="4"/>
        <v>45963</v>
      </c>
    </row>
    <row r="20" spans="2:16" ht="17.100000000000001" customHeight="1">
      <c r="D20" s="94"/>
      <c r="H20" s="84" t="str">
        <f ca="1">IFERROR(VLOOKUP(H19,別紙１記載例!$D$8:$H$1029,別紙１記載例!$G$5,FALSE),"")</f>
        <v/>
      </c>
      <c r="I20" s="84" t="str">
        <f ca="1">IFERROR(VLOOKUP(I19,別紙１記載例!$D$8:$H$1029,別紙１記載例!$G$5,FALSE),"")</f>
        <v/>
      </c>
      <c r="J20" s="84" t="str">
        <f ca="1">IFERROR(VLOOKUP(J19,別紙１記載例!$D$8:$H$1029,別紙１記載例!$G$5,FALSE),"")</f>
        <v/>
      </c>
      <c r="K20" s="84" t="str">
        <f ca="1">IFERROR(VLOOKUP(K19,別紙１記載例!$D$8:$H$1029,別紙１記載例!$G$5,FALSE),"")</f>
        <v/>
      </c>
      <c r="L20" s="84" t="str">
        <f ca="1">IFERROR(VLOOKUP(L19,別紙１記載例!$D$8:$H$1029,別紙１記載例!$G$5,FALSE),"")</f>
        <v/>
      </c>
      <c r="M20" s="87" t="str">
        <f ca="1">IFERROR(VLOOKUP(M19,別紙１記載例!$D$8:$H$1029,別紙１記載例!$G$5,FALSE),"")</f>
        <v>▲</v>
      </c>
      <c r="N20" s="86" t="str">
        <f ca="1">IFERROR(VLOOKUP(N19,別紙１記載例!$D$8:$H$1029,別紙１記載例!$G$5,FALSE),"")</f>
        <v>○</v>
      </c>
      <c r="P20" s="98" t="str">
        <f ca="1">IF(COUNTIF(H20:N20,"外")&gt;0,"非対象期間",IF(COUNTIF(H20:N20,"○")+COUNTIF(H20:N20,"▲")&gt;=2,"達成","未"))</f>
        <v>達成</v>
      </c>
    </row>
    <row r="21" spans="2:16" ht="8.4499999999999993" customHeight="1">
      <c r="D21" s="94"/>
    </row>
    <row r="22" spans="2:16" ht="17.100000000000001" customHeight="1">
      <c r="B22">
        <f>B19+1</f>
        <v>6</v>
      </c>
      <c r="C22" s="18" t="str">
        <f>"第"&amp;IF(B22&lt;10,DBCS(B22),B22)&amp;"週"</f>
        <v>第６週</v>
      </c>
      <c r="D22" s="94">
        <f>IFERROR(H22,"")</f>
        <v>45964</v>
      </c>
      <c r="E22" s="18" t="str">
        <f>IF(F22="","","～")</f>
        <v/>
      </c>
      <c r="F22" s="94" t="str">
        <f>IFERROR(IF(AND(YEAR(H22)=YEAR(N22),MONTH(H22)=MONTH(N22)),"",N22),"")</f>
        <v/>
      </c>
      <c r="H22" s="85">
        <f>IFERROR(H19+7,"")</f>
        <v>45964</v>
      </c>
      <c r="I22" s="85">
        <f>IFERROR(H22+1,"")</f>
        <v>45965</v>
      </c>
      <c r="J22" s="85">
        <f t="shared" ref="J22:N22" si="5">IFERROR(I22+1,"")</f>
        <v>45966</v>
      </c>
      <c r="K22" s="85">
        <f t="shared" si="5"/>
        <v>45967</v>
      </c>
      <c r="L22" s="85">
        <f t="shared" si="5"/>
        <v>45968</v>
      </c>
      <c r="M22" s="95">
        <f t="shared" si="5"/>
        <v>45969</v>
      </c>
      <c r="N22" s="96">
        <f t="shared" si="5"/>
        <v>45970</v>
      </c>
    </row>
    <row r="23" spans="2:16" ht="17.100000000000001" customHeight="1">
      <c r="D23" s="94"/>
      <c r="H23" s="84" t="str">
        <f ca="1">IFERROR(VLOOKUP(H22,別紙１記載例!$D$8:$H$1029,別紙１記載例!$G$5,FALSE),"")</f>
        <v>○</v>
      </c>
      <c r="I23" s="84" t="str">
        <f ca="1">IFERROR(VLOOKUP(I22,別紙１記載例!$D$8:$H$1029,別紙１記載例!$G$5,FALSE),"")</f>
        <v/>
      </c>
      <c r="J23" s="84" t="str">
        <f ca="1">IFERROR(VLOOKUP(J22,別紙１記載例!$D$8:$H$1029,別紙１記載例!$G$5,FALSE),"")</f>
        <v/>
      </c>
      <c r="K23" s="84" t="str">
        <f ca="1">IFERROR(VLOOKUP(K22,別紙１記載例!$D$8:$H$1029,別紙１記載例!$G$5,FALSE),"")</f>
        <v/>
      </c>
      <c r="L23" s="84" t="str">
        <f ca="1">IFERROR(VLOOKUP(L22,別紙１記載例!$D$8:$H$1029,別紙１記載例!$G$5,FALSE),"")</f>
        <v/>
      </c>
      <c r="M23" s="87" t="str">
        <f ca="1">IFERROR(VLOOKUP(M22,別紙１記載例!$D$8:$H$1029,別紙１記載例!$G$5,FALSE),"")</f>
        <v/>
      </c>
      <c r="N23" s="86" t="str">
        <f ca="1">IFERROR(VLOOKUP(N22,別紙１記載例!$D$8:$H$1029,別紙１記載例!$G$5,FALSE),"")</f>
        <v>○</v>
      </c>
      <c r="P23" s="98" t="str">
        <f ca="1">IF(COUNTIF(H23:N23,"外")&gt;0,"非対象期間",IF(COUNTIF(H23:N23,"○")+COUNTIF(H23:N23,"▲")&gt;=2,"達成","未"))</f>
        <v>達成</v>
      </c>
    </row>
    <row r="24" spans="2:16" ht="8.4499999999999993" customHeight="1">
      <c r="D24" s="94"/>
    </row>
    <row r="25" spans="2:16" ht="17.100000000000001" customHeight="1">
      <c r="B25">
        <f>B22+1</f>
        <v>7</v>
      </c>
      <c r="C25" s="18" t="str">
        <f>"第"&amp;IF(B25&lt;10,DBCS(B25),B25)&amp;"週"</f>
        <v>第７週</v>
      </c>
      <c r="D25" s="94">
        <f>IFERROR(H25,"")</f>
        <v>45971</v>
      </c>
      <c r="E25" s="18" t="str">
        <f>IF(F25="","","～")</f>
        <v/>
      </c>
      <c r="F25" s="94" t="str">
        <f>IFERROR(IF(AND(YEAR(H25)=YEAR(N25),MONTH(H25)=MONTH(N25)),"",N25),"")</f>
        <v/>
      </c>
      <c r="H25" s="85">
        <f>IFERROR(H22+7,"")</f>
        <v>45971</v>
      </c>
      <c r="I25" s="85">
        <f>IFERROR(H25+1,"")</f>
        <v>45972</v>
      </c>
      <c r="J25" s="85">
        <f t="shared" ref="J25:N25" si="6">IFERROR(I25+1,"")</f>
        <v>45973</v>
      </c>
      <c r="K25" s="85">
        <f t="shared" si="6"/>
        <v>45974</v>
      </c>
      <c r="L25" s="85">
        <f t="shared" si="6"/>
        <v>45975</v>
      </c>
      <c r="M25" s="95">
        <f t="shared" si="6"/>
        <v>45976</v>
      </c>
      <c r="N25" s="96">
        <f t="shared" si="6"/>
        <v>45977</v>
      </c>
    </row>
    <row r="26" spans="2:16" ht="17.100000000000001" customHeight="1">
      <c r="D26" s="94"/>
      <c r="H26" s="84" t="str">
        <f ca="1">IFERROR(VLOOKUP(H25,別紙１記載例!$D$8:$H$1029,別紙１記載例!$G$5,FALSE),"")</f>
        <v/>
      </c>
      <c r="I26" s="84" t="str">
        <f ca="1">IFERROR(VLOOKUP(I25,別紙１記載例!$D$8:$H$1029,別紙１記載例!$G$5,FALSE),"")</f>
        <v/>
      </c>
      <c r="J26" s="84" t="str">
        <f ca="1">IFERROR(VLOOKUP(J25,別紙１記載例!$D$8:$H$1029,別紙１記載例!$G$5,FALSE),"")</f>
        <v/>
      </c>
      <c r="K26" s="84" t="str">
        <f ca="1">IFERROR(VLOOKUP(K25,別紙１記載例!$D$8:$H$1029,別紙１記載例!$G$5,FALSE),"")</f>
        <v/>
      </c>
      <c r="L26" s="84" t="str">
        <f ca="1">IFERROR(VLOOKUP(L25,別紙１記載例!$D$8:$H$1029,別紙１記載例!$G$5,FALSE),"")</f>
        <v/>
      </c>
      <c r="M26" s="87" t="str">
        <f ca="1">IFERROR(VLOOKUP(M25,別紙１記載例!$D$8:$H$1029,別紙１記載例!$G$5,FALSE),"")</f>
        <v>○</v>
      </c>
      <c r="N26" s="86" t="str">
        <f ca="1">IFERROR(VLOOKUP(N25,別紙１記載例!$D$8:$H$1029,別紙１記載例!$G$5,FALSE),"")</f>
        <v>○</v>
      </c>
      <c r="P26" s="98" t="str">
        <f ca="1">IF(COUNTIF(H26:N26,"外")&gt;0,"非対象期間",IF(COUNTIF(H26:N26,"○")+COUNTIF(H26:N26,"▲")&gt;=2,"達成","未"))</f>
        <v>達成</v>
      </c>
    </row>
    <row r="27" spans="2:16" ht="8.4499999999999993" customHeight="1">
      <c r="D27" s="94"/>
    </row>
    <row r="28" spans="2:16" ht="17.100000000000001" customHeight="1">
      <c r="B28">
        <f>B25+1</f>
        <v>8</v>
      </c>
      <c r="C28" s="18" t="str">
        <f>"第"&amp;IF(B28&lt;10,DBCS(B28),B28)&amp;"週"</f>
        <v>第８週</v>
      </c>
      <c r="D28" s="94">
        <f>IFERROR(H28,"")</f>
        <v>45978</v>
      </c>
      <c r="E28" s="18" t="str">
        <f>IF(F28="","","～")</f>
        <v/>
      </c>
      <c r="F28" s="94" t="str">
        <f>IFERROR(IF(AND(YEAR(H28)=YEAR(N28),MONTH(H28)=MONTH(N28)),"",N28),"")</f>
        <v/>
      </c>
      <c r="H28" s="85">
        <f>IFERROR(H25+7,"")</f>
        <v>45978</v>
      </c>
      <c r="I28" s="85">
        <f>IFERROR(H28+1,"")</f>
        <v>45979</v>
      </c>
      <c r="J28" s="85">
        <f t="shared" ref="J28:N28" si="7">IFERROR(I28+1,"")</f>
        <v>45980</v>
      </c>
      <c r="K28" s="85">
        <f t="shared" si="7"/>
        <v>45981</v>
      </c>
      <c r="L28" s="85">
        <f t="shared" si="7"/>
        <v>45982</v>
      </c>
      <c r="M28" s="95">
        <f t="shared" si="7"/>
        <v>45983</v>
      </c>
      <c r="N28" s="96">
        <f t="shared" si="7"/>
        <v>45984</v>
      </c>
    </row>
    <row r="29" spans="2:16" ht="17.100000000000001" customHeight="1">
      <c r="D29" s="94"/>
      <c r="H29" s="84" t="str">
        <f ca="1">IFERROR(VLOOKUP(H28,別紙１記載例!$D$8:$H$1029,別紙１記載例!$G$5,FALSE),"")</f>
        <v/>
      </c>
      <c r="I29" s="84" t="str">
        <f ca="1">IFERROR(VLOOKUP(I28,別紙１記載例!$D$8:$H$1029,別紙１記載例!$G$5,FALSE),"")</f>
        <v/>
      </c>
      <c r="J29" s="84" t="str">
        <f ca="1">IFERROR(VLOOKUP(J28,別紙１記載例!$D$8:$H$1029,別紙１記載例!$G$5,FALSE),"")</f>
        <v>○</v>
      </c>
      <c r="K29" s="84" t="str">
        <f ca="1">IFERROR(VLOOKUP(K28,別紙１記載例!$D$8:$H$1029,別紙１記載例!$G$5,FALSE),"")</f>
        <v/>
      </c>
      <c r="L29" s="84" t="str">
        <f ca="1">IFERROR(VLOOKUP(L28,別紙１記載例!$D$8:$H$1029,別紙１記載例!$G$5,FALSE),"")</f>
        <v/>
      </c>
      <c r="M29" s="87" t="str">
        <f ca="1">IFERROR(VLOOKUP(M28,別紙１記載例!$D$8:$H$1029,別紙１記載例!$G$5,FALSE),"")</f>
        <v/>
      </c>
      <c r="N29" s="86" t="str">
        <f ca="1">IFERROR(VLOOKUP(N28,別紙１記載例!$D$8:$H$1029,別紙１記載例!$G$5,FALSE),"")</f>
        <v>○</v>
      </c>
      <c r="P29" s="98" t="str">
        <f ca="1">IF(COUNTIF(H29:N29,"外")&gt;0,"非対象期間",IF(COUNTIF(H29:N29,"○")+COUNTIF(H29:N29,"▲")&gt;=2,"達成","未"))</f>
        <v>達成</v>
      </c>
    </row>
    <row r="30" spans="2:16" ht="8.4499999999999993" customHeight="1">
      <c r="D30" s="94"/>
    </row>
    <row r="31" spans="2:16" ht="17.100000000000001" customHeight="1">
      <c r="B31">
        <f>B28+1</f>
        <v>9</v>
      </c>
      <c r="C31" s="18" t="str">
        <f>"第"&amp;IF(B31&lt;10,DBCS(B31),B31)&amp;"週"</f>
        <v>第９週</v>
      </c>
      <c r="D31" s="94">
        <f>IFERROR(H31,"")</f>
        <v>45985</v>
      </c>
      <c r="E31" s="18" t="str">
        <f>IF(F31="","","～")</f>
        <v/>
      </c>
      <c r="F31" s="94" t="str">
        <f>IFERROR(IF(AND(YEAR(H31)=YEAR(N31),MONTH(H31)=MONTH(N31)),"",N31),"")</f>
        <v/>
      </c>
      <c r="H31" s="85">
        <f>IFERROR(H28+7,"")</f>
        <v>45985</v>
      </c>
      <c r="I31" s="85">
        <f>IFERROR(H31+1,"")</f>
        <v>45986</v>
      </c>
      <c r="J31" s="85">
        <f t="shared" ref="J31:N31" si="8">IFERROR(I31+1,"")</f>
        <v>45987</v>
      </c>
      <c r="K31" s="85">
        <f t="shared" si="8"/>
        <v>45988</v>
      </c>
      <c r="L31" s="85">
        <f t="shared" si="8"/>
        <v>45989</v>
      </c>
      <c r="M31" s="95">
        <f t="shared" si="8"/>
        <v>45990</v>
      </c>
      <c r="N31" s="96">
        <f t="shared" si="8"/>
        <v>45991</v>
      </c>
    </row>
    <row r="32" spans="2:16" ht="17.100000000000001" customHeight="1">
      <c r="D32" s="94"/>
      <c r="H32" s="84" t="str">
        <f ca="1">IFERROR(VLOOKUP(H31,別紙１記載例!$D$8:$H$1029,別紙１記載例!$G$5,FALSE),"")</f>
        <v/>
      </c>
      <c r="I32" s="84" t="str">
        <f ca="1">IFERROR(VLOOKUP(I31,別紙１記載例!$D$8:$H$1029,別紙１記載例!$G$5,FALSE),"")</f>
        <v/>
      </c>
      <c r="J32" s="84" t="str">
        <f ca="1">IFERROR(VLOOKUP(J31,別紙１記載例!$D$8:$H$1029,別紙１記載例!$G$5,FALSE),"")</f>
        <v>●</v>
      </c>
      <c r="K32" s="84" t="str">
        <f ca="1">IFERROR(VLOOKUP(K31,別紙１記載例!$D$8:$H$1029,別紙１記載例!$G$5,FALSE),"")</f>
        <v/>
      </c>
      <c r="L32" s="84" t="str">
        <f ca="1">IFERROR(VLOOKUP(L31,別紙１記載例!$D$8:$H$1029,別紙１記載例!$G$5,FALSE),"")</f>
        <v/>
      </c>
      <c r="M32" s="87" t="str">
        <f ca="1">IFERROR(VLOOKUP(M31,別紙１記載例!$D$8:$H$1029,別紙１記載例!$G$5,FALSE),"")</f>
        <v>○</v>
      </c>
      <c r="N32" s="86" t="str">
        <f ca="1">IFERROR(VLOOKUP(N31,別紙１記載例!$D$8:$H$1029,別紙１記載例!$G$5,FALSE),"")</f>
        <v>○</v>
      </c>
      <c r="P32" s="98" t="str">
        <f ca="1">IF(COUNTIF(H32:N32,"外")&gt;0,"非対象期間",IF(COUNTIF(H32:N32,"○")+COUNTIF(H32:N32,"▲")&gt;=2,"達成","未"))</f>
        <v>達成</v>
      </c>
    </row>
    <row r="33" spans="2:16" ht="8.4499999999999993" customHeight="1">
      <c r="D33" s="94"/>
    </row>
    <row r="34" spans="2:16" ht="17.100000000000001" customHeight="1">
      <c r="B34">
        <f>B31+1</f>
        <v>10</v>
      </c>
      <c r="C34" s="18" t="str">
        <f>"第"&amp;IF(B34&lt;10,DBCS(B34),B34)&amp;"週"</f>
        <v>第10週</v>
      </c>
      <c r="D34" s="94">
        <f>IFERROR(H34,"")</f>
        <v>45992</v>
      </c>
      <c r="E34" s="18" t="str">
        <f>IF(F34="","","～")</f>
        <v/>
      </c>
      <c r="F34" s="94" t="str">
        <f>IFERROR(IF(AND(YEAR(H34)=YEAR(N34),MONTH(H34)=MONTH(N34)),"",N34),"")</f>
        <v/>
      </c>
      <c r="H34" s="85">
        <f>IFERROR(H31+7,"")</f>
        <v>45992</v>
      </c>
      <c r="I34" s="85">
        <f>IFERROR(H34+1,"")</f>
        <v>45993</v>
      </c>
      <c r="J34" s="85">
        <f t="shared" ref="J34:N34" si="9">IFERROR(I34+1,"")</f>
        <v>45994</v>
      </c>
      <c r="K34" s="85">
        <f t="shared" si="9"/>
        <v>45995</v>
      </c>
      <c r="L34" s="85">
        <f t="shared" si="9"/>
        <v>45996</v>
      </c>
      <c r="M34" s="95">
        <f t="shared" si="9"/>
        <v>45997</v>
      </c>
      <c r="N34" s="96">
        <f t="shared" si="9"/>
        <v>45998</v>
      </c>
    </row>
    <row r="35" spans="2:16" ht="17.100000000000001" customHeight="1">
      <c r="D35" s="94"/>
      <c r="H35" s="84" t="str">
        <f ca="1">IFERROR(VLOOKUP(H34,別紙１記載例!$D$8:$H$1029,別紙１記載例!$G$5,FALSE),"")</f>
        <v/>
      </c>
      <c r="I35" s="84" t="str">
        <f ca="1">IFERROR(VLOOKUP(I34,別紙１記載例!$D$8:$H$1029,別紙１記載例!$G$5,FALSE),"")</f>
        <v/>
      </c>
      <c r="J35" s="84" t="str">
        <f ca="1">IFERROR(VLOOKUP(J34,別紙１記載例!$D$8:$H$1029,別紙１記載例!$G$5,FALSE),"")</f>
        <v/>
      </c>
      <c r="K35" s="84" t="str">
        <f ca="1">IFERROR(VLOOKUP(K34,別紙１記載例!$D$8:$H$1029,別紙１記載例!$G$5,FALSE),"")</f>
        <v/>
      </c>
      <c r="L35" s="84" t="str">
        <f ca="1">IFERROR(VLOOKUP(L34,別紙１記載例!$D$8:$H$1029,別紙１記載例!$G$5,FALSE),"")</f>
        <v/>
      </c>
      <c r="M35" s="87" t="str">
        <f ca="1">IFERROR(VLOOKUP(M34,別紙１記載例!$D$8:$H$1029,別紙１記載例!$G$5,FALSE),"")</f>
        <v>▲</v>
      </c>
      <c r="N35" s="86" t="str">
        <f ca="1">IFERROR(VLOOKUP(N34,別紙１記載例!$D$8:$H$1029,別紙１記載例!$G$5,FALSE),"")</f>
        <v>○</v>
      </c>
      <c r="P35" s="98" t="str">
        <f ca="1">IF(COUNTIF(H35:N35,"外")&gt;0,"非対象期間",IF(COUNTIF(H35:N35,"○")+COUNTIF(H35:N35,"▲")&gt;=2,"達成","未"))</f>
        <v>達成</v>
      </c>
    </row>
    <row r="36" spans="2:16" ht="8.4499999999999993" customHeight="1">
      <c r="D36" s="94"/>
    </row>
    <row r="37" spans="2:16" ht="17.100000000000001" customHeight="1">
      <c r="B37">
        <f>B34+1</f>
        <v>11</v>
      </c>
      <c r="C37" s="18" t="str">
        <f>"第"&amp;IF(B37&lt;10,DBCS(B37),B37)&amp;"週"</f>
        <v>第11週</v>
      </c>
      <c r="D37" s="94">
        <f>IFERROR(H37,"")</f>
        <v>45999</v>
      </c>
      <c r="E37" s="18" t="str">
        <f>IF(F37="","","～")</f>
        <v/>
      </c>
      <c r="F37" s="94" t="str">
        <f>IFERROR(IF(AND(YEAR(H37)=YEAR(N37),MONTH(H37)=MONTH(N37)),"",N37),"")</f>
        <v/>
      </c>
      <c r="H37" s="85">
        <f>IFERROR(H34+7,"")</f>
        <v>45999</v>
      </c>
      <c r="I37" s="85">
        <f>IFERROR(H37+1,"")</f>
        <v>46000</v>
      </c>
      <c r="J37" s="85">
        <f t="shared" ref="J37:N37" si="10">IFERROR(I37+1,"")</f>
        <v>46001</v>
      </c>
      <c r="K37" s="85">
        <f t="shared" si="10"/>
        <v>46002</v>
      </c>
      <c r="L37" s="85">
        <f t="shared" si="10"/>
        <v>46003</v>
      </c>
      <c r="M37" s="95">
        <f t="shared" si="10"/>
        <v>46004</v>
      </c>
      <c r="N37" s="96">
        <f t="shared" si="10"/>
        <v>46005</v>
      </c>
    </row>
    <row r="38" spans="2:16" ht="17.100000000000001" customHeight="1">
      <c r="D38" s="94"/>
      <c r="H38" s="84" t="str">
        <f ca="1">IFERROR(VLOOKUP(H37,別紙１記載例!$D$8:$H$1029,別紙１記載例!$G$5,FALSE),"")</f>
        <v>●</v>
      </c>
      <c r="I38" s="84" t="str">
        <f ca="1">IFERROR(VLOOKUP(I37,別紙１記載例!$D$8:$H$1029,別紙１記載例!$G$5,FALSE),"")</f>
        <v/>
      </c>
      <c r="J38" s="84" t="str">
        <f ca="1">IFERROR(VLOOKUP(J37,別紙１記載例!$D$8:$H$1029,別紙１記載例!$G$5,FALSE),"")</f>
        <v/>
      </c>
      <c r="K38" s="84" t="str">
        <f ca="1">IFERROR(VLOOKUP(K37,別紙１記載例!$D$8:$H$1029,別紙１記載例!$G$5,FALSE),"")</f>
        <v/>
      </c>
      <c r="L38" s="84" t="str">
        <f ca="1">IFERROR(VLOOKUP(L37,別紙１記載例!$D$8:$H$1029,別紙１記載例!$G$5,FALSE),"")</f>
        <v/>
      </c>
      <c r="M38" s="87" t="str">
        <f ca="1">IFERROR(VLOOKUP(M37,別紙１記載例!$D$8:$H$1029,別紙１記載例!$G$5,FALSE),"")</f>
        <v>○</v>
      </c>
      <c r="N38" s="86" t="str">
        <f ca="1">IFERROR(VLOOKUP(N37,別紙１記載例!$D$8:$H$1029,別紙１記載例!$G$5,FALSE),"")</f>
        <v>○</v>
      </c>
      <c r="P38" s="98" t="str">
        <f ca="1">IF(COUNTIF(H38:N38,"外")&gt;0,"非対象期間",IF(COUNTIF(H38:N38,"○")+COUNTIF(H38:N38,"▲")&gt;=2,"達成","未"))</f>
        <v>達成</v>
      </c>
    </row>
    <row r="39" spans="2:16" ht="8.4499999999999993" customHeight="1">
      <c r="D39" s="94"/>
    </row>
    <row r="40" spans="2:16" ht="17.100000000000001" customHeight="1">
      <c r="B40">
        <f>B37+1</f>
        <v>12</v>
      </c>
      <c r="C40" s="18" t="str">
        <f>"第"&amp;IF(B40&lt;10,DBCS(B40),B40)&amp;"週"</f>
        <v>第12週</v>
      </c>
      <c r="D40" s="94">
        <f>IFERROR(H40,"")</f>
        <v>46006</v>
      </c>
      <c r="E40" s="18" t="str">
        <f>IF(F40="","","～")</f>
        <v/>
      </c>
      <c r="F40" s="94" t="str">
        <f>IFERROR(IF(AND(YEAR(H40)=YEAR(N40),MONTH(H40)=MONTH(N40)),"",N40),"")</f>
        <v/>
      </c>
      <c r="H40" s="85">
        <f>IFERROR(H37+7,"")</f>
        <v>46006</v>
      </c>
      <c r="I40" s="85">
        <f>IFERROR(H40+1,"")</f>
        <v>46007</v>
      </c>
      <c r="J40" s="85">
        <f t="shared" ref="J40:N40" si="11">IFERROR(I40+1,"")</f>
        <v>46008</v>
      </c>
      <c r="K40" s="85">
        <f t="shared" si="11"/>
        <v>46009</v>
      </c>
      <c r="L40" s="85">
        <f t="shared" si="11"/>
        <v>46010</v>
      </c>
      <c r="M40" s="95">
        <f t="shared" si="11"/>
        <v>46011</v>
      </c>
      <c r="N40" s="96">
        <f t="shared" si="11"/>
        <v>46012</v>
      </c>
    </row>
    <row r="41" spans="2:16" ht="17.100000000000001" customHeight="1">
      <c r="D41" s="94"/>
      <c r="H41" s="84" t="str">
        <f ca="1">IFERROR(VLOOKUP(H40,別紙１記載例!$D$8:$H$1029,別紙１記載例!$G$5,FALSE),"")</f>
        <v/>
      </c>
      <c r="I41" s="84" t="str">
        <f ca="1">IFERROR(VLOOKUP(I40,別紙１記載例!$D$8:$H$1029,別紙１記載例!$G$5,FALSE),"")</f>
        <v/>
      </c>
      <c r="J41" s="84" t="str">
        <f ca="1">IFERROR(VLOOKUP(J40,別紙１記載例!$D$8:$H$1029,別紙１記載例!$G$5,FALSE),"")</f>
        <v>○</v>
      </c>
      <c r="K41" s="84" t="str">
        <f ca="1">IFERROR(VLOOKUP(K40,別紙１記載例!$D$8:$H$1029,別紙１記載例!$G$5,FALSE),"")</f>
        <v/>
      </c>
      <c r="L41" s="84" t="str">
        <f ca="1">IFERROR(VLOOKUP(L40,別紙１記載例!$D$8:$H$1029,別紙１記載例!$G$5,FALSE),"")</f>
        <v/>
      </c>
      <c r="M41" s="87" t="str">
        <f ca="1">IFERROR(VLOOKUP(M40,別紙１記載例!$D$8:$H$1029,別紙１記載例!$G$5,FALSE),"")</f>
        <v/>
      </c>
      <c r="N41" s="86" t="str">
        <f ca="1">IFERROR(VLOOKUP(N40,別紙１記載例!$D$8:$H$1029,別紙１記載例!$G$5,FALSE),"")</f>
        <v>○</v>
      </c>
      <c r="P41" s="98" t="str">
        <f ca="1">IF(COUNTIF(H41:N41,"外")&gt;0,"非対象期間",IF(COUNTIF(H41:N41,"○")+COUNTIF(H41:N41,"▲")&gt;=2,"達成","未"))</f>
        <v>達成</v>
      </c>
    </row>
    <row r="42" spans="2:16" ht="8.4499999999999993" customHeight="1">
      <c r="D42" s="94"/>
    </row>
    <row r="43" spans="2:16" ht="17.100000000000001" customHeight="1">
      <c r="B43">
        <f>B40+1</f>
        <v>13</v>
      </c>
      <c r="C43" s="18" t="str">
        <f>"第"&amp;IF(B43&lt;10,DBCS(B43),B43)&amp;"週"</f>
        <v>第13週</v>
      </c>
      <c r="D43" s="94">
        <f>IFERROR(H43,"")</f>
        <v>46013</v>
      </c>
      <c r="E43" s="18" t="str">
        <f>IF(F43="","","～")</f>
        <v/>
      </c>
      <c r="F43" s="94" t="str">
        <f>IFERROR(IF(AND(YEAR(H43)=YEAR(N43),MONTH(H43)=MONTH(N43)),"",N43),"")</f>
        <v/>
      </c>
      <c r="H43" s="85">
        <f>IFERROR(H40+7,"")</f>
        <v>46013</v>
      </c>
      <c r="I43" s="85">
        <f>IFERROR(H43+1,"")</f>
        <v>46014</v>
      </c>
      <c r="J43" s="85">
        <f t="shared" ref="J43:N43" si="12">IFERROR(I43+1,"")</f>
        <v>46015</v>
      </c>
      <c r="K43" s="85">
        <f t="shared" si="12"/>
        <v>46016</v>
      </c>
      <c r="L43" s="85">
        <f t="shared" si="12"/>
        <v>46017</v>
      </c>
      <c r="M43" s="95">
        <f t="shared" si="12"/>
        <v>46018</v>
      </c>
      <c r="N43" s="96">
        <f t="shared" si="12"/>
        <v>46019</v>
      </c>
    </row>
    <row r="44" spans="2:16" ht="17.100000000000001" customHeight="1">
      <c r="D44" s="94"/>
      <c r="H44" s="84" t="str">
        <f ca="1">IFERROR(VLOOKUP(H43,別紙１記載例!$D$8:$H$1029,別紙１記載例!$G$5,FALSE),"")</f>
        <v/>
      </c>
      <c r="I44" s="84" t="str">
        <f ca="1">IFERROR(VLOOKUP(I43,別紙１記載例!$D$8:$H$1029,別紙１記載例!$G$5,FALSE),"")</f>
        <v/>
      </c>
      <c r="J44" s="84" t="str">
        <f ca="1">IFERROR(VLOOKUP(J43,別紙１記載例!$D$8:$H$1029,別紙１記載例!$G$5,FALSE),"")</f>
        <v>○</v>
      </c>
      <c r="K44" s="84" t="str">
        <f ca="1">IFERROR(VLOOKUP(K43,別紙１記載例!$D$8:$H$1029,別紙１記載例!$G$5,FALSE),"")</f>
        <v/>
      </c>
      <c r="L44" s="84" t="str">
        <f ca="1">IFERROR(VLOOKUP(L43,別紙１記載例!$D$8:$H$1029,別紙１記載例!$G$5,FALSE),"")</f>
        <v/>
      </c>
      <c r="M44" s="87" t="str">
        <f ca="1">IFERROR(VLOOKUP(M43,別紙１記載例!$D$8:$H$1029,別紙１記載例!$G$5,FALSE),"")</f>
        <v/>
      </c>
      <c r="N44" s="86" t="str">
        <f ca="1">IFERROR(VLOOKUP(N43,別紙１記載例!$D$8:$H$1029,別紙１記載例!$G$5,FALSE),"")</f>
        <v>○</v>
      </c>
      <c r="P44" s="98" t="str">
        <f ca="1">IF(COUNTIF(H44:N44,"外")&gt;0,"非対象期間",IF(COUNTIF(H44:N44,"○")+COUNTIF(H44:N44,"▲")&gt;=2,"達成","未"))</f>
        <v>達成</v>
      </c>
    </row>
    <row r="45" spans="2:16" ht="8.4499999999999993" customHeight="1">
      <c r="D45" s="94"/>
    </row>
    <row r="46" spans="2:16" ht="17.100000000000001" customHeight="1">
      <c r="B46">
        <f>B43+1</f>
        <v>14</v>
      </c>
      <c r="C46" s="18" t="str">
        <f>"第"&amp;IF(B46&lt;10,DBCS(B46),B46)&amp;"週"</f>
        <v>第14週</v>
      </c>
      <c r="D46" s="94">
        <f>IFERROR(H46,"")</f>
        <v>46020</v>
      </c>
      <c r="E46" s="18" t="str">
        <f>IF(F46="","","～")</f>
        <v>～</v>
      </c>
      <c r="F46" s="94">
        <f>IFERROR(IF(AND(YEAR(H46)=YEAR(N46),MONTH(H46)=MONTH(N46)),"",N46),"")</f>
        <v>46026</v>
      </c>
      <c r="H46" s="85">
        <f>IFERROR(H43+7,"")</f>
        <v>46020</v>
      </c>
      <c r="I46" s="85">
        <f>IFERROR(H46+1,"")</f>
        <v>46021</v>
      </c>
      <c r="J46" s="85">
        <f t="shared" ref="J46:N46" si="13">IFERROR(I46+1,"")</f>
        <v>46022</v>
      </c>
      <c r="K46" s="85">
        <f t="shared" si="13"/>
        <v>46023</v>
      </c>
      <c r="L46" s="85">
        <f t="shared" si="13"/>
        <v>46024</v>
      </c>
      <c r="M46" s="95">
        <f t="shared" si="13"/>
        <v>46025</v>
      </c>
      <c r="N46" s="96">
        <f t="shared" si="13"/>
        <v>46026</v>
      </c>
    </row>
    <row r="47" spans="2:16" ht="17.100000000000001" customHeight="1">
      <c r="D47" s="94"/>
      <c r="H47" s="84" t="str">
        <f ca="1">IFERROR(VLOOKUP(H46,別紙１記載例!$D$8:$H$1029,別紙１記載例!$G$5,FALSE),"")</f>
        <v>外</v>
      </c>
      <c r="I47" s="84" t="str">
        <f ca="1">IFERROR(VLOOKUP(I46,別紙１記載例!$D$8:$H$1029,別紙１記載例!$G$5,FALSE),"")</f>
        <v>外</v>
      </c>
      <c r="J47" s="84" t="str">
        <f ca="1">IFERROR(VLOOKUP(J46,別紙１記載例!$D$8:$H$1029,別紙１記載例!$G$5,FALSE),"")</f>
        <v>外</v>
      </c>
      <c r="K47" s="84" t="str">
        <f ca="1">IFERROR(VLOOKUP(K46,別紙１記載例!$D$8:$H$1029,別紙１記載例!$G$5,FALSE),"")</f>
        <v>外</v>
      </c>
      <c r="L47" s="84" t="str">
        <f ca="1">IFERROR(VLOOKUP(L46,別紙１記載例!$D$8:$H$1029,別紙１記載例!$G$5,FALSE),"")</f>
        <v>外</v>
      </c>
      <c r="M47" s="87" t="str">
        <f ca="1">IFERROR(VLOOKUP(M46,別紙１記載例!$D$8:$H$1029,別紙１記載例!$G$5,FALSE),"")</f>
        <v>外</v>
      </c>
      <c r="N47" s="86" t="str">
        <f ca="1">IFERROR(VLOOKUP(N46,別紙１記載例!$D$8:$H$1029,別紙１記載例!$G$5,FALSE),"")</f>
        <v>外</v>
      </c>
      <c r="P47" s="98" t="str">
        <f ca="1">IF(COUNTIF(H47:N47,"外")&gt;0,"非対象期間",IF(COUNTIF(H47:N47,"○")+COUNTIF(H47:N47,"▲")&gt;=2,"達成","未"))</f>
        <v>非対象期間</v>
      </c>
    </row>
    <row r="48" spans="2:16" ht="8.4499999999999993" customHeight="1">
      <c r="D48" s="94"/>
    </row>
    <row r="49" spans="2:16" ht="17.100000000000001" customHeight="1">
      <c r="B49">
        <f>B46+1</f>
        <v>15</v>
      </c>
      <c r="C49" s="18" t="str">
        <f>"第"&amp;IF(B49&lt;10,DBCS(B49),B49)&amp;"週"</f>
        <v>第15週</v>
      </c>
      <c r="D49" s="94">
        <f>IFERROR(H49,"")</f>
        <v>46027</v>
      </c>
      <c r="E49" s="18" t="str">
        <f>IF(F49="","","～")</f>
        <v/>
      </c>
      <c r="F49" s="94" t="str">
        <f>IFERROR(IF(AND(YEAR(H49)=YEAR(N49),MONTH(H49)=MONTH(N49)),"",N49),"")</f>
        <v/>
      </c>
      <c r="H49" s="85">
        <f>IFERROR(H46+7,"")</f>
        <v>46027</v>
      </c>
      <c r="I49" s="85">
        <f>IFERROR(H49+1,"")</f>
        <v>46028</v>
      </c>
      <c r="J49" s="85">
        <f t="shared" ref="J49:N49" si="14">IFERROR(I49+1,"")</f>
        <v>46029</v>
      </c>
      <c r="K49" s="85">
        <f t="shared" si="14"/>
        <v>46030</v>
      </c>
      <c r="L49" s="85">
        <f t="shared" si="14"/>
        <v>46031</v>
      </c>
      <c r="M49" s="95">
        <f t="shared" si="14"/>
        <v>46032</v>
      </c>
      <c r="N49" s="96">
        <f t="shared" si="14"/>
        <v>46033</v>
      </c>
    </row>
    <row r="50" spans="2:16" ht="17.100000000000001" customHeight="1">
      <c r="D50" s="94"/>
      <c r="H50" s="84" t="str">
        <f ca="1">IFERROR(VLOOKUP(H49,別紙１記載例!$D$8:$H$1029,別紙１記載例!$G$5,FALSE),"")</f>
        <v/>
      </c>
      <c r="I50" s="84" t="str">
        <f ca="1">IFERROR(VLOOKUP(I49,別紙１記載例!$D$8:$H$1029,別紙１記載例!$G$5,FALSE),"")</f>
        <v/>
      </c>
      <c r="J50" s="84" t="str">
        <f ca="1">IFERROR(VLOOKUP(J49,別紙１記載例!$D$8:$H$1029,別紙１記載例!$G$5,FALSE),"")</f>
        <v/>
      </c>
      <c r="K50" s="84" t="str">
        <f ca="1">IFERROR(VLOOKUP(K49,別紙１記載例!$D$8:$H$1029,別紙１記載例!$G$5,FALSE),"")</f>
        <v/>
      </c>
      <c r="L50" s="84" t="str">
        <f ca="1">IFERROR(VLOOKUP(L49,別紙１記載例!$D$8:$H$1029,別紙１記載例!$G$5,FALSE),"")</f>
        <v/>
      </c>
      <c r="M50" s="87" t="str">
        <f ca="1">IFERROR(VLOOKUP(M49,別紙１記載例!$D$8:$H$1029,別紙１記載例!$G$5,FALSE),"")</f>
        <v>○</v>
      </c>
      <c r="N50" s="86" t="str">
        <f ca="1">IFERROR(VLOOKUP(N49,別紙１記載例!$D$8:$H$1029,別紙１記載例!$G$5,FALSE),"")</f>
        <v>○</v>
      </c>
      <c r="P50" s="98" t="str">
        <f ca="1">IF(COUNTIF(H50:N50,"外")&gt;0,"非対象期間",IF(COUNTIF(H50:N50,"○")+COUNTIF(H50:N50,"▲")&gt;=2,"達成","未"))</f>
        <v>達成</v>
      </c>
    </row>
    <row r="51" spans="2:16" ht="8.4499999999999993" customHeight="1">
      <c r="D51" s="94"/>
    </row>
    <row r="52" spans="2:16" ht="17.100000000000001" customHeight="1">
      <c r="B52">
        <f>B49+1</f>
        <v>16</v>
      </c>
      <c r="C52" s="18" t="str">
        <f>"第"&amp;IF(B52&lt;10,DBCS(B52),B52)&amp;"週"</f>
        <v>第16週</v>
      </c>
      <c r="D52" s="94">
        <f>IFERROR(H52,"")</f>
        <v>46034</v>
      </c>
      <c r="E52" s="18" t="str">
        <f>IF(F52="","","～")</f>
        <v/>
      </c>
      <c r="F52" s="94" t="str">
        <f>IFERROR(IF(AND(YEAR(H52)=YEAR(N52),MONTH(H52)=MONTH(N52)),"",N52),"")</f>
        <v/>
      </c>
      <c r="H52" s="85">
        <f>IFERROR(H49+7,"")</f>
        <v>46034</v>
      </c>
      <c r="I52" s="85">
        <f>IFERROR(H52+1,"")</f>
        <v>46035</v>
      </c>
      <c r="J52" s="85">
        <f t="shared" ref="J52:N52" si="15">IFERROR(I52+1,"")</f>
        <v>46036</v>
      </c>
      <c r="K52" s="85">
        <f t="shared" si="15"/>
        <v>46037</v>
      </c>
      <c r="L52" s="85">
        <f t="shared" si="15"/>
        <v>46038</v>
      </c>
      <c r="M52" s="95">
        <f t="shared" si="15"/>
        <v>46039</v>
      </c>
      <c r="N52" s="96">
        <f t="shared" si="15"/>
        <v>46040</v>
      </c>
    </row>
    <row r="53" spans="2:16" ht="17.100000000000001" customHeight="1">
      <c r="D53" s="94"/>
      <c r="H53" s="84" t="str">
        <f ca="1">IFERROR(VLOOKUP(H52,別紙１記載例!$D$8:$H$1029,別紙１記載例!$G$5,FALSE),"")</f>
        <v>外</v>
      </c>
      <c r="I53" s="84" t="str">
        <f ca="1">IFERROR(VLOOKUP(I52,別紙１記載例!$D$8:$H$1029,別紙１記載例!$G$5,FALSE),"")</f>
        <v>外</v>
      </c>
      <c r="J53" s="84" t="str">
        <f ca="1">IFERROR(VLOOKUP(J52,別紙１記載例!$D$8:$H$1029,別紙１記載例!$G$5,FALSE),"")</f>
        <v>外</v>
      </c>
      <c r="K53" s="84" t="str">
        <f ca="1">IFERROR(VLOOKUP(K52,別紙１記載例!$D$8:$H$1029,別紙１記載例!$G$5,FALSE),"")</f>
        <v>外</v>
      </c>
      <c r="L53" s="84" t="str">
        <f ca="1">IFERROR(VLOOKUP(L52,別紙１記載例!$D$8:$H$1029,別紙１記載例!$G$5,FALSE),"")</f>
        <v>外</v>
      </c>
      <c r="M53" s="87" t="str">
        <f ca="1">IFERROR(VLOOKUP(M52,別紙１記載例!$D$8:$H$1029,別紙１記載例!$G$5,FALSE),"")</f>
        <v>外</v>
      </c>
      <c r="N53" s="86" t="str">
        <f ca="1">IFERROR(VLOOKUP(N52,別紙１記載例!$D$8:$H$1029,別紙１記載例!$G$5,FALSE),"")</f>
        <v>外</v>
      </c>
      <c r="P53" s="98" t="str">
        <f ca="1">IF(COUNTIF(H53:N53,"外")&gt;0,"非対象期間",IF(COUNTIF(H53:N53,"○")+COUNTIF(H53:N53,"▲")&gt;=2,"達成","未"))</f>
        <v>非対象期間</v>
      </c>
    </row>
    <row r="54" spans="2:16" ht="8.4499999999999993" customHeight="1">
      <c r="D54" s="94"/>
    </row>
    <row r="55" spans="2:16" ht="17.100000000000001" customHeight="1">
      <c r="B55">
        <f>B52+1</f>
        <v>17</v>
      </c>
      <c r="C55" s="18" t="str">
        <f>"第"&amp;IF(B55&lt;10,DBCS(B55),B55)&amp;"週"</f>
        <v>第17週</v>
      </c>
      <c r="D55" s="94">
        <f>IFERROR(H55,"")</f>
        <v>46041</v>
      </c>
      <c r="E55" s="18" t="str">
        <f>IF(F55="","","～")</f>
        <v/>
      </c>
      <c r="F55" s="94" t="str">
        <f>IFERROR(IF(AND(YEAR(H55)=YEAR(N55),MONTH(H55)=MONTH(N55)),"",N55),"")</f>
        <v/>
      </c>
      <c r="H55" s="85">
        <f>IFERROR(H52+7,"")</f>
        <v>46041</v>
      </c>
      <c r="I55" s="85">
        <f>IFERROR(H55+1,"")</f>
        <v>46042</v>
      </c>
      <c r="J55" s="85">
        <f t="shared" ref="J55:N55" si="16">IFERROR(I55+1,"")</f>
        <v>46043</v>
      </c>
      <c r="K55" s="85">
        <f t="shared" si="16"/>
        <v>46044</v>
      </c>
      <c r="L55" s="85">
        <f t="shared" si="16"/>
        <v>46045</v>
      </c>
      <c r="M55" s="95">
        <f t="shared" si="16"/>
        <v>46046</v>
      </c>
      <c r="N55" s="96">
        <f t="shared" si="16"/>
        <v>46047</v>
      </c>
    </row>
    <row r="56" spans="2:16" ht="17.100000000000001" customHeight="1">
      <c r="D56" s="94"/>
      <c r="H56" s="84" t="str">
        <f ca="1">IFERROR(VLOOKUP(H55,別紙１記載例!$D$8:$H$1029,別紙１記載例!$G$5,FALSE),"")</f>
        <v>外</v>
      </c>
      <c r="I56" s="84" t="str">
        <f ca="1">IFERROR(VLOOKUP(I55,別紙１記載例!$D$8:$H$1029,別紙１記載例!$G$5,FALSE),"")</f>
        <v>外</v>
      </c>
      <c r="J56" s="84" t="str">
        <f ca="1">IFERROR(VLOOKUP(J55,別紙１記載例!$D$8:$H$1029,別紙１記載例!$G$5,FALSE),"")</f>
        <v>外</v>
      </c>
      <c r="K56" s="84" t="str">
        <f ca="1">IFERROR(VLOOKUP(K55,別紙１記載例!$D$8:$H$1029,別紙１記載例!$G$5,FALSE),"")</f>
        <v>外</v>
      </c>
      <c r="L56" s="84" t="str">
        <f ca="1">IFERROR(VLOOKUP(L55,別紙１記載例!$D$8:$H$1029,別紙１記載例!$G$5,FALSE),"")</f>
        <v>外</v>
      </c>
      <c r="M56" s="87" t="str">
        <f ca="1">IFERROR(VLOOKUP(M55,別紙１記載例!$D$8:$H$1029,別紙１記載例!$G$5,FALSE),"")</f>
        <v>外</v>
      </c>
      <c r="N56" s="86" t="str">
        <f ca="1">IFERROR(VLOOKUP(N55,別紙１記載例!$D$8:$H$1029,別紙１記載例!$G$5,FALSE),"")</f>
        <v>外</v>
      </c>
      <c r="P56" s="98" t="str">
        <f ca="1">IF(COUNTIF(H56:N56,"外")&gt;0,"非対象期間",IF(COUNTIF(H56:N56,"○")+COUNTIF(H56:N56,"▲")&gt;=2,"達成","未"))</f>
        <v>非対象期間</v>
      </c>
    </row>
    <row r="57" spans="2:16" ht="8.4499999999999993" customHeight="1">
      <c r="D57" s="94"/>
    </row>
    <row r="58" spans="2:16" ht="17.100000000000001" customHeight="1">
      <c r="B58">
        <f>B55+1</f>
        <v>18</v>
      </c>
      <c r="C58" s="18" t="str">
        <f>"第"&amp;IF(B58&lt;10,DBCS(B58),B58)&amp;"週"</f>
        <v>第18週</v>
      </c>
      <c r="D58" s="94">
        <f>IFERROR(H58,"")</f>
        <v>46048</v>
      </c>
      <c r="E58" s="18" t="str">
        <f>IF(F58="","","～")</f>
        <v>～</v>
      </c>
      <c r="F58" s="94">
        <f>IFERROR(IF(AND(YEAR(H58)=YEAR(N58),MONTH(H58)=MONTH(N58)),"",N58),"")</f>
        <v>46054</v>
      </c>
      <c r="H58" s="85">
        <f>IFERROR(H55+7,"")</f>
        <v>46048</v>
      </c>
      <c r="I58" s="85">
        <f>IFERROR(H58+1,"")</f>
        <v>46049</v>
      </c>
      <c r="J58" s="85">
        <f t="shared" ref="J58:N58" si="17">IFERROR(I58+1,"")</f>
        <v>46050</v>
      </c>
      <c r="K58" s="85">
        <f t="shared" si="17"/>
        <v>46051</v>
      </c>
      <c r="L58" s="85">
        <f t="shared" si="17"/>
        <v>46052</v>
      </c>
      <c r="M58" s="95">
        <f t="shared" si="17"/>
        <v>46053</v>
      </c>
      <c r="N58" s="96">
        <f t="shared" si="17"/>
        <v>46054</v>
      </c>
    </row>
    <row r="59" spans="2:16" ht="17.100000000000001" customHeight="1">
      <c r="D59" s="94"/>
      <c r="H59" s="84" t="str">
        <f ca="1">IFERROR(VLOOKUP(H58,別紙１記載例!$D$8:$H$1029,別紙１記載例!$G$5,FALSE),"")</f>
        <v/>
      </c>
      <c r="I59" s="84" t="str">
        <f ca="1">IFERROR(VLOOKUP(I58,別紙１記載例!$D$8:$H$1029,別紙１記載例!$G$5,FALSE),"")</f>
        <v/>
      </c>
      <c r="J59" s="84" t="str">
        <f ca="1">IFERROR(VLOOKUP(J58,別紙１記載例!$D$8:$H$1029,別紙１記載例!$G$5,FALSE),"")</f>
        <v/>
      </c>
      <c r="K59" s="84" t="str">
        <f ca="1">IFERROR(VLOOKUP(K58,別紙１記載例!$D$8:$H$1029,別紙１記載例!$G$5,FALSE),"")</f>
        <v/>
      </c>
      <c r="L59" s="84" t="str">
        <f ca="1">IFERROR(VLOOKUP(L58,別紙１記載例!$D$8:$H$1029,別紙１記載例!$G$5,FALSE),"")</f>
        <v/>
      </c>
      <c r="M59" s="87" t="str">
        <f ca="1">IFERROR(VLOOKUP(M58,別紙１記載例!$D$8:$H$1029,別紙１記載例!$G$5,FALSE),"")</f>
        <v>○</v>
      </c>
      <c r="N59" s="86" t="str">
        <f ca="1">IFERROR(VLOOKUP(N58,別紙１記載例!$D$8:$H$1029,別紙１記載例!$G$5,FALSE),"")</f>
        <v>○</v>
      </c>
      <c r="P59" s="98" t="str">
        <f ca="1">IF(COUNTIF(H59:N59,"外")&gt;0,"非対象期間",IF(COUNTIF(H59:N59,"○")+COUNTIF(H59:N59,"▲")&gt;=2,"達成","未"))</f>
        <v>達成</v>
      </c>
    </row>
    <row r="60" spans="2:16" ht="8.4499999999999993" customHeight="1">
      <c r="D60" s="94"/>
    </row>
    <row r="61" spans="2:16" ht="17.100000000000001" customHeight="1">
      <c r="B61">
        <f>B58+1</f>
        <v>19</v>
      </c>
      <c r="C61" s="18" t="str">
        <f>"第"&amp;IF(B61&lt;10,DBCS(B61),B61)&amp;"週"</f>
        <v>第19週</v>
      </c>
      <c r="D61" s="94">
        <f>IFERROR(H61,"")</f>
        <v>46055</v>
      </c>
      <c r="E61" s="18" t="str">
        <f>IF(F61="","","～")</f>
        <v/>
      </c>
      <c r="F61" s="94" t="str">
        <f>IFERROR(IF(AND(YEAR(H61)=YEAR(N61),MONTH(H61)=MONTH(N61)),"",N61),"")</f>
        <v/>
      </c>
      <c r="H61" s="85">
        <f>IFERROR(H58+7,"")</f>
        <v>46055</v>
      </c>
      <c r="I61" s="85">
        <f>IFERROR(H61+1,"")</f>
        <v>46056</v>
      </c>
      <c r="J61" s="85">
        <f t="shared" ref="J61:N61" si="18">IFERROR(I61+1,"")</f>
        <v>46057</v>
      </c>
      <c r="K61" s="85">
        <f t="shared" si="18"/>
        <v>46058</v>
      </c>
      <c r="L61" s="85">
        <f t="shared" si="18"/>
        <v>46059</v>
      </c>
      <c r="M61" s="95">
        <f t="shared" si="18"/>
        <v>46060</v>
      </c>
      <c r="N61" s="96">
        <f t="shared" si="18"/>
        <v>46061</v>
      </c>
    </row>
    <row r="62" spans="2:16" ht="17.100000000000001" customHeight="1">
      <c r="D62" s="94"/>
      <c r="H62" s="84" t="str">
        <f ca="1">IFERROR(VLOOKUP(H61,別紙１記載例!$D$8:$H$1029,別紙１記載例!$G$5,FALSE),"")</f>
        <v/>
      </c>
      <c r="I62" s="84" t="str">
        <f ca="1">IFERROR(VLOOKUP(I61,別紙１記載例!$D$8:$H$1029,別紙１記載例!$G$5,FALSE),"")</f>
        <v/>
      </c>
      <c r="J62" s="84" t="str">
        <f ca="1">IFERROR(VLOOKUP(J61,別紙１記載例!$D$8:$H$1029,別紙１記載例!$G$5,FALSE),"")</f>
        <v/>
      </c>
      <c r="K62" s="84" t="str">
        <f ca="1">IFERROR(VLOOKUP(K61,別紙１記載例!$D$8:$H$1029,別紙１記載例!$G$5,FALSE),"")</f>
        <v/>
      </c>
      <c r="L62" s="84" t="str">
        <f ca="1">IFERROR(VLOOKUP(L61,別紙１記載例!$D$8:$H$1029,別紙１記載例!$G$5,FALSE),"")</f>
        <v/>
      </c>
      <c r="M62" s="87" t="str">
        <f ca="1">IFERROR(VLOOKUP(M61,別紙１記載例!$D$8:$H$1029,別紙１記載例!$G$5,FALSE),"")</f>
        <v>○</v>
      </c>
      <c r="N62" s="86" t="str">
        <f ca="1">IFERROR(VLOOKUP(N61,別紙１記載例!$D$8:$H$1029,別紙１記載例!$G$5,FALSE),"")</f>
        <v>○</v>
      </c>
      <c r="P62" s="98" t="str">
        <f ca="1">IF(COUNTIF(H62:N62,"外")&gt;0,"非対象期間",IF(COUNTIF(H62:N62,"○")+COUNTIF(H62:N62,"▲")&gt;=2,"達成","未"))</f>
        <v>達成</v>
      </c>
    </row>
    <row r="63" spans="2:16" ht="8.4499999999999993" customHeight="1">
      <c r="D63" s="94"/>
    </row>
    <row r="64" spans="2:16" ht="17.100000000000001" customHeight="1">
      <c r="B64">
        <f>B61+1</f>
        <v>20</v>
      </c>
      <c r="C64" s="18" t="str">
        <f>"第"&amp;IF(B64&lt;10,DBCS(B64),B64)&amp;"週"</f>
        <v>第20週</v>
      </c>
      <c r="D64" s="94">
        <f>IFERROR(H64,"")</f>
        <v>46062</v>
      </c>
      <c r="E64" s="18" t="str">
        <f>IF(F64="","","～")</f>
        <v/>
      </c>
      <c r="F64" s="94" t="str">
        <f>IFERROR(IF(AND(YEAR(H64)=YEAR(N64),MONTH(H64)=MONTH(N64)),"",N64),"")</f>
        <v/>
      </c>
      <c r="H64" s="85">
        <f>IFERROR(H61+7,"")</f>
        <v>46062</v>
      </c>
      <c r="I64" s="85">
        <f>IFERROR(H64+1,"")</f>
        <v>46063</v>
      </c>
      <c r="J64" s="85">
        <f t="shared" ref="J64:N64" si="19">IFERROR(I64+1,"")</f>
        <v>46064</v>
      </c>
      <c r="K64" s="85">
        <f t="shared" si="19"/>
        <v>46065</v>
      </c>
      <c r="L64" s="85">
        <f t="shared" si="19"/>
        <v>46066</v>
      </c>
      <c r="M64" s="95">
        <f t="shared" si="19"/>
        <v>46067</v>
      </c>
      <c r="N64" s="96">
        <f t="shared" si="19"/>
        <v>46068</v>
      </c>
    </row>
    <row r="65" spans="2:16" ht="17.100000000000001" customHeight="1">
      <c r="D65" s="94"/>
      <c r="H65" s="84" t="str">
        <f ca="1">IFERROR(VLOOKUP(H64,別紙１記載例!$D$8:$H$1029,別紙１記載例!$G$5,FALSE),"")</f>
        <v/>
      </c>
      <c r="I65" s="84" t="str">
        <f ca="1">IFERROR(VLOOKUP(I64,別紙１記載例!$D$8:$H$1029,別紙１記載例!$G$5,FALSE),"")</f>
        <v/>
      </c>
      <c r="J65" s="84" t="str">
        <f ca="1">IFERROR(VLOOKUP(J64,別紙１記載例!$D$8:$H$1029,別紙１記載例!$G$5,FALSE),"")</f>
        <v>○</v>
      </c>
      <c r="K65" s="84" t="str">
        <f ca="1">IFERROR(VLOOKUP(K64,別紙１記載例!$D$8:$H$1029,別紙１記載例!$G$5,FALSE),"")</f>
        <v/>
      </c>
      <c r="L65" s="84" t="str">
        <f ca="1">IFERROR(VLOOKUP(L64,別紙１記載例!$D$8:$H$1029,別紙１記載例!$G$5,FALSE),"")</f>
        <v/>
      </c>
      <c r="M65" s="87" t="str">
        <f ca="1">IFERROR(VLOOKUP(M64,別紙１記載例!$D$8:$H$1029,別紙１記載例!$G$5,FALSE),"")</f>
        <v/>
      </c>
      <c r="N65" s="86" t="str">
        <f ca="1">IFERROR(VLOOKUP(N64,別紙１記載例!$D$8:$H$1029,別紙１記載例!$G$5,FALSE),"")</f>
        <v>○</v>
      </c>
      <c r="P65" s="98" t="str">
        <f ca="1">IF(COUNTIF(H65:N65,"外")&gt;0,"非対象期間",IF(COUNTIF(H65:N65,"○")+COUNTIF(H65:N65,"▲")&gt;=2,"達成","未"))</f>
        <v>達成</v>
      </c>
    </row>
    <row r="66" spans="2:16" ht="8.4499999999999993" customHeight="1">
      <c r="D66" s="94"/>
    </row>
    <row r="67" spans="2:16" ht="17.100000000000001" customHeight="1">
      <c r="B67">
        <f>B64+1</f>
        <v>21</v>
      </c>
      <c r="C67" s="18" t="str">
        <f>"第"&amp;IF(B67&lt;10,DBCS(B67),B67)&amp;"週"</f>
        <v>第21週</v>
      </c>
      <c r="D67" s="94">
        <f>IFERROR(H67,"")</f>
        <v>46069</v>
      </c>
      <c r="E67" s="18" t="str">
        <f>IF(F67="","","～")</f>
        <v/>
      </c>
      <c r="F67" s="94" t="str">
        <f>IFERROR(IF(AND(YEAR(H67)=YEAR(N67),MONTH(H67)=MONTH(N67)),"",N67),"")</f>
        <v/>
      </c>
      <c r="H67" s="85">
        <f>IFERROR(H64+7,"")</f>
        <v>46069</v>
      </c>
      <c r="I67" s="85">
        <f>IFERROR(H67+1,"")</f>
        <v>46070</v>
      </c>
      <c r="J67" s="85">
        <f t="shared" ref="J67:N67" si="20">IFERROR(I67+1,"")</f>
        <v>46071</v>
      </c>
      <c r="K67" s="85">
        <f t="shared" si="20"/>
        <v>46072</v>
      </c>
      <c r="L67" s="85">
        <f t="shared" si="20"/>
        <v>46073</v>
      </c>
      <c r="M67" s="95">
        <f t="shared" si="20"/>
        <v>46074</v>
      </c>
      <c r="N67" s="96">
        <f t="shared" si="20"/>
        <v>46075</v>
      </c>
    </row>
    <row r="68" spans="2:16" ht="17.100000000000001" customHeight="1">
      <c r="D68" s="94"/>
      <c r="H68" s="84" t="str">
        <f ca="1">IFERROR(VLOOKUP(H67,別紙１記載例!$D$8:$H$1029,別紙１記載例!$G$5,FALSE),"")</f>
        <v/>
      </c>
      <c r="I68" s="84" t="str">
        <f ca="1">IFERROR(VLOOKUP(I67,別紙１記載例!$D$8:$H$1029,別紙１記載例!$G$5,FALSE),"")</f>
        <v/>
      </c>
      <c r="J68" s="84" t="str">
        <f ca="1">IFERROR(VLOOKUP(J67,別紙１記載例!$D$8:$H$1029,別紙１記載例!$G$5,FALSE),"")</f>
        <v/>
      </c>
      <c r="K68" s="84" t="str">
        <f ca="1">IFERROR(VLOOKUP(K67,別紙１記載例!$D$8:$H$1029,別紙１記載例!$G$5,FALSE),"")</f>
        <v/>
      </c>
      <c r="L68" s="84" t="str">
        <f ca="1">IFERROR(VLOOKUP(L67,別紙１記載例!$D$8:$H$1029,別紙１記載例!$G$5,FALSE),"")</f>
        <v/>
      </c>
      <c r="M68" s="87" t="str">
        <f ca="1">IFERROR(VLOOKUP(M67,別紙１記載例!$D$8:$H$1029,別紙１記載例!$G$5,FALSE),"")</f>
        <v>○</v>
      </c>
      <c r="N68" s="86" t="str">
        <f ca="1">IFERROR(VLOOKUP(N67,別紙１記載例!$D$8:$H$1029,別紙１記載例!$G$5,FALSE),"")</f>
        <v>○</v>
      </c>
      <c r="P68" s="98" t="str">
        <f ca="1">IF(COUNTIF(H68:N68,"外")&gt;0,"非対象期間",IF(COUNTIF(H68:N68,"○")+COUNTIF(H68:N68,"▲")&gt;=2,"達成","未"))</f>
        <v>達成</v>
      </c>
    </row>
    <row r="69" spans="2:16" ht="8.4499999999999993" customHeight="1">
      <c r="D69" s="94"/>
    </row>
    <row r="70" spans="2:16" ht="17.100000000000001" customHeight="1">
      <c r="B70">
        <f>B67+1</f>
        <v>22</v>
      </c>
      <c r="C70" s="18" t="str">
        <f>"第"&amp;IF(B70&lt;10,DBCS(B70),B70)&amp;"週"</f>
        <v>第22週</v>
      </c>
      <c r="D70" s="94">
        <f>IFERROR(H70,"")</f>
        <v>46076</v>
      </c>
      <c r="E70" s="18" t="str">
        <f>IF(F70="","","～")</f>
        <v>～</v>
      </c>
      <c r="F70" s="94">
        <f>IFERROR(IF(AND(YEAR(H70)=YEAR(N70),MONTH(H70)=MONTH(N70)),"",N70),"")</f>
        <v>46082</v>
      </c>
      <c r="H70" s="85">
        <f>IFERROR(H67+7,"")</f>
        <v>46076</v>
      </c>
      <c r="I70" s="85">
        <f>IFERROR(H70+1,"")</f>
        <v>46077</v>
      </c>
      <c r="J70" s="85">
        <f t="shared" ref="J70:N70" si="21">IFERROR(I70+1,"")</f>
        <v>46078</v>
      </c>
      <c r="K70" s="85">
        <f t="shared" si="21"/>
        <v>46079</v>
      </c>
      <c r="L70" s="85">
        <f t="shared" si="21"/>
        <v>46080</v>
      </c>
      <c r="M70" s="95">
        <f t="shared" si="21"/>
        <v>46081</v>
      </c>
      <c r="N70" s="96">
        <f t="shared" si="21"/>
        <v>46082</v>
      </c>
    </row>
    <row r="71" spans="2:16" ht="17.100000000000001" customHeight="1">
      <c r="D71" s="94"/>
      <c r="H71" s="84" t="str">
        <f ca="1">IFERROR(VLOOKUP(H70,別紙１記載例!$D$8:$H$1029,別紙１記載例!$G$5,FALSE),"")</f>
        <v/>
      </c>
      <c r="I71" s="84" t="str">
        <f ca="1">IFERROR(VLOOKUP(I70,別紙１記載例!$D$8:$H$1029,別紙１記載例!$G$5,FALSE),"")</f>
        <v/>
      </c>
      <c r="J71" s="84" t="str">
        <f ca="1">IFERROR(VLOOKUP(J70,別紙１記載例!$D$8:$H$1029,別紙１記載例!$G$5,FALSE),"")</f>
        <v/>
      </c>
      <c r="K71" s="84" t="str">
        <f ca="1">IFERROR(VLOOKUP(K70,別紙１記載例!$D$8:$H$1029,別紙１記載例!$G$5,FALSE),"")</f>
        <v/>
      </c>
      <c r="L71" s="84" t="str">
        <f ca="1">IFERROR(VLOOKUP(L70,別紙１記載例!$D$8:$H$1029,別紙１記載例!$G$5,FALSE),"")</f>
        <v/>
      </c>
      <c r="M71" s="87" t="str">
        <f ca="1">IFERROR(VLOOKUP(M70,別紙１記載例!$D$8:$H$1029,別紙１記載例!$G$5,FALSE),"")</f>
        <v>○</v>
      </c>
      <c r="N71" s="86" t="str">
        <f ca="1">IFERROR(VLOOKUP(N70,別紙１記載例!$D$8:$H$1029,別紙１記載例!$G$5,FALSE),"")</f>
        <v>○</v>
      </c>
      <c r="P71" s="98" t="str">
        <f ca="1">IF(COUNTIF(H71:N71,"外")&gt;0,"非対象期間",IF(COUNTIF(H71:N71,"○")+COUNTIF(H71:N71,"▲")&gt;=2,"達成","未"))</f>
        <v>達成</v>
      </c>
    </row>
    <row r="72" spans="2:16" ht="8.4499999999999993" customHeight="1">
      <c r="D72" s="94"/>
    </row>
    <row r="73" spans="2:16" ht="17.100000000000001" customHeight="1">
      <c r="B73">
        <f>B70+1</f>
        <v>23</v>
      </c>
      <c r="C73" s="18" t="str">
        <f>"第"&amp;IF(B73&lt;10,DBCS(B73),B73)&amp;"週"</f>
        <v>第23週</v>
      </c>
      <c r="D73" s="94">
        <f>IFERROR(H73,"")</f>
        <v>46083</v>
      </c>
      <c r="E73" s="18" t="str">
        <f>IF(F73="","","～")</f>
        <v/>
      </c>
      <c r="F73" s="94" t="str">
        <f>IFERROR(IF(AND(YEAR(H73)=YEAR(N73),MONTH(H73)=MONTH(N73)),"",N73),"")</f>
        <v/>
      </c>
      <c r="H73" s="85">
        <f>IFERROR(H70+7,"")</f>
        <v>46083</v>
      </c>
      <c r="I73" s="85">
        <f>IFERROR(H73+1,"")</f>
        <v>46084</v>
      </c>
      <c r="J73" s="85">
        <f t="shared" ref="J73:N73" si="22">IFERROR(I73+1,"")</f>
        <v>46085</v>
      </c>
      <c r="K73" s="85">
        <f t="shared" si="22"/>
        <v>46086</v>
      </c>
      <c r="L73" s="85">
        <f t="shared" si="22"/>
        <v>46087</v>
      </c>
      <c r="M73" s="95">
        <f t="shared" si="22"/>
        <v>46088</v>
      </c>
      <c r="N73" s="96">
        <f t="shared" si="22"/>
        <v>46089</v>
      </c>
    </row>
    <row r="74" spans="2:16" ht="17.100000000000001" customHeight="1">
      <c r="D74" s="94"/>
      <c r="H74" s="84" t="str">
        <f ca="1">IFERROR(VLOOKUP(H73,別紙１記載例!$D$8:$H$1029,別紙１記載例!$G$5,FALSE),"")</f>
        <v>外</v>
      </c>
      <c r="I74" s="84" t="str">
        <f ca="1">IFERROR(VLOOKUP(I73,別紙１記載例!$D$8:$H$1029,別紙１記載例!$G$5,FALSE),"")</f>
        <v>外</v>
      </c>
      <c r="J74" s="84" t="str">
        <f ca="1">IFERROR(VLOOKUP(J73,別紙１記載例!$D$8:$H$1029,別紙１記載例!$G$5,FALSE),"")</f>
        <v>外</v>
      </c>
      <c r="K74" s="84" t="str">
        <f ca="1">IFERROR(VLOOKUP(K73,別紙１記載例!$D$8:$H$1029,別紙１記載例!$G$5,FALSE),"")</f>
        <v>外</v>
      </c>
      <c r="L74" s="84" t="str">
        <f ca="1">IFERROR(VLOOKUP(L73,別紙１記載例!$D$8:$H$1029,別紙１記載例!$G$5,FALSE),"")</f>
        <v>外</v>
      </c>
      <c r="M74" s="87" t="str">
        <f ca="1">IFERROR(VLOOKUP(M73,別紙１記載例!$D$8:$H$1029,別紙１記載例!$G$5,FALSE),"")</f>
        <v>外</v>
      </c>
      <c r="N74" s="86" t="str">
        <f ca="1">IFERROR(VLOOKUP(N73,別紙１記載例!$D$8:$H$1029,別紙１記載例!$G$5,FALSE),"")</f>
        <v>外</v>
      </c>
      <c r="P74" s="98" t="str">
        <f ca="1">IF(COUNTIF(H74:N74,"外")&gt;0,"非対象期間",IF(COUNTIF(H74:N74,"○")+COUNTIF(H74:N74,"▲")&gt;=2,"達成","未"))</f>
        <v>非対象期間</v>
      </c>
    </row>
    <row r="75" spans="2:16" ht="8.4499999999999993" customHeight="1">
      <c r="D75" s="94"/>
    </row>
    <row r="76" spans="2:16" ht="17.100000000000001" customHeight="1">
      <c r="B76">
        <f>B73+1</f>
        <v>24</v>
      </c>
      <c r="C76" s="18" t="str">
        <f>"第"&amp;IF(B76&lt;10,DBCS(B76),B76)&amp;"週"</f>
        <v>第24週</v>
      </c>
      <c r="D76" s="94">
        <f>IFERROR(H76,"")</f>
        <v>46090</v>
      </c>
      <c r="E76" s="18" t="str">
        <f>IF(F76="","","～")</f>
        <v/>
      </c>
      <c r="F76" s="94" t="str">
        <f>IFERROR(IF(AND(YEAR(H76)=YEAR(N76),MONTH(H76)=MONTH(N76)),"",N76),"")</f>
        <v/>
      </c>
      <c r="H76" s="85">
        <f>IFERROR(H73+7,"")</f>
        <v>46090</v>
      </c>
      <c r="I76" s="85">
        <f>IFERROR(H76+1,"")</f>
        <v>46091</v>
      </c>
      <c r="J76" s="85">
        <f t="shared" ref="J76:N76" si="23">IFERROR(I76+1,"")</f>
        <v>46092</v>
      </c>
      <c r="K76" s="85">
        <f t="shared" si="23"/>
        <v>46093</v>
      </c>
      <c r="L76" s="85">
        <f t="shared" si="23"/>
        <v>46094</v>
      </c>
      <c r="M76" s="95">
        <f t="shared" si="23"/>
        <v>46095</v>
      </c>
      <c r="N76" s="96">
        <f t="shared" si="23"/>
        <v>46096</v>
      </c>
    </row>
    <row r="77" spans="2:16" ht="17.100000000000001" customHeight="1">
      <c r="D77" s="94"/>
      <c r="H77" s="84" t="str">
        <f ca="1">IFERROR(VLOOKUP(H76,別紙１記載例!$D$8:$H$1029,別紙１記載例!$G$5,FALSE),"")</f>
        <v>外</v>
      </c>
      <c r="I77" s="84" t="str">
        <f ca="1">IFERROR(VLOOKUP(I76,別紙１記載例!$D$8:$H$1029,別紙１記載例!$G$5,FALSE),"")</f>
        <v>外</v>
      </c>
      <c r="J77" s="84" t="str">
        <f ca="1">IFERROR(VLOOKUP(J76,別紙１記載例!$D$8:$H$1029,別紙１記載例!$G$5,FALSE),"")</f>
        <v>外</v>
      </c>
      <c r="K77" s="84" t="str">
        <f ca="1">IFERROR(VLOOKUP(K76,別紙１記載例!$D$8:$H$1029,別紙１記載例!$G$5,FALSE),"")</f>
        <v>外</v>
      </c>
      <c r="L77" s="84" t="str">
        <f ca="1">IFERROR(VLOOKUP(L76,別紙１記載例!$D$8:$H$1029,別紙１記載例!$G$5,FALSE),"")</f>
        <v>外</v>
      </c>
      <c r="M77" s="87" t="str">
        <f ca="1">IFERROR(VLOOKUP(M76,別紙１記載例!$D$8:$H$1029,別紙１記載例!$G$5,FALSE),"")</f>
        <v>外</v>
      </c>
      <c r="N77" s="86" t="str">
        <f ca="1">IFERROR(VLOOKUP(N76,別紙１記載例!$D$8:$H$1029,別紙１記載例!$G$5,FALSE),"")</f>
        <v>外</v>
      </c>
      <c r="P77" s="98" t="str">
        <f ca="1">IF(COUNTIF(H77:N77,"外")&gt;0,"非対象期間",IF(COUNTIF(H77:N77,"○")+COUNTIF(H77:N77,"▲")&gt;=2,"達成","未"))</f>
        <v>非対象期間</v>
      </c>
    </row>
    <row r="78" spans="2:16" ht="8.4499999999999993" customHeight="1">
      <c r="D78" s="94"/>
    </row>
    <row r="79" spans="2:16" ht="17.100000000000001" customHeight="1">
      <c r="B79">
        <f>B76+1</f>
        <v>25</v>
      </c>
      <c r="C79" s="18" t="str">
        <f>"第"&amp;IF(B79&lt;10,DBCS(B79),B79)&amp;"週"</f>
        <v>第25週</v>
      </c>
      <c r="D79" s="94">
        <f>IFERROR(H79,"")</f>
        <v>46097</v>
      </c>
      <c r="E79" s="18" t="str">
        <f>IF(F79="","","～")</f>
        <v/>
      </c>
      <c r="F79" s="94" t="str">
        <f>IFERROR(IF(AND(YEAR(H79)=YEAR(N79),MONTH(H79)=MONTH(N79)),"",N79),"")</f>
        <v/>
      </c>
      <c r="H79" s="85">
        <f>IFERROR(H76+7,"")</f>
        <v>46097</v>
      </c>
      <c r="I79" s="85">
        <f>IFERROR(H79+1,"")</f>
        <v>46098</v>
      </c>
      <c r="J79" s="85">
        <f t="shared" ref="J79:N79" si="24">IFERROR(I79+1,"")</f>
        <v>46099</v>
      </c>
      <c r="K79" s="85">
        <f t="shared" si="24"/>
        <v>46100</v>
      </c>
      <c r="L79" s="85">
        <f t="shared" si="24"/>
        <v>46101</v>
      </c>
      <c r="M79" s="95">
        <f t="shared" si="24"/>
        <v>46102</v>
      </c>
      <c r="N79" s="96">
        <f t="shared" si="24"/>
        <v>46103</v>
      </c>
    </row>
    <row r="80" spans="2:16" ht="17.100000000000001" customHeight="1">
      <c r="D80" s="94"/>
      <c r="H80" s="84" t="str">
        <f ca="1">IFERROR(VLOOKUP(H79,別紙１記載例!$D$8:$H$1029,別紙１記載例!$G$5,FALSE),"")</f>
        <v>外</v>
      </c>
      <c r="I80" s="84" t="str">
        <f ca="1">IFERROR(VLOOKUP(I79,別紙１記載例!$D$8:$H$1029,別紙１記載例!$G$5,FALSE),"")</f>
        <v>外</v>
      </c>
      <c r="J80" s="84" t="str">
        <f ca="1">IFERROR(VLOOKUP(J79,別紙１記載例!$D$8:$H$1029,別紙１記載例!$G$5,FALSE),"")</f>
        <v>外</v>
      </c>
      <c r="K80" s="84" t="str">
        <f ca="1">IFERROR(VLOOKUP(K79,別紙１記載例!$D$8:$H$1029,別紙１記載例!$G$5,FALSE),"")</f>
        <v>外</v>
      </c>
      <c r="L80" s="84" t="str">
        <f ca="1">IFERROR(VLOOKUP(L79,別紙１記載例!$D$8:$H$1029,別紙１記載例!$G$5,FALSE),"")</f>
        <v>外</v>
      </c>
      <c r="M80" s="87" t="str">
        <f ca="1">IFERROR(VLOOKUP(M79,別紙１記載例!$D$8:$H$1029,別紙１記載例!$G$5,FALSE),"")</f>
        <v>外</v>
      </c>
      <c r="N80" s="86" t="str">
        <f ca="1">IFERROR(VLOOKUP(N79,別紙１記載例!$D$8:$H$1029,別紙１記載例!$G$5,FALSE),"")</f>
        <v>外</v>
      </c>
      <c r="P80" s="98" t="str">
        <f ca="1">IF(COUNTIF(H80:N80,"外")&gt;0,"非対象期間",IF(COUNTIF(H80:N80,"○")+COUNTIF(H80:N80,"▲")&gt;=2,"達成","未"))</f>
        <v>非対象期間</v>
      </c>
    </row>
    <row r="81" spans="2:16" ht="8.4499999999999993" customHeight="1">
      <c r="D81" s="94"/>
    </row>
    <row r="82" spans="2:16" ht="17.100000000000001" customHeight="1">
      <c r="B82">
        <f>B79+1</f>
        <v>26</v>
      </c>
      <c r="C82" s="18" t="str">
        <f>"第"&amp;IF(B82&lt;10,DBCS(B82),B82)&amp;"週"</f>
        <v>第26週</v>
      </c>
      <c r="D82" s="94">
        <f>IFERROR(H82,"")</f>
        <v>46104</v>
      </c>
      <c r="E82" s="18" t="str">
        <f>IF(F82="","","～")</f>
        <v/>
      </c>
      <c r="F82" s="94" t="str">
        <f>IFERROR(IF(AND(YEAR(H82)=YEAR(N82),MONTH(H82)=MONTH(N82)),"",N82),"")</f>
        <v/>
      </c>
      <c r="H82" s="85">
        <f>IFERROR(H79+7,"")</f>
        <v>46104</v>
      </c>
      <c r="I82" s="85">
        <f>IFERROR(H82+1,"")</f>
        <v>46105</v>
      </c>
      <c r="J82" s="85">
        <f t="shared" ref="J82:N82" si="25">IFERROR(I82+1,"")</f>
        <v>46106</v>
      </c>
      <c r="K82" s="85">
        <f t="shared" si="25"/>
        <v>46107</v>
      </c>
      <c r="L82" s="85">
        <f t="shared" si="25"/>
        <v>46108</v>
      </c>
      <c r="M82" s="95">
        <f t="shared" si="25"/>
        <v>46109</v>
      </c>
      <c r="N82" s="96">
        <f t="shared" si="25"/>
        <v>46110</v>
      </c>
    </row>
    <row r="83" spans="2:16" ht="17.100000000000001" customHeight="1">
      <c r="D83" s="94"/>
      <c r="H83" s="84" t="str">
        <f ca="1">IFERROR(VLOOKUP(H82,別紙１記載例!$D$8:$H$1029,別紙１記載例!$G$5,FALSE),"")</f>
        <v>外</v>
      </c>
      <c r="I83" s="84" t="str">
        <f ca="1">IFERROR(VLOOKUP(I82,別紙１記載例!$D$8:$H$1029,別紙１記載例!$G$5,FALSE),"")</f>
        <v>外</v>
      </c>
      <c r="J83" s="84" t="str">
        <f ca="1">IFERROR(VLOOKUP(J82,別紙１記載例!$D$8:$H$1029,別紙１記載例!$G$5,FALSE),"")</f>
        <v>外</v>
      </c>
      <c r="K83" s="84" t="str">
        <f ca="1">IFERROR(VLOOKUP(K82,別紙１記載例!$D$8:$H$1029,別紙１記載例!$G$5,FALSE),"")</f>
        <v>外</v>
      </c>
      <c r="L83" s="84" t="str">
        <f ca="1">IFERROR(VLOOKUP(L82,別紙１記載例!$D$8:$H$1029,別紙１記載例!$G$5,FALSE),"")</f>
        <v>外</v>
      </c>
      <c r="M83" s="87" t="str">
        <f ca="1">IFERROR(VLOOKUP(M82,別紙１記載例!$D$8:$H$1029,別紙１記載例!$G$5,FALSE),"")</f>
        <v>外</v>
      </c>
      <c r="N83" s="86" t="str">
        <f ca="1">IFERROR(VLOOKUP(N82,別紙１記載例!$D$8:$H$1029,別紙１記載例!$G$5,FALSE),"")</f>
        <v>外</v>
      </c>
      <c r="P83" s="98" t="str">
        <f ca="1">IF(COUNTIF(H83:N83,"外")&gt;0,"非対象期間",IF(COUNTIF(H83:N83,"○")+COUNTIF(H83:N83,"▲")&gt;=2,"達成","未"))</f>
        <v>非対象期間</v>
      </c>
    </row>
    <row r="84" spans="2:16" ht="8.4499999999999993" customHeight="1">
      <c r="D84" s="94"/>
    </row>
    <row r="85" spans="2:16" ht="17.100000000000001" customHeight="1">
      <c r="B85">
        <f>B82+1</f>
        <v>27</v>
      </c>
      <c r="C85" s="18" t="str">
        <f>"第"&amp;IF(B85&lt;10,DBCS(B85),B85)&amp;"週"</f>
        <v>第27週</v>
      </c>
      <c r="D85" s="94">
        <f>IFERROR(H85,"")</f>
        <v>46111</v>
      </c>
      <c r="E85" s="18" t="str">
        <f>IF(F85="","","～")</f>
        <v>～</v>
      </c>
      <c r="F85" s="94">
        <f>IFERROR(IF(AND(YEAR(H85)=YEAR(N85),MONTH(H85)=MONTH(N85)),"",N85),"")</f>
        <v>46117</v>
      </c>
      <c r="H85" s="85">
        <f>IFERROR(H82+7,"")</f>
        <v>46111</v>
      </c>
      <c r="I85" s="85">
        <f>IFERROR(H85+1,"")</f>
        <v>46112</v>
      </c>
      <c r="J85" s="85">
        <f t="shared" ref="J85:N85" si="26">IFERROR(I85+1,"")</f>
        <v>46113</v>
      </c>
      <c r="K85" s="85">
        <f t="shared" si="26"/>
        <v>46114</v>
      </c>
      <c r="L85" s="85">
        <f t="shared" si="26"/>
        <v>46115</v>
      </c>
      <c r="M85" s="95">
        <f t="shared" si="26"/>
        <v>46116</v>
      </c>
      <c r="N85" s="96">
        <f t="shared" si="26"/>
        <v>46117</v>
      </c>
    </row>
    <row r="86" spans="2:16" ht="17.100000000000001" customHeight="1">
      <c r="D86" s="94"/>
      <c r="H86" s="84" t="str">
        <f ca="1">IFERROR(VLOOKUP(H85,別紙１記載例!$D$8:$H$1029,別紙１記載例!$G$5,FALSE),"")</f>
        <v>外</v>
      </c>
      <c r="I86" s="84" t="str">
        <f ca="1">IFERROR(VLOOKUP(I85,別紙１記載例!$D$8:$H$1029,別紙１記載例!$G$5,FALSE),"")</f>
        <v>外</v>
      </c>
      <c r="J86" s="84" t="str">
        <f ca="1">IFERROR(VLOOKUP(J85,別紙１記載例!$D$8:$H$1029,別紙１記載例!$G$5,FALSE),"")</f>
        <v/>
      </c>
      <c r="K86" s="84" t="str">
        <f ca="1">IFERROR(VLOOKUP(K85,別紙１記載例!$D$8:$H$1029,別紙１記載例!$G$5,FALSE),"")</f>
        <v/>
      </c>
      <c r="L86" s="84" t="str">
        <f ca="1">IFERROR(VLOOKUP(L85,別紙１記載例!$D$8:$H$1029,別紙１記載例!$G$5,FALSE),"")</f>
        <v/>
      </c>
      <c r="M86" s="87" t="str">
        <f ca="1">IFERROR(VLOOKUP(M85,別紙１記載例!$D$8:$H$1029,別紙１記載例!$G$5,FALSE),"")</f>
        <v/>
      </c>
      <c r="N86" s="86" t="str">
        <f ca="1">IFERROR(VLOOKUP(N85,別紙１記載例!$D$8:$H$1029,別紙１記載例!$G$5,FALSE),"")</f>
        <v/>
      </c>
      <c r="P86" s="98" t="str">
        <f ca="1">IF(COUNTIF(H86:N86,"外")&gt;0,"非対象期間",IF(COUNTIF(H86:N86,"○")+COUNTIF(H86:N86,"▲")&gt;=2,"達成","未"))</f>
        <v>非対象期間</v>
      </c>
    </row>
    <row r="87" spans="2:16" ht="8.4499999999999993" customHeight="1">
      <c r="D87" s="94"/>
    </row>
    <row r="88" spans="2:16" ht="17.100000000000001" customHeight="1">
      <c r="B88">
        <f>B85+1</f>
        <v>28</v>
      </c>
      <c r="C88" s="18" t="str">
        <f>"第"&amp;IF(B88&lt;10,DBCS(B88),B88)&amp;"週"</f>
        <v>第28週</v>
      </c>
      <c r="D88" s="94">
        <f>IFERROR(H88,"")</f>
        <v>46118</v>
      </c>
      <c r="E88" s="18" t="str">
        <f>IF(F88="","","～")</f>
        <v/>
      </c>
      <c r="F88" s="94" t="str">
        <f>IFERROR(IF(AND(YEAR(H88)=YEAR(N88),MONTH(H88)=MONTH(N88)),"",N88),"")</f>
        <v/>
      </c>
      <c r="H88" s="85">
        <f>IFERROR(H85+7,"")</f>
        <v>46118</v>
      </c>
      <c r="I88" s="85">
        <f>IFERROR(H88+1,"")</f>
        <v>46119</v>
      </c>
      <c r="J88" s="85">
        <f t="shared" ref="J88:N88" si="27">IFERROR(I88+1,"")</f>
        <v>46120</v>
      </c>
      <c r="K88" s="85">
        <f t="shared" si="27"/>
        <v>46121</v>
      </c>
      <c r="L88" s="85">
        <f t="shared" si="27"/>
        <v>46122</v>
      </c>
      <c r="M88" s="95">
        <f t="shared" si="27"/>
        <v>46123</v>
      </c>
      <c r="N88" s="96">
        <f t="shared" si="27"/>
        <v>46124</v>
      </c>
    </row>
    <row r="89" spans="2:16" ht="17.100000000000001" customHeight="1">
      <c r="D89" s="94"/>
      <c r="H89" s="84" t="str">
        <f ca="1">IFERROR(VLOOKUP(H88,別紙１記載例!$D$8:$H$1029,別紙１記載例!$G$5,FALSE),"")</f>
        <v/>
      </c>
      <c r="I89" s="84" t="str">
        <f ca="1">IFERROR(VLOOKUP(I88,別紙１記載例!$D$8:$H$1029,別紙１記載例!$G$5,FALSE),"")</f>
        <v/>
      </c>
      <c r="J89" s="84" t="str">
        <f ca="1">IFERROR(VLOOKUP(J88,別紙１記載例!$D$8:$H$1029,別紙１記載例!$G$5,FALSE),"")</f>
        <v/>
      </c>
      <c r="K89" s="84" t="str">
        <f ca="1">IFERROR(VLOOKUP(K88,別紙１記載例!$D$8:$H$1029,別紙１記載例!$G$5,FALSE),"")</f>
        <v/>
      </c>
      <c r="L89" s="84" t="str">
        <f ca="1">IFERROR(VLOOKUP(L88,別紙１記載例!$D$8:$H$1029,別紙１記載例!$G$5,FALSE),"")</f>
        <v/>
      </c>
      <c r="M89" s="87" t="str">
        <f ca="1">IFERROR(VLOOKUP(M88,別紙１記載例!$D$8:$H$1029,別紙１記載例!$G$5,FALSE),"")</f>
        <v/>
      </c>
      <c r="N89" s="86" t="str">
        <f ca="1">IFERROR(VLOOKUP(N88,別紙１記載例!$D$8:$H$1029,別紙１記載例!$G$5,FALSE),"")</f>
        <v/>
      </c>
      <c r="P89" s="98" t="str">
        <f ca="1">IF(COUNTIF(H89:N89,"外")&gt;0,"非対象期間",IF(COUNTIF(H89:N89,"○")+COUNTIF(H89:N89,"▲")&gt;=2,"達成","未"))</f>
        <v>未</v>
      </c>
    </row>
    <row r="90" spans="2:16" ht="8.4499999999999993" customHeight="1">
      <c r="D90" s="94"/>
    </row>
    <row r="91" spans="2:16" ht="17.100000000000001" customHeight="1">
      <c r="B91">
        <f>B88+1</f>
        <v>29</v>
      </c>
      <c r="C91" s="18" t="str">
        <f>"第"&amp;IF(B91&lt;10,DBCS(B91),B91)&amp;"週"</f>
        <v>第29週</v>
      </c>
      <c r="D91" s="94">
        <f>IFERROR(H91,"")</f>
        <v>46125</v>
      </c>
      <c r="E91" s="18" t="str">
        <f>IF(F91="","","～")</f>
        <v/>
      </c>
      <c r="F91" s="94" t="str">
        <f>IFERROR(IF(AND(YEAR(H91)=YEAR(N91),MONTH(H91)=MONTH(N91)),"",N91),"")</f>
        <v/>
      </c>
      <c r="H91" s="85">
        <f>IFERROR(H88+7,"")</f>
        <v>46125</v>
      </c>
      <c r="I91" s="85">
        <f>IFERROR(H91+1,"")</f>
        <v>46126</v>
      </c>
      <c r="J91" s="85">
        <f t="shared" ref="J91:N91" si="28">IFERROR(I91+1,"")</f>
        <v>46127</v>
      </c>
      <c r="K91" s="85">
        <f t="shared" si="28"/>
        <v>46128</v>
      </c>
      <c r="L91" s="85">
        <f t="shared" si="28"/>
        <v>46129</v>
      </c>
      <c r="M91" s="95">
        <f t="shared" si="28"/>
        <v>46130</v>
      </c>
      <c r="N91" s="96">
        <f t="shared" si="28"/>
        <v>46131</v>
      </c>
    </row>
    <row r="92" spans="2:16" ht="17.100000000000001" customHeight="1">
      <c r="D92" s="94"/>
      <c r="H92" s="84" t="str">
        <f ca="1">IFERROR(VLOOKUP(H91,別紙１記載例!$D$8:$H$1029,別紙１記載例!$G$5,FALSE),"")</f>
        <v/>
      </c>
      <c r="I92" s="84" t="str">
        <f ca="1">IFERROR(VLOOKUP(I91,別紙１記載例!$D$8:$H$1029,別紙１記載例!$G$5,FALSE),"")</f>
        <v/>
      </c>
      <c r="J92" s="84" t="str">
        <f ca="1">IFERROR(VLOOKUP(J91,別紙１記載例!$D$8:$H$1029,別紙１記載例!$G$5,FALSE),"")</f>
        <v/>
      </c>
      <c r="K92" s="84" t="str">
        <f ca="1">IFERROR(VLOOKUP(K91,別紙１記載例!$D$8:$H$1029,別紙１記載例!$G$5,FALSE),"")</f>
        <v/>
      </c>
      <c r="L92" s="84" t="str">
        <f ca="1">IFERROR(VLOOKUP(L91,別紙１記載例!$D$8:$H$1029,別紙１記載例!$G$5,FALSE),"")</f>
        <v/>
      </c>
      <c r="M92" s="87" t="str">
        <f ca="1">IFERROR(VLOOKUP(M91,別紙１記載例!$D$8:$H$1029,別紙１記載例!$G$5,FALSE),"")</f>
        <v/>
      </c>
      <c r="N92" s="86" t="str">
        <f ca="1">IFERROR(VLOOKUP(N91,別紙１記載例!$D$8:$H$1029,別紙１記載例!$G$5,FALSE),"")</f>
        <v/>
      </c>
      <c r="P92" s="98" t="str">
        <f ca="1">IF(COUNTIF(H92:N92,"外")&gt;0,"非対象期間",IF(COUNTIF(H92:N92,"○")+COUNTIF(H92:N92,"▲")&gt;=2,"達成","未"))</f>
        <v>未</v>
      </c>
    </row>
    <row r="93" spans="2:16" ht="8.4499999999999993" customHeight="1">
      <c r="D93" s="94"/>
    </row>
    <row r="94" spans="2:16" ht="17.100000000000001" customHeight="1">
      <c r="B94">
        <f>B91+1</f>
        <v>30</v>
      </c>
      <c r="C94" s="18" t="str">
        <f>"第"&amp;IF(B94&lt;10,DBCS(B94),B94)&amp;"週"</f>
        <v>第30週</v>
      </c>
      <c r="D94" s="94">
        <f>IFERROR(H94,"")</f>
        <v>46132</v>
      </c>
      <c r="E94" s="18" t="str">
        <f>IF(F94="","","～")</f>
        <v/>
      </c>
      <c r="F94" s="94" t="str">
        <f>IFERROR(IF(AND(YEAR(H94)=YEAR(N94),MONTH(H94)=MONTH(N94)),"",N94),"")</f>
        <v/>
      </c>
      <c r="H94" s="85">
        <f>IFERROR(H91+7,"")</f>
        <v>46132</v>
      </c>
      <c r="I94" s="85">
        <f>IFERROR(H94+1,"")</f>
        <v>46133</v>
      </c>
      <c r="J94" s="85">
        <f t="shared" ref="J94:N94" si="29">IFERROR(I94+1,"")</f>
        <v>46134</v>
      </c>
      <c r="K94" s="85">
        <f t="shared" si="29"/>
        <v>46135</v>
      </c>
      <c r="L94" s="85">
        <f t="shared" si="29"/>
        <v>46136</v>
      </c>
      <c r="M94" s="95">
        <f t="shared" si="29"/>
        <v>46137</v>
      </c>
      <c r="N94" s="96">
        <f t="shared" si="29"/>
        <v>46138</v>
      </c>
    </row>
    <row r="95" spans="2:16" ht="17.100000000000001" customHeight="1">
      <c r="D95" s="94"/>
      <c r="H95" s="84" t="str">
        <f ca="1">IFERROR(VLOOKUP(H94,別紙１記載例!$D$8:$H$1029,別紙１記載例!$G$5,FALSE),"")</f>
        <v/>
      </c>
      <c r="I95" s="84" t="str">
        <f ca="1">IFERROR(VLOOKUP(I94,別紙１記載例!$D$8:$H$1029,別紙１記載例!$G$5,FALSE),"")</f>
        <v/>
      </c>
      <c r="J95" s="84" t="str">
        <f ca="1">IFERROR(VLOOKUP(J94,別紙１記載例!$D$8:$H$1029,別紙１記載例!$G$5,FALSE),"")</f>
        <v/>
      </c>
      <c r="K95" s="84" t="str">
        <f ca="1">IFERROR(VLOOKUP(K94,別紙１記載例!$D$8:$H$1029,別紙１記載例!$G$5,FALSE),"")</f>
        <v/>
      </c>
      <c r="L95" s="84" t="str">
        <f ca="1">IFERROR(VLOOKUP(L94,別紙１記載例!$D$8:$H$1029,別紙１記載例!$G$5,FALSE),"")</f>
        <v/>
      </c>
      <c r="M95" s="87" t="str">
        <f ca="1">IFERROR(VLOOKUP(M94,別紙１記載例!$D$8:$H$1029,別紙１記載例!$G$5,FALSE),"")</f>
        <v/>
      </c>
      <c r="N95" s="86" t="str">
        <f ca="1">IFERROR(VLOOKUP(N94,別紙１記載例!$D$8:$H$1029,別紙１記載例!$G$5,FALSE),"")</f>
        <v/>
      </c>
      <c r="P95" s="98" t="str">
        <f ca="1">IF(COUNTIF(H95:N95,"外")&gt;0,"非対象期間",IF(COUNTIF(H95:N95,"○")+COUNTIF(H95:N95,"▲")&gt;=2,"達成","未"))</f>
        <v>未</v>
      </c>
    </row>
    <row r="96" spans="2:16" ht="8.4499999999999993" customHeight="1">
      <c r="D96" s="94"/>
    </row>
    <row r="97" spans="2:16" ht="17.100000000000001" customHeight="1">
      <c r="B97">
        <f>B94+1</f>
        <v>31</v>
      </c>
      <c r="C97" s="18" t="str">
        <f>"第"&amp;IF(B97&lt;10,DBCS(B97),B97)&amp;"週"</f>
        <v>第31週</v>
      </c>
      <c r="D97" s="94">
        <f>IFERROR(H97,"")</f>
        <v>46139</v>
      </c>
      <c r="E97" s="18" t="str">
        <f>IF(F97="","","～")</f>
        <v>～</v>
      </c>
      <c r="F97" s="94">
        <f>IFERROR(IF(AND(YEAR(H97)=YEAR(N97),MONTH(H97)=MONTH(N97)),"",N97),"")</f>
        <v>46145</v>
      </c>
      <c r="H97" s="85">
        <f>IFERROR(H94+7,"")</f>
        <v>46139</v>
      </c>
      <c r="I97" s="85">
        <f>IFERROR(H97+1,"")</f>
        <v>46140</v>
      </c>
      <c r="J97" s="85">
        <f t="shared" ref="J97:N97" si="30">IFERROR(I97+1,"")</f>
        <v>46141</v>
      </c>
      <c r="K97" s="85">
        <f t="shared" si="30"/>
        <v>46142</v>
      </c>
      <c r="L97" s="85">
        <f t="shared" si="30"/>
        <v>46143</v>
      </c>
      <c r="M97" s="95">
        <f t="shared" si="30"/>
        <v>46144</v>
      </c>
      <c r="N97" s="96">
        <f t="shared" si="30"/>
        <v>46145</v>
      </c>
    </row>
    <row r="98" spans="2:16" ht="17.100000000000001" customHeight="1">
      <c r="D98" s="94"/>
      <c r="H98" s="84" t="str">
        <f ca="1">IFERROR(VLOOKUP(H97,別紙１記載例!$D$8:$H$1029,別紙１記載例!$G$5,FALSE),"")</f>
        <v/>
      </c>
      <c r="I98" s="84" t="str">
        <f ca="1">IFERROR(VLOOKUP(I97,別紙１記載例!$D$8:$H$1029,別紙１記載例!$G$5,FALSE),"")</f>
        <v/>
      </c>
      <c r="J98" s="84" t="str">
        <f ca="1">IFERROR(VLOOKUP(J97,別紙１記載例!$D$8:$H$1029,別紙１記載例!$G$5,FALSE),"")</f>
        <v/>
      </c>
      <c r="K98" s="84" t="str">
        <f ca="1">IFERROR(VLOOKUP(K97,別紙１記載例!$D$8:$H$1029,別紙１記載例!$G$5,FALSE),"")</f>
        <v/>
      </c>
      <c r="L98" s="84" t="str">
        <f ca="1">IFERROR(VLOOKUP(L97,別紙１記載例!$D$8:$H$1029,別紙１記載例!$G$5,FALSE),"")</f>
        <v/>
      </c>
      <c r="M98" s="87" t="str">
        <f ca="1">IFERROR(VLOOKUP(M97,別紙１記載例!$D$8:$H$1029,別紙１記載例!$G$5,FALSE),"")</f>
        <v/>
      </c>
      <c r="N98" s="86" t="str">
        <f ca="1">IFERROR(VLOOKUP(N97,別紙１記載例!$D$8:$H$1029,別紙１記載例!$G$5,FALSE),"")</f>
        <v/>
      </c>
      <c r="P98" s="98" t="str">
        <f ca="1">IF(COUNTIF(H98:N98,"外")&gt;0,"非対象期間",IF(COUNTIF(H98:N98,"○")+COUNTIF(H98:N98,"▲")&gt;=2,"達成","未"))</f>
        <v>未</v>
      </c>
    </row>
    <row r="99" spans="2:16" ht="8.4499999999999993" customHeight="1">
      <c r="D99" s="94"/>
    </row>
    <row r="100" spans="2:16" ht="17.100000000000001" customHeight="1">
      <c r="B100">
        <f>B97+1</f>
        <v>32</v>
      </c>
      <c r="C100" s="18" t="str">
        <f>"第"&amp;IF(B100&lt;10,DBCS(B100),B100)&amp;"週"</f>
        <v>第32週</v>
      </c>
      <c r="D100" s="94">
        <f>IFERROR(H100,"")</f>
        <v>46146</v>
      </c>
      <c r="E100" s="18" t="str">
        <f>IF(F100="","","～")</f>
        <v/>
      </c>
      <c r="F100" s="94" t="str">
        <f>IFERROR(IF(AND(YEAR(H100)=YEAR(N100),MONTH(H100)=MONTH(N100)),"",N100),"")</f>
        <v/>
      </c>
      <c r="H100" s="85">
        <f>IFERROR(H97+7,"")</f>
        <v>46146</v>
      </c>
      <c r="I100" s="85">
        <f>IFERROR(H100+1,"")</f>
        <v>46147</v>
      </c>
      <c r="J100" s="85">
        <f t="shared" ref="J100:N100" si="31">IFERROR(I100+1,"")</f>
        <v>46148</v>
      </c>
      <c r="K100" s="85">
        <f t="shared" si="31"/>
        <v>46149</v>
      </c>
      <c r="L100" s="85">
        <f t="shared" si="31"/>
        <v>46150</v>
      </c>
      <c r="M100" s="95">
        <f t="shared" si="31"/>
        <v>46151</v>
      </c>
      <c r="N100" s="96">
        <f t="shared" si="31"/>
        <v>46152</v>
      </c>
    </row>
    <row r="101" spans="2:16" ht="17.100000000000001" customHeight="1">
      <c r="D101" s="94"/>
      <c r="H101" s="84" t="str">
        <f ca="1">IFERROR(VLOOKUP(H100,別紙１記載例!$D$8:$H$1029,別紙１記載例!$G$5,FALSE),"")</f>
        <v/>
      </c>
      <c r="I101" s="84" t="str">
        <f ca="1">IFERROR(VLOOKUP(I100,別紙１記載例!$D$8:$H$1029,別紙１記載例!$G$5,FALSE),"")</f>
        <v/>
      </c>
      <c r="J101" s="84" t="str">
        <f ca="1">IFERROR(VLOOKUP(J100,別紙１記載例!$D$8:$H$1029,別紙１記載例!$G$5,FALSE),"")</f>
        <v/>
      </c>
      <c r="K101" s="84" t="str">
        <f ca="1">IFERROR(VLOOKUP(K100,別紙１記載例!$D$8:$H$1029,別紙１記載例!$G$5,FALSE),"")</f>
        <v/>
      </c>
      <c r="L101" s="84" t="str">
        <f ca="1">IFERROR(VLOOKUP(L100,別紙１記載例!$D$8:$H$1029,別紙１記載例!$G$5,FALSE),"")</f>
        <v/>
      </c>
      <c r="M101" s="87" t="str">
        <f ca="1">IFERROR(VLOOKUP(M100,別紙１記載例!$D$8:$H$1029,別紙１記載例!$G$5,FALSE),"")</f>
        <v/>
      </c>
      <c r="N101" s="86" t="str">
        <f ca="1">IFERROR(VLOOKUP(N100,別紙１記載例!$D$8:$H$1029,別紙１記載例!$G$5,FALSE),"")</f>
        <v/>
      </c>
      <c r="P101" s="98" t="str">
        <f ca="1">IF(COUNTIF(H101:N101,"外")&gt;0,"非対象期間",IF(COUNTIF(H101:N101,"○")+COUNTIF(H101:N101,"▲")&gt;=2,"達成","未"))</f>
        <v>未</v>
      </c>
    </row>
    <row r="102" spans="2:16" ht="8.4499999999999993" customHeight="1">
      <c r="D102" s="94"/>
    </row>
    <row r="103" spans="2:16" ht="17.100000000000001" customHeight="1">
      <c r="B103">
        <f>B100+1</f>
        <v>33</v>
      </c>
      <c r="C103" s="18" t="str">
        <f>"第"&amp;IF(B103&lt;10,DBCS(B103),B103)&amp;"週"</f>
        <v>第33週</v>
      </c>
      <c r="D103" s="94">
        <f>IFERROR(H103,"")</f>
        <v>46153</v>
      </c>
      <c r="E103" s="18" t="str">
        <f>IF(F103="","","～")</f>
        <v/>
      </c>
      <c r="F103" s="94" t="str">
        <f>IFERROR(IF(AND(YEAR(H103)=YEAR(N103),MONTH(H103)=MONTH(N103)),"",N103),"")</f>
        <v/>
      </c>
      <c r="H103" s="85">
        <f>IFERROR(H100+7,"")</f>
        <v>46153</v>
      </c>
      <c r="I103" s="85">
        <f>IFERROR(H103+1,"")</f>
        <v>46154</v>
      </c>
      <c r="J103" s="85">
        <f t="shared" ref="J103:N103" si="32">IFERROR(I103+1,"")</f>
        <v>46155</v>
      </c>
      <c r="K103" s="85">
        <f t="shared" si="32"/>
        <v>46156</v>
      </c>
      <c r="L103" s="85">
        <f t="shared" si="32"/>
        <v>46157</v>
      </c>
      <c r="M103" s="95">
        <f t="shared" si="32"/>
        <v>46158</v>
      </c>
      <c r="N103" s="96">
        <f t="shared" si="32"/>
        <v>46159</v>
      </c>
    </row>
    <row r="104" spans="2:16" ht="17.100000000000001" customHeight="1">
      <c r="D104" s="94"/>
      <c r="H104" s="84" t="str">
        <f ca="1">IFERROR(VLOOKUP(H103,別紙１記載例!$D$8:$H$1029,別紙１記載例!$G$5,FALSE),"")</f>
        <v/>
      </c>
      <c r="I104" s="84" t="str">
        <f ca="1">IFERROR(VLOOKUP(I103,別紙１記載例!$D$8:$H$1029,別紙１記載例!$G$5,FALSE),"")</f>
        <v/>
      </c>
      <c r="J104" s="84" t="str">
        <f ca="1">IFERROR(VLOOKUP(J103,別紙１記載例!$D$8:$H$1029,別紙１記載例!$G$5,FALSE),"")</f>
        <v/>
      </c>
      <c r="K104" s="84" t="str">
        <f ca="1">IFERROR(VLOOKUP(K103,別紙１記載例!$D$8:$H$1029,別紙１記載例!$G$5,FALSE),"")</f>
        <v/>
      </c>
      <c r="L104" s="84" t="str">
        <f ca="1">IFERROR(VLOOKUP(L103,別紙１記載例!$D$8:$H$1029,別紙１記載例!$G$5,FALSE),"")</f>
        <v/>
      </c>
      <c r="M104" s="87" t="str">
        <f ca="1">IFERROR(VLOOKUP(M103,別紙１記載例!$D$8:$H$1029,別紙１記載例!$G$5,FALSE),"")</f>
        <v/>
      </c>
      <c r="N104" s="86" t="str">
        <f ca="1">IFERROR(VLOOKUP(N103,別紙１記載例!$D$8:$H$1029,別紙１記載例!$G$5,FALSE),"")</f>
        <v/>
      </c>
      <c r="P104" s="98" t="str">
        <f ca="1">IF(COUNTIF(H104:N104,"外")&gt;0,"非対象期間",IF(COUNTIF(H104:N104,"○")+COUNTIF(H104:N104,"▲")&gt;=2,"達成","未"))</f>
        <v>未</v>
      </c>
    </row>
    <row r="105" spans="2:16" ht="8.4499999999999993" customHeight="1">
      <c r="D105" s="94"/>
    </row>
    <row r="106" spans="2:16" ht="17.100000000000001" customHeight="1">
      <c r="B106">
        <f>B103+1</f>
        <v>34</v>
      </c>
      <c r="C106" s="18" t="str">
        <f>"第"&amp;IF(B106&lt;10,DBCS(B106),B106)&amp;"週"</f>
        <v>第34週</v>
      </c>
      <c r="D106" s="94">
        <f>IFERROR(H106,"")</f>
        <v>46160</v>
      </c>
      <c r="E106" s="18" t="str">
        <f>IF(F106="","","～")</f>
        <v/>
      </c>
      <c r="F106" s="94" t="str">
        <f>IFERROR(IF(AND(YEAR(H106)=YEAR(N106),MONTH(H106)=MONTH(N106)),"",N106),"")</f>
        <v/>
      </c>
      <c r="H106" s="85">
        <f>IFERROR(H103+7,"")</f>
        <v>46160</v>
      </c>
      <c r="I106" s="85">
        <f>IFERROR(H106+1,"")</f>
        <v>46161</v>
      </c>
      <c r="J106" s="85">
        <f t="shared" ref="J106:N106" si="33">IFERROR(I106+1,"")</f>
        <v>46162</v>
      </c>
      <c r="K106" s="85">
        <f t="shared" si="33"/>
        <v>46163</v>
      </c>
      <c r="L106" s="85">
        <f t="shared" si="33"/>
        <v>46164</v>
      </c>
      <c r="M106" s="95">
        <f t="shared" si="33"/>
        <v>46165</v>
      </c>
      <c r="N106" s="96">
        <f t="shared" si="33"/>
        <v>46166</v>
      </c>
    </row>
    <row r="107" spans="2:16" ht="17.100000000000001" customHeight="1">
      <c r="D107" s="94"/>
      <c r="H107" s="84" t="str">
        <f ca="1">IFERROR(VLOOKUP(H106,別紙１記載例!$D$8:$H$1029,別紙１記載例!$G$5,FALSE),"")</f>
        <v/>
      </c>
      <c r="I107" s="84" t="str">
        <f ca="1">IFERROR(VLOOKUP(I106,別紙１記載例!$D$8:$H$1029,別紙１記載例!$G$5,FALSE),"")</f>
        <v/>
      </c>
      <c r="J107" s="84" t="str">
        <f ca="1">IFERROR(VLOOKUP(J106,別紙１記載例!$D$8:$H$1029,別紙１記載例!$G$5,FALSE),"")</f>
        <v/>
      </c>
      <c r="K107" s="84" t="str">
        <f ca="1">IFERROR(VLOOKUP(K106,別紙１記載例!$D$8:$H$1029,別紙１記載例!$G$5,FALSE),"")</f>
        <v/>
      </c>
      <c r="L107" s="84" t="str">
        <f ca="1">IFERROR(VLOOKUP(L106,別紙１記載例!$D$8:$H$1029,別紙１記載例!$G$5,FALSE),"")</f>
        <v/>
      </c>
      <c r="M107" s="87" t="str">
        <f ca="1">IFERROR(VLOOKUP(M106,別紙１記載例!$D$8:$H$1029,別紙１記載例!$G$5,FALSE),"")</f>
        <v/>
      </c>
      <c r="N107" s="86" t="str">
        <f ca="1">IFERROR(VLOOKUP(N106,別紙１記載例!$D$8:$H$1029,別紙１記載例!$G$5,FALSE),"")</f>
        <v/>
      </c>
      <c r="P107" s="98" t="str">
        <f ca="1">IF(COUNTIF(H107:N107,"外")&gt;0,"非対象期間",IF(COUNTIF(H107:N107,"○")+COUNTIF(H107:N107,"▲")&gt;=2,"達成","未"))</f>
        <v>未</v>
      </c>
    </row>
    <row r="108" spans="2:16" ht="8.4499999999999993" customHeight="1">
      <c r="D108" s="94"/>
    </row>
    <row r="109" spans="2:16" ht="17.100000000000001" customHeight="1">
      <c r="B109">
        <f>B106+1</f>
        <v>35</v>
      </c>
      <c r="C109" s="18" t="str">
        <f>"第"&amp;IF(B109&lt;10,DBCS(B109),B109)&amp;"週"</f>
        <v>第35週</v>
      </c>
      <c r="D109" s="94">
        <f>IFERROR(H109,"")</f>
        <v>46167</v>
      </c>
      <c r="E109" s="18" t="str">
        <f>IF(F109="","","～")</f>
        <v/>
      </c>
      <c r="F109" s="94" t="str">
        <f>IFERROR(IF(AND(YEAR(H109)=YEAR(N109),MONTH(H109)=MONTH(N109)),"",N109),"")</f>
        <v/>
      </c>
      <c r="H109" s="85">
        <f>IFERROR(H106+7,"")</f>
        <v>46167</v>
      </c>
      <c r="I109" s="85">
        <f>IFERROR(H109+1,"")</f>
        <v>46168</v>
      </c>
      <c r="J109" s="85">
        <f t="shared" ref="J109:N109" si="34">IFERROR(I109+1,"")</f>
        <v>46169</v>
      </c>
      <c r="K109" s="85">
        <f t="shared" si="34"/>
        <v>46170</v>
      </c>
      <c r="L109" s="85">
        <f t="shared" si="34"/>
        <v>46171</v>
      </c>
      <c r="M109" s="95">
        <f t="shared" si="34"/>
        <v>46172</v>
      </c>
      <c r="N109" s="96">
        <f t="shared" si="34"/>
        <v>46173</v>
      </c>
    </row>
    <row r="110" spans="2:16" ht="17.100000000000001" customHeight="1">
      <c r="D110" s="94"/>
      <c r="H110" s="84" t="str">
        <f ca="1">IFERROR(VLOOKUP(H109,別紙１記載例!$D$8:$H$1029,別紙１記載例!$G$5,FALSE),"")</f>
        <v/>
      </c>
      <c r="I110" s="84" t="str">
        <f ca="1">IFERROR(VLOOKUP(I109,別紙１記載例!$D$8:$H$1029,別紙１記載例!$G$5,FALSE),"")</f>
        <v/>
      </c>
      <c r="J110" s="84" t="str">
        <f ca="1">IFERROR(VLOOKUP(J109,別紙１記載例!$D$8:$H$1029,別紙１記載例!$G$5,FALSE),"")</f>
        <v/>
      </c>
      <c r="K110" s="84" t="str">
        <f ca="1">IFERROR(VLOOKUP(K109,別紙１記載例!$D$8:$H$1029,別紙１記載例!$G$5,FALSE),"")</f>
        <v/>
      </c>
      <c r="L110" s="84" t="str">
        <f ca="1">IFERROR(VLOOKUP(L109,別紙１記載例!$D$8:$H$1029,別紙１記載例!$G$5,FALSE),"")</f>
        <v/>
      </c>
      <c r="M110" s="87" t="str">
        <f ca="1">IFERROR(VLOOKUP(M109,別紙１記載例!$D$8:$H$1029,別紙１記載例!$G$5,FALSE),"")</f>
        <v/>
      </c>
      <c r="N110" s="86" t="str">
        <f ca="1">IFERROR(VLOOKUP(N109,別紙１記載例!$D$8:$H$1029,別紙１記載例!$G$5,FALSE),"")</f>
        <v/>
      </c>
      <c r="P110" s="98" t="str">
        <f ca="1">IF(COUNTIF(H110:N110,"外")&gt;0,"非対象期間",IF(COUNTIF(H110:N110,"○")+COUNTIF(H110:N110,"▲")&gt;=2,"達成","未"))</f>
        <v>未</v>
      </c>
    </row>
    <row r="111" spans="2:16" ht="8.4499999999999993" customHeight="1">
      <c r="D111" s="94"/>
    </row>
    <row r="112" spans="2:16" ht="17.100000000000001" customHeight="1">
      <c r="B112">
        <f>B109+1</f>
        <v>36</v>
      </c>
      <c r="C112" s="18" t="str">
        <f>"第"&amp;IF(B112&lt;10,DBCS(B112),B112)&amp;"週"</f>
        <v>第36週</v>
      </c>
      <c r="D112" s="94">
        <f>IFERROR(H112,"")</f>
        <v>46174</v>
      </c>
      <c r="E112" s="18" t="str">
        <f>IF(F112="","","～")</f>
        <v/>
      </c>
      <c r="F112" s="94" t="str">
        <f>IFERROR(IF(AND(YEAR(H112)=YEAR(N112),MONTH(H112)=MONTH(N112)),"",N112),"")</f>
        <v/>
      </c>
      <c r="H112" s="85">
        <f>IFERROR(H109+7,"")</f>
        <v>46174</v>
      </c>
      <c r="I112" s="85">
        <f>IFERROR(H112+1,"")</f>
        <v>46175</v>
      </c>
      <c r="J112" s="85">
        <f t="shared" ref="J112:N112" si="35">IFERROR(I112+1,"")</f>
        <v>46176</v>
      </c>
      <c r="K112" s="85">
        <f t="shared" si="35"/>
        <v>46177</v>
      </c>
      <c r="L112" s="85">
        <f t="shared" si="35"/>
        <v>46178</v>
      </c>
      <c r="M112" s="95">
        <f t="shared" si="35"/>
        <v>46179</v>
      </c>
      <c r="N112" s="96">
        <f t="shared" si="35"/>
        <v>46180</v>
      </c>
    </row>
    <row r="113" spans="2:16" ht="17.100000000000001" customHeight="1">
      <c r="D113" s="94"/>
      <c r="H113" s="84" t="str">
        <f ca="1">IFERROR(VLOOKUP(H112,別紙１記載例!$D$8:$H$1029,別紙１記載例!$G$5,FALSE),"")</f>
        <v/>
      </c>
      <c r="I113" s="84" t="str">
        <f ca="1">IFERROR(VLOOKUP(I112,別紙１記載例!$D$8:$H$1029,別紙１記載例!$G$5,FALSE),"")</f>
        <v/>
      </c>
      <c r="J113" s="84" t="str">
        <f ca="1">IFERROR(VLOOKUP(J112,別紙１記載例!$D$8:$H$1029,別紙１記載例!$G$5,FALSE),"")</f>
        <v/>
      </c>
      <c r="K113" s="84" t="str">
        <f ca="1">IFERROR(VLOOKUP(K112,別紙１記載例!$D$8:$H$1029,別紙１記載例!$G$5,FALSE),"")</f>
        <v/>
      </c>
      <c r="L113" s="84" t="str">
        <f ca="1">IFERROR(VLOOKUP(L112,別紙１記載例!$D$8:$H$1029,別紙１記載例!$G$5,FALSE),"")</f>
        <v/>
      </c>
      <c r="M113" s="87" t="str">
        <f ca="1">IFERROR(VLOOKUP(M112,別紙１記載例!$D$8:$H$1029,別紙１記載例!$G$5,FALSE),"")</f>
        <v/>
      </c>
      <c r="N113" s="86" t="str">
        <f ca="1">IFERROR(VLOOKUP(N112,別紙１記載例!$D$8:$H$1029,別紙１記載例!$G$5,FALSE),"")</f>
        <v/>
      </c>
      <c r="P113" s="98" t="str">
        <f ca="1">IF(COUNTIF(H113:N113,"外")&gt;0,"非対象期間",IF(COUNTIF(H113:N113,"○")+COUNTIF(H113:N113,"▲")&gt;=2,"達成","未"))</f>
        <v>未</v>
      </c>
    </row>
    <row r="114" spans="2:16" ht="8.4499999999999993" customHeight="1">
      <c r="D114" s="94"/>
    </row>
    <row r="115" spans="2:16" ht="17.100000000000001" customHeight="1">
      <c r="B115">
        <f>B112+1</f>
        <v>37</v>
      </c>
      <c r="C115" s="18" t="str">
        <f>"第"&amp;IF(B115&lt;10,DBCS(B115),B115)&amp;"週"</f>
        <v>第37週</v>
      </c>
      <c r="D115" s="94">
        <f>IFERROR(H115,"")</f>
        <v>46181</v>
      </c>
      <c r="E115" s="18" t="str">
        <f>IF(F115="","","～")</f>
        <v/>
      </c>
      <c r="F115" s="94" t="str">
        <f>IFERROR(IF(AND(YEAR(H115)=YEAR(N115),MONTH(H115)=MONTH(N115)),"",N115),"")</f>
        <v/>
      </c>
      <c r="H115" s="85">
        <f>IFERROR(H112+7,"")</f>
        <v>46181</v>
      </c>
      <c r="I115" s="85">
        <f>IFERROR(H115+1,"")</f>
        <v>46182</v>
      </c>
      <c r="J115" s="85">
        <f t="shared" ref="J115:N115" si="36">IFERROR(I115+1,"")</f>
        <v>46183</v>
      </c>
      <c r="K115" s="85">
        <f t="shared" si="36"/>
        <v>46184</v>
      </c>
      <c r="L115" s="85">
        <f t="shared" si="36"/>
        <v>46185</v>
      </c>
      <c r="M115" s="95">
        <f t="shared" si="36"/>
        <v>46186</v>
      </c>
      <c r="N115" s="96">
        <f t="shared" si="36"/>
        <v>46187</v>
      </c>
    </row>
    <row r="116" spans="2:16" ht="17.100000000000001" customHeight="1">
      <c r="D116" s="94"/>
      <c r="H116" s="84" t="str">
        <f ca="1">IFERROR(VLOOKUP(H115,別紙１記載例!$D$8:$H$1029,別紙１記載例!$G$5,FALSE),"")</f>
        <v/>
      </c>
      <c r="I116" s="84" t="str">
        <f ca="1">IFERROR(VLOOKUP(I115,別紙１記載例!$D$8:$H$1029,別紙１記載例!$G$5,FALSE),"")</f>
        <v/>
      </c>
      <c r="J116" s="84" t="str">
        <f ca="1">IFERROR(VLOOKUP(J115,別紙１記載例!$D$8:$H$1029,別紙１記載例!$G$5,FALSE),"")</f>
        <v/>
      </c>
      <c r="K116" s="84" t="str">
        <f ca="1">IFERROR(VLOOKUP(K115,別紙１記載例!$D$8:$H$1029,別紙１記載例!$G$5,FALSE),"")</f>
        <v/>
      </c>
      <c r="L116" s="84" t="str">
        <f ca="1">IFERROR(VLOOKUP(L115,別紙１記載例!$D$8:$H$1029,別紙１記載例!$G$5,FALSE),"")</f>
        <v/>
      </c>
      <c r="M116" s="87" t="str">
        <f ca="1">IFERROR(VLOOKUP(M115,別紙１記載例!$D$8:$H$1029,別紙１記載例!$G$5,FALSE),"")</f>
        <v/>
      </c>
      <c r="N116" s="86" t="str">
        <f ca="1">IFERROR(VLOOKUP(N115,別紙１記載例!$D$8:$H$1029,別紙１記載例!$G$5,FALSE),"")</f>
        <v/>
      </c>
      <c r="P116" s="98" t="str">
        <f ca="1">IF(COUNTIF(H116:N116,"外")&gt;0,"非対象期間",IF(COUNTIF(H116:N116,"○")+COUNTIF(H116:N116,"▲")&gt;=2,"達成","未"))</f>
        <v>未</v>
      </c>
    </row>
    <row r="117" spans="2:16" ht="8.4499999999999993" customHeight="1">
      <c r="D117" s="94"/>
    </row>
    <row r="118" spans="2:16" ht="17.100000000000001" customHeight="1">
      <c r="B118">
        <f>B115+1</f>
        <v>38</v>
      </c>
      <c r="C118" s="18" t="str">
        <f>"第"&amp;IF(B118&lt;10,DBCS(B118),B118)&amp;"週"</f>
        <v>第38週</v>
      </c>
      <c r="D118" s="94">
        <f>IFERROR(H118,"")</f>
        <v>46188</v>
      </c>
      <c r="E118" s="18" t="str">
        <f>IF(F118="","","～")</f>
        <v/>
      </c>
      <c r="F118" s="94" t="str">
        <f>IFERROR(IF(AND(YEAR(H118)=YEAR(N118),MONTH(H118)=MONTH(N118)),"",N118),"")</f>
        <v/>
      </c>
      <c r="H118" s="85">
        <f>IFERROR(H115+7,"")</f>
        <v>46188</v>
      </c>
      <c r="I118" s="85">
        <f>IFERROR(H118+1,"")</f>
        <v>46189</v>
      </c>
      <c r="J118" s="85">
        <f t="shared" ref="J118:N118" si="37">IFERROR(I118+1,"")</f>
        <v>46190</v>
      </c>
      <c r="K118" s="85">
        <f t="shared" si="37"/>
        <v>46191</v>
      </c>
      <c r="L118" s="85">
        <f t="shared" si="37"/>
        <v>46192</v>
      </c>
      <c r="M118" s="95">
        <f t="shared" si="37"/>
        <v>46193</v>
      </c>
      <c r="N118" s="96">
        <f t="shared" si="37"/>
        <v>46194</v>
      </c>
    </row>
    <row r="119" spans="2:16" ht="17.100000000000001" customHeight="1">
      <c r="D119" s="94"/>
      <c r="H119" s="84" t="str">
        <f ca="1">IFERROR(VLOOKUP(H118,別紙１記載例!$D$8:$H$1029,別紙１記載例!$G$5,FALSE),"")</f>
        <v/>
      </c>
      <c r="I119" s="84" t="str">
        <f ca="1">IFERROR(VLOOKUP(I118,別紙１記載例!$D$8:$H$1029,別紙１記載例!$G$5,FALSE),"")</f>
        <v/>
      </c>
      <c r="J119" s="84" t="str">
        <f ca="1">IFERROR(VLOOKUP(J118,別紙１記載例!$D$8:$H$1029,別紙１記載例!$G$5,FALSE),"")</f>
        <v/>
      </c>
      <c r="K119" s="84" t="str">
        <f ca="1">IFERROR(VLOOKUP(K118,別紙１記載例!$D$8:$H$1029,別紙１記載例!$G$5,FALSE),"")</f>
        <v/>
      </c>
      <c r="L119" s="84" t="str">
        <f ca="1">IFERROR(VLOOKUP(L118,別紙１記載例!$D$8:$H$1029,別紙１記載例!$G$5,FALSE),"")</f>
        <v/>
      </c>
      <c r="M119" s="87" t="str">
        <f ca="1">IFERROR(VLOOKUP(M118,別紙１記載例!$D$8:$H$1029,別紙１記載例!$G$5,FALSE),"")</f>
        <v/>
      </c>
      <c r="N119" s="86" t="str">
        <f ca="1">IFERROR(VLOOKUP(N118,別紙１記載例!$D$8:$H$1029,別紙１記載例!$G$5,FALSE),"")</f>
        <v/>
      </c>
      <c r="P119" s="98" t="str">
        <f ca="1">IF(COUNTIF(H119:N119,"外")&gt;0,"非対象期間",IF(COUNTIF(H119:N119,"○")+COUNTIF(H119:N119,"▲")&gt;=2,"達成","未"))</f>
        <v>未</v>
      </c>
    </row>
    <row r="120" spans="2:16" ht="8.4499999999999993" customHeight="1">
      <c r="D120" s="94"/>
    </row>
    <row r="121" spans="2:16" ht="17.100000000000001" customHeight="1">
      <c r="B121">
        <f>B118+1</f>
        <v>39</v>
      </c>
      <c r="C121" s="18" t="str">
        <f>"第"&amp;IF(B121&lt;10,DBCS(B121),B121)&amp;"週"</f>
        <v>第39週</v>
      </c>
      <c r="D121" s="94">
        <f>IFERROR(H121,"")</f>
        <v>46195</v>
      </c>
      <c r="E121" s="18" t="str">
        <f>IF(F121="","","～")</f>
        <v/>
      </c>
      <c r="F121" s="94" t="str">
        <f>IFERROR(IF(AND(YEAR(H121)=YEAR(N121),MONTH(H121)=MONTH(N121)),"",N121),"")</f>
        <v/>
      </c>
      <c r="H121" s="85">
        <f>IFERROR(H118+7,"")</f>
        <v>46195</v>
      </c>
      <c r="I121" s="85">
        <f>IFERROR(H121+1,"")</f>
        <v>46196</v>
      </c>
      <c r="J121" s="85">
        <f t="shared" ref="J121:N121" si="38">IFERROR(I121+1,"")</f>
        <v>46197</v>
      </c>
      <c r="K121" s="85">
        <f t="shared" si="38"/>
        <v>46198</v>
      </c>
      <c r="L121" s="85">
        <f t="shared" si="38"/>
        <v>46199</v>
      </c>
      <c r="M121" s="95">
        <f t="shared" si="38"/>
        <v>46200</v>
      </c>
      <c r="N121" s="96">
        <f t="shared" si="38"/>
        <v>46201</v>
      </c>
    </row>
    <row r="122" spans="2:16" ht="17.100000000000001" customHeight="1">
      <c r="D122" s="94"/>
      <c r="H122" s="84" t="str">
        <f ca="1">IFERROR(VLOOKUP(H121,別紙１記載例!$D$8:$H$1029,別紙１記載例!$G$5,FALSE),"")</f>
        <v/>
      </c>
      <c r="I122" s="84" t="str">
        <f ca="1">IFERROR(VLOOKUP(I121,別紙１記載例!$D$8:$H$1029,別紙１記載例!$G$5,FALSE),"")</f>
        <v/>
      </c>
      <c r="J122" s="84" t="str">
        <f ca="1">IFERROR(VLOOKUP(J121,別紙１記載例!$D$8:$H$1029,別紙１記載例!$G$5,FALSE),"")</f>
        <v/>
      </c>
      <c r="K122" s="84" t="str">
        <f ca="1">IFERROR(VLOOKUP(K121,別紙１記載例!$D$8:$H$1029,別紙１記載例!$G$5,FALSE),"")</f>
        <v/>
      </c>
      <c r="L122" s="84" t="str">
        <f ca="1">IFERROR(VLOOKUP(L121,別紙１記載例!$D$8:$H$1029,別紙１記載例!$G$5,FALSE),"")</f>
        <v/>
      </c>
      <c r="M122" s="87" t="str">
        <f ca="1">IFERROR(VLOOKUP(M121,別紙１記載例!$D$8:$H$1029,別紙１記載例!$G$5,FALSE),"")</f>
        <v/>
      </c>
      <c r="N122" s="86" t="str">
        <f ca="1">IFERROR(VLOOKUP(N121,別紙１記載例!$D$8:$H$1029,別紙１記載例!$G$5,FALSE),"")</f>
        <v/>
      </c>
      <c r="P122" s="98" t="str">
        <f ca="1">IF(COUNTIF(H122:N122,"外")&gt;0,"非対象期間",IF(COUNTIF(H122:N122,"○")+COUNTIF(H122:N122,"▲")&gt;=2,"達成","未"))</f>
        <v>未</v>
      </c>
    </row>
    <row r="123" spans="2:16" ht="8.4499999999999993" customHeight="1">
      <c r="D123" s="94"/>
    </row>
    <row r="124" spans="2:16" ht="17.100000000000001" customHeight="1">
      <c r="B124">
        <f>B121+1</f>
        <v>40</v>
      </c>
      <c r="C124" s="18" t="str">
        <f>"第"&amp;IF(B124&lt;10,DBCS(B124),B124)&amp;"週"</f>
        <v>第40週</v>
      </c>
      <c r="D124" s="94">
        <f>IFERROR(H124,"")</f>
        <v>46202</v>
      </c>
      <c r="E124" s="18" t="str">
        <f>IF(F124="","","～")</f>
        <v>～</v>
      </c>
      <c r="F124" s="94">
        <f>IFERROR(IF(AND(YEAR(H124)=YEAR(N124),MONTH(H124)=MONTH(N124)),"",N124),"")</f>
        <v>46208</v>
      </c>
      <c r="H124" s="85">
        <f>IFERROR(H121+7,"")</f>
        <v>46202</v>
      </c>
      <c r="I124" s="85">
        <f>IFERROR(H124+1,"")</f>
        <v>46203</v>
      </c>
      <c r="J124" s="85">
        <f t="shared" ref="J124:N124" si="39">IFERROR(I124+1,"")</f>
        <v>46204</v>
      </c>
      <c r="K124" s="85">
        <f t="shared" si="39"/>
        <v>46205</v>
      </c>
      <c r="L124" s="85">
        <f t="shared" si="39"/>
        <v>46206</v>
      </c>
      <c r="M124" s="95">
        <f t="shared" si="39"/>
        <v>46207</v>
      </c>
      <c r="N124" s="96">
        <f t="shared" si="39"/>
        <v>46208</v>
      </c>
    </row>
    <row r="125" spans="2:16" ht="17.100000000000001" customHeight="1">
      <c r="D125" s="94"/>
      <c r="H125" s="84" t="str">
        <f ca="1">IFERROR(VLOOKUP(H124,別紙１記載例!$D$8:$H$1029,別紙１記載例!$G$5,FALSE),"")</f>
        <v/>
      </c>
      <c r="I125" s="84" t="str">
        <f ca="1">IFERROR(VLOOKUP(I124,別紙１記載例!$D$8:$H$1029,別紙１記載例!$G$5,FALSE),"")</f>
        <v/>
      </c>
      <c r="J125" s="84" t="str">
        <f ca="1">IFERROR(VLOOKUP(J124,別紙１記載例!$D$8:$H$1029,別紙１記載例!$G$5,FALSE),"")</f>
        <v/>
      </c>
      <c r="K125" s="84" t="str">
        <f ca="1">IFERROR(VLOOKUP(K124,別紙１記載例!$D$8:$H$1029,別紙１記載例!$G$5,FALSE),"")</f>
        <v/>
      </c>
      <c r="L125" s="84" t="str">
        <f ca="1">IFERROR(VLOOKUP(L124,別紙１記載例!$D$8:$H$1029,別紙１記載例!$G$5,FALSE),"")</f>
        <v/>
      </c>
      <c r="M125" s="87" t="str">
        <f ca="1">IFERROR(VLOOKUP(M124,別紙１記載例!$D$8:$H$1029,別紙１記載例!$G$5,FALSE),"")</f>
        <v/>
      </c>
      <c r="N125" s="86" t="str">
        <f ca="1">IFERROR(VLOOKUP(N124,別紙１記載例!$D$8:$H$1029,別紙１記載例!$G$5,FALSE),"")</f>
        <v/>
      </c>
      <c r="P125" s="98" t="str">
        <f ca="1">IF(COUNTIF(H125:N125,"外")&gt;0,"非対象期間",IF(COUNTIF(H125:N125,"○")+COUNTIF(H125:N125,"▲")&gt;=2,"達成","未"))</f>
        <v>未</v>
      </c>
    </row>
    <row r="126" spans="2:16" ht="8.4499999999999993" customHeight="1">
      <c r="D126" s="94"/>
    </row>
    <row r="127" spans="2:16" ht="17.100000000000001" customHeight="1">
      <c r="B127">
        <f>B124+1</f>
        <v>41</v>
      </c>
      <c r="C127" s="18" t="str">
        <f>"第"&amp;IF(B127&lt;10,DBCS(B127),B127)&amp;"週"</f>
        <v>第41週</v>
      </c>
      <c r="D127" s="94">
        <f>IFERROR(H127,"")</f>
        <v>46209</v>
      </c>
      <c r="E127" s="18" t="str">
        <f>IF(F127="","","～")</f>
        <v/>
      </c>
      <c r="F127" s="94" t="str">
        <f>IFERROR(IF(AND(YEAR(H127)=YEAR(N127),MONTH(H127)=MONTH(N127)),"",N127),"")</f>
        <v/>
      </c>
      <c r="H127" s="85">
        <f>IFERROR(H124+7,"")</f>
        <v>46209</v>
      </c>
      <c r="I127" s="85">
        <f>IFERROR(H127+1,"")</f>
        <v>46210</v>
      </c>
      <c r="J127" s="85">
        <f t="shared" ref="J127:N127" si="40">IFERROR(I127+1,"")</f>
        <v>46211</v>
      </c>
      <c r="K127" s="85">
        <f t="shared" si="40"/>
        <v>46212</v>
      </c>
      <c r="L127" s="85">
        <f t="shared" si="40"/>
        <v>46213</v>
      </c>
      <c r="M127" s="95">
        <f t="shared" si="40"/>
        <v>46214</v>
      </c>
      <c r="N127" s="96">
        <f t="shared" si="40"/>
        <v>46215</v>
      </c>
    </row>
    <row r="128" spans="2:16" ht="17.100000000000001" customHeight="1">
      <c r="D128" s="94"/>
      <c r="H128" s="84" t="str">
        <f ca="1">IFERROR(VLOOKUP(H127,別紙１記載例!$D$8:$H$1029,別紙１記載例!$G$5,FALSE),"")</f>
        <v/>
      </c>
      <c r="I128" s="84" t="str">
        <f ca="1">IFERROR(VLOOKUP(I127,別紙１記載例!$D$8:$H$1029,別紙１記載例!$G$5,FALSE),"")</f>
        <v/>
      </c>
      <c r="J128" s="84" t="str">
        <f ca="1">IFERROR(VLOOKUP(J127,別紙１記載例!$D$8:$H$1029,別紙１記載例!$G$5,FALSE),"")</f>
        <v/>
      </c>
      <c r="K128" s="84" t="str">
        <f ca="1">IFERROR(VLOOKUP(K127,別紙１記載例!$D$8:$H$1029,別紙１記載例!$G$5,FALSE),"")</f>
        <v/>
      </c>
      <c r="L128" s="84" t="str">
        <f ca="1">IFERROR(VLOOKUP(L127,別紙１記載例!$D$8:$H$1029,別紙１記載例!$G$5,FALSE),"")</f>
        <v/>
      </c>
      <c r="M128" s="87" t="str">
        <f ca="1">IFERROR(VLOOKUP(M127,別紙１記載例!$D$8:$H$1029,別紙１記載例!$G$5,FALSE),"")</f>
        <v/>
      </c>
      <c r="N128" s="86" t="str">
        <f ca="1">IFERROR(VLOOKUP(N127,別紙１記載例!$D$8:$H$1029,別紙１記載例!$G$5,FALSE),"")</f>
        <v/>
      </c>
      <c r="P128" s="98" t="str">
        <f ca="1">IF(COUNTIF(H128:N128,"外")&gt;0,"非対象期間",IF(COUNTIF(H128:N128,"○")+COUNTIF(H128:N128,"▲")&gt;=2,"達成","未"))</f>
        <v>未</v>
      </c>
    </row>
    <row r="129" spans="2:16" ht="8.4499999999999993" customHeight="1">
      <c r="D129" s="94"/>
    </row>
    <row r="130" spans="2:16" ht="17.100000000000001" customHeight="1">
      <c r="B130">
        <f>B127+1</f>
        <v>42</v>
      </c>
      <c r="C130" s="18" t="str">
        <f>"第"&amp;IF(B130&lt;10,DBCS(B130),B130)&amp;"週"</f>
        <v>第42週</v>
      </c>
      <c r="D130" s="94">
        <f>IFERROR(H130,"")</f>
        <v>46216</v>
      </c>
      <c r="E130" s="18" t="str">
        <f>IF(F130="","","～")</f>
        <v/>
      </c>
      <c r="F130" s="94" t="str">
        <f>IFERROR(IF(AND(YEAR(H130)=YEAR(N130),MONTH(H130)=MONTH(N130)),"",N130),"")</f>
        <v/>
      </c>
      <c r="H130" s="85">
        <f>IFERROR(H127+7,"")</f>
        <v>46216</v>
      </c>
      <c r="I130" s="85">
        <f>IFERROR(H130+1,"")</f>
        <v>46217</v>
      </c>
      <c r="J130" s="85">
        <f t="shared" ref="J130:N130" si="41">IFERROR(I130+1,"")</f>
        <v>46218</v>
      </c>
      <c r="K130" s="85">
        <f t="shared" si="41"/>
        <v>46219</v>
      </c>
      <c r="L130" s="85">
        <f t="shared" si="41"/>
        <v>46220</v>
      </c>
      <c r="M130" s="95">
        <f t="shared" si="41"/>
        <v>46221</v>
      </c>
      <c r="N130" s="96">
        <f t="shared" si="41"/>
        <v>46222</v>
      </c>
    </row>
    <row r="131" spans="2:16" ht="17.100000000000001" customHeight="1">
      <c r="D131" s="94"/>
      <c r="H131" s="84" t="str">
        <f ca="1">IFERROR(VLOOKUP(H130,別紙１記載例!$D$8:$H$1029,別紙１記載例!$G$5,FALSE),"")</f>
        <v/>
      </c>
      <c r="I131" s="84" t="str">
        <f ca="1">IFERROR(VLOOKUP(I130,別紙１記載例!$D$8:$H$1029,別紙１記載例!$G$5,FALSE),"")</f>
        <v/>
      </c>
      <c r="J131" s="84" t="str">
        <f ca="1">IFERROR(VLOOKUP(J130,別紙１記載例!$D$8:$H$1029,別紙１記載例!$G$5,FALSE),"")</f>
        <v/>
      </c>
      <c r="K131" s="84" t="str">
        <f ca="1">IFERROR(VLOOKUP(K130,別紙１記載例!$D$8:$H$1029,別紙１記載例!$G$5,FALSE),"")</f>
        <v/>
      </c>
      <c r="L131" s="84" t="str">
        <f ca="1">IFERROR(VLOOKUP(L130,別紙１記載例!$D$8:$H$1029,別紙１記載例!$G$5,FALSE),"")</f>
        <v/>
      </c>
      <c r="M131" s="87" t="str">
        <f ca="1">IFERROR(VLOOKUP(M130,別紙１記載例!$D$8:$H$1029,別紙１記載例!$G$5,FALSE),"")</f>
        <v/>
      </c>
      <c r="N131" s="86" t="str">
        <f ca="1">IFERROR(VLOOKUP(N130,別紙１記載例!$D$8:$H$1029,別紙１記載例!$G$5,FALSE),"")</f>
        <v/>
      </c>
      <c r="P131" s="98" t="str">
        <f ca="1">IF(COUNTIF(H131:N131,"外")&gt;0,"非対象期間",IF(COUNTIF(H131:N131,"○")+COUNTIF(H131:N131,"▲")&gt;=2,"達成","未"))</f>
        <v>未</v>
      </c>
    </row>
    <row r="132" spans="2:16" ht="8.4499999999999993" customHeight="1">
      <c r="D132" s="94"/>
    </row>
    <row r="133" spans="2:16" ht="17.100000000000001" customHeight="1">
      <c r="B133">
        <f>B130+1</f>
        <v>43</v>
      </c>
      <c r="C133" s="18" t="str">
        <f>"第"&amp;IF(B133&lt;10,DBCS(B133),B133)&amp;"週"</f>
        <v>第43週</v>
      </c>
      <c r="D133" s="94">
        <f>IFERROR(H133,"")</f>
        <v>46223</v>
      </c>
      <c r="E133" s="18" t="str">
        <f>IF(F133="","","～")</f>
        <v/>
      </c>
      <c r="F133" s="94" t="str">
        <f>IFERROR(IF(AND(YEAR(H133)=YEAR(N133),MONTH(H133)=MONTH(N133)),"",N133),"")</f>
        <v/>
      </c>
      <c r="H133" s="85">
        <f>IFERROR(H130+7,"")</f>
        <v>46223</v>
      </c>
      <c r="I133" s="85">
        <f>IFERROR(H133+1,"")</f>
        <v>46224</v>
      </c>
      <c r="J133" s="85">
        <f t="shared" ref="J133:N133" si="42">IFERROR(I133+1,"")</f>
        <v>46225</v>
      </c>
      <c r="K133" s="85">
        <f t="shared" si="42"/>
        <v>46226</v>
      </c>
      <c r="L133" s="85">
        <f t="shared" si="42"/>
        <v>46227</v>
      </c>
      <c r="M133" s="95">
        <f t="shared" si="42"/>
        <v>46228</v>
      </c>
      <c r="N133" s="96">
        <f t="shared" si="42"/>
        <v>46229</v>
      </c>
    </row>
    <row r="134" spans="2:16" ht="17.100000000000001" customHeight="1">
      <c r="D134" s="94"/>
      <c r="H134" s="84" t="str">
        <f ca="1">IFERROR(VLOOKUP(H133,別紙１記載例!$D$8:$H$1029,別紙１記載例!$G$5,FALSE),"")</f>
        <v/>
      </c>
      <c r="I134" s="84" t="str">
        <f ca="1">IFERROR(VLOOKUP(I133,別紙１記載例!$D$8:$H$1029,別紙１記載例!$G$5,FALSE),"")</f>
        <v/>
      </c>
      <c r="J134" s="84" t="str">
        <f ca="1">IFERROR(VLOOKUP(J133,別紙１記載例!$D$8:$H$1029,別紙１記載例!$G$5,FALSE),"")</f>
        <v/>
      </c>
      <c r="K134" s="84" t="str">
        <f ca="1">IFERROR(VLOOKUP(K133,別紙１記載例!$D$8:$H$1029,別紙１記載例!$G$5,FALSE),"")</f>
        <v/>
      </c>
      <c r="L134" s="84" t="str">
        <f ca="1">IFERROR(VLOOKUP(L133,別紙１記載例!$D$8:$H$1029,別紙１記載例!$G$5,FALSE),"")</f>
        <v/>
      </c>
      <c r="M134" s="87" t="str">
        <f ca="1">IFERROR(VLOOKUP(M133,別紙１記載例!$D$8:$H$1029,別紙１記載例!$G$5,FALSE),"")</f>
        <v/>
      </c>
      <c r="N134" s="86" t="str">
        <f ca="1">IFERROR(VLOOKUP(N133,別紙１記載例!$D$8:$H$1029,別紙１記載例!$G$5,FALSE),"")</f>
        <v/>
      </c>
      <c r="P134" s="98" t="str">
        <f ca="1">IF(COUNTIF(H134:N134,"外")&gt;0,"非対象期間",IF(COUNTIF(H134:N134,"○")+COUNTIF(H134:N134,"▲")&gt;=2,"達成","未"))</f>
        <v>未</v>
      </c>
    </row>
    <row r="135" spans="2:16" ht="8.4499999999999993" customHeight="1">
      <c r="D135" s="94"/>
    </row>
    <row r="136" spans="2:16" ht="17.100000000000001" customHeight="1">
      <c r="B136">
        <f>B133+1</f>
        <v>44</v>
      </c>
      <c r="C136" s="18" t="str">
        <f>"第"&amp;IF(B136&lt;10,DBCS(B136),B136)&amp;"週"</f>
        <v>第44週</v>
      </c>
      <c r="D136" s="94">
        <f>IFERROR(H136,"")</f>
        <v>46230</v>
      </c>
      <c r="E136" s="18" t="str">
        <f>IF(F136="","","～")</f>
        <v>～</v>
      </c>
      <c r="F136" s="94">
        <f>IFERROR(IF(AND(YEAR(H136)=YEAR(N136),MONTH(H136)=MONTH(N136)),"",N136),"")</f>
        <v>46236</v>
      </c>
      <c r="H136" s="85">
        <f>IFERROR(H133+7,"")</f>
        <v>46230</v>
      </c>
      <c r="I136" s="85">
        <f>IFERROR(H136+1,"")</f>
        <v>46231</v>
      </c>
      <c r="J136" s="85">
        <f t="shared" ref="J136:N136" si="43">IFERROR(I136+1,"")</f>
        <v>46232</v>
      </c>
      <c r="K136" s="85">
        <f t="shared" si="43"/>
        <v>46233</v>
      </c>
      <c r="L136" s="85">
        <f t="shared" si="43"/>
        <v>46234</v>
      </c>
      <c r="M136" s="95">
        <f t="shared" si="43"/>
        <v>46235</v>
      </c>
      <c r="N136" s="96">
        <f t="shared" si="43"/>
        <v>46236</v>
      </c>
    </row>
    <row r="137" spans="2:16" ht="17.100000000000001" customHeight="1">
      <c r="D137" s="94"/>
      <c r="H137" s="84" t="str">
        <f ca="1">IFERROR(VLOOKUP(H136,別紙１記載例!$D$8:$H$1029,別紙１記載例!$G$5,FALSE),"")</f>
        <v/>
      </c>
      <c r="I137" s="84" t="str">
        <f ca="1">IFERROR(VLOOKUP(I136,別紙１記載例!$D$8:$H$1029,別紙１記載例!$G$5,FALSE),"")</f>
        <v/>
      </c>
      <c r="J137" s="84" t="str">
        <f ca="1">IFERROR(VLOOKUP(J136,別紙１記載例!$D$8:$H$1029,別紙１記載例!$G$5,FALSE),"")</f>
        <v/>
      </c>
      <c r="K137" s="84" t="str">
        <f ca="1">IFERROR(VLOOKUP(K136,別紙１記載例!$D$8:$H$1029,別紙１記載例!$G$5,FALSE),"")</f>
        <v/>
      </c>
      <c r="L137" s="84" t="str">
        <f ca="1">IFERROR(VLOOKUP(L136,別紙１記載例!$D$8:$H$1029,別紙１記載例!$G$5,FALSE),"")</f>
        <v/>
      </c>
      <c r="M137" s="87" t="str">
        <f ca="1">IFERROR(VLOOKUP(M136,別紙１記載例!$D$8:$H$1029,別紙１記載例!$G$5,FALSE),"")</f>
        <v/>
      </c>
      <c r="N137" s="86" t="str">
        <f ca="1">IFERROR(VLOOKUP(N136,別紙１記載例!$D$8:$H$1029,別紙１記載例!$G$5,FALSE),"")</f>
        <v/>
      </c>
      <c r="P137" s="98" t="str">
        <f ca="1">IF(COUNTIF(H137:N137,"外")&gt;0,"非対象期間",IF(COUNTIF(H137:N137,"○")+COUNTIF(H137:N137,"▲")&gt;=2,"達成","未"))</f>
        <v>未</v>
      </c>
    </row>
    <row r="138" spans="2:16" ht="8.4499999999999993" customHeight="1">
      <c r="D138" s="94"/>
    </row>
    <row r="139" spans="2:16" ht="17.100000000000001" customHeight="1">
      <c r="B139">
        <f>B136+1</f>
        <v>45</v>
      </c>
      <c r="C139" s="18" t="str">
        <f>"第"&amp;IF(B139&lt;10,DBCS(B139),B139)&amp;"週"</f>
        <v>第45週</v>
      </c>
      <c r="D139" s="94">
        <f>IFERROR(H139,"")</f>
        <v>46237</v>
      </c>
      <c r="E139" s="18" t="str">
        <f>IF(F139="","","～")</f>
        <v/>
      </c>
      <c r="F139" s="94" t="str">
        <f>IFERROR(IF(AND(YEAR(H139)=YEAR(N139),MONTH(H139)=MONTH(N139)),"",N139),"")</f>
        <v/>
      </c>
      <c r="H139" s="85">
        <f>IFERROR(H136+7,"")</f>
        <v>46237</v>
      </c>
      <c r="I139" s="85">
        <f>IFERROR(H139+1,"")</f>
        <v>46238</v>
      </c>
      <c r="J139" s="85">
        <f t="shared" ref="J139:N139" si="44">IFERROR(I139+1,"")</f>
        <v>46239</v>
      </c>
      <c r="K139" s="85">
        <f t="shared" si="44"/>
        <v>46240</v>
      </c>
      <c r="L139" s="85">
        <f t="shared" si="44"/>
        <v>46241</v>
      </c>
      <c r="M139" s="95">
        <f t="shared" si="44"/>
        <v>46242</v>
      </c>
      <c r="N139" s="96">
        <f t="shared" si="44"/>
        <v>46243</v>
      </c>
    </row>
    <row r="140" spans="2:16" ht="17.100000000000001" customHeight="1">
      <c r="D140" s="94"/>
      <c r="H140" s="84" t="str">
        <f ca="1">IFERROR(VLOOKUP(H139,別紙１記載例!$D$8:$H$1029,別紙１記載例!$G$5,FALSE),"")</f>
        <v/>
      </c>
      <c r="I140" s="84" t="str">
        <f ca="1">IFERROR(VLOOKUP(I139,別紙１記載例!$D$8:$H$1029,別紙１記載例!$G$5,FALSE),"")</f>
        <v/>
      </c>
      <c r="J140" s="84" t="str">
        <f ca="1">IFERROR(VLOOKUP(J139,別紙１記載例!$D$8:$H$1029,別紙１記載例!$G$5,FALSE),"")</f>
        <v/>
      </c>
      <c r="K140" s="84" t="str">
        <f ca="1">IFERROR(VLOOKUP(K139,別紙１記載例!$D$8:$H$1029,別紙１記載例!$G$5,FALSE),"")</f>
        <v/>
      </c>
      <c r="L140" s="84" t="str">
        <f ca="1">IFERROR(VLOOKUP(L139,別紙１記載例!$D$8:$H$1029,別紙１記載例!$G$5,FALSE),"")</f>
        <v/>
      </c>
      <c r="M140" s="87" t="str">
        <f ca="1">IFERROR(VLOOKUP(M139,別紙１記載例!$D$8:$H$1029,別紙１記載例!$G$5,FALSE),"")</f>
        <v/>
      </c>
      <c r="N140" s="86" t="str">
        <f ca="1">IFERROR(VLOOKUP(N139,別紙１記載例!$D$8:$H$1029,別紙１記載例!$G$5,FALSE),"")</f>
        <v/>
      </c>
      <c r="P140" s="98" t="str">
        <f ca="1">IF(COUNTIF(H140:N140,"外")&gt;0,"非対象期間",IF(COUNTIF(H140:N140,"○")+COUNTIF(H140:N140,"▲")&gt;=2,"達成","未"))</f>
        <v>未</v>
      </c>
    </row>
    <row r="141" spans="2:16" ht="8.4499999999999993" customHeight="1">
      <c r="D141" s="94"/>
    </row>
    <row r="142" spans="2:16" ht="17.100000000000001" customHeight="1">
      <c r="B142">
        <f>B139+1</f>
        <v>46</v>
      </c>
      <c r="C142" s="18" t="str">
        <f>"第"&amp;IF(B142&lt;10,DBCS(B142),B142)&amp;"週"</f>
        <v>第46週</v>
      </c>
      <c r="D142" s="94">
        <f>IFERROR(H142,"")</f>
        <v>46244</v>
      </c>
      <c r="E142" s="18" t="str">
        <f>IF(F142="","","～")</f>
        <v/>
      </c>
      <c r="F142" s="94" t="str">
        <f>IFERROR(IF(AND(YEAR(H142)=YEAR(N142),MONTH(H142)=MONTH(N142)),"",N142),"")</f>
        <v/>
      </c>
      <c r="H142" s="85">
        <f>IFERROR(H139+7,"")</f>
        <v>46244</v>
      </c>
      <c r="I142" s="85">
        <f>IFERROR(H142+1,"")</f>
        <v>46245</v>
      </c>
      <c r="J142" s="85">
        <f t="shared" ref="J142:N142" si="45">IFERROR(I142+1,"")</f>
        <v>46246</v>
      </c>
      <c r="K142" s="85">
        <f t="shared" si="45"/>
        <v>46247</v>
      </c>
      <c r="L142" s="85">
        <f t="shared" si="45"/>
        <v>46248</v>
      </c>
      <c r="M142" s="95">
        <f t="shared" si="45"/>
        <v>46249</v>
      </c>
      <c r="N142" s="96">
        <f t="shared" si="45"/>
        <v>46250</v>
      </c>
    </row>
    <row r="143" spans="2:16" ht="17.100000000000001" customHeight="1">
      <c r="D143" s="94"/>
      <c r="H143" s="84" t="str">
        <f ca="1">IFERROR(VLOOKUP(H142,別紙１記載例!$D$8:$H$1029,別紙１記載例!$G$5,FALSE),"")</f>
        <v/>
      </c>
      <c r="I143" s="84" t="str">
        <f ca="1">IFERROR(VLOOKUP(I142,別紙１記載例!$D$8:$H$1029,別紙１記載例!$G$5,FALSE),"")</f>
        <v/>
      </c>
      <c r="J143" s="84" t="str">
        <f ca="1">IFERROR(VLOOKUP(J142,別紙１記載例!$D$8:$H$1029,別紙１記載例!$G$5,FALSE),"")</f>
        <v/>
      </c>
      <c r="K143" s="84" t="str">
        <f ca="1">IFERROR(VLOOKUP(K142,別紙１記載例!$D$8:$H$1029,別紙１記載例!$G$5,FALSE),"")</f>
        <v/>
      </c>
      <c r="L143" s="84" t="str">
        <f ca="1">IFERROR(VLOOKUP(L142,別紙１記載例!$D$8:$H$1029,別紙１記載例!$G$5,FALSE),"")</f>
        <v/>
      </c>
      <c r="M143" s="87" t="str">
        <f ca="1">IFERROR(VLOOKUP(M142,別紙１記載例!$D$8:$H$1029,別紙１記載例!$G$5,FALSE),"")</f>
        <v/>
      </c>
      <c r="N143" s="86" t="str">
        <f ca="1">IFERROR(VLOOKUP(N142,別紙１記載例!$D$8:$H$1029,別紙１記載例!$G$5,FALSE),"")</f>
        <v/>
      </c>
      <c r="P143" s="98" t="str">
        <f ca="1">IF(COUNTIF(H143:N143,"外")&gt;0,"非対象期間",IF(COUNTIF(H143:N143,"○")+COUNTIF(H143:N143,"▲")&gt;=2,"達成","未"))</f>
        <v>未</v>
      </c>
    </row>
    <row r="144" spans="2:16" ht="8.4499999999999993" customHeight="1">
      <c r="D144" s="94"/>
    </row>
    <row r="145" spans="2:16" ht="17.100000000000001" customHeight="1">
      <c r="B145">
        <f>B142+1</f>
        <v>47</v>
      </c>
      <c r="C145" s="18" t="str">
        <f>"第"&amp;IF(B145&lt;10,DBCS(B145),B145)&amp;"週"</f>
        <v>第47週</v>
      </c>
      <c r="D145" s="94">
        <f>IFERROR(H145,"")</f>
        <v>46251</v>
      </c>
      <c r="E145" s="18" t="str">
        <f>IF(F145="","","～")</f>
        <v/>
      </c>
      <c r="F145" s="94" t="str">
        <f>IFERROR(IF(AND(YEAR(H145)=YEAR(N145),MONTH(H145)=MONTH(N145)),"",N145),"")</f>
        <v/>
      </c>
      <c r="H145" s="85">
        <f>IFERROR(H142+7,"")</f>
        <v>46251</v>
      </c>
      <c r="I145" s="85">
        <f>IFERROR(H145+1,"")</f>
        <v>46252</v>
      </c>
      <c r="J145" s="85">
        <f t="shared" ref="J145:N145" si="46">IFERROR(I145+1,"")</f>
        <v>46253</v>
      </c>
      <c r="K145" s="85">
        <f t="shared" si="46"/>
        <v>46254</v>
      </c>
      <c r="L145" s="85">
        <f t="shared" si="46"/>
        <v>46255</v>
      </c>
      <c r="M145" s="95">
        <f t="shared" si="46"/>
        <v>46256</v>
      </c>
      <c r="N145" s="96">
        <f t="shared" si="46"/>
        <v>46257</v>
      </c>
    </row>
    <row r="146" spans="2:16" ht="17.100000000000001" customHeight="1">
      <c r="D146" s="94"/>
      <c r="H146" s="84" t="str">
        <f ca="1">IFERROR(VLOOKUP(H145,別紙１記載例!$D$8:$H$1029,別紙１記載例!$G$5,FALSE),"")</f>
        <v/>
      </c>
      <c r="I146" s="84" t="str">
        <f ca="1">IFERROR(VLOOKUP(I145,別紙１記載例!$D$8:$H$1029,別紙１記載例!$G$5,FALSE),"")</f>
        <v/>
      </c>
      <c r="J146" s="84" t="str">
        <f ca="1">IFERROR(VLOOKUP(J145,別紙１記載例!$D$8:$H$1029,別紙１記載例!$G$5,FALSE),"")</f>
        <v/>
      </c>
      <c r="K146" s="84" t="str">
        <f ca="1">IFERROR(VLOOKUP(K145,別紙１記載例!$D$8:$H$1029,別紙１記載例!$G$5,FALSE),"")</f>
        <v/>
      </c>
      <c r="L146" s="84" t="str">
        <f ca="1">IFERROR(VLOOKUP(L145,別紙１記載例!$D$8:$H$1029,別紙１記載例!$G$5,FALSE),"")</f>
        <v/>
      </c>
      <c r="M146" s="87" t="str">
        <f ca="1">IFERROR(VLOOKUP(M145,別紙１記載例!$D$8:$H$1029,別紙１記載例!$G$5,FALSE),"")</f>
        <v/>
      </c>
      <c r="N146" s="86" t="str">
        <f ca="1">IFERROR(VLOOKUP(N145,別紙１記載例!$D$8:$H$1029,別紙１記載例!$G$5,FALSE),"")</f>
        <v/>
      </c>
      <c r="P146" s="98" t="str">
        <f ca="1">IF(COUNTIF(H146:N146,"外")&gt;0,"非対象期間",IF(COUNTIF(H146:N146,"○")+COUNTIF(H146:N146,"▲")&gt;=2,"達成","未"))</f>
        <v>未</v>
      </c>
    </row>
    <row r="147" spans="2:16" ht="8.4499999999999993" customHeight="1">
      <c r="D147" s="94"/>
    </row>
    <row r="148" spans="2:16" ht="17.100000000000001" customHeight="1">
      <c r="B148">
        <f>B145+1</f>
        <v>48</v>
      </c>
      <c r="C148" s="18" t="str">
        <f>"第"&amp;IF(B148&lt;10,DBCS(B148),B148)&amp;"週"</f>
        <v>第48週</v>
      </c>
      <c r="D148" s="94">
        <f>IFERROR(H148,"")</f>
        <v>46258</v>
      </c>
      <c r="E148" s="18" t="str">
        <f>IF(F148="","","～")</f>
        <v/>
      </c>
      <c r="F148" s="94" t="str">
        <f>IFERROR(IF(AND(YEAR(H148)=YEAR(N148),MONTH(H148)=MONTH(N148)),"",N148),"")</f>
        <v/>
      </c>
      <c r="H148" s="85">
        <f>IFERROR(H145+7,"")</f>
        <v>46258</v>
      </c>
      <c r="I148" s="85">
        <f>IFERROR(H148+1,"")</f>
        <v>46259</v>
      </c>
      <c r="J148" s="85">
        <f t="shared" ref="J148:N148" si="47">IFERROR(I148+1,"")</f>
        <v>46260</v>
      </c>
      <c r="K148" s="85">
        <f t="shared" si="47"/>
        <v>46261</v>
      </c>
      <c r="L148" s="85">
        <f t="shared" si="47"/>
        <v>46262</v>
      </c>
      <c r="M148" s="95">
        <f t="shared" si="47"/>
        <v>46263</v>
      </c>
      <c r="N148" s="96">
        <f t="shared" si="47"/>
        <v>46264</v>
      </c>
    </row>
    <row r="149" spans="2:16" ht="17.100000000000001" customHeight="1">
      <c r="D149" s="94"/>
      <c r="H149" s="84" t="str">
        <f ca="1">IFERROR(VLOOKUP(H148,別紙１記載例!$D$8:$H$1029,別紙１記載例!$G$5,FALSE),"")</f>
        <v/>
      </c>
      <c r="I149" s="84" t="str">
        <f ca="1">IFERROR(VLOOKUP(I148,別紙１記載例!$D$8:$H$1029,別紙１記載例!$G$5,FALSE),"")</f>
        <v/>
      </c>
      <c r="J149" s="84" t="str">
        <f ca="1">IFERROR(VLOOKUP(J148,別紙１記載例!$D$8:$H$1029,別紙１記載例!$G$5,FALSE),"")</f>
        <v/>
      </c>
      <c r="K149" s="84" t="str">
        <f ca="1">IFERROR(VLOOKUP(K148,別紙１記載例!$D$8:$H$1029,別紙１記載例!$G$5,FALSE),"")</f>
        <v/>
      </c>
      <c r="L149" s="84" t="str">
        <f ca="1">IFERROR(VLOOKUP(L148,別紙１記載例!$D$8:$H$1029,別紙１記載例!$G$5,FALSE),"")</f>
        <v/>
      </c>
      <c r="M149" s="87" t="str">
        <f ca="1">IFERROR(VLOOKUP(M148,別紙１記載例!$D$8:$H$1029,別紙１記載例!$G$5,FALSE),"")</f>
        <v/>
      </c>
      <c r="N149" s="86" t="str">
        <f ca="1">IFERROR(VLOOKUP(N148,別紙１記載例!$D$8:$H$1029,別紙１記載例!$G$5,FALSE),"")</f>
        <v/>
      </c>
      <c r="P149" s="98" t="str">
        <f ca="1">IF(COUNTIF(H149:N149,"外")&gt;0,"非対象期間",IF(COUNTIF(H149:N149,"○")+COUNTIF(H149:N149,"▲")&gt;=2,"達成","未"))</f>
        <v>未</v>
      </c>
    </row>
    <row r="150" spans="2:16" ht="8.4499999999999993" customHeight="1">
      <c r="D150" s="94"/>
    </row>
    <row r="151" spans="2:16" ht="17.100000000000001" customHeight="1">
      <c r="B151">
        <f>B148+1</f>
        <v>49</v>
      </c>
      <c r="C151" s="18" t="str">
        <f>"第"&amp;IF(B151&lt;10,DBCS(B151),B151)&amp;"週"</f>
        <v>第49週</v>
      </c>
      <c r="D151" s="94">
        <f>IFERROR(H151,"")</f>
        <v>46265</v>
      </c>
      <c r="E151" s="18" t="str">
        <f>IF(F151="","","～")</f>
        <v>～</v>
      </c>
      <c r="F151" s="94">
        <f>IFERROR(IF(AND(YEAR(H151)=YEAR(N151),MONTH(H151)=MONTH(N151)),"",N151),"")</f>
        <v>46271</v>
      </c>
      <c r="H151" s="85">
        <f>IFERROR(H148+7,"")</f>
        <v>46265</v>
      </c>
      <c r="I151" s="85">
        <f>IFERROR(H151+1,"")</f>
        <v>46266</v>
      </c>
      <c r="J151" s="85">
        <f t="shared" ref="J151:N151" si="48">IFERROR(I151+1,"")</f>
        <v>46267</v>
      </c>
      <c r="K151" s="85">
        <f t="shared" si="48"/>
        <v>46268</v>
      </c>
      <c r="L151" s="85">
        <f t="shared" si="48"/>
        <v>46269</v>
      </c>
      <c r="M151" s="95">
        <f t="shared" si="48"/>
        <v>46270</v>
      </c>
      <c r="N151" s="96">
        <f t="shared" si="48"/>
        <v>46271</v>
      </c>
    </row>
    <row r="152" spans="2:16" ht="17.100000000000001" customHeight="1">
      <c r="D152" s="94"/>
      <c r="H152" s="84" t="str">
        <f ca="1">IFERROR(VLOOKUP(H151,別紙１記載例!$D$8:$H$1029,別紙１記載例!$G$5,FALSE),"")</f>
        <v/>
      </c>
      <c r="I152" s="84" t="str">
        <f ca="1">IFERROR(VLOOKUP(I151,別紙１記載例!$D$8:$H$1029,別紙１記載例!$G$5,FALSE),"")</f>
        <v/>
      </c>
      <c r="J152" s="84" t="str">
        <f ca="1">IFERROR(VLOOKUP(J151,別紙１記載例!$D$8:$H$1029,別紙１記載例!$G$5,FALSE),"")</f>
        <v/>
      </c>
      <c r="K152" s="84" t="str">
        <f ca="1">IFERROR(VLOOKUP(K151,別紙１記載例!$D$8:$H$1029,別紙１記載例!$G$5,FALSE),"")</f>
        <v/>
      </c>
      <c r="L152" s="84" t="str">
        <f ca="1">IFERROR(VLOOKUP(L151,別紙１記載例!$D$8:$H$1029,別紙１記載例!$G$5,FALSE),"")</f>
        <v/>
      </c>
      <c r="M152" s="87" t="str">
        <f ca="1">IFERROR(VLOOKUP(M151,別紙１記載例!$D$8:$H$1029,別紙１記載例!$G$5,FALSE),"")</f>
        <v/>
      </c>
      <c r="N152" s="86" t="str">
        <f ca="1">IFERROR(VLOOKUP(N151,別紙１記載例!$D$8:$H$1029,別紙１記載例!$G$5,FALSE),"")</f>
        <v/>
      </c>
      <c r="P152" s="98" t="str">
        <f ca="1">IF(COUNTIF(H152:N152,"外")&gt;0,"非対象期間",IF(COUNTIF(H152:N152,"○")+COUNTIF(H152:N152,"▲")&gt;=2,"達成","未"))</f>
        <v>未</v>
      </c>
    </row>
    <row r="153" spans="2:16" ht="8.4499999999999993" customHeight="1">
      <c r="D153" s="94"/>
    </row>
    <row r="154" spans="2:16" ht="17.100000000000001" customHeight="1">
      <c r="B154">
        <f>B151+1</f>
        <v>50</v>
      </c>
      <c r="C154" s="18" t="str">
        <f>"第"&amp;IF(B154&lt;10,DBCS(B154),B154)&amp;"週"</f>
        <v>第50週</v>
      </c>
      <c r="D154" s="94">
        <f>IFERROR(H154,"")</f>
        <v>46272</v>
      </c>
      <c r="E154" s="18" t="str">
        <f>IF(F154="","","～")</f>
        <v/>
      </c>
      <c r="F154" s="94" t="str">
        <f>IFERROR(IF(AND(YEAR(H154)=YEAR(N154),MONTH(H154)=MONTH(N154)),"",N154),"")</f>
        <v/>
      </c>
      <c r="H154" s="85">
        <f>IFERROR(H151+7,"")</f>
        <v>46272</v>
      </c>
      <c r="I154" s="85">
        <f>IFERROR(H154+1,"")</f>
        <v>46273</v>
      </c>
      <c r="J154" s="85">
        <f t="shared" ref="J154:N154" si="49">IFERROR(I154+1,"")</f>
        <v>46274</v>
      </c>
      <c r="K154" s="85">
        <f t="shared" si="49"/>
        <v>46275</v>
      </c>
      <c r="L154" s="85">
        <f t="shared" si="49"/>
        <v>46276</v>
      </c>
      <c r="M154" s="95">
        <f t="shared" si="49"/>
        <v>46277</v>
      </c>
      <c r="N154" s="96">
        <f t="shared" si="49"/>
        <v>46278</v>
      </c>
    </row>
    <row r="155" spans="2:16" ht="17.100000000000001" customHeight="1">
      <c r="D155" s="94"/>
      <c r="H155" s="84" t="str">
        <f ca="1">IFERROR(VLOOKUP(H154,別紙１記載例!$D$8:$H$1029,別紙１記載例!$G$5,FALSE),"")</f>
        <v/>
      </c>
      <c r="I155" s="84" t="str">
        <f ca="1">IFERROR(VLOOKUP(I154,別紙１記載例!$D$8:$H$1029,別紙１記載例!$G$5,FALSE),"")</f>
        <v/>
      </c>
      <c r="J155" s="84" t="str">
        <f ca="1">IFERROR(VLOOKUP(J154,別紙１記載例!$D$8:$H$1029,別紙１記載例!$G$5,FALSE),"")</f>
        <v/>
      </c>
      <c r="K155" s="84" t="str">
        <f ca="1">IFERROR(VLOOKUP(K154,別紙１記載例!$D$8:$H$1029,別紙１記載例!$G$5,FALSE),"")</f>
        <v/>
      </c>
      <c r="L155" s="84" t="str">
        <f ca="1">IFERROR(VLOOKUP(L154,別紙１記載例!$D$8:$H$1029,別紙１記載例!$G$5,FALSE),"")</f>
        <v/>
      </c>
      <c r="M155" s="87" t="str">
        <f ca="1">IFERROR(VLOOKUP(M154,別紙１記載例!$D$8:$H$1029,別紙１記載例!$G$5,FALSE),"")</f>
        <v/>
      </c>
      <c r="N155" s="86" t="str">
        <f ca="1">IFERROR(VLOOKUP(N154,別紙１記載例!$D$8:$H$1029,別紙１記載例!$G$5,FALSE),"")</f>
        <v/>
      </c>
      <c r="P155" s="98" t="str">
        <f ca="1">IF(COUNTIF(H155:N155,"外")&gt;0,"非対象期間",IF(COUNTIF(H155:N155,"○")+COUNTIF(H155:N155,"▲")&gt;=2,"達成","未"))</f>
        <v>未</v>
      </c>
    </row>
    <row r="156" spans="2:16" ht="8.4499999999999993" customHeight="1">
      <c r="D156" s="94"/>
    </row>
    <row r="157" spans="2:16" ht="17.100000000000001" customHeight="1">
      <c r="B157">
        <f>B154+1</f>
        <v>51</v>
      </c>
      <c r="C157" s="18" t="str">
        <f>"第"&amp;IF(B157&lt;10,DBCS(B157),B157)&amp;"週"</f>
        <v>第51週</v>
      </c>
      <c r="D157" s="94">
        <f>IFERROR(H157,"")</f>
        <v>46279</v>
      </c>
      <c r="E157" s="18" t="str">
        <f>IF(F157="","","～")</f>
        <v/>
      </c>
      <c r="F157" s="94" t="str">
        <f>IFERROR(IF(AND(YEAR(H157)=YEAR(N157),MONTH(H157)=MONTH(N157)),"",N157),"")</f>
        <v/>
      </c>
      <c r="H157" s="85">
        <f>IFERROR(H154+7,"")</f>
        <v>46279</v>
      </c>
      <c r="I157" s="85">
        <f>IFERROR(H157+1,"")</f>
        <v>46280</v>
      </c>
      <c r="J157" s="85">
        <f t="shared" ref="J157:N157" si="50">IFERROR(I157+1,"")</f>
        <v>46281</v>
      </c>
      <c r="K157" s="85">
        <f t="shared" si="50"/>
        <v>46282</v>
      </c>
      <c r="L157" s="85">
        <f t="shared" si="50"/>
        <v>46283</v>
      </c>
      <c r="M157" s="95">
        <f t="shared" si="50"/>
        <v>46284</v>
      </c>
      <c r="N157" s="96">
        <f t="shared" si="50"/>
        <v>46285</v>
      </c>
    </row>
    <row r="158" spans="2:16" ht="17.100000000000001" customHeight="1">
      <c r="D158" s="94"/>
      <c r="H158" s="84" t="str">
        <f ca="1">IFERROR(VLOOKUP(H157,別紙１記載例!$D$8:$H$1029,別紙１記載例!$G$5,FALSE),"")</f>
        <v/>
      </c>
      <c r="I158" s="84" t="str">
        <f ca="1">IFERROR(VLOOKUP(I157,別紙１記載例!$D$8:$H$1029,別紙１記載例!$G$5,FALSE),"")</f>
        <v/>
      </c>
      <c r="J158" s="84" t="str">
        <f ca="1">IFERROR(VLOOKUP(J157,別紙１記載例!$D$8:$H$1029,別紙１記載例!$G$5,FALSE),"")</f>
        <v/>
      </c>
      <c r="K158" s="84" t="str">
        <f ca="1">IFERROR(VLOOKUP(K157,別紙１記載例!$D$8:$H$1029,別紙１記載例!$G$5,FALSE),"")</f>
        <v/>
      </c>
      <c r="L158" s="84" t="str">
        <f ca="1">IFERROR(VLOOKUP(L157,別紙１記載例!$D$8:$H$1029,別紙１記載例!$G$5,FALSE),"")</f>
        <v/>
      </c>
      <c r="M158" s="87" t="str">
        <f ca="1">IFERROR(VLOOKUP(M157,別紙１記載例!$D$8:$H$1029,別紙１記載例!$G$5,FALSE),"")</f>
        <v/>
      </c>
      <c r="N158" s="86" t="str">
        <f ca="1">IFERROR(VLOOKUP(N157,別紙１記載例!$D$8:$H$1029,別紙１記載例!$G$5,FALSE),"")</f>
        <v/>
      </c>
      <c r="P158" s="98" t="str">
        <f ca="1">IF(COUNTIF(H158:N158,"外")&gt;0,"非対象期間",IF(COUNTIF(H158:N158,"○")+COUNTIF(H158:N158,"▲")&gt;=2,"達成","未"))</f>
        <v>未</v>
      </c>
    </row>
    <row r="159" spans="2:16" ht="8.4499999999999993" customHeight="1">
      <c r="D159" s="94"/>
    </row>
    <row r="160" spans="2:16" ht="17.100000000000001" customHeight="1">
      <c r="B160">
        <f>B157+1</f>
        <v>52</v>
      </c>
      <c r="C160" s="18" t="str">
        <f>"第"&amp;IF(B160&lt;10,DBCS(B160),B160)&amp;"週"</f>
        <v>第52週</v>
      </c>
      <c r="D160" s="94">
        <f>IFERROR(H160,"")</f>
        <v>46286</v>
      </c>
      <c r="E160" s="18" t="str">
        <f>IF(F160="","","～")</f>
        <v/>
      </c>
      <c r="F160" s="94" t="str">
        <f>IFERROR(IF(AND(YEAR(H160)=YEAR(N160),MONTH(H160)=MONTH(N160)),"",N160),"")</f>
        <v/>
      </c>
      <c r="H160" s="85">
        <f>IFERROR(H157+7,"")</f>
        <v>46286</v>
      </c>
      <c r="I160" s="85">
        <f>IFERROR(H160+1,"")</f>
        <v>46287</v>
      </c>
      <c r="J160" s="85">
        <f t="shared" ref="J160:N160" si="51">IFERROR(I160+1,"")</f>
        <v>46288</v>
      </c>
      <c r="K160" s="85">
        <f t="shared" si="51"/>
        <v>46289</v>
      </c>
      <c r="L160" s="85">
        <f t="shared" si="51"/>
        <v>46290</v>
      </c>
      <c r="M160" s="95">
        <f t="shared" si="51"/>
        <v>46291</v>
      </c>
      <c r="N160" s="96">
        <f t="shared" si="51"/>
        <v>46292</v>
      </c>
    </row>
    <row r="161" spans="2:16" ht="17.100000000000001" customHeight="1">
      <c r="D161" s="94"/>
      <c r="H161" s="84" t="str">
        <f ca="1">IFERROR(VLOOKUP(H160,別紙１記載例!$D$8:$H$1029,別紙１記載例!$G$5,FALSE),"")</f>
        <v/>
      </c>
      <c r="I161" s="84" t="str">
        <f ca="1">IFERROR(VLOOKUP(I160,別紙１記載例!$D$8:$H$1029,別紙１記載例!$G$5,FALSE),"")</f>
        <v/>
      </c>
      <c r="J161" s="84" t="str">
        <f ca="1">IFERROR(VLOOKUP(J160,別紙１記載例!$D$8:$H$1029,別紙１記載例!$G$5,FALSE),"")</f>
        <v/>
      </c>
      <c r="K161" s="84" t="str">
        <f ca="1">IFERROR(VLOOKUP(K160,別紙１記載例!$D$8:$H$1029,別紙１記載例!$G$5,FALSE),"")</f>
        <v/>
      </c>
      <c r="L161" s="84" t="str">
        <f ca="1">IFERROR(VLOOKUP(L160,別紙１記載例!$D$8:$H$1029,別紙１記載例!$G$5,FALSE),"")</f>
        <v/>
      </c>
      <c r="M161" s="87" t="str">
        <f ca="1">IFERROR(VLOOKUP(M160,別紙１記載例!$D$8:$H$1029,別紙１記載例!$G$5,FALSE),"")</f>
        <v/>
      </c>
      <c r="N161" s="86" t="str">
        <f ca="1">IFERROR(VLOOKUP(N160,別紙１記載例!$D$8:$H$1029,別紙１記載例!$G$5,FALSE),"")</f>
        <v/>
      </c>
      <c r="P161" s="98" t="str">
        <f ca="1">IF(COUNTIF(H161:N161,"外")&gt;0,"非対象期間",IF(COUNTIF(H161:N161,"○")+COUNTIF(H161:N161,"▲")&gt;=2,"達成","未"))</f>
        <v>未</v>
      </c>
    </row>
    <row r="162" spans="2:16" ht="8.4499999999999993" customHeight="1">
      <c r="D162" s="94"/>
    </row>
    <row r="163" spans="2:16" ht="17.100000000000001" customHeight="1">
      <c r="B163">
        <f>B160+1</f>
        <v>53</v>
      </c>
      <c r="C163" s="18" t="str">
        <f>"第"&amp;IF(B163&lt;10,DBCS(B163),B163)&amp;"週"</f>
        <v>第53週</v>
      </c>
      <c r="D163" s="94">
        <f>IFERROR(H163,"")</f>
        <v>46293</v>
      </c>
      <c r="E163" s="18" t="str">
        <f>IF(F163="","","～")</f>
        <v>～</v>
      </c>
      <c r="F163" s="94">
        <f>IFERROR(IF(AND(YEAR(H163)=YEAR(N163),MONTH(H163)=MONTH(N163)),"",N163),"")</f>
        <v>46299</v>
      </c>
      <c r="H163" s="85">
        <f>IFERROR(H160+7,"")</f>
        <v>46293</v>
      </c>
      <c r="I163" s="85">
        <f>IFERROR(H163+1,"")</f>
        <v>46294</v>
      </c>
      <c r="J163" s="85">
        <f t="shared" ref="J163:N163" si="52">IFERROR(I163+1,"")</f>
        <v>46295</v>
      </c>
      <c r="K163" s="85">
        <f t="shared" si="52"/>
        <v>46296</v>
      </c>
      <c r="L163" s="85">
        <f t="shared" si="52"/>
        <v>46297</v>
      </c>
      <c r="M163" s="95">
        <f t="shared" si="52"/>
        <v>46298</v>
      </c>
      <c r="N163" s="96">
        <f t="shared" si="52"/>
        <v>46299</v>
      </c>
    </row>
    <row r="164" spans="2:16" ht="17.100000000000001" customHeight="1">
      <c r="D164" s="94"/>
      <c r="H164" s="84" t="str">
        <f ca="1">IFERROR(VLOOKUP(H163,別紙１記載例!$D$8:$H$1029,別紙１記載例!$G$5,FALSE),"")</f>
        <v/>
      </c>
      <c r="I164" s="84" t="str">
        <f ca="1">IFERROR(VLOOKUP(I163,別紙１記載例!$D$8:$H$1029,別紙１記載例!$G$5,FALSE),"")</f>
        <v/>
      </c>
      <c r="J164" s="84" t="str">
        <f ca="1">IFERROR(VLOOKUP(J163,別紙１記載例!$D$8:$H$1029,別紙１記載例!$G$5,FALSE),"")</f>
        <v/>
      </c>
      <c r="K164" s="84" t="str">
        <f ca="1">IFERROR(VLOOKUP(K163,別紙１記載例!$D$8:$H$1029,別紙１記載例!$G$5,FALSE),"")</f>
        <v/>
      </c>
      <c r="L164" s="84" t="str">
        <f ca="1">IFERROR(VLOOKUP(L163,別紙１記載例!$D$8:$H$1029,別紙１記載例!$G$5,FALSE),"")</f>
        <v/>
      </c>
      <c r="M164" s="87" t="str">
        <f ca="1">IFERROR(VLOOKUP(M163,別紙１記載例!$D$8:$H$1029,別紙１記載例!$G$5,FALSE),"")</f>
        <v/>
      </c>
      <c r="N164" s="86" t="str">
        <f ca="1">IFERROR(VLOOKUP(N163,別紙１記載例!$D$8:$H$1029,別紙１記載例!$G$5,FALSE),"")</f>
        <v/>
      </c>
      <c r="P164" s="98" t="str">
        <f ca="1">IF(COUNTIF(H164:N164,"外")&gt;0,"非対象期間",IF(COUNTIF(H164:N164,"○")+COUNTIF(H164:N164,"▲")&gt;=2,"達成","未"))</f>
        <v>未</v>
      </c>
    </row>
    <row r="165" spans="2:16" ht="8.4499999999999993" customHeight="1">
      <c r="D165" s="94"/>
    </row>
    <row r="166" spans="2:16" ht="17.100000000000001" customHeight="1">
      <c r="B166">
        <f>B163+1</f>
        <v>54</v>
      </c>
      <c r="C166" s="18" t="str">
        <f>"第"&amp;IF(B166&lt;10,DBCS(B166),B166)&amp;"週"</f>
        <v>第54週</v>
      </c>
      <c r="D166" s="94">
        <f>IFERROR(H166,"")</f>
        <v>46300</v>
      </c>
      <c r="E166" s="18" t="str">
        <f>IF(F166="","","～")</f>
        <v/>
      </c>
      <c r="F166" s="94" t="str">
        <f>IFERROR(IF(AND(YEAR(H166)=YEAR(N166),MONTH(H166)=MONTH(N166)),"",N166),"")</f>
        <v/>
      </c>
      <c r="H166" s="85">
        <f>IFERROR(H163+7,"")</f>
        <v>46300</v>
      </c>
      <c r="I166" s="85">
        <f>IFERROR(H166+1,"")</f>
        <v>46301</v>
      </c>
      <c r="J166" s="85">
        <f t="shared" ref="J166:N166" si="53">IFERROR(I166+1,"")</f>
        <v>46302</v>
      </c>
      <c r="K166" s="85">
        <f t="shared" si="53"/>
        <v>46303</v>
      </c>
      <c r="L166" s="85">
        <f t="shared" si="53"/>
        <v>46304</v>
      </c>
      <c r="M166" s="95">
        <f t="shared" si="53"/>
        <v>46305</v>
      </c>
      <c r="N166" s="96">
        <f t="shared" si="53"/>
        <v>46306</v>
      </c>
    </row>
    <row r="167" spans="2:16" ht="17.100000000000001" customHeight="1">
      <c r="D167" s="94"/>
      <c r="H167" s="84" t="str">
        <f ca="1">IFERROR(VLOOKUP(H166,別紙１記載例!$D$8:$H$1029,別紙１記載例!$G$5,FALSE),"")</f>
        <v/>
      </c>
      <c r="I167" s="84" t="str">
        <f ca="1">IFERROR(VLOOKUP(I166,別紙１記載例!$D$8:$H$1029,別紙１記載例!$G$5,FALSE),"")</f>
        <v/>
      </c>
      <c r="J167" s="84" t="str">
        <f ca="1">IFERROR(VLOOKUP(J166,別紙１記載例!$D$8:$H$1029,別紙１記載例!$G$5,FALSE),"")</f>
        <v/>
      </c>
      <c r="K167" s="84" t="str">
        <f ca="1">IFERROR(VLOOKUP(K166,別紙１記載例!$D$8:$H$1029,別紙１記載例!$G$5,FALSE),"")</f>
        <v/>
      </c>
      <c r="L167" s="84" t="str">
        <f ca="1">IFERROR(VLOOKUP(L166,別紙１記載例!$D$8:$H$1029,別紙１記載例!$G$5,FALSE),"")</f>
        <v/>
      </c>
      <c r="M167" s="87" t="str">
        <f ca="1">IFERROR(VLOOKUP(M166,別紙１記載例!$D$8:$H$1029,別紙１記載例!$G$5,FALSE),"")</f>
        <v/>
      </c>
      <c r="N167" s="86" t="str">
        <f ca="1">IFERROR(VLOOKUP(N166,別紙１記載例!$D$8:$H$1029,別紙１記載例!$G$5,FALSE),"")</f>
        <v/>
      </c>
      <c r="P167" s="98" t="str">
        <f ca="1">IF(COUNTIF(H167:N167,"外")&gt;0,"非対象期間",IF(COUNTIF(H167:N167,"○")+COUNTIF(H167:N167,"▲")&gt;=2,"達成","未"))</f>
        <v>未</v>
      </c>
    </row>
    <row r="168" spans="2:16" ht="8.4499999999999993" customHeight="1">
      <c r="D168" s="94"/>
    </row>
    <row r="169" spans="2:16" ht="17.100000000000001" customHeight="1">
      <c r="B169">
        <f>B166+1</f>
        <v>55</v>
      </c>
      <c r="C169" s="18" t="str">
        <f>"第"&amp;IF(B169&lt;10,DBCS(B169),B169)&amp;"週"</f>
        <v>第55週</v>
      </c>
      <c r="D169" s="94">
        <f>IFERROR(H169,"")</f>
        <v>46307</v>
      </c>
      <c r="E169" s="18" t="str">
        <f>IF(F169="","","～")</f>
        <v/>
      </c>
      <c r="F169" s="94" t="str">
        <f>IFERROR(IF(AND(YEAR(H169)=YEAR(N169),MONTH(H169)=MONTH(N169)),"",N169),"")</f>
        <v/>
      </c>
      <c r="H169" s="85">
        <f>IFERROR(H166+7,"")</f>
        <v>46307</v>
      </c>
      <c r="I169" s="85">
        <f>IFERROR(H169+1,"")</f>
        <v>46308</v>
      </c>
      <c r="J169" s="85">
        <f t="shared" ref="J169:N169" si="54">IFERROR(I169+1,"")</f>
        <v>46309</v>
      </c>
      <c r="K169" s="85">
        <f t="shared" si="54"/>
        <v>46310</v>
      </c>
      <c r="L169" s="85">
        <f t="shared" si="54"/>
        <v>46311</v>
      </c>
      <c r="M169" s="95">
        <f t="shared" si="54"/>
        <v>46312</v>
      </c>
      <c r="N169" s="96">
        <f t="shared" si="54"/>
        <v>46313</v>
      </c>
    </row>
    <row r="170" spans="2:16" ht="17.100000000000001" customHeight="1">
      <c r="D170" s="94"/>
      <c r="H170" s="84" t="str">
        <f ca="1">IFERROR(VLOOKUP(H169,別紙１記載例!$D$8:$H$1029,別紙１記載例!$G$5,FALSE),"")</f>
        <v/>
      </c>
      <c r="I170" s="84" t="str">
        <f ca="1">IFERROR(VLOOKUP(I169,別紙１記載例!$D$8:$H$1029,別紙１記載例!$G$5,FALSE),"")</f>
        <v/>
      </c>
      <c r="J170" s="84" t="str">
        <f ca="1">IFERROR(VLOOKUP(J169,別紙１記載例!$D$8:$H$1029,別紙１記載例!$G$5,FALSE),"")</f>
        <v/>
      </c>
      <c r="K170" s="84" t="str">
        <f ca="1">IFERROR(VLOOKUP(K169,別紙１記載例!$D$8:$H$1029,別紙１記載例!$G$5,FALSE),"")</f>
        <v/>
      </c>
      <c r="L170" s="84" t="str">
        <f ca="1">IFERROR(VLOOKUP(L169,別紙１記載例!$D$8:$H$1029,別紙１記載例!$G$5,FALSE),"")</f>
        <v/>
      </c>
      <c r="M170" s="87" t="str">
        <f ca="1">IFERROR(VLOOKUP(M169,別紙１記載例!$D$8:$H$1029,別紙１記載例!$G$5,FALSE),"")</f>
        <v/>
      </c>
      <c r="N170" s="86" t="str">
        <f ca="1">IFERROR(VLOOKUP(N169,別紙１記載例!$D$8:$H$1029,別紙１記載例!$G$5,FALSE),"")</f>
        <v/>
      </c>
      <c r="P170" s="98" t="str">
        <f ca="1">IF(COUNTIF(H170:N170,"外")&gt;0,"非対象期間",IF(COUNTIF(H170:N170,"○")+COUNTIF(H170:N170,"▲")&gt;=2,"達成","未"))</f>
        <v>未</v>
      </c>
    </row>
    <row r="171" spans="2:16" ht="8.4499999999999993" customHeight="1">
      <c r="D171" s="94"/>
    </row>
    <row r="172" spans="2:16" ht="17.100000000000001" customHeight="1">
      <c r="B172">
        <f>B169+1</f>
        <v>56</v>
      </c>
      <c r="C172" s="18" t="str">
        <f>"第"&amp;IF(B172&lt;10,DBCS(B172),B172)&amp;"週"</f>
        <v>第56週</v>
      </c>
      <c r="D172" s="94">
        <f>IFERROR(H172,"")</f>
        <v>46314</v>
      </c>
      <c r="E172" s="18" t="str">
        <f>IF(F172="","","～")</f>
        <v/>
      </c>
      <c r="F172" s="94" t="str">
        <f>IFERROR(IF(AND(YEAR(H172)=YEAR(N172),MONTH(H172)=MONTH(N172)),"",N172),"")</f>
        <v/>
      </c>
      <c r="H172" s="85">
        <f>IFERROR(H169+7,"")</f>
        <v>46314</v>
      </c>
      <c r="I172" s="85">
        <f>IFERROR(H172+1,"")</f>
        <v>46315</v>
      </c>
      <c r="J172" s="85">
        <f t="shared" ref="J172:N172" si="55">IFERROR(I172+1,"")</f>
        <v>46316</v>
      </c>
      <c r="K172" s="85">
        <f t="shared" si="55"/>
        <v>46317</v>
      </c>
      <c r="L172" s="85">
        <f t="shared" si="55"/>
        <v>46318</v>
      </c>
      <c r="M172" s="95">
        <f t="shared" si="55"/>
        <v>46319</v>
      </c>
      <c r="N172" s="96">
        <f t="shared" si="55"/>
        <v>46320</v>
      </c>
    </row>
    <row r="173" spans="2:16" ht="17.100000000000001" customHeight="1">
      <c r="D173" s="94"/>
      <c r="H173" s="84" t="str">
        <f ca="1">IFERROR(VLOOKUP(H172,別紙１記載例!$D$8:$H$1029,別紙１記載例!$G$5,FALSE),"")</f>
        <v/>
      </c>
      <c r="I173" s="84" t="str">
        <f ca="1">IFERROR(VLOOKUP(I172,別紙１記載例!$D$8:$H$1029,別紙１記載例!$G$5,FALSE),"")</f>
        <v/>
      </c>
      <c r="J173" s="84" t="str">
        <f ca="1">IFERROR(VLOOKUP(J172,別紙１記載例!$D$8:$H$1029,別紙１記載例!$G$5,FALSE),"")</f>
        <v/>
      </c>
      <c r="K173" s="84" t="str">
        <f ca="1">IFERROR(VLOOKUP(K172,別紙１記載例!$D$8:$H$1029,別紙１記載例!$G$5,FALSE),"")</f>
        <v/>
      </c>
      <c r="L173" s="84" t="str">
        <f ca="1">IFERROR(VLOOKUP(L172,別紙１記載例!$D$8:$H$1029,別紙１記載例!$G$5,FALSE),"")</f>
        <v/>
      </c>
      <c r="M173" s="87" t="str">
        <f ca="1">IFERROR(VLOOKUP(M172,別紙１記載例!$D$8:$H$1029,別紙１記載例!$G$5,FALSE),"")</f>
        <v/>
      </c>
      <c r="N173" s="86" t="str">
        <f ca="1">IFERROR(VLOOKUP(N172,別紙１記載例!$D$8:$H$1029,別紙１記載例!$G$5,FALSE),"")</f>
        <v/>
      </c>
      <c r="P173" s="98" t="str">
        <f ca="1">IF(COUNTIF(H173:N173,"外")&gt;0,"非対象期間",IF(COUNTIF(H173:N173,"○")+COUNTIF(H173:N173,"▲")&gt;=2,"達成","未"))</f>
        <v>未</v>
      </c>
    </row>
    <row r="174" spans="2:16" ht="8.4499999999999993" customHeight="1">
      <c r="D174" s="94"/>
    </row>
    <row r="175" spans="2:16" ht="17.100000000000001" customHeight="1">
      <c r="B175">
        <f>B172+1</f>
        <v>57</v>
      </c>
      <c r="C175" s="18" t="str">
        <f>"第"&amp;IF(B175&lt;10,DBCS(B175),B175)&amp;"週"</f>
        <v>第57週</v>
      </c>
      <c r="D175" s="94">
        <f>IFERROR(H175,"")</f>
        <v>46321</v>
      </c>
      <c r="E175" s="18" t="str">
        <f>IF(F175="","","～")</f>
        <v>～</v>
      </c>
      <c r="F175" s="94">
        <f>IFERROR(IF(AND(YEAR(H175)=YEAR(N175),MONTH(H175)=MONTH(N175)),"",N175),"")</f>
        <v>46327</v>
      </c>
      <c r="H175" s="85">
        <f>IFERROR(H172+7,"")</f>
        <v>46321</v>
      </c>
      <c r="I175" s="85">
        <f>IFERROR(H175+1,"")</f>
        <v>46322</v>
      </c>
      <c r="J175" s="85">
        <f t="shared" ref="J175:N175" si="56">IFERROR(I175+1,"")</f>
        <v>46323</v>
      </c>
      <c r="K175" s="85">
        <f t="shared" si="56"/>
        <v>46324</v>
      </c>
      <c r="L175" s="85">
        <f t="shared" si="56"/>
        <v>46325</v>
      </c>
      <c r="M175" s="95">
        <f t="shared" si="56"/>
        <v>46326</v>
      </c>
      <c r="N175" s="96">
        <f t="shared" si="56"/>
        <v>46327</v>
      </c>
    </row>
    <row r="176" spans="2:16" ht="17.100000000000001" customHeight="1">
      <c r="D176" s="94"/>
      <c r="H176" s="84" t="str">
        <f ca="1">IFERROR(VLOOKUP(H175,別紙１記載例!$D$8:$H$1029,別紙１記載例!$G$5,FALSE),"")</f>
        <v/>
      </c>
      <c r="I176" s="84" t="str">
        <f ca="1">IFERROR(VLOOKUP(I175,別紙１記載例!$D$8:$H$1029,別紙１記載例!$G$5,FALSE),"")</f>
        <v/>
      </c>
      <c r="J176" s="84" t="str">
        <f ca="1">IFERROR(VLOOKUP(J175,別紙１記載例!$D$8:$H$1029,別紙１記載例!$G$5,FALSE),"")</f>
        <v/>
      </c>
      <c r="K176" s="84" t="str">
        <f ca="1">IFERROR(VLOOKUP(K175,別紙１記載例!$D$8:$H$1029,別紙１記載例!$G$5,FALSE),"")</f>
        <v/>
      </c>
      <c r="L176" s="84" t="str">
        <f ca="1">IFERROR(VLOOKUP(L175,別紙１記載例!$D$8:$H$1029,別紙１記載例!$G$5,FALSE),"")</f>
        <v/>
      </c>
      <c r="M176" s="87" t="str">
        <f ca="1">IFERROR(VLOOKUP(M175,別紙１記載例!$D$8:$H$1029,別紙１記載例!$G$5,FALSE),"")</f>
        <v/>
      </c>
      <c r="N176" s="86" t="str">
        <f ca="1">IFERROR(VLOOKUP(N175,別紙１記載例!$D$8:$H$1029,別紙１記載例!$G$5,FALSE),"")</f>
        <v/>
      </c>
      <c r="P176" s="98" t="str">
        <f ca="1">IF(COUNTIF(H176:N176,"外")&gt;0,"非対象期間",IF(COUNTIF(H176:N176,"○")+COUNTIF(H176:N176,"▲")&gt;=2,"達成","未"))</f>
        <v>未</v>
      </c>
    </row>
    <row r="177" spans="2:16" ht="8.4499999999999993" customHeight="1">
      <c r="D177" s="94"/>
    </row>
    <row r="178" spans="2:16" ht="17.100000000000001" customHeight="1">
      <c r="B178">
        <f>B175+1</f>
        <v>58</v>
      </c>
      <c r="C178" s="18" t="str">
        <f>"第"&amp;IF(B178&lt;10,DBCS(B178),B178)&amp;"週"</f>
        <v>第58週</v>
      </c>
      <c r="D178" s="94">
        <f>IFERROR(H178,"")</f>
        <v>46328</v>
      </c>
      <c r="E178" s="18" t="str">
        <f>IF(F178="","","～")</f>
        <v/>
      </c>
      <c r="F178" s="94" t="str">
        <f>IFERROR(IF(AND(YEAR(H178)=YEAR(N178),MONTH(H178)=MONTH(N178)),"",N178),"")</f>
        <v/>
      </c>
      <c r="H178" s="85">
        <f>IFERROR(H175+7,"")</f>
        <v>46328</v>
      </c>
      <c r="I178" s="85">
        <f>IFERROR(H178+1,"")</f>
        <v>46329</v>
      </c>
      <c r="J178" s="85">
        <f t="shared" ref="J178:N178" si="57">IFERROR(I178+1,"")</f>
        <v>46330</v>
      </c>
      <c r="K178" s="85">
        <f t="shared" si="57"/>
        <v>46331</v>
      </c>
      <c r="L178" s="85">
        <f t="shared" si="57"/>
        <v>46332</v>
      </c>
      <c r="M178" s="95">
        <f t="shared" si="57"/>
        <v>46333</v>
      </c>
      <c r="N178" s="96">
        <f t="shared" si="57"/>
        <v>46334</v>
      </c>
    </row>
    <row r="179" spans="2:16" ht="17.100000000000001" customHeight="1">
      <c r="D179" s="94"/>
      <c r="H179" s="84" t="str">
        <f ca="1">IFERROR(VLOOKUP(H178,別紙１記載例!$D$8:$H$1029,別紙１記載例!$G$5,FALSE),"")</f>
        <v/>
      </c>
      <c r="I179" s="84" t="str">
        <f ca="1">IFERROR(VLOOKUP(I178,別紙１記載例!$D$8:$H$1029,別紙１記載例!$G$5,FALSE),"")</f>
        <v/>
      </c>
      <c r="J179" s="84" t="str">
        <f ca="1">IFERROR(VLOOKUP(J178,別紙１記載例!$D$8:$H$1029,別紙１記載例!$G$5,FALSE),"")</f>
        <v/>
      </c>
      <c r="K179" s="84" t="str">
        <f ca="1">IFERROR(VLOOKUP(K178,別紙１記載例!$D$8:$H$1029,別紙１記載例!$G$5,FALSE),"")</f>
        <v/>
      </c>
      <c r="L179" s="84" t="str">
        <f ca="1">IFERROR(VLOOKUP(L178,別紙１記載例!$D$8:$H$1029,別紙１記載例!$G$5,FALSE),"")</f>
        <v/>
      </c>
      <c r="M179" s="87" t="str">
        <f ca="1">IFERROR(VLOOKUP(M178,別紙１記載例!$D$8:$H$1029,別紙１記載例!$G$5,FALSE),"")</f>
        <v/>
      </c>
      <c r="N179" s="86" t="str">
        <f ca="1">IFERROR(VLOOKUP(N178,別紙１記載例!$D$8:$H$1029,別紙１記載例!$G$5,FALSE),"")</f>
        <v/>
      </c>
      <c r="P179" s="98" t="str">
        <f ca="1">IF(COUNTIF(H179:N179,"外")&gt;0,"非対象期間",IF(COUNTIF(H179:N179,"○")+COUNTIF(H179:N179,"▲")&gt;=2,"達成","未"))</f>
        <v>未</v>
      </c>
    </row>
    <row r="180" spans="2:16" ht="8.4499999999999993" customHeight="1">
      <c r="D180" s="94"/>
    </row>
    <row r="181" spans="2:16" ht="17.100000000000001" customHeight="1">
      <c r="B181">
        <f>B178+1</f>
        <v>59</v>
      </c>
      <c r="C181" s="18" t="str">
        <f>"第"&amp;IF(B181&lt;10,DBCS(B181),B181)&amp;"週"</f>
        <v>第59週</v>
      </c>
      <c r="D181" s="94">
        <f>IFERROR(H181,"")</f>
        <v>46335</v>
      </c>
      <c r="E181" s="18" t="str">
        <f>IF(F181="","","～")</f>
        <v/>
      </c>
      <c r="F181" s="94" t="str">
        <f>IFERROR(IF(AND(YEAR(H181)=YEAR(N181),MONTH(H181)=MONTH(N181)),"",N181),"")</f>
        <v/>
      </c>
      <c r="H181" s="85">
        <f>IFERROR(H178+7,"")</f>
        <v>46335</v>
      </c>
      <c r="I181" s="85">
        <f>IFERROR(H181+1,"")</f>
        <v>46336</v>
      </c>
      <c r="J181" s="85">
        <f t="shared" ref="J181:N181" si="58">IFERROR(I181+1,"")</f>
        <v>46337</v>
      </c>
      <c r="K181" s="85">
        <f t="shared" si="58"/>
        <v>46338</v>
      </c>
      <c r="L181" s="85">
        <f t="shared" si="58"/>
        <v>46339</v>
      </c>
      <c r="M181" s="95">
        <f t="shared" si="58"/>
        <v>46340</v>
      </c>
      <c r="N181" s="96">
        <f t="shared" si="58"/>
        <v>46341</v>
      </c>
    </row>
    <row r="182" spans="2:16" ht="17.100000000000001" customHeight="1">
      <c r="D182" s="94"/>
      <c r="H182" s="84" t="str">
        <f ca="1">IFERROR(VLOOKUP(H181,別紙１記載例!$D$8:$H$1029,別紙１記載例!$G$5,FALSE),"")</f>
        <v/>
      </c>
      <c r="I182" s="84" t="str">
        <f ca="1">IFERROR(VLOOKUP(I181,別紙１記載例!$D$8:$H$1029,別紙１記載例!$G$5,FALSE),"")</f>
        <v/>
      </c>
      <c r="J182" s="84" t="str">
        <f ca="1">IFERROR(VLOOKUP(J181,別紙１記載例!$D$8:$H$1029,別紙１記載例!$G$5,FALSE),"")</f>
        <v/>
      </c>
      <c r="K182" s="84" t="str">
        <f ca="1">IFERROR(VLOOKUP(K181,別紙１記載例!$D$8:$H$1029,別紙１記載例!$G$5,FALSE),"")</f>
        <v/>
      </c>
      <c r="L182" s="84" t="str">
        <f ca="1">IFERROR(VLOOKUP(L181,別紙１記載例!$D$8:$H$1029,別紙１記載例!$G$5,FALSE),"")</f>
        <v/>
      </c>
      <c r="M182" s="87" t="str">
        <f ca="1">IFERROR(VLOOKUP(M181,別紙１記載例!$D$8:$H$1029,別紙１記載例!$G$5,FALSE),"")</f>
        <v/>
      </c>
      <c r="N182" s="86" t="str">
        <f ca="1">IFERROR(VLOOKUP(N181,別紙１記載例!$D$8:$H$1029,別紙１記載例!$G$5,FALSE),"")</f>
        <v/>
      </c>
      <c r="P182" s="98" t="str">
        <f ca="1">IF(COUNTIF(H182:N182,"外")&gt;0,"非対象期間",IF(COUNTIF(H182:N182,"○")+COUNTIF(H182:N182,"▲")&gt;=2,"達成","未"))</f>
        <v>未</v>
      </c>
    </row>
    <row r="183" spans="2:16" ht="8.4499999999999993" customHeight="1">
      <c r="D183" s="94"/>
    </row>
    <row r="184" spans="2:16" ht="17.100000000000001" customHeight="1">
      <c r="B184">
        <f>B181+1</f>
        <v>60</v>
      </c>
      <c r="C184" s="18" t="str">
        <f>"第"&amp;IF(B184&lt;10,DBCS(B184),B184)&amp;"週"</f>
        <v>第60週</v>
      </c>
      <c r="D184" s="94">
        <f>IFERROR(H184,"")</f>
        <v>46342</v>
      </c>
      <c r="E184" s="18" t="str">
        <f>IF(F184="","","～")</f>
        <v/>
      </c>
      <c r="F184" s="94" t="str">
        <f>IFERROR(IF(AND(YEAR(H184)=YEAR(N184),MONTH(H184)=MONTH(N184)),"",N184),"")</f>
        <v/>
      </c>
      <c r="H184" s="85">
        <f>IFERROR(H181+7,"")</f>
        <v>46342</v>
      </c>
      <c r="I184" s="85">
        <f>IFERROR(H184+1,"")</f>
        <v>46343</v>
      </c>
      <c r="J184" s="85">
        <f t="shared" ref="J184:N184" si="59">IFERROR(I184+1,"")</f>
        <v>46344</v>
      </c>
      <c r="K184" s="85">
        <f t="shared" si="59"/>
        <v>46345</v>
      </c>
      <c r="L184" s="85">
        <f t="shared" si="59"/>
        <v>46346</v>
      </c>
      <c r="M184" s="95">
        <f t="shared" si="59"/>
        <v>46347</v>
      </c>
      <c r="N184" s="96">
        <f t="shared" si="59"/>
        <v>46348</v>
      </c>
    </row>
    <row r="185" spans="2:16" ht="17.100000000000001" customHeight="1">
      <c r="D185" s="94"/>
      <c r="H185" s="84" t="str">
        <f ca="1">IFERROR(VLOOKUP(H184,別紙１記載例!$D$8:$H$1029,別紙１記載例!$G$5,FALSE),"")</f>
        <v/>
      </c>
      <c r="I185" s="84" t="str">
        <f ca="1">IFERROR(VLOOKUP(I184,別紙１記載例!$D$8:$H$1029,別紙１記載例!$G$5,FALSE),"")</f>
        <v/>
      </c>
      <c r="J185" s="84" t="str">
        <f ca="1">IFERROR(VLOOKUP(J184,別紙１記載例!$D$8:$H$1029,別紙１記載例!$G$5,FALSE),"")</f>
        <v/>
      </c>
      <c r="K185" s="84" t="str">
        <f ca="1">IFERROR(VLOOKUP(K184,別紙１記載例!$D$8:$H$1029,別紙１記載例!$G$5,FALSE),"")</f>
        <v/>
      </c>
      <c r="L185" s="84" t="str">
        <f ca="1">IFERROR(VLOOKUP(L184,別紙１記載例!$D$8:$H$1029,別紙１記載例!$G$5,FALSE),"")</f>
        <v/>
      </c>
      <c r="M185" s="87" t="str">
        <f ca="1">IFERROR(VLOOKUP(M184,別紙１記載例!$D$8:$H$1029,別紙１記載例!$G$5,FALSE),"")</f>
        <v/>
      </c>
      <c r="N185" s="86" t="str">
        <f ca="1">IFERROR(VLOOKUP(N184,別紙１記載例!$D$8:$H$1029,別紙１記載例!$G$5,FALSE),"")</f>
        <v/>
      </c>
      <c r="P185" s="98" t="str">
        <f ca="1">IF(COUNTIF(H185:N185,"外")&gt;0,"非対象期間",IF(COUNTIF(H185:N185,"○")+COUNTIF(H185:N185,"▲")&gt;=2,"達成","未"))</f>
        <v>未</v>
      </c>
    </row>
    <row r="186" spans="2:16" ht="8.4499999999999993" customHeight="1">
      <c r="D186" s="94"/>
    </row>
    <row r="187" spans="2:16" ht="17.100000000000001" customHeight="1">
      <c r="B187">
        <f>B184+1</f>
        <v>61</v>
      </c>
      <c r="C187" s="18" t="str">
        <f>"第"&amp;IF(B187&lt;10,DBCS(B187),B187)&amp;"週"</f>
        <v>第61週</v>
      </c>
      <c r="D187" s="94">
        <f>IFERROR(H187,"")</f>
        <v>46349</v>
      </c>
      <c r="E187" s="18" t="str">
        <f>IF(F187="","","～")</f>
        <v/>
      </c>
      <c r="F187" s="94" t="str">
        <f>IFERROR(IF(AND(YEAR(H187)=YEAR(N187),MONTH(H187)=MONTH(N187)),"",N187),"")</f>
        <v/>
      </c>
      <c r="H187" s="85">
        <f>IFERROR(H184+7,"")</f>
        <v>46349</v>
      </c>
      <c r="I187" s="85">
        <f>IFERROR(H187+1,"")</f>
        <v>46350</v>
      </c>
      <c r="J187" s="85">
        <f t="shared" ref="J187:N187" si="60">IFERROR(I187+1,"")</f>
        <v>46351</v>
      </c>
      <c r="K187" s="85">
        <f t="shared" si="60"/>
        <v>46352</v>
      </c>
      <c r="L187" s="85">
        <f t="shared" si="60"/>
        <v>46353</v>
      </c>
      <c r="M187" s="95">
        <f t="shared" si="60"/>
        <v>46354</v>
      </c>
      <c r="N187" s="96">
        <f t="shared" si="60"/>
        <v>46355</v>
      </c>
    </row>
    <row r="188" spans="2:16" ht="17.100000000000001" customHeight="1">
      <c r="D188" s="94"/>
      <c r="H188" s="84" t="str">
        <f ca="1">IFERROR(VLOOKUP(H187,別紙１記載例!$D$8:$H$1029,別紙１記載例!$G$5,FALSE),"")</f>
        <v/>
      </c>
      <c r="I188" s="84" t="str">
        <f ca="1">IFERROR(VLOOKUP(I187,別紙１記載例!$D$8:$H$1029,別紙１記載例!$G$5,FALSE),"")</f>
        <v/>
      </c>
      <c r="J188" s="84" t="str">
        <f ca="1">IFERROR(VLOOKUP(J187,別紙１記載例!$D$8:$H$1029,別紙１記載例!$G$5,FALSE),"")</f>
        <v/>
      </c>
      <c r="K188" s="84" t="str">
        <f ca="1">IFERROR(VLOOKUP(K187,別紙１記載例!$D$8:$H$1029,別紙１記載例!$G$5,FALSE),"")</f>
        <v/>
      </c>
      <c r="L188" s="84" t="str">
        <f ca="1">IFERROR(VLOOKUP(L187,別紙１記載例!$D$8:$H$1029,別紙１記載例!$G$5,FALSE),"")</f>
        <v/>
      </c>
      <c r="M188" s="87" t="str">
        <f ca="1">IFERROR(VLOOKUP(M187,別紙１記載例!$D$8:$H$1029,別紙１記載例!$G$5,FALSE),"")</f>
        <v/>
      </c>
      <c r="N188" s="86" t="str">
        <f ca="1">IFERROR(VLOOKUP(N187,別紙１記載例!$D$8:$H$1029,別紙１記載例!$G$5,FALSE),"")</f>
        <v/>
      </c>
      <c r="P188" s="98" t="str">
        <f ca="1">IF(COUNTIF(H188:N188,"外")&gt;0,"非対象期間",IF(COUNTIF(H188:N188,"○")+COUNTIF(H188:N188,"▲")&gt;=2,"達成","未"))</f>
        <v>未</v>
      </c>
    </row>
    <row r="189" spans="2:16" ht="8.4499999999999993" customHeight="1">
      <c r="D189" s="94"/>
    </row>
    <row r="190" spans="2:16" ht="17.100000000000001" customHeight="1">
      <c r="B190">
        <f>B187+1</f>
        <v>62</v>
      </c>
      <c r="C190" s="18" t="str">
        <f>"第"&amp;IF(B190&lt;10,DBCS(B190),B190)&amp;"週"</f>
        <v>第62週</v>
      </c>
      <c r="D190" s="94">
        <f>IFERROR(H190,"")</f>
        <v>46356</v>
      </c>
      <c r="E190" s="18" t="str">
        <f>IF(F190="","","～")</f>
        <v>～</v>
      </c>
      <c r="F190" s="94">
        <f>IFERROR(IF(AND(YEAR(H190)=YEAR(N190),MONTH(H190)=MONTH(N190)),"",N190),"")</f>
        <v>46362</v>
      </c>
      <c r="H190" s="85">
        <f>IFERROR(H187+7,"")</f>
        <v>46356</v>
      </c>
      <c r="I190" s="85">
        <f>IFERROR(H190+1,"")</f>
        <v>46357</v>
      </c>
      <c r="J190" s="85">
        <f t="shared" ref="J190:N190" si="61">IFERROR(I190+1,"")</f>
        <v>46358</v>
      </c>
      <c r="K190" s="85">
        <f t="shared" si="61"/>
        <v>46359</v>
      </c>
      <c r="L190" s="85">
        <f t="shared" si="61"/>
        <v>46360</v>
      </c>
      <c r="M190" s="95">
        <f t="shared" si="61"/>
        <v>46361</v>
      </c>
      <c r="N190" s="96">
        <f t="shared" si="61"/>
        <v>46362</v>
      </c>
    </row>
    <row r="191" spans="2:16" ht="17.100000000000001" customHeight="1">
      <c r="D191" s="94"/>
      <c r="H191" s="84" t="str">
        <f ca="1">IFERROR(VLOOKUP(H190,別紙１記載例!$D$8:$H$1029,別紙１記載例!$G$5,FALSE),"")</f>
        <v/>
      </c>
      <c r="I191" s="84" t="str">
        <f ca="1">IFERROR(VLOOKUP(I190,別紙１記載例!$D$8:$H$1029,別紙１記載例!$G$5,FALSE),"")</f>
        <v/>
      </c>
      <c r="J191" s="84" t="str">
        <f ca="1">IFERROR(VLOOKUP(J190,別紙１記載例!$D$8:$H$1029,別紙１記載例!$G$5,FALSE),"")</f>
        <v/>
      </c>
      <c r="K191" s="84" t="str">
        <f ca="1">IFERROR(VLOOKUP(K190,別紙１記載例!$D$8:$H$1029,別紙１記載例!$G$5,FALSE),"")</f>
        <v/>
      </c>
      <c r="L191" s="84" t="str">
        <f ca="1">IFERROR(VLOOKUP(L190,別紙１記載例!$D$8:$H$1029,別紙１記載例!$G$5,FALSE),"")</f>
        <v/>
      </c>
      <c r="M191" s="87" t="str">
        <f ca="1">IFERROR(VLOOKUP(M190,別紙１記載例!$D$8:$H$1029,別紙１記載例!$G$5,FALSE),"")</f>
        <v/>
      </c>
      <c r="N191" s="86" t="str">
        <f ca="1">IFERROR(VLOOKUP(N190,別紙１記載例!$D$8:$H$1029,別紙１記載例!$G$5,FALSE),"")</f>
        <v/>
      </c>
      <c r="P191" s="98" t="str">
        <f ca="1">IF(COUNTIF(H191:N191,"外")&gt;0,"非対象期間",IF(COUNTIF(H191:N191,"○")+COUNTIF(H191:N191,"▲")&gt;=2,"達成","未"))</f>
        <v>未</v>
      </c>
    </row>
    <row r="192" spans="2:16" ht="8.4499999999999993" customHeight="1">
      <c r="D192" s="94"/>
    </row>
    <row r="193" spans="2:16" ht="17.100000000000001" customHeight="1">
      <c r="B193">
        <f>B190+1</f>
        <v>63</v>
      </c>
      <c r="C193" s="18" t="str">
        <f>"第"&amp;IF(B193&lt;10,DBCS(B193),B193)&amp;"週"</f>
        <v>第63週</v>
      </c>
      <c r="D193" s="94">
        <f>IFERROR(H193,"")</f>
        <v>46363</v>
      </c>
      <c r="E193" s="18" t="str">
        <f>IF(F193="","","～")</f>
        <v/>
      </c>
      <c r="F193" s="94" t="str">
        <f>IFERROR(IF(AND(YEAR(H193)=YEAR(N193),MONTH(H193)=MONTH(N193)),"",N193),"")</f>
        <v/>
      </c>
      <c r="H193" s="85">
        <f>IFERROR(H190+7,"")</f>
        <v>46363</v>
      </c>
      <c r="I193" s="85">
        <f>IFERROR(H193+1,"")</f>
        <v>46364</v>
      </c>
      <c r="J193" s="85">
        <f t="shared" ref="J193:N193" si="62">IFERROR(I193+1,"")</f>
        <v>46365</v>
      </c>
      <c r="K193" s="85">
        <f t="shared" si="62"/>
        <v>46366</v>
      </c>
      <c r="L193" s="85">
        <f t="shared" si="62"/>
        <v>46367</v>
      </c>
      <c r="M193" s="95">
        <f t="shared" si="62"/>
        <v>46368</v>
      </c>
      <c r="N193" s="96">
        <f t="shared" si="62"/>
        <v>46369</v>
      </c>
    </row>
    <row r="194" spans="2:16" ht="17.100000000000001" customHeight="1">
      <c r="D194" s="94"/>
      <c r="H194" s="84" t="str">
        <f ca="1">IFERROR(VLOOKUP(H193,別紙１記載例!$D$8:$H$1029,別紙１記載例!$G$5,FALSE),"")</f>
        <v/>
      </c>
      <c r="I194" s="84" t="str">
        <f ca="1">IFERROR(VLOOKUP(I193,別紙１記載例!$D$8:$H$1029,別紙１記載例!$G$5,FALSE),"")</f>
        <v/>
      </c>
      <c r="J194" s="84" t="str">
        <f ca="1">IFERROR(VLOOKUP(J193,別紙１記載例!$D$8:$H$1029,別紙１記載例!$G$5,FALSE),"")</f>
        <v/>
      </c>
      <c r="K194" s="84" t="str">
        <f ca="1">IFERROR(VLOOKUP(K193,別紙１記載例!$D$8:$H$1029,別紙１記載例!$G$5,FALSE),"")</f>
        <v/>
      </c>
      <c r="L194" s="84" t="str">
        <f ca="1">IFERROR(VLOOKUP(L193,別紙１記載例!$D$8:$H$1029,別紙１記載例!$G$5,FALSE),"")</f>
        <v/>
      </c>
      <c r="M194" s="87" t="str">
        <f ca="1">IFERROR(VLOOKUP(M193,別紙１記載例!$D$8:$H$1029,別紙１記載例!$G$5,FALSE),"")</f>
        <v/>
      </c>
      <c r="N194" s="86" t="str">
        <f ca="1">IFERROR(VLOOKUP(N193,別紙１記載例!$D$8:$H$1029,別紙１記載例!$G$5,FALSE),"")</f>
        <v/>
      </c>
      <c r="P194" s="98" t="str">
        <f ca="1">IF(COUNTIF(H194:N194,"外")&gt;0,"非対象期間",IF(COUNTIF(H194:N194,"○")+COUNTIF(H194:N194,"▲")&gt;=2,"達成","未"))</f>
        <v>未</v>
      </c>
    </row>
    <row r="195" spans="2:16" ht="8.4499999999999993" customHeight="1">
      <c r="D195" s="94"/>
    </row>
    <row r="196" spans="2:16" ht="17.100000000000001" customHeight="1">
      <c r="B196">
        <f>B193+1</f>
        <v>64</v>
      </c>
      <c r="C196" s="18" t="str">
        <f>"第"&amp;IF(B196&lt;10,DBCS(B196),B196)&amp;"週"</f>
        <v>第64週</v>
      </c>
      <c r="D196" s="94">
        <f>IFERROR(H196,"")</f>
        <v>46370</v>
      </c>
      <c r="E196" s="18" t="str">
        <f>IF(F196="","","～")</f>
        <v/>
      </c>
      <c r="F196" s="94" t="str">
        <f>IFERROR(IF(AND(YEAR(H196)=YEAR(N196),MONTH(H196)=MONTH(N196)),"",N196),"")</f>
        <v/>
      </c>
      <c r="H196" s="85">
        <f>IFERROR(H193+7,"")</f>
        <v>46370</v>
      </c>
      <c r="I196" s="85">
        <f>IFERROR(H196+1,"")</f>
        <v>46371</v>
      </c>
      <c r="J196" s="85">
        <f t="shared" ref="J196:N196" si="63">IFERROR(I196+1,"")</f>
        <v>46372</v>
      </c>
      <c r="K196" s="85">
        <f t="shared" si="63"/>
        <v>46373</v>
      </c>
      <c r="L196" s="85">
        <f t="shared" si="63"/>
        <v>46374</v>
      </c>
      <c r="M196" s="95">
        <f t="shared" si="63"/>
        <v>46375</v>
      </c>
      <c r="N196" s="96">
        <f t="shared" si="63"/>
        <v>46376</v>
      </c>
    </row>
    <row r="197" spans="2:16" ht="17.100000000000001" customHeight="1">
      <c r="D197" s="94"/>
      <c r="H197" s="84" t="str">
        <f ca="1">IFERROR(VLOOKUP(H196,別紙１記載例!$D$8:$H$1029,別紙１記載例!$G$5,FALSE),"")</f>
        <v/>
      </c>
      <c r="I197" s="84" t="str">
        <f ca="1">IFERROR(VLOOKUP(I196,別紙１記載例!$D$8:$H$1029,別紙１記載例!$G$5,FALSE),"")</f>
        <v/>
      </c>
      <c r="J197" s="84" t="str">
        <f ca="1">IFERROR(VLOOKUP(J196,別紙１記載例!$D$8:$H$1029,別紙１記載例!$G$5,FALSE),"")</f>
        <v/>
      </c>
      <c r="K197" s="84" t="str">
        <f ca="1">IFERROR(VLOOKUP(K196,別紙１記載例!$D$8:$H$1029,別紙１記載例!$G$5,FALSE),"")</f>
        <v/>
      </c>
      <c r="L197" s="84" t="str">
        <f ca="1">IFERROR(VLOOKUP(L196,別紙１記載例!$D$8:$H$1029,別紙１記載例!$G$5,FALSE),"")</f>
        <v/>
      </c>
      <c r="M197" s="87" t="str">
        <f ca="1">IFERROR(VLOOKUP(M196,別紙１記載例!$D$8:$H$1029,別紙１記載例!$G$5,FALSE),"")</f>
        <v/>
      </c>
      <c r="N197" s="86" t="str">
        <f ca="1">IFERROR(VLOOKUP(N196,別紙１記載例!$D$8:$H$1029,別紙１記載例!$G$5,FALSE),"")</f>
        <v/>
      </c>
      <c r="P197" s="98" t="str">
        <f ca="1">IF(COUNTIF(H197:N197,"外")&gt;0,"非対象期間",IF(COUNTIF(H197:N197,"○")+COUNTIF(H197:N197,"▲")&gt;=2,"達成","未"))</f>
        <v>未</v>
      </c>
    </row>
    <row r="198" spans="2:16" ht="8.4499999999999993" customHeight="1">
      <c r="D198" s="94"/>
    </row>
    <row r="199" spans="2:16" ht="17.100000000000001" customHeight="1">
      <c r="B199">
        <f>B196+1</f>
        <v>65</v>
      </c>
      <c r="C199" s="18" t="str">
        <f>"第"&amp;IF(B199&lt;10,DBCS(B199),B199)&amp;"週"</f>
        <v>第65週</v>
      </c>
      <c r="D199" s="94">
        <f>IFERROR(H199,"")</f>
        <v>46377</v>
      </c>
      <c r="E199" s="18" t="str">
        <f>IF(F199="","","～")</f>
        <v/>
      </c>
      <c r="F199" s="94" t="str">
        <f>IFERROR(IF(AND(YEAR(H199)=YEAR(N199),MONTH(H199)=MONTH(N199)),"",N199),"")</f>
        <v/>
      </c>
      <c r="H199" s="85">
        <f>IFERROR(H196+7,"")</f>
        <v>46377</v>
      </c>
      <c r="I199" s="85">
        <f>IFERROR(H199+1,"")</f>
        <v>46378</v>
      </c>
      <c r="J199" s="85">
        <f t="shared" ref="J199:N199" si="64">IFERROR(I199+1,"")</f>
        <v>46379</v>
      </c>
      <c r="K199" s="85">
        <f t="shared" si="64"/>
        <v>46380</v>
      </c>
      <c r="L199" s="85">
        <f t="shared" si="64"/>
        <v>46381</v>
      </c>
      <c r="M199" s="95">
        <f t="shared" si="64"/>
        <v>46382</v>
      </c>
      <c r="N199" s="96">
        <f t="shared" si="64"/>
        <v>46383</v>
      </c>
    </row>
    <row r="200" spans="2:16" ht="17.100000000000001" customHeight="1">
      <c r="D200" s="94"/>
      <c r="H200" s="84" t="str">
        <f ca="1">IFERROR(VLOOKUP(H199,別紙１記載例!$D$8:$H$1029,別紙１記載例!$G$5,FALSE),"")</f>
        <v/>
      </c>
      <c r="I200" s="84" t="str">
        <f ca="1">IFERROR(VLOOKUP(I199,別紙１記載例!$D$8:$H$1029,別紙１記載例!$G$5,FALSE),"")</f>
        <v/>
      </c>
      <c r="J200" s="84" t="str">
        <f ca="1">IFERROR(VLOOKUP(J199,別紙１記載例!$D$8:$H$1029,別紙１記載例!$G$5,FALSE),"")</f>
        <v/>
      </c>
      <c r="K200" s="84" t="str">
        <f ca="1">IFERROR(VLOOKUP(K199,別紙１記載例!$D$8:$H$1029,別紙１記載例!$G$5,FALSE),"")</f>
        <v/>
      </c>
      <c r="L200" s="84" t="str">
        <f ca="1">IFERROR(VLOOKUP(L199,別紙１記載例!$D$8:$H$1029,別紙１記載例!$G$5,FALSE),"")</f>
        <v/>
      </c>
      <c r="M200" s="87" t="str">
        <f ca="1">IFERROR(VLOOKUP(M199,別紙１記載例!$D$8:$H$1029,別紙１記載例!$G$5,FALSE),"")</f>
        <v/>
      </c>
      <c r="N200" s="86" t="str">
        <f ca="1">IFERROR(VLOOKUP(N199,別紙１記載例!$D$8:$H$1029,別紙１記載例!$G$5,FALSE),"")</f>
        <v/>
      </c>
      <c r="P200" s="98" t="str">
        <f ca="1">IF(COUNTIF(H200:N200,"外")&gt;0,"非対象期間",IF(COUNTIF(H200:N200,"○")+COUNTIF(H200:N200,"▲")&gt;=2,"達成","未"))</f>
        <v>未</v>
      </c>
    </row>
    <row r="201" spans="2:16" ht="8.4499999999999993" customHeight="1">
      <c r="D201" s="94"/>
    </row>
    <row r="202" spans="2:16" ht="17.100000000000001" customHeight="1">
      <c r="B202">
        <f>B199+1</f>
        <v>66</v>
      </c>
      <c r="C202" s="18" t="str">
        <f>"第"&amp;IF(B202&lt;10,DBCS(B202),B202)&amp;"週"</f>
        <v>第66週</v>
      </c>
      <c r="D202" s="94">
        <f>IFERROR(H202,"")</f>
        <v>46384</v>
      </c>
      <c r="E202" s="18" t="str">
        <f>IF(F202="","","～")</f>
        <v>～</v>
      </c>
      <c r="F202" s="94">
        <f>IFERROR(IF(AND(YEAR(H202)=YEAR(N202),MONTH(H202)=MONTH(N202)),"",N202),"")</f>
        <v>46390</v>
      </c>
      <c r="H202" s="85">
        <f>IFERROR(H199+7,"")</f>
        <v>46384</v>
      </c>
      <c r="I202" s="85">
        <f>IFERROR(H202+1,"")</f>
        <v>46385</v>
      </c>
      <c r="J202" s="85">
        <f t="shared" ref="J202:N202" si="65">IFERROR(I202+1,"")</f>
        <v>46386</v>
      </c>
      <c r="K202" s="85">
        <f t="shared" si="65"/>
        <v>46387</v>
      </c>
      <c r="L202" s="85">
        <f t="shared" si="65"/>
        <v>46388</v>
      </c>
      <c r="M202" s="95">
        <f t="shared" si="65"/>
        <v>46389</v>
      </c>
      <c r="N202" s="96">
        <f t="shared" si="65"/>
        <v>46390</v>
      </c>
    </row>
    <row r="203" spans="2:16" ht="17.100000000000001" customHeight="1">
      <c r="D203" s="94"/>
      <c r="H203" s="84" t="str">
        <f ca="1">IFERROR(VLOOKUP(H202,別紙１記載例!$D$8:$H$1029,別紙１記載例!$G$5,FALSE),"")</f>
        <v/>
      </c>
      <c r="I203" s="84" t="str">
        <f ca="1">IFERROR(VLOOKUP(I202,別紙１記載例!$D$8:$H$1029,別紙１記載例!$G$5,FALSE),"")</f>
        <v/>
      </c>
      <c r="J203" s="84" t="str">
        <f ca="1">IFERROR(VLOOKUP(J202,別紙１記載例!$D$8:$H$1029,別紙１記載例!$G$5,FALSE),"")</f>
        <v/>
      </c>
      <c r="K203" s="84" t="str">
        <f ca="1">IFERROR(VLOOKUP(K202,別紙１記載例!$D$8:$H$1029,別紙１記載例!$G$5,FALSE),"")</f>
        <v/>
      </c>
      <c r="L203" s="84" t="str">
        <f ca="1">IFERROR(VLOOKUP(L202,別紙１記載例!$D$8:$H$1029,別紙１記載例!$G$5,FALSE),"")</f>
        <v/>
      </c>
      <c r="M203" s="87" t="str">
        <f ca="1">IFERROR(VLOOKUP(M202,別紙１記載例!$D$8:$H$1029,別紙１記載例!$G$5,FALSE),"")</f>
        <v/>
      </c>
      <c r="N203" s="86" t="str">
        <f ca="1">IFERROR(VLOOKUP(N202,別紙１記載例!$D$8:$H$1029,別紙１記載例!$G$5,FALSE),"")</f>
        <v/>
      </c>
      <c r="P203" s="98" t="str">
        <f ca="1">IF(COUNTIF(H203:N203,"外")&gt;0,"非対象期間",IF(COUNTIF(H203:N203,"○")+COUNTIF(H203:N203,"▲")&gt;=2,"達成","未"))</f>
        <v>未</v>
      </c>
    </row>
    <row r="204" spans="2:16" ht="8.4499999999999993" customHeight="1">
      <c r="D204" s="94"/>
    </row>
    <row r="205" spans="2:16" ht="17.100000000000001" customHeight="1">
      <c r="B205">
        <f>B202+1</f>
        <v>67</v>
      </c>
      <c r="C205" s="18" t="str">
        <f>"第"&amp;IF(B205&lt;10,DBCS(B205),B205)&amp;"週"</f>
        <v>第67週</v>
      </c>
      <c r="D205" s="94">
        <f>IFERROR(H205,"")</f>
        <v>46391</v>
      </c>
      <c r="E205" s="18" t="str">
        <f>IF(F205="","","～")</f>
        <v/>
      </c>
      <c r="F205" s="94" t="str">
        <f>IFERROR(IF(AND(YEAR(H205)=YEAR(N205),MONTH(H205)=MONTH(N205)),"",N205),"")</f>
        <v/>
      </c>
      <c r="H205" s="85">
        <f>IFERROR(H202+7,"")</f>
        <v>46391</v>
      </c>
      <c r="I205" s="85">
        <f>IFERROR(H205+1,"")</f>
        <v>46392</v>
      </c>
      <c r="J205" s="85">
        <f t="shared" ref="J205:N205" si="66">IFERROR(I205+1,"")</f>
        <v>46393</v>
      </c>
      <c r="K205" s="85">
        <f t="shared" si="66"/>
        <v>46394</v>
      </c>
      <c r="L205" s="85">
        <f t="shared" si="66"/>
        <v>46395</v>
      </c>
      <c r="M205" s="95">
        <f t="shared" si="66"/>
        <v>46396</v>
      </c>
      <c r="N205" s="96">
        <f t="shared" si="66"/>
        <v>46397</v>
      </c>
    </row>
    <row r="206" spans="2:16" ht="17.100000000000001" customHeight="1">
      <c r="D206" s="94"/>
      <c r="H206" s="84" t="str">
        <f ca="1">IFERROR(VLOOKUP(H205,別紙１記載例!$D$8:$H$1029,別紙１記載例!$G$5,FALSE),"")</f>
        <v/>
      </c>
      <c r="I206" s="84" t="str">
        <f ca="1">IFERROR(VLOOKUP(I205,別紙１記載例!$D$8:$H$1029,別紙１記載例!$G$5,FALSE),"")</f>
        <v/>
      </c>
      <c r="J206" s="84" t="str">
        <f ca="1">IFERROR(VLOOKUP(J205,別紙１記載例!$D$8:$H$1029,別紙１記載例!$G$5,FALSE),"")</f>
        <v/>
      </c>
      <c r="K206" s="84" t="str">
        <f ca="1">IFERROR(VLOOKUP(K205,別紙１記載例!$D$8:$H$1029,別紙１記載例!$G$5,FALSE),"")</f>
        <v/>
      </c>
      <c r="L206" s="84" t="str">
        <f ca="1">IFERROR(VLOOKUP(L205,別紙１記載例!$D$8:$H$1029,別紙１記載例!$G$5,FALSE),"")</f>
        <v/>
      </c>
      <c r="M206" s="87" t="str">
        <f ca="1">IFERROR(VLOOKUP(M205,別紙１記載例!$D$8:$H$1029,別紙１記載例!$G$5,FALSE),"")</f>
        <v/>
      </c>
      <c r="N206" s="86" t="str">
        <f ca="1">IFERROR(VLOOKUP(N205,別紙１記載例!$D$8:$H$1029,別紙１記載例!$G$5,FALSE),"")</f>
        <v/>
      </c>
      <c r="P206" s="98" t="str">
        <f ca="1">IF(COUNTIF(H206:N206,"外")&gt;0,"非対象期間",IF(COUNTIF(H206:N206,"○")+COUNTIF(H206:N206,"▲")&gt;=2,"達成","未"))</f>
        <v>未</v>
      </c>
    </row>
    <row r="207" spans="2:16" ht="8.4499999999999993" customHeight="1">
      <c r="D207" s="94"/>
    </row>
    <row r="208" spans="2:16" ht="17.100000000000001" customHeight="1">
      <c r="B208">
        <f>B205+1</f>
        <v>68</v>
      </c>
      <c r="C208" s="18" t="str">
        <f>"第"&amp;IF(B208&lt;10,DBCS(B208),B208)&amp;"週"</f>
        <v>第68週</v>
      </c>
      <c r="D208" s="94">
        <f>IFERROR(H208,"")</f>
        <v>46398</v>
      </c>
      <c r="E208" s="18" t="str">
        <f>IF(F208="","","～")</f>
        <v/>
      </c>
      <c r="F208" s="94" t="str">
        <f>IFERROR(IF(AND(YEAR(H208)=YEAR(N208),MONTH(H208)=MONTH(N208)),"",N208),"")</f>
        <v/>
      </c>
      <c r="H208" s="85">
        <f>IFERROR(H205+7,"")</f>
        <v>46398</v>
      </c>
      <c r="I208" s="85">
        <f>IFERROR(H208+1,"")</f>
        <v>46399</v>
      </c>
      <c r="J208" s="85">
        <f t="shared" ref="J208:N208" si="67">IFERROR(I208+1,"")</f>
        <v>46400</v>
      </c>
      <c r="K208" s="85">
        <f t="shared" si="67"/>
        <v>46401</v>
      </c>
      <c r="L208" s="85">
        <f t="shared" si="67"/>
        <v>46402</v>
      </c>
      <c r="M208" s="95">
        <f t="shared" si="67"/>
        <v>46403</v>
      </c>
      <c r="N208" s="96">
        <f t="shared" si="67"/>
        <v>46404</v>
      </c>
    </row>
    <row r="209" spans="2:16" ht="17.100000000000001" customHeight="1">
      <c r="D209" s="94"/>
      <c r="H209" s="84" t="str">
        <f ca="1">IFERROR(VLOOKUP(H208,別紙１記載例!$D$8:$H$1029,別紙１記載例!$G$5,FALSE),"")</f>
        <v/>
      </c>
      <c r="I209" s="84" t="str">
        <f ca="1">IFERROR(VLOOKUP(I208,別紙１記載例!$D$8:$H$1029,別紙１記載例!$G$5,FALSE),"")</f>
        <v/>
      </c>
      <c r="J209" s="84" t="str">
        <f ca="1">IFERROR(VLOOKUP(J208,別紙１記載例!$D$8:$H$1029,別紙１記載例!$G$5,FALSE),"")</f>
        <v/>
      </c>
      <c r="K209" s="84" t="str">
        <f ca="1">IFERROR(VLOOKUP(K208,別紙１記載例!$D$8:$H$1029,別紙１記載例!$G$5,FALSE),"")</f>
        <v/>
      </c>
      <c r="L209" s="84" t="str">
        <f ca="1">IFERROR(VLOOKUP(L208,別紙１記載例!$D$8:$H$1029,別紙１記載例!$G$5,FALSE),"")</f>
        <v/>
      </c>
      <c r="M209" s="87" t="str">
        <f ca="1">IFERROR(VLOOKUP(M208,別紙１記載例!$D$8:$H$1029,別紙１記載例!$G$5,FALSE),"")</f>
        <v/>
      </c>
      <c r="N209" s="86" t="str">
        <f ca="1">IFERROR(VLOOKUP(N208,別紙１記載例!$D$8:$H$1029,別紙１記載例!$G$5,FALSE),"")</f>
        <v/>
      </c>
      <c r="P209" s="98" t="str">
        <f ca="1">IF(COUNTIF(H209:N209,"外")&gt;0,"非対象期間",IF(COUNTIF(H209:N209,"○")+COUNTIF(H209:N209,"▲")&gt;=2,"達成","未"))</f>
        <v>未</v>
      </c>
    </row>
    <row r="210" spans="2:16" ht="8.4499999999999993" customHeight="1">
      <c r="D210" s="94"/>
    </row>
    <row r="211" spans="2:16" ht="17.100000000000001" customHeight="1">
      <c r="B211">
        <f>B208+1</f>
        <v>69</v>
      </c>
      <c r="C211" s="18" t="str">
        <f>"第"&amp;IF(B211&lt;10,DBCS(B211),B211)&amp;"週"</f>
        <v>第69週</v>
      </c>
      <c r="D211" s="94">
        <f>IFERROR(H211,"")</f>
        <v>46405</v>
      </c>
      <c r="E211" s="18" t="str">
        <f>IF(F211="","","～")</f>
        <v/>
      </c>
      <c r="F211" s="94" t="str">
        <f>IFERROR(IF(AND(YEAR(H211)=YEAR(N211),MONTH(H211)=MONTH(N211)),"",N211),"")</f>
        <v/>
      </c>
      <c r="H211" s="85">
        <f>IFERROR(H208+7,"")</f>
        <v>46405</v>
      </c>
      <c r="I211" s="85">
        <f>IFERROR(H211+1,"")</f>
        <v>46406</v>
      </c>
      <c r="J211" s="85">
        <f t="shared" ref="J211:N211" si="68">IFERROR(I211+1,"")</f>
        <v>46407</v>
      </c>
      <c r="K211" s="85">
        <f t="shared" si="68"/>
        <v>46408</v>
      </c>
      <c r="L211" s="85">
        <f t="shared" si="68"/>
        <v>46409</v>
      </c>
      <c r="M211" s="95">
        <f t="shared" si="68"/>
        <v>46410</v>
      </c>
      <c r="N211" s="96">
        <f t="shared" si="68"/>
        <v>46411</v>
      </c>
    </row>
    <row r="212" spans="2:16" ht="17.100000000000001" customHeight="1">
      <c r="D212" s="94"/>
      <c r="H212" s="84" t="str">
        <f ca="1">IFERROR(VLOOKUP(H211,別紙１記載例!$D$8:$H$1029,別紙１記載例!$G$5,FALSE),"")</f>
        <v/>
      </c>
      <c r="I212" s="84" t="str">
        <f ca="1">IFERROR(VLOOKUP(I211,別紙１記載例!$D$8:$H$1029,別紙１記載例!$G$5,FALSE),"")</f>
        <v/>
      </c>
      <c r="J212" s="84" t="str">
        <f ca="1">IFERROR(VLOOKUP(J211,別紙１記載例!$D$8:$H$1029,別紙１記載例!$G$5,FALSE),"")</f>
        <v/>
      </c>
      <c r="K212" s="84" t="str">
        <f ca="1">IFERROR(VLOOKUP(K211,別紙１記載例!$D$8:$H$1029,別紙１記載例!$G$5,FALSE),"")</f>
        <v/>
      </c>
      <c r="L212" s="84" t="str">
        <f ca="1">IFERROR(VLOOKUP(L211,別紙１記載例!$D$8:$H$1029,別紙１記載例!$G$5,FALSE),"")</f>
        <v/>
      </c>
      <c r="M212" s="87" t="str">
        <f ca="1">IFERROR(VLOOKUP(M211,別紙１記載例!$D$8:$H$1029,別紙１記載例!$G$5,FALSE),"")</f>
        <v/>
      </c>
      <c r="N212" s="86" t="str">
        <f ca="1">IFERROR(VLOOKUP(N211,別紙１記載例!$D$8:$H$1029,別紙１記載例!$G$5,FALSE),"")</f>
        <v/>
      </c>
      <c r="P212" s="98" t="str">
        <f ca="1">IF(COUNTIF(H212:N212,"外")&gt;0,"非対象期間",IF(COUNTIF(H212:N212,"○")+COUNTIF(H212:N212,"▲")&gt;=2,"達成","未"))</f>
        <v>未</v>
      </c>
    </row>
    <row r="213" spans="2:16" ht="8.4499999999999993" customHeight="1">
      <c r="D213" s="94"/>
    </row>
    <row r="214" spans="2:16" ht="17.100000000000001" customHeight="1">
      <c r="B214">
        <f>B211+1</f>
        <v>70</v>
      </c>
      <c r="C214" s="18" t="str">
        <f>"第"&amp;IF(B214&lt;10,DBCS(B214),B214)&amp;"週"</f>
        <v>第70週</v>
      </c>
      <c r="D214" s="94">
        <f>IFERROR(H214,"")</f>
        <v>46412</v>
      </c>
      <c r="E214" s="18" t="str">
        <f>IF(F214="","","～")</f>
        <v/>
      </c>
      <c r="F214" s="94" t="str">
        <f>IFERROR(IF(AND(YEAR(H214)=YEAR(N214),MONTH(H214)=MONTH(N214)),"",N214),"")</f>
        <v/>
      </c>
      <c r="H214" s="85">
        <f>IFERROR(H211+7,"")</f>
        <v>46412</v>
      </c>
      <c r="I214" s="85">
        <f>IFERROR(H214+1,"")</f>
        <v>46413</v>
      </c>
      <c r="J214" s="85">
        <f t="shared" ref="J214:N214" si="69">IFERROR(I214+1,"")</f>
        <v>46414</v>
      </c>
      <c r="K214" s="85">
        <f t="shared" si="69"/>
        <v>46415</v>
      </c>
      <c r="L214" s="85">
        <f t="shared" si="69"/>
        <v>46416</v>
      </c>
      <c r="M214" s="95">
        <f t="shared" si="69"/>
        <v>46417</v>
      </c>
      <c r="N214" s="96">
        <f t="shared" si="69"/>
        <v>46418</v>
      </c>
    </row>
    <row r="215" spans="2:16" ht="17.100000000000001" customHeight="1">
      <c r="D215" s="94"/>
      <c r="H215" s="84" t="str">
        <f ca="1">IFERROR(VLOOKUP(H214,別紙１記載例!$D$8:$H$1029,別紙１記載例!$G$5,FALSE),"")</f>
        <v/>
      </c>
      <c r="I215" s="84" t="str">
        <f ca="1">IFERROR(VLOOKUP(I214,別紙１記載例!$D$8:$H$1029,別紙１記載例!$G$5,FALSE),"")</f>
        <v/>
      </c>
      <c r="J215" s="84" t="str">
        <f ca="1">IFERROR(VLOOKUP(J214,別紙１記載例!$D$8:$H$1029,別紙１記載例!$G$5,FALSE),"")</f>
        <v/>
      </c>
      <c r="K215" s="84" t="str">
        <f ca="1">IFERROR(VLOOKUP(K214,別紙１記載例!$D$8:$H$1029,別紙１記載例!$G$5,FALSE),"")</f>
        <v/>
      </c>
      <c r="L215" s="84" t="str">
        <f ca="1">IFERROR(VLOOKUP(L214,別紙１記載例!$D$8:$H$1029,別紙１記載例!$G$5,FALSE),"")</f>
        <v/>
      </c>
      <c r="M215" s="87" t="str">
        <f ca="1">IFERROR(VLOOKUP(M214,別紙１記載例!$D$8:$H$1029,別紙１記載例!$G$5,FALSE),"")</f>
        <v/>
      </c>
      <c r="N215" s="86" t="str">
        <f ca="1">IFERROR(VLOOKUP(N214,別紙１記載例!$D$8:$H$1029,別紙１記載例!$G$5,FALSE),"")</f>
        <v/>
      </c>
      <c r="P215" s="98" t="str">
        <f ca="1">IF(COUNTIF(H215:N215,"外")&gt;0,"非対象期間",IF(COUNTIF(H215:N215,"○")+COUNTIF(H215:N215,"▲")&gt;=2,"達成","未"))</f>
        <v>未</v>
      </c>
    </row>
    <row r="216" spans="2:16" ht="8.4499999999999993" customHeight="1">
      <c r="D216" s="94"/>
    </row>
    <row r="217" spans="2:16" ht="17.100000000000001" customHeight="1">
      <c r="B217">
        <f>B214+1</f>
        <v>71</v>
      </c>
      <c r="C217" s="18" t="str">
        <f>"第"&amp;IF(B217&lt;10,DBCS(B217),B217)&amp;"週"</f>
        <v>第71週</v>
      </c>
      <c r="D217" s="94">
        <f>IFERROR(H217,"")</f>
        <v>46419</v>
      </c>
      <c r="E217" s="18" t="str">
        <f>IF(F217="","","～")</f>
        <v/>
      </c>
      <c r="F217" s="94" t="str">
        <f>IFERROR(IF(AND(YEAR(H217)=YEAR(N217),MONTH(H217)=MONTH(N217)),"",N217),"")</f>
        <v/>
      </c>
      <c r="H217" s="85">
        <f>IFERROR(H214+7,"")</f>
        <v>46419</v>
      </c>
      <c r="I217" s="85">
        <f>IFERROR(H217+1,"")</f>
        <v>46420</v>
      </c>
      <c r="J217" s="85">
        <f t="shared" ref="J217:N217" si="70">IFERROR(I217+1,"")</f>
        <v>46421</v>
      </c>
      <c r="K217" s="85">
        <f t="shared" si="70"/>
        <v>46422</v>
      </c>
      <c r="L217" s="85">
        <f t="shared" si="70"/>
        <v>46423</v>
      </c>
      <c r="M217" s="95">
        <f t="shared" si="70"/>
        <v>46424</v>
      </c>
      <c r="N217" s="96">
        <f t="shared" si="70"/>
        <v>46425</v>
      </c>
    </row>
    <row r="218" spans="2:16" ht="17.100000000000001" customHeight="1">
      <c r="D218" s="94"/>
      <c r="H218" s="84" t="str">
        <f ca="1">IFERROR(VLOOKUP(H217,別紙１記載例!$D$8:$H$1029,別紙１記載例!$G$5,FALSE),"")</f>
        <v/>
      </c>
      <c r="I218" s="84" t="str">
        <f ca="1">IFERROR(VLOOKUP(I217,別紙１記載例!$D$8:$H$1029,別紙１記載例!$G$5,FALSE),"")</f>
        <v/>
      </c>
      <c r="J218" s="84" t="str">
        <f ca="1">IFERROR(VLOOKUP(J217,別紙１記載例!$D$8:$H$1029,別紙１記載例!$G$5,FALSE),"")</f>
        <v/>
      </c>
      <c r="K218" s="84" t="str">
        <f ca="1">IFERROR(VLOOKUP(K217,別紙１記載例!$D$8:$H$1029,別紙１記載例!$G$5,FALSE),"")</f>
        <v/>
      </c>
      <c r="L218" s="84" t="str">
        <f ca="1">IFERROR(VLOOKUP(L217,別紙１記載例!$D$8:$H$1029,別紙１記載例!$G$5,FALSE),"")</f>
        <v/>
      </c>
      <c r="M218" s="87" t="str">
        <f ca="1">IFERROR(VLOOKUP(M217,別紙１記載例!$D$8:$H$1029,別紙１記載例!$G$5,FALSE),"")</f>
        <v/>
      </c>
      <c r="N218" s="86" t="str">
        <f ca="1">IFERROR(VLOOKUP(N217,別紙１記載例!$D$8:$H$1029,別紙１記載例!$G$5,FALSE),"")</f>
        <v/>
      </c>
      <c r="P218" s="98" t="str">
        <f ca="1">IF(COUNTIF(H218:N218,"外")&gt;0,"非対象期間",IF(COUNTIF(H218:N218,"○")+COUNTIF(H218:N218,"▲")&gt;=2,"達成","未"))</f>
        <v>未</v>
      </c>
    </row>
    <row r="219" spans="2:16" ht="8.4499999999999993" customHeight="1">
      <c r="D219" s="94"/>
    </row>
    <row r="220" spans="2:16" ht="17.100000000000001" customHeight="1">
      <c r="B220">
        <f>B217+1</f>
        <v>72</v>
      </c>
      <c r="C220" s="18" t="str">
        <f>"第"&amp;IF(B220&lt;10,DBCS(B220),B220)&amp;"週"</f>
        <v>第72週</v>
      </c>
      <c r="D220" s="94">
        <f>IFERROR(H220,"")</f>
        <v>46426</v>
      </c>
      <c r="E220" s="18" t="str">
        <f>IF(F220="","","～")</f>
        <v/>
      </c>
      <c r="F220" s="94" t="str">
        <f>IFERROR(IF(AND(YEAR(H220)=YEAR(N220),MONTH(H220)=MONTH(N220)),"",N220),"")</f>
        <v/>
      </c>
      <c r="H220" s="85">
        <f>IFERROR(H217+7,"")</f>
        <v>46426</v>
      </c>
      <c r="I220" s="85">
        <f>IFERROR(H220+1,"")</f>
        <v>46427</v>
      </c>
      <c r="J220" s="85">
        <f t="shared" ref="J220:N220" si="71">IFERROR(I220+1,"")</f>
        <v>46428</v>
      </c>
      <c r="K220" s="85">
        <f t="shared" si="71"/>
        <v>46429</v>
      </c>
      <c r="L220" s="85">
        <f t="shared" si="71"/>
        <v>46430</v>
      </c>
      <c r="M220" s="95">
        <f t="shared" si="71"/>
        <v>46431</v>
      </c>
      <c r="N220" s="96">
        <f t="shared" si="71"/>
        <v>46432</v>
      </c>
    </row>
    <row r="221" spans="2:16" ht="17.100000000000001" customHeight="1">
      <c r="D221" s="94"/>
      <c r="H221" s="84" t="str">
        <f ca="1">IFERROR(VLOOKUP(H220,別紙１記載例!$D$8:$H$1029,別紙１記載例!$G$5,FALSE),"")</f>
        <v/>
      </c>
      <c r="I221" s="84" t="str">
        <f ca="1">IFERROR(VLOOKUP(I220,別紙１記載例!$D$8:$H$1029,別紙１記載例!$G$5,FALSE),"")</f>
        <v/>
      </c>
      <c r="J221" s="84" t="str">
        <f ca="1">IFERROR(VLOOKUP(J220,別紙１記載例!$D$8:$H$1029,別紙１記載例!$G$5,FALSE),"")</f>
        <v/>
      </c>
      <c r="K221" s="84" t="str">
        <f ca="1">IFERROR(VLOOKUP(K220,別紙１記載例!$D$8:$H$1029,別紙１記載例!$G$5,FALSE),"")</f>
        <v/>
      </c>
      <c r="L221" s="84" t="str">
        <f ca="1">IFERROR(VLOOKUP(L220,別紙１記載例!$D$8:$H$1029,別紙１記載例!$G$5,FALSE),"")</f>
        <v/>
      </c>
      <c r="M221" s="87" t="str">
        <f ca="1">IFERROR(VLOOKUP(M220,別紙１記載例!$D$8:$H$1029,別紙１記載例!$G$5,FALSE),"")</f>
        <v/>
      </c>
      <c r="N221" s="86" t="str">
        <f ca="1">IFERROR(VLOOKUP(N220,別紙１記載例!$D$8:$H$1029,別紙１記載例!$G$5,FALSE),"")</f>
        <v/>
      </c>
      <c r="P221" s="98" t="str">
        <f ca="1">IF(COUNTIF(H221:N221,"外")&gt;0,"非対象期間",IF(COUNTIF(H221:N221,"○")+COUNTIF(H221:N221,"▲")&gt;=2,"達成","未"))</f>
        <v>未</v>
      </c>
    </row>
    <row r="222" spans="2:16" ht="8.4499999999999993" customHeight="1">
      <c r="D222" s="94"/>
    </row>
    <row r="223" spans="2:16" ht="17.100000000000001" customHeight="1">
      <c r="B223">
        <f>B220+1</f>
        <v>73</v>
      </c>
      <c r="C223" s="18" t="str">
        <f>"第"&amp;IF(B223&lt;10,DBCS(B223),B223)&amp;"週"</f>
        <v>第73週</v>
      </c>
      <c r="D223" s="94">
        <f>IFERROR(H223,"")</f>
        <v>46433</v>
      </c>
      <c r="E223" s="18" t="str">
        <f>IF(F223="","","～")</f>
        <v/>
      </c>
      <c r="F223" s="94" t="str">
        <f>IFERROR(IF(AND(YEAR(H223)=YEAR(N223),MONTH(H223)=MONTH(N223)),"",N223),"")</f>
        <v/>
      </c>
      <c r="H223" s="85">
        <f>IFERROR(H220+7,"")</f>
        <v>46433</v>
      </c>
      <c r="I223" s="85">
        <f>IFERROR(H223+1,"")</f>
        <v>46434</v>
      </c>
      <c r="J223" s="85">
        <f t="shared" ref="J223:N223" si="72">IFERROR(I223+1,"")</f>
        <v>46435</v>
      </c>
      <c r="K223" s="85">
        <f t="shared" si="72"/>
        <v>46436</v>
      </c>
      <c r="L223" s="85">
        <f t="shared" si="72"/>
        <v>46437</v>
      </c>
      <c r="M223" s="95">
        <f t="shared" si="72"/>
        <v>46438</v>
      </c>
      <c r="N223" s="96">
        <f t="shared" si="72"/>
        <v>46439</v>
      </c>
    </row>
    <row r="224" spans="2:16" ht="17.100000000000001" customHeight="1">
      <c r="D224" s="94"/>
      <c r="H224" s="84" t="str">
        <f ca="1">IFERROR(VLOOKUP(H223,別紙１記載例!$D$8:$H$1029,別紙１記載例!$G$5,FALSE),"")</f>
        <v/>
      </c>
      <c r="I224" s="84" t="str">
        <f ca="1">IFERROR(VLOOKUP(I223,別紙１記載例!$D$8:$H$1029,別紙１記載例!$G$5,FALSE),"")</f>
        <v/>
      </c>
      <c r="J224" s="84" t="str">
        <f ca="1">IFERROR(VLOOKUP(J223,別紙１記載例!$D$8:$H$1029,別紙１記載例!$G$5,FALSE),"")</f>
        <v/>
      </c>
      <c r="K224" s="84" t="str">
        <f ca="1">IFERROR(VLOOKUP(K223,別紙１記載例!$D$8:$H$1029,別紙１記載例!$G$5,FALSE),"")</f>
        <v/>
      </c>
      <c r="L224" s="84" t="str">
        <f ca="1">IFERROR(VLOOKUP(L223,別紙１記載例!$D$8:$H$1029,別紙１記載例!$G$5,FALSE),"")</f>
        <v/>
      </c>
      <c r="M224" s="87" t="str">
        <f ca="1">IFERROR(VLOOKUP(M223,別紙１記載例!$D$8:$H$1029,別紙１記載例!$G$5,FALSE),"")</f>
        <v/>
      </c>
      <c r="N224" s="86" t="str">
        <f ca="1">IFERROR(VLOOKUP(N223,別紙１記載例!$D$8:$H$1029,別紙１記載例!$G$5,FALSE),"")</f>
        <v/>
      </c>
      <c r="P224" s="98" t="str">
        <f ca="1">IF(COUNTIF(H224:N224,"外")&gt;0,"非対象期間",IF(COUNTIF(H224:N224,"○")+COUNTIF(H224:N224,"▲")&gt;=2,"達成","未"))</f>
        <v>未</v>
      </c>
    </row>
    <row r="225" spans="2:16" ht="8.4499999999999993" customHeight="1">
      <c r="D225" s="94"/>
    </row>
    <row r="226" spans="2:16" ht="17.100000000000001" customHeight="1">
      <c r="B226">
        <f>B223+1</f>
        <v>74</v>
      </c>
      <c r="C226" s="18" t="str">
        <f>"第"&amp;IF(B226&lt;10,DBCS(B226),B226)&amp;"週"</f>
        <v>第74週</v>
      </c>
      <c r="D226" s="94">
        <f>IFERROR(H226,"")</f>
        <v>46440</v>
      </c>
      <c r="E226" s="18" t="str">
        <f>IF(F226="","","～")</f>
        <v/>
      </c>
      <c r="F226" s="94" t="str">
        <f>IFERROR(IF(AND(YEAR(H226)=YEAR(N226),MONTH(H226)=MONTH(N226)),"",N226),"")</f>
        <v/>
      </c>
      <c r="H226" s="85">
        <f>IFERROR(H223+7,"")</f>
        <v>46440</v>
      </c>
      <c r="I226" s="85">
        <f>IFERROR(H226+1,"")</f>
        <v>46441</v>
      </c>
      <c r="J226" s="85">
        <f t="shared" ref="J226:N226" si="73">IFERROR(I226+1,"")</f>
        <v>46442</v>
      </c>
      <c r="K226" s="85">
        <f t="shared" si="73"/>
        <v>46443</v>
      </c>
      <c r="L226" s="85">
        <f t="shared" si="73"/>
        <v>46444</v>
      </c>
      <c r="M226" s="95">
        <f t="shared" si="73"/>
        <v>46445</v>
      </c>
      <c r="N226" s="96">
        <f t="shared" si="73"/>
        <v>46446</v>
      </c>
    </row>
    <row r="227" spans="2:16" ht="17.100000000000001" customHeight="1">
      <c r="D227" s="94"/>
      <c r="H227" s="84" t="str">
        <f ca="1">IFERROR(VLOOKUP(H226,別紙１記載例!$D$8:$H$1029,別紙１記載例!$G$5,FALSE),"")</f>
        <v/>
      </c>
      <c r="I227" s="84" t="str">
        <f ca="1">IFERROR(VLOOKUP(I226,別紙１記載例!$D$8:$H$1029,別紙１記載例!$G$5,FALSE),"")</f>
        <v/>
      </c>
      <c r="J227" s="84" t="str">
        <f ca="1">IFERROR(VLOOKUP(J226,別紙１記載例!$D$8:$H$1029,別紙１記載例!$G$5,FALSE),"")</f>
        <v/>
      </c>
      <c r="K227" s="84" t="str">
        <f ca="1">IFERROR(VLOOKUP(K226,別紙１記載例!$D$8:$H$1029,別紙１記載例!$G$5,FALSE),"")</f>
        <v/>
      </c>
      <c r="L227" s="84" t="str">
        <f ca="1">IFERROR(VLOOKUP(L226,別紙１記載例!$D$8:$H$1029,別紙１記載例!$G$5,FALSE),"")</f>
        <v/>
      </c>
      <c r="M227" s="87" t="str">
        <f ca="1">IFERROR(VLOOKUP(M226,別紙１記載例!$D$8:$H$1029,別紙１記載例!$G$5,FALSE),"")</f>
        <v/>
      </c>
      <c r="N227" s="86" t="str">
        <f ca="1">IFERROR(VLOOKUP(N226,別紙１記載例!$D$8:$H$1029,別紙１記載例!$G$5,FALSE),"")</f>
        <v/>
      </c>
      <c r="P227" s="98" t="str">
        <f ca="1">IF(COUNTIF(H227:N227,"外")&gt;0,"非対象期間",IF(COUNTIF(H227:N227,"○")+COUNTIF(H227:N227,"▲")&gt;=2,"達成","未"))</f>
        <v>未</v>
      </c>
    </row>
    <row r="228" spans="2:16" ht="8.4499999999999993" customHeight="1">
      <c r="D228" s="94"/>
    </row>
    <row r="229" spans="2:16" ht="17.100000000000001" customHeight="1">
      <c r="B229">
        <f>B226+1</f>
        <v>75</v>
      </c>
      <c r="C229" s="18" t="str">
        <f>"第"&amp;IF(B229&lt;10,DBCS(B229),B229)&amp;"週"</f>
        <v>第75週</v>
      </c>
      <c r="D229" s="94">
        <f>IFERROR(H229,"")</f>
        <v>46447</v>
      </c>
      <c r="E229" s="18" t="str">
        <f>IF(F229="","","～")</f>
        <v/>
      </c>
      <c r="F229" s="94" t="str">
        <f>IFERROR(IF(AND(YEAR(H229)=YEAR(N229),MONTH(H229)=MONTH(N229)),"",N229),"")</f>
        <v/>
      </c>
      <c r="H229" s="85">
        <f>IFERROR(H226+7,"")</f>
        <v>46447</v>
      </c>
      <c r="I229" s="85">
        <f>IFERROR(H229+1,"")</f>
        <v>46448</v>
      </c>
      <c r="J229" s="85">
        <f t="shared" ref="J229:N229" si="74">IFERROR(I229+1,"")</f>
        <v>46449</v>
      </c>
      <c r="K229" s="85">
        <f t="shared" si="74"/>
        <v>46450</v>
      </c>
      <c r="L229" s="85">
        <f t="shared" si="74"/>
        <v>46451</v>
      </c>
      <c r="M229" s="95">
        <f t="shared" si="74"/>
        <v>46452</v>
      </c>
      <c r="N229" s="96">
        <f t="shared" si="74"/>
        <v>46453</v>
      </c>
    </row>
    <row r="230" spans="2:16" ht="17.100000000000001" customHeight="1">
      <c r="D230" s="94"/>
      <c r="H230" s="84" t="str">
        <f ca="1">IFERROR(VLOOKUP(H229,別紙１記載例!$D$8:$H$1029,別紙１記載例!$G$5,FALSE),"")</f>
        <v/>
      </c>
      <c r="I230" s="84" t="str">
        <f ca="1">IFERROR(VLOOKUP(I229,別紙１記載例!$D$8:$H$1029,別紙１記載例!$G$5,FALSE),"")</f>
        <v/>
      </c>
      <c r="J230" s="84" t="str">
        <f ca="1">IFERROR(VLOOKUP(J229,別紙１記載例!$D$8:$H$1029,別紙１記載例!$G$5,FALSE),"")</f>
        <v/>
      </c>
      <c r="K230" s="84" t="str">
        <f ca="1">IFERROR(VLOOKUP(K229,別紙１記載例!$D$8:$H$1029,別紙１記載例!$G$5,FALSE),"")</f>
        <v/>
      </c>
      <c r="L230" s="84" t="str">
        <f ca="1">IFERROR(VLOOKUP(L229,別紙１記載例!$D$8:$H$1029,別紙１記載例!$G$5,FALSE),"")</f>
        <v/>
      </c>
      <c r="M230" s="87" t="str">
        <f ca="1">IFERROR(VLOOKUP(M229,別紙１記載例!$D$8:$H$1029,別紙１記載例!$G$5,FALSE),"")</f>
        <v/>
      </c>
      <c r="N230" s="86" t="str">
        <f ca="1">IFERROR(VLOOKUP(N229,別紙１記載例!$D$8:$H$1029,別紙１記載例!$G$5,FALSE),"")</f>
        <v/>
      </c>
      <c r="P230" s="98" t="str">
        <f ca="1">IF(COUNTIF(H230:N230,"外")&gt;0,"非対象期間",IF(COUNTIF(H230:N230,"○")+COUNTIF(H230:N230,"▲")&gt;=2,"達成","未"))</f>
        <v>未</v>
      </c>
    </row>
    <row r="231" spans="2:16" ht="8.4499999999999993" customHeight="1">
      <c r="D231" s="94"/>
    </row>
    <row r="232" spans="2:16" ht="17.100000000000001" customHeight="1">
      <c r="B232">
        <f>B229+1</f>
        <v>76</v>
      </c>
      <c r="C232" s="18" t="str">
        <f>"第"&amp;IF(B232&lt;10,DBCS(B232),B232)&amp;"週"</f>
        <v>第76週</v>
      </c>
      <c r="D232" s="94">
        <f>IFERROR(H232,"")</f>
        <v>46454</v>
      </c>
      <c r="E232" s="18" t="str">
        <f>IF(F232="","","～")</f>
        <v/>
      </c>
      <c r="F232" s="94" t="str">
        <f>IFERROR(IF(AND(YEAR(H232)=YEAR(N232),MONTH(H232)=MONTH(N232)),"",N232),"")</f>
        <v/>
      </c>
      <c r="H232" s="85">
        <f>IFERROR(H229+7,"")</f>
        <v>46454</v>
      </c>
      <c r="I232" s="85">
        <f>IFERROR(H232+1,"")</f>
        <v>46455</v>
      </c>
      <c r="J232" s="85">
        <f t="shared" ref="J232:N232" si="75">IFERROR(I232+1,"")</f>
        <v>46456</v>
      </c>
      <c r="K232" s="85">
        <f t="shared" si="75"/>
        <v>46457</v>
      </c>
      <c r="L232" s="85">
        <f t="shared" si="75"/>
        <v>46458</v>
      </c>
      <c r="M232" s="95">
        <f t="shared" si="75"/>
        <v>46459</v>
      </c>
      <c r="N232" s="96">
        <f t="shared" si="75"/>
        <v>46460</v>
      </c>
    </row>
    <row r="233" spans="2:16" ht="17.100000000000001" customHeight="1">
      <c r="D233" s="94"/>
      <c r="H233" s="84" t="str">
        <f ca="1">IFERROR(VLOOKUP(H232,別紙１記載例!$D$8:$H$1029,別紙１記載例!$G$5,FALSE),"")</f>
        <v/>
      </c>
      <c r="I233" s="84" t="str">
        <f ca="1">IFERROR(VLOOKUP(I232,別紙１記載例!$D$8:$H$1029,別紙１記載例!$G$5,FALSE),"")</f>
        <v/>
      </c>
      <c r="J233" s="84" t="str">
        <f ca="1">IFERROR(VLOOKUP(J232,別紙１記載例!$D$8:$H$1029,別紙１記載例!$G$5,FALSE),"")</f>
        <v/>
      </c>
      <c r="K233" s="84" t="str">
        <f ca="1">IFERROR(VLOOKUP(K232,別紙１記載例!$D$8:$H$1029,別紙１記載例!$G$5,FALSE),"")</f>
        <v/>
      </c>
      <c r="L233" s="84" t="str">
        <f ca="1">IFERROR(VLOOKUP(L232,別紙１記載例!$D$8:$H$1029,別紙１記載例!$G$5,FALSE),"")</f>
        <v/>
      </c>
      <c r="M233" s="87" t="str">
        <f ca="1">IFERROR(VLOOKUP(M232,別紙１記載例!$D$8:$H$1029,別紙１記載例!$G$5,FALSE),"")</f>
        <v/>
      </c>
      <c r="N233" s="86" t="str">
        <f ca="1">IFERROR(VLOOKUP(N232,別紙１記載例!$D$8:$H$1029,別紙１記載例!$G$5,FALSE),"")</f>
        <v/>
      </c>
      <c r="P233" s="98" t="str">
        <f ca="1">IF(COUNTIF(H233:N233,"外")&gt;0,"非対象期間",IF(COUNTIF(H233:N233,"○")+COUNTIF(H233:N233,"▲")&gt;=2,"達成","未"))</f>
        <v>未</v>
      </c>
    </row>
    <row r="234" spans="2:16" ht="8.4499999999999993" customHeight="1">
      <c r="D234" s="94"/>
    </row>
    <row r="235" spans="2:16" ht="17.100000000000001" customHeight="1">
      <c r="B235">
        <f>B232+1</f>
        <v>77</v>
      </c>
      <c r="C235" s="18" t="str">
        <f>"第"&amp;IF(B235&lt;10,DBCS(B235),B235)&amp;"週"</f>
        <v>第77週</v>
      </c>
      <c r="D235" s="94">
        <f>IFERROR(H235,"")</f>
        <v>46461</v>
      </c>
      <c r="E235" s="18" t="str">
        <f>IF(F235="","","～")</f>
        <v/>
      </c>
      <c r="F235" s="94" t="str">
        <f>IFERROR(IF(AND(YEAR(H235)=YEAR(N235),MONTH(H235)=MONTH(N235)),"",N235),"")</f>
        <v/>
      </c>
      <c r="H235" s="85">
        <f>IFERROR(H232+7,"")</f>
        <v>46461</v>
      </c>
      <c r="I235" s="85">
        <f>IFERROR(H235+1,"")</f>
        <v>46462</v>
      </c>
      <c r="J235" s="85">
        <f t="shared" ref="J235:N235" si="76">IFERROR(I235+1,"")</f>
        <v>46463</v>
      </c>
      <c r="K235" s="85">
        <f t="shared" si="76"/>
        <v>46464</v>
      </c>
      <c r="L235" s="85">
        <f t="shared" si="76"/>
        <v>46465</v>
      </c>
      <c r="M235" s="95">
        <f t="shared" si="76"/>
        <v>46466</v>
      </c>
      <c r="N235" s="96">
        <f t="shared" si="76"/>
        <v>46467</v>
      </c>
    </row>
    <row r="236" spans="2:16" ht="17.100000000000001" customHeight="1">
      <c r="D236" s="94"/>
      <c r="H236" s="84" t="str">
        <f ca="1">IFERROR(VLOOKUP(H235,別紙１記載例!$D$8:$H$1029,別紙１記載例!$G$5,FALSE),"")</f>
        <v/>
      </c>
      <c r="I236" s="84" t="str">
        <f ca="1">IFERROR(VLOOKUP(I235,別紙１記載例!$D$8:$H$1029,別紙１記載例!$G$5,FALSE),"")</f>
        <v/>
      </c>
      <c r="J236" s="84" t="str">
        <f ca="1">IFERROR(VLOOKUP(J235,別紙１記載例!$D$8:$H$1029,別紙１記載例!$G$5,FALSE),"")</f>
        <v/>
      </c>
      <c r="K236" s="84" t="str">
        <f ca="1">IFERROR(VLOOKUP(K235,別紙１記載例!$D$8:$H$1029,別紙１記載例!$G$5,FALSE),"")</f>
        <v/>
      </c>
      <c r="L236" s="84" t="str">
        <f ca="1">IFERROR(VLOOKUP(L235,別紙１記載例!$D$8:$H$1029,別紙１記載例!$G$5,FALSE),"")</f>
        <v/>
      </c>
      <c r="M236" s="87" t="str">
        <f ca="1">IFERROR(VLOOKUP(M235,別紙１記載例!$D$8:$H$1029,別紙１記載例!$G$5,FALSE),"")</f>
        <v/>
      </c>
      <c r="N236" s="86" t="str">
        <f ca="1">IFERROR(VLOOKUP(N235,別紙１記載例!$D$8:$H$1029,別紙１記載例!$G$5,FALSE),"")</f>
        <v/>
      </c>
      <c r="P236" s="98" t="str">
        <f ca="1">IF(COUNTIF(H236:N236,"外")&gt;0,"非対象期間",IF(COUNTIF(H236:N236,"○")+COUNTIF(H236:N236,"▲")&gt;=2,"達成","未"))</f>
        <v>未</v>
      </c>
    </row>
    <row r="237" spans="2:16" ht="8.4499999999999993" customHeight="1">
      <c r="D237" s="94"/>
    </row>
    <row r="238" spans="2:16" ht="17.100000000000001" customHeight="1">
      <c r="B238">
        <f>B235+1</f>
        <v>78</v>
      </c>
      <c r="C238" s="18" t="str">
        <f>"第"&amp;IF(B238&lt;10,DBCS(B238),B238)&amp;"週"</f>
        <v>第78週</v>
      </c>
      <c r="D238" s="94">
        <f>IFERROR(H238,"")</f>
        <v>46468</v>
      </c>
      <c r="E238" s="18" t="str">
        <f>IF(F238="","","～")</f>
        <v/>
      </c>
      <c r="F238" s="94" t="str">
        <f>IFERROR(IF(AND(YEAR(H238)=YEAR(N238),MONTH(H238)=MONTH(N238)),"",N238),"")</f>
        <v/>
      </c>
      <c r="H238" s="85">
        <f>IFERROR(H235+7,"")</f>
        <v>46468</v>
      </c>
      <c r="I238" s="85">
        <f>IFERROR(H238+1,"")</f>
        <v>46469</v>
      </c>
      <c r="J238" s="85">
        <f t="shared" ref="J238:N238" si="77">IFERROR(I238+1,"")</f>
        <v>46470</v>
      </c>
      <c r="K238" s="85">
        <f t="shared" si="77"/>
        <v>46471</v>
      </c>
      <c r="L238" s="85">
        <f t="shared" si="77"/>
        <v>46472</v>
      </c>
      <c r="M238" s="95">
        <f t="shared" si="77"/>
        <v>46473</v>
      </c>
      <c r="N238" s="96">
        <f t="shared" si="77"/>
        <v>46474</v>
      </c>
    </row>
    <row r="239" spans="2:16" ht="17.100000000000001" customHeight="1">
      <c r="D239" s="94"/>
      <c r="H239" s="84" t="str">
        <f ca="1">IFERROR(VLOOKUP(H238,別紙１記載例!$D$8:$H$1029,別紙１記載例!$G$5,FALSE),"")</f>
        <v/>
      </c>
      <c r="I239" s="84" t="str">
        <f ca="1">IFERROR(VLOOKUP(I238,別紙１記載例!$D$8:$H$1029,別紙１記載例!$G$5,FALSE),"")</f>
        <v/>
      </c>
      <c r="J239" s="84" t="str">
        <f ca="1">IFERROR(VLOOKUP(J238,別紙１記載例!$D$8:$H$1029,別紙１記載例!$G$5,FALSE),"")</f>
        <v/>
      </c>
      <c r="K239" s="84" t="str">
        <f ca="1">IFERROR(VLOOKUP(K238,別紙１記載例!$D$8:$H$1029,別紙１記載例!$G$5,FALSE),"")</f>
        <v/>
      </c>
      <c r="L239" s="84" t="str">
        <f ca="1">IFERROR(VLOOKUP(L238,別紙１記載例!$D$8:$H$1029,別紙１記載例!$G$5,FALSE),"")</f>
        <v/>
      </c>
      <c r="M239" s="87" t="str">
        <f ca="1">IFERROR(VLOOKUP(M238,別紙１記載例!$D$8:$H$1029,別紙１記載例!$G$5,FALSE),"")</f>
        <v/>
      </c>
      <c r="N239" s="86" t="str">
        <f ca="1">IFERROR(VLOOKUP(N238,別紙１記載例!$D$8:$H$1029,別紙１記載例!$G$5,FALSE),"")</f>
        <v/>
      </c>
      <c r="P239" s="98" t="str">
        <f ca="1">IF(COUNTIF(H239:N239,"外")&gt;0,"非対象期間",IF(COUNTIF(H239:N239,"○")+COUNTIF(H239:N239,"▲")&gt;=2,"達成","未"))</f>
        <v>未</v>
      </c>
    </row>
    <row r="240" spans="2:16" ht="8.4499999999999993" customHeight="1">
      <c r="D240" s="94"/>
    </row>
    <row r="241" spans="2:16" ht="17.100000000000001" customHeight="1">
      <c r="B241">
        <f>B238+1</f>
        <v>79</v>
      </c>
      <c r="C241" s="18" t="str">
        <f>"第"&amp;IF(B241&lt;10,DBCS(B241),B241)&amp;"週"</f>
        <v>第79週</v>
      </c>
      <c r="D241" s="94">
        <f>IFERROR(H241,"")</f>
        <v>46475</v>
      </c>
      <c r="E241" s="18" t="str">
        <f>IF(F241="","","～")</f>
        <v>～</v>
      </c>
      <c r="F241" s="94">
        <f>IFERROR(IF(AND(YEAR(H241)=YEAR(N241),MONTH(H241)=MONTH(N241)),"",N241),"")</f>
        <v>46481</v>
      </c>
      <c r="H241" s="85">
        <f>IFERROR(H238+7,"")</f>
        <v>46475</v>
      </c>
      <c r="I241" s="85">
        <f>IFERROR(H241+1,"")</f>
        <v>46476</v>
      </c>
      <c r="J241" s="85">
        <f t="shared" ref="J241:N241" si="78">IFERROR(I241+1,"")</f>
        <v>46477</v>
      </c>
      <c r="K241" s="85">
        <f t="shared" si="78"/>
        <v>46478</v>
      </c>
      <c r="L241" s="85">
        <f t="shared" si="78"/>
        <v>46479</v>
      </c>
      <c r="M241" s="95">
        <f t="shared" si="78"/>
        <v>46480</v>
      </c>
      <c r="N241" s="96">
        <f t="shared" si="78"/>
        <v>46481</v>
      </c>
    </row>
    <row r="242" spans="2:16" ht="17.100000000000001" customHeight="1">
      <c r="D242" s="94"/>
      <c r="H242" s="84" t="str">
        <f ca="1">IFERROR(VLOOKUP(H241,別紙１記載例!$D$8:$H$1029,別紙１記載例!$G$5,FALSE),"")</f>
        <v/>
      </c>
      <c r="I242" s="84" t="str">
        <f ca="1">IFERROR(VLOOKUP(I241,別紙１記載例!$D$8:$H$1029,別紙１記載例!$G$5,FALSE),"")</f>
        <v/>
      </c>
      <c r="J242" s="84" t="str">
        <f ca="1">IFERROR(VLOOKUP(J241,別紙１記載例!$D$8:$H$1029,別紙１記載例!$G$5,FALSE),"")</f>
        <v/>
      </c>
      <c r="K242" s="84" t="str">
        <f ca="1">IFERROR(VLOOKUP(K241,別紙１記載例!$D$8:$H$1029,別紙１記載例!$G$5,FALSE),"")</f>
        <v/>
      </c>
      <c r="L242" s="84" t="str">
        <f ca="1">IFERROR(VLOOKUP(L241,別紙１記載例!$D$8:$H$1029,別紙１記載例!$G$5,FALSE),"")</f>
        <v/>
      </c>
      <c r="M242" s="87" t="str">
        <f ca="1">IFERROR(VLOOKUP(M241,別紙１記載例!$D$8:$H$1029,別紙１記載例!$G$5,FALSE),"")</f>
        <v/>
      </c>
      <c r="N242" s="86" t="str">
        <f ca="1">IFERROR(VLOOKUP(N241,別紙１記載例!$D$8:$H$1029,別紙１記載例!$G$5,FALSE),"")</f>
        <v/>
      </c>
      <c r="P242" s="98" t="str">
        <f ca="1">IF(COUNTIF(H242:N242,"外")&gt;0,"非対象期間",IF(COUNTIF(H242:N242,"○")+COUNTIF(H242:N242,"▲")&gt;=2,"達成","未"))</f>
        <v>未</v>
      </c>
    </row>
    <row r="243" spans="2:16" ht="8.4499999999999993" customHeight="1">
      <c r="D243" s="94"/>
    </row>
    <row r="244" spans="2:16" ht="17.100000000000001" customHeight="1">
      <c r="B244">
        <f>B241+1</f>
        <v>80</v>
      </c>
      <c r="C244" s="18" t="str">
        <f>"第"&amp;IF(B244&lt;10,DBCS(B244),B244)&amp;"週"</f>
        <v>第80週</v>
      </c>
      <c r="D244" s="94">
        <f>IFERROR(H244,"")</f>
        <v>46482</v>
      </c>
      <c r="E244" s="18" t="str">
        <f>IF(F244="","","～")</f>
        <v/>
      </c>
      <c r="F244" s="94" t="str">
        <f>IFERROR(IF(AND(YEAR(H244)=YEAR(N244),MONTH(H244)=MONTH(N244)),"",N244),"")</f>
        <v/>
      </c>
      <c r="H244" s="85">
        <f>IFERROR(H241+7,"")</f>
        <v>46482</v>
      </c>
      <c r="I244" s="85">
        <f>IFERROR(H244+1,"")</f>
        <v>46483</v>
      </c>
      <c r="J244" s="85">
        <f t="shared" ref="J244:N244" si="79">IFERROR(I244+1,"")</f>
        <v>46484</v>
      </c>
      <c r="K244" s="85">
        <f t="shared" si="79"/>
        <v>46485</v>
      </c>
      <c r="L244" s="85">
        <f t="shared" si="79"/>
        <v>46486</v>
      </c>
      <c r="M244" s="95">
        <f t="shared" si="79"/>
        <v>46487</v>
      </c>
      <c r="N244" s="96">
        <f t="shared" si="79"/>
        <v>46488</v>
      </c>
    </row>
    <row r="245" spans="2:16" ht="17.100000000000001" customHeight="1">
      <c r="D245" s="94"/>
      <c r="H245" s="84" t="str">
        <f ca="1">IFERROR(VLOOKUP(H244,別紙１記載例!$D$8:$H$1029,別紙１記載例!$G$5,FALSE),"")</f>
        <v/>
      </c>
      <c r="I245" s="84" t="str">
        <f ca="1">IFERROR(VLOOKUP(I244,別紙１記載例!$D$8:$H$1029,別紙１記載例!$G$5,FALSE),"")</f>
        <v/>
      </c>
      <c r="J245" s="84" t="str">
        <f ca="1">IFERROR(VLOOKUP(J244,別紙１記載例!$D$8:$H$1029,別紙１記載例!$G$5,FALSE),"")</f>
        <v/>
      </c>
      <c r="K245" s="84" t="str">
        <f ca="1">IFERROR(VLOOKUP(K244,別紙１記載例!$D$8:$H$1029,別紙１記載例!$G$5,FALSE),"")</f>
        <v/>
      </c>
      <c r="L245" s="84" t="str">
        <f ca="1">IFERROR(VLOOKUP(L244,別紙１記載例!$D$8:$H$1029,別紙１記載例!$G$5,FALSE),"")</f>
        <v/>
      </c>
      <c r="M245" s="87" t="str">
        <f ca="1">IFERROR(VLOOKUP(M244,別紙１記載例!$D$8:$H$1029,別紙１記載例!$G$5,FALSE),"")</f>
        <v/>
      </c>
      <c r="N245" s="86" t="str">
        <f ca="1">IFERROR(VLOOKUP(N244,別紙１記載例!$D$8:$H$1029,別紙１記載例!$G$5,FALSE),"")</f>
        <v/>
      </c>
      <c r="P245" s="98" t="str">
        <f ca="1">IF(COUNTIF(H245:N245,"外")&gt;0,"非対象期間",IF(COUNTIF(H245:N245,"○")+COUNTIF(H245:N245,"▲")&gt;=2,"達成","未"))</f>
        <v>未</v>
      </c>
    </row>
    <row r="246" spans="2:16" ht="8.4499999999999993" customHeight="1">
      <c r="D246" s="94"/>
    </row>
    <row r="247" spans="2:16" ht="17.100000000000001" customHeight="1">
      <c r="B247">
        <f>B244+1</f>
        <v>81</v>
      </c>
      <c r="C247" s="18" t="str">
        <f>"第"&amp;IF(B247&lt;10,DBCS(B247),B247)&amp;"週"</f>
        <v>第81週</v>
      </c>
      <c r="D247" s="94">
        <f>IFERROR(H247,"")</f>
        <v>46489</v>
      </c>
      <c r="E247" s="18" t="str">
        <f>IF(F247="","","～")</f>
        <v/>
      </c>
      <c r="F247" s="94" t="str">
        <f>IFERROR(IF(AND(YEAR(H247)=YEAR(N247),MONTH(H247)=MONTH(N247)),"",N247),"")</f>
        <v/>
      </c>
      <c r="H247" s="85">
        <f>IFERROR(H244+7,"")</f>
        <v>46489</v>
      </c>
      <c r="I247" s="85">
        <f>IFERROR(H247+1,"")</f>
        <v>46490</v>
      </c>
      <c r="J247" s="85">
        <f t="shared" ref="J247:N247" si="80">IFERROR(I247+1,"")</f>
        <v>46491</v>
      </c>
      <c r="K247" s="85">
        <f t="shared" si="80"/>
        <v>46492</v>
      </c>
      <c r="L247" s="85">
        <f t="shared" si="80"/>
        <v>46493</v>
      </c>
      <c r="M247" s="95">
        <f t="shared" si="80"/>
        <v>46494</v>
      </c>
      <c r="N247" s="96">
        <f t="shared" si="80"/>
        <v>46495</v>
      </c>
    </row>
    <row r="248" spans="2:16" ht="17.100000000000001" customHeight="1">
      <c r="D248" s="94"/>
      <c r="H248" s="84" t="str">
        <f ca="1">IFERROR(VLOOKUP(H247,別紙１記載例!$D$8:$H$1029,別紙１記載例!$G$5,FALSE),"")</f>
        <v/>
      </c>
      <c r="I248" s="84" t="str">
        <f ca="1">IFERROR(VLOOKUP(I247,別紙１記載例!$D$8:$H$1029,別紙１記載例!$G$5,FALSE),"")</f>
        <v/>
      </c>
      <c r="J248" s="84" t="str">
        <f ca="1">IFERROR(VLOOKUP(J247,別紙１記載例!$D$8:$H$1029,別紙１記載例!$G$5,FALSE),"")</f>
        <v/>
      </c>
      <c r="K248" s="84" t="str">
        <f ca="1">IFERROR(VLOOKUP(K247,別紙１記載例!$D$8:$H$1029,別紙１記載例!$G$5,FALSE),"")</f>
        <v/>
      </c>
      <c r="L248" s="84" t="str">
        <f ca="1">IFERROR(VLOOKUP(L247,別紙１記載例!$D$8:$H$1029,別紙１記載例!$G$5,FALSE),"")</f>
        <v/>
      </c>
      <c r="M248" s="87" t="str">
        <f ca="1">IFERROR(VLOOKUP(M247,別紙１記載例!$D$8:$H$1029,別紙１記載例!$G$5,FALSE),"")</f>
        <v/>
      </c>
      <c r="N248" s="86" t="str">
        <f ca="1">IFERROR(VLOOKUP(N247,別紙１記載例!$D$8:$H$1029,別紙１記載例!$G$5,FALSE),"")</f>
        <v/>
      </c>
      <c r="P248" s="98" t="str">
        <f ca="1">IF(COUNTIF(H248:N248,"外")&gt;0,"非対象期間",IF(COUNTIF(H248:N248,"○")+COUNTIF(H248:N248,"▲")&gt;=2,"達成","未"))</f>
        <v>未</v>
      </c>
    </row>
    <row r="249" spans="2:16" ht="8.4499999999999993" customHeight="1">
      <c r="D249" s="94"/>
    </row>
    <row r="250" spans="2:16" ht="17.100000000000001" customHeight="1">
      <c r="B250">
        <f>B247+1</f>
        <v>82</v>
      </c>
      <c r="C250" s="18" t="str">
        <f>"第"&amp;IF(B250&lt;10,DBCS(B250),B250)&amp;"週"</f>
        <v>第82週</v>
      </c>
      <c r="D250" s="94">
        <f>IFERROR(H250,"")</f>
        <v>46496</v>
      </c>
      <c r="E250" s="18" t="str">
        <f>IF(F250="","","～")</f>
        <v/>
      </c>
      <c r="F250" s="94" t="str">
        <f>IFERROR(IF(AND(YEAR(H250)=YEAR(N250),MONTH(H250)=MONTH(N250)),"",N250),"")</f>
        <v/>
      </c>
      <c r="H250" s="85">
        <f>IFERROR(H247+7,"")</f>
        <v>46496</v>
      </c>
      <c r="I250" s="85">
        <f>IFERROR(H250+1,"")</f>
        <v>46497</v>
      </c>
      <c r="J250" s="85">
        <f t="shared" ref="J250:N250" si="81">IFERROR(I250+1,"")</f>
        <v>46498</v>
      </c>
      <c r="K250" s="85">
        <f t="shared" si="81"/>
        <v>46499</v>
      </c>
      <c r="L250" s="85">
        <f t="shared" si="81"/>
        <v>46500</v>
      </c>
      <c r="M250" s="95">
        <f t="shared" si="81"/>
        <v>46501</v>
      </c>
      <c r="N250" s="96">
        <f t="shared" si="81"/>
        <v>46502</v>
      </c>
    </row>
    <row r="251" spans="2:16" ht="17.100000000000001" customHeight="1">
      <c r="D251" s="94"/>
      <c r="H251" s="84" t="str">
        <f ca="1">IFERROR(VLOOKUP(H250,別紙１記載例!$D$8:$H$1029,別紙１記載例!$G$5,FALSE),"")</f>
        <v/>
      </c>
      <c r="I251" s="84" t="str">
        <f ca="1">IFERROR(VLOOKUP(I250,別紙１記載例!$D$8:$H$1029,別紙１記載例!$G$5,FALSE),"")</f>
        <v/>
      </c>
      <c r="J251" s="84" t="str">
        <f ca="1">IFERROR(VLOOKUP(J250,別紙１記載例!$D$8:$H$1029,別紙１記載例!$G$5,FALSE),"")</f>
        <v/>
      </c>
      <c r="K251" s="84" t="str">
        <f ca="1">IFERROR(VLOOKUP(K250,別紙１記載例!$D$8:$H$1029,別紙１記載例!$G$5,FALSE),"")</f>
        <v/>
      </c>
      <c r="L251" s="84" t="str">
        <f ca="1">IFERROR(VLOOKUP(L250,別紙１記載例!$D$8:$H$1029,別紙１記載例!$G$5,FALSE),"")</f>
        <v/>
      </c>
      <c r="M251" s="87" t="str">
        <f ca="1">IFERROR(VLOOKUP(M250,別紙１記載例!$D$8:$H$1029,別紙１記載例!$G$5,FALSE),"")</f>
        <v/>
      </c>
      <c r="N251" s="86" t="str">
        <f ca="1">IFERROR(VLOOKUP(N250,別紙１記載例!$D$8:$H$1029,別紙１記載例!$G$5,FALSE),"")</f>
        <v/>
      </c>
      <c r="P251" s="98" t="str">
        <f ca="1">IF(COUNTIF(H251:N251,"外")&gt;0,"非対象期間",IF(COUNTIF(H251:N251,"○")+COUNTIF(H251:N251,"▲")&gt;=2,"達成","未"))</f>
        <v>未</v>
      </c>
    </row>
    <row r="252" spans="2:16" ht="8.4499999999999993" customHeight="1">
      <c r="D252" s="94"/>
    </row>
    <row r="253" spans="2:16" ht="17.100000000000001" customHeight="1">
      <c r="B253">
        <f>B250+1</f>
        <v>83</v>
      </c>
      <c r="C253" s="18" t="str">
        <f>"第"&amp;IF(B253&lt;10,DBCS(B253),B253)&amp;"週"</f>
        <v>第83週</v>
      </c>
      <c r="D253" s="94">
        <f>IFERROR(H253,"")</f>
        <v>46503</v>
      </c>
      <c r="E253" s="18" t="str">
        <f>IF(F253="","","～")</f>
        <v>～</v>
      </c>
      <c r="F253" s="94">
        <f>IFERROR(IF(AND(YEAR(H253)=YEAR(N253),MONTH(H253)=MONTH(N253)),"",N253),"")</f>
        <v>46509</v>
      </c>
      <c r="H253" s="85">
        <f>IFERROR(H250+7,"")</f>
        <v>46503</v>
      </c>
      <c r="I253" s="85">
        <f>IFERROR(H253+1,"")</f>
        <v>46504</v>
      </c>
      <c r="J253" s="85">
        <f t="shared" ref="J253:N253" si="82">IFERROR(I253+1,"")</f>
        <v>46505</v>
      </c>
      <c r="K253" s="85">
        <f t="shared" si="82"/>
        <v>46506</v>
      </c>
      <c r="L253" s="85">
        <f t="shared" si="82"/>
        <v>46507</v>
      </c>
      <c r="M253" s="95">
        <f t="shared" si="82"/>
        <v>46508</v>
      </c>
      <c r="N253" s="96">
        <f t="shared" si="82"/>
        <v>46509</v>
      </c>
    </row>
    <row r="254" spans="2:16" ht="17.100000000000001" customHeight="1">
      <c r="D254" s="94"/>
      <c r="H254" s="84" t="str">
        <f ca="1">IFERROR(VLOOKUP(H253,別紙１記載例!$D$8:$H$1029,別紙１記載例!$G$5,FALSE),"")</f>
        <v/>
      </c>
      <c r="I254" s="84" t="str">
        <f ca="1">IFERROR(VLOOKUP(I253,別紙１記載例!$D$8:$H$1029,別紙１記載例!$G$5,FALSE),"")</f>
        <v/>
      </c>
      <c r="J254" s="84" t="str">
        <f ca="1">IFERROR(VLOOKUP(J253,別紙１記載例!$D$8:$H$1029,別紙１記載例!$G$5,FALSE),"")</f>
        <v/>
      </c>
      <c r="K254" s="84" t="str">
        <f ca="1">IFERROR(VLOOKUP(K253,別紙１記載例!$D$8:$H$1029,別紙１記載例!$G$5,FALSE),"")</f>
        <v/>
      </c>
      <c r="L254" s="84" t="str">
        <f ca="1">IFERROR(VLOOKUP(L253,別紙１記載例!$D$8:$H$1029,別紙１記載例!$G$5,FALSE),"")</f>
        <v/>
      </c>
      <c r="M254" s="87" t="str">
        <f ca="1">IFERROR(VLOOKUP(M253,別紙１記載例!$D$8:$H$1029,別紙１記載例!$G$5,FALSE),"")</f>
        <v/>
      </c>
      <c r="N254" s="86" t="str">
        <f ca="1">IFERROR(VLOOKUP(N253,別紙１記載例!$D$8:$H$1029,別紙１記載例!$G$5,FALSE),"")</f>
        <v/>
      </c>
      <c r="P254" s="98" t="str">
        <f ca="1">IF(COUNTIF(H254:N254,"外")&gt;0,"非対象期間",IF(COUNTIF(H254:N254,"○")+COUNTIF(H254:N254,"▲")&gt;=2,"達成","未"))</f>
        <v>未</v>
      </c>
    </row>
    <row r="255" spans="2:16" ht="8.4499999999999993" customHeight="1">
      <c r="D255" s="94"/>
    </row>
    <row r="256" spans="2:16" ht="17.100000000000001" customHeight="1">
      <c r="B256">
        <f>B253+1</f>
        <v>84</v>
      </c>
      <c r="C256" s="18" t="str">
        <f>"第"&amp;IF(B256&lt;10,DBCS(B256),B256)&amp;"週"</f>
        <v>第84週</v>
      </c>
      <c r="D256" s="94">
        <f>IFERROR(H256,"")</f>
        <v>46510</v>
      </c>
      <c r="E256" s="18" t="str">
        <f>IF(F256="","","～")</f>
        <v/>
      </c>
      <c r="F256" s="94" t="str">
        <f>IFERROR(IF(AND(YEAR(H256)=YEAR(N256),MONTH(H256)=MONTH(N256)),"",N256),"")</f>
        <v/>
      </c>
      <c r="H256" s="85">
        <f>IFERROR(H253+7,"")</f>
        <v>46510</v>
      </c>
      <c r="I256" s="85">
        <f>IFERROR(H256+1,"")</f>
        <v>46511</v>
      </c>
      <c r="J256" s="85">
        <f t="shared" ref="J256:N256" si="83">IFERROR(I256+1,"")</f>
        <v>46512</v>
      </c>
      <c r="K256" s="85">
        <f t="shared" si="83"/>
        <v>46513</v>
      </c>
      <c r="L256" s="85">
        <f t="shared" si="83"/>
        <v>46514</v>
      </c>
      <c r="M256" s="95">
        <f t="shared" si="83"/>
        <v>46515</v>
      </c>
      <c r="N256" s="96">
        <f t="shared" si="83"/>
        <v>46516</v>
      </c>
    </row>
    <row r="257" spans="2:16" ht="17.100000000000001" customHeight="1">
      <c r="D257" s="94"/>
      <c r="H257" s="84" t="str">
        <f ca="1">IFERROR(VLOOKUP(H256,別紙１記載例!$D$8:$H$1029,別紙１記載例!$G$5,FALSE),"")</f>
        <v/>
      </c>
      <c r="I257" s="84" t="str">
        <f ca="1">IFERROR(VLOOKUP(I256,別紙１記載例!$D$8:$H$1029,別紙１記載例!$G$5,FALSE),"")</f>
        <v/>
      </c>
      <c r="J257" s="84" t="str">
        <f ca="1">IFERROR(VLOOKUP(J256,別紙１記載例!$D$8:$H$1029,別紙１記載例!$G$5,FALSE),"")</f>
        <v/>
      </c>
      <c r="K257" s="84" t="str">
        <f ca="1">IFERROR(VLOOKUP(K256,別紙１記載例!$D$8:$H$1029,別紙１記載例!$G$5,FALSE),"")</f>
        <v/>
      </c>
      <c r="L257" s="84" t="str">
        <f ca="1">IFERROR(VLOOKUP(L256,別紙１記載例!$D$8:$H$1029,別紙１記載例!$G$5,FALSE),"")</f>
        <v/>
      </c>
      <c r="M257" s="87" t="str">
        <f ca="1">IFERROR(VLOOKUP(M256,別紙１記載例!$D$8:$H$1029,別紙１記載例!$G$5,FALSE),"")</f>
        <v/>
      </c>
      <c r="N257" s="86" t="str">
        <f ca="1">IFERROR(VLOOKUP(N256,別紙１記載例!$D$8:$H$1029,別紙１記載例!$G$5,FALSE),"")</f>
        <v/>
      </c>
      <c r="P257" s="98" t="str">
        <f ca="1">IF(COUNTIF(H257:N257,"外")&gt;0,"非対象期間",IF(COUNTIF(H257:N257,"○")+COUNTIF(H257:N257,"▲")&gt;=2,"達成","未"))</f>
        <v>未</v>
      </c>
    </row>
    <row r="258" spans="2:16" ht="8.4499999999999993" customHeight="1">
      <c r="D258" s="94"/>
    </row>
    <row r="259" spans="2:16" ht="17.100000000000001" customHeight="1">
      <c r="B259">
        <f>B256+1</f>
        <v>85</v>
      </c>
      <c r="C259" s="18" t="str">
        <f>"第"&amp;IF(B259&lt;10,DBCS(B259),B259)&amp;"週"</f>
        <v>第85週</v>
      </c>
      <c r="D259" s="94">
        <f>IFERROR(H259,"")</f>
        <v>46517</v>
      </c>
      <c r="E259" s="18" t="str">
        <f>IF(F259="","","～")</f>
        <v/>
      </c>
      <c r="F259" s="94" t="str">
        <f>IFERROR(IF(AND(YEAR(H259)=YEAR(N259),MONTH(H259)=MONTH(N259)),"",N259),"")</f>
        <v/>
      </c>
      <c r="H259" s="85">
        <f>IFERROR(H256+7,"")</f>
        <v>46517</v>
      </c>
      <c r="I259" s="85">
        <f>IFERROR(H259+1,"")</f>
        <v>46518</v>
      </c>
      <c r="J259" s="85">
        <f t="shared" ref="J259:N259" si="84">IFERROR(I259+1,"")</f>
        <v>46519</v>
      </c>
      <c r="K259" s="85">
        <f t="shared" si="84"/>
        <v>46520</v>
      </c>
      <c r="L259" s="85">
        <f t="shared" si="84"/>
        <v>46521</v>
      </c>
      <c r="M259" s="95">
        <f t="shared" si="84"/>
        <v>46522</v>
      </c>
      <c r="N259" s="96">
        <f t="shared" si="84"/>
        <v>46523</v>
      </c>
    </row>
    <row r="260" spans="2:16" ht="17.100000000000001" customHeight="1">
      <c r="D260" s="94"/>
      <c r="H260" s="84" t="str">
        <f ca="1">IFERROR(VLOOKUP(H259,別紙１記載例!$D$8:$H$1029,別紙１記載例!$G$5,FALSE),"")</f>
        <v/>
      </c>
      <c r="I260" s="84" t="str">
        <f ca="1">IFERROR(VLOOKUP(I259,別紙１記載例!$D$8:$H$1029,別紙１記載例!$G$5,FALSE),"")</f>
        <v/>
      </c>
      <c r="J260" s="84" t="str">
        <f ca="1">IFERROR(VLOOKUP(J259,別紙１記載例!$D$8:$H$1029,別紙１記載例!$G$5,FALSE),"")</f>
        <v/>
      </c>
      <c r="K260" s="84" t="str">
        <f ca="1">IFERROR(VLOOKUP(K259,別紙１記載例!$D$8:$H$1029,別紙１記載例!$G$5,FALSE),"")</f>
        <v/>
      </c>
      <c r="L260" s="84" t="str">
        <f ca="1">IFERROR(VLOOKUP(L259,別紙１記載例!$D$8:$H$1029,別紙１記載例!$G$5,FALSE),"")</f>
        <v/>
      </c>
      <c r="M260" s="87" t="str">
        <f ca="1">IFERROR(VLOOKUP(M259,別紙１記載例!$D$8:$H$1029,別紙１記載例!$G$5,FALSE),"")</f>
        <v/>
      </c>
      <c r="N260" s="86" t="str">
        <f ca="1">IFERROR(VLOOKUP(N259,別紙１記載例!$D$8:$H$1029,別紙１記載例!$G$5,FALSE),"")</f>
        <v/>
      </c>
      <c r="P260" s="98" t="str">
        <f ca="1">IF(COUNTIF(H260:N260,"外")&gt;0,"非対象期間",IF(COUNTIF(H260:N260,"○")+COUNTIF(H260:N260,"▲")&gt;=2,"達成","未"))</f>
        <v>未</v>
      </c>
    </row>
    <row r="261" spans="2:16" ht="8.4499999999999993" customHeight="1">
      <c r="D261" s="94"/>
    </row>
    <row r="262" spans="2:16" ht="17.100000000000001" customHeight="1">
      <c r="B262">
        <f>B259+1</f>
        <v>86</v>
      </c>
      <c r="C262" s="18" t="str">
        <f>"第"&amp;IF(B262&lt;10,DBCS(B262),B262)&amp;"週"</f>
        <v>第86週</v>
      </c>
      <c r="D262" s="94">
        <f>IFERROR(H262,"")</f>
        <v>46524</v>
      </c>
      <c r="E262" s="18" t="str">
        <f>IF(F262="","","～")</f>
        <v/>
      </c>
      <c r="F262" s="94" t="str">
        <f>IFERROR(IF(AND(YEAR(H262)=YEAR(N262),MONTH(H262)=MONTH(N262)),"",N262),"")</f>
        <v/>
      </c>
      <c r="H262" s="85">
        <f>IFERROR(H259+7,"")</f>
        <v>46524</v>
      </c>
      <c r="I262" s="85">
        <f>IFERROR(H262+1,"")</f>
        <v>46525</v>
      </c>
      <c r="J262" s="85">
        <f t="shared" ref="J262:N262" si="85">IFERROR(I262+1,"")</f>
        <v>46526</v>
      </c>
      <c r="K262" s="85">
        <f t="shared" si="85"/>
        <v>46527</v>
      </c>
      <c r="L262" s="85">
        <f t="shared" si="85"/>
        <v>46528</v>
      </c>
      <c r="M262" s="95">
        <f t="shared" si="85"/>
        <v>46529</v>
      </c>
      <c r="N262" s="96">
        <f t="shared" si="85"/>
        <v>46530</v>
      </c>
    </row>
    <row r="263" spans="2:16" ht="17.100000000000001" customHeight="1">
      <c r="D263" s="94"/>
      <c r="H263" s="84" t="str">
        <f ca="1">IFERROR(VLOOKUP(H262,別紙１記載例!$D$8:$H$1029,別紙１記載例!$G$5,FALSE),"")</f>
        <v/>
      </c>
      <c r="I263" s="84" t="str">
        <f ca="1">IFERROR(VLOOKUP(I262,別紙１記載例!$D$8:$H$1029,別紙１記載例!$G$5,FALSE),"")</f>
        <v/>
      </c>
      <c r="J263" s="84" t="str">
        <f ca="1">IFERROR(VLOOKUP(J262,別紙１記載例!$D$8:$H$1029,別紙１記載例!$G$5,FALSE),"")</f>
        <v/>
      </c>
      <c r="K263" s="84" t="str">
        <f ca="1">IFERROR(VLOOKUP(K262,別紙１記載例!$D$8:$H$1029,別紙１記載例!$G$5,FALSE),"")</f>
        <v/>
      </c>
      <c r="L263" s="84" t="str">
        <f ca="1">IFERROR(VLOOKUP(L262,別紙１記載例!$D$8:$H$1029,別紙１記載例!$G$5,FALSE),"")</f>
        <v/>
      </c>
      <c r="M263" s="87" t="str">
        <f ca="1">IFERROR(VLOOKUP(M262,別紙１記載例!$D$8:$H$1029,別紙１記載例!$G$5,FALSE),"")</f>
        <v/>
      </c>
      <c r="N263" s="86" t="str">
        <f ca="1">IFERROR(VLOOKUP(N262,別紙１記載例!$D$8:$H$1029,別紙１記載例!$G$5,FALSE),"")</f>
        <v/>
      </c>
      <c r="P263" s="98" t="str">
        <f ca="1">IF(COUNTIF(H263:N263,"外")&gt;0,"非対象期間",IF(COUNTIF(H263:N263,"○")+COUNTIF(H263:N263,"▲")&gt;=2,"達成","未"))</f>
        <v>未</v>
      </c>
    </row>
    <row r="264" spans="2:16" ht="8.4499999999999993" customHeight="1">
      <c r="D264" s="94"/>
    </row>
    <row r="265" spans="2:16" ht="17.100000000000001" customHeight="1">
      <c r="B265">
        <f>B262+1</f>
        <v>87</v>
      </c>
      <c r="C265" s="18" t="str">
        <f>"第"&amp;IF(B265&lt;10,DBCS(B265),B265)&amp;"週"</f>
        <v>第87週</v>
      </c>
      <c r="D265" s="94">
        <f>IFERROR(H265,"")</f>
        <v>46531</v>
      </c>
      <c r="E265" s="18" t="str">
        <f>IF(F265="","","～")</f>
        <v/>
      </c>
      <c r="F265" s="94" t="str">
        <f>IFERROR(IF(AND(YEAR(H265)=YEAR(N265),MONTH(H265)=MONTH(N265)),"",N265),"")</f>
        <v/>
      </c>
      <c r="H265" s="85">
        <f>IFERROR(H262+7,"")</f>
        <v>46531</v>
      </c>
      <c r="I265" s="85">
        <f>IFERROR(H265+1,"")</f>
        <v>46532</v>
      </c>
      <c r="J265" s="85">
        <f t="shared" ref="J265:N265" si="86">IFERROR(I265+1,"")</f>
        <v>46533</v>
      </c>
      <c r="K265" s="85">
        <f t="shared" si="86"/>
        <v>46534</v>
      </c>
      <c r="L265" s="85">
        <f t="shared" si="86"/>
        <v>46535</v>
      </c>
      <c r="M265" s="95">
        <f t="shared" si="86"/>
        <v>46536</v>
      </c>
      <c r="N265" s="96">
        <f t="shared" si="86"/>
        <v>46537</v>
      </c>
    </row>
    <row r="266" spans="2:16" ht="17.100000000000001" customHeight="1">
      <c r="D266" s="94"/>
      <c r="H266" s="84" t="str">
        <f ca="1">IFERROR(VLOOKUP(H265,別紙１記載例!$D$8:$H$1029,別紙１記載例!$G$5,FALSE),"")</f>
        <v/>
      </c>
      <c r="I266" s="84" t="str">
        <f ca="1">IFERROR(VLOOKUP(I265,別紙１記載例!$D$8:$H$1029,別紙１記載例!$G$5,FALSE),"")</f>
        <v/>
      </c>
      <c r="J266" s="84" t="str">
        <f ca="1">IFERROR(VLOOKUP(J265,別紙１記載例!$D$8:$H$1029,別紙１記載例!$G$5,FALSE),"")</f>
        <v/>
      </c>
      <c r="K266" s="84" t="str">
        <f ca="1">IFERROR(VLOOKUP(K265,別紙１記載例!$D$8:$H$1029,別紙１記載例!$G$5,FALSE),"")</f>
        <v/>
      </c>
      <c r="L266" s="84" t="str">
        <f ca="1">IFERROR(VLOOKUP(L265,別紙１記載例!$D$8:$H$1029,別紙１記載例!$G$5,FALSE),"")</f>
        <v/>
      </c>
      <c r="M266" s="87" t="str">
        <f ca="1">IFERROR(VLOOKUP(M265,別紙１記載例!$D$8:$H$1029,別紙１記載例!$G$5,FALSE),"")</f>
        <v/>
      </c>
      <c r="N266" s="86" t="str">
        <f ca="1">IFERROR(VLOOKUP(N265,別紙１記載例!$D$8:$H$1029,別紙１記載例!$G$5,FALSE),"")</f>
        <v/>
      </c>
      <c r="P266" s="98" t="str">
        <f ca="1">IF(COUNTIF(H266:N266,"外")&gt;0,"非対象期間",IF(COUNTIF(H266:N266,"○")+COUNTIF(H266:N266,"▲")&gt;=2,"達成","未"))</f>
        <v>未</v>
      </c>
    </row>
    <row r="267" spans="2:16" ht="8.4499999999999993" customHeight="1">
      <c r="D267" s="94"/>
    </row>
    <row r="268" spans="2:16" ht="17.100000000000001" customHeight="1">
      <c r="B268">
        <f>B265+1</f>
        <v>88</v>
      </c>
      <c r="C268" s="18" t="str">
        <f>"第"&amp;IF(B268&lt;10,DBCS(B268),B268)&amp;"週"</f>
        <v>第88週</v>
      </c>
      <c r="D268" s="94">
        <f>IFERROR(H268,"")</f>
        <v>46538</v>
      </c>
      <c r="E268" s="18" t="str">
        <f>IF(F268="","","～")</f>
        <v>～</v>
      </c>
      <c r="F268" s="94">
        <f>IFERROR(IF(AND(YEAR(H268)=YEAR(N268),MONTH(H268)=MONTH(N268)),"",N268),"")</f>
        <v>46544</v>
      </c>
      <c r="H268" s="85">
        <f>IFERROR(H265+7,"")</f>
        <v>46538</v>
      </c>
      <c r="I268" s="85">
        <f>IFERROR(H268+1,"")</f>
        <v>46539</v>
      </c>
      <c r="J268" s="85">
        <f t="shared" ref="J268:N268" si="87">IFERROR(I268+1,"")</f>
        <v>46540</v>
      </c>
      <c r="K268" s="85">
        <f t="shared" si="87"/>
        <v>46541</v>
      </c>
      <c r="L268" s="85">
        <f t="shared" si="87"/>
        <v>46542</v>
      </c>
      <c r="M268" s="95">
        <f t="shared" si="87"/>
        <v>46543</v>
      </c>
      <c r="N268" s="96">
        <f t="shared" si="87"/>
        <v>46544</v>
      </c>
    </row>
    <row r="269" spans="2:16" ht="17.100000000000001" customHeight="1">
      <c r="D269" s="94"/>
      <c r="H269" s="84" t="str">
        <f ca="1">IFERROR(VLOOKUP(H268,別紙１記載例!$D$8:$H$1029,別紙１記載例!$G$5,FALSE),"")</f>
        <v/>
      </c>
      <c r="I269" s="84" t="str">
        <f ca="1">IFERROR(VLOOKUP(I268,別紙１記載例!$D$8:$H$1029,別紙１記載例!$G$5,FALSE),"")</f>
        <v/>
      </c>
      <c r="J269" s="84" t="str">
        <f ca="1">IFERROR(VLOOKUP(J268,別紙１記載例!$D$8:$H$1029,別紙１記載例!$G$5,FALSE),"")</f>
        <v/>
      </c>
      <c r="K269" s="84" t="str">
        <f ca="1">IFERROR(VLOOKUP(K268,別紙１記載例!$D$8:$H$1029,別紙１記載例!$G$5,FALSE),"")</f>
        <v/>
      </c>
      <c r="L269" s="84" t="str">
        <f ca="1">IFERROR(VLOOKUP(L268,別紙１記載例!$D$8:$H$1029,別紙１記載例!$G$5,FALSE),"")</f>
        <v/>
      </c>
      <c r="M269" s="87" t="str">
        <f ca="1">IFERROR(VLOOKUP(M268,別紙１記載例!$D$8:$H$1029,別紙１記載例!$G$5,FALSE),"")</f>
        <v/>
      </c>
      <c r="N269" s="86" t="str">
        <f ca="1">IFERROR(VLOOKUP(N268,別紙１記載例!$D$8:$H$1029,別紙１記載例!$G$5,FALSE),"")</f>
        <v/>
      </c>
      <c r="P269" s="98" t="str">
        <f ca="1">IF(COUNTIF(H269:N269,"外")&gt;0,"非対象期間",IF(COUNTIF(H269:N269,"○")+COUNTIF(H269:N269,"▲")&gt;=2,"達成","未"))</f>
        <v>未</v>
      </c>
    </row>
    <row r="270" spans="2:16" ht="8.4499999999999993" customHeight="1">
      <c r="D270" s="94"/>
    </row>
    <row r="271" spans="2:16" ht="17.100000000000001" customHeight="1">
      <c r="B271">
        <f>B268+1</f>
        <v>89</v>
      </c>
      <c r="C271" s="18" t="str">
        <f>"第"&amp;IF(B271&lt;10,DBCS(B271),B271)&amp;"週"</f>
        <v>第89週</v>
      </c>
      <c r="D271" s="94">
        <f>IFERROR(H271,"")</f>
        <v>46545</v>
      </c>
      <c r="E271" s="18" t="str">
        <f>IF(F271="","","～")</f>
        <v/>
      </c>
      <c r="F271" s="94" t="str">
        <f>IFERROR(IF(AND(YEAR(H271)=YEAR(N271),MONTH(H271)=MONTH(N271)),"",N271),"")</f>
        <v/>
      </c>
      <c r="H271" s="85">
        <f>IFERROR(H268+7,"")</f>
        <v>46545</v>
      </c>
      <c r="I271" s="85">
        <f>IFERROR(H271+1,"")</f>
        <v>46546</v>
      </c>
      <c r="J271" s="85">
        <f t="shared" ref="J271:N271" si="88">IFERROR(I271+1,"")</f>
        <v>46547</v>
      </c>
      <c r="K271" s="85">
        <f t="shared" si="88"/>
        <v>46548</v>
      </c>
      <c r="L271" s="85">
        <f t="shared" si="88"/>
        <v>46549</v>
      </c>
      <c r="M271" s="95">
        <f t="shared" si="88"/>
        <v>46550</v>
      </c>
      <c r="N271" s="96">
        <f t="shared" si="88"/>
        <v>46551</v>
      </c>
    </row>
    <row r="272" spans="2:16" ht="17.100000000000001" customHeight="1">
      <c r="D272" s="94"/>
      <c r="H272" s="84" t="str">
        <f ca="1">IFERROR(VLOOKUP(H271,別紙１記載例!$D$8:$H$1029,別紙１記載例!$G$5,FALSE),"")</f>
        <v/>
      </c>
      <c r="I272" s="84" t="str">
        <f ca="1">IFERROR(VLOOKUP(I271,別紙１記載例!$D$8:$H$1029,別紙１記載例!$G$5,FALSE),"")</f>
        <v/>
      </c>
      <c r="J272" s="84" t="str">
        <f ca="1">IFERROR(VLOOKUP(J271,別紙１記載例!$D$8:$H$1029,別紙１記載例!$G$5,FALSE),"")</f>
        <v/>
      </c>
      <c r="K272" s="84" t="str">
        <f ca="1">IFERROR(VLOOKUP(K271,別紙１記載例!$D$8:$H$1029,別紙１記載例!$G$5,FALSE),"")</f>
        <v/>
      </c>
      <c r="L272" s="84" t="str">
        <f ca="1">IFERROR(VLOOKUP(L271,別紙１記載例!$D$8:$H$1029,別紙１記載例!$G$5,FALSE),"")</f>
        <v/>
      </c>
      <c r="M272" s="87" t="str">
        <f ca="1">IFERROR(VLOOKUP(M271,別紙１記載例!$D$8:$H$1029,別紙１記載例!$G$5,FALSE),"")</f>
        <v/>
      </c>
      <c r="N272" s="86" t="str">
        <f ca="1">IFERROR(VLOOKUP(N271,別紙１記載例!$D$8:$H$1029,別紙１記載例!$G$5,FALSE),"")</f>
        <v/>
      </c>
      <c r="P272" s="98" t="str">
        <f ca="1">IF(COUNTIF(H272:N272,"外")&gt;0,"非対象期間",IF(COUNTIF(H272:N272,"○")+COUNTIF(H272:N272,"▲")&gt;=2,"達成","未"))</f>
        <v>未</v>
      </c>
    </row>
    <row r="273" spans="2:16" ht="8.4499999999999993" customHeight="1">
      <c r="D273" s="94"/>
    </row>
    <row r="274" spans="2:16" ht="17.100000000000001" customHeight="1">
      <c r="B274">
        <f>B271+1</f>
        <v>90</v>
      </c>
      <c r="C274" s="18" t="str">
        <f>"第"&amp;IF(B274&lt;10,DBCS(B274),B274)&amp;"週"</f>
        <v>第90週</v>
      </c>
      <c r="D274" s="94">
        <f>IFERROR(H274,"")</f>
        <v>46552</v>
      </c>
      <c r="E274" s="18" t="str">
        <f>IF(F274="","","～")</f>
        <v/>
      </c>
      <c r="F274" s="94" t="str">
        <f>IFERROR(IF(AND(YEAR(H274)=YEAR(N274),MONTH(H274)=MONTH(N274)),"",N274),"")</f>
        <v/>
      </c>
      <c r="H274" s="85">
        <f>IFERROR(H271+7,"")</f>
        <v>46552</v>
      </c>
      <c r="I274" s="85">
        <f>IFERROR(H274+1,"")</f>
        <v>46553</v>
      </c>
      <c r="J274" s="85">
        <f t="shared" ref="J274:N274" si="89">IFERROR(I274+1,"")</f>
        <v>46554</v>
      </c>
      <c r="K274" s="85">
        <f t="shared" si="89"/>
        <v>46555</v>
      </c>
      <c r="L274" s="85">
        <f t="shared" si="89"/>
        <v>46556</v>
      </c>
      <c r="M274" s="95">
        <f t="shared" si="89"/>
        <v>46557</v>
      </c>
      <c r="N274" s="96">
        <f t="shared" si="89"/>
        <v>46558</v>
      </c>
    </row>
    <row r="275" spans="2:16" ht="17.100000000000001" customHeight="1">
      <c r="D275" s="94"/>
      <c r="H275" s="84" t="str">
        <f ca="1">IFERROR(VLOOKUP(H274,別紙１記載例!$D$8:$H$1029,別紙１記載例!$G$5,FALSE),"")</f>
        <v/>
      </c>
      <c r="I275" s="84" t="str">
        <f ca="1">IFERROR(VLOOKUP(I274,別紙１記載例!$D$8:$H$1029,別紙１記載例!$G$5,FALSE),"")</f>
        <v/>
      </c>
      <c r="J275" s="84" t="str">
        <f ca="1">IFERROR(VLOOKUP(J274,別紙１記載例!$D$8:$H$1029,別紙１記載例!$G$5,FALSE),"")</f>
        <v/>
      </c>
      <c r="K275" s="84" t="str">
        <f ca="1">IFERROR(VLOOKUP(K274,別紙１記載例!$D$8:$H$1029,別紙１記載例!$G$5,FALSE),"")</f>
        <v/>
      </c>
      <c r="L275" s="84" t="str">
        <f ca="1">IFERROR(VLOOKUP(L274,別紙１記載例!$D$8:$H$1029,別紙１記載例!$G$5,FALSE),"")</f>
        <v/>
      </c>
      <c r="M275" s="87" t="str">
        <f ca="1">IFERROR(VLOOKUP(M274,別紙１記載例!$D$8:$H$1029,別紙１記載例!$G$5,FALSE),"")</f>
        <v/>
      </c>
      <c r="N275" s="86" t="str">
        <f ca="1">IFERROR(VLOOKUP(N274,別紙１記載例!$D$8:$H$1029,別紙１記載例!$G$5,FALSE),"")</f>
        <v/>
      </c>
      <c r="P275" s="98" t="str">
        <f ca="1">IF(COUNTIF(H275:N275,"外")&gt;0,"非対象期間",IF(COUNTIF(H275:N275,"○")+COUNTIF(H275:N275,"▲")&gt;=2,"達成","未"))</f>
        <v>未</v>
      </c>
    </row>
    <row r="276" spans="2:16" ht="8.4499999999999993" customHeight="1">
      <c r="D276" s="94"/>
    </row>
    <row r="277" spans="2:16" ht="17.100000000000001" customHeight="1">
      <c r="B277">
        <f>B274+1</f>
        <v>91</v>
      </c>
      <c r="C277" s="18" t="str">
        <f>"第"&amp;IF(B277&lt;10,DBCS(B277),B277)&amp;"週"</f>
        <v>第91週</v>
      </c>
      <c r="D277" s="94">
        <f>IFERROR(H277,"")</f>
        <v>46559</v>
      </c>
      <c r="E277" s="18" t="str">
        <f>IF(F277="","","～")</f>
        <v/>
      </c>
      <c r="F277" s="94" t="str">
        <f>IFERROR(IF(AND(YEAR(H277)=YEAR(N277),MONTH(H277)=MONTH(N277)),"",N277),"")</f>
        <v/>
      </c>
      <c r="H277" s="85">
        <f>IFERROR(H274+7,"")</f>
        <v>46559</v>
      </c>
      <c r="I277" s="85">
        <f>IFERROR(H277+1,"")</f>
        <v>46560</v>
      </c>
      <c r="J277" s="85">
        <f t="shared" ref="J277:N277" si="90">IFERROR(I277+1,"")</f>
        <v>46561</v>
      </c>
      <c r="K277" s="85">
        <f t="shared" si="90"/>
        <v>46562</v>
      </c>
      <c r="L277" s="85">
        <f t="shared" si="90"/>
        <v>46563</v>
      </c>
      <c r="M277" s="95">
        <f t="shared" si="90"/>
        <v>46564</v>
      </c>
      <c r="N277" s="96">
        <f t="shared" si="90"/>
        <v>46565</v>
      </c>
    </row>
    <row r="278" spans="2:16" ht="17.100000000000001" customHeight="1">
      <c r="D278" s="94"/>
      <c r="H278" s="84" t="str">
        <f ca="1">IFERROR(VLOOKUP(H277,別紙１記載例!$D$8:$H$1029,別紙１記載例!$G$5,FALSE),"")</f>
        <v/>
      </c>
      <c r="I278" s="84" t="str">
        <f ca="1">IFERROR(VLOOKUP(I277,別紙１記載例!$D$8:$H$1029,別紙１記載例!$G$5,FALSE),"")</f>
        <v/>
      </c>
      <c r="J278" s="84" t="str">
        <f ca="1">IFERROR(VLOOKUP(J277,別紙１記載例!$D$8:$H$1029,別紙１記載例!$G$5,FALSE),"")</f>
        <v/>
      </c>
      <c r="K278" s="84" t="str">
        <f ca="1">IFERROR(VLOOKUP(K277,別紙１記載例!$D$8:$H$1029,別紙１記載例!$G$5,FALSE),"")</f>
        <v/>
      </c>
      <c r="L278" s="84" t="str">
        <f ca="1">IFERROR(VLOOKUP(L277,別紙１記載例!$D$8:$H$1029,別紙１記載例!$G$5,FALSE),"")</f>
        <v/>
      </c>
      <c r="M278" s="87" t="str">
        <f ca="1">IFERROR(VLOOKUP(M277,別紙１記載例!$D$8:$H$1029,別紙１記載例!$G$5,FALSE),"")</f>
        <v/>
      </c>
      <c r="N278" s="86" t="str">
        <f ca="1">IFERROR(VLOOKUP(N277,別紙１記載例!$D$8:$H$1029,別紙１記載例!$G$5,FALSE),"")</f>
        <v/>
      </c>
      <c r="P278" s="98" t="str">
        <f ca="1">IF(COUNTIF(H278:N278,"外")&gt;0,"非対象期間",IF(COUNTIF(H278:N278,"○")+COUNTIF(H278:N278,"▲")&gt;=2,"達成","未"))</f>
        <v>未</v>
      </c>
    </row>
    <row r="279" spans="2:16" ht="8.4499999999999993" customHeight="1">
      <c r="D279" s="94"/>
    </row>
    <row r="280" spans="2:16" ht="17.100000000000001" customHeight="1">
      <c r="B280">
        <f>B277+1</f>
        <v>92</v>
      </c>
      <c r="C280" s="18" t="str">
        <f>"第"&amp;IF(B280&lt;10,DBCS(B280),B280)&amp;"週"</f>
        <v>第92週</v>
      </c>
      <c r="D280" s="94">
        <f>IFERROR(H280,"")</f>
        <v>46566</v>
      </c>
      <c r="E280" s="18" t="str">
        <f>IF(F280="","","～")</f>
        <v>～</v>
      </c>
      <c r="F280" s="94">
        <f>IFERROR(IF(AND(YEAR(H280)=YEAR(N280),MONTH(H280)=MONTH(N280)),"",N280),"")</f>
        <v>46572</v>
      </c>
      <c r="H280" s="85">
        <f>IFERROR(H277+7,"")</f>
        <v>46566</v>
      </c>
      <c r="I280" s="85">
        <f>IFERROR(H280+1,"")</f>
        <v>46567</v>
      </c>
      <c r="J280" s="85">
        <f t="shared" ref="J280:N280" si="91">IFERROR(I280+1,"")</f>
        <v>46568</v>
      </c>
      <c r="K280" s="85">
        <f t="shared" si="91"/>
        <v>46569</v>
      </c>
      <c r="L280" s="85">
        <f t="shared" si="91"/>
        <v>46570</v>
      </c>
      <c r="M280" s="95">
        <f t="shared" si="91"/>
        <v>46571</v>
      </c>
      <c r="N280" s="96">
        <f t="shared" si="91"/>
        <v>46572</v>
      </c>
    </row>
    <row r="281" spans="2:16" ht="17.100000000000001" customHeight="1">
      <c r="D281" s="94"/>
      <c r="H281" s="84" t="str">
        <f ca="1">IFERROR(VLOOKUP(H280,別紙１記載例!$D$8:$H$1029,別紙１記載例!$G$5,FALSE),"")</f>
        <v/>
      </c>
      <c r="I281" s="84" t="str">
        <f ca="1">IFERROR(VLOOKUP(I280,別紙１記載例!$D$8:$H$1029,別紙１記載例!$G$5,FALSE),"")</f>
        <v/>
      </c>
      <c r="J281" s="84" t="str">
        <f ca="1">IFERROR(VLOOKUP(J280,別紙１記載例!$D$8:$H$1029,別紙１記載例!$G$5,FALSE),"")</f>
        <v/>
      </c>
      <c r="K281" s="84" t="str">
        <f ca="1">IFERROR(VLOOKUP(K280,別紙１記載例!$D$8:$H$1029,別紙１記載例!$G$5,FALSE),"")</f>
        <v/>
      </c>
      <c r="L281" s="84" t="str">
        <f ca="1">IFERROR(VLOOKUP(L280,別紙１記載例!$D$8:$H$1029,別紙１記載例!$G$5,FALSE),"")</f>
        <v/>
      </c>
      <c r="M281" s="87" t="str">
        <f ca="1">IFERROR(VLOOKUP(M280,別紙１記載例!$D$8:$H$1029,別紙１記載例!$G$5,FALSE),"")</f>
        <v/>
      </c>
      <c r="N281" s="86" t="str">
        <f ca="1">IFERROR(VLOOKUP(N280,別紙１記載例!$D$8:$H$1029,別紙１記載例!$G$5,FALSE),"")</f>
        <v/>
      </c>
      <c r="P281" s="98" t="str">
        <f ca="1">IF(COUNTIF(H281:N281,"外")&gt;0,"非対象期間",IF(COUNTIF(H281:N281,"○")+COUNTIF(H281:N281,"▲")&gt;=2,"達成","未"))</f>
        <v>未</v>
      </c>
    </row>
    <row r="282" spans="2:16" ht="8.4499999999999993" customHeight="1">
      <c r="D282" s="94"/>
    </row>
    <row r="283" spans="2:16" ht="17.100000000000001" customHeight="1">
      <c r="B283">
        <f>B280+1</f>
        <v>93</v>
      </c>
      <c r="C283" s="18" t="str">
        <f>"第"&amp;IF(B283&lt;10,DBCS(B283),B283)&amp;"週"</f>
        <v>第93週</v>
      </c>
      <c r="D283" s="94">
        <f>IFERROR(H283,"")</f>
        <v>46573</v>
      </c>
      <c r="E283" s="18" t="str">
        <f>IF(F283="","","～")</f>
        <v/>
      </c>
      <c r="F283" s="94" t="str">
        <f>IFERROR(IF(AND(YEAR(H283)=YEAR(N283),MONTH(H283)=MONTH(N283)),"",N283),"")</f>
        <v/>
      </c>
      <c r="H283" s="85">
        <f>IFERROR(H280+7,"")</f>
        <v>46573</v>
      </c>
      <c r="I283" s="85">
        <f>IFERROR(H283+1,"")</f>
        <v>46574</v>
      </c>
      <c r="J283" s="85">
        <f t="shared" ref="J283:N283" si="92">IFERROR(I283+1,"")</f>
        <v>46575</v>
      </c>
      <c r="K283" s="85">
        <f t="shared" si="92"/>
        <v>46576</v>
      </c>
      <c r="L283" s="85">
        <f t="shared" si="92"/>
        <v>46577</v>
      </c>
      <c r="M283" s="95">
        <f t="shared" si="92"/>
        <v>46578</v>
      </c>
      <c r="N283" s="96">
        <f t="shared" si="92"/>
        <v>46579</v>
      </c>
    </row>
    <row r="284" spans="2:16" ht="17.100000000000001" customHeight="1">
      <c r="D284" s="94"/>
      <c r="H284" s="84" t="str">
        <f ca="1">IFERROR(VLOOKUP(H283,別紙１記載例!$D$8:$H$1029,別紙１記載例!$G$5,FALSE),"")</f>
        <v/>
      </c>
      <c r="I284" s="84" t="str">
        <f ca="1">IFERROR(VLOOKUP(I283,別紙１記載例!$D$8:$H$1029,別紙１記載例!$G$5,FALSE),"")</f>
        <v/>
      </c>
      <c r="J284" s="84" t="str">
        <f ca="1">IFERROR(VLOOKUP(J283,別紙１記載例!$D$8:$H$1029,別紙１記載例!$G$5,FALSE),"")</f>
        <v/>
      </c>
      <c r="K284" s="84" t="str">
        <f ca="1">IFERROR(VLOOKUP(K283,別紙１記載例!$D$8:$H$1029,別紙１記載例!$G$5,FALSE),"")</f>
        <v/>
      </c>
      <c r="L284" s="84" t="str">
        <f ca="1">IFERROR(VLOOKUP(L283,別紙１記載例!$D$8:$H$1029,別紙１記載例!$G$5,FALSE),"")</f>
        <v/>
      </c>
      <c r="M284" s="87" t="str">
        <f ca="1">IFERROR(VLOOKUP(M283,別紙１記載例!$D$8:$H$1029,別紙１記載例!$G$5,FALSE),"")</f>
        <v/>
      </c>
      <c r="N284" s="86" t="str">
        <f ca="1">IFERROR(VLOOKUP(N283,別紙１記載例!$D$8:$H$1029,別紙１記載例!$G$5,FALSE),"")</f>
        <v/>
      </c>
      <c r="P284" s="98" t="str">
        <f ca="1">IF(COUNTIF(H284:N284,"外")&gt;0,"非対象期間",IF(COUNTIF(H284:N284,"○")+COUNTIF(H284:N284,"▲")&gt;=2,"達成","未"))</f>
        <v>未</v>
      </c>
    </row>
    <row r="285" spans="2:16" ht="8.4499999999999993" customHeight="1">
      <c r="D285" s="94"/>
    </row>
    <row r="286" spans="2:16" ht="17.100000000000001" customHeight="1">
      <c r="B286">
        <f>B283+1</f>
        <v>94</v>
      </c>
      <c r="C286" s="18" t="str">
        <f>"第"&amp;IF(B286&lt;10,DBCS(B286),B286)&amp;"週"</f>
        <v>第94週</v>
      </c>
      <c r="D286" s="94">
        <f>IFERROR(H286,"")</f>
        <v>46580</v>
      </c>
      <c r="E286" s="18" t="str">
        <f>IF(F286="","","～")</f>
        <v/>
      </c>
      <c r="F286" s="94" t="str">
        <f>IFERROR(IF(AND(YEAR(H286)=YEAR(N286),MONTH(H286)=MONTH(N286)),"",N286),"")</f>
        <v/>
      </c>
      <c r="H286" s="85">
        <f>IFERROR(H283+7,"")</f>
        <v>46580</v>
      </c>
      <c r="I286" s="85">
        <f>IFERROR(H286+1,"")</f>
        <v>46581</v>
      </c>
      <c r="J286" s="85">
        <f t="shared" ref="J286:N286" si="93">IFERROR(I286+1,"")</f>
        <v>46582</v>
      </c>
      <c r="K286" s="85">
        <f t="shared" si="93"/>
        <v>46583</v>
      </c>
      <c r="L286" s="85">
        <f t="shared" si="93"/>
        <v>46584</v>
      </c>
      <c r="M286" s="95">
        <f t="shared" si="93"/>
        <v>46585</v>
      </c>
      <c r="N286" s="96">
        <f t="shared" si="93"/>
        <v>46586</v>
      </c>
    </row>
    <row r="287" spans="2:16" ht="17.100000000000001" customHeight="1">
      <c r="D287" s="94"/>
      <c r="H287" s="84" t="str">
        <f ca="1">IFERROR(VLOOKUP(H286,別紙１記載例!$D$8:$H$1029,別紙１記載例!$G$5,FALSE),"")</f>
        <v/>
      </c>
      <c r="I287" s="84" t="str">
        <f ca="1">IFERROR(VLOOKUP(I286,別紙１記載例!$D$8:$H$1029,別紙１記載例!$G$5,FALSE),"")</f>
        <v/>
      </c>
      <c r="J287" s="84" t="str">
        <f ca="1">IFERROR(VLOOKUP(J286,別紙１記載例!$D$8:$H$1029,別紙１記載例!$G$5,FALSE),"")</f>
        <v/>
      </c>
      <c r="K287" s="84" t="str">
        <f ca="1">IFERROR(VLOOKUP(K286,別紙１記載例!$D$8:$H$1029,別紙１記載例!$G$5,FALSE),"")</f>
        <v/>
      </c>
      <c r="L287" s="84" t="str">
        <f ca="1">IFERROR(VLOOKUP(L286,別紙１記載例!$D$8:$H$1029,別紙１記載例!$G$5,FALSE),"")</f>
        <v/>
      </c>
      <c r="M287" s="87" t="str">
        <f ca="1">IFERROR(VLOOKUP(M286,別紙１記載例!$D$8:$H$1029,別紙１記載例!$G$5,FALSE),"")</f>
        <v/>
      </c>
      <c r="N287" s="86" t="str">
        <f ca="1">IFERROR(VLOOKUP(N286,別紙１記載例!$D$8:$H$1029,別紙１記載例!$G$5,FALSE),"")</f>
        <v/>
      </c>
      <c r="P287" s="98" t="str">
        <f ca="1">IF(COUNTIF(H287:N287,"外")&gt;0,"非対象期間",IF(COUNTIF(H287:N287,"○")+COUNTIF(H287:N287,"▲")&gt;=2,"達成","未"))</f>
        <v>未</v>
      </c>
    </row>
    <row r="288" spans="2:16" ht="8.4499999999999993" customHeight="1">
      <c r="D288" s="94"/>
    </row>
    <row r="289" spans="2:16" ht="17.100000000000001" customHeight="1">
      <c r="B289">
        <f>B286+1</f>
        <v>95</v>
      </c>
      <c r="C289" s="18" t="str">
        <f>"第"&amp;IF(B289&lt;10,DBCS(B289),B289)&amp;"週"</f>
        <v>第95週</v>
      </c>
      <c r="D289" s="94">
        <f>IFERROR(H289,"")</f>
        <v>46587</v>
      </c>
      <c r="E289" s="18" t="str">
        <f>IF(F289="","","～")</f>
        <v/>
      </c>
      <c r="F289" s="94" t="str">
        <f>IFERROR(IF(AND(YEAR(H289)=YEAR(N289),MONTH(H289)=MONTH(N289)),"",N289),"")</f>
        <v/>
      </c>
      <c r="H289" s="85">
        <f>IFERROR(H286+7,"")</f>
        <v>46587</v>
      </c>
      <c r="I289" s="85">
        <f>IFERROR(H289+1,"")</f>
        <v>46588</v>
      </c>
      <c r="J289" s="85">
        <f t="shared" ref="J289:N289" si="94">IFERROR(I289+1,"")</f>
        <v>46589</v>
      </c>
      <c r="K289" s="85">
        <f t="shared" si="94"/>
        <v>46590</v>
      </c>
      <c r="L289" s="85">
        <f t="shared" si="94"/>
        <v>46591</v>
      </c>
      <c r="M289" s="95">
        <f t="shared" si="94"/>
        <v>46592</v>
      </c>
      <c r="N289" s="96">
        <f t="shared" si="94"/>
        <v>46593</v>
      </c>
    </row>
    <row r="290" spans="2:16" ht="17.100000000000001" customHeight="1">
      <c r="D290" s="94"/>
      <c r="H290" s="84" t="str">
        <f ca="1">IFERROR(VLOOKUP(H289,別紙１記載例!$D$8:$H$1029,別紙１記載例!$G$5,FALSE),"")</f>
        <v/>
      </c>
      <c r="I290" s="84" t="str">
        <f ca="1">IFERROR(VLOOKUP(I289,別紙１記載例!$D$8:$H$1029,別紙１記載例!$G$5,FALSE),"")</f>
        <v/>
      </c>
      <c r="J290" s="84" t="str">
        <f ca="1">IFERROR(VLOOKUP(J289,別紙１記載例!$D$8:$H$1029,別紙１記載例!$G$5,FALSE),"")</f>
        <v/>
      </c>
      <c r="K290" s="84" t="str">
        <f ca="1">IFERROR(VLOOKUP(K289,別紙１記載例!$D$8:$H$1029,別紙１記載例!$G$5,FALSE),"")</f>
        <v/>
      </c>
      <c r="L290" s="84" t="str">
        <f ca="1">IFERROR(VLOOKUP(L289,別紙１記載例!$D$8:$H$1029,別紙１記載例!$G$5,FALSE),"")</f>
        <v/>
      </c>
      <c r="M290" s="87" t="str">
        <f ca="1">IFERROR(VLOOKUP(M289,別紙１記載例!$D$8:$H$1029,別紙１記載例!$G$5,FALSE),"")</f>
        <v/>
      </c>
      <c r="N290" s="86" t="str">
        <f ca="1">IFERROR(VLOOKUP(N289,別紙１記載例!$D$8:$H$1029,別紙１記載例!$G$5,FALSE),"")</f>
        <v/>
      </c>
      <c r="P290" s="98" t="str">
        <f ca="1">IF(COUNTIF(H290:N290,"外")&gt;0,"非対象期間",IF(COUNTIF(H290:N290,"○")+COUNTIF(H290:N290,"▲")&gt;=2,"達成","未"))</f>
        <v>未</v>
      </c>
    </row>
    <row r="291" spans="2:16" ht="8.4499999999999993" customHeight="1">
      <c r="D291" s="94"/>
    </row>
    <row r="292" spans="2:16" ht="17.100000000000001" customHeight="1">
      <c r="B292">
        <f>B289+1</f>
        <v>96</v>
      </c>
      <c r="C292" s="18" t="str">
        <f>"第"&amp;IF(B292&lt;10,DBCS(B292),B292)&amp;"週"</f>
        <v>第96週</v>
      </c>
      <c r="D292" s="94">
        <f>IFERROR(H292,"")</f>
        <v>46594</v>
      </c>
      <c r="E292" s="18" t="str">
        <f>IF(F292="","","～")</f>
        <v>～</v>
      </c>
      <c r="F292" s="94">
        <f>IFERROR(IF(AND(YEAR(H292)=YEAR(N292),MONTH(H292)=MONTH(N292)),"",N292),"")</f>
        <v>46600</v>
      </c>
      <c r="H292" s="85">
        <f>IFERROR(H289+7,"")</f>
        <v>46594</v>
      </c>
      <c r="I292" s="85">
        <f>IFERROR(H292+1,"")</f>
        <v>46595</v>
      </c>
      <c r="J292" s="85">
        <f t="shared" ref="J292:N292" si="95">IFERROR(I292+1,"")</f>
        <v>46596</v>
      </c>
      <c r="K292" s="85">
        <f t="shared" si="95"/>
        <v>46597</v>
      </c>
      <c r="L292" s="85">
        <f t="shared" si="95"/>
        <v>46598</v>
      </c>
      <c r="M292" s="95">
        <f t="shared" si="95"/>
        <v>46599</v>
      </c>
      <c r="N292" s="96">
        <f t="shared" si="95"/>
        <v>46600</v>
      </c>
    </row>
    <row r="293" spans="2:16" ht="17.100000000000001" customHeight="1">
      <c r="D293" s="94"/>
      <c r="H293" s="84" t="str">
        <f ca="1">IFERROR(VLOOKUP(H292,別紙１記載例!$D$8:$H$1029,別紙１記載例!$G$5,FALSE),"")</f>
        <v/>
      </c>
      <c r="I293" s="84" t="str">
        <f ca="1">IFERROR(VLOOKUP(I292,別紙１記載例!$D$8:$H$1029,別紙１記載例!$G$5,FALSE),"")</f>
        <v/>
      </c>
      <c r="J293" s="84" t="str">
        <f ca="1">IFERROR(VLOOKUP(J292,別紙１記載例!$D$8:$H$1029,別紙１記載例!$G$5,FALSE),"")</f>
        <v/>
      </c>
      <c r="K293" s="84" t="str">
        <f ca="1">IFERROR(VLOOKUP(K292,別紙１記載例!$D$8:$H$1029,別紙１記載例!$G$5,FALSE),"")</f>
        <v/>
      </c>
      <c r="L293" s="84" t="str">
        <f ca="1">IFERROR(VLOOKUP(L292,別紙１記載例!$D$8:$H$1029,別紙１記載例!$G$5,FALSE),"")</f>
        <v/>
      </c>
      <c r="M293" s="87" t="str">
        <f ca="1">IFERROR(VLOOKUP(M292,別紙１記載例!$D$8:$H$1029,別紙１記載例!$G$5,FALSE),"")</f>
        <v/>
      </c>
      <c r="N293" s="86" t="str">
        <f ca="1">IFERROR(VLOOKUP(N292,別紙１記載例!$D$8:$H$1029,別紙１記載例!$G$5,FALSE),"")</f>
        <v/>
      </c>
      <c r="P293" s="98" t="str">
        <f ca="1">IF(COUNTIF(H293:N293,"外")&gt;0,"非対象期間",IF(COUNTIF(H293:N293,"○")+COUNTIF(H293:N293,"▲")&gt;=2,"達成","未"))</f>
        <v>未</v>
      </c>
    </row>
    <row r="294" spans="2:16" ht="8.4499999999999993" customHeight="1">
      <c r="D294" s="94"/>
    </row>
    <row r="295" spans="2:16" ht="17.100000000000001" customHeight="1">
      <c r="B295">
        <f>B292+1</f>
        <v>97</v>
      </c>
      <c r="C295" s="18" t="str">
        <f>"第"&amp;IF(B295&lt;10,DBCS(B295),B295)&amp;"週"</f>
        <v>第97週</v>
      </c>
      <c r="D295" s="94">
        <f>IFERROR(H295,"")</f>
        <v>46601</v>
      </c>
      <c r="E295" s="18" t="str">
        <f>IF(F295="","","～")</f>
        <v/>
      </c>
      <c r="F295" s="94" t="str">
        <f>IFERROR(IF(AND(YEAR(H295)=YEAR(N295),MONTH(H295)=MONTH(N295)),"",N295),"")</f>
        <v/>
      </c>
      <c r="H295" s="85">
        <f>IFERROR(H292+7,"")</f>
        <v>46601</v>
      </c>
      <c r="I295" s="85">
        <f>IFERROR(H295+1,"")</f>
        <v>46602</v>
      </c>
      <c r="J295" s="85">
        <f t="shared" ref="J295:N295" si="96">IFERROR(I295+1,"")</f>
        <v>46603</v>
      </c>
      <c r="K295" s="85">
        <f t="shared" si="96"/>
        <v>46604</v>
      </c>
      <c r="L295" s="85">
        <f t="shared" si="96"/>
        <v>46605</v>
      </c>
      <c r="M295" s="95">
        <f t="shared" si="96"/>
        <v>46606</v>
      </c>
      <c r="N295" s="96">
        <f t="shared" si="96"/>
        <v>46607</v>
      </c>
    </row>
    <row r="296" spans="2:16" ht="17.100000000000001" customHeight="1">
      <c r="D296" s="94"/>
      <c r="H296" s="84" t="str">
        <f ca="1">IFERROR(VLOOKUP(H295,別紙１記載例!$D$8:$H$1029,別紙１記載例!$G$5,FALSE),"")</f>
        <v/>
      </c>
      <c r="I296" s="84" t="str">
        <f ca="1">IFERROR(VLOOKUP(I295,別紙１記載例!$D$8:$H$1029,別紙１記載例!$G$5,FALSE),"")</f>
        <v/>
      </c>
      <c r="J296" s="84" t="str">
        <f ca="1">IFERROR(VLOOKUP(J295,別紙１記載例!$D$8:$H$1029,別紙１記載例!$G$5,FALSE),"")</f>
        <v/>
      </c>
      <c r="K296" s="84" t="str">
        <f ca="1">IFERROR(VLOOKUP(K295,別紙１記載例!$D$8:$H$1029,別紙１記載例!$G$5,FALSE),"")</f>
        <v/>
      </c>
      <c r="L296" s="84" t="str">
        <f ca="1">IFERROR(VLOOKUP(L295,別紙１記載例!$D$8:$H$1029,別紙１記載例!$G$5,FALSE),"")</f>
        <v/>
      </c>
      <c r="M296" s="87" t="str">
        <f ca="1">IFERROR(VLOOKUP(M295,別紙１記載例!$D$8:$H$1029,別紙１記載例!$G$5,FALSE),"")</f>
        <v/>
      </c>
      <c r="N296" s="86" t="str">
        <f ca="1">IFERROR(VLOOKUP(N295,別紙１記載例!$D$8:$H$1029,別紙１記載例!$G$5,FALSE),"")</f>
        <v/>
      </c>
      <c r="P296" s="98" t="str">
        <f ca="1">IF(COUNTIF(H296:N296,"外")&gt;0,"非対象期間",IF(COUNTIF(H296:N296,"○")+COUNTIF(H296:N296,"▲")&gt;=2,"達成","未"))</f>
        <v>未</v>
      </c>
    </row>
    <row r="297" spans="2:16" ht="8.4499999999999993" customHeight="1">
      <c r="D297" s="94"/>
    </row>
    <row r="298" spans="2:16" ht="17.100000000000001" customHeight="1">
      <c r="B298">
        <f>B295+1</f>
        <v>98</v>
      </c>
      <c r="C298" s="18" t="str">
        <f>"第"&amp;IF(B298&lt;10,DBCS(B298),B298)&amp;"週"</f>
        <v>第98週</v>
      </c>
      <c r="D298" s="94">
        <f>IFERROR(H298,"")</f>
        <v>46608</v>
      </c>
      <c r="E298" s="18" t="str">
        <f>IF(F298="","","～")</f>
        <v/>
      </c>
      <c r="F298" s="94" t="str">
        <f>IFERROR(IF(AND(YEAR(H298)=YEAR(N298),MONTH(H298)=MONTH(N298)),"",N298),"")</f>
        <v/>
      </c>
      <c r="H298" s="85">
        <f>IFERROR(H295+7,"")</f>
        <v>46608</v>
      </c>
      <c r="I298" s="85">
        <f>IFERROR(H298+1,"")</f>
        <v>46609</v>
      </c>
      <c r="J298" s="85">
        <f t="shared" ref="J298:N298" si="97">IFERROR(I298+1,"")</f>
        <v>46610</v>
      </c>
      <c r="K298" s="85">
        <f t="shared" si="97"/>
        <v>46611</v>
      </c>
      <c r="L298" s="85">
        <f t="shared" si="97"/>
        <v>46612</v>
      </c>
      <c r="M298" s="95">
        <f t="shared" si="97"/>
        <v>46613</v>
      </c>
      <c r="N298" s="96">
        <f t="shared" si="97"/>
        <v>46614</v>
      </c>
    </row>
    <row r="299" spans="2:16" ht="17.100000000000001" customHeight="1">
      <c r="D299" s="94"/>
      <c r="H299" s="84" t="str">
        <f ca="1">IFERROR(VLOOKUP(H298,別紙１記載例!$D$8:$H$1029,別紙１記載例!$G$5,FALSE),"")</f>
        <v/>
      </c>
      <c r="I299" s="84" t="str">
        <f ca="1">IFERROR(VLOOKUP(I298,別紙１記載例!$D$8:$H$1029,別紙１記載例!$G$5,FALSE),"")</f>
        <v/>
      </c>
      <c r="J299" s="84" t="str">
        <f ca="1">IFERROR(VLOOKUP(J298,別紙１記載例!$D$8:$H$1029,別紙１記載例!$G$5,FALSE),"")</f>
        <v/>
      </c>
      <c r="K299" s="84" t="str">
        <f ca="1">IFERROR(VLOOKUP(K298,別紙１記載例!$D$8:$H$1029,別紙１記載例!$G$5,FALSE),"")</f>
        <v/>
      </c>
      <c r="L299" s="84" t="str">
        <f ca="1">IFERROR(VLOOKUP(L298,別紙１記載例!$D$8:$H$1029,別紙１記載例!$G$5,FALSE),"")</f>
        <v/>
      </c>
      <c r="M299" s="87" t="str">
        <f ca="1">IFERROR(VLOOKUP(M298,別紙１記載例!$D$8:$H$1029,別紙１記載例!$G$5,FALSE),"")</f>
        <v/>
      </c>
      <c r="N299" s="86" t="str">
        <f ca="1">IFERROR(VLOOKUP(N298,別紙１記載例!$D$8:$H$1029,別紙１記載例!$G$5,FALSE),"")</f>
        <v/>
      </c>
      <c r="P299" s="98" t="str">
        <f ca="1">IF(COUNTIF(H299:N299,"外")&gt;0,"非対象期間",IF(COUNTIF(H299:N299,"○")+COUNTIF(H299:N299,"▲")&gt;=2,"達成","未"))</f>
        <v>未</v>
      </c>
    </row>
    <row r="300" spans="2:16" ht="8.4499999999999993" customHeight="1">
      <c r="D300" s="94"/>
    </row>
    <row r="301" spans="2:16" ht="17.100000000000001" customHeight="1">
      <c r="B301">
        <f>B298+1</f>
        <v>99</v>
      </c>
      <c r="C301" s="18" t="str">
        <f>"第"&amp;IF(B301&lt;10,DBCS(B301),B301)&amp;"週"</f>
        <v>第99週</v>
      </c>
      <c r="D301" s="94">
        <f>IFERROR(H301,"")</f>
        <v>46615</v>
      </c>
      <c r="E301" s="18" t="str">
        <f>IF(F301="","","～")</f>
        <v/>
      </c>
      <c r="F301" s="94" t="str">
        <f>IFERROR(IF(AND(YEAR(H301)=YEAR(N301),MONTH(H301)=MONTH(N301)),"",N301),"")</f>
        <v/>
      </c>
      <c r="H301" s="85">
        <f>IFERROR(H298+7,"")</f>
        <v>46615</v>
      </c>
      <c r="I301" s="85">
        <f>IFERROR(H301+1,"")</f>
        <v>46616</v>
      </c>
      <c r="J301" s="85">
        <f t="shared" ref="J301:N301" si="98">IFERROR(I301+1,"")</f>
        <v>46617</v>
      </c>
      <c r="K301" s="85">
        <f t="shared" si="98"/>
        <v>46618</v>
      </c>
      <c r="L301" s="85">
        <f t="shared" si="98"/>
        <v>46619</v>
      </c>
      <c r="M301" s="95">
        <f t="shared" si="98"/>
        <v>46620</v>
      </c>
      <c r="N301" s="96">
        <f t="shared" si="98"/>
        <v>46621</v>
      </c>
    </row>
    <row r="302" spans="2:16" ht="17.100000000000001" customHeight="1">
      <c r="D302" s="94"/>
      <c r="H302" s="84" t="str">
        <f ca="1">IFERROR(VLOOKUP(H301,別紙１記載例!$D$8:$H$1029,別紙１記載例!$G$5,FALSE),"")</f>
        <v/>
      </c>
      <c r="I302" s="84" t="str">
        <f ca="1">IFERROR(VLOOKUP(I301,別紙１記載例!$D$8:$H$1029,別紙１記載例!$G$5,FALSE),"")</f>
        <v/>
      </c>
      <c r="J302" s="84" t="str">
        <f ca="1">IFERROR(VLOOKUP(J301,別紙１記載例!$D$8:$H$1029,別紙１記載例!$G$5,FALSE),"")</f>
        <v/>
      </c>
      <c r="K302" s="84" t="str">
        <f ca="1">IFERROR(VLOOKUP(K301,別紙１記載例!$D$8:$H$1029,別紙１記載例!$G$5,FALSE),"")</f>
        <v/>
      </c>
      <c r="L302" s="84" t="str">
        <f ca="1">IFERROR(VLOOKUP(L301,別紙１記載例!$D$8:$H$1029,別紙１記載例!$G$5,FALSE),"")</f>
        <v/>
      </c>
      <c r="M302" s="87" t="str">
        <f ca="1">IFERROR(VLOOKUP(M301,別紙１記載例!$D$8:$H$1029,別紙１記載例!$G$5,FALSE),"")</f>
        <v/>
      </c>
      <c r="N302" s="86" t="str">
        <f ca="1">IFERROR(VLOOKUP(N301,別紙１記載例!$D$8:$H$1029,別紙１記載例!$G$5,FALSE),"")</f>
        <v/>
      </c>
      <c r="P302" s="98" t="str">
        <f ca="1">IF(COUNTIF(H302:N302,"外")&gt;0,"非対象期間",IF(COUNTIF(H302:N302,"○")+COUNTIF(H302:N302,"▲")&gt;=2,"達成","未"))</f>
        <v>未</v>
      </c>
    </row>
    <row r="303" spans="2:16" ht="8.4499999999999993" customHeight="1">
      <c r="D303" s="94"/>
    </row>
    <row r="304" spans="2:16" ht="17.100000000000001" customHeight="1">
      <c r="B304">
        <f>B301+1</f>
        <v>100</v>
      </c>
      <c r="C304" s="18" t="str">
        <f>"第"&amp;IF(B304&lt;10,DBCS(B304),B304)&amp;"週"</f>
        <v>第100週</v>
      </c>
      <c r="D304" s="94">
        <f>IFERROR(H304,"")</f>
        <v>46622</v>
      </c>
      <c r="E304" s="18" t="str">
        <f>IF(F304="","","～")</f>
        <v/>
      </c>
      <c r="F304" s="94" t="str">
        <f>IFERROR(IF(AND(YEAR(H304)=YEAR(N304),MONTH(H304)=MONTH(N304)),"",N304),"")</f>
        <v/>
      </c>
      <c r="H304" s="85">
        <f>IFERROR(H301+7,"")</f>
        <v>46622</v>
      </c>
      <c r="I304" s="85">
        <f>IFERROR(H304+1,"")</f>
        <v>46623</v>
      </c>
      <c r="J304" s="85">
        <f t="shared" ref="J304:N304" si="99">IFERROR(I304+1,"")</f>
        <v>46624</v>
      </c>
      <c r="K304" s="85">
        <f t="shared" si="99"/>
        <v>46625</v>
      </c>
      <c r="L304" s="85">
        <f t="shared" si="99"/>
        <v>46626</v>
      </c>
      <c r="M304" s="95">
        <f t="shared" si="99"/>
        <v>46627</v>
      </c>
      <c r="N304" s="96">
        <f t="shared" si="99"/>
        <v>46628</v>
      </c>
    </row>
    <row r="305" spans="2:16" ht="17.100000000000001" customHeight="1">
      <c r="D305" s="94"/>
      <c r="H305" s="84" t="str">
        <f ca="1">IFERROR(VLOOKUP(H304,別紙１記載例!$D$8:$H$1029,別紙１記載例!$G$5,FALSE),"")</f>
        <v/>
      </c>
      <c r="I305" s="84" t="str">
        <f ca="1">IFERROR(VLOOKUP(I304,別紙１記載例!$D$8:$H$1029,別紙１記載例!$G$5,FALSE),"")</f>
        <v/>
      </c>
      <c r="J305" s="84" t="str">
        <f ca="1">IFERROR(VLOOKUP(J304,別紙１記載例!$D$8:$H$1029,別紙１記載例!$G$5,FALSE),"")</f>
        <v/>
      </c>
      <c r="K305" s="84" t="str">
        <f ca="1">IFERROR(VLOOKUP(K304,別紙１記載例!$D$8:$H$1029,別紙１記載例!$G$5,FALSE),"")</f>
        <v/>
      </c>
      <c r="L305" s="84" t="str">
        <f ca="1">IFERROR(VLOOKUP(L304,別紙１記載例!$D$8:$H$1029,別紙１記載例!$G$5,FALSE),"")</f>
        <v/>
      </c>
      <c r="M305" s="87" t="str">
        <f ca="1">IFERROR(VLOOKUP(M304,別紙１記載例!$D$8:$H$1029,別紙１記載例!$G$5,FALSE),"")</f>
        <v/>
      </c>
      <c r="N305" s="86" t="str">
        <f ca="1">IFERROR(VLOOKUP(N304,別紙１記載例!$D$8:$H$1029,別紙１記載例!$G$5,FALSE),"")</f>
        <v/>
      </c>
      <c r="P305" s="98" t="str">
        <f ca="1">IF(COUNTIF(H305:N305,"外")&gt;0,"非対象期間",IF(COUNTIF(H305:N305,"○")+COUNTIF(H305:N305,"▲")&gt;=2,"達成","未"))</f>
        <v>未</v>
      </c>
    </row>
    <row r="306" spans="2:16" ht="8.4499999999999993" customHeight="1">
      <c r="D306" s="94"/>
    </row>
    <row r="307" spans="2:16" ht="17.100000000000001" customHeight="1">
      <c r="B307">
        <f>B304+1</f>
        <v>101</v>
      </c>
      <c r="C307" s="18" t="str">
        <f>"第"&amp;IF(B307&lt;10,DBCS(B307),B307)&amp;"週"</f>
        <v>第101週</v>
      </c>
      <c r="D307" s="94">
        <f>IFERROR(H307,"")</f>
        <v>46629</v>
      </c>
      <c r="E307" s="18" t="str">
        <f>IF(F307="","","～")</f>
        <v>～</v>
      </c>
      <c r="F307" s="94">
        <f>IFERROR(IF(AND(YEAR(H307)=YEAR(N307),MONTH(H307)=MONTH(N307)),"",N307),"")</f>
        <v>46635</v>
      </c>
      <c r="H307" s="85">
        <f>IFERROR(H304+7,"")</f>
        <v>46629</v>
      </c>
      <c r="I307" s="85">
        <f>IFERROR(H307+1,"")</f>
        <v>46630</v>
      </c>
      <c r="J307" s="85">
        <f t="shared" ref="J307:N307" si="100">IFERROR(I307+1,"")</f>
        <v>46631</v>
      </c>
      <c r="K307" s="85">
        <f t="shared" si="100"/>
        <v>46632</v>
      </c>
      <c r="L307" s="85">
        <f t="shared" si="100"/>
        <v>46633</v>
      </c>
      <c r="M307" s="95">
        <f t="shared" si="100"/>
        <v>46634</v>
      </c>
      <c r="N307" s="96">
        <f t="shared" si="100"/>
        <v>46635</v>
      </c>
    </row>
    <row r="308" spans="2:16" ht="17.100000000000001" customHeight="1">
      <c r="D308" s="94"/>
      <c r="H308" s="84" t="str">
        <f ca="1">IFERROR(VLOOKUP(H307,別紙１記載例!$D$8:$H$1029,別紙１記載例!$G$5,FALSE),"")</f>
        <v/>
      </c>
      <c r="I308" s="84" t="str">
        <f ca="1">IFERROR(VLOOKUP(I307,別紙１記載例!$D$8:$H$1029,別紙１記載例!$G$5,FALSE),"")</f>
        <v/>
      </c>
      <c r="J308" s="84" t="str">
        <f ca="1">IFERROR(VLOOKUP(J307,別紙１記載例!$D$8:$H$1029,別紙１記載例!$G$5,FALSE),"")</f>
        <v/>
      </c>
      <c r="K308" s="84" t="str">
        <f ca="1">IFERROR(VLOOKUP(K307,別紙１記載例!$D$8:$H$1029,別紙１記載例!$G$5,FALSE),"")</f>
        <v/>
      </c>
      <c r="L308" s="84" t="str">
        <f ca="1">IFERROR(VLOOKUP(L307,別紙１記載例!$D$8:$H$1029,別紙１記載例!$G$5,FALSE),"")</f>
        <v/>
      </c>
      <c r="M308" s="87" t="str">
        <f ca="1">IFERROR(VLOOKUP(M307,別紙１記載例!$D$8:$H$1029,別紙１記載例!$G$5,FALSE),"")</f>
        <v/>
      </c>
      <c r="N308" s="86" t="str">
        <f ca="1">IFERROR(VLOOKUP(N307,別紙１記載例!$D$8:$H$1029,別紙１記載例!$G$5,FALSE),"")</f>
        <v/>
      </c>
      <c r="P308" s="98" t="str">
        <f ca="1">IF(COUNTIF(H308:N308,"外")&gt;0,"非対象期間",IF(COUNTIF(H308:N308,"○")+COUNTIF(H308:N308,"▲")&gt;=2,"達成","未"))</f>
        <v>未</v>
      </c>
    </row>
    <row r="309" spans="2:16" ht="8.4499999999999993" customHeight="1">
      <c r="D309" s="94"/>
    </row>
    <row r="310" spans="2:16" ht="17.100000000000001" customHeight="1">
      <c r="B310">
        <f>B307+1</f>
        <v>102</v>
      </c>
      <c r="C310" s="18" t="str">
        <f>"第"&amp;IF(B310&lt;10,DBCS(B310),B310)&amp;"週"</f>
        <v>第102週</v>
      </c>
      <c r="D310" s="94">
        <f>IFERROR(H310,"")</f>
        <v>46636</v>
      </c>
      <c r="E310" s="18" t="str">
        <f>IF(F310="","","～")</f>
        <v/>
      </c>
      <c r="F310" s="94" t="str">
        <f>IFERROR(IF(AND(YEAR(H310)=YEAR(N310),MONTH(H310)=MONTH(N310)),"",N310),"")</f>
        <v/>
      </c>
      <c r="H310" s="85">
        <f>IFERROR(H307+7,"")</f>
        <v>46636</v>
      </c>
      <c r="I310" s="85">
        <f>IFERROR(H310+1,"")</f>
        <v>46637</v>
      </c>
      <c r="J310" s="85">
        <f t="shared" ref="J310:N310" si="101">IFERROR(I310+1,"")</f>
        <v>46638</v>
      </c>
      <c r="K310" s="85">
        <f t="shared" si="101"/>
        <v>46639</v>
      </c>
      <c r="L310" s="85">
        <f t="shared" si="101"/>
        <v>46640</v>
      </c>
      <c r="M310" s="95">
        <f t="shared" si="101"/>
        <v>46641</v>
      </c>
      <c r="N310" s="96">
        <f t="shared" si="101"/>
        <v>46642</v>
      </c>
    </row>
    <row r="311" spans="2:16" ht="17.100000000000001" customHeight="1">
      <c r="D311" s="94"/>
      <c r="H311" s="84" t="str">
        <f ca="1">IFERROR(VLOOKUP(H310,別紙１記載例!$D$8:$H$1029,別紙１記載例!$G$5,FALSE),"")</f>
        <v/>
      </c>
      <c r="I311" s="84" t="str">
        <f ca="1">IFERROR(VLOOKUP(I310,別紙１記載例!$D$8:$H$1029,別紙１記載例!$G$5,FALSE),"")</f>
        <v/>
      </c>
      <c r="J311" s="84" t="str">
        <f ca="1">IFERROR(VLOOKUP(J310,別紙１記載例!$D$8:$H$1029,別紙１記載例!$G$5,FALSE),"")</f>
        <v/>
      </c>
      <c r="K311" s="84" t="str">
        <f ca="1">IFERROR(VLOOKUP(K310,別紙１記載例!$D$8:$H$1029,別紙１記載例!$G$5,FALSE),"")</f>
        <v/>
      </c>
      <c r="L311" s="84" t="str">
        <f ca="1">IFERROR(VLOOKUP(L310,別紙１記載例!$D$8:$H$1029,別紙１記載例!$G$5,FALSE),"")</f>
        <v/>
      </c>
      <c r="M311" s="87" t="str">
        <f ca="1">IFERROR(VLOOKUP(M310,別紙１記載例!$D$8:$H$1029,別紙１記載例!$G$5,FALSE),"")</f>
        <v/>
      </c>
      <c r="N311" s="86" t="str">
        <f ca="1">IFERROR(VLOOKUP(N310,別紙１記載例!$D$8:$H$1029,別紙１記載例!$G$5,FALSE),"")</f>
        <v/>
      </c>
      <c r="P311" s="98" t="str">
        <f ca="1">IF(COUNTIF(H311:N311,"外")&gt;0,"非対象期間",IF(COUNTIF(H311:N311,"○")+COUNTIF(H311:N311,"▲")&gt;=2,"達成","未"))</f>
        <v>未</v>
      </c>
    </row>
    <row r="312" spans="2:16" ht="8.4499999999999993" customHeight="1">
      <c r="D312" s="94"/>
    </row>
    <row r="313" spans="2:16" ht="17.100000000000001" customHeight="1">
      <c r="B313">
        <f>B310+1</f>
        <v>103</v>
      </c>
      <c r="C313" s="18" t="str">
        <f>"第"&amp;IF(B313&lt;10,DBCS(B313),B313)&amp;"週"</f>
        <v>第103週</v>
      </c>
      <c r="D313" s="94">
        <f>IFERROR(H313,"")</f>
        <v>46643</v>
      </c>
      <c r="E313" s="18" t="str">
        <f>IF(F313="","","～")</f>
        <v/>
      </c>
      <c r="F313" s="94" t="str">
        <f>IFERROR(IF(AND(YEAR(H313)=YEAR(N313),MONTH(H313)=MONTH(N313)),"",N313),"")</f>
        <v/>
      </c>
      <c r="H313" s="85">
        <f>IFERROR(H310+7,"")</f>
        <v>46643</v>
      </c>
      <c r="I313" s="85">
        <f>IFERROR(H313+1,"")</f>
        <v>46644</v>
      </c>
      <c r="J313" s="85">
        <f t="shared" ref="J313:N313" si="102">IFERROR(I313+1,"")</f>
        <v>46645</v>
      </c>
      <c r="K313" s="85">
        <f t="shared" si="102"/>
        <v>46646</v>
      </c>
      <c r="L313" s="85">
        <f t="shared" si="102"/>
        <v>46647</v>
      </c>
      <c r="M313" s="95">
        <f t="shared" si="102"/>
        <v>46648</v>
      </c>
      <c r="N313" s="96">
        <f t="shared" si="102"/>
        <v>46649</v>
      </c>
    </row>
    <row r="314" spans="2:16" ht="17.100000000000001" customHeight="1">
      <c r="D314" s="94"/>
      <c r="H314" s="84" t="str">
        <f ca="1">IFERROR(VLOOKUP(H313,別紙１記載例!$D$8:$H$1029,別紙１記載例!$G$5,FALSE),"")</f>
        <v/>
      </c>
      <c r="I314" s="84" t="str">
        <f ca="1">IFERROR(VLOOKUP(I313,別紙１記載例!$D$8:$H$1029,別紙１記載例!$G$5,FALSE),"")</f>
        <v/>
      </c>
      <c r="J314" s="84" t="str">
        <f ca="1">IFERROR(VLOOKUP(J313,別紙１記載例!$D$8:$H$1029,別紙１記載例!$G$5,FALSE),"")</f>
        <v/>
      </c>
      <c r="K314" s="84" t="str">
        <f ca="1">IFERROR(VLOOKUP(K313,別紙１記載例!$D$8:$H$1029,別紙１記載例!$G$5,FALSE),"")</f>
        <v/>
      </c>
      <c r="L314" s="84" t="str">
        <f ca="1">IFERROR(VLOOKUP(L313,別紙１記載例!$D$8:$H$1029,別紙１記載例!$G$5,FALSE),"")</f>
        <v/>
      </c>
      <c r="M314" s="87" t="str">
        <f ca="1">IFERROR(VLOOKUP(M313,別紙１記載例!$D$8:$H$1029,別紙１記載例!$G$5,FALSE),"")</f>
        <v/>
      </c>
      <c r="N314" s="86" t="str">
        <f ca="1">IFERROR(VLOOKUP(N313,別紙１記載例!$D$8:$H$1029,別紙１記載例!$G$5,FALSE),"")</f>
        <v/>
      </c>
      <c r="P314" s="98" t="str">
        <f ca="1">IF(COUNTIF(H314:N314,"外")&gt;0,"非対象期間",IF(COUNTIF(H314:N314,"○")+COUNTIF(H314:N314,"▲")&gt;=2,"達成","未"))</f>
        <v>未</v>
      </c>
    </row>
    <row r="315" spans="2:16" ht="8.4499999999999993" customHeight="1">
      <c r="D315" s="94"/>
    </row>
    <row r="316" spans="2:16" ht="17.100000000000001" customHeight="1">
      <c r="B316">
        <f>B313+1</f>
        <v>104</v>
      </c>
      <c r="C316" s="18" t="str">
        <f>"第"&amp;IF(B316&lt;10,DBCS(B316),B316)&amp;"週"</f>
        <v>第104週</v>
      </c>
      <c r="D316" s="94">
        <f>IFERROR(H316,"")</f>
        <v>46650</v>
      </c>
      <c r="E316" s="18" t="str">
        <f>IF(F316="","","～")</f>
        <v/>
      </c>
      <c r="F316" s="94" t="str">
        <f>IFERROR(IF(AND(YEAR(H316)=YEAR(N316),MONTH(H316)=MONTH(N316)),"",N316),"")</f>
        <v/>
      </c>
      <c r="H316" s="85">
        <f>IFERROR(H313+7,"")</f>
        <v>46650</v>
      </c>
      <c r="I316" s="85">
        <f>IFERROR(H316+1,"")</f>
        <v>46651</v>
      </c>
      <c r="J316" s="85">
        <f t="shared" ref="J316:N316" si="103">IFERROR(I316+1,"")</f>
        <v>46652</v>
      </c>
      <c r="K316" s="85">
        <f t="shared" si="103"/>
        <v>46653</v>
      </c>
      <c r="L316" s="85">
        <f t="shared" si="103"/>
        <v>46654</v>
      </c>
      <c r="M316" s="95">
        <f t="shared" si="103"/>
        <v>46655</v>
      </c>
      <c r="N316" s="96">
        <f t="shared" si="103"/>
        <v>46656</v>
      </c>
    </row>
    <row r="317" spans="2:16" ht="17.100000000000001" customHeight="1">
      <c r="D317" s="94"/>
      <c r="H317" s="84" t="str">
        <f ca="1">IFERROR(VLOOKUP(H316,別紙１記載例!$D$8:$H$1029,別紙１記載例!$G$5,FALSE),"")</f>
        <v/>
      </c>
      <c r="I317" s="84" t="str">
        <f ca="1">IFERROR(VLOOKUP(I316,別紙１記載例!$D$8:$H$1029,別紙１記載例!$G$5,FALSE),"")</f>
        <v/>
      </c>
      <c r="J317" s="84" t="str">
        <f ca="1">IFERROR(VLOOKUP(J316,別紙１記載例!$D$8:$H$1029,別紙１記載例!$G$5,FALSE),"")</f>
        <v/>
      </c>
      <c r="K317" s="84" t="str">
        <f ca="1">IFERROR(VLOOKUP(K316,別紙１記載例!$D$8:$H$1029,別紙１記載例!$G$5,FALSE),"")</f>
        <v/>
      </c>
      <c r="L317" s="84" t="str">
        <f ca="1">IFERROR(VLOOKUP(L316,別紙１記載例!$D$8:$H$1029,別紙１記載例!$G$5,FALSE),"")</f>
        <v/>
      </c>
      <c r="M317" s="87" t="str">
        <f ca="1">IFERROR(VLOOKUP(M316,別紙１記載例!$D$8:$H$1029,別紙１記載例!$G$5,FALSE),"")</f>
        <v/>
      </c>
      <c r="N317" s="86" t="str">
        <f ca="1">IFERROR(VLOOKUP(N316,別紙１記載例!$D$8:$H$1029,別紙１記載例!$G$5,FALSE),"")</f>
        <v/>
      </c>
      <c r="P317" s="98" t="str">
        <f ca="1">IF(COUNTIF(H317:N317,"外")&gt;0,"非対象期間",IF(COUNTIF(H317:N317,"○")+COUNTIF(H317:N317,"▲")&gt;=2,"達成","未"))</f>
        <v>未</v>
      </c>
    </row>
    <row r="318" spans="2:16" ht="8.4499999999999993" customHeight="1">
      <c r="D318" s="94"/>
    </row>
    <row r="319" spans="2:16" ht="17.100000000000001" customHeight="1">
      <c r="B319">
        <f>B316+1</f>
        <v>105</v>
      </c>
      <c r="C319" s="18" t="str">
        <f>"第"&amp;IF(B319&lt;10,DBCS(B319),B319)&amp;"週"</f>
        <v>第105週</v>
      </c>
      <c r="D319" s="94">
        <f>IFERROR(H319,"")</f>
        <v>46657</v>
      </c>
      <c r="E319" s="18" t="str">
        <f>IF(F319="","","～")</f>
        <v>～</v>
      </c>
      <c r="F319" s="94">
        <f>IFERROR(IF(AND(YEAR(H319)=YEAR(N319),MONTH(H319)=MONTH(N319)),"",N319),"")</f>
        <v>46663</v>
      </c>
      <c r="H319" s="85">
        <f>IFERROR(H316+7,"")</f>
        <v>46657</v>
      </c>
      <c r="I319" s="85">
        <f>IFERROR(H319+1,"")</f>
        <v>46658</v>
      </c>
      <c r="J319" s="85">
        <f t="shared" ref="J319:N319" si="104">IFERROR(I319+1,"")</f>
        <v>46659</v>
      </c>
      <c r="K319" s="85">
        <f t="shared" si="104"/>
        <v>46660</v>
      </c>
      <c r="L319" s="85">
        <f t="shared" si="104"/>
        <v>46661</v>
      </c>
      <c r="M319" s="95">
        <f t="shared" si="104"/>
        <v>46662</v>
      </c>
      <c r="N319" s="96">
        <f t="shared" si="104"/>
        <v>46663</v>
      </c>
    </row>
    <row r="320" spans="2:16" ht="17.100000000000001" customHeight="1">
      <c r="D320" s="94"/>
      <c r="H320" s="84" t="str">
        <f ca="1">IFERROR(VLOOKUP(H319,別紙１記載例!$D$8:$H$1029,別紙１記載例!$G$5,FALSE),"")</f>
        <v/>
      </c>
      <c r="I320" s="84" t="str">
        <f ca="1">IFERROR(VLOOKUP(I319,別紙１記載例!$D$8:$H$1029,別紙１記載例!$G$5,FALSE),"")</f>
        <v/>
      </c>
      <c r="J320" s="84" t="str">
        <f ca="1">IFERROR(VLOOKUP(J319,別紙１記載例!$D$8:$H$1029,別紙１記載例!$G$5,FALSE),"")</f>
        <v/>
      </c>
      <c r="K320" s="84" t="str">
        <f ca="1">IFERROR(VLOOKUP(K319,別紙１記載例!$D$8:$H$1029,別紙１記載例!$G$5,FALSE),"")</f>
        <v/>
      </c>
      <c r="L320" s="84" t="str">
        <f ca="1">IFERROR(VLOOKUP(L319,別紙１記載例!$D$8:$H$1029,別紙１記載例!$G$5,FALSE),"")</f>
        <v/>
      </c>
      <c r="M320" s="87" t="str">
        <f ca="1">IFERROR(VLOOKUP(M319,別紙１記載例!$D$8:$H$1029,別紙１記載例!$G$5,FALSE),"")</f>
        <v/>
      </c>
      <c r="N320" s="86" t="str">
        <f ca="1">IFERROR(VLOOKUP(N319,別紙１記載例!$D$8:$H$1029,別紙１記載例!$G$5,FALSE),"")</f>
        <v/>
      </c>
      <c r="P320" s="98" t="str">
        <f ca="1">IF(COUNTIF(H320:N320,"外")&gt;0,"非対象期間",IF(COUNTIF(H320:N320,"○")+COUNTIF(H320:N320,"▲")&gt;=2,"達成","未"))</f>
        <v>未</v>
      </c>
    </row>
    <row r="321" spans="2:16" ht="8.4499999999999993" customHeight="1">
      <c r="D321" s="94"/>
    </row>
    <row r="322" spans="2:16" ht="17.100000000000001" customHeight="1">
      <c r="B322">
        <f>B319+1</f>
        <v>106</v>
      </c>
      <c r="C322" s="18" t="str">
        <f>"第"&amp;IF(B322&lt;10,DBCS(B322),B322)&amp;"週"</f>
        <v>第106週</v>
      </c>
      <c r="D322" s="94">
        <f>IFERROR(H322,"")</f>
        <v>46664</v>
      </c>
      <c r="E322" s="18" t="str">
        <f>IF(F322="","","～")</f>
        <v/>
      </c>
      <c r="F322" s="94" t="str">
        <f>IFERROR(IF(AND(YEAR(H322)=YEAR(N322),MONTH(H322)=MONTH(N322)),"",N322),"")</f>
        <v/>
      </c>
      <c r="H322" s="85">
        <f>IFERROR(H319+7,"")</f>
        <v>46664</v>
      </c>
      <c r="I322" s="85">
        <f>IFERROR(H322+1,"")</f>
        <v>46665</v>
      </c>
      <c r="J322" s="85">
        <f t="shared" ref="J322:N322" si="105">IFERROR(I322+1,"")</f>
        <v>46666</v>
      </c>
      <c r="K322" s="85">
        <f t="shared" si="105"/>
        <v>46667</v>
      </c>
      <c r="L322" s="85">
        <f t="shared" si="105"/>
        <v>46668</v>
      </c>
      <c r="M322" s="95">
        <f t="shared" si="105"/>
        <v>46669</v>
      </c>
      <c r="N322" s="96">
        <f t="shared" si="105"/>
        <v>46670</v>
      </c>
    </row>
    <row r="323" spans="2:16" ht="17.100000000000001" customHeight="1">
      <c r="D323" s="94"/>
      <c r="H323" s="84" t="str">
        <f ca="1">IFERROR(VLOOKUP(H322,別紙１記載例!$D$8:$H$1029,別紙１記載例!$G$5,FALSE),"")</f>
        <v/>
      </c>
      <c r="I323" s="84" t="str">
        <f ca="1">IFERROR(VLOOKUP(I322,別紙１記載例!$D$8:$H$1029,別紙１記載例!$G$5,FALSE),"")</f>
        <v/>
      </c>
      <c r="J323" s="84" t="str">
        <f ca="1">IFERROR(VLOOKUP(J322,別紙１記載例!$D$8:$H$1029,別紙１記載例!$G$5,FALSE),"")</f>
        <v/>
      </c>
      <c r="K323" s="84" t="str">
        <f ca="1">IFERROR(VLOOKUP(K322,別紙１記載例!$D$8:$H$1029,別紙１記載例!$G$5,FALSE),"")</f>
        <v/>
      </c>
      <c r="L323" s="84" t="str">
        <f ca="1">IFERROR(VLOOKUP(L322,別紙１記載例!$D$8:$H$1029,別紙１記載例!$G$5,FALSE),"")</f>
        <v/>
      </c>
      <c r="M323" s="87" t="str">
        <f ca="1">IFERROR(VLOOKUP(M322,別紙１記載例!$D$8:$H$1029,別紙１記載例!$G$5,FALSE),"")</f>
        <v/>
      </c>
      <c r="N323" s="86" t="str">
        <f ca="1">IFERROR(VLOOKUP(N322,別紙１記載例!$D$8:$H$1029,別紙１記載例!$G$5,FALSE),"")</f>
        <v/>
      </c>
      <c r="P323" s="98" t="str">
        <f ca="1">IF(COUNTIF(H323:N323,"外")&gt;0,"非対象期間",IF(COUNTIF(H323:N323,"○")+COUNTIF(H323:N323,"▲")&gt;=2,"達成","未"))</f>
        <v>未</v>
      </c>
    </row>
    <row r="324" spans="2:16" ht="8.4499999999999993" customHeight="1">
      <c r="D324" s="94"/>
    </row>
    <row r="325" spans="2:16" ht="17.100000000000001" customHeight="1">
      <c r="B325">
        <f>B322+1</f>
        <v>107</v>
      </c>
      <c r="C325" s="18" t="str">
        <f>"第"&amp;IF(B325&lt;10,DBCS(B325),B325)&amp;"週"</f>
        <v>第107週</v>
      </c>
      <c r="D325" s="94">
        <f>IFERROR(H325,"")</f>
        <v>46671</v>
      </c>
      <c r="E325" s="18" t="str">
        <f>IF(F325="","","～")</f>
        <v/>
      </c>
      <c r="F325" s="94" t="str">
        <f>IFERROR(IF(AND(YEAR(H325)=YEAR(N325),MONTH(H325)=MONTH(N325)),"",N325),"")</f>
        <v/>
      </c>
      <c r="H325" s="85">
        <f>IFERROR(H322+7,"")</f>
        <v>46671</v>
      </c>
      <c r="I325" s="85">
        <f>IFERROR(H325+1,"")</f>
        <v>46672</v>
      </c>
      <c r="J325" s="85">
        <f t="shared" ref="J325:N325" si="106">IFERROR(I325+1,"")</f>
        <v>46673</v>
      </c>
      <c r="K325" s="85">
        <f t="shared" si="106"/>
        <v>46674</v>
      </c>
      <c r="L325" s="85">
        <f t="shared" si="106"/>
        <v>46675</v>
      </c>
      <c r="M325" s="95">
        <f t="shared" si="106"/>
        <v>46676</v>
      </c>
      <c r="N325" s="96">
        <f t="shared" si="106"/>
        <v>46677</v>
      </c>
    </row>
    <row r="326" spans="2:16" ht="17.100000000000001" customHeight="1">
      <c r="D326" s="94"/>
      <c r="H326" s="84" t="str">
        <f ca="1">IFERROR(VLOOKUP(H325,別紙１記載例!$D$8:$H$1029,別紙１記載例!$G$5,FALSE),"")</f>
        <v/>
      </c>
      <c r="I326" s="84" t="str">
        <f ca="1">IFERROR(VLOOKUP(I325,別紙１記載例!$D$8:$H$1029,別紙１記載例!$G$5,FALSE),"")</f>
        <v/>
      </c>
      <c r="J326" s="84" t="str">
        <f ca="1">IFERROR(VLOOKUP(J325,別紙１記載例!$D$8:$H$1029,別紙１記載例!$G$5,FALSE),"")</f>
        <v/>
      </c>
      <c r="K326" s="84" t="str">
        <f ca="1">IFERROR(VLOOKUP(K325,別紙１記載例!$D$8:$H$1029,別紙１記載例!$G$5,FALSE),"")</f>
        <v/>
      </c>
      <c r="L326" s="84" t="str">
        <f ca="1">IFERROR(VLOOKUP(L325,別紙１記載例!$D$8:$H$1029,別紙１記載例!$G$5,FALSE),"")</f>
        <v/>
      </c>
      <c r="M326" s="87" t="str">
        <f ca="1">IFERROR(VLOOKUP(M325,別紙１記載例!$D$8:$H$1029,別紙１記載例!$G$5,FALSE),"")</f>
        <v/>
      </c>
      <c r="N326" s="86" t="str">
        <f ca="1">IFERROR(VLOOKUP(N325,別紙１記載例!$D$8:$H$1029,別紙１記載例!$G$5,FALSE),"")</f>
        <v/>
      </c>
      <c r="P326" s="98" t="str">
        <f ca="1">IF(COUNTIF(H326:N326,"外")&gt;0,"非対象期間",IF(COUNTIF(H326:N326,"○")+COUNTIF(H326:N326,"▲")&gt;=2,"達成","未"))</f>
        <v>未</v>
      </c>
    </row>
    <row r="327" spans="2:16" ht="8.4499999999999993" customHeight="1">
      <c r="D327" s="94"/>
    </row>
    <row r="328" spans="2:16" ht="17.100000000000001" customHeight="1">
      <c r="B328">
        <f>B325+1</f>
        <v>108</v>
      </c>
      <c r="C328" s="18" t="str">
        <f>"第"&amp;IF(B328&lt;10,DBCS(B328),B328)&amp;"週"</f>
        <v>第108週</v>
      </c>
      <c r="D328" s="94">
        <f>IFERROR(H328,"")</f>
        <v>46678</v>
      </c>
      <c r="E328" s="18" t="str">
        <f>IF(F328="","","～")</f>
        <v/>
      </c>
      <c r="F328" s="94" t="str">
        <f>IFERROR(IF(AND(YEAR(H328)=YEAR(N328),MONTH(H328)=MONTH(N328)),"",N328),"")</f>
        <v/>
      </c>
      <c r="H328" s="85">
        <f>IFERROR(H325+7,"")</f>
        <v>46678</v>
      </c>
      <c r="I328" s="85">
        <f>IFERROR(H328+1,"")</f>
        <v>46679</v>
      </c>
      <c r="J328" s="85">
        <f t="shared" ref="J328:N328" si="107">IFERROR(I328+1,"")</f>
        <v>46680</v>
      </c>
      <c r="K328" s="85">
        <f t="shared" si="107"/>
        <v>46681</v>
      </c>
      <c r="L328" s="85">
        <f t="shared" si="107"/>
        <v>46682</v>
      </c>
      <c r="M328" s="95">
        <f t="shared" si="107"/>
        <v>46683</v>
      </c>
      <c r="N328" s="96">
        <f t="shared" si="107"/>
        <v>46684</v>
      </c>
    </row>
    <row r="329" spans="2:16" ht="17.100000000000001" customHeight="1">
      <c r="D329" s="94"/>
      <c r="H329" s="84" t="str">
        <f ca="1">IFERROR(VLOOKUP(H328,別紙１記載例!$D$8:$H$1029,別紙１記載例!$G$5,FALSE),"")</f>
        <v/>
      </c>
      <c r="I329" s="84" t="str">
        <f ca="1">IFERROR(VLOOKUP(I328,別紙１記載例!$D$8:$H$1029,別紙１記載例!$G$5,FALSE),"")</f>
        <v/>
      </c>
      <c r="J329" s="84" t="str">
        <f ca="1">IFERROR(VLOOKUP(J328,別紙１記載例!$D$8:$H$1029,別紙１記載例!$G$5,FALSE),"")</f>
        <v/>
      </c>
      <c r="K329" s="84" t="str">
        <f ca="1">IFERROR(VLOOKUP(K328,別紙１記載例!$D$8:$H$1029,別紙１記載例!$G$5,FALSE),"")</f>
        <v/>
      </c>
      <c r="L329" s="84" t="str">
        <f ca="1">IFERROR(VLOOKUP(L328,別紙１記載例!$D$8:$H$1029,別紙１記載例!$G$5,FALSE),"")</f>
        <v/>
      </c>
      <c r="M329" s="87" t="str">
        <f ca="1">IFERROR(VLOOKUP(M328,別紙１記載例!$D$8:$H$1029,別紙１記載例!$G$5,FALSE),"")</f>
        <v/>
      </c>
      <c r="N329" s="86" t="str">
        <f ca="1">IFERROR(VLOOKUP(N328,別紙１記載例!$D$8:$H$1029,別紙１記載例!$G$5,FALSE),"")</f>
        <v/>
      </c>
      <c r="P329" s="98" t="str">
        <f ca="1">IF(COUNTIF(H329:N329,"外")&gt;0,"非対象期間",IF(COUNTIF(H329:N329,"○")+COUNTIF(H329:N329,"▲")&gt;=2,"達成","未"))</f>
        <v>未</v>
      </c>
    </row>
    <row r="330" spans="2:16" ht="8.4499999999999993" customHeight="1">
      <c r="D330" s="94"/>
    </row>
    <row r="331" spans="2:16" ht="17.100000000000001" customHeight="1">
      <c r="B331">
        <f>B328+1</f>
        <v>109</v>
      </c>
      <c r="C331" s="18" t="str">
        <f>"第"&amp;IF(B331&lt;10,DBCS(B331),B331)&amp;"週"</f>
        <v>第109週</v>
      </c>
      <c r="D331" s="94">
        <f>IFERROR(H331,"")</f>
        <v>46685</v>
      </c>
      <c r="E331" s="18" t="str">
        <f>IF(F331="","","～")</f>
        <v/>
      </c>
      <c r="F331" s="94" t="str">
        <f>IFERROR(IF(AND(YEAR(H331)=YEAR(N331),MONTH(H331)=MONTH(N331)),"",N331),"")</f>
        <v/>
      </c>
      <c r="H331" s="85">
        <f>IFERROR(H328+7,"")</f>
        <v>46685</v>
      </c>
      <c r="I331" s="85">
        <f>IFERROR(H331+1,"")</f>
        <v>46686</v>
      </c>
      <c r="J331" s="85">
        <f t="shared" ref="J331:N331" si="108">IFERROR(I331+1,"")</f>
        <v>46687</v>
      </c>
      <c r="K331" s="85">
        <f t="shared" si="108"/>
        <v>46688</v>
      </c>
      <c r="L331" s="85">
        <f t="shared" si="108"/>
        <v>46689</v>
      </c>
      <c r="M331" s="95">
        <f t="shared" si="108"/>
        <v>46690</v>
      </c>
      <c r="N331" s="96">
        <f t="shared" si="108"/>
        <v>46691</v>
      </c>
    </row>
    <row r="332" spans="2:16" ht="17.100000000000001" customHeight="1">
      <c r="D332" s="94"/>
      <c r="H332" s="84" t="str">
        <f ca="1">IFERROR(VLOOKUP(H331,別紙１記載例!$D$8:$H$1029,別紙１記載例!$G$5,FALSE),"")</f>
        <v/>
      </c>
      <c r="I332" s="84" t="str">
        <f ca="1">IFERROR(VLOOKUP(I331,別紙１記載例!$D$8:$H$1029,別紙１記載例!$G$5,FALSE),"")</f>
        <v/>
      </c>
      <c r="J332" s="84" t="str">
        <f ca="1">IFERROR(VLOOKUP(J331,別紙１記載例!$D$8:$H$1029,別紙１記載例!$G$5,FALSE),"")</f>
        <v/>
      </c>
      <c r="K332" s="84" t="str">
        <f ca="1">IFERROR(VLOOKUP(K331,別紙１記載例!$D$8:$H$1029,別紙１記載例!$G$5,FALSE),"")</f>
        <v/>
      </c>
      <c r="L332" s="84" t="str">
        <f ca="1">IFERROR(VLOOKUP(L331,別紙１記載例!$D$8:$H$1029,別紙１記載例!$G$5,FALSE),"")</f>
        <v/>
      </c>
      <c r="M332" s="87" t="str">
        <f ca="1">IFERROR(VLOOKUP(M331,別紙１記載例!$D$8:$H$1029,別紙１記載例!$G$5,FALSE),"")</f>
        <v/>
      </c>
      <c r="N332" s="86" t="str">
        <f ca="1">IFERROR(VLOOKUP(N331,別紙１記載例!$D$8:$H$1029,別紙１記載例!$G$5,FALSE),"")</f>
        <v/>
      </c>
      <c r="P332" s="98" t="str">
        <f ca="1">IF(COUNTIF(H332:N332,"外")&gt;0,"非対象期間",IF(COUNTIF(H332:N332,"○")+COUNTIF(H332:N332,"▲")&gt;=2,"達成","未"))</f>
        <v>未</v>
      </c>
    </row>
    <row r="333" spans="2:16" ht="8.4499999999999993" customHeight="1">
      <c r="D333" s="94"/>
    </row>
    <row r="334" spans="2:16" ht="17.100000000000001" customHeight="1">
      <c r="B334">
        <f>B331+1</f>
        <v>110</v>
      </c>
      <c r="C334" s="18" t="str">
        <f>"第"&amp;IF(B334&lt;10,DBCS(B334),B334)&amp;"週"</f>
        <v>第110週</v>
      </c>
      <c r="D334" s="94">
        <f>IFERROR(H334,"")</f>
        <v>46692</v>
      </c>
      <c r="E334" s="18" t="str">
        <f>IF(F334="","","～")</f>
        <v/>
      </c>
      <c r="F334" s="94" t="str">
        <f>IFERROR(IF(AND(YEAR(H334)=YEAR(N334),MONTH(H334)=MONTH(N334)),"",N334),"")</f>
        <v/>
      </c>
      <c r="H334" s="85">
        <f>IFERROR(H331+7,"")</f>
        <v>46692</v>
      </c>
      <c r="I334" s="85">
        <f>IFERROR(H334+1,"")</f>
        <v>46693</v>
      </c>
      <c r="J334" s="85">
        <f t="shared" ref="J334:N334" si="109">IFERROR(I334+1,"")</f>
        <v>46694</v>
      </c>
      <c r="K334" s="85">
        <f t="shared" si="109"/>
        <v>46695</v>
      </c>
      <c r="L334" s="85">
        <f t="shared" si="109"/>
        <v>46696</v>
      </c>
      <c r="M334" s="95">
        <f t="shared" si="109"/>
        <v>46697</v>
      </c>
      <c r="N334" s="96">
        <f t="shared" si="109"/>
        <v>46698</v>
      </c>
    </row>
    <row r="335" spans="2:16" ht="17.100000000000001" customHeight="1">
      <c r="D335" s="94"/>
      <c r="H335" s="84" t="str">
        <f ca="1">IFERROR(VLOOKUP(H334,別紙１記載例!$D$8:$H$1029,別紙１記載例!$G$5,FALSE),"")</f>
        <v/>
      </c>
      <c r="I335" s="84" t="str">
        <f ca="1">IFERROR(VLOOKUP(I334,別紙１記載例!$D$8:$H$1029,別紙１記載例!$G$5,FALSE),"")</f>
        <v/>
      </c>
      <c r="J335" s="84" t="str">
        <f ca="1">IFERROR(VLOOKUP(J334,別紙１記載例!$D$8:$H$1029,別紙１記載例!$G$5,FALSE),"")</f>
        <v/>
      </c>
      <c r="K335" s="84" t="str">
        <f ca="1">IFERROR(VLOOKUP(K334,別紙１記載例!$D$8:$H$1029,別紙１記載例!$G$5,FALSE),"")</f>
        <v/>
      </c>
      <c r="L335" s="84" t="str">
        <f ca="1">IFERROR(VLOOKUP(L334,別紙１記載例!$D$8:$H$1029,別紙１記載例!$G$5,FALSE),"")</f>
        <v/>
      </c>
      <c r="M335" s="87" t="str">
        <f ca="1">IFERROR(VLOOKUP(M334,別紙１記載例!$D$8:$H$1029,別紙１記載例!$G$5,FALSE),"")</f>
        <v/>
      </c>
      <c r="N335" s="86" t="str">
        <f ca="1">IFERROR(VLOOKUP(N334,別紙１記載例!$D$8:$H$1029,別紙１記載例!$G$5,FALSE),"")</f>
        <v/>
      </c>
      <c r="P335" s="98" t="str">
        <f ca="1">IF(COUNTIF(H335:N335,"外")&gt;0,"非対象期間",IF(COUNTIF(H335:N335,"○")+COUNTIF(H335:N335,"▲")&gt;=2,"達成","未"))</f>
        <v>未</v>
      </c>
    </row>
    <row r="336" spans="2:16" ht="8.4499999999999993" customHeight="1">
      <c r="D336" s="94"/>
    </row>
    <row r="337" spans="2:16" ht="17.100000000000001" customHeight="1">
      <c r="B337">
        <f>B334+1</f>
        <v>111</v>
      </c>
      <c r="C337" s="18" t="str">
        <f>"第"&amp;IF(B337&lt;10,DBCS(B337),B337)&amp;"週"</f>
        <v>第111週</v>
      </c>
      <c r="D337" s="94">
        <f>IFERROR(H337,"")</f>
        <v>46699</v>
      </c>
      <c r="E337" s="18" t="str">
        <f>IF(F337="","","～")</f>
        <v/>
      </c>
      <c r="F337" s="94" t="str">
        <f>IFERROR(IF(AND(YEAR(H337)=YEAR(N337),MONTH(H337)=MONTH(N337)),"",N337),"")</f>
        <v/>
      </c>
      <c r="H337" s="85">
        <f>IFERROR(H334+7,"")</f>
        <v>46699</v>
      </c>
      <c r="I337" s="85">
        <f>IFERROR(H337+1,"")</f>
        <v>46700</v>
      </c>
      <c r="J337" s="85">
        <f t="shared" ref="J337:N337" si="110">IFERROR(I337+1,"")</f>
        <v>46701</v>
      </c>
      <c r="K337" s="85">
        <f t="shared" si="110"/>
        <v>46702</v>
      </c>
      <c r="L337" s="85">
        <f t="shared" si="110"/>
        <v>46703</v>
      </c>
      <c r="M337" s="95">
        <f t="shared" si="110"/>
        <v>46704</v>
      </c>
      <c r="N337" s="96">
        <f t="shared" si="110"/>
        <v>46705</v>
      </c>
    </row>
    <row r="338" spans="2:16" ht="17.100000000000001" customHeight="1">
      <c r="D338" s="94"/>
      <c r="H338" s="84" t="str">
        <f ca="1">IFERROR(VLOOKUP(H337,別紙１記載例!$D$8:$H$1029,別紙１記載例!$G$5,FALSE),"")</f>
        <v/>
      </c>
      <c r="I338" s="84" t="str">
        <f ca="1">IFERROR(VLOOKUP(I337,別紙１記載例!$D$8:$H$1029,別紙１記載例!$G$5,FALSE),"")</f>
        <v/>
      </c>
      <c r="J338" s="84" t="str">
        <f ca="1">IFERROR(VLOOKUP(J337,別紙１記載例!$D$8:$H$1029,別紙１記載例!$G$5,FALSE),"")</f>
        <v/>
      </c>
      <c r="K338" s="84" t="str">
        <f ca="1">IFERROR(VLOOKUP(K337,別紙１記載例!$D$8:$H$1029,別紙１記載例!$G$5,FALSE),"")</f>
        <v/>
      </c>
      <c r="L338" s="84" t="str">
        <f ca="1">IFERROR(VLOOKUP(L337,別紙１記載例!$D$8:$H$1029,別紙１記載例!$G$5,FALSE),"")</f>
        <v/>
      </c>
      <c r="M338" s="87" t="str">
        <f ca="1">IFERROR(VLOOKUP(M337,別紙１記載例!$D$8:$H$1029,別紙１記載例!$G$5,FALSE),"")</f>
        <v/>
      </c>
      <c r="N338" s="86" t="str">
        <f ca="1">IFERROR(VLOOKUP(N337,別紙１記載例!$D$8:$H$1029,別紙１記載例!$G$5,FALSE),"")</f>
        <v/>
      </c>
      <c r="P338" s="98" t="str">
        <f ca="1">IF(COUNTIF(H338:N338,"外")&gt;0,"非対象期間",IF(COUNTIF(H338:N338,"○")+COUNTIF(H338:N338,"▲")&gt;=2,"達成","未"))</f>
        <v>未</v>
      </c>
    </row>
    <row r="339" spans="2:16" ht="8.4499999999999993" customHeight="1">
      <c r="D339" s="94"/>
    </row>
    <row r="340" spans="2:16" ht="17.100000000000001" customHeight="1">
      <c r="B340">
        <f>B337+1</f>
        <v>112</v>
      </c>
      <c r="C340" s="18" t="str">
        <f>"第"&amp;IF(B340&lt;10,DBCS(B340),B340)&amp;"週"</f>
        <v>第112週</v>
      </c>
      <c r="D340" s="94">
        <f>IFERROR(H340,"")</f>
        <v>46706</v>
      </c>
      <c r="E340" s="18" t="str">
        <f>IF(F340="","","～")</f>
        <v/>
      </c>
      <c r="F340" s="94" t="str">
        <f>IFERROR(IF(AND(YEAR(H340)=YEAR(N340),MONTH(H340)=MONTH(N340)),"",N340),"")</f>
        <v/>
      </c>
      <c r="H340" s="85">
        <f>IFERROR(H337+7,"")</f>
        <v>46706</v>
      </c>
      <c r="I340" s="85">
        <f>IFERROR(H340+1,"")</f>
        <v>46707</v>
      </c>
      <c r="J340" s="85">
        <f t="shared" ref="J340:N340" si="111">IFERROR(I340+1,"")</f>
        <v>46708</v>
      </c>
      <c r="K340" s="85">
        <f t="shared" si="111"/>
        <v>46709</v>
      </c>
      <c r="L340" s="85">
        <f t="shared" si="111"/>
        <v>46710</v>
      </c>
      <c r="M340" s="95">
        <f t="shared" si="111"/>
        <v>46711</v>
      </c>
      <c r="N340" s="96">
        <f t="shared" si="111"/>
        <v>46712</v>
      </c>
    </row>
    <row r="341" spans="2:16" ht="17.100000000000001" customHeight="1">
      <c r="D341" s="94"/>
      <c r="H341" s="84" t="str">
        <f ca="1">IFERROR(VLOOKUP(H340,別紙１記載例!$D$8:$H$1029,別紙１記載例!$G$5,FALSE),"")</f>
        <v/>
      </c>
      <c r="I341" s="84" t="str">
        <f ca="1">IFERROR(VLOOKUP(I340,別紙１記載例!$D$8:$H$1029,別紙１記載例!$G$5,FALSE),"")</f>
        <v/>
      </c>
      <c r="J341" s="84" t="str">
        <f ca="1">IFERROR(VLOOKUP(J340,別紙１記載例!$D$8:$H$1029,別紙１記載例!$G$5,FALSE),"")</f>
        <v/>
      </c>
      <c r="K341" s="84" t="str">
        <f ca="1">IFERROR(VLOOKUP(K340,別紙１記載例!$D$8:$H$1029,別紙１記載例!$G$5,FALSE),"")</f>
        <v/>
      </c>
      <c r="L341" s="84" t="str">
        <f ca="1">IFERROR(VLOOKUP(L340,別紙１記載例!$D$8:$H$1029,別紙１記載例!$G$5,FALSE),"")</f>
        <v/>
      </c>
      <c r="M341" s="87" t="str">
        <f ca="1">IFERROR(VLOOKUP(M340,別紙１記載例!$D$8:$H$1029,別紙１記載例!$G$5,FALSE),"")</f>
        <v/>
      </c>
      <c r="N341" s="86" t="str">
        <f ca="1">IFERROR(VLOOKUP(N340,別紙１記載例!$D$8:$H$1029,別紙１記載例!$G$5,FALSE),"")</f>
        <v/>
      </c>
      <c r="P341" s="98" t="str">
        <f ca="1">IF(COUNTIF(H341:N341,"外")&gt;0,"非対象期間",IF(COUNTIF(H341:N341,"○")+COUNTIF(H341:N341,"▲")&gt;=2,"達成","未"))</f>
        <v>未</v>
      </c>
    </row>
    <row r="342" spans="2:16" ht="8.4499999999999993" customHeight="1">
      <c r="D342" s="94"/>
    </row>
    <row r="343" spans="2:16" ht="17.100000000000001" customHeight="1">
      <c r="B343">
        <f>B340+1</f>
        <v>113</v>
      </c>
      <c r="C343" s="18" t="str">
        <f>"第"&amp;IF(B343&lt;10,DBCS(B343),B343)&amp;"週"</f>
        <v>第113週</v>
      </c>
      <c r="D343" s="94">
        <f>IFERROR(H343,"")</f>
        <v>46713</v>
      </c>
      <c r="E343" s="18" t="str">
        <f>IF(F343="","","～")</f>
        <v/>
      </c>
      <c r="F343" s="94" t="str">
        <f>IFERROR(IF(AND(YEAR(H343)=YEAR(N343),MONTH(H343)=MONTH(N343)),"",N343),"")</f>
        <v/>
      </c>
      <c r="H343" s="85">
        <f>IFERROR(H340+7,"")</f>
        <v>46713</v>
      </c>
      <c r="I343" s="85">
        <f>IFERROR(H343+1,"")</f>
        <v>46714</v>
      </c>
      <c r="J343" s="85">
        <f t="shared" ref="J343:N343" si="112">IFERROR(I343+1,"")</f>
        <v>46715</v>
      </c>
      <c r="K343" s="85">
        <f t="shared" si="112"/>
        <v>46716</v>
      </c>
      <c r="L343" s="85">
        <f t="shared" si="112"/>
        <v>46717</v>
      </c>
      <c r="M343" s="95">
        <f t="shared" si="112"/>
        <v>46718</v>
      </c>
      <c r="N343" s="96">
        <f t="shared" si="112"/>
        <v>46719</v>
      </c>
    </row>
    <row r="344" spans="2:16" ht="17.100000000000001" customHeight="1">
      <c r="D344" s="94"/>
      <c r="H344" s="84" t="str">
        <f ca="1">IFERROR(VLOOKUP(H343,別紙１記載例!$D$8:$H$1029,別紙１記載例!$G$5,FALSE),"")</f>
        <v/>
      </c>
      <c r="I344" s="84" t="str">
        <f ca="1">IFERROR(VLOOKUP(I343,別紙１記載例!$D$8:$H$1029,別紙１記載例!$G$5,FALSE),"")</f>
        <v/>
      </c>
      <c r="J344" s="84" t="str">
        <f ca="1">IFERROR(VLOOKUP(J343,別紙１記載例!$D$8:$H$1029,別紙１記載例!$G$5,FALSE),"")</f>
        <v/>
      </c>
      <c r="K344" s="84" t="str">
        <f ca="1">IFERROR(VLOOKUP(K343,別紙１記載例!$D$8:$H$1029,別紙１記載例!$G$5,FALSE),"")</f>
        <v/>
      </c>
      <c r="L344" s="84" t="str">
        <f ca="1">IFERROR(VLOOKUP(L343,別紙１記載例!$D$8:$H$1029,別紙１記載例!$G$5,FALSE),"")</f>
        <v/>
      </c>
      <c r="M344" s="87" t="str">
        <f ca="1">IFERROR(VLOOKUP(M343,別紙１記載例!$D$8:$H$1029,別紙１記載例!$G$5,FALSE),"")</f>
        <v/>
      </c>
      <c r="N344" s="86" t="str">
        <f ca="1">IFERROR(VLOOKUP(N343,別紙１記載例!$D$8:$H$1029,別紙１記載例!$G$5,FALSE),"")</f>
        <v/>
      </c>
      <c r="P344" s="98" t="str">
        <f ca="1">IF(COUNTIF(H344:N344,"外")&gt;0,"非対象期間",IF(COUNTIF(H344:N344,"○")+COUNTIF(H344:N344,"▲")&gt;=2,"達成","未"))</f>
        <v>未</v>
      </c>
    </row>
    <row r="345" spans="2:16" ht="8.4499999999999993" customHeight="1">
      <c r="D345" s="94"/>
    </row>
    <row r="346" spans="2:16" ht="17.100000000000001" customHeight="1">
      <c r="B346">
        <f>B343+1</f>
        <v>114</v>
      </c>
      <c r="C346" s="18" t="str">
        <f>"第"&amp;IF(B346&lt;10,DBCS(B346),B346)&amp;"週"</f>
        <v>第114週</v>
      </c>
      <c r="D346" s="94">
        <f>IFERROR(H346,"")</f>
        <v>46720</v>
      </c>
      <c r="E346" s="18" t="str">
        <f>IF(F346="","","～")</f>
        <v>～</v>
      </c>
      <c r="F346" s="94">
        <f>IFERROR(IF(AND(YEAR(H346)=YEAR(N346),MONTH(H346)=MONTH(N346)),"",N346),"")</f>
        <v>46726</v>
      </c>
      <c r="H346" s="85">
        <f>IFERROR(H343+7,"")</f>
        <v>46720</v>
      </c>
      <c r="I346" s="85">
        <f>IFERROR(H346+1,"")</f>
        <v>46721</v>
      </c>
      <c r="J346" s="85">
        <f t="shared" ref="J346:N346" si="113">IFERROR(I346+1,"")</f>
        <v>46722</v>
      </c>
      <c r="K346" s="85">
        <f t="shared" si="113"/>
        <v>46723</v>
      </c>
      <c r="L346" s="85">
        <f t="shared" si="113"/>
        <v>46724</v>
      </c>
      <c r="M346" s="95">
        <f t="shared" si="113"/>
        <v>46725</v>
      </c>
      <c r="N346" s="96">
        <f t="shared" si="113"/>
        <v>46726</v>
      </c>
    </row>
    <row r="347" spans="2:16" ht="17.100000000000001" customHeight="1">
      <c r="D347" s="94"/>
      <c r="H347" s="84" t="str">
        <f ca="1">IFERROR(VLOOKUP(H346,別紙１記載例!$D$8:$H$1029,別紙１記載例!$G$5,FALSE),"")</f>
        <v/>
      </c>
      <c r="I347" s="84" t="str">
        <f ca="1">IFERROR(VLOOKUP(I346,別紙１記載例!$D$8:$H$1029,別紙１記載例!$G$5,FALSE),"")</f>
        <v/>
      </c>
      <c r="J347" s="84" t="str">
        <f ca="1">IFERROR(VLOOKUP(J346,別紙１記載例!$D$8:$H$1029,別紙１記載例!$G$5,FALSE),"")</f>
        <v/>
      </c>
      <c r="K347" s="84" t="str">
        <f ca="1">IFERROR(VLOOKUP(K346,別紙１記載例!$D$8:$H$1029,別紙１記載例!$G$5,FALSE),"")</f>
        <v/>
      </c>
      <c r="L347" s="84" t="str">
        <f ca="1">IFERROR(VLOOKUP(L346,別紙１記載例!$D$8:$H$1029,別紙１記載例!$G$5,FALSE),"")</f>
        <v/>
      </c>
      <c r="M347" s="87" t="str">
        <f ca="1">IFERROR(VLOOKUP(M346,別紙１記載例!$D$8:$H$1029,別紙１記載例!$G$5,FALSE),"")</f>
        <v/>
      </c>
      <c r="N347" s="86" t="str">
        <f ca="1">IFERROR(VLOOKUP(N346,別紙１記載例!$D$8:$H$1029,別紙１記載例!$G$5,FALSE),"")</f>
        <v/>
      </c>
      <c r="P347" s="98" t="str">
        <f ca="1">IF(COUNTIF(H347:N347,"外")&gt;0,"非対象期間",IF(COUNTIF(H347:N347,"○")+COUNTIF(H347:N347,"▲")&gt;=2,"達成","未"))</f>
        <v>未</v>
      </c>
    </row>
    <row r="348" spans="2:16" ht="8.4499999999999993" customHeight="1">
      <c r="D348" s="94"/>
    </row>
    <row r="349" spans="2:16" ht="17.100000000000001" customHeight="1">
      <c r="B349">
        <f>B346+1</f>
        <v>115</v>
      </c>
      <c r="C349" s="18" t="str">
        <f>"第"&amp;IF(B349&lt;10,DBCS(B349),B349)&amp;"週"</f>
        <v>第115週</v>
      </c>
      <c r="D349" s="94">
        <f>IFERROR(H349,"")</f>
        <v>46727</v>
      </c>
      <c r="E349" s="18" t="str">
        <f>IF(F349="","","～")</f>
        <v/>
      </c>
      <c r="F349" s="94" t="str">
        <f>IFERROR(IF(AND(YEAR(H349)=YEAR(N349),MONTH(H349)=MONTH(N349)),"",N349),"")</f>
        <v/>
      </c>
      <c r="H349" s="85">
        <f>IFERROR(H346+7,"")</f>
        <v>46727</v>
      </c>
      <c r="I349" s="85">
        <f>IFERROR(H349+1,"")</f>
        <v>46728</v>
      </c>
      <c r="J349" s="85">
        <f t="shared" ref="J349:N349" si="114">IFERROR(I349+1,"")</f>
        <v>46729</v>
      </c>
      <c r="K349" s="85">
        <f t="shared" si="114"/>
        <v>46730</v>
      </c>
      <c r="L349" s="85">
        <f t="shared" si="114"/>
        <v>46731</v>
      </c>
      <c r="M349" s="95">
        <f t="shared" si="114"/>
        <v>46732</v>
      </c>
      <c r="N349" s="96">
        <f t="shared" si="114"/>
        <v>46733</v>
      </c>
    </row>
    <row r="350" spans="2:16" ht="17.100000000000001" customHeight="1">
      <c r="D350" s="94"/>
      <c r="H350" s="84" t="str">
        <f ca="1">IFERROR(VLOOKUP(H349,別紙１記載例!$D$8:$H$1029,別紙１記載例!$G$5,FALSE),"")</f>
        <v/>
      </c>
      <c r="I350" s="84" t="str">
        <f ca="1">IFERROR(VLOOKUP(I349,別紙１記載例!$D$8:$H$1029,別紙１記載例!$G$5,FALSE),"")</f>
        <v/>
      </c>
      <c r="J350" s="84" t="str">
        <f ca="1">IFERROR(VLOOKUP(J349,別紙１記載例!$D$8:$H$1029,別紙１記載例!$G$5,FALSE),"")</f>
        <v/>
      </c>
      <c r="K350" s="84" t="str">
        <f ca="1">IFERROR(VLOOKUP(K349,別紙１記載例!$D$8:$H$1029,別紙１記載例!$G$5,FALSE),"")</f>
        <v/>
      </c>
      <c r="L350" s="84" t="str">
        <f ca="1">IFERROR(VLOOKUP(L349,別紙１記載例!$D$8:$H$1029,別紙１記載例!$G$5,FALSE),"")</f>
        <v/>
      </c>
      <c r="M350" s="87" t="str">
        <f ca="1">IFERROR(VLOOKUP(M349,別紙１記載例!$D$8:$H$1029,別紙１記載例!$G$5,FALSE),"")</f>
        <v/>
      </c>
      <c r="N350" s="86" t="str">
        <f ca="1">IFERROR(VLOOKUP(N349,別紙１記載例!$D$8:$H$1029,別紙１記載例!$G$5,FALSE),"")</f>
        <v/>
      </c>
      <c r="P350" s="98" t="str">
        <f ca="1">IF(COUNTIF(H350:N350,"外")&gt;0,"非対象期間",IF(COUNTIF(H350:N350,"○")+COUNTIF(H350:N350,"▲")&gt;=2,"達成","未"))</f>
        <v>未</v>
      </c>
    </row>
    <row r="351" spans="2:16" ht="8.4499999999999993" customHeight="1">
      <c r="D351" s="94"/>
    </row>
    <row r="352" spans="2:16" ht="17.100000000000001" customHeight="1">
      <c r="B352">
        <f>B349+1</f>
        <v>116</v>
      </c>
      <c r="C352" s="18" t="str">
        <f>"第"&amp;IF(B352&lt;10,DBCS(B352),B352)&amp;"週"</f>
        <v>第116週</v>
      </c>
      <c r="D352" s="94">
        <f>IFERROR(H352,"")</f>
        <v>46734</v>
      </c>
      <c r="E352" s="18" t="str">
        <f>IF(F352="","","～")</f>
        <v/>
      </c>
      <c r="F352" s="94" t="str">
        <f>IFERROR(IF(AND(YEAR(H352)=YEAR(N352),MONTH(H352)=MONTH(N352)),"",N352),"")</f>
        <v/>
      </c>
      <c r="H352" s="85">
        <f>IFERROR(H349+7,"")</f>
        <v>46734</v>
      </c>
      <c r="I352" s="85">
        <f>IFERROR(H352+1,"")</f>
        <v>46735</v>
      </c>
      <c r="J352" s="85">
        <f t="shared" ref="J352:N352" si="115">IFERROR(I352+1,"")</f>
        <v>46736</v>
      </c>
      <c r="K352" s="85">
        <f t="shared" si="115"/>
        <v>46737</v>
      </c>
      <c r="L352" s="85">
        <f t="shared" si="115"/>
        <v>46738</v>
      </c>
      <c r="M352" s="95">
        <f t="shared" si="115"/>
        <v>46739</v>
      </c>
      <c r="N352" s="96">
        <f t="shared" si="115"/>
        <v>46740</v>
      </c>
    </row>
    <row r="353" spans="2:16" ht="17.100000000000001" customHeight="1">
      <c r="D353" s="94"/>
      <c r="H353" s="84" t="str">
        <f ca="1">IFERROR(VLOOKUP(H352,別紙１記載例!$D$8:$H$1029,別紙１記載例!$G$5,FALSE),"")</f>
        <v/>
      </c>
      <c r="I353" s="84" t="str">
        <f ca="1">IFERROR(VLOOKUP(I352,別紙１記載例!$D$8:$H$1029,別紙１記載例!$G$5,FALSE),"")</f>
        <v/>
      </c>
      <c r="J353" s="84" t="str">
        <f ca="1">IFERROR(VLOOKUP(J352,別紙１記載例!$D$8:$H$1029,別紙１記載例!$G$5,FALSE),"")</f>
        <v/>
      </c>
      <c r="K353" s="84" t="str">
        <f ca="1">IFERROR(VLOOKUP(K352,別紙１記載例!$D$8:$H$1029,別紙１記載例!$G$5,FALSE),"")</f>
        <v/>
      </c>
      <c r="L353" s="84" t="str">
        <f ca="1">IFERROR(VLOOKUP(L352,別紙１記載例!$D$8:$H$1029,別紙１記載例!$G$5,FALSE),"")</f>
        <v/>
      </c>
      <c r="M353" s="87" t="str">
        <f ca="1">IFERROR(VLOOKUP(M352,別紙１記載例!$D$8:$H$1029,別紙１記載例!$G$5,FALSE),"")</f>
        <v/>
      </c>
      <c r="N353" s="86" t="str">
        <f ca="1">IFERROR(VLOOKUP(N352,別紙１記載例!$D$8:$H$1029,別紙１記載例!$G$5,FALSE),"")</f>
        <v/>
      </c>
      <c r="P353" s="98" t="str">
        <f ca="1">IF(COUNTIF(H353:N353,"外")&gt;0,"非対象期間",IF(COUNTIF(H353:N353,"○")+COUNTIF(H353:N353,"▲")&gt;=2,"達成","未"))</f>
        <v>未</v>
      </c>
    </row>
    <row r="354" spans="2:16" ht="8.4499999999999993" customHeight="1">
      <c r="D354" s="94"/>
    </row>
    <row r="355" spans="2:16" ht="17.100000000000001" customHeight="1">
      <c r="B355">
        <f>B352+1</f>
        <v>117</v>
      </c>
      <c r="C355" s="18" t="str">
        <f>"第"&amp;IF(B355&lt;10,DBCS(B355),B355)&amp;"週"</f>
        <v>第117週</v>
      </c>
      <c r="D355" s="94">
        <f>IFERROR(H355,"")</f>
        <v>46741</v>
      </c>
      <c r="E355" s="18" t="str">
        <f>IF(F355="","","～")</f>
        <v/>
      </c>
      <c r="F355" s="94" t="str">
        <f>IFERROR(IF(AND(YEAR(H355)=YEAR(N355),MONTH(H355)=MONTH(N355)),"",N355),"")</f>
        <v/>
      </c>
      <c r="H355" s="85">
        <f>IFERROR(H352+7,"")</f>
        <v>46741</v>
      </c>
      <c r="I355" s="85">
        <f>IFERROR(H355+1,"")</f>
        <v>46742</v>
      </c>
      <c r="J355" s="85">
        <f t="shared" ref="J355:N355" si="116">IFERROR(I355+1,"")</f>
        <v>46743</v>
      </c>
      <c r="K355" s="85">
        <f t="shared" si="116"/>
        <v>46744</v>
      </c>
      <c r="L355" s="85">
        <f t="shared" si="116"/>
        <v>46745</v>
      </c>
      <c r="M355" s="95">
        <f t="shared" si="116"/>
        <v>46746</v>
      </c>
      <c r="N355" s="96">
        <f t="shared" si="116"/>
        <v>46747</v>
      </c>
    </row>
    <row r="356" spans="2:16" ht="17.100000000000001" customHeight="1">
      <c r="D356" s="94"/>
      <c r="H356" s="84" t="str">
        <f ca="1">IFERROR(VLOOKUP(H355,別紙１記載例!$D$8:$H$1029,別紙１記載例!$G$5,FALSE),"")</f>
        <v/>
      </c>
      <c r="I356" s="84" t="str">
        <f ca="1">IFERROR(VLOOKUP(I355,別紙１記載例!$D$8:$H$1029,別紙１記載例!$G$5,FALSE),"")</f>
        <v/>
      </c>
      <c r="J356" s="84" t="str">
        <f ca="1">IFERROR(VLOOKUP(J355,別紙１記載例!$D$8:$H$1029,別紙１記載例!$G$5,FALSE),"")</f>
        <v/>
      </c>
      <c r="K356" s="84" t="str">
        <f ca="1">IFERROR(VLOOKUP(K355,別紙１記載例!$D$8:$H$1029,別紙１記載例!$G$5,FALSE),"")</f>
        <v/>
      </c>
      <c r="L356" s="84" t="str">
        <f ca="1">IFERROR(VLOOKUP(L355,別紙１記載例!$D$8:$H$1029,別紙１記載例!$G$5,FALSE),"")</f>
        <v/>
      </c>
      <c r="M356" s="87" t="str">
        <f ca="1">IFERROR(VLOOKUP(M355,別紙１記載例!$D$8:$H$1029,別紙１記載例!$G$5,FALSE),"")</f>
        <v/>
      </c>
      <c r="N356" s="86" t="str">
        <f ca="1">IFERROR(VLOOKUP(N355,別紙１記載例!$D$8:$H$1029,別紙１記載例!$G$5,FALSE),"")</f>
        <v/>
      </c>
      <c r="P356" s="98" t="str">
        <f ca="1">IF(COUNTIF(H356:N356,"外")&gt;0,"非対象期間",IF(COUNTIF(H356:N356,"○")+COUNTIF(H356:N356,"▲")&gt;=2,"達成","未"))</f>
        <v>未</v>
      </c>
    </row>
    <row r="357" spans="2:16" ht="8.4499999999999993" customHeight="1">
      <c r="D357" s="94"/>
    </row>
    <row r="358" spans="2:16" ht="17.100000000000001" customHeight="1">
      <c r="B358">
        <f>B355+1</f>
        <v>118</v>
      </c>
      <c r="C358" s="18" t="str">
        <f>"第"&amp;IF(B358&lt;10,DBCS(B358),B358)&amp;"週"</f>
        <v>第118週</v>
      </c>
      <c r="D358" s="94">
        <f>IFERROR(H358,"")</f>
        <v>46748</v>
      </c>
      <c r="E358" s="18" t="str">
        <f>IF(F358="","","～")</f>
        <v>～</v>
      </c>
      <c r="F358" s="94">
        <f>IFERROR(IF(AND(YEAR(H358)=YEAR(N358),MONTH(H358)=MONTH(N358)),"",N358),"")</f>
        <v>46754</v>
      </c>
      <c r="H358" s="85">
        <f>IFERROR(H355+7,"")</f>
        <v>46748</v>
      </c>
      <c r="I358" s="85">
        <f>IFERROR(H358+1,"")</f>
        <v>46749</v>
      </c>
      <c r="J358" s="85">
        <f t="shared" ref="J358:N358" si="117">IFERROR(I358+1,"")</f>
        <v>46750</v>
      </c>
      <c r="K358" s="85">
        <f t="shared" si="117"/>
        <v>46751</v>
      </c>
      <c r="L358" s="85">
        <f t="shared" si="117"/>
        <v>46752</v>
      </c>
      <c r="M358" s="95">
        <f t="shared" si="117"/>
        <v>46753</v>
      </c>
      <c r="N358" s="96">
        <f t="shared" si="117"/>
        <v>46754</v>
      </c>
    </row>
    <row r="359" spans="2:16" ht="17.100000000000001" customHeight="1">
      <c r="D359" s="94"/>
      <c r="H359" s="84" t="str">
        <f ca="1">IFERROR(VLOOKUP(H358,別紙１記載例!$D$8:$H$1029,別紙１記載例!$G$5,FALSE),"")</f>
        <v/>
      </c>
      <c r="I359" s="84" t="str">
        <f ca="1">IFERROR(VLOOKUP(I358,別紙１記載例!$D$8:$H$1029,別紙１記載例!$G$5,FALSE),"")</f>
        <v/>
      </c>
      <c r="J359" s="84" t="str">
        <f ca="1">IFERROR(VLOOKUP(J358,別紙１記載例!$D$8:$H$1029,別紙１記載例!$G$5,FALSE),"")</f>
        <v/>
      </c>
      <c r="K359" s="84" t="str">
        <f ca="1">IFERROR(VLOOKUP(K358,別紙１記載例!$D$8:$H$1029,別紙１記載例!$G$5,FALSE),"")</f>
        <v/>
      </c>
      <c r="L359" s="84" t="str">
        <f ca="1">IFERROR(VLOOKUP(L358,別紙１記載例!$D$8:$H$1029,別紙１記載例!$G$5,FALSE),"")</f>
        <v/>
      </c>
      <c r="M359" s="87" t="str">
        <f ca="1">IFERROR(VLOOKUP(M358,別紙１記載例!$D$8:$H$1029,別紙１記載例!$G$5,FALSE),"")</f>
        <v/>
      </c>
      <c r="N359" s="86" t="str">
        <f ca="1">IFERROR(VLOOKUP(N358,別紙１記載例!$D$8:$H$1029,別紙１記載例!$G$5,FALSE),"")</f>
        <v/>
      </c>
      <c r="P359" s="98" t="str">
        <f ca="1">IF(COUNTIF(H359:N359,"外")&gt;0,"非対象期間",IF(COUNTIF(H359:N359,"○")+COUNTIF(H359:N359,"▲")&gt;=2,"達成","未"))</f>
        <v>未</v>
      </c>
    </row>
    <row r="360" spans="2:16" ht="8.4499999999999993" customHeight="1">
      <c r="D360" s="94"/>
    </row>
    <row r="361" spans="2:16" ht="17.100000000000001" customHeight="1">
      <c r="B361">
        <f>B358+1</f>
        <v>119</v>
      </c>
      <c r="C361" s="18" t="str">
        <f>"第"&amp;IF(B361&lt;10,DBCS(B361),B361)&amp;"週"</f>
        <v>第119週</v>
      </c>
      <c r="D361" s="94">
        <f>IFERROR(H361,"")</f>
        <v>46755</v>
      </c>
      <c r="E361" s="18" t="str">
        <f>IF(F361="","","～")</f>
        <v/>
      </c>
      <c r="F361" s="94" t="str">
        <f>IFERROR(IF(AND(YEAR(H361)=YEAR(N361),MONTH(H361)=MONTH(N361)),"",N361),"")</f>
        <v/>
      </c>
      <c r="H361" s="85">
        <f>IFERROR(H358+7,"")</f>
        <v>46755</v>
      </c>
      <c r="I361" s="85">
        <f>IFERROR(H361+1,"")</f>
        <v>46756</v>
      </c>
      <c r="J361" s="85">
        <f t="shared" ref="J361:N361" si="118">IFERROR(I361+1,"")</f>
        <v>46757</v>
      </c>
      <c r="K361" s="85">
        <f t="shared" si="118"/>
        <v>46758</v>
      </c>
      <c r="L361" s="85">
        <f t="shared" si="118"/>
        <v>46759</v>
      </c>
      <c r="M361" s="95">
        <f t="shared" si="118"/>
        <v>46760</v>
      </c>
      <c r="N361" s="96">
        <f t="shared" si="118"/>
        <v>46761</v>
      </c>
    </row>
    <row r="362" spans="2:16" ht="17.100000000000001" customHeight="1">
      <c r="D362" s="94"/>
      <c r="H362" s="84" t="str">
        <f ca="1">IFERROR(VLOOKUP(H361,別紙１記載例!$D$8:$H$1029,別紙１記載例!$G$5,FALSE),"")</f>
        <v/>
      </c>
      <c r="I362" s="84" t="str">
        <f ca="1">IFERROR(VLOOKUP(I361,別紙１記載例!$D$8:$H$1029,別紙１記載例!$G$5,FALSE),"")</f>
        <v/>
      </c>
      <c r="J362" s="84" t="str">
        <f ca="1">IFERROR(VLOOKUP(J361,別紙１記載例!$D$8:$H$1029,別紙１記載例!$G$5,FALSE),"")</f>
        <v/>
      </c>
      <c r="K362" s="84" t="str">
        <f ca="1">IFERROR(VLOOKUP(K361,別紙１記載例!$D$8:$H$1029,別紙１記載例!$G$5,FALSE),"")</f>
        <v/>
      </c>
      <c r="L362" s="84" t="str">
        <f ca="1">IFERROR(VLOOKUP(L361,別紙１記載例!$D$8:$H$1029,別紙１記載例!$G$5,FALSE),"")</f>
        <v/>
      </c>
      <c r="M362" s="87" t="str">
        <f ca="1">IFERROR(VLOOKUP(M361,別紙１記載例!$D$8:$H$1029,別紙１記載例!$G$5,FALSE),"")</f>
        <v/>
      </c>
      <c r="N362" s="86" t="str">
        <f ca="1">IFERROR(VLOOKUP(N361,別紙１記載例!$D$8:$H$1029,別紙１記載例!$G$5,FALSE),"")</f>
        <v/>
      </c>
      <c r="P362" s="98" t="str">
        <f ca="1">IF(COUNTIF(H362:N362,"外")&gt;0,"非対象期間",IF(COUNTIF(H362:N362,"○")+COUNTIF(H362:N362,"▲")&gt;=2,"達成","未"))</f>
        <v>未</v>
      </c>
    </row>
    <row r="363" spans="2:16" ht="8.4499999999999993" customHeight="1">
      <c r="D363" s="94"/>
    </row>
    <row r="364" spans="2:16" ht="17.100000000000001" customHeight="1">
      <c r="B364">
        <f>B361+1</f>
        <v>120</v>
      </c>
      <c r="C364" s="18" t="str">
        <f>"第"&amp;IF(B364&lt;10,DBCS(B364),B364)&amp;"週"</f>
        <v>第120週</v>
      </c>
      <c r="D364" s="94">
        <f>IFERROR(H364,"")</f>
        <v>46762</v>
      </c>
      <c r="E364" s="18" t="str">
        <f>IF(F364="","","～")</f>
        <v/>
      </c>
      <c r="F364" s="94" t="str">
        <f>IFERROR(IF(AND(YEAR(H364)=YEAR(N364),MONTH(H364)=MONTH(N364)),"",N364),"")</f>
        <v/>
      </c>
      <c r="H364" s="85">
        <f>IFERROR(H361+7,"")</f>
        <v>46762</v>
      </c>
      <c r="I364" s="85">
        <f>IFERROR(H364+1,"")</f>
        <v>46763</v>
      </c>
      <c r="J364" s="85">
        <f t="shared" ref="J364:N364" si="119">IFERROR(I364+1,"")</f>
        <v>46764</v>
      </c>
      <c r="K364" s="85">
        <f t="shared" si="119"/>
        <v>46765</v>
      </c>
      <c r="L364" s="85">
        <f t="shared" si="119"/>
        <v>46766</v>
      </c>
      <c r="M364" s="95">
        <f t="shared" si="119"/>
        <v>46767</v>
      </c>
      <c r="N364" s="96">
        <f t="shared" si="119"/>
        <v>46768</v>
      </c>
    </row>
    <row r="365" spans="2:16" ht="17.100000000000001" customHeight="1">
      <c r="D365" s="94"/>
      <c r="H365" s="84" t="str">
        <f ca="1">IFERROR(VLOOKUP(H364,別紙１記載例!$D$8:$H$1029,別紙１記載例!$G$5,FALSE),"")</f>
        <v/>
      </c>
      <c r="I365" s="84" t="str">
        <f ca="1">IFERROR(VLOOKUP(I364,別紙１記載例!$D$8:$H$1029,別紙１記載例!$G$5,FALSE),"")</f>
        <v/>
      </c>
      <c r="J365" s="84" t="str">
        <f ca="1">IFERROR(VLOOKUP(J364,別紙１記載例!$D$8:$H$1029,別紙１記載例!$G$5,FALSE),"")</f>
        <v/>
      </c>
      <c r="K365" s="84" t="str">
        <f ca="1">IFERROR(VLOOKUP(K364,別紙１記載例!$D$8:$H$1029,別紙１記載例!$G$5,FALSE),"")</f>
        <v/>
      </c>
      <c r="L365" s="84" t="str">
        <f ca="1">IFERROR(VLOOKUP(L364,別紙１記載例!$D$8:$H$1029,別紙１記載例!$G$5,FALSE),"")</f>
        <v/>
      </c>
      <c r="M365" s="87" t="str">
        <f ca="1">IFERROR(VLOOKUP(M364,別紙１記載例!$D$8:$H$1029,別紙１記載例!$G$5,FALSE),"")</f>
        <v/>
      </c>
      <c r="N365" s="86" t="str">
        <f ca="1">IFERROR(VLOOKUP(N364,別紙１記載例!$D$8:$H$1029,別紙１記載例!$G$5,FALSE),"")</f>
        <v/>
      </c>
      <c r="P365" s="98" t="str">
        <f ca="1">IF(COUNTIF(H365:N365,"外")&gt;0,"非対象期間",IF(COUNTIF(H365:N365,"○")+COUNTIF(H365:N365,"▲")&gt;=2,"達成","未"))</f>
        <v>未</v>
      </c>
    </row>
    <row r="366" spans="2:16" ht="8.4499999999999993" customHeight="1">
      <c r="D366" s="94"/>
    </row>
    <row r="367" spans="2:16" ht="17.100000000000001" customHeight="1">
      <c r="B367">
        <f>B364+1</f>
        <v>121</v>
      </c>
      <c r="C367" s="18" t="str">
        <f>"第"&amp;IF(B367&lt;10,DBCS(B367),B367)&amp;"週"</f>
        <v>第121週</v>
      </c>
      <c r="D367" s="94">
        <f>IFERROR(H367,"")</f>
        <v>46769</v>
      </c>
      <c r="E367" s="18" t="str">
        <f>IF(F367="","","～")</f>
        <v/>
      </c>
      <c r="F367" s="94" t="str">
        <f>IFERROR(IF(AND(YEAR(H367)=YEAR(N367),MONTH(H367)=MONTH(N367)),"",N367),"")</f>
        <v/>
      </c>
      <c r="H367" s="85">
        <f>IFERROR(H364+7,"")</f>
        <v>46769</v>
      </c>
      <c r="I367" s="85">
        <f>IFERROR(H367+1,"")</f>
        <v>46770</v>
      </c>
      <c r="J367" s="85">
        <f t="shared" ref="J367:N367" si="120">IFERROR(I367+1,"")</f>
        <v>46771</v>
      </c>
      <c r="K367" s="85">
        <f t="shared" si="120"/>
        <v>46772</v>
      </c>
      <c r="L367" s="85">
        <f t="shared" si="120"/>
        <v>46773</v>
      </c>
      <c r="M367" s="95">
        <f t="shared" si="120"/>
        <v>46774</v>
      </c>
      <c r="N367" s="96">
        <f t="shared" si="120"/>
        <v>46775</v>
      </c>
    </row>
    <row r="368" spans="2:16" ht="17.100000000000001" customHeight="1">
      <c r="D368" s="94"/>
      <c r="H368" s="84" t="str">
        <f ca="1">IFERROR(VLOOKUP(H367,別紙１記載例!$D$8:$H$1029,別紙１記載例!$G$5,FALSE),"")</f>
        <v/>
      </c>
      <c r="I368" s="84" t="str">
        <f ca="1">IFERROR(VLOOKUP(I367,別紙１記載例!$D$8:$H$1029,別紙１記載例!$G$5,FALSE),"")</f>
        <v/>
      </c>
      <c r="J368" s="84" t="str">
        <f ca="1">IFERROR(VLOOKUP(J367,別紙１記載例!$D$8:$H$1029,別紙１記載例!$G$5,FALSE),"")</f>
        <v/>
      </c>
      <c r="K368" s="84" t="str">
        <f ca="1">IFERROR(VLOOKUP(K367,別紙１記載例!$D$8:$H$1029,別紙１記載例!$G$5,FALSE),"")</f>
        <v/>
      </c>
      <c r="L368" s="84" t="str">
        <f ca="1">IFERROR(VLOOKUP(L367,別紙１記載例!$D$8:$H$1029,別紙１記載例!$G$5,FALSE),"")</f>
        <v/>
      </c>
      <c r="M368" s="87" t="str">
        <f ca="1">IFERROR(VLOOKUP(M367,別紙１記載例!$D$8:$H$1029,別紙１記載例!$G$5,FALSE),"")</f>
        <v/>
      </c>
      <c r="N368" s="86" t="str">
        <f ca="1">IFERROR(VLOOKUP(N367,別紙１記載例!$D$8:$H$1029,別紙１記載例!$G$5,FALSE),"")</f>
        <v/>
      </c>
      <c r="P368" s="98" t="str">
        <f ca="1">IF(COUNTIF(H368:N368,"外")&gt;0,"非対象期間",IF(COUNTIF(H368:N368,"○")+COUNTIF(H368:N368,"▲")&gt;=2,"達成","未"))</f>
        <v>未</v>
      </c>
    </row>
    <row r="369" spans="2:16" ht="8.4499999999999993" customHeight="1">
      <c r="D369" s="94"/>
    </row>
    <row r="370" spans="2:16" ht="17.100000000000001" customHeight="1">
      <c r="B370">
        <f>B367+1</f>
        <v>122</v>
      </c>
      <c r="C370" s="18" t="str">
        <f>"第"&amp;IF(B370&lt;10,DBCS(B370),B370)&amp;"週"</f>
        <v>第122週</v>
      </c>
      <c r="D370" s="94">
        <f>IFERROR(H370,"")</f>
        <v>46776</v>
      </c>
      <c r="E370" s="18" t="str">
        <f>IF(F370="","","～")</f>
        <v/>
      </c>
      <c r="F370" s="94" t="str">
        <f>IFERROR(IF(AND(YEAR(H370)=YEAR(N370),MONTH(H370)=MONTH(N370)),"",N370),"")</f>
        <v/>
      </c>
      <c r="H370" s="85">
        <f>IFERROR(H367+7,"")</f>
        <v>46776</v>
      </c>
      <c r="I370" s="85">
        <f>IFERROR(H370+1,"")</f>
        <v>46777</v>
      </c>
      <c r="J370" s="85">
        <f t="shared" ref="J370:N370" si="121">IFERROR(I370+1,"")</f>
        <v>46778</v>
      </c>
      <c r="K370" s="85">
        <f t="shared" si="121"/>
        <v>46779</v>
      </c>
      <c r="L370" s="85">
        <f t="shared" si="121"/>
        <v>46780</v>
      </c>
      <c r="M370" s="95">
        <f t="shared" si="121"/>
        <v>46781</v>
      </c>
      <c r="N370" s="96">
        <f t="shared" si="121"/>
        <v>46782</v>
      </c>
    </row>
    <row r="371" spans="2:16" ht="17.100000000000001" customHeight="1">
      <c r="D371" s="94"/>
      <c r="H371" s="84" t="str">
        <f ca="1">IFERROR(VLOOKUP(H370,別紙１記載例!$D$8:$H$1029,別紙１記載例!$G$5,FALSE),"")</f>
        <v/>
      </c>
      <c r="I371" s="84" t="str">
        <f ca="1">IFERROR(VLOOKUP(I370,別紙１記載例!$D$8:$H$1029,別紙１記載例!$G$5,FALSE),"")</f>
        <v/>
      </c>
      <c r="J371" s="84" t="str">
        <f ca="1">IFERROR(VLOOKUP(J370,別紙１記載例!$D$8:$H$1029,別紙１記載例!$G$5,FALSE),"")</f>
        <v/>
      </c>
      <c r="K371" s="84" t="str">
        <f ca="1">IFERROR(VLOOKUP(K370,別紙１記載例!$D$8:$H$1029,別紙１記載例!$G$5,FALSE),"")</f>
        <v/>
      </c>
      <c r="L371" s="84" t="str">
        <f ca="1">IFERROR(VLOOKUP(L370,別紙１記載例!$D$8:$H$1029,別紙１記載例!$G$5,FALSE),"")</f>
        <v/>
      </c>
      <c r="M371" s="87" t="str">
        <f ca="1">IFERROR(VLOOKUP(M370,別紙１記載例!$D$8:$H$1029,別紙１記載例!$G$5,FALSE),"")</f>
        <v/>
      </c>
      <c r="N371" s="86" t="str">
        <f ca="1">IFERROR(VLOOKUP(N370,別紙１記載例!$D$8:$H$1029,別紙１記載例!$G$5,FALSE),"")</f>
        <v/>
      </c>
      <c r="P371" s="98" t="str">
        <f ca="1">IF(COUNTIF(H371:N371,"外")&gt;0,"非対象期間",IF(COUNTIF(H371:N371,"○")+COUNTIF(H371:N371,"▲")&gt;=2,"達成","未"))</f>
        <v>未</v>
      </c>
    </row>
    <row r="372" spans="2:16" ht="8.4499999999999993" customHeight="1">
      <c r="D372" s="94"/>
    </row>
    <row r="373" spans="2:16" ht="17.100000000000001" customHeight="1">
      <c r="B373">
        <f>B370+1</f>
        <v>123</v>
      </c>
      <c r="C373" s="18" t="str">
        <f>"第"&amp;IF(B373&lt;10,DBCS(B373),B373)&amp;"週"</f>
        <v>第123週</v>
      </c>
      <c r="D373" s="94">
        <f>IFERROR(H373,"")</f>
        <v>46783</v>
      </c>
      <c r="E373" s="18" t="str">
        <f>IF(F373="","","～")</f>
        <v>～</v>
      </c>
      <c r="F373" s="94">
        <f>IFERROR(IF(AND(YEAR(H373)=YEAR(N373),MONTH(H373)=MONTH(N373)),"",N373),"")</f>
        <v>46789</v>
      </c>
      <c r="H373" s="85">
        <f>IFERROR(H370+7,"")</f>
        <v>46783</v>
      </c>
      <c r="I373" s="85">
        <f>IFERROR(H373+1,"")</f>
        <v>46784</v>
      </c>
      <c r="J373" s="85">
        <f t="shared" ref="J373:N373" si="122">IFERROR(I373+1,"")</f>
        <v>46785</v>
      </c>
      <c r="K373" s="85">
        <f t="shared" si="122"/>
        <v>46786</v>
      </c>
      <c r="L373" s="85">
        <f t="shared" si="122"/>
        <v>46787</v>
      </c>
      <c r="M373" s="95">
        <f t="shared" si="122"/>
        <v>46788</v>
      </c>
      <c r="N373" s="96">
        <f t="shared" si="122"/>
        <v>46789</v>
      </c>
    </row>
    <row r="374" spans="2:16" ht="17.100000000000001" customHeight="1">
      <c r="D374" s="94"/>
      <c r="H374" s="84" t="str">
        <f ca="1">IFERROR(VLOOKUP(H373,別紙１記載例!$D$8:$H$1029,別紙１記載例!$G$5,FALSE),"")</f>
        <v/>
      </c>
      <c r="I374" s="84" t="str">
        <f ca="1">IFERROR(VLOOKUP(I373,別紙１記載例!$D$8:$H$1029,別紙１記載例!$G$5,FALSE),"")</f>
        <v/>
      </c>
      <c r="J374" s="84" t="str">
        <f ca="1">IFERROR(VLOOKUP(J373,別紙１記載例!$D$8:$H$1029,別紙１記載例!$G$5,FALSE),"")</f>
        <v/>
      </c>
      <c r="K374" s="84" t="str">
        <f ca="1">IFERROR(VLOOKUP(K373,別紙１記載例!$D$8:$H$1029,別紙１記載例!$G$5,FALSE),"")</f>
        <v/>
      </c>
      <c r="L374" s="84" t="str">
        <f ca="1">IFERROR(VLOOKUP(L373,別紙１記載例!$D$8:$H$1029,別紙１記載例!$G$5,FALSE),"")</f>
        <v/>
      </c>
      <c r="M374" s="87" t="str">
        <f ca="1">IFERROR(VLOOKUP(M373,別紙１記載例!$D$8:$H$1029,別紙１記載例!$G$5,FALSE),"")</f>
        <v/>
      </c>
      <c r="N374" s="86" t="str">
        <f ca="1">IFERROR(VLOOKUP(N373,別紙１記載例!$D$8:$H$1029,別紙１記載例!$G$5,FALSE),"")</f>
        <v/>
      </c>
      <c r="P374" s="98" t="str">
        <f ca="1">IF(COUNTIF(H374:N374,"外")&gt;0,"非対象期間",IF(COUNTIF(H374:N374,"○")+COUNTIF(H374:N374,"▲")&gt;=2,"達成","未"))</f>
        <v>未</v>
      </c>
    </row>
    <row r="375" spans="2:16" ht="8.4499999999999993" customHeight="1">
      <c r="D375" s="94"/>
    </row>
    <row r="376" spans="2:16" ht="17.100000000000001" customHeight="1">
      <c r="B376">
        <f>B373+1</f>
        <v>124</v>
      </c>
      <c r="C376" s="18" t="str">
        <f>"第"&amp;IF(B376&lt;10,DBCS(B376),B376)&amp;"週"</f>
        <v>第124週</v>
      </c>
      <c r="D376" s="94">
        <f>IFERROR(H376,"")</f>
        <v>46790</v>
      </c>
      <c r="E376" s="18" t="str">
        <f>IF(F376="","","～")</f>
        <v/>
      </c>
      <c r="F376" s="94" t="str">
        <f>IFERROR(IF(AND(YEAR(H376)=YEAR(N376),MONTH(H376)=MONTH(N376)),"",N376),"")</f>
        <v/>
      </c>
      <c r="H376" s="85">
        <f>IFERROR(H373+7,"")</f>
        <v>46790</v>
      </c>
      <c r="I376" s="85">
        <f>IFERROR(H376+1,"")</f>
        <v>46791</v>
      </c>
      <c r="J376" s="85">
        <f t="shared" ref="J376:N376" si="123">IFERROR(I376+1,"")</f>
        <v>46792</v>
      </c>
      <c r="K376" s="85">
        <f t="shared" si="123"/>
        <v>46793</v>
      </c>
      <c r="L376" s="85">
        <f t="shared" si="123"/>
        <v>46794</v>
      </c>
      <c r="M376" s="95">
        <f t="shared" si="123"/>
        <v>46795</v>
      </c>
      <c r="N376" s="96">
        <f t="shared" si="123"/>
        <v>46796</v>
      </c>
    </row>
    <row r="377" spans="2:16" ht="17.100000000000001" customHeight="1">
      <c r="D377" s="94"/>
      <c r="H377" s="84" t="str">
        <f ca="1">IFERROR(VLOOKUP(H376,別紙１記載例!$D$8:$H$1029,別紙１記載例!$G$5,FALSE),"")</f>
        <v/>
      </c>
      <c r="I377" s="84" t="str">
        <f ca="1">IFERROR(VLOOKUP(I376,別紙１記載例!$D$8:$H$1029,別紙１記載例!$G$5,FALSE),"")</f>
        <v/>
      </c>
      <c r="J377" s="84" t="str">
        <f ca="1">IFERROR(VLOOKUP(J376,別紙１記載例!$D$8:$H$1029,別紙１記載例!$G$5,FALSE),"")</f>
        <v/>
      </c>
      <c r="K377" s="84" t="str">
        <f ca="1">IFERROR(VLOOKUP(K376,別紙１記載例!$D$8:$H$1029,別紙１記載例!$G$5,FALSE),"")</f>
        <v/>
      </c>
      <c r="L377" s="84" t="str">
        <f ca="1">IFERROR(VLOOKUP(L376,別紙１記載例!$D$8:$H$1029,別紙１記載例!$G$5,FALSE),"")</f>
        <v/>
      </c>
      <c r="M377" s="87" t="str">
        <f ca="1">IFERROR(VLOOKUP(M376,別紙１記載例!$D$8:$H$1029,別紙１記載例!$G$5,FALSE),"")</f>
        <v/>
      </c>
      <c r="N377" s="86" t="str">
        <f ca="1">IFERROR(VLOOKUP(N376,別紙１記載例!$D$8:$H$1029,別紙１記載例!$G$5,FALSE),"")</f>
        <v/>
      </c>
      <c r="P377" s="98" t="str">
        <f ca="1">IF(COUNTIF(H377:N377,"外")&gt;0,"非対象期間",IF(COUNTIF(H377:N377,"○")+COUNTIF(H377:N377,"▲")&gt;=2,"達成","未"))</f>
        <v>未</v>
      </c>
    </row>
    <row r="378" spans="2:16" ht="8.4499999999999993" customHeight="1">
      <c r="D378" s="94"/>
    </row>
    <row r="379" spans="2:16" ht="17.100000000000001" customHeight="1">
      <c r="B379">
        <f>B376+1</f>
        <v>125</v>
      </c>
      <c r="C379" s="18" t="str">
        <f>"第"&amp;IF(B379&lt;10,DBCS(B379),B379)&amp;"週"</f>
        <v>第125週</v>
      </c>
      <c r="D379" s="94">
        <f>IFERROR(H379,"")</f>
        <v>46797</v>
      </c>
      <c r="E379" s="18" t="str">
        <f>IF(F379="","","～")</f>
        <v/>
      </c>
      <c r="F379" s="94" t="str">
        <f>IFERROR(IF(AND(YEAR(H379)=YEAR(N379),MONTH(H379)=MONTH(N379)),"",N379),"")</f>
        <v/>
      </c>
      <c r="H379" s="85">
        <f>IFERROR(H376+7,"")</f>
        <v>46797</v>
      </c>
      <c r="I379" s="85">
        <f>IFERROR(H379+1,"")</f>
        <v>46798</v>
      </c>
      <c r="J379" s="85">
        <f t="shared" ref="J379:N379" si="124">IFERROR(I379+1,"")</f>
        <v>46799</v>
      </c>
      <c r="K379" s="85">
        <f t="shared" si="124"/>
        <v>46800</v>
      </c>
      <c r="L379" s="85">
        <f t="shared" si="124"/>
        <v>46801</v>
      </c>
      <c r="M379" s="95">
        <f t="shared" si="124"/>
        <v>46802</v>
      </c>
      <c r="N379" s="96">
        <f t="shared" si="124"/>
        <v>46803</v>
      </c>
    </row>
    <row r="380" spans="2:16" ht="17.100000000000001" customHeight="1">
      <c r="D380" s="94"/>
      <c r="H380" s="84" t="str">
        <f ca="1">IFERROR(VLOOKUP(H379,別紙１記載例!$D$8:$H$1029,別紙１記載例!$G$5,FALSE),"")</f>
        <v/>
      </c>
      <c r="I380" s="84" t="str">
        <f ca="1">IFERROR(VLOOKUP(I379,別紙１記載例!$D$8:$H$1029,別紙１記載例!$G$5,FALSE),"")</f>
        <v/>
      </c>
      <c r="J380" s="84" t="str">
        <f ca="1">IFERROR(VLOOKUP(J379,別紙１記載例!$D$8:$H$1029,別紙１記載例!$G$5,FALSE),"")</f>
        <v/>
      </c>
      <c r="K380" s="84" t="str">
        <f ca="1">IFERROR(VLOOKUP(K379,別紙１記載例!$D$8:$H$1029,別紙１記載例!$G$5,FALSE),"")</f>
        <v/>
      </c>
      <c r="L380" s="84" t="str">
        <f ca="1">IFERROR(VLOOKUP(L379,別紙１記載例!$D$8:$H$1029,別紙１記載例!$G$5,FALSE),"")</f>
        <v/>
      </c>
      <c r="M380" s="87" t="str">
        <f ca="1">IFERROR(VLOOKUP(M379,別紙１記載例!$D$8:$H$1029,別紙１記載例!$G$5,FALSE),"")</f>
        <v/>
      </c>
      <c r="N380" s="86" t="str">
        <f ca="1">IFERROR(VLOOKUP(N379,別紙１記載例!$D$8:$H$1029,別紙１記載例!$G$5,FALSE),"")</f>
        <v/>
      </c>
      <c r="P380" s="98" t="str">
        <f ca="1">IF(COUNTIF(H380:N380,"外")&gt;0,"非対象期間",IF(COUNTIF(H380:N380,"○")+COUNTIF(H380:N380,"▲")&gt;=2,"達成","未"))</f>
        <v>未</v>
      </c>
    </row>
    <row r="381" spans="2:16" ht="8.4499999999999993" customHeight="1">
      <c r="D381" s="94"/>
    </row>
    <row r="382" spans="2:16" ht="17.100000000000001" customHeight="1">
      <c r="B382">
        <f>B379+1</f>
        <v>126</v>
      </c>
      <c r="C382" s="18" t="str">
        <f>"第"&amp;IF(B382&lt;10,DBCS(B382),B382)&amp;"週"</f>
        <v>第126週</v>
      </c>
      <c r="D382" s="94">
        <f>IFERROR(H382,"")</f>
        <v>46804</v>
      </c>
      <c r="E382" s="18" t="str">
        <f>IF(F382="","","～")</f>
        <v/>
      </c>
      <c r="F382" s="94" t="str">
        <f>IFERROR(IF(AND(YEAR(H382)=YEAR(N382),MONTH(H382)=MONTH(N382)),"",N382),"")</f>
        <v/>
      </c>
      <c r="H382" s="85">
        <f>IFERROR(H379+7,"")</f>
        <v>46804</v>
      </c>
      <c r="I382" s="85">
        <f>IFERROR(H382+1,"")</f>
        <v>46805</v>
      </c>
      <c r="J382" s="85">
        <f t="shared" ref="J382:N382" si="125">IFERROR(I382+1,"")</f>
        <v>46806</v>
      </c>
      <c r="K382" s="85">
        <f t="shared" si="125"/>
        <v>46807</v>
      </c>
      <c r="L382" s="85">
        <f t="shared" si="125"/>
        <v>46808</v>
      </c>
      <c r="M382" s="95">
        <f t="shared" si="125"/>
        <v>46809</v>
      </c>
      <c r="N382" s="96">
        <f t="shared" si="125"/>
        <v>46810</v>
      </c>
    </row>
    <row r="383" spans="2:16" ht="17.100000000000001" customHeight="1">
      <c r="D383" s="94"/>
      <c r="H383" s="84" t="str">
        <f ca="1">IFERROR(VLOOKUP(H382,別紙１記載例!$D$8:$H$1029,別紙１記載例!$G$5,FALSE),"")</f>
        <v/>
      </c>
      <c r="I383" s="84" t="str">
        <f ca="1">IFERROR(VLOOKUP(I382,別紙１記載例!$D$8:$H$1029,別紙１記載例!$G$5,FALSE),"")</f>
        <v/>
      </c>
      <c r="J383" s="84" t="str">
        <f ca="1">IFERROR(VLOOKUP(J382,別紙１記載例!$D$8:$H$1029,別紙１記載例!$G$5,FALSE),"")</f>
        <v/>
      </c>
      <c r="K383" s="84" t="str">
        <f ca="1">IFERROR(VLOOKUP(K382,別紙１記載例!$D$8:$H$1029,別紙１記載例!$G$5,FALSE),"")</f>
        <v/>
      </c>
      <c r="L383" s="84" t="str">
        <f ca="1">IFERROR(VLOOKUP(L382,別紙１記載例!$D$8:$H$1029,別紙１記載例!$G$5,FALSE),"")</f>
        <v/>
      </c>
      <c r="M383" s="87" t="str">
        <f ca="1">IFERROR(VLOOKUP(M382,別紙１記載例!$D$8:$H$1029,別紙１記載例!$G$5,FALSE),"")</f>
        <v/>
      </c>
      <c r="N383" s="86" t="str">
        <f ca="1">IFERROR(VLOOKUP(N382,別紙１記載例!$D$8:$H$1029,別紙１記載例!$G$5,FALSE),"")</f>
        <v/>
      </c>
      <c r="P383" s="98" t="str">
        <f ca="1">IF(COUNTIF(H383:N383,"外")&gt;0,"非対象期間",IF(COUNTIF(H383:N383,"○")+COUNTIF(H383:N383,"▲")&gt;=2,"達成","未"))</f>
        <v>未</v>
      </c>
    </row>
    <row r="384" spans="2:16" ht="8.4499999999999993" customHeight="1">
      <c r="D384" s="94"/>
    </row>
    <row r="385" spans="2:16" ht="17.100000000000001" customHeight="1">
      <c r="B385">
        <f>B382+1</f>
        <v>127</v>
      </c>
      <c r="C385" s="18" t="str">
        <f>"第"&amp;IF(B385&lt;10,DBCS(B385),B385)&amp;"週"</f>
        <v>第127週</v>
      </c>
      <c r="D385" s="94">
        <f>IFERROR(H385,"")</f>
        <v>46811</v>
      </c>
      <c r="E385" s="18" t="str">
        <f>IF(F385="","","～")</f>
        <v>～</v>
      </c>
      <c r="F385" s="94">
        <f>IFERROR(IF(AND(YEAR(H385)=YEAR(N385),MONTH(H385)=MONTH(N385)),"",N385),"")</f>
        <v>46817</v>
      </c>
      <c r="H385" s="85">
        <f>IFERROR(H382+7,"")</f>
        <v>46811</v>
      </c>
      <c r="I385" s="85">
        <f>IFERROR(H385+1,"")</f>
        <v>46812</v>
      </c>
      <c r="J385" s="85">
        <f t="shared" ref="J385:N385" si="126">IFERROR(I385+1,"")</f>
        <v>46813</v>
      </c>
      <c r="K385" s="85">
        <f t="shared" si="126"/>
        <v>46814</v>
      </c>
      <c r="L385" s="85">
        <f t="shared" si="126"/>
        <v>46815</v>
      </c>
      <c r="M385" s="95">
        <f t="shared" si="126"/>
        <v>46816</v>
      </c>
      <c r="N385" s="96">
        <f t="shared" si="126"/>
        <v>46817</v>
      </c>
    </row>
    <row r="386" spans="2:16" ht="17.100000000000001" customHeight="1">
      <c r="D386" s="94"/>
      <c r="H386" s="84" t="str">
        <f ca="1">IFERROR(VLOOKUP(H385,別紙１記載例!$D$8:$H$1029,別紙１記載例!$G$5,FALSE),"")</f>
        <v/>
      </c>
      <c r="I386" s="84" t="str">
        <f ca="1">IFERROR(VLOOKUP(I385,別紙１記載例!$D$8:$H$1029,別紙１記載例!$G$5,FALSE),"")</f>
        <v/>
      </c>
      <c r="J386" s="84" t="str">
        <f ca="1">IFERROR(VLOOKUP(J385,別紙１記載例!$D$8:$H$1029,別紙１記載例!$G$5,FALSE),"")</f>
        <v/>
      </c>
      <c r="K386" s="84" t="str">
        <f ca="1">IFERROR(VLOOKUP(K385,別紙１記載例!$D$8:$H$1029,別紙１記載例!$G$5,FALSE),"")</f>
        <v/>
      </c>
      <c r="L386" s="84" t="str">
        <f ca="1">IFERROR(VLOOKUP(L385,別紙１記載例!$D$8:$H$1029,別紙１記載例!$G$5,FALSE),"")</f>
        <v/>
      </c>
      <c r="M386" s="87" t="str">
        <f ca="1">IFERROR(VLOOKUP(M385,別紙１記載例!$D$8:$H$1029,別紙１記載例!$G$5,FALSE),"")</f>
        <v/>
      </c>
      <c r="N386" s="86" t="str">
        <f ca="1">IFERROR(VLOOKUP(N385,別紙１記載例!$D$8:$H$1029,別紙１記載例!$G$5,FALSE),"")</f>
        <v/>
      </c>
      <c r="P386" s="98" t="str">
        <f ca="1">IF(COUNTIF(H386:N386,"外")&gt;0,"非対象期間",IF(COUNTIF(H386:N386,"○")+COUNTIF(H386:N386,"▲")&gt;=2,"達成","未"))</f>
        <v>未</v>
      </c>
    </row>
    <row r="387" spans="2:16" ht="8.4499999999999993" customHeight="1">
      <c r="D387" s="94"/>
    </row>
    <row r="388" spans="2:16" ht="17.100000000000001" customHeight="1">
      <c r="B388">
        <f>B385+1</f>
        <v>128</v>
      </c>
      <c r="C388" s="18" t="str">
        <f>"第"&amp;IF(B388&lt;10,DBCS(B388),B388)&amp;"週"</f>
        <v>第128週</v>
      </c>
      <c r="D388" s="94">
        <f>IFERROR(H388,"")</f>
        <v>46818</v>
      </c>
      <c r="E388" s="18" t="str">
        <f>IF(F388="","","～")</f>
        <v/>
      </c>
      <c r="F388" s="94" t="str">
        <f>IFERROR(IF(AND(YEAR(H388)=YEAR(N388),MONTH(H388)=MONTH(N388)),"",N388),"")</f>
        <v/>
      </c>
      <c r="H388" s="85">
        <f>IFERROR(H385+7,"")</f>
        <v>46818</v>
      </c>
      <c r="I388" s="85">
        <f>IFERROR(H388+1,"")</f>
        <v>46819</v>
      </c>
      <c r="J388" s="85">
        <f t="shared" ref="J388:N388" si="127">IFERROR(I388+1,"")</f>
        <v>46820</v>
      </c>
      <c r="K388" s="85">
        <f t="shared" si="127"/>
        <v>46821</v>
      </c>
      <c r="L388" s="85">
        <f t="shared" si="127"/>
        <v>46822</v>
      </c>
      <c r="M388" s="95">
        <f t="shared" si="127"/>
        <v>46823</v>
      </c>
      <c r="N388" s="96">
        <f t="shared" si="127"/>
        <v>46824</v>
      </c>
    </row>
    <row r="389" spans="2:16" ht="17.100000000000001" customHeight="1">
      <c r="D389" s="94"/>
      <c r="H389" s="84" t="str">
        <f ca="1">IFERROR(VLOOKUP(H388,別紙１記載例!$D$8:$H$1029,別紙１記載例!$G$5,FALSE),"")</f>
        <v/>
      </c>
      <c r="I389" s="84" t="str">
        <f ca="1">IFERROR(VLOOKUP(I388,別紙１記載例!$D$8:$H$1029,別紙１記載例!$G$5,FALSE),"")</f>
        <v/>
      </c>
      <c r="J389" s="84" t="str">
        <f ca="1">IFERROR(VLOOKUP(J388,別紙１記載例!$D$8:$H$1029,別紙１記載例!$G$5,FALSE),"")</f>
        <v/>
      </c>
      <c r="K389" s="84" t="str">
        <f ca="1">IFERROR(VLOOKUP(K388,別紙１記載例!$D$8:$H$1029,別紙１記載例!$G$5,FALSE),"")</f>
        <v/>
      </c>
      <c r="L389" s="84" t="str">
        <f ca="1">IFERROR(VLOOKUP(L388,別紙１記載例!$D$8:$H$1029,別紙１記載例!$G$5,FALSE),"")</f>
        <v/>
      </c>
      <c r="M389" s="87" t="str">
        <f ca="1">IFERROR(VLOOKUP(M388,別紙１記載例!$D$8:$H$1029,別紙１記載例!$G$5,FALSE),"")</f>
        <v/>
      </c>
      <c r="N389" s="86" t="str">
        <f ca="1">IFERROR(VLOOKUP(N388,別紙１記載例!$D$8:$H$1029,別紙１記載例!$G$5,FALSE),"")</f>
        <v/>
      </c>
      <c r="P389" s="98" t="str">
        <f ca="1">IF(COUNTIF(H389:N389,"外")&gt;0,"非対象期間",IF(COUNTIF(H389:N389,"○")+COUNTIF(H389:N389,"▲")&gt;=2,"達成","未"))</f>
        <v>未</v>
      </c>
    </row>
    <row r="390" spans="2:16" ht="8.4499999999999993" customHeight="1">
      <c r="D390" s="94"/>
    </row>
    <row r="391" spans="2:16" ht="17.100000000000001" customHeight="1">
      <c r="B391">
        <f>B388+1</f>
        <v>129</v>
      </c>
      <c r="C391" s="18" t="str">
        <f>"第"&amp;IF(B391&lt;10,DBCS(B391),B391)&amp;"週"</f>
        <v>第129週</v>
      </c>
      <c r="D391" s="94">
        <f>IFERROR(H391,"")</f>
        <v>46825</v>
      </c>
      <c r="E391" s="18" t="str">
        <f>IF(F391="","","～")</f>
        <v/>
      </c>
      <c r="F391" s="94" t="str">
        <f>IFERROR(IF(AND(YEAR(H391)=YEAR(N391),MONTH(H391)=MONTH(N391)),"",N391),"")</f>
        <v/>
      </c>
      <c r="H391" s="85">
        <f>IFERROR(H388+7,"")</f>
        <v>46825</v>
      </c>
      <c r="I391" s="85">
        <f>IFERROR(H391+1,"")</f>
        <v>46826</v>
      </c>
      <c r="J391" s="85">
        <f t="shared" ref="J391:N391" si="128">IFERROR(I391+1,"")</f>
        <v>46827</v>
      </c>
      <c r="K391" s="85">
        <f t="shared" si="128"/>
        <v>46828</v>
      </c>
      <c r="L391" s="85">
        <f t="shared" si="128"/>
        <v>46829</v>
      </c>
      <c r="M391" s="95">
        <f t="shared" si="128"/>
        <v>46830</v>
      </c>
      <c r="N391" s="96">
        <f t="shared" si="128"/>
        <v>46831</v>
      </c>
    </row>
    <row r="392" spans="2:16" ht="17.100000000000001" customHeight="1">
      <c r="D392" s="94"/>
      <c r="H392" s="84" t="str">
        <f ca="1">IFERROR(VLOOKUP(H391,別紙１記載例!$D$8:$H$1029,別紙１記載例!$G$5,FALSE),"")</f>
        <v/>
      </c>
      <c r="I392" s="84" t="str">
        <f ca="1">IFERROR(VLOOKUP(I391,別紙１記載例!$D$8:$H$1029,別紙１記載例!$G$5,FALSE),"")</f>
        <v/>
      </c>
      <c r="J392" s="84" t="str">
        <f ca="1">IFERROR(VLOOKUP(J391,別紙１記載例!$D$8:$H$1029,別紙１記載例!$G$5,FALSE),"")</f>
        <v/>
      </c>
      <c r="K392" s="84" t="str">
        <f ca="1">IFERROR(VLOOKUP(K391,別紙１記載例!$D$8:$H$1029,別紙１記載例!$G$5,FALSE),"")</f>
        <v/>
      </c>
      <c r="L392" s="84" t="str">
        <f ca="1">IFERROR(VLOOKUP(L391,別紙１記載例!$D$8:$H$1029,別紙１記載例!$G$5,FALSE),"")</f>
        <v/>
      </c>
      <c r="M392" s="87" t="str">
        <f ca="1">IFERROR(VLOOKUP(M391,別紙１記載例!$D$8:$H$1029,別紙１記載例!$G$5,FALSE),"")</f>
        <v/>
      </c>
      <c r="N392" s="86" t="str">
        <f ca="1">IFERROR(VLOOKUP(N391,別紙１記載例!$D$8:$H$1029,別紙１記載例!$G$5,FALSE),"")</f>
        <v/>
      </c>
      <c r="P392" s="98" t="str">
        <f ca="1">IF(COUNTIF(H392:N392,"外")&gt;0,"非対象期間",IF(COUNTIF(H392:N392,"○")+COUNTIF(H392:N392,"▲")&gt;=2,"達成","未"))</f>
        <v>未</v>
      </c>
    </row>
    <row r="393" spans="2:16" ht="8.4499999999999993" customHeight="1">
      <c r="D393" s="94"/>
    </row>
    <row r="394" spans="2:16" ht="17.100000000000001" customHeight="1">
      <c r="B394">
        <f>B391+1</f>
        <v>130</v>
      </c>
      <c r="C394" s="18" t="str">
        <f>"第"&amp;IF(B394&lt;10,DBCS(B394),B394)&amp;"週"</f>
        <v>第130週</v>
      </c>
      <c r="D394" s="94">
        <f>IFERROR(H394,"")</f>
        <v>46832</v>
      </c>
      <c r="E394" s="18" t="str">
        <f>IF(F394="","","～")</f>
        <v/>
      </c>
      <c r="F394" s="94" t="str">
        <f>IFERROR(IF(AND(YEAR(H394)=YEAR(N394),MONTH(H394)=MONTH(N394)),"",N394),"")</f>
        <v/>
      </c>
      <c r="H394" s="85">
        <f>IFERROR(H391+7,"")</f>
        <v>46832</v>
      </c>
      <c r="I394" s="85">
        <f>IFERROR(H394+1,"")</f>
        <v>46833</v>
      </c>
      <c r="J394" s="85">
        <f t="shared" ref="J394:N394" si="129">IFERROR(I394+1,"")</f>
        <v>46834</v>
      </c>
      <c r="K394" s="85">
        <f t="shared" si="129"/>
        <v>46835</v>
      </c>
      <c r="L394" s="85">
        <f t="shared" si="129"/>
        <v>46836</v>
      </c>
      <c r="M394" s="95">
        <f t="shared" si="129"/>
        <v>46837</v>
      </c>
      <c r="N394" s="96">
        <f t="shared" si="129"/>
        <v>46838</v>
      </c>
    </row>
    <row r="395" spans="2:16" ht="17.100000000000001" customHeight="1">
      <c r="D395" s="94"/>
      <c r="H395" s="84" t="str">
        <f ca="1">IFERROR(VLOOKUP(H394,別紙１記載例!$D$8:$H$1029,別紙１記載例!$G$5,FALSE),"")</f>
        <v/>
      </c>
      <c r="I395" s="84" t="str">
        <f ca="1">IFERROR(VLOOKUP(I394,別紙１記載例!$D$8:$H$1029,別紙１記載例!$G$5,FALSE),"")</f>
        <v/>
      </c>
      <c r="J395" s="84" t="str">
        <f ca="1">IFERROR(VLOOKUP(J394,別紙１記載例!$D$8:$H$1029,別紙１記載例!$G$5,FALSE),"")</f>
        <v/>
      </c>
      <c r="K395" s="84" t="str">
        <f ca="1">IFERROR(VLOOKUP(K394,別紙１記載例!$D$8:$H$1029,別紙１記載例!$G$5,FALSE),"")</f>
        <v/>
      </c>
      <c r="L395" s="84" t="str">
        <f ca="1">IFERROR(VLOOKUP(L394,別紙１記載例!$D$8:$H$1029,別紙１記載例!$G$5,FALSE),"")</f>
        <v/>
      </c>
      <c r="M395" s="87" t="str">
        <f ca="1">IFERROR(VLOOKUP(M394,別紙１記載例!$D$8:$H$1029,別紙１記載例!$G$5,FALSE),"")</f>
        <v/>
      </c>
      <c r="N395" s="86" t="str">
        <f ca="1">IFERROR(VLOOKUP(N394,別紙１記載例!$D$8:$H$1029,別紙１記載例!$G$5,FALSE),"")</f>
        <v/>
      </c>
      <c r="P395" s="98" t="str">
        <f ca="1">IF(COUNTIF(H395:N395,"外")&gt;0,"非対象期間",IF(COUNTIF(H395:N395,"○")+COUNTIF(H395:N395,"▲")&gt;=2,"達成","未"))</f>
        <v>未</v>
      </c>
    </row>
    <row r="396" spans="2:16" ht="8.4499999999999993" customHeight="1">
      <c r="D396" s="94"/>
    </row>
    <row r="397" spans="2:16" ht="17.100000000000001" customHeight="1">
      <c r="B397">
        <f>B394+1</f>
        <v>131</v>
      </c>
      <c r="C397" s="18" t="str">
        <f>"第"&amp;IF(B397&lt;10,DBCS(B397),B397)&amp;"週"</f>
        <v>第131週</v>
      </c>
      <c r="D397" s="94">
        <f>IFERROR(H397,"")</f>
        <v>46839</v>
      </c>
      <c r="E397" s="18" t="str">
        <f>IF(F397="","","～")</f>
        <v>～</v>
      </c>
      <c r="F397" s="94">
        <f>IFERROR(IF(AND(YEAR(H397)=YEAR(N397),MONTH(H397)=MONTH(N397)),"",N397),"")</f>
        <v>46845</v>
      </c>
      <c r="H397" s="85">
        <f>IFERROR(H394+7,"")</f>
        <v>46839</v>
      </c>
      <c r="I397" s="85">
        <f>IFERROR(H397+1,"")</f>
        <v>46840</v>
      </c>
      <c r="J397" s="85">
        <f t="shared" ref="J397:N397" si="130">IFERROR(I397+1,"")</f>
        <v>46841</v>
      </c>
      <c r="K397" s="85">
        <f t="shared" si="130"/>
        <v>46842</v>
      </c>
      <c r="L397" s="85">
        <f t="shared" si="130"/>
        <v>46843</v>
      </c>
      <c r="M397" s="95">
        <f t="shared" si="130"/>
        <v>46844</v>
      </c>
      <c r="N397" s="96">
        <f t="shared" si="130"/>
        <v>46845</v>
      </c>
    </row>
    <row r="398" spans="2:16" ht="17.100000000000001" customHeight="1">
      <c r="D398" s="94"/>
      <c r="H398" s="84" t="str">
        <f ca="1">IFERROR(VLOOKUP(H397,別紙１記載例!$D$8:$H$1029,別紙１記載例!$G$5,FALSE),"")</f>
        <v/>
      </c>
      <c r="I398" s="84" t="str">
        <f ca="1">IFERROR(VLOOKUP(I397,別紙１記載例!$D$8:$H$1029,別紙１記載例!$G$5,FALSE),"")</f>
        <v/>
      </c>
      <c r="J398" s="84" t="str">
        <f ca="1">IFERROR(VLOOKUP(J397,別紙１記載例!$D$8:$H$1029,別紙１記載例!$G$5,FALSE),"")</f>
        <v/>
      </c>
      <c r="K398" s="84" t="str">
        <f ca="1">IFERROR(VLOOKUP(K397,別紙１記載例!$D$8:$H$1029,別紙１記載例!$G$5,FALSE),"")</f>
        <v/>
      </c>
      <c r="L398" s="84" t="str">
        <f ca="1">IFERROR(VLOOKUP(L397,別紙１記載例!$D$8:$H$1029,別紙１記載例!$G$5,FALSE),"")</f>
        <v/>
      </c>
      <c r="M398" s="87" t="str">
        <f ca="1">IFERROR(VLOOKUP(M397,別紙１記載例!$D$8:$H$1029,別紙１記載例!$G$5,FALSE),"")</f>
        <v/>
      </c>
      <c r="N398" s="86" t="str">
        <f ca="1">IFERROR(VLOOKUP(N397,別紙１記載例!$D$8:$H$1029,別紙１記載例!$G$5,FALSE),"")</f>
        <v/>
      </c>
      <c r="P398" s="98" t="str">
        <f ca="1">IF(COUNTIF(H398:N398,"外")&gt;0,"非対象期間",IF(COUNTIF(H398:N398,"○")+COUNTIF(H398:N398,"▲")&gt;=2,"達成","未"))</f>
        <v>未</v>
      </c>
    </row>
    <row r="399" spans="2:16" ht="8.4499999999999993" customHeight="1">
      <c r="D399" s="94"/>
    </row>
    <row r="400" spans="2:16" ht="17.100000000000001" customHeight="1">
      <c r="B400">
        <f>B397+1</f>
        <v>132</v>
      </c>
      <c r="C400" s="18" t="str">
        <f>"第"&amp;IF(B400&lt;10,DBCS(B400),B400)&amp;"週"</f>
        <v>第132週</v>
      </c>
      <c r="D400" s="94">
        <f>IFERROR(H400,"")</f>
        <v>46846</v>
      </c>
      <c r="E400" s="18" t="str">
        <f>IF(F400="","","～")</f>
        <v/>
      </c>
      <c r="F400" s="94" t="str">
        <f>IFERROR(IF(AND(YEAR(H400)=YEAR(N400),MONTH(H400)=MONTH(N400)),"",N400),"")</f>
        <v/>
      </c>
      <c r="H400" s="85">
        <f>IFERROR(H397+7,"")</f>
        <v>46846</v>
      </c>
      <c r="I400" s="85">
        <f>IFERROR(H400+1,"")</f>
        <v>46847</v>
      </c>
      <c r="J400" s="85">
        <f t="shared" ref="J400:N400" si="131">IFERROR(I400+1,"")</f>
        <v>46848</v>
      </c>
      <c r="K400" s="85">
        <f t="shared" si="131"/>
        <v>46849</v>
      </c>
      <c r="L400" s="85">
        <f t="shared" si="131"/>
        <v>46850</v>
      </c>
      <c r="M400" s="95">
        <f t="shared" si="131"/>
        <v>46851</v>
      </c>
      <c r="N400" s="96">
        <f t="shared" si="131"/>
        <v>46852</v>
      </c>
    </row>
    <row r="401" spans="2:16" ht="17.100000000000001" customHeight="1">
      <c r="D401" s="94"/>
      <c r="H401" s="84" t="str">
        <f ca="1">IFERROR(VLOOKUP(H400,別紙１記載例!$D$8:$H$1029,別紙１記載例!$G$5,FALSE),"")</f>
        <v/>
      </c>
      <c r="I401" s="84" t="str">
        <f ca="1">IFERROR(VLOOKUP(I400,別紙１記載例!$D$8:$H$1029,別紙１記載例!$G$5,FALSE),"")</f>
        <v/>
      </c>
      <c r="J401" s="84" t="str">
        <f ca="1">IFERROR(VLOOKUP(J400,別紙１記載例!$D$8:$H$1029,別紙１記載例!$G$5,FALSE),"")</f>
        <v/>
      </c>
      <c r="K401" s="84" t="str">
        <f ca="1">IFERROR(VLOOKUP(K400,別紙１記載例!$D$8:$H$1029,別紙１記載例!$G$5,FALSE),"")</f>
        <v/>
      </c>
      <c r="L401" s="84" t="str">
        <f ca="1">IFERROR(VLOOKUP(L400,別紙１記載例!$D$8:$H$1029,別紙１記載例!$G$5,FALSE),"")</f>
        <v/>
      </c>
      <c r="M401" s="87" t="str">
        <f ca="1">IFERROR(VLOOKUP(M400,別紙１記載例!$D$8:$H$1029,別紙１記載例!$G$5,FALSE),"")</f>
        <v/>
      </c>
      <c r="N401" s="86" t="str">
        <f ca="1">IFERROR(VLOOKUP(N400,別紙１記載例!$D$8:$H$1029,別紙１記載例!$G$5,FALSE),"")</f>
        <v/>
      </c>
      <c r="P401" s="98" t="str">
        <f ca="1">IF(COUNTIF(H401:N401,"外")&gt;0,"非対象期間",IF(COUNTIF(H401:N401,"○")+COUNTIF(H401:N401,"▲")&gt;=2,"達成","未"))</f>
        <v>未</v>
      </c>
    </row>
    <row r="402" spans="2:16" ht="8.4499999999999993" customHeight="1">
      <c r="D402" s="94"/>
    </row>
    <row r="403" spans="2:16" ht="17.100000000000001" customHeight="1">
      <c r="B403">
        <f>B400+1</f>
        <v>133</v>
      </c>
      <c r="C403" s="18" t="str">
        <f>"第"&amp;IF(B403&lt;10,DBCS(B403),B403)&amp;"週"</f>
        <v>第133週</v>
      </c>
      <c r="D403" s="94">
        <f>IFERROR(H403,"")</f>
        <v>46853</v>
      </c>
      <c r="E403" s="18" t="str">
        <f>IF(F403="","","～")</f>
        <v/>
      </c>
      <c r="F403" s="94" t="str">
        <f>IFERROR(IF(AND(YEAR(H403)=YEAR(N403),MONTH(H403)=MONTH(N403)),"",N403),"")</f>
        <v/>
      </c>
      <c r="H403" s="85">
        <f>IFERROR(H400+7,"")</f>
        <v>46853</v>
      </c>
      <c r="I403" s="85">
        <f>IFERROR(H403+1,"")</f>
        <v>46854</v>
      </c>
      <c r="J403" s="85">
        <f t="shared" ref="J403:N403" si="132">IFERROR(I403+1,"")</f>
        <v>46855</v>
      </c>
      <c r="K403" s="85">
        <f t="shared" si="132"/>
        <v>46856</v>
      </c>
      <c r="L403" s="85">
        <f t="shared" si="132"/>
        <v>46857</v>
      </c>
      <c r="M403" s="95">
        <f t="shared" si="132"/>
        <v>46858</v>
      </c>
      <c r="N403" s="96">
        <f t="shared" si="132"/>
        <v>46859</v>
      </c>
    </row>
    <row r="404" spans="2:16" ht="17.100000000000001" customHeight="1">
      <c r="D404" s="94"/>
      <c r="H404" s="84" t="str">
        <f ca="1">IFERROR(VLOOKUP(H403,別紙１記載例!$D$8:$H$1029,別紙１記載例!$G$5,FALSE),"")</f>
        <v/>
      </c>
      <c r="I404" s="84" t="str">
        <f ca="1">IFERROR(VLOOKUP(I403,別紙１記載例!$D$8:$H$1029,別紙１記載例!$G$5,FALSE),"")</f>
        <v/>
      </c>
      <c r="J404" s="84" t="str">
        <f ca="1">IFERROR(VLOOKUP(J403,別紙１記載例!$D$8:$H$1029,別紙１記載例!$G$5,FALSE),"")</f>
        <v/>
      </c>
      <c r="K404" s="84" t="str">
        <f ca="1">IFERROR(VLOOKUP(K403,別紙１記載例!$D$8:$H$1029,別紙１記載例!$G$5,FALSE),"")</f>
        <v/>
      </c>
      <c r="L404" s="84" t="str">
        <f ca="1">IFERROR(VLOOKUP(L403,別紙１記載例!$D$8:$H$1029,別紙１記載例!$G$5,FALSE),"")</f>
        <v/>
      </c>
      <c r="M404" s="87" t="str">
        <f ca="1">IFERROR(VLOOKUP(M403,別紙１記載例!$D$8:$H$1029,別紙１記載例!$G$5,FALSE),"")</f>
        <v/>
      </c>
      <c r="N404" s="86" t="str">
        <f ca="1">IFERROR(VLOOKUP(N403,別紙１記載例!$D$8:$H$1029,別紙１記載例!$G$5,FALSE),"")</f>
        <v/>
      </c>
      <c r="P404" s="98" t="str">
        <f ca="1">IF(COUNTIF(H404:N404,"外")&gt;0,"非対象期間",IF(COUNTIF(H404:N404,"○")+COUNTIF(H404:N404,"▲")&gt;=2,"達成","未"))</f>
        <v>未</v>
      </c>
    </row>
    <row r="405" spans="2:16" ht="8.4499999999999993" customHeight="1">
      <c r="D405" s="94"/>
    </row>
    <row r="406" spans="2:16" ht="17.100000000000001" customHeight="1">
      <c r="B406">
        <f>B403+1</f>
        <v>134</v>
      </c>
      <c r="C406" s="18" t="str">
        <f>"第"&amp;IF(B406&lt;10,DBCS(B406),B406)&amp;"週"</f>
        <v>第134週</v>
      </c>
      <c r="D406" s="94">
        <f>IFERROR(H406,"")</f>
        <v>46860</v>
      </c>
      <c r="E406" s="18" t="str">
        <f>IF(F406="","","～")</f>
        <v/>
      </c>
      <c r="F406" s="94" t="str">
        <f>IFERROR(IF(AND(YEAR(H406)=YEAR(N406),MONTH(H406)=MONTH(N406)),"",N406),"")</f>
        <v/>
      </c>
      <c r="H406" s="85">
        <f>IFERROR(H403+7,"")</f>
        <v>46860</v>
      </c>
      <c r="I406" s="85">
        <f>IFERROR(H406+1,"")</f>
        <v>46861</v>
      </c>
      <c r="J406" s="85">
        <f t="shared" ref="J406:N406" si="133">IFERROR(I406+1,"")</f>
        <v>46862</v>
      </c>
      <c r="K406" s="85">
        <f t="shared" si="133"/>
        <v>46863</v>
      </c>
      <c r="L406" s="85">
        <f t="shared" si="133"/>
        <v>46864</v>
      </c>
      <c r="M406" s="95">
        <f t="shared" si="133"/>
        <v>46865</v>
      </c>
      <c r="N406" s="96">
        <f t="shared" si="133"/>
        <v>46866</v>
      </c>
    </row>
    <row r="407" spans="2:16" ht="17.100000000000001" customHeight="1">
      <c r="D407" s="94"/>
      <c r="H407" s="84" t="str">
        <f ca="1">IFERROR(VLOOKUP(H406,別紙１記載例!$D$8:$H$1029,別紙１記載例!$G$5,FALSE),"")</f>
        <v/>
      </c>
      <c r="I407" s="84" t="str">
        <f ca="1">IFERROR(VLOOKUP(I406,別紙１記載例!$D$8:$H$1029,別紙１記載例!$G$5,FALSE),"")</f>
        <v/>
      </c>
      <c r="J407" s="84" t="str">
        <f ca="1">IFERROR(VLOOKUP(J406,別紙１記載例!$D$8:$H$1029,別紙１記載例!$G$5,FALSE),"")</f>
        <v/>
      </c>
      <c r="K407" s="84" t="str">
        <f ca="1">IFERROR(VLOOKUP(K406,別紙１記載例!$D$8:$H$1029,別紙１記載例!$G$5,FALSE),"")</f>
        <v/>
      </c>
      <c r="L407" s="84" t="str">
        <f ca="1">IFERROR(VLOOKUP(L406,別紙１記載例!$D$8:$H$1029,別紙１記載例!$G$5,FALSE),"")</f>
        <v/>
      </c>
      <c r="M407" s="87" t="str">
        <f ca="1">IFERROR(VLOOKUP(M406,別紙１記載例!$D$8:$H$1029,別紙１記載例!$G$5,FALSE),"")</f>
        <v/>
      </c>
      <c r="N407" s="86" t="str">
        <f ca="1">IFERROR(VLOOKUP(N406,別紙１記載例!$D$8:$H$1029,別紙１記載例!$G$5,FALSE),"")</f>
        <v/>
      </c>
      <c r="P407" s="98" t="str">
        <f ca="1">IF(COUNTIF(H407:N407,"外")&gt;0,"非対象期間",IF(COUNTIF(H407:N407,"○")+COUNTIF(H407:N407,"▲")&gt;=2,"達成","未"))</f>
        <v>未</v>
      </c>
    </row>
    <row r="408" spans="2:16" ht="8.4499999999999993" customHeight="1">
      <c r="D408" s="94"/>
    </row>
    <row r="409" spans="2:16" ht="17.100000000000001" customHeight="1">
      <c r="B409">
        <f>B406+1</f>
        <v>135</v>
      </c>
      <c r="C409" s="18" t="str">
        <f>"第"&amp;IF(B409&lt;10,DBCS(B409),B409)&amp;"週"</f>
        <v>第135週</v>
      </c>
      <c r="D409" s="94">
        <f>IFERROR(H409,"")</f>
        <v>46867</v>
      </c>
      <c r="E409" s="18" t="str">
        <f>IF(F409="","","～")</f>
        <v/>
      </c>
      <c r="F409" s="94" t="str">
        <f>IFERROR(IF(AND(YEAR(H409)=YEAR(N409),MONTH(H409)=MONTH(N409)),"",N409),"")</f>
        <v/>
      </c>
      <c r="H409" s="85">
        <f>IFERROR(H406+7,"")</f>
        <v>46867</v>
      </c>
      <c r="I409" s="85">
        <f>IFERROR(H409+1,"")</f>
        <v>46868</v>
      </c>
      <c r="J409" s="85">
        <f t="shared" ref="J409:N409" si="134">IFERROR(I409+1,"")</f>
        <v>46869</v>
      </c>
      <c r="K409" s="85">
        <f t="shared" si="134"/>
        <v>46870</v>
      </c>
      <c r="L409" s="85">
        <f t="shared" si="134"/>
        <v>46871</v>
      </c>
      <c r="M409" s="95">
        <f t="shared" si="134"/>
        <v>46872</v>
      </c>
      <c r="N409" s="96">
        <f t="shared" si="134"/>
        <v>46873</v>
      </c>
    </row>
    <row r="410" spans="2:16" ht="17.100000000000001" customHeight="1">
      <c r="D410" s="94"/>
      <c r="H410" s="84" t="str">
        <f ca="1">IFERROR(VLOOKUP(H409,別紙１記載例!$D$8:$H$1029,別紙１記載例!$G$5,FALSE),"")</f>
        <v/>
      </c>
      <c r="I410" s="84" t="str">
        <f ca="1">IFERROR(VLOOKUP(I409,別紙１記載例!$D$8:$H$1029,別紙１記載例!$G$5,FALSE),"")</f>
        <v/>
      </c>
      <c r="J410" s="84" t="str">
        <f ca="1">IFERROR(VLOOKUP(J409,別紙１記載例!$D$8:$H$1029,別紙１記載例!$G$5,FALSE),"")</f>
        <v/>
      </c>
      <c r="K410" s="84" t="str">
        <f ca="1">IFERROR(VLOOKUP(K409,別紙１記載例!$D$8:$H$1029,別紙１記載例!$G$5,FALSE),"")</f>
        <v/>
      </c>
      <c r="L410" s="84" t="str">
        <f ca="1">IFERROR(VLOOKUP(L409,別紙１記載例!$D$8:$H$1029,別紙１記載例!$G$5,FALSE),"")</f>
        <v/>
      </c>
      <c r="M410" s="87" t="str">
        <f ca="1">IFERROR(VLOOKUP(M409,別紙１記載例!$D$8:$H$1029,別紙１記載例!$G$5,FALSE),"")</f>
        <v/>
      </c>
      <c r="N410" s="86" t="str">
        <f ca="1">IFERROR(VLOOKUP(N409,別紙１記載例!$D$8:$H$1029,別紙１記載例!$G$5,FALSE),"")</f>
        <v/>
      </c>
      <c r="P410" s="98" t="str">
        <f ca="1">IF(COUNTIF(H410:N410,"外")&gt;0,"非対象期間",IF(COUNTIF(H410:N410,"○")+COUNTIF(H410:N410,"▲")&gt;=2,"達成","未"))</f>
        <v>未</v>
      </c>
    </row>
    <row r="411" spans="2:16" ht="8.4499999999999993" customHeight="1">
      <c r="D411" s="94"/>
    </row>
    <row r="412" spans="2:16" ht="17.100000000000001" customHeight="1">
      <c r="B412">
        <f>B409+1</f>
        <v>136</v>
      </c>
      <c r="C412" s="18" t="str">
        <f>"第"&amp;IF(B412&lt;10,DBCS(B412),B412)&amp;"週"</f>
        <v>第136週</v>
      </c>
      <c r="D412" s="94">
        <f>IFERROR(H412,"")</f>
        <v>46874</v>
      </c>
      <c r="E412" s="18" t="str">
        <f>IF(F412="","","～")</f>
        <v/>
      </c>
      <c r="F412" s="94" t="str">
        <f>IFERROR(IF(AND(YEAR(H412)=YEAR(N412),MONTH(H412)=MONTH(N412)),"",N412),"")</f>
        <v/>
      </c>
      <c r="H412" s="85">
        <f>IFERROR(H409+7,"")</f>
        <v>46874</v>
      </c>
      <c r="I412" s="85">
        <f>IFERROR(H412+1,"")</f>
        <v>46875</v>
      </c>
      <c r="J412" s="85">
        <f t="shared" ref="J412:N412" si="135">IFERROR(I412+1,"")</f>
        <v>46876</v>
      </c>
      <c r="K412" s="85">
        <f t="shared" si="135"/>
        <v>46877</v>
      </c>
      <c r="L412" s="85">
        <f t="shared" si="135"/>
        <v>46878</v>
      </c>
      <c r="M412" s="95">
        <f t="shared" si="135"/>
        <v>46879</v>
      </c>
      <c r="N412" s="96">
        <f t="shared" si="135"/>
        <v>46880</v>
      </c>
    </row>
    <row r="413" spans="2:16" ht="17.100000000000001" customHeight="1">
      <c r="D413" s="94"/>
      <c r="H413" s="84" t="str">
        <f ca="1">IFERROR(VLOOKUP(H412,別紙１記載例!$D$8:$H$1029,別紙１記載例!$G$5,FALSE),"")</f>
        <v/>
      </c>
      <c r="I413" s="84" t="str">
        <f ca="1">IFERROR(VLOOKUP(I412,別紙１記載例!$D$8:$H$1029,別紙１記載例!$G$5,FALSE),"")</f>
        <v/>
      </c>
      <c r="J413" s="84" t="str">
        <f ca="1">IFERROR(VLOOKUP(J412,別紙１記載例!$D$8:$H$1029,別紙１記載例!$G$5,FALSE),"")</f>
        <v/>
      </c>
      <c r="K413" s="84" t="str">
        <f ca="1">IFERROR(VLOOKUP(K412,別紙１記載例!$D$8:$H$1029,別紙１記載例!$G$5,FALSE),"")</f>
        <v/>
      </c>
      <c r="L413" s="84" t="str">
        <f ca="1">IFERROR(VLOOKUP(L412,別紙１記載例!$D$8:$H$1029,別紙１記載例!$G$5,FALSE),"")</f>
        <v/>
      </c>
      <c r="M413" s="87" t="str">
        <f ca="1">IFERROR(VLOOKUP(M412,別紙１記載例!$D$8:$H$1029,別紙１記載例!$G$5,FALSE),"")</f>
        <v/>
      </c>
      <c r="N413" s="86" t="str">
        <f ca="1">IFERROR(VLOOKUP(N412,別紙１記載例!$D$8:$H$1029,別紙１記載例!$G$5,FALSE),"")</f>
        <v/>
      </c>
      <c r="P413" s="98" t="str">
        <f ca="1">IF(COUNTIF(H413:N413,"外")&gt;0,"非対象期間",IF(COUNTIF(H413:N413,"○")+COUNTIF(H413:N413,"▲")&gt;=2,"達成","未"))</f>
        <v>未</v>
      </c>
    </row>
    <row r="414" spans="2:16" ht="8.4499999999999993" customHeight="1">
      <c r="D414" s="94"/>
    </row>
    <row r="415" spans="2:16" ht="17.100000000000001" customHeight="1">
      <c r="B415">
        <f>B412+1</f>
        <v>137</v>
      </c>
      <c r="C415" s="18" t="str">
        <f>"第"&amp;IF(B415&lt;10,DBCS(B415),B415)&amp;"週"</f>
        <v>第137週</v>
      </c>
      <c r="D415" s="94">
        <f>IFERROR(H415,"")</f>
        <v>46881</v>
      </c>
      <c r="E415" s="18" t="str">
        <f>IF(F415="","","～")</f>
        <v/>
      </c>
      <c r="F415" s="94" t="str">
        <f>IFERROR(IF(AND(YEAR(H415)=YEAR(N415),MONTH(H415)=MONTH(N415)),"",N415),"")</f>
        <v/>
      </c>
      <c r="H415" s="85">
        <f>IFERROR(H412+7,"")</f>
        <v>46881</v>
      </c>
      <c r="I415" s="85">
        <f>IFERROR(H415+1,"")</f>
        <v>46882</v>
      </c>
      <c r="J415" s="85">
        <f t="shared" ref="J415:N415" si="136">IFERROR(I415+1,"")</f>
        <v>46883</v>
      </c>
      <c r="K415" s="85">
        <f t="shared" si="136"/>
        <v>46884</v>
      </c>
      <c r="L415" s="85">
        <f t="shared" si="136"/>
        <v>46885</v>
      </c>
      <c r="M415" s="95">
        <f t="shared" si="136"/>
        <v>46886</v>
      </c>
      <c r="N415" s="96">
        <f t="shared" si="136"/>
        <v>46887</v>
      </c>
    </row>
    <row r="416" spans="2:16" ht="17.100000000000001" customHeight="1">
      <c r="D416" s="94"/>
      <c r="H416" s="84" t="str">
        <f ca="1">IFERROR(VLOOKUP(H415,別紙１記載例!$D$8:$H$1029,別紙１記載例!$G$5,FALSE),"")</f>
        <v/>
      </c>
      <c r="I416" s="84" t="str">
        <f ca="1">IFERROR(VLOOKUP(I415,別紙１記載例!$D$8:$H$1029,別紙１記載例!$G$5,FALSE),"")</f>
        <v/>
      </c>
      <c r="J416" s="84" t="str">
        <f ca="1">IFERROR(VLOOKUP(J415,別紙１記載例!$D$8:$H$1029,別紙１記載例!$G$5,FALSE),"")</f>
        <v/>
      </c>
      <c r="K416" s="84" t="str">
        <f ca="1">IFERROR(VLOOKUP(K415,別紙１記載例!$D$8:$H$1029,別紙１記載例!$G$5,FALSE),"")</f>
        <v/>
      </c>
      <c r="L416" s="84" t="str">
        <f ca="1">IFERROR(VLOOKUP(L415,別紙１記載例!$D$8:$H$1029,別紙１記載例!$G$5,FALSE),"")</f>
        <v/>
      </c>
      <c r="M416" s="87" t="str">
        <f ca="1">IFERROR(VLOOKUP(M415,別紙１記載例!$D$8:$H$1029,別紙１記載例!$G$5,FALSE),"")</f>
        <v/>
      </c>
      <c r="N416" s="86" t="str">
        <f ca="1">IFERROR(VLOOKUP(N415,別紙１記載例!$D$8:$H$1029,別紙１記載例!$G$5,FALSE),"")</f>
        <v/>
      </c>
      <c r="P416" s="98" t="str">
        <f ca="1">IF(COUNTIF(H416:N416,"外")&gt;0,"非対象期間",IF(COUNTIF(H416:N416,"○")+COUNTIF(H416:N416,"▲")&gt;=2,"達成","未"))</f>
        <v>未</v>
      </c>
    </row>
    <row r="417" spans="2:16" ht="8.4499999999999993" customHeight="1">
      <c r="D417" s="94"/>
    </row>
    <row r="418" spans="2:16" ht="17.100000000000001" customHeight="1">
      <c r="B418">
        <f>B415+1</f>
        <v>138</v>
      </c>
      <c r="C418" s="18" t="str">
        <f>"第"&amp;IF(B418&lt;10,DBCS(B418),B418)&amp;"週"</f>
        <v>第138週</v>
      </c>
      <c r="D418" s="94">
        <f>IFERROR(H418,"")</f>
        <v>46888</v>
      </c>
      <c r="E418" s="18" t="str">
        <f>IF(F418="","","～")</f>
        <v/>
      </c>
      <c r="F418" s="94" t="str">
        <f>IFERROR(IF(AND(YEAR(H418)=YEAR(N418),MONTH(H418)=MONTH(N418)),"",N418),"")</f>
        <v/>
      </c>
      <c r="H418" s="85">
        <f>IFERROR(H415+7,"")</f>
        <v>46888</v>
      </c>
      <c r="I418" s="85">
        <f>IFERROR(H418+1,"")</f>
        <v>46889</v>
      </c>
      <c r="J418" s="85">
        <f t="shared" ref="J418:N418" si="137">IFERROR(I418+1,"")</f>
        <v>46890</v>
      </c>
      <c r="K418" s="85">
        <f t="shared" si="137"/>
        <v>46891</v>
      </c>
      <c r="L418" s="85">
        <f t="shared" si="137"/>
        <v>46892</v>
      </c>
      <c r="M418" s="95">
        <f t="shared" si="137"/>
        <v>46893</v>
      </c>
      <c r="N418" s="96">
        <f t="shared" si="137"/>
        <v>46894</v>
      </c>
    </row>
    <row r="419" spans="2:16" ht="17.100000000000001" customHeight="1">
      <c r="D419" s="94"/>
      <c r="H419" s="84" t="str">
        <f ca="1">IFERROR(VLOOKUP(H418,別紙１記載例!$D$8:$H$1029,別紙１記載例!$G$5,FALSE),"")</f>
        <v/>
      </c>
      <c r="I419" s="84" t="str">
        <f ca="1">IFERROR(VLOOKUP(I418,別紙１記載例!$D$8:$H$1029,別紙１記載例!$G$5,FALSE),"")</f>
        <v/>
      </c>
      <c r="J419" s="84" t="str">
        <f ca="1">IFERROR(VLOOKUP(J418,別紙１記載例!$D$8:$H$1029,別紙１記載例!$G$5,FALSE),"")</f>
        <v/>
      </c>
      <c r="K419" s="84" t="str">
        <f ca="1">IFERROR(VLOOKUP(K418,別紙１記載例!$D$8:$H$1029,別紙１記載例!$G$5,FALSE),"")</f>
        <v/>
      </c>
      <c r="L419" s="84" t="str">
        <f ca="1">IFERROR(VLOOKUP(L418,別紙１記載例!$D$8:$H$1029,別紙１記載例!$G$5,FALSE),"")</f>
        <v/>
      </c>
      <c r="M419" s="87" t="str">
        <f ca="1">IFERROR(VLOOKUP(M418,別紙１記載例!$D$8:$H$1029,別紙１記載例!$G$5,FALSE),"")</f>
        <v/>
      </c>
      <c r="N419" s="86" t="str">
        <f ca="1">IFERROR(VLOOKUP(N418,別紙１記載例!$D$8:$H$1029,別紙１記載例!$G$5,FALSE),"")</f>
        <v/>
      </c>
      <c r="P419" s="98" t="str">
        <f ca="1">IF(COUNTIF(H419:N419,"外")&gt;0,"非対象期間",IF(COUNTIF(H419:N419,"○")+COUNTIF(H419:N419,"▲")&gt;=2,"達成","未"))</f>
        <v>未</v>
      </c>
    </row>
    <row r="420" spans="2:16" ht="8.4499999999999993" customHeight="1">
      <c r="D420" s="94"/>
    </row>
    <row r="421" spans="2:16" ht="17.100000000000001" customHeight="1">
      <c r="B421">
        <f>B418+1</f>
        <v>139</v>
      </c>
      <c r="C421" s="18" t="str">
        <f>"第"&amp;IF(B421&lt;10,DBCS(B421),B421)&amp;"週"</f>
        <v>第139週</v>
      </c>
      <c r="D421" s="94">
        <f>IFERROR(H421,"")</f>
        <v>46895</v>
      </c>
      <c r="E421" s="18" t="str">
        <f>IF(F421="","","～")</f>
        <v/>
      </c>
      <c r="F421" s="94" t="str">
        <f>IFERROR(IF(AND(YEAR(H421)=YEAR(N421),MONTH(H421)=MONTH(N421)),"",N421),"")</f>
        <v/>
      </c>
      <c r="H421" s="85">
        <f>IFERROR(H418+7,"")</f>
        <v>46895</v>
      </c>
      <c r="I421" s="85">
        <f>IFERROR(H421+1,"")</f>
        <v>46896</v>
      </c>
      <c r="J421" s="85">
        <f t="shared" ref="J421:N421" si="138">IFERROR(I421+1,"")</f>
        <v>46897</v>
      </c>
      <c r="K421" s="85">
        <f t="shared" si="138"/>
        <v>46898</v>
      </c>
      <c r="L421" s="85">
        <f t="shared" si="138"/>
        <v>46899</v>
      </c>
      <c r="M421" s="95">
        <f t="shared" si="138"/>
        <v>46900</v>
      </c>
      <c r="N421" s="96">
        <f t="shared" si="138"/>
        <v>46901</v>
      </c>
    </row>
    <row r="422" spans="2:16" ht="17.100000000000001" customHeight="1">
      <c r="D422" s="94"/>
      <c r="H422" s="84" t="str">
        <f ca="1">IFERROR(VLOOKUP(H421,別紙１記載例!$D$8:$H$1029,別紙１記載例!$G$5,FALSE),"")</f>
        <v/>
      </c>
      <c r="I422" s="84" t="str">
        <f ca="1">IFERROR(VLOOKUP(I421,別紙１記載例!$D$8:$H$1029,別紙１記載例!$G$5,FALSE),"")</f>
        <v/>
      </c>
      <c r="J422" s="84" t="str">
        <f ca="1">IFERROR(VLOOKUP(J421,別紙１記載例!$D$8:$H$1029,別紙１記載例!$G$5,FALSE),"")</f>
        <v/>
      </c>
      <c r="K422" s="84" t="str">
        <f ca="1">IFERROR(VLOOKUP(K421,別紙１記載例!$D$8:$H$1029,別紙１記載例!$G$5,FALSE),"")</f>
        <v/>
      </c>
      <c r="L422" s="84" t="str">
        <f ca="1">IFERROR(VLOOKUP(L421,別紙１記載例!$D$8:$H$1029,別紙１記載例!$G$5,FALSE),"")</f>
        <v/>
      </c>
      <c r="M422" s="87" t="str">
        <f ca="1">IFERROR(VLOOKUP(M421,別紙１記載例!$D$8:$H$1029,別紙１記載例!$G$5,FALSE),"")</f>
        <v/>
      </c>
      <c r="N422" s="86" t="str">
        <f ca="1">IFERROR(VLOOKUP(N421,別紙１記載例!$D$8:$H$1029,別紙１記載例!$G$5,FALSE),"")</f>
        <v/>
      </c>
      <c r="P422" s="98" t="str">
        <f ca="1">IF(COUNTIF(H422:N422,"外")&gt;0,"非対象期間",IF(COUNTIF(H422:N422,"○")+COUNTIF(H422:N422,"▲")&gt;=2,"達成","未"))</f>
        <v>未</v>
      </c>
    </row>
    <row r="423" spans="2:16" ht="8.4499999999999993" customHeight="1">
      <c r="D423" s="94"/>
    </row>
    <row r="424" spans="2:16" ht="17.100000000000001" customHeight="1">
      <c r="B424">
        <f>B421+1</f>
        <v>140</v>
      </c>
      <c r="C424" s="18" t="str">
        <f>"第"&amp;IF(B424&lt;10,DBCS(B424),B424)&amp;"週"</f>
        <v>第140週</v>
      </c>
      <c r="D424" s="94">
        <f>IFERROR(H424,"")</f>
        <v>46902</v>
      </c>
      <c r="E424" s="18" t="str">
        <f>IF(F424="","","～")</f>
        <v>～</v>
      </c>
      <c r="F424" s="94">
        <f>IFERROR(IF(AND(YEAR(H424)=YEAR(N424),MONTH(H424)=MONTH(N424)),"",N424),"")</f>
        <v>46908</v>
      </c>
      <c r="H424" s="85">
        <f>IFERROR(H421+7,"")</f>
        <v>46902</v>
      </c>
      <c r="I424" s="85">
        <f>IFERROR(H424+1,"")</f>
        <v>46903</v>
      </c>
      <c r="J424" s="85">
        <f t="shared" ref="J424:N424" si="139">IFERROR(I424+1,"")</f>
        <v>46904</v>
      </c>
      <c r="K424" s="85">
        <f t="shared" si="139"/>
        <v>46905</v>
      </c>
      <c r="L424" s="85">
        <f t="shared" si="139"/>
        <v>46906</v>
      </c>
      <c r="M424" s="95">
        <f t="shared" si="139"/>
        <v>46907</v>
      </c>
      <c r="N424" s="96">
        <f t="shared" si="139"/>
        <v>46908</v>
      </c>
    </row>
    <row r="425" spans="2:16" ht="17.100000000000001" customHeight="1">
      <c r="D425" s="94"/>
      <c r="H425" s="84" t="str">
        <f ca="1">IFERROR(VLOOKUP(H424,別紙１記載例!$D$8:$H$1029,別紙１記載例!$G$5,FALSE),"")</f>
        <v/>
      </c>
      <c r="I425" s="84" t="str">
        <f ca="1">IFERROR(VLOOKUP(I424,別紙１記載例!$D$8:$H$1029,別紙１記載例!$G$5,FALSE),"")</f>
        <v/>
      </c>
      <c r="J425" s="84" t="str">
        <f ca="1">IFERROR(VLOOKUP(J424,別紙１記載例!$D$8:$H$1029,別紙１記載例!$G$5,FALSE),"")</f>
        <v/>
      </c>
      <c r="K425" s="84" t="str">
        <f ca="1">IFERROR(VLOOKUP(K424,別紙１記載例!$D$8:$H$1029,別紙１記載例!$G$5,FALSE),"")</f>
        <v/>
      </c>
      <c r="L425" s="84" t="str">
        <f ca="1">IFERROR(VLOOKUP(L424,別紙１記載例!$D$8:$H$1029,別紙１記載例!$G$5,FALSE),"")</f>
        <v/>
      </c>
      <c r="M425" s="87" t="str">
        <f ca="1">IFERROR(VLOOKUP(M424,別紙１記載例!$D$8:$H$1029,別紙１記載例!$G$5,FALSE),"")</f>
        <v/>
      </c>
      <c r="N425" s="86" t="str">
        <f ca="1">IFERROR(VLOOKUP(N424,別紙１記載例!$D$8:$H$1029,別紙１記載例!$G$5,FALSE),"")</f>
        <v/>
      </c>
      <c r="P425" s="98" t="str">
        <f ca="1">IF(COUNTIF(H425:N425,"外")&gt;0,"非対象期間",IF(COUNTIF(H425:N425,"○")+COUNTIF(H425:N425,"▲")&gt;=2,"達成","未"))</f>
        <v>未</v>
      </c>
    </row>
    <row r="426" spans="2:16" ht="8.4499999999999993" customHeight="1">
      <c r="D426" s="94"/>
    </row>
    <row r="427" spans="2:16">
      <c r="D427" s="94"/>
    </row>
    <row r="428" spans="2:16">
      <c r="D428" s="94"/>
    </row>
    <row r="429" spans="2:16">
      <c r="D429" s="94"/>
    </row>
    <row r="430" spans="2:16">
      <c r="D430" s="94"/>
    </row>
    <row r="431" spans="2:16">
      <c r="D431" s="94"/>
    </row>
    <row r="432" spans="2:16">
      <c r="D432" s="94"/>
    </row>
    <row r="433" spans="4:4">
      <c r="D433" s="94"/>
    </row>
    <row r="434" spans="4:4">
      <c r="D434" s="94"/>
    </row>
    <row r="435" spans="4:4">
      <c r="D435" s="94"/>
    </row>
    <row r="436" spans="4:4">
      <c r="D436" s="94"/>
    </row>
    <row r="437" spans="4:4">
      <c r="D437" s="94"/>
    </row>
    <row r="438" spans="4:4">
      <c r="D438" s="94"/>
    </row>
    <row r="439" spans="4:4">
      <c r="D439" s="94"/>
    </row>
    <row r="440" spans="4:4">
      <c r="D440" s="94"/>
    </row>
    <row r="441" spans="4:4">
      <c r="D441" s="94"/>
    </row>
    <row r="442" spans="4:4">
      <c r="D442" s="94"/>
    </row>
    <row r="443" spans="4:4">
      <c r="D443" s="94"/>
    </row>
    <row r="444" spans="4:4">
      <c r="D444" s="94"/>
    </row>
    <row r="445" spans="4:4">
      <c r="D445" s="94"/>
    </row>
    <row r="446" spans="4:4">
      <c r="D446" s="94"/>
    </row>
    <row r="447" spans="4:4">
      <c r="D447" s="94"/>
    </row>
    <row r="448" spans="4:4">
      <c r="D448" s="94"/>
    </row>
    <row r="449" spans="4:4">
      <c r="D449" s="94"/>
    </row>
    <row r="450" spans="4:4">
      <c r="D450" s="94"/>
    </row>
    <row r="451" spans="4:4">
      <c r="D451" s="94"/>
    </row>
    <row r="452" spans="4:4">
      <c r="D452" s="94"/>
    </row>
    <row r="453" spans="4:4">
      <c r="D453" s="94"/>
    </row>
    <row r="454" spans="4:4">
      <c r="D454" s="94"/>
    </row>
    <row r="455" spans="4:4">
      <c r="D455" s="94"/>
    </row>
    <row r="456" spans="4:4">
      <c r="D456" s="94"/>
    </row>
    <row r="457" spans="4:4">
      <c r="D457" s="94"/>
    </row>
    <row r="458" spans="4:4">
      <c r="D458" s="94"/>
    </row>
    <row r="459" spans="4:4">
      <c r="D459" s="94"/>
    </row>
    <row r="460" spans="4:4">
      <c r="D460" s="94"/>
    </row>
    <row r="461" spans="4:4">
      <c r="D461" s="94"/>
    </row>
    <row r="462" spans="4:4">
      <c r="D462" s="94"/>
    </row>
    <row r="463" spans="4:4">
      <c r="D463" s="94"/>
    </row>
    <row r="464" spans="4:4">
      <c r="D464" s="94"/>
    </row>
    <row r="465" spans="4:4">
      <c r="D465" s="94"/>
    </row>
    <row r="466" spans="4:4">
      <c r="D466" s="94"/>
    </row>
    <row r="467" spans="4:4">
      <c r="D467" s="94"/>
    </row>
    <row r="468" spans="4:4">
      <c r="D468" s="94"/>
    </row>
    <row r="469" spans="4:4">
      <c r="D469" s="94"/>
    </row>
    <row r="470" spans="4:4">
      <c r="D470" s="94"/>
    </row>
    <row r="471" spans="4:4">
      <c r="D471" s="94"/>
    </row>
    <row r="472" spans="4:4">
      <c r="D472" s="94"/>
    </row>
    <row r="473" spans="4:4">
      <c r="D473" s="94"/>
    </row>
    <row r="474" spans="4:4">
      <c r="D474" s="94"/>
    </row>
    <row r="475" spans="4:4">
      <c r="D475" s="94"/>
    </row>
    <row r="476" spans="4:4">
      <c r="D476" s="94"/>
    </row>
    <row r="477" spans="4:4">
      <c r="D477" s="94"/>
    </row>
    <row r="478" spans="4:4">
      <c r="D478" s="94"/>
    </row>
    <row r="479" spans="4:4">
      <c r="D479" s="94"/>
    </row>
    <row r="480" spans="4:4">
      <c r="D480" s="94"/>
    </row>
    <row r="481" spans="4:4">
      <c r="D481" s="94"/>
    </row>
    <row r="482" spans="4:4">
      <c r="D482" s="94"/>
    </row>
    <row r="483" spans="4:4">
      <c r="D483" s="94"/>
    </row>
    <row r="484" spans="4:4">
      <c r="D484" s="94"/>
    </row>
    <row r="485" spans="4:4">
      <c r="D485" s="94"/>
    </row>
    <row r="486" spans="4:4">
      <c r="D486" s="94"/>
    </row>
    <row r="487" spans="4:4">
      <c r="D487" s="94"/>
    </row>
    <row r="488" spans="4:4">
      <c r="D488" s="94"/>
    </row>
    <row r="489" spans="4:4">
      <c r="D489" s="94"/>
    </row>
    <row r="490" spans="4:4">
      <c r="D490" s="94"/>
    </row>
    <row r="491" spans="4:4">
      <c r="D491" s="94"/>
    </row>
    <row r="492" spans="4:4">
      <c r="D492" s="94"/>
    </row>
    <row r="493" spans="4:4">
      <c r="D493" s="94"/>
    </row>
    <row r="494" spans="4:4">
      <c r="D494" s="94"/>
    </row>
    <row r="495" spans="4:4">
      <c r="D495" s="94"/>
    </row>
    <row r="496" spans="4:4">
      <c r="D496" s="94"/>
    </row>
    <row r="497" spans="4:4">
      <c r="D497" s="94"/>
    </row>
    <row r="498" spans="4:4">
      <c r="D498" s="94"/>
    </row>
    <row r="499" spans="4:4">
      <c r="D499" s="94"/>
    </row>
    <row r="500" spans="4:4">
      <c r="D500" s="94"/>
    </row>
    <row r="501" spans="4:4">
      <c r="D501" s="94"/>
    </row>
    <row r="502" spans="4:4">
      <c r="D502" s="94"/>
    </row>
    <row r="503" spans="4:4">
      <c r="D503" s="94"/>
    </row>
    <row r="504" spans="4:4">
      <c r="D504" s="94"/>
    </row>
    <row r="505" spans="4:4">
      <c r="D505" s="94"/>
    </row>
    <row r="506" spans="4:4">
      <c r="D506" s="94"/>
    </row>
    <row r="507" spans="4:4">
      <c r="D507" s="94"/>
    </row>
    <row r="508" spans="4:4">
      <c r="D508" s="94"/>
    </row>
    <row r="509" spans="4:4">
      <c r="D509" s="94"/>
    </row>
    <row r="510" spans="4:4">
      <c r="D510" s="94"/>
    </row>
    <row r="511" spans="4:4">
      <c r="D511" s="94"/>
    </row>
    <row r="512" spans="4:4">
      <c r="D512" s="94"/>
    </row>
    <row r="513" spans="4:4">
      <c r="D513" s="94"/>
    </row>
    <row r="514" spans="4:4">
      <c r="D514" s="94"/>
    </row>
    <row r="515" spans="4:4">
      <c r="D515" s="94"/>
    </row>
    <row r="516" spans="4:4">
      <c r="D516" s="94"/>
    </row>
    <row r="517" spans="4:4">
      <c r="D517" s="94"/>
    </row>
    <row r="518" spans="4:4">
      <c r="D518" s="94"/>
    </row>
    <row r="519" spans="4:4">
      <c r="D519" s="94"/>
    </row>
    <row r="520" spans="4:4">
      <c r="D520" s="94"/>
    </row>
    <row r="521" spans="4:4">
      <c r="D521" s="94"/>
    </row>
    <row r="522" spans="4:4">
      <c r="D522" s="94"/>
    </row>
    <row r="523" spans="4:4">
      <c r="D523" s="94"/>
    </row>
    <row r="524" spans="4:4">
      <c r="D524" s="94"/>
    </row>
    <row r="525" spans="4:4">
      <c r="D525" s="94"/>
    </row>
    <row r="526" spans="4:4">
      <c r="D526" s="94"/>
    </row>
    <row r="527" spans="4:4">
      <c r="D527" s="94"/>
    </row>
    <row r="528" spans="4:4">
      <c r="D528" s="94"/>
    </row>
    <row r="529" spans="4:4">
      <c r="D529" s="94"/>
    </row>
    <row r="530" spans="4:4">
      <c r="D530" s="94"/>
    </row>
    <row r="531" spans="4:4">
      <c r="D531" s="94"/>
    </row>
    <row r="532" spans="4:4">
      <c r="D532" s="94"/>
    </row>
    <row r="533" spans="4:4">
      <c r="D533" s="94"/>
    </row>
    <row r="534" spans="4:4">
      <c r="D534" s="94"/>
    </row>
    <row r="535" spans="4:4">
      <c r="D535" s="94"/>
    </row>
    <row r="536" spans="4:4">
      <c r="D536" s="94"/>
    </row>
    <row r="537" spans="4:4">
      <c r="D537" s="94"/>
    </row>
    <row r="538" spans="4:4">
      <c r="D538" s="94"/>
    </row>
    <row r="539" spans="4:4">
      <c r="D539" s="94"/>
    </row>
    <row r="540" spans="4:4">
      <c r="D540" s="94"/>
    </row>
    <row r="541" spans="4:4">
      <c r="D541" s="94"/>
    </row>
    <row r="542" spans="4:4">
      <c r="D542" s="94"/>
    </row>
    <row r="543" spans="4:4">
      <c r="D543" s="94"/>
    </row>
    <row r="544" spans="4:4">
      <c r="D544" s="94"/>
    </row>
    <row r="545" spans="4:4">
      <c r="D545" s="94"/>
    </row>
    <row r="546" spans="4:4">
      <c r="D546" s="94"/>
    </row>
    <row r="547" spans="4:4">
      <c r="D547" s="94"/>
    </row>
    <row r="548" spans="4:4">
      <c r="D548" s="94"/>
    </row>
    <row r="549" spans="4:4">
      <c r="D549" s="94"/>
    </row>
    <row r="550" spans="4:4">
      <c r="D550" s="94"/>
    </row>
    <row r="551" spans="4:4">
      <c r="D551" s="94"/>
    </row>
    <row r="552" spans="4:4">
      <c r="D552" s="94"/>
    </row>
    <row r="553" spans="4:4">
      <c r="D553" s="94"/>
    </row>
    <row r="554" spans="4:4">
      <c r="D554" s="94"/>
    </row>
    <row r="555" spans="4:4">
      <c r="D555" s="94"/>
    </row>
    <row r="556" spans="4:4">
      <c r="D556" s="94"/>
    </row>
    <row r="557" spans="4:4">
      <c r="D557" s="94"/>
    </row>
    <row r="558" spans="4:4">
      <c r="D558" s="94"/>
    </row>
    <row r="559" spans="4:4">
      <c r="D559" s="94"/>
    </row>
    <row r="560" spans="4:4">
      <c r="D560" s="94"/>
    </row>
    <row r="561" spans="4:4">
      <c r="D561" s="94"/>
    </row>
    <row r="562" spans="4:4">
      <c r="D562" s="94"/>
    </row>
    <row r="563" spans="4:4">
      <c r="D563" s="94"/>
    </row>
    <row r="564" spans="4:4">
      <c r="D564" s="94"/>
    </row>
    <row r="565" spans="4:4">
      <c r="D565" s="94"/>
    </row>
    <row r="566" spans="4:4">
      <c r="D566" s="94"/>
    </row>
    <row r="567" spans="4:4">
      <c r="D567" s="94"/>
    </row>
    <row r="568" spans="4:4">
      <c r="D568" s="94"/>
    </row>
    <row r="569" spans="4:4">
      <c r="D569" s="94"/>
    </row>
    <row r="570" spans="4:4">
      <c r="D570" s="94"/>
    </row>
    <row r="571" spans="4:4">
      <c r="D571" s="94"/>
    </row>
    <row r="572" spans="4:4">
      <c r="D572" s="94"/>
    </row>
    <row r="573" spans="4:4">
      <c r="D573" s="94"/>
    </row>
    <row r="574" spans="4:4">
      <c r="D574" s="94"/>
    </row>
    <row r="575" spans="4:4">
      <c r="D575" s="94"/>
    </row>
    <row r="576" spans="4:4">
      <c r="D576" s="94"/>
    </row>
    <row r="577" spans="4:4">
      <c r="D577" s="94"/>
    </row>
    <row r="578" spans="4:4">
      <c r="D578" s="94"/>
    </row>
    <row r="579" spans="4:4">
      <c r="D579" s="94"/>
    </row>
    <row r="580" spans="4:4">
      <c r="D580" s="94"/>
    </row>
    <row r="581" spans="4:4">
      <c r="D581" s="94"/>
    </row>
    <row r="582" spans="4:4">
      <c r="D582" s="94"/>
    </row>
    <row r="583" spans="4:4">
      <c r="D583" s="94"/>
    </row>
    <row r="584" spans="4:4">
      <c r="D584" s="94"/>
    </row>
    <row r="585" spans="4:4">
      <c r="D585" s="94"/>
    </row>
    <row r="586" spans="4:4">
      <c r="D586" s="94"/>
    </row>
    <row r="587" spans="4:4">
      <c r="D587" s="94"/>
    </row>
    <row r="588" spans="4:4">
      <c r="D588" s="94"/>
    </row>
    <row r="589" spans="4:4">
      <c r="D589" s="94"/>
    </row>
    <row r="590" spans="4:4">
      <c r="D590" s="94"/>
    </row>
    <row r="591" spans="4:4">
      <c r="D591" s="94"/>
    </row>
    <row r="592" spans="4:4">
      <c r="D592" s="94"/>
    </row>
    <row r="593" spans="4:4">
      <c r="D593" s="94"/>
    </row>
    <row r="594" spans="4:4">
      <c r="D594" s="94"/>
    </row>
    <row r="595" spans="4:4">
      <c r="D595" s="94"/>
    </row>
    <row r="596" spans="4:4">
      <c r="D596" s="94"/>
    </row>
    <row r="597" spans="4:4">
      <c r="D597" s="94"/>
    </row>
    <row r="598" spans="4:4">
      <c r="D598" s="94"/>
    </row>
    <row r="599" spans="4:4">
      <c r="D599" s="94"/>
    </row>
    <row r="600" spans="4:4">
      <c r="D600" s="94"/>
    </row>
    <row r="601" spans="4:4">
      <c r="D601" s="94"/>
    </row>
    <row r="602" spans="4:4">
      <c r="D602" s="94"/>
    </row>
    <row r="603" spans="4:4">
      <c r="D603" s="94"/>
    </row>
    <row r="604" spans="4:4">
      <c r="D604" s="94"/>
    </row>
    <row r="605" spans="4:4">
      <c r="D605" s="94"/>
    </row>
    <row r="606" spans="4:4">
      <c r="D606" s="94"/>
    </row>
    <row r="607" spans="4:4">
      <c r="D607" s="94"/>
    </row>
    <row r="608" spans="4:4">
      <c r="D608" s="94"/>
    </row>
    <row r="609" spans="4:4">
      <c r="D609" s="94"/>
    </row>
    <row r="610" spans="4:4">
      <c r="D610" s="94"/>
    </row>
    <row r="611" spans="4:4">
      <c r="D611" s="94"/>
    </row>
    <row r="612" spans="4:4">
      <c r="D612" s="94"/>
    </row>
    <row r="613" spans="4:4">
      <c r="D613" s="94"/>
    </row>
    <row r="614" spans="4:4">
      <c r="D614" s="94"/>
    </row>
    <row r="615" spans="4:4">
      <c r="D615" s="94"/>
    </row>
    <row r="616" spans="4:4">
      <c r="D616" s="94"/>
    </row>
    <row r="617" spans="4:4">
      <c r="D617" s="94"/>
    </row>
    <row r="618" spans="4:4">
      <c r="D618" s="94"/>
    </row>
    <row r="619" spans="4:4">
      <c r="D619" s="94"/>
    </row>
    <row r="620" spans="4:4">
      <c r="D620" s="94"/>
    </row>
    <row r="621" spans="4:4">
      <c r="D621" s="94"/>
    </row>
    <row r="622" spans="4:4">
      <c r="D622" s="94"/>
    </row>
    <row r="623" spans="4:4">
      <c r="D623" s="94"/>
    </row>
    <row r="624" spans="4:4">
      <c r="D624" s="94"/>
    </row>
    <row r="625" spans="4:4">
      <c r="D625" s="94"/>
    </row>
    <row r="626" spans="4:4">
      <c r="D626" s="94"/>
    </row>
    <row r="627" spans="4:4">
      <c r="D627" s="94"/>
    </row>
    <row r="628" spans="4:4">
      <c r="D628" s="94"/>
    </row>
    <row r="629" spans="4:4">
      <c r="D629" s="94"/>
    </row>
    <row r="630" spans="4:4">
      <c r="D630" s="94"/>
    </row>
    <row r="631" spans="4:4">
      <c r="D631" s="94"/>
    </row>
    <row r="632" spans="4:4">
      <c r="D632" s="94"/>
    </row>
    <row r="633" spans="4:4">
      <c r="D633" s="94"/>
    </row>
    <row r="634" spans="4:4">
      <c r="D634" s="94"/>
    </row>
    <row r="635" spans="4:4">
      <c r="D635" s="94"/>
    </row>
    <row r="636" spans="4:4">
      <c r="D636" s="94"/>
    </row>
    <row r="637" spans="4:4">
      <c r="D637" s="94"/>
    </row>
    <row r="638" spans="4:4">
      <c r="D638" s="94"/>
    </row>
    <row r="639" spans="4:4">
      <c r="D639" s="94"/>
    </row>
    <row r="640" spans="4:4">
      <c r="D640" s="94"/>
    </row>
    <row r="641" spans="4:4">
      <c r="D641" s="94"/>
    </row>
    <row r="642" spans="4:4">
      <c r="D642" s="94"/>
    </row>
    <row r="643" spans="4:4">
      <c r="D643" s="94"/>
    </row>
    <row r="644" spans="4:4">
      <c r="D644" s="94"/>
    </row>
    <row r="645" spans="4:4">
      <c r="D645" s="94"/>
    </row>
    <row r="646" spans="4:4">
      <c r="D646" s="94"/>
    </row>
    <row r="647" spans="4:4">
      <c r="D647" s="94"/>
    </row>
    <row r="648" spans="4:4">
      <c r="D648" s="94"/>
    </row>
    <row r="649" spans="4:4">
      <c r="D649" s="94"/>
    </row>
    <row r="650" spans="4:4">
      <c r="D650" s="94"/>
    </row>
    <row r="651" spans="4:4">
      <c r="D651" s="94"/>
    </row>
    <row r="652" spans="4:4">
      <c r="D652" s="94"/>
    </row>
    <row r="653" spans="4:4">
      <c r="D653" s="94"/>
    </row>
    <row r="654" spans="4:4">
      <c r="D654" s="94"/>
    </row>
    <row r="655" spans="4:4">
      <c r="D655" s="94"/>
    </row>
    <row r="656" spans="4:4">
      <c r="D656" s="94"/>
    </row>
    <row r="657" spans="4:4">
      <c r="D657" s="94"/>
    </row>
    <row r="658" spans="4:4">
      <c r="D658" s="94"/>
    </row>
    <row r="659" spans="4:4">
      <c r="D659" s="94"/>
    </row>
    <row r="660" spans="4:4">
      <c r="D660" s="94"/>
    </row>
    <row r="661" spans="4:4">
      <c r="D661" s="94"/>
    </row>
    <row r="662" spans="4:4">
      <c r="D662" s="94"/>
    </row>
    <row r="663" spans="4:4">
      <c r="D663" s="94"/>
    </row>
    <row r="664" spans="4:4">
      <c r="D664" s="94"/>
    </row>
    <row r="665" spans="4:4">
      <c r="D665" s="94"/>
    </row>
    <row r="666" spans="4:4">
      <c r="D666" s="94"/>
    </row>
    <row r="667" spans="4:4">
      <c r="D667" s="94"/>
    </row>
    <row r="668" spans="4:4">
      <c r="D668" s="94"/>
    </row>
    <row r="669" spans="4:4">
      <c r="D669" s="94"/>
    </row>
    <row r="670" spans="4:4">
      <c r="D670" s="94"/>
    </row>
    <row r="671" spans="4:4">
      <c r="D671" s="94"/>
    </row>
    <row r="672" spans="4:4">
      <c r="D672" s="94"/>
    </row>
    <row r="673" spans="4:4">
      <c r="D673" s="94"/>
    </row>
    <row r="674" spans="4:4">
      <c r="D674" s="94"/>
    </row>
    <row r="675" spans="4:4">
      <c r="D675" s="94"/>
    </row>
    <row r="676" spans="4:4">
      <c r="D676" s="94"/>
    </row>
    <row r="677" spans="4:4">
      <c r="D677" s="94"/>
    </row>
    <row r="678" spans="4:4">
      <c r="D678" s="94"/>
    </row>
    <row r="679" spans="4:4">
      <c r="D679" s="94"/>
    </row>
    <row r="680" spans="4:4">
      <c r="D680" s="94"/>
    </row>
    <row r="681" spans="4:4">
      <c r="D681" s="94"/>
    </row>
    <row r="682" spans="4:4">
      <c r="D682" s="94"/>
    </row>
    <row r="683" spans="4:4">
      <c r="D683" s="94"/>
    </row>
    <row r="684" spans="4:4">
      <c r="D684" s="94"/>
    </row>
    <row r="685" spans="4:4">
      <c r="D685" s="94"/>
    </row>
    <row r="686" spans="4:4">
      <c r="D686" s="94"/>
    </row>
    <row r="687" spans="4:4">
      <c r="D687" s="94"/>
    </row>
    <row r="688" spans="4:4">
      <c r="D688" s="94"/>
    </row>
    <row r="689" spans="4:4">
      <c r="D689" s="94"/>
    </row>
    <row r="690" spans="4:4">
      <c r="D690" s="94"/>
    </row>
    <row r="691" spans="4:4">
      <c r="D691" s="94"/>
    </row>
    <row r="692" spans="4:4">
      <c r="D692" s="94"/>
    </row>
    <row r="693" spans="4:4">
      <c r="D693" s="94"/>
    </row>
    <row r="694" spans="4:4">
      <c r="D694" s="94"/>
    </row>
    <row r="695" spans="4:4">
      <c r="D695" s="94"/>
    </row>
    <row r="696" spans="4:4">
      <c r="D696" s="94"/>
    </row>
    <row r="697" spans="4:4">
      <c r="D697" s="94"/>
    </row>
    <row r="698" spans="4:4">
      <c r="D698" s="94"/>
    </row>
    <row r="699" spans="4:4">
      <c r="D699" s="94"/>
    </row>
    <row r="700" spans="4:4">
      <c r="D700" s="94"/>
    </row>
    <row r="701" spans="4:4">
      <c r="D701" s="94"/>
    </row>
    <row r="702" spans="4:4">
      <c r="D702" s="94"/>
    </row>
    <row r="703" spans="4:4">
      <c r="D703" s="94"/>
    </row>
    <row r="704" spans="4:4">
      <c r="D704" s="94"/>
    </row>
    <row r="705" spans="4:4">
      <c r="D705" s="94"/>
    </row>
    <row r="706" spans="4:4">
      <c r="D706" s="94"/>
    </row>
    <row r="707" spans="4:4">
      <c r="D707" s="94"/>
    </row>
    <row r="708" spans="4:4">
      <c r="D708" s="94"/>
    </row>
    <row r="709" spans="4:4">
      <c r="D709" s="94"/>
    </row>
    <row r="710" spans="4:4">
      <c r="D710" s="94"/>
    </row>
    <row r="711" spans="4:4">
      <c r="D711" s="94"/>
    </row>
    <row r="712" spans="4:4">
      <c r="D712" s="94"/>
    </row>
    <row r="713" spans="4:4">
      <c r="D713" s="94"/>
    </row>
    <row r="714" spans="4:4">
      <c r="D714" s="94"/>
    </row>
    <row r="715" spans="4:4">
      <c r="D715" s="94"/>
    </row>
    <row r="716" spans="4:4">
      <c r="D716" s="94"/>
    </row>
    <row r="717" spans="4:4">
      <c r="D717" s="94"/>
    </row>
    <row r="718" spans="4:4">
      <c r="D718" s="94"/>
    </row>
    <row r="719" spans="4:4">
      <c r="D719" s="94"/>
    </row>
    <row r="720" spans="4:4">
      <c r="D720" s="94"/>
    </row>
    <row r="721" spans="4:4">
      <c r="D721" s="94"/>
    </row>
    <row r="722" spans="4:4">
      <c r="D722" s="94"/>
    </row>
    <row r="723" spans="4:4">
      <c r="D723" s="94"/>
    </row>
    <row r="724" spans="4:4">
      <c r="D724" s="94"/>
    </row>
    <row r="725" spans="4:4">
      <c r="D725" s="94"/>
    </row>
    <row r="726" spans="4:4">
      <c r="D726" s="94"/>
    </row>
    <row r="727" spans="4:4">
      <c r="D727" s="94"/>
    </row>
    <row r="728" spans="4:4">
      <c r="D728" s="94"/>
    </row>
    <row r="729" spans="4:4">
      <c r="D729" s="94"/>
    </row>
    <row r="730" spans="4:4">
      <c r="D730" s="94"/>
    </row>
    <row r="731" spans="4:4">
      <c r="D731" s="94"/>
    </row>
    <row r="732" spans="4:4">
      <c r="D732" s="94"/>
    </row>
    <row r="733" spans="4:4">
      <c r="D733" s="94"/>
    </row>
    <row r="734" spans="4:4">
      <c r="D734" s="94"/>
    </row>
    <row r="735" spans="4:4">
      <c r="D735" s="94"/>
    </row>
    <row r="736" spans="4:4">
      <c r="D736" s="94"/>
    </row>
    <row r="737" spans="4:4">
      <c r="D737" s="94"/>
    </row>
    <row r="738" spans="4:4">
      <c r="D738" s="94"/>
    </row>
    <row r="739" spans="4:4">
      <c r="D739" s="94"/>
    </row>
    <row r="740" spans="4:4">
      <c r="D740" s="94"/>
    </row>
    <row r="741" spans="4:4">
      <c r="D741" s="94"/>
    </row>
    <row r="742" spans="4:4">
      <c r="D742" s="94"/>
    </row>
    <row r="743" spans="4:4">
      <c r="D743" s="94"/>
    </row>
    <row r="744" spans="4:4">
      <c r="D744" s="94"/>
    </row>
    <row r="745" spans="4:4">
      <c r="D745" s="94"/>
    </row>
    <row r="746" spans="4:4">
      <c r="D746" s="94"/>
    </row>
    <row r="747" spans="4:4">
      <c r="D747" s="94"/>
    </row>
    <row r="748" spans="4:4">
      <c r="D748" s="94"/>
    </row>
    <row r="749" spans="4:4">
      <c r="D749" s="94"/>
    </row>
    <row r="750" spans="4:4">
      <c r="D750" s="94"/>
    </row>
    <row r="751" spans="4:4">
      <c r="D751" s="94"/>
    </row>
    <row r="752" spans="4:4">
      <c r="D752" s="94"/>
    </row>
    <row r="753" spans="4:4">
      <c r="D753" s="94"/>
    </row>
    <row r="754" spans="4:4">
      <c r="D754" s="94"/>
    </row>
    <row r="755" spans="4:4">
      <c r="D755" s="94"/>
    </row>
    <row r="756" spans="4:4">
      <c r="D756" s="94"/>
    </row>
    <row r="757" spans="4:4">
      <c r="D757" s="94"/>
    </row>
    <row r="758" spans="4:4">
      <c r="D758" s="94"/>
    </row>
    <row r="759" spans="4:4">
      <c r="D759" s="94"/>
    </row>
    <row r="760" spans="4:4">
      <c r="D760" s="94"/>
    </row>
    <row r="761" spans="4:4">
      <c r="D761" s="94"/>
    </row>
    <row r="762" spans="4:4">
      <c r="D762" s="94"/>
    </row>
    <row r="763" spans="4:4">
      <c r="D763" s="94"/>
    </row>
    <row r="764" spans="4:4">
      <c r="D764" s="94"/>
    </row>
    <row r="765" spans="4:4">
      <c r="D765" s="94"/>
    </row>
    <row r="766" spans="4:4">
      <c r="D766" s="94"/>
    </row>
    <row r="767" spans="4:4">
      <c r="D767" s="94"/>
    </row>
    <row r="768" spans="4:4">
      <c r="D768" s="94"/>
    </row>
    <row r="769" spans="4:4">
      <c r="D769" s="94"/>
    </row>
    <row r="770" spans="4:4">
      <c r="D770" s="94"/>
    </row>
    <row r="771" spans="4:4">
      <c r="D771" s="94"/>
    </row>
    <row r="772" spans="4:4">
      <c r="D772" s="94"/>
    </row>
    <row r="773" spans="4:4">
      <c r="D773" s="94"/>
    </row>
    <row r="774" spans="4:4">
      <c r="D774" s="94"/>
    </row>
    <row r="775" spans="4:4">
      <c r="D775" s="94"/>
    </row>
    <row r="776" spans="4:4">
      <c r="D776" s="94"/>
    </row>
    <row r="777" spans="4:4">
      <c r="D777" s="94"/>
    </row>
    <row r="778" spans="4:4">
      <c r="D778" s="94"/>
    </row>
    <row r="779" spans="4:4">
      <c r="D779" s="94"/>
    </row>
    <row r="780" spans="4:4">
      <c r="D780" s="94"/>
    </row>
    <row r="781" spans="4:4">
      <c r="D781" s="94"/>
    </row>
    <row r="782" spans="4:4">
      <c r="D782" s="94"/>
    </row>
    <row r="783" spans="4:4">
      <c r="D783" s="94"/>
    </row>
    <row r="784" spans="4:4">
      <c r="D784" s="94"/>
    </row>
    <row r="785" spans="4:4">
      <c r="D785" s="94"/>
    </row>
    <row r="786" spans="4:4">
      <c r="D786" s="94"/>
    </row>
    <row r="787" spans="4:4">
      <c r="D787" s="94"/>
    </row>
    <row r="788" spans="4:4">
      <c r="D788" s="94"/>
    </row>
    <row r="789" spans="4:4">
      <c r="D789" s="94"/>
    </row>
    <row r="790" spans="4:4">
      <c r="D790" s="94"/>
    </row>
    <row r="791" spans="4:4">
      <c r="D791" s="94"/>
    </row>
    <row r="792" spans="4:4">
      <c r="D792" s="94"/>
    </row>
    <row r="793" spans="4:4">
      <c r="D793" s="94"/>
    </row>
    <row r="794" spans="4:4">
      <c r="D794" s="94"/>
    </row>
    <row r="795" spans="4:4">
      <c r="D795" s="94"/>
    </row>
    <row r="796" spans="4:4">
      <c r="D796" s="94"/>
    </row>
    <row r="797" spans="4:4">
      <c r="D797" s="94"/>
    </row>
    <row r="798" spans="4:4">
      <c r="D798" s="94"/>
    </row>
    <row r="799" spans="4:4">
      <c r="D799" s="94"/>
    </row>
    <row r="800" spans="4:4">
      <c r="D800" s="94"/>
    </row>
    <row r="801" spans="4:4">
      <c r="D801" s="94"/>
    </row>
    <row r="802" spans="4:4">
      <c r="D802" s="94"/>
    </row>
    <row r="803" spans="4:4">
      <c r="D803" s="94"/>
    </row>
    <row r="804" spans="4:4">
      <c r="D804" s="94"/>
    </row>
    <row r="805" spans="4:4">
      <c r="D805" s="94"/>
    </row>
    <row r="806" spans="4:4">
      <c r="D806" s="94"/>
    </row>
    <row r="807" spans="4:4">
      <c r="D807" s="94"/>
    </row>
    <row r="808" spans="4:4">
      <c r="D808" s="94"/>
    </row>
    <row r="809" spans="4:4">
      <c r="D809" s="94"/>
    </row>
    <row r="810" spans="4:4">
      <c r="D810" s="94"/>
    </row>
    <row r="811" spans="4:4">
      <c r="D811" s="94"/>
    </row>
    <row r="812" spans="4:4">
      <c r="D812" s="94"/>
    </row>
    <row r="813" spans="4:4">
      <c r="D813" s="94"/>
    </row>
    <row r="814" spans="4:4">
      <c r="D814" s="94"/>
    </row>
    <row r="815" spans="4:4">
      <c r="D815" s="94"/>
    </row>
    <row r="816" spans="4:4">
      <c r="D816" s="94"/>
    </row>
    <row r="817" spans="4:4">
      <c r="D817" s="94"/>
    </row>
    <row r="818" spans="4:4">
      <c r="D818" s="94"/>
    </row>
    <row r="819" spans="4:4">
      <c r="D819" s="94"/>
    </row>
    <row r="820" spans="4:4">
      <c r="D820" s="94"/>
    </row>
    <row r="821" spans="4:4">
      <c r="D821" s="94"/>
    </row>
    <row r="822" spans="4:4">
      <c r="D822" s="94"/>
    </row>
    <row r="823" spans="4:4">
      <c r="D823" s="94"/>
    </row>
    <row r="824" spans="4:4">
      <c r="D824" s="94"/>
    </row>
    <row r="825" spans="4:4">
      <c r="D825" s="94"/>
    </row>
    <row r="826" spans="4:4">
      <c r="D826" s="94"/>
    </row>
    <row r="827" spans="4:4">
      <c r="D827" s="94"/>
    </row>
    <row r="828" spans="4:4">
      <c r="D828" s="94"/>
    </row>
    <row r="829" spans="4:4">
      <c r="D829" s="94"/>
    </row>
    <row r="830" spans="4:4">
      <c r="D830" s="94"/>
    </row>
    <row r="831" spans="4:4">
      <c r="D831" s="94"/>
    </row>
    <row r="832" spans="4:4">
      <c r="D832" s="94"/>
    </row>
    <row r="833" spans="4:4">
      <c r="D833" s="94"/>
    </row>
    <row r="834" spans="4:4">
      <c r="D834" s="94"/>
    </row>
    <row r="835" spans="4:4">
      <c r="D835" s="94"/>
    </row>
    <row r="836" spans="4:4">
      <c r="D836" s="94"/>
    </row>
    <row r="837" spans="4:4">
      <c r="D837" s="94"/>
    </row>
    <row r="838" spans="4:4">
      <c r="D838" s="94"/>
    </row>
    <row r="839" spans="4:4">
      <c r="D839" s="94"/>
    </row>
    <row r="840" spans="4:4">
      <c r="D840" s="94"/>
    </row>
    <row r="841" spans="4:4">
      <c r="D841" s="94"/>
    </row>
    <row r="842" spans="4:4">
      <c r="D842" s="94"/>
    </row>
    <row r="843" spans="4:4">
      <c r="D843" s="94"/>
    </row>
    <row r="844" spans="4:4">
      <c r="D844" s="94"/>
    </row>
    <row r="845" spans="4:4">
      <c r="D845" s="94"/>
    </row>
    <row r="846" spans="4:4">
      <c r="D846" s="94"/>
    </row>
    <row r="847" spans="4:4">
      <c r="D847" s="94"/>
    </row>
    <row r="848" spans="4:4">
      <c r="D848" s="94"/>
    </row>
    <row r="849" spans="4:4">
      <c r="D849" s="94"/>
    </row>
    <row r="850" spans="4:4">
      <c r="D850" s="94"/>
    </row>
    <row r="851" spans="4:4">
      <c r="D851" s="94"/>
    </row>
    <row r="852" spans="4:4">
      <c r="D852" s="94"/>
    </row>
    <row r="853" spans="4:4">
      <c r="D853" s="94"/>
    </row>
    <row r="854" spans="4:4">
      <c r="D854" s="94"/>
    </row>
    <row r="855" spans="4:4">
      <c r="D855" s="94"/>
    </row>
    <row r="856" spans="4:4">
      <c r="D856" s="94"/>
    </row>
    <row r="857" spans="4:4">
      <c r="D857" s="94"/>
    </row>
    <row r="858" spans="4:4">
      <c r="D858" s="94"/>
    </row>
    <row r="859" spans="4:4">
      <c r="D859" s="94"/>
    </row>
    <row r="860" spans="4:4">
      <c r="D860" s="94"/>
    </row>
    <row r="861" spans="4:4">
      <c r="D861" s="94"/>
    </row>
    <row r="862" spans="4:4">
      <c r="D862" s="94"/>
    </row>
    <row r="863" spans="4:4">
      <c r="D863" s="94"/>
    </row>
    <row r="864" spans="4:4">
      <c r="D864" s="94"/>
    </row>
    <row r="865" spans="4:4">
      <c r="D865" s="94"/>
    </row>
    <row r="866" spans="4:4">
      <c r="D866" s="94"/>
    </row>
    <row r="867" spans="4:4">
      <c r="D867" s="94"/>
    </row>
    <row r="868" spans="4:4">
      <c r="D868" s="94"/>
    </row>
    <row r="869" spans="4:4">
      <c r="D869" s="94"/>
    </row>
    <row r="870" spans="4:4">
      <c r="D870" s="94"/>
    </row>
    <row r="871" spans="4:4">
      <c r="D871" s="94"/>
    </row>
    <row r="872" spans="4:4">
      <c r="D872" s="94"/>
    </row>
    <row r="873" spans="4:4">
      <c r="D873" s="94"/>
    </row>
    <row r="874" spans="4:4">
      <c r="D874" s="94"/>
    </row>
    <row r="875" spans="4:4">
      <c r="D875" s="94"/>
    </row>
    <row r="876" spans="4:4">
      <c r="D876" s="94"/>
    </row>
    <row r="877" spans="4:4">
      <c r="D877" s="94"/>
    </row>
    <row r="878" spans="4:4">
      <c r="D878" s="94"/>
    </row>
    <row r="879" spans="4:4">
      <c r="D879" s="94"/>
    </row>
    <row r="880" spans="4:4">
      <c r="D880" s="94"/>
    </row>
    <row r="881" spans="4:4">
      <c r="D881" s="94"/>
    </row>
    <row r="882" spans="4:4">
      <c r="D882" s="94"/>
    </row>
    <row r="883" spans="4:4">
      <c r="D883" s="94"/>
    </row>
    <row r="884" spans="4:4">
      <c r="D884" s="94"/>
    </row>
    <row r="885" spans="4:4">
      <c r="D885" s="94"/>
    </row>
    <row r="886" spans="4:4">
      <c r="D886" s="94"/>
    </row>
    <row r="887" spans="4:4">
      <c r="D887" s="94"/>
    </row>
    <row r="888" spans="4:4">
      <c r="D888" s="94"/>
    </row>
    <row r="889" spans="4:4">
      <c r="D889" s="94"/>
    </row>
    <row r="890" spans="4:4">
      <c r="D890" s="94"/>
    </row>
    <row r="891" spans="4:4">
      <c r="D891" s="94"/>
    </row>
    <row r="892" spans="4:4">
      <c r="D892" s="94"/>
    </row>
    <row r="893" spans="4:4">
      <c r="D893" s="94"/>
    </row>
    <row r="894" spans="4:4">
      <c r="D894" s="94"/>
    </row>
    <row r="895" spans="4:4">
      <c r="D895" s="94"/>
    </row>
    <row r="896" spans="4:4">
      <c r="D896" s="94"/>
    </row>
    <row r="897" spans="4:4">
      <c r="D897" s="94"/>
    </row>
    <row r="898" spans="4:4">
      <c r="D898" s="94"/>
    </row>
    <row r="899" spans="4:4">
      <c r="D899" s="94"/>
    </row>
    <row r="900" spans="4:4">
      <c r="D900" s="94"/>
    </row>
    <row r="901" spans="4:4">
      <c r="D901" s="94"/>
    </row>
    <row r="902" spans="4:4">
      <c r="D902" s="94"/>
    </row>
    <row r="903" spans="4:4">
      <c r="D903" s="94"/>
    </row>
    <row r="904" spans="4:4">
      <c r="D904" s="94"/>
    </row>
    <row r="905" spans="4:4">
      <c r="D905" s="94"/>
    </row>
    <row r="906" spans="4:4">
      <c r="D906" s="94"/>
    </row>
    <row r="907" spans="4:4">
      <c r="D907" s="94"/>
    </row>
    <row r="908" spans="4:4">
      <c r="D908" s="94"/>
    </row>
    <row r="909" spans="4:4">
      <c r="D909" s="94"/>
    </row>
    <row r="910" spans="4:4">
      <c r="D910" s="94"/>
    </row>
    <row r="911" spans="4:4">
      <c r="D911" s="94"/>
    </row>
    <row r="912" spans="4:4">
      <c r="D912" s="94"/>
    </row>
    <row r="913" spans="4:4">
      <c r="D913" s="94"/>
    </row>
    <row r="914" spans="4:4">
      <c r="D914" s="94"/>
    </row>
    <row r="915" spans="4:4">
      <c r="D915" s="94"/>
    </row>
    <row r="916" spans="4:4">
      <c r="D916" s="94"/>
    </row>
    <row r="917" spans="4:4">
      <c r="D917" s="94"/>
    </row>
    <row r="918" spans="4:4">
      <c r="D918" s="94"/>
    </row>
    <row r="919" spans="4:4">
      <c r="D919" s="94"/>
    </row>
    <row r="920" spans="4:4">
      <c r="D920" s="94"/>
    </row>
    <row r="921" spans="4:4">
      <c r="D921" s="94"/>
    </row>
    <row r="922" spans="4:4">
      <c r="D922" s="94"/>
    </row>
    <row r="923" spans="4:4">
      <c r="D923" s="94"/>
    </row>
    <row r="924" spans="4:4">
      <c r="D924" s="94"/>
    </row>
    <row r="925" spans="4:4">
      <c r="D925" s="94"/>
    </row>
    <row r="926" spans="4:4">
      <c r="D926" s="94"/>
    </row>
    <row r="927" spans="4:4">
      <c r="D927" s="94"/>
    </row>
    <row r="928" spans="4:4">
      <c r="D928" s="94"/>
    </row>
    <row r="929" spans="4:4">
      <c r="D929" s="94"/>
    </row>
    <row r="930" spans="4:4">
      <c r="D930" s="94"/>
    </row>
    <row r="931" spans="4:4">
      <c r="D931" s="94"/>
    </row>
    <row r="932" spans="4:4">
      <c r="D932" s="94"/>
    </row>
    <row r="933" spans="4:4">
      <c r="D933" s="94"/>
    </row>
    <row r="934" spans="4:4">
      <c r="D934" s="94"/>
    </row>
    <row r="935" spans="4:4">
      <c r="D935" s="94"/>
    </row>
    <row r="936" spans="4:4">
      <c r="D936" s="94"/>
    </row>
    <row r="937" spans="4:4">
      <c r="D937" s="94"/>
    </row>
    <row r="938" spans="4:4">
      <c r="D938" s="94"/>
    </row>
    <row r="939" spans="4:4">
      <c r="D939" s="94"/>
    </row>
    <row r="940" spans="4:4">
      <c r="D940" s="94"/>
    </row>
    <row r="941" spans="4:4">
      <c r="D941" s="94"/>
    </row>
    <row r="942" spans="4:4">
      <c r="D942" s="94"/>
    </row>
    <row r="943" spans="4:4">
      <c r="D943" s="94"/>
    </row>
    <row r="944" spans="4:4">
      <c r="D944" s="94"/>
    </row>
    <row r="945" spans="4:4">
      <c r="D945" s="94"/>
    </row>
    <row r="946" spans="4:4">
      <c r="D946" s="94"/>
    </row>
    <row r="947" spans="4:4">
      <c r="D947" s="94"/>
    </row>
    <row r="948" spans="4:4">
      <c r="D948" s="94"/>
    </row>
    <row r="949" spans="4:4">
      <c r="D949" s="94"/>
    </row>
    <row r="950" spans="4:4">
      <c r="D950" s="94"/>
    </row>
    <row r="951" spans="4:4">
      <c r="D951" s="94"/>
    </row>
    <row r="952" spans="4:4">
      <c r="D952" s="94"/>
    </row>
    <row r="953" spans="4:4">
      <c r="D953" s="94"/>
    </row>
    <row r="954" spans="4:4">
      <c r="D954" s="94"/>
    </row>
    <row r="955" spans="4:4">
      <c r="D955" s="94"/>
    </row>
    <row r="956" spans="4:4">
      <c r="D956" s="94"/>
    </row>
    <row r="957" spans="4:4">
      <c r="D957" s="94"/>
    </row>
    <row r="958" spans="4:4">
      <c r="D958" s="94"/>
    </row>
    <row r="959" spans="4:4">
      <c r="D959" s="94"/>
    </row>
    <row r="960" spans="4:4">
      <c r="D960" s="94"/>
    </row>
    <row r="961" spans="4:4">
      <c r="D961" s="94"/>
    </row>
    <row r="962" spans="4:4">
      <c r="D962" s="94"/>
    </row>
    <row r="963" spans="4:4">
      <c r="D963" s="94"/>
    </row>
    <row r="964" spans="4:4">
      <c r="D964" s="94"/>
    </row>
    <row r="965" spans="4:4">
      <c r="D965" s="94"/>
    </row>
    <row r="966" spans="4:4">
      <c r="D966" s="94"/>
    </row>
    <row r="967" spans="4:4">
      <c r="D967" s="94"/>
    </row>
    <row r="968" spans="4:4">
      <c r="D968" s="94"/>
    </row>
    <row r="969" spans="4:4">
      <c r="D969" s="94"/>
    </row>
    <row r="970" spans="4:4">
      <c r="D970" s="94"/>
    </row>
    <row r="971" spans="4:4">
      <c r="D971" s="94"/>
    </row>
    <row r="972" spans="4:4">
      <c r="D972" s="94"/>
    </row>
    <row r="973" spans="4:4">
      <c r="D973" s="94"/>
    </row>
    <row r="974" spans="4:4">
      <c r="D974" s="94"/>
    </row>
    <row r="975" spans="4:4">
      <c r="D975" s="94"/>
    </row>
    <row r="976" spans="4:4">
      <c r="D976" s="94"/>
    </row>
    <row r="977" spans="4:4">
      <c r="D977" s="94"/>
    </row>
    <row r="978" spans="4:4">
      <c r="D978" s="94"/>
    </row>
    <row r="979" spans="4:4">
      <c r="D979" s="94"/>
    </row>
    <row r="980" spans="4:4">
      <c r="D980" s="94"/>
    </row>
    <row r="981" spans="4:4">
      <c r="D981" s="94"/>
    </row>
    <row r="982" spans="4:4">
      <c r="D982" s="94"/>
    </row>
    <row r="983" spans="4:4">
      <c r="D983" s="94"/>
    </row>
    <row r="984" spans="4:4">
      <c r="D984" s="94"/>
    </row>
    <row r="985" spans="4:4">
      <c r="D985" s="94"/>
    </row>
    <row r="986" spans="4:4">
      <c r="D986" s="94"/>
    </row>
    <row r="987" spans="4:4">
      <c r="D987" s="94"/>
    </row>
    <row r="988" spans="4:4">
      <c r="D988" s="94"/>
    </row>
    <row r="989" spans="4:4">
      <c r="D989" s="94"/>
    </row>
    <row r="990" spans="4:4">
      <c r="D990" s="94"/>
    </row>
    <row r="991" spans="4:4">
      <c r="D991" s="94"/>
    </row>
    <row r="992" spans="4:4">
      <c r="D992" s="94"/>
    </row>
    <row r="993" spans="4:4">
      <c r="D993" s="94"/>
    </row>
    <row r="994" spans="4:4">
      <c r="D994" s="94"/>
    </row>
    <row r="995" spans="4:4">
      <c r="D995" s="94"/>
    </row>
    <row r="996" spans="4:4">
      <c r="D996" s="94"/>
    </row>
    <row r="997" spans="4:4">
      <c r="D997" s="94"/>
    </row>
    <row r="998" spans="4:4">
      <c r="D998" s="94"/>
    </row>
    <row r="999" spans="4:4">
      <c r="D999" s="94"/>
    </row>
    <row r="1000" spans="4:4">
      <c r="D1000" s="94"/>
    </row>
    <row r="1001" spans="4:4">
      <c r="D1001" s="94"/>
    </row>
    <row r="1002" spans="4:4">
      <c r="D1002" s="94"/>
    </row>
    <row r="1003" spans="4:4">
      <c r="D1003" s="94"/>
    </row>
    <row r="1004" spans="4:4">
      <c r="D1004" s="94"/>
    </row>
    <row r="1005" spans="4:4">
      <c r="D1005" s="94"/>
    </row>
    <row r="1006" spans="4:4">
      <c r="D1006" s="94"/>
    </row>
    <row r="1007" spans="4:4">
      <c r="D1007" s="94"/>
    </row>
    <row r="1008" spans="4:4">
      <c r="D1008" s="94"/>
    </row>
    <row r="1009" spans="4:4">
      <c r="D1009" s="94"/>
    </row>
    <row r="1010" spans="4:4">
      <c r="D1010" s="94"/>
    </row>
    <row r="1011" spans="4:4">
      <c r="D1011" s="94"/>
    </row>
    <row r="1012" spans="4:4">
      <c r="D1012" s="94"/>
    </row>
    <row r="1013" spans="4:4">
      <c r="D1013" s="94"/>
    </row>
    <row r="1014" spans="4:4">
      <c r="D1014" s="94"/>
    </row>
    <row r="1015" spans="4:4">
      <c r="D1015" s="94"/>
    </row>
    <row r="1016" spans="4:4">
      <c r="D1016" s="94"/>
    </row>
    <row r="1017" spans="4:4">
      <c r="D1017" s="94"/>
    </row>
    <row r="1018" spans="4:4">
      <c r="D1018" s="94"/>
    </row>
    <row r="1019" spans="4:4">
      <c r="D1019" s="94"/>
    </row>
    <row r="1020" spans="4:4">
      <c r="D1020" s="94"/>
    </row>
    <row r="1021" spans="4:4">
      <c r="D1021" s="94"/>
    </row>
    <row r="1022" spans="4:4">
      <c r="D1022" s="94"/>
    </row>
    <row r="1023" spans="4:4">
      <c r="D1023" s="94"/>
    </row>
    <row r="1024" spans="4:4">
      <c r="D1024" s="94"/>
    </row>
    <row r="1025" spans="4:4">
      <c r="D1025" s="94"/>
    </row>
    <row r="1026" spans="4:4">
      <c r="D1026" s="94"/>
    </row>
    <row r="1027" spans="4:4">
      <c r="D1027" s="94"/>
    </row>
    <row r="1028" spans="4:4">
      <c r="D1028" s="94"/>
    </row>
    <row r="1029" spans="4:4">
      <c r="D1029" s="94"/>
    </row>
    <row r="1030" spans="4:4">
      <c r="D1030" s="94"/>
    </row>
    <row r="1031" spans="4:4">
      <c r="D1031" s="94"/>
    </row>
    <row r="1032" spans="4:4">
      <c r="D1032" s="94"/>
    </row>
    <row r="1033" spans="4:4">
      <c r="D1033" s="94"/>
    </row>
    <row r="1034" spans="4:4">
      <c r="D1034" s="94"/>
    </row>
    <row r="1035" spans="4:4">
      <c r="D1035" s="94"/>
    </row>
    <row r="1036" spans="4:4">
      <c r="D1036" s="94"/>
    </row>
    <row r="1037" spans="4:4">
      <c r="D1037" s="94"/>
    </row>
    <row r="1038" spans="4:4">
      <c r="D1038" s="94"/>
    </row>
    <row r="1039" spans="4:4">
      <c r="D1039" s="94"/>
    </row>
    <row r="1040" spans="4:4">
      <c r="D1040" s="94"/>
    </row>
    <row r="1041" spans="4:4">
      <c r="D1041" s="94"/>
    </row>
    <row r="1042" spans="4:4">
      <c r="D1042" s="94"/>
    </row>
    <row r="1043" spans="4:4">
      <c r="D1043" s="94"/>
    </row>
    <row r="1044" spans="4:4">
      <c r="D1044" s="94"/>
    </row>
    <row r="1045" spans="4:4">
      <c r="D1045" s="94"/>
    </row>
    <row r="1046" spans="4:4">
      <c r="D1046" s="94"/>
    </row>
    <row r="1047" spans="4:4">
      <c r="D1047" s="94"/>
    </row>
    <row r="1048" spans="4:4">
      <c r="D1048" s="94"/>
    </row>
    <row r="1049" spans="4:4">
      <c r="D1049" s="94"/>
    </row>
    <row r="1050" spans="4:4">
      <c r="D1050" s="94"/>
    </row>
    <row r="1051" spans="4:4">
      <c r="D1051" s="94"/>
    </row>
    <row r="1052" spans="4:4">
      <c r="D1052" s="94"/>
    </row>
    <row r="1053" spans="4:4">
      <c r="D1053" s="94"/>
    </row>
    <row r="1054" spans="4:4">
      <c r="D1054" s="94"/>
    </row>
    <row r="1055" spans="4:4">
      <c r="D1055" s="94"/>
    </row>
    <row r="1056" spans="4:4">
      <c r="D1056" s="94"/>
    </row>
    <row r="1057" spans="4:4">
      <c r="D1057" s="94"/>
    </row>
    <row r="1058" spans="4:4">
      <c r="D1058" s="94"/>
    </row>
    <row r="1059" spans="4:4">
      <c r="D1059" s="94"/>
    </row>
    <row r="1060" spans="4:4">
      <c r="D1060" s="94"/>
    </row>
    <row r="1061" spans="4:4">
      <c r="D1061" s="94"/>
    </row>
    <row r="1062" spans="4:4">
      <c r="D1062" s="94"/>
    </row>
    <row r="1063" spans="4:4">
      <c r="D1063" s="94"/>
    </row>
    <row r="1064" spans="4:4">
      <c r="D1064" s="94"/>
    </row>
    <row r="1065" spans="4:4">
      <c r="D1065" s="94"/>
    </row>
    <row r="1066" spans="4:4">
      <c r="D1066" s="94"/>
    </row>
    <row r="1067" spans="4:4">
      <c r="D1067" s="94"/>
    </row>
    <row r="1068" spans="4:4">
      <c r="D1068" s="94"/>
    </row>
    <row r="1069" spans="4:4">
      <c r="D1069" s="94"/>
    </row>
    <row r="1070" spans="4:4">
      <c r="D1070" s="94"/>
    </row>
    <row r="1071" spans="4:4">
      <c r="D1071" s="94"/>
    </row>
    <row r="1072" spans="4:4">
      <c r="D1072" s="94"/>
    </row>
    <row r="1073" spans="4:4">
      <c r="D1073" s="94"/>
    </row>
    <row r="1074" spans="4:4">
      <c r="D1074" s="94"/>
    </row>
    <row r="1075" spans="4:4">
      <c r="D1075" s="94"/>
    </row>
    <row r="1076" spans="4:4">
      <c r="D1076" s="94"/>
    </row>
    <row r="1077" spans="4:4">
      <c r="D1077" s="94"/>
    </row>
    <row r="1078" spans="4:4">
      <c r="D1078" s="94"/>
    </row>
    <row r="1079" spans="4:4">
      <c r="D1079" s="94"/>
    </row>
    <row r="1080" spans="4:4">
      <c r="D1080" s="94"/>
    </row>
    <row r="1081" spans="4:4">
      <c r="D1081" s="94"/>
    </row>
    <row r="1082" spans="4:4">
      <c r="D1082" s="94"/>
    </row>
    <row r="1083" spans="4:4">
      <c r="D1083" s="94"/>
    </row>
    <row r="1084" spans="4:4">
      <c r="D1084" s="94"/>
    </row>
    <row r="1085" spans="4:4">
      <c r="D1085" s="94"/>
    </row>
    <row r="1086" spans="4:4">
      <c r="D1086" s="94"/>
    </row>
    <row r="1087" spans="4:4">
      <c r="D1087" s="94"/>
    </row>
    <row r="1088" spans="4:4">
      <c r="D1088" s="94"/>
    </row>
    <row r="1089" spans="4:4">
      <c r="D1089" s="94"/>
    </row>
    <row r="1090" spans="4:4">
      <c r="D1090" s="94"/>
    </row>
    <row r="1091" spans="4:4">
      <c r="D1091" s="94"/>
    </row>
    <row r="1092" spans="4:4">
      <c r="D1092" s="94"/>
    </row>
    <row r="1093" spans="4:4">
      <c r="D1093" s="94"/>
    </row>
    <row r="1094" spans="4:4">
      <c r="D1094" s="94"/>
    </row>
    <row r="1095" spans="4:4">
      <c r="D1095" s="94"/>
    </row>
    <row r="1096" spans="4:4">
      <c r="D1096" s="94"/>
    </row>
    <row r="1097" spans="4:4">
      <c r="D1097" s="94"/>
    </row>
    <row r="1098" spans="4:4">
      <c r="D1098" s="94"/>
    </row>
    <row r="1099" spans="4:4">
      <c r="D1099" s="94"/>
    </row>
    <row r="1100" spans="4:4">
      <c r="D1100" s="94"/>
    </row>
    <row r="1101" spans="4:4">
      <c r="D1101" s="94"/>
    </row>
    <row r="1102" spans="4:4">
      <c r="D1102" s="94"/>
    </row>
    <row r="1103" spans="4:4">
      <c r="D1103" s="94"/>
    </row>
    <row r="1104" spans="4:4">
      <c r="D1104" s="94"/>
    </row>
    <row r="1105" spans="4:4">
      <c r="D1105" s="94"/>
    </row>
    <row r="1106" spans="4:4">
      <c r="D1106" s="94"/>
    </row>
    <row r="1107" spans="4:4">
      <c r="D1107" s="94"/>
    </row>
    <row r="1108" spans="4:4">
      <c r="D1108" s="94"/>
    </row>
    <row r="1109" spans="4:4">
      <c r="D1109" s="94"/>
    </row>
    <row r="1110" spans="4:4">
      <c r="D1110" s="94"/>
    </row>
    <row r="1111" spans="4:4">
      <c r="D1111" s="94"/>
    </row>
    <row r="1112" spans="4:4">
      <c r="D1112" s="94"/>
    </row>
    <row r="1113" spans="4:4">
      <c r="D1113" s="94"/>
    </row>
    <row r="1114" spans="4:4">
      <c r="D1114" s="94"/>
    </row>
    <row r="1115" spans="4:4">
      <c r="D1115" s="94"/>
    </row>
    <row r="1116" spans="4:4">
      <c r="D1116" s="94"/>
    </row>
    <row r="1117" spans="4:4">
      <c r="D1117" s="94"/>
    </row>
    <row r="1118" spans="4:4">
      <c r="D1118" s="94"/>
    </row>
    <row r="1119" spans="4:4">
      <c r="D1119" s="94"/>
    </row>
    <row r="1120" spans="4:4">
      <c r="D1120" s="94"/>
    </row>
    <row r="1121" spans="4:4">
      <c r="D1121" s="94"/>
    </row>
    <row r="1122" spans="4:4">
      <c r="D1122" s="94"/>
    </row>
    <row r="1123" spans="4:4">
      <c r="D1123" s="94"/>
    </row>
    <row r="1124" spans="4:4">
      <c r="D1124" s="94"/>
    </row>
    <row r="1125" spans="4:4">
      <c r="D1125" s="94"/>
    </row>
    <row r="1126" spans="4:4">
      <c r="D1126" s="94"/>
    </row>
    <row r="1127" spans="4:4">
      <c r="D1127" s="94"/>
    </row>
    <row r="1128" spans="4:4">
      <c r="D1128" s="94"/>
    </row>
    <row r="1129" spans="4:4">
      <c r="D1129" s="94"/>
    </row>
    <row r="1130" spans="4:4">
      <c r="D1130" s="94"/>
    </row>
    <row r="1131" spans="4:4">
      <c r="D1131" s="94"/>
    </row>
    <row r="1132" spans="4:4">
      <c r="D1132" s="94"/>
    </row>
    <row r="1133" spans="4:4">
      <c r="D1133" s="94"/>
    </row>
    <row r="1134" spans="4:4">
      <c r="D1134" s="94"/>
    </row>
    <row r="1135" spans="4:4">
      <c r="D1135" s="94"/>
    </row>
    <row r="1136" spans="4:4">
      <c r="D1136" s="94"/>
    </row>
    <row r="1137" spans="4:4">
      <c r="D1137" s="94"/>
    </row>
    <row r="1138" spans="4:4">
      <c r="D1138" s="94"/>
    </row>
    <row r="1139" spans="4:4">
      <c r="D1139" s="94"/>
    </row>
    <row r="1140" spans="4:4">
      <c r="D1140" s="94"/>
    </row>
    <row r="1141" spans="4:4">
      <c r="D1141" s="94"/>
    </row>
    <row r="1142" spans="4:4">
      <c r="D1142" s="94"/>
    </row>
    <row r="1143" spans="4:4">
      <c r="D1143" s="94"/>
    </row>
    <row r="1144" spans="4:4">
      <c r="D1144" s="94"/>
    </row>
    <row r="1145" spans="4:4">
      <c r="D1145" s="94"/>
    </row>
    <row r="1146" spans="4:4">
      <c r="D1146" s="94"/>
    </row>
    <row r="1147" spans="4:4">
      <c r="D1147" s="94"/>
    </row>
    <row r="1148" spans="4:4">
      <c r="D1148" s="94"/>
    </row>
    <row r="1149" spans="4:4">
      <c r="D1149" s="94"/>
    </row>
    <row r="1150" spans="4:4">
      <c r="D1150" s="94"/>
    </row>
    <row r="1151" spans="4:4">
      <c r="D1151" s="94"/>
    </row>
    <row r="1152" spans="4:4">
      <c r="D1152" s="94"/>
    </row>
    <row r="1153" spans="4:4">
      <c r="D1153" s="94"/>
    </row>
    <row r="1154" spans="4:4">
      <c r="D1154" s="94"/>
    </row>
    <row r="1155" spans="4:4">
      <c r="D1155" s="94"/>
    </row>
    <row r="1156" spans="4:4">
      <c r="D1156" s="94"/>
    </row>
    <row r="1157" spans="4:4">
      <c r="D1157" s="94"/>
    </row>
    <row r="1158" spans="4:4">
      <c r="D1158" s="94"/>
    </row>
    <row r="1159" spans="4:4">
      <c r="D1159" s="94"/>
    </row>
    <row r="1160" spans="4:4">
      <c r="D1160" s="94"/>
    </row>
    <row r="1161" spans="4:4">
      <c r="D1161" s="94"/>
    </row>
    <row r="1162" spans="4:4">
      <c r="D1162" s="94"/>
    </row>
    <row r="1163" spans="4:4">
      <c r="D1163" s="94"/>
    </row>
    <row r="1164" spans="4:4">
      <c r="D1164" s="94"/>
    </row>
    <row r="1165" spans="4:4">
      <c r="D1165" s="94"/>
    </row>
    <row r="1166" spans="4:4">
      <c r="D1166" s="94"/>
    </row>
    <row r="1167" spans="4:4">
      <c r="D1167" s="94"/>
    </row>
    <row r="1168" spans="4:4">
      <c r="D1168" s="94"/>
    </row>
    <row r="1169" spans="4:4">
      <c r="D1169" s="94"/>
    </row>
    <row r="1170" spans="4:4">
      <c r="D1170" s="94"/>
    </row>
    <row r="1171" spans="4:4">
      <c r="D1171" s="94"/>
    </row>
    <row r="1172" spans="4:4">
      <c r="D1172" s="94"/>
    </row>
    <row r="1173" spans="4:4">
      <c r="D1173" s="94"/>
    </row>
    <row r="1174" spans="4:4">
      <c r="D1174" s="94"/>
    </row>
    <row r="1175" spans="4:4">
      <c r="D1175" s="94"/>
    </row>
    <row r="1176" spans="4:4">
      <c r="D1176" s="94"/>
    </row>
    <row r="1177" spans="4:4">
      <c r="D1177" s="94"/>
    </row>
    <row r="1178" spans="4:4">
      <c r="D1178" s="94"/>
    </row>
    <row r="1179" spans="4:4">
      <c r="D1179" s="94"/>
    </row>
    <row r="1180" spans="4:4">
      <c r="D1180" s="94"/>
    </row>
    <row r="1181" spans="4:4">
      <c r="D1181" s="94"/>
    </row>
    <row r="1182" spans="4:4">
      <c r="D1182" s="94"/>
    </row>
    <row r="1183" spans="4:4">
      <c r="D1183" s="94"/>
    </row>
    <row r="1184" spans="4:4">
      <c r="D1184" s="94"/>
    </row>
    <row r="1185" spans="4:4">
      <c r="D1185" s="94"/>
    </row>
    <row r="1186" spans="4:4">
      <c r="D1186" s="94"/>
    </row>
    <row r="1187" spans="4:4">
      <c r="D1187" s="94"/>
    </row>
    <row r="1188" spans="4:4">
      <c r="D1188" s="94"/>
    </row>
    <row r="1189" spans="4:4">
      <c r="D1189" s="94"/>
    </row>
    <row r="1190" spans="4:4">
      <c r="D1190" s="94"/>
    </row>
    <row r="1191" spans="4:4">
      <c r="D1191" s="94"/>
    </row>
    <row r="1192" spans="4:4">
      <c r="D1192" s="94"/>
    </row>
    <row r="1193" spans="4:4">
      <c r="D1193" s="94"/>
    </row>
    <row r="1194" spans="4:4">
      <c r="D1194" s="94"/>
    </row>
    <row r="1195" spans="4:4">
      <c r="D1195" s="94"/>
    </row>
    <row r="1196" spans="4:4">
      <c r="D1196" s="94"/>
    </row>
    <row r="1197" spans="4:4">
      <c r="D1197" s="94"/>
    </row>
    <row r="1198" spans="4:4">
      <c r="D1198" s="94"/>
    </row>
    <row r="1199" spans="4:4">
      <c r="D1199" s="94"/>
    </row>
    <row r="1200" spans="4:4">
      <c r="D1200" s="94"/>
    </row>
    <row r="1201" spans="4:4">
      <c r="D1201" s="94"/>
    </row>
    <row r="1202" spans="4:4">
      <c r="D1202" s="94"/>
    </row>
    <row r="1203" spans="4:4">
      <c r="D1203" s="94"/>
    </row>
    <row r="1204" spans="4:4">
      <c r="D1204" s="94"/>
    </row>
    <row r="1205" spans="4:4">
      <c r="D1205" s="94"/>
    </row>
    <row r="1206" spans="4:4">
      <c r="D1206" s="94"/>
    </row>
    <row r="1207" spans="4:4">
      <c r="D1207" s="94"/>
    </row>
    <row r="1208" spans="4:4">
      <c r="D1208" s="94"/>
    </row>
    <row r="1209" spans="4:4">
      <c r="D1209" s="94"/>
    </row>
    <row r="1210" spans="4:4">
      <c r="D1210" s="94"/>
    </row>
    <row r="1211" spans="4:4">
      <c r="D1211" s="94"/>
    </row>
    <row r="1212" spans="4:4">
      <c r="D1212" s="94"/>
    </row>
    <row r="1213" spans="4:4">
      <c r="D1213" s="94"/>
    </row>
    <row r="1214" spans="4:4">
      <c r="D1214" s="94"/>
    </row>
    <row r="1215" spans="4:4">
      <c r="D1215" s="94"/>
    </row>
    <row r="1216" spans="4:4">
      <c r="D1216" s="94"/>
    </row>
    <row r="1217" spans="4:4">
      <c r="D1217" s="94"/>
    </row>
    <row r="1218" spans="4:4">
      <c r="D1218" s="94"/>
    </row>
    <row r="1219" spans="4:4">
      <c r="D1219" s="94"/>
    </row>
    <row r="1220" spans="4:4">
      <c r="D1220" s="94"/>
    </row>
    <row r="1221" spans="4:4">
      <c r="D1221" s="94"/>
    </row>
    <row r="1222" spans="4:4">
      <c r="D1222" s="94"/>
    </row>
    <row r="1223" spans="4:4">
      <c r="D1223" s="94"/>
    </row>
    <row r="1224" spans="4:4">
      <c r="D1224" s="94"/>
    </row>
    <row r="1225" spans="4:4">
      <c r="D1225" s="94"/>
    </row>
    <row r="1226" spans="4:4">
      <c r="D1226" s="94"/>
    </row>
    <row r="1227" spans="4:4">
      <c r="D1227" s="94"/>
    </row>
    <row r="1228" spans="4:4">
      <c r="D1228" s="94"/>
    </row>
    <row r="1229" spans="4:4">
      <c r="D1229" s="94"/>
    </row>
    <row r="1230" spans="4:4">
      <c r="D1230" s="94"/>
    </row>
    <row r="1231" spans="4:4">
      <c r="D1231" s="94"/>
    </row>
    <row r="1232" spans="4:4">
      <c r="D1232" s="94"/>
    </row>
    <row r="1233" spans="4:4">
      <c r="D1233" s="94"/>
    </row>
    <row r="1234" spans="4:4">
      <c r="D1234" s="94"/>
    </row>
    <row r="1235" spans="4:4">
      <c r="D1235" s="94"/>
    </row>
    <row r="1236" spans="4:4">
      <c r="D1236" s="94"/>
    </row>
    <row r="1237" spans="4:4">
      <c r="D1237" s="94"/>
    </row>
    <row r="1238" spans="4:4">
      <c r="D1238" s="94"/>
    </row>
    <row r="1239" spans="4:4">
      <c r="D1239" s="94"/>
    </row>
    <row r="1240" spans="4:4">
      <c r="D1240" s="94"/>
    </row>
    <row r="1241" spans="4:4">
      <c r="D1241" s="94"/>
    </row>
    <row r="1242" spans="4:4">
      <c r="D1242" s="94"/>
    </row>
    <row r="1243" spans="4:4">
      <c r="D1243" s="94"/>
    </row>
    <row r="1244" spans="4:4">
      <c r="D1244" s="94"/>
    </row>
    <row r="1245" spans="4:4">
      <c r="D1245" s="94"/>
    </row>
    <row r="1246" spans="4:4">
      <c r="D1246" s="94"/>
    </row>
    <row r="1247" spans="4:4">
      <c r="D1247" s="94"/>
    </row>
    <row r="1248" spans="4:4">
      <c r="D1248" s="94"/>
    </row>
    <row r="1249" spans="4:4">
      <c r="D1249" s="94"/>
    </row>
    <row r="1250" spans="4:4">
      <c r="D1250" s="94"/>
    </row>
    <row r="1251" spans="4:4">
      <c r="D1251" s="94"/>
    </row>
    <row r="1252" spans="4:4">
      <c r="D1252" s="94"/>
    </row>
    <row r="1253" spans="4:4">
      <c r="D1253" s="94"/>
    </row>
    <row r="1254" spans="4:4">
      <c r="D1254" s="94"/>
    </row>
    <row r="1255" spans="4:4">
      <c r="D1255" s="94"/>
    </row>
    <row r="1256" spans="4:4">
      <c r="D1256" s="94"/>
    </row>
    <row r="1257" spans="4:4">
      <c r="D1257" s="94"/>
    </row>
    <row r="1258" spans="4:4">
      <c r="D1258" s="94"/>
    </row>
    <row r="1259" spans="4:4">
      <c r="D1259" s="94"/>
    </row>
    <row r="1260" spans="4:4">
      <c r="D1260" s="94"/>
    </row>
    <row r="1261" spans="4:4">
      <c r="D1261" s="94"/>
    </row>
    <row r="1262" spans="4:4">
      <c r="D1262" s="94"/>
    </row>
    <row r="1263" spans="4:4">
      <c r="D1263" s="94"/>
    </row>
    <row r="1264" spans="4:4">
      <c r="D1264" s="94"/>
    </row>
    <row r="1265" spans="4:4">
      <c r="D1265" s="94"/>
    </row>
    <row r="1266" spans="4:4">
      <c r="D1266" s="94"/>
    </row>
    <row r="1267" spans="4:4">
      <c r="D1267" s="94"/>
    </row>
    <row r="1268" spans="4:4">
      <c r="D1268" s="94"/>
    </row>
    <row r="1269" spans="4:4">
      <c r="D1269" s="94"/>
    </row>
    <row r="1270" spans="4:4">
      <c r="D1270" s="94"/>
    </row>
    <row r="1271" spans="4:4">
      <c r="D1271" s="94"/>
    </row>
    <row r="1272" spans="4:4">
      <c r="D1272" s="94"/>
    </row>
    <row r="1273" spans="4:4">
      <c r="D1273" s="94"/>
    </row>
    <row r="1274" spans="4:4">
      <c r="D1274" s="94"/>
    </row>
    <row r="1275" spans="4:4">
      <c r="D1275" s="94"/>
    </row>
    <row r="1276" spans="4:4">
      <c r="D1276" s="94"/>
    </row>
    <row r="1277" spans="4:4">
      <c r="D1277" s="94"/>
    </row>
    <row r="1278" spans="4:4">
      <c r="D1278" s="94"/>
    </row>
    <row r="1279" spans="4:4">
      <c r="D1279" s="94"/>
    </row>
    <row r="1280" spans="4:4">
      <c r="D1280" s="94"/>
    </row>
    <row r="1281" spans="4:4">
      <c r="D1281" s="94"/>
    </row>
    <row r="1282" spans="4:4">
      <c r="D1282" s="94"/>
    </row>
    <row r="1283" spans="4:4">
      <c r="D1283" s="94"/>
    </row>
    <row r="1284" spans="4:4">
      <c r="D1284" s="94"/>
    </row>
    <row r="1285" spans="4:4">
      <c r="D1285" s="94"/>
    </row>
    <row r="1286" spans="4:4">
      <c r="D1286" s="94"/>
    </row>
    <row r="1287" spans="4:4">
      <c r="D1287" s="94"/>
    </row>
    <row r="1288" spans="4:4">
      <c r="D1288" s="94"/>
    </row>
    <row r="1289" spans="4:4">
      <c r="D1289" s="94"/>
    </row>
    <row r="1290" spans="4:4">
      <c r="D1290" s="94"/>
    </row>
    <row r="1291" spans="4:4">
      <c r="D1291" s="94"/>
    </row>
    <row r="1292" spans="4:4">
      <c r="D1292" s="94"/>
    </row>
    <row r="1293" spans="4:4">
      <c r="D1293" s="94"/>
    </row>
    <row r="1294" spans="4:4">
      <c r="D1294" s="94"/>
    </row>
    <row r="1295" spans="4:4">
      <c r="D1295" s="94"/>
    </row>
    <row r="1296" spans="4:4">
      <c r="D1296" s="94"/>
    </row>
    <row r="1297" spans="4:4">
      <c r="D1297" s="94"/>
    </row>
    <row r="1298" spans="4:4">
      <c r="D1298" s="94"/>
    </row>
    <row r="1299" spans="4:4">
      <c r="D1299" s="94"/>
    </row>
    <row r="1300" spans="4:4">
      <c r="D1300" s="94"/>
    </row>
    <row r="1301" spans="4:4">
      <c r="D1301" s="94"/>
    </row>
    <row r="1302" spans="4:4">
      <c r="D1302" s="94"/>
    </row>
    <row r="1303" spans="4:4">
      <c r="D1303" s="94"/>
    </row>
    <row r="1304" spans="4:4">
      <c r="D1304" s="94"/>
    </row>
    <row r="1305" spans="4:4">
      <c r="D1305" s="94"/>
    </row>
    <row r="1306" spans="4:4">
      <c r="D1306" s="94"/>
    </row>
    <row r="1307" spans="4:4">
      <c r="D1307" s="94"/>
    </row>
    <row r="1308" spans="4:4">
      <c r="D1308" s="94"/>
    </row>
    <row r="1309" spans="4:4">
      <c r="D1309" s="94"/>
    </row>
    <row r="1310" spans="4:4">
      <c r="D1310" s="94"/>
    </row>
    <row r="1311" spans="4:4">
      <c r="D1311" s="94"/>
    </row>
    <row r="1312" spans="4:4">
      <c r="D1312" s="94"/>
    </row>
    <row r="1313" spans="4:4">
      <c r="D1313" s="94"/>
    </row>
    <row r="1314" spans="4:4">
      <c r="D1314" s="94"/>
    </row>
    <row r="1315" spans="4:4">
      <c r="D1315" s="94"/>
    </row>
    <row r="1316" spans="4:4">
      <c r="D1316" s="94"/>
    </row>
    <row r="1317" spans="4:4">
      <c r="D1317" s="94"/>
    </row>
    <row r="1318" spans="4:4">
      <c r="D1318" s="94"/>
    </row>
    <row r="1319" spans="4:4">
      <c r="D1319" s="94"/>
    </row>
    <row r="1320" spans="4:4">
      <c r="D1320" s="94"/>
    </row>
    <row r="1321" spans="4:4">
      <c r="D1321" s="94"/>
    </row>
    <row r="1322" spans="4:4">
      <c r="D1322" s="94"/>
    </row>
    <row r="1323" spans="4:4">
      <c r="D1323" s="94"/>
    </row>
    <row r="1324" spans="4:4">
      <c r="D1324" s="94"/>
    </row>
    <row r="1325" spans="4:4">
      <c r="D1325" s="94"/>
    </row>
    <row r="1326" spans="4:4">
      <c r="D1326" s="94"/>
    </row>
    <row r="1327" spans="4:4">
      <c r="D1327" s="94"/>
    </row>
    <row r="1328" spans="4:4">
      <c r="D1328" s="94"/>
    </row>
    <row r="1329" spans="4:4">
      <c r="D1329" s="94"/>
    </row>
    <row r="1330" spans="4:4">
      <c r="D1330" s="94"/>
    </row>
    <row r="1331" spans="4:4">
      <c r="D1331" s="94"/>
    </row>
    <row r="1332" spans="4:4">
      <c r="D1332" s="94"/>
    </row>
    <row r="1333" spans="4:4">
      <c r="D1333" s="94"/>
    </row>
    <row r="1334" spans="4:4">
      <c r="D1334" s="94"/>
    </row>
    <row r="1335" spans="4:4">
      <c r="D1335" s="94"/>
    </row>
    <row r="1336" spans="4:4">
      <c r="D1336" s="94"/>
    </row>
    <row r="1337" spans="4:4">
      <c r="D1337" s="94"/>
    </row>
    <row r="1338" spans="4:4">
      <c r="D1338" s="94"/>
    </row>
    <row r="1339" spans="4:4">
      <c r="D1339" s="94"/>
    </row>
    <row r="1340" spans="4:4">
      <c r="D1340" s="94"/>
    </row>
    <row r="1341" spans="4:4">
      <c r="D1341" s="94"/>
    </row>
    <row r="1342" spans="4:4">
      <c r="D1342" s="94"/>
    </row>
    <row r="1343" spans="4:4">
      <c r="D1343" s="94"/>
    </row>
    <row r="1344" spans="4:4">
      <c r="D1344" s="94"/>
    </row>
    <row r="1345" spans="4:4">
      <c r="D1345" s="94"/>
    </row>
    <row r="1346" spans="4:4">
      <c r="D1346" s="94"/>
    </row>
    <row r="1347" spans="4:4">
      <c r="D1347" s="94"/>
    </row>
    <row r="1348" spans="4:4">
      <c r="D1348" s="94"/>
    </row>
    <row r="1349" spans="4:4">
      <c r="D1349" s="94"/>
    </row>
    <row r="1350" spans="4:4">
      <c r="D1350" s="94"/>
    </row>
    <row r="1351" spans="4:4">
      <c r="D1351" s="94"/>
    </row>
    <row r="1352" spans="4:4">
      <c r="D1352" s="94"/>
    </row>
    <row r="1353" spans="4:4">
      <c r="D1353" s="94"/>
    </row>
    <row r="1354" spans="4:4">
      <c r="D1354" s="94"/>
    </row>
    <row r="1355" spans="4:4">
      <c r="D1355" s="94"/>
    </row>
    <row r="1356" spans="4:4">
      <c r="D1356" s="94"/>
    </row>
    <row r="1357" spans="4:4">
      <c r="D1357" s="94"/>
    </row>
    <row r="1358" spans="4:4">
      <c r="D1358" s="94"/>
    </row>
    <row r="1359" spans="4:4">
      <c r="D1359" s="94"/>
    </row>
    <row r="1360" spans="4:4">
      <c r="D1360" s="94"/>
    </row>
    <row r="1361" spans="4:4">
      <c r="D1361" s="94"/>
    </row>
    <row r="1362" spans="4:4">
      <c r="D1362" s="94"/>
    </row>
    <row r="1363" spans="4:4">
      <c r="D1363" s="94"/>
    </row>
    <row r="1364" spans="4:4">
      <c r="D1364" s="94"/>
    </row>
    <row r="1365" spans="4:4">
      <c r="D1365" s="94"/>
    </row>
    <row r="1366" spans="4:4">
      <c r="D1366" s="94"/>
    </row>
    <row r="1367" spans="4:4">
      <c r="D1367" s="94"/>
    </row>
    <row r="1368" spans="4:4">
      <c r="D1368" s="94"/>
    </row>
    <row r="1369" spans="4:4">
      <c r="D1369" s="94"/>
    </row>
    <row r="1370" spans="4:4">
      <c r="D1370" s="94"/>
    </row>
    <row r="1371" spans="4:4">
      <c r="D1371" s="94"/>
    </row>
    <row r="1372" spans="4:4">
      <c r="D1372" s="94"/>
    </row>
    <row r="1373" spans="4:4">
      <c r="D1373" s="94"/>
    </row>
    <row r="1374" spans="4:4">
      <c r="D1374" s="94"/>
    </row>
    <row r="1375" spans="4:4">
      <c r="D1375" s="94"/>
    </row>
    <row r="1376" spans="4:4">
      <c r="D1376" s="94"/>
    </row>
    <row r="1377" spans="4:4">
      <c r="D1377" s="94"/>
    </row>
    <row r="1378" spans="4:4">
      <c r="D1378" s="94"/>
    </row>
    <row r="1379" spans="4:4">
      <c r="D1379" s="94"/>
    </row>
    <row r="1380" spans="4:4">
      <c r="D1380" s="94"/>
    </row>
    <row r="1381" spans="4:4">
      <c r="D1381" s="94"/>
    </row>
    <row r="1382" spans="4:4">
      <c r="D1382" s="94"/>
    </row>
    <row r="1383" spans="4:4">
      <c r="D1383" s="94"/>
    </row>
    <row r="1384" spans="4:4">
      <c r="D1384" s="94"/>
    </row>
    <row r="1385" spans="4:4">
      <c r="D1385" s="94"/>
    </row>
    <row r="1386" spans="4:4">
      <c r="D1386" s="94"/>
    </row>
    <row r="1387" spans="4:4">
      <c r="D1387" s="94"/>
    </row>
    <row r="1388" spans="4:4">
      <c r="D1388" s="94"/>
    </row>
    <row r="1389" spans="4:4">
      <c r="D1389" s="94"/>
    </row>
    <row r="1390" spans="4:4">
      <c r="D1390" s="94"/>
    </row>
    <row r="1391" spans="4:4">
      <c r="D1391" s="94"/>
    </row>
    <row r="1392" spans="4:4">
      <c r="D1392" s="94"/>
    </row>
    <row r="1393" spans="4:4">
      <c r="D1393" s="94"/>
    </row>
    <row r="1394" spans="4:4">
      <c r="D1394" s="94"/>
    </row>
    <row r="1395" spans="4:4">
      <c r="D1395" s="94"/>
    </row>
    <row r="1396" spans="4:4">
      <c r="D1396" s="94"/>
    </row>
    <row r="1397" spans="4:4">
      <c r="D1397" s="94"/>
    </row>
    <row r="1398" spans="4:4">
      <c r="D1398" s="94"/>
    </row>
    <row r="1399" spans="4:4">
      <c r="D1399" s="94"/>
    </row>
    <row r="1400" spans="4:4">
      <c r="D1400" s="94"/>
    </row>
    <row r="1401" spans="4:4">
      <c r="D1401" s="94"/>
    </row>
    <row r="1402" spans="4:4">
      <c r="D1402" s="94"/>
    </row>
    <row r="1403" spans="4:4">
      <c r="D1403" s="94"/>
    </row>
    <row r="1404" spans="4:4">
      <c r="D1404" s="94"/>
    </row>
    <row r="1405" spans="4:4">
      <c r="D1405" s="94"/>
    </row>
    <row r="1406" spans="4:4">
      <c r="D1406" s="94"/>
    </row>
    <row r="1407" spans="4:4">
      <c r="D1407" s="94"/>
    </row>
    <row r="1408" spans="4:4">
      <c r="D1408" s="94"/>
    </row>
    <row r="1409" spans="4:4">
      <c r="D1409" s="94"/>
    </row>
    <row r="1410" spans="4:4">
      <c r="D1410" s="94"/>
    </row>
    <row r="1411" spans="4:4">
      <c r="D1411" s="94"/>
    </row>
    <row r="1412" spans="4:4">
      <c r="D1412" s="94"/>
    </row>
    <row r="1413" spans="4:4">
      <c r="D1413" s="94"/>
    </row>
    <row r="1414" spans="4:4">
      <c r="D1414" s="94"/>
    </row>
    <row r="1415" spans="4:4">
      <c r="D1415" s="94"/>
    </row>
    <row r="1416" spans="4:4">
      <c r="D1416" s="94"/>
    </row>
    <row r="1417" spans="4:4">
      <c r="D1417" s="94"/>
    </row>
    <row r="1418" spans="4:4">
      <c r="D1418" s="94"/>
    </row>
    <row r="1419" spans="4:4">
      <c r="D1419" s="94"/>
    </row>
    <row r="1420" spans="4:4">
      <c r="D1420" s="94"/>
    </row>
    <row r="1421" spans="4:4">
      <c r="D1421" s="94"/>
    </row>
    <row r="1422" spans="4:4">
      <c r="D1422" s="94"/>
    </row>
    <row r="1423" spans="4:4">
      <c r="D1423" s="94"/>
    </row>
    <row r="1424" spans="4:4">
      <c r="D1424" s="94"/>
    </row>
    <row r="1425" spans="4:4">
      <c r="D1425" s="94"/>
    </row>
    <row r="1426" spans="4:4">
      <c r="D1426" s="94"/>
    </row>
    <row r="1427" spans="4:4">
      <c r="D1427" s="94"/>
    </row>
    <row r="1428" spans="4:4">
      <c r="D1428" s="94"/>
    </row>
    <row r="1429" spans="4:4">
      <c r="D1429" s="94"/>
    </row>
    <row r="1430" spans="4:4">
      <c r="D1430" s="94"/>
    </row>
    <row r="1431" spans="4:4">
      <c r="D1431" s="94"/>
    </row>
    <row r="1432" spans="4:4">
      <c r="D1432" s="94"/>
    </row>
    <row r="1433" spans="4:4">
      <c r="D1433" s="94"/>
    </row>
    <row r="1434" spans="4:4">
      <c r="D1434" s="94"/>
    </row>
    <row r="1435" spans="4:4">
      <c r="D1435" s="94"/>
    </row>
    <row r="1436" spans="4:4">
      <c r="D1436" s="94"/>
    </row>
    <row r="1437" spans="4:4">
      <c r="D1437" s="94"/>
    </row>
    <row r="1438" spans="4:4">
      <c r="D1438" s="94"/>
    </row>
    <row r="1439" spans="4:4">
      <c r="D1439" s="94"/>
    </row>
    <row r="1440" spans="4:4">
      <c r="D1440" s="94"/>
    </row>
    <row r="1441" spans="4:4">
      <c r="D1441" s="94"/>
    </row>
    <row r="1442" spans="4:4">
      <c r="D1442" s="94"/>
    </row>
    <row r="1443" spans="4:4">
      <c r="D1443" s="94"/>
    </row>
    <row r="1444" spans="4:4">
      <c r="D1444" s="94"/>
    </row>
    <row r="1445" spans="4:4">
      <c r="D1445" s="94"/>
    </row>
    <row r="1446" spans="4:4">
      <c r="D1446" s="94"/>
    </row>
    <row r="1447" spans="4:4">
      <c r="D1447" s="94"/>
    </row>
    <row r="1448" spans="4:4">
      <c r="D1448" s="94"/>
    </row>
    <row r="1449" spans="4:4">
      <c r="D1449" s="94"/>
    </row>
    <row r="1450" spans="4:4">
      <c r="D1450" s="94"/>
    </row>
    <row r="1451" spans="4:4">
      <c r="D1451" s="94"/>
    </row>
    <row r="1452" spans="4:4">
      <c r="D1452" s="94"/>
    </row>
    <row r="1453" spans="4:4">
      <c r="D1453" s="94"/>
    </row>
    <row r="1454" spans="4:4">
      <c r="D1454" s="94"/>
    </row>
    <row r="1455" spans="4:4">
      <c r="D1455" s="94"/>
    </row>
    <row r="1456" spans="4:4">
      <c r="D1456" s="94"/>
    </row>
    <row r="1457" spans="4:4">
      <c r="D1457" s="94"/>
    </row>
    <row r="1458" spans="4:4">
      <c r="D1458" s="94"/>
    </row>
    <row r="1459" spans="4:4">
      <c r="D1459" s="94"/>
    </row>
    <row r="1460" spans="4:4">
      <c r="D1460" s="94"/>
    </row>
    <row r="1461" spans="4:4">
      <c r="D1461" s="94"/>
    </row>
    <row r="1462" spans="4:4">
      <c r="D1462" s="94"/>
    </row>
    <row r="1463" spans="4:4">
      <c r="D1463" s="94"/>
    </row>
    <row r="1464" spans="4:4">
      <c r="D1464" s="94"/>
    </row>
    <row r="1465" spans="4:4">
      <c r="D1465" s="94"/>
    </row>
    <row r="1466" spans="4:4">
      <c r="D1466" s="94"/>
    </row>
    <row r="1467" spans="4:4">
      <c r="D1467" s="94"/>
    </row>
    <row r="1468" spans="4:4">
      <c r="D1468" s="94"/>
    </row>
    <row r="1469" spans="4:4">
      <c r="D1469" s="94"/>
    </row>
    <row r="1470" spans="4:4">
      <c r="D1470" s="94"/>
    </row>
    <row r="1471" spans="4:4">
      <c r="D1471" s="94"/>
    </row>
    <row r="1472" spans="4:4">
      <c r="D1472" s="94"/>
    </row>
    <row r="1473" spans="4:4">
      <c r="D1473" s="94"/>
    </row>
    <row r="1474" spans="4:4">
      <c r="D1474" s="94"/>
    </row>
    <row r="1475" spans="4:4">
      <c r="D1475" s="94"/>
    </row>
    <row r="1476" spans="4:4">
      <c r="D1476" s="94"/>
    </row>
    <row r="1477" spans="4:4">
      <c r="D1477" s="94"/>
    </row>
    <row r="1478" spans="4:4">
      <c r="D1478" s="94"/>
    </row>
    <row r="1479" spans="4:4">
      <c r="D1479" s="94"/>
    </row>
    <row r="1480" spans="4:4">
      <c r="D1480" s="94"/>
    </row>
    <row r="1481" spans="4:4">
      <c r="D1481" s="94"/>
    </row>
    <row r="1482" spans="4:4">
      <c r="D1482" s="94"/>
    </row>
    <row r="1483" spans="4:4">
      <c r="D1483" s="94"/>
    </row>
    <row r="1484" spans="4:4">
      <c r="D1484" s="94"/>
    </row>
    <row r="1485" spans="4:4">
      <c r="D1485" s="94"/>
    </row>
    <row r="1486" spans="4:4">
      <c r="D1486" s="94"/>
    </row>
    <row r="1487" spans="4:4">
      <c r="D1487" s="94"/>
    </row>
    <row r="1488" spans="4:4">
      <c r="D1488" s="94"/>
    </row>
    <row r="1489" spans="4:4">
      <c r="D1489" s="94"/>
    </row>
    <row r="1490" spans="4:4">
      <c r="D1490" s="94"/>
    </row>
    <row r="1491" spans="4:4">
      <c r="D1491" s="94"/>
    </row>
    <row r="1492" spans="4:4">
      <c r="D1492" s="94"/>
    </row>
    <row r="1493" spans="4:4">
      <c r="D1493" s="94"/>
    </row>
    <row r="1494" spans="4:4">
      <c r="D1494" s="94"/>
    </row>
    <row r="1495" spans="4:4">
      <c r="D1495" s="94"/>
    </row>
    <row r="1496" spans="4:4">
      <c r="D1496" s="94"/>
    </row>
    <row r="1497" spans="4:4">
      <c r="D1497" s="94"/>
    </row>
    <row r="1498" spans="4:4">
      <c r="D1498" s="94"/>
    </row>
    <row r="1499" spans="4:4">
      <c r="D1499" s="94"/>
    </row>
    <row r="1500" spans="4:4">
      <c r="D1500" s="94"/>
    </row>
    <row r="1501" spans="4:4">
      <c r="D1501" s="94"/>
    </row>
    <row r="1502" spans="4:4">
      <c r="D1502" s="94"/>
    </row>
    <row r="1503" spans="4:4">
      <c r="D1503" s="94"/>
    </row>
    <row r="1504" spans="4:4">
      <c r="D1504" s="94"/>
    </row>
    <row r="1505" spans="4:4">
      <c r="D1505" s="94"/>
    </row>
    <row r="1506" spans="4:4">
      <c r="D1506" s="94"/>
    </row>
    <row r="1507" spans="4:4">
      <c r="D1507" s="94"/>
    </row>
    <row r="1508" spans="4:4">
      <c r="D1508" s="94"/>
    </row>
    <row r="1509" spans="4:4">
      <c r="D1509" s="94"/>
    </row>
    <row r="1510" spans="4:4">
      <c r="D1510" s="94"/>
    </row>
    <row r="1511" spans="4:4">
      <c r="D1511" s="94"/>
    </row>
    <row r="1512" spans="4:4">
      <c r="D1512" s="94"/>
    </row>
    <row r="1513" spans="4:4">
      <c r="D1513" s="94"/>
    </row>
    <row r="1514" spans="4:4">
      <c r="D1514" s="94"/>
    </row>
    <row r="1515" spans="4:4">
      <c r="D1515" s="94"/>
    </row>
    <row r="1516" spans="4:4">
      <c r="D1516" s="94"/>
    </row>
    <row r="1517" spans="4:4">
      <c r="D1517" s="94"/>
    </row>
    <row r="1518" spans="4:4">
      <c r="D1518" s="94"/>
    </row>
    <row r="1519" spans="4:4">
      <c r="D1519" s="94"/>
    </row>
    <row r="1520" spans="4:4">
      <c r="D1520" s="94"/>
    </row>
    <row r="1521" spans="4:4">
      <c r="D1521" s="94"/>
    </row>
    <row r="1522" spans="4:4">
      <c r="D1522" s="94"/>
    </row>
    <row r="1523" spans="4:4">
      <c r="D1523" s="94"/>
    </row>
    <row r="1524" spans="4:4">
      <c r="D1524" s="94"/>
    </row>
    <row r="1525" spans="4:4">
      <c r="D1525" s="94"/>
    </row>
    <row r="1526" spans="4:4">
      <c r="D1526" s="94"/>
    </row>
    <row r="1527" spans="4:4">
      <c r="D1527" s="94"/>
    </row>
    <row r="1528" spans="4:4">
      <c r="D1528" s="94"/>
    </row>
    <row r="1529" spans="4:4">
      <c r="D1529" s="94"/>
    </row>
    <row r="1530" spans="4:4">
      <c r="D1530" s="94"/>
    </row>
    <row r="1531" spans="4:4">
      <c r="D1531" s="94"/>
    </row>
    <row r="1532" spans="4:4">
      <c r="D1532" s="94"/>
    </row>
    <row r="1533" spans="4:4">
      <c r="D1533" s="94"/>
    </row>
    <row r="1534" spans="4:4">
      <c r="D1534" s="94"/>
    </row>
    <row r="1535" spans="4:4">
      <c r="D1535" s="94"/>
    </row>
    <row r="1536" spans="4:4">
      <c r="D1536" s="94"/>
    </row>
    <row r="1537" spans="4:4">
      <c r="D1537" s="94"/>
    </row>
    <row r="1538" spans="4:4">
      <c r="D1538" s="94"/>
    </row>
    <row r="1539" spans="4:4">
      <c r="D1539" s="94"/>
    </row>
    <row r="1540" spans="4:4">
      <c r="D1540" s="94"/>
    </row>
    <row r="1541" spans="4:4">
      <c r="D1541" s="94"/>
    </row>
    <row r="1542" spans="4:4">
      <c r="D1542" s="94"/>
    </row>
    <row r="1543" spans="4:4">
      <c r="D1543" s="94"/>
    </row>
    <row r="1544" spans="4:4">
      <c r="D1544" s="94"/>
    </row>
    <row r="1545" spans="4:4">
      <c r="D1545" s="94"/>
    </row>
    <row r="1546" spans="4:4">
      <c r="D1546" s="94"/>
    </row>
    <row r="1547" spans="4:4">
      <c r="D1547" s="94"/>
    </row>
    <row r="1548" spans="4:4">
      <c r="D1548" s="94"/>
    </row>
    <row r="1549" spans="4:4">
      <c r="D1549" s="94"/>
    </row>
    <row r="1550" spans="4:4">
      <c r="D1550" s="94"/>
    </row>
    <row r="1551" spans="4:4">
      <c r="D1551" s="94"/>
    </row>
    <row r="1552" spans="4:4">
      <c r="D1552" s="94"/>
    </row>
    <row r="1553" spans="4:4">
      <c r="D1553" s="94"/>
    </row>
    <row r="1554" spans="4:4">
      <c r="D1554" s="94"/>
    </row>
    <row r="1555" spans="4:4">
      <c r="D1555" s="94"/>
    </row>
    <row r="1556" spans="4:4">
      <c r="D1556" s="94"/>
    </row>
    <row r="1557" spans="4:4">
      <c r="D1557" s="94"/>
    </row>
    <row r="1558" spans="4:4">
      <c r="D1558" s="94"/>
    </row>
    <row r="1559" spans="4:4">
      <c r="D1559" s="94"/>
    </row>
    <row r="1560" spans="4:4">
      <c r="D1560" s="94"/>
    </row>
    <row r="1561" spans="4:4">
      <c r="D1561" s="94"/>
    </row>
    <row r="1562" spans="4:4">
      <c r="D1562" s="94"/>
    </row>
    <row r="1563" spans="4:4">
      <c r="D1563" s="94"/>
    </row>
    <row r="1564" spans="4:4">
      <c r="D1564" s="94"/>
    </row>
    <row r="1565" spans="4:4">
      <c r="D1565" s="94"/>
    </row>
    <row r="1566" spans="4:4">
      <c r="D1566" s="94"/>
    </row>
    <row r="1567" spans="4:4">
      <c r="D1567" s="94"/>
    </row>
    <row r="1568" spans="4:4">
      <c r="D1568" s="94"/>
    </row>
    <row r="1569" spans="4:4">
      <c r="D1569" s="94"/>
    </row>
    <row r="1570" spans="4:4">
      <c r="D1570" s="94"/>
    </row>
    <row r="1571" spans="4:4">
      <c r="D1571" s="94"/>
    </row>
    <row r="1572" spans="4:4">
      <c r="D1572" s="94"/>
    </row>
    <row r="1573" spans="4:4">
      <c r="D1573" s="94"/>
    </row>
    <row r="1574" spans="4:4">
      <c r="D1574" s="94"/>
    </row>
    <row r="1575" spans="4:4">
      <c r="D1575" s="94"/>
    </row>
    <row r="1576" spans="4:4">
      <c r="D1576" s="94"/>
    </row>
    <row r="1577" spans="4:4">
      <c r="D1577" s="94"/>
    </row>
    <row r="1578" spans="4:4">
      <c r="D1578" s="94"/>
    </row>
    <row r="1579" spans="4:4">
      <c r="D1579" s="94"/>
    </row>
    <row r="1580" spans="4:4">
      <c r="D1580" s="94"/>
    </row>
    <row r="1581" spans="4:4">
      <c r="D1581" s="94"/>
    </row>
    <row r="1582" spans="4:4">
      <c r="D1582" s="94"/>
    </row>
    <row r="1583" spans="4:4">
      <c r="D1583" s="94"/>
    </row>
    <row r="1584" spans="4:4">
      <c r="D1584" s="94"/>
    </row>
    <row r="1585" spans="4:4">
      <c r="D1585" s="94"/>
    </row>
    <row r="1586" spans="4:4">
      <c r="D1586" s="94"/>
    </row>
    <row r="1587" spans="4:4">
      <c r="D1587" s="94"/>
    </row>
    <row r="1588" spans="4:4">
      <c r="D1588" s="94"/>
    </row>
    <row r="1589" spans="4:4">
      <c r="D1589" s="94"/>
    </row>
    <row r="1590" spans="4:4">
      <c r="D1590" s="94"/>
    </row>
    <row r="1591" spans="4:4">
      <c r="D1591" s="94"/>
    </row>
    <row r="1592" spans="4:4">
      <c r="D1592" s="94"/>
    </row>
    <row r="1593" spans="4:4">
      <c r="D1593" s="94"/>
    </row>
    <row r="1594" spans="4:4">
      <c r="D1594" s="94"/>
    </row>
    <row r="1595" spans="4:4">
      <c r="D1595" s="94"/>
    </row>
    <row r="1596" spans="4:4">
      <c r="D1596" s="94"/>
    </row>
    <row r="1597" spans="4:4">
      <c r="D1597" s="94"/>
    </row>
    <row r="1598" spans="4:4">
      <c r="D1598" s="94"/>
    </row>
    <row r="1599" spans="4:4">
      <c r="D1599" s="94"/>
    </row>
    <row r="1600" spans="4:4">
      <c r="D1600" s="94"/>
    </row>
    <row r="1601" spans="4:4">
      <c r="D1601" s="94"/>
    </row>
    <row r="1602" spans="4:4">
      <c r="D1602" s="94"/>
    </row>
    <row r="1603" spans="4:4">
      <c r="D1603" s="94"/>
    </row>
    <row r="1604" spans="4:4">
      <c r="D1604" s="94"/>
    </row>
    <row r="1605" spans="4:4">
      <c r="D1605" s="94"/>
    </row>
    <row r="1606" spans="4:4">
      <c r="D1606" s="94"/>
    </row>
    <row r="1607" spans="4:4">
      <c r="D1607" s="94"/>
    </row>
    <row r="1608" spans="4:4">
      <c r="D1608" s="94"/>
    </row>
    <row r="1609" spans="4:4">
      <c r="D1609" s="94"/>
    </row>
    <row r="1610" spans="4:4">
      <c r="D1610" s="94"/>
    </row>
    <row r="1611" spans="4:4">
      <c r="D1611" s="94"/>
    </row>
    <row r="1612" spans="4:4">
      <c r="D1612" s="94"/>
    </row>
    <row r="1613" spans="4:4">
      <c r="D1613" s="94"/>
    </row>
    <row r="1614" spans="4:4">
      <c r="D1614" s="94"/>
    </row>
    <row r="1615" spans="4:4">
      <c r="D1615" s="94"/>
    </row>
    <row r="1616" spans="4:4">
      <c r="D1616" s="94"/>
    </row>
    <row r="1617" spans="4:4">
      <c r="D1617" s="94"/>
    </row>
    <row r="1618" spans="4:4">
      <c r="D1618" s="94"/>
    </row>
    <row r="1619" spans="4:4">
      <c r="D1619" s="94"/>
    </row>
    <row r="1620" spans="4:4">
      <c r="D1620" s="94"/>
    </row>
    <row r="1621" spans="4:4">
      <c r="D1621" s="94"/>
    </row>
    <row r="1622" spans="4:4">
      <c r="D1622" s="94"/>
    </row>
    <row r="1623" spans="4:4">
      <c r="D1623" s="94"/>
    </row>
    <row r="1624" spans="4:4">
      <c r="D1624" s="94"/>
    </row>
    <row r="1625" spans="4:4">
      <c r="D1625" s="94"/>
    </row>
    <row r="1626" spans="4:4">
      <c r="D1626" s="94"/>
    </row>
    <row r="1627" spans="4:4">
      <c r="D1627" s="94"/>
    </row>
    <row r="1628" spans="4:4">
      <c r="D1628" s="94"/>
    </row>
    <row r="1629" spans="4:4">
      <c r="D1629" s="94"/>
    </row>
    <row r="1630" spans="4:4">
      <c r="D1630" s="94"/>
    </row>
    <row r="1631" spans="4:4">
      <c r="D1631" s="94"/>
    </row>
    <row r="1632" spans="4:4">
      <c r="D1632" s="94"/>
    </row>
    <row r="1633" spans="4:4">
      <c r="D1633" s="94"/>
    </row>
    <row r="1634" spans="4:4">
      <c r="D1634" s="94"/>
    </row>
    <row r="1635" spans="4:4">
      <c r="D1635" s="94"/>
    </row>
    <row r="1636" spans="4:4">
      <c r="D1636" s="94"/>
    </row>
    <row r="1637" spans="4:4">
      <c r="D1637" s="94"/>
    </row>
    <row r="1638" spans="4:4">
      <c r="D1638" s="94"/>
    </row>
    <row r="1639" spans="4:4">
      <c r="D1639" s="94"/>
    </row>
    <row r="1640" spans="4:4">
      <c r="D1640" s="94"/>
    </row>
    <row r="1641" spans="4:4">
      <c r="D1641" s="94"/>
    </row>
    <row r="1642" spans="4:4">
      <c r="D1642" s="94"/>
    </row>
    <row r="1643" spans="4:4">
      <c r="D1643" s="94"/>
    </row>
    <row r="1644" spans="4:4">
      <c r="D1644" s="94"/>
    </row>
    <row r="1645" spans="4:4">
      <c r="D1645" s="94"/>
    </row>
    <row r="1646" spans="4:4">
      <c r="D1646" s="94"/>
    </row>
    <row r="1647" spans="4:4">
      <c r="D1647" s="94"/>
    </row>
    <row r="1648" spans="4:4">
      <c r="D1648" s="94"/>
    </row>
    <row r="1649" spans="4:4">
      <c r="D1649" s="94"/>
    </row>
    <row r="1650" spans="4:4">
      <c r="D1650" s="94"/>
    </row>
    <row r="1651" spans="4:4">
      <c r="D1651" s="94"/>
    </row>
    <row r="1652" spans="4:4">
      <c r="D1652" s="94"/>
    </row>
    <row r="1653" spans="4:4">
      <c r="D1653" s="94"/>
    </row>
    <row r="1654" spans="4:4">
      <c r="D1654" s="94"/>
    </row>
    <row r="1655" spans="4:4">
      <c r="D1655" s="94"/>
    </row>
    <row r="1656" spans="4:4">
      <c r="D1656" s="94"/>
    </row>
    <row r="1657" spans="4:4">
      <c r="D1657" s="94"/>
    </row>
    <row r="1658" spans="4:4">
      <c r="D1658" s="94"/>
    </row>
    <row r="1659" spans="4:4">
      <c r="D1659" s="94"/>
    </row>
    <row r="1660" spans="4:4">
      <c r="D1660" s="94"/>
    </row>
    <row r="1661" spans="4:4">
      <c r="D1661" s="94"/>
    </row>
    <row r="1662" spans="4:4">
      <c r="D1662" s="94"/>
    </row>
    <row r="1663" spans="4:4">
      <c r="D1663" s="94"/>
    </row>
    <row r="1664" spans="4:4">
      <c r="D1664" s="94"/>
    </row>
    <row r="1665" spans="4:4">
      <c r="D1665" s="94"/>
    </row>
    <row r="1666" spans="4:4">
      <c r="D1666" s="94"/>
    </row>
    <row r="1667" spans="4:4">
      <c r="D1667" s="94"/>
    </row>
    <row r="1668" spans="4:4">
      <c r="D1668" s="94"/>
    </row>
    <row r="1669" spans="4:4">
      <c r="D1669" s="94"/>
    </row>
    <row r="1670" spans="4:4">
      <c r="D1670" s="94"/>
    </row>
    <row r="1671" spans="4:4">
      <c r="D1671" s="94"/>
    </row>
    <row r="1672" spans="4:4">
      <c r="D1672" s="94"/>
    </row>
    <row r="1673" spans="4:4">
      <c r="D1673" s="94"/>
    </row>
    <row r="1674" spans="4:4">
      <c r="D1674" s="94"/>
    </row>
    <row r="1675" spans="4:4">
      <c r="D1675" s="94"/>
    </row>
    <row r="1676" spans="4:4">
      <c r="D1676" s="94"/>
    </row>
    <row r="1677" spans="4:4">
      <c r="D1677" s="94"/>
    </row>
    <row r="1678" spans="4:4">
      <c r="D1678" s="94"/>
    </row>
    <row r="1679" spans="4:4">
      <c r="D1679" s="94"/>
    </row>
    <row r="1680" spans="4:4">
      <c r="D1680" s="94"/>
    </row>
    <row r="1681" spans="4:4">
      <c r="D1681" s="94"/>
    </row>
    <row r="1682" spans="4:4">
      <c r="D1682" s="94"/>
    </row>
    <row r="1683" spans="4:4">
      <c r="D1683" s="94"/>
    </row>
    <row r="1684" spans="4:4">
      <c r="D1684" s="94"/>
    </row>
    <row r="1685" spans="4:4">
      <c r="D1685" s="94"/>
    </row>
    <row r="1686" spans="4:4">
      <c r="D1686" s="94"/>
    </row>
    <row r="1687" spans="4:4">
      <c r="D1687" s="94"/>
    </row>
    <row r="1688" spans="4:4">
      <c r="D1688" s="94"/>
    </row>
    <row r="1689" spans="4:4">
      <c r="D1689" s="94"/>
    </row>
    <row r="1690" spans="4:4">
      <c r="D1690" s="94"/>
    </row>
    <row r="1691" spans="4:4">
      <c r="D1691" s="94"/>
    </row>
    <row r="1692" spans="4:4">
      <c r="D1692" s="94"/>
    </row>
    <row r="1693" spans="4:4">
      <c r="D1693" s="94"/>
    </row>
    <row r="1694" spans="4:4">
      <c r="D1694" s="94"/>
    </row>
    <row r="1695" spans="4:4">
      <c r="D1695" s="94"/>
    </row>
    <row r="1696" spans="4:4">
      <c r="D1696" s="94"/>
    </row>
    <row r="1697" spans="4:4">
      <c r="D1697" s="94"/>
    </row>
    <row r="1698" spans="4:4">
      <c r="D1698" s="94"/>
    </row>
    <row r="1699" spans="4:4">
      <c r="D1699" s="94"/>
    </row>
    <row r="1700" spans="4:4">
      <c r="D1700" s="94"/>
    </row>
    <row r="1701" spans="4:4">
      <c r="D1701" s="94"/>
    </row>
    <row r="1702" spans="4:4">
      <c r="D1702" s="94"/>
    </row>
    <row r="1703" spans="4:4">
      <c r="D1703" s="94"/>
    </row>
    <row r="1704" spans="4:4">
      <c r="D1704" s="94"/>
    </row>
    <row r="1705" spans="4:4">
      <c r="D1705" s="94"/>
    </row>
    <row r="1706" spans="4:4">
      <c r="D1706" s="94"/>
    </row>
    <row r="1707" spans="4:4">
      <c r="D1707" s="94"/>
    </row>
    <row r="1708" spans="4:4">
      <c r="D1708" s="94"/>
    </row>
    <row r="1709" spans="4:4">
      <c r="D1709" s="94"/>
    </row>
    <row r="1710" spans="4:4">
      <c r="D1710" s="94"/>
    </row>
    <row r="1711" spans="4:4">
      <c r="D1711" s="94"/>
    </row>
    <row r="1712" spans="4:4">
      <c r="D1712" s="94"/>
    </row>
    <row r="1713" spans="4:4">
      <c r="D1713" s="94"/>
    </row>
    <row r="1714" spans="4:4">
      <c r="D1714" s="94"/>
    </row>
    <row r="1715" spans="4:4">
      <c r="D1715" s="94"/>
    </row>
    <row r="1716" spans="4:4">
      <c r="D1716" s="94"/>
    </row>
    <row r="1717" spans="4:4">
      <c r="D1717" s="94"/>
    </row>
    <row r="1718" spans="4:4">
      <c r="D1718" s="94"/>
    </row>
    <row r="1719" spans="4:4">
      <c r="D1719" s="94"/>
    </row>
    <row r="1720" spans="4:4">
      <c r="D1720" s="94"/>
    </row>
    <row r="1721" spans="4:4">
      <c r="D1721" s="94"/>
    </row>
    <row r="1722" spans="4:4">
      <c r="D1722" s="94"/>
    </row>
    <row r="1723" spans="4:4">
      <c r="D1723" s="94"/>
    </row>
    <row r="1724" spans="4:4">
      <c r="D1724" s="94"/>
    </row>
    <row r="1725" spans="4:4">
      <c r="D1725" s="94"/>
    </row>
    <row r="1726" spans="4:4">
      <c r="D1726" s="94"/>
    </row>
    <row r="1727" spans="4:4">
      <c r="D1727" s="94"/>
    </row>
    <row r="1728" spans="4:4">
      <c r="D1728" s="94"/>
    </row>
    <row r="1729" spans="4:4">
      <c r="D1729" s="94"/>
    </row>
    <row r="1730" spans="4:4">
      <c r="D1730" s="94"/>
    </row>
    <row r="1731" spans="4:4">
      <c r="D1731" s="94"/>
    </row>
    <row r="1732" spans="4:4">
      <c r="D1732" s="94"/>
    </row>
    <row r="1733" spans="4:4">
      <c r="D1733" s="94"/>
    </row>
    <row r="1734" spans="4:4">
      <c r="D1734" s="94"/>
    </row>
    <row r="1735" spans="4:4">
      <c r="D1735" s="94"/>
    </row>
    <row r="1736" spans="4:4">
      <c r="D1736" s="94"/>
    </row>
    <row r="1737" spans="4:4">
      <c r="D1737" s="94"/>
    </row>
    <row r="1738" spans="4:4">
      <c r="D1738" s="94"/>
    </row>
    <row r="1739" spans="4:4">
      <c r="D1739" s="94"/>
    </row>
    <row r="1740" spans="4:4">
      <c r="D1740" s="94"/>
    </row>
    <row r="1741" spans="4:4">
      <c r="D1741" s="94"/>
    </row>
    <row r="1742" spans="4:4">
      <c r="D1742" s="94"/>
    </row>
    <row r="1743" spans="4:4">
      <c r="D1743" s="94"/>
    </row>
    <row r="1744" spans="4:4">
      <c r="D1744" s="94"/>
    </row>
    <row r="1745" spans="4:4">
      <c r="D1745" s="94"/>
    </row>
    <row r="1746" spans="4:4">
      <c r="D1746" s="94"/>
    </row>
    <row r="1747" spans="4:4">
      <c r="D1747" s="94"/>
    </row>
    <row r="1748" spans="4:4">
      <c r="D1748" s="94"/>
    </row>
    <row r="1749" spans="4:4">
      <c r="D1749" s="94"/>
    </row>
    <row r="1750" spans="4:4">
      <c r="D1750" s="94"/>
    </row>
    <row r="1751" spans="4:4">
      <c r="D1751" s="94"/>
    </row>
    <row r="1752" spans="4:4">
      <c r="D1752" s="94"/>
    </row>
    <row r="1753" spans="4:4">
      <c r="D1753" s="94"/>
    </row>
    <row r="1754" spans="4:4">
      <c r="D1754" s="94"/>
    </row>
    <row r="1755" spans="4:4">
      <c r="D1755" s="94"/>
    </row>
    <row r="1756" spans="4:4">
      <c r="D1756" s="94"/>
    </row>
    <row r="1757" spans="4:4">
      <c r="D1757" s="94"/>
    </row>
    <row r="1758" spans="4:4">
      <c r="D1758" s="94"/>
    </row>
    <row r="1759" spans="4:4">
      <c r="D1759" s="94"/>
    </row>
    <row r="1760" spans="4:4">
      <c r="D1760" s="94"/>
    </row>
    <row r="1761" spans="4:4">
      <c r="D1761" s="94"/>
    </row>
    <row r="1762" spans="4:4">
      <c r="D1762" s="94"/>
    </row>
    <row r="1763" spans="4:4">
      <c r="D1763" s="94"/>
    </row>
    <row r="1764" spans="4:4">
      <c r="D1764" s="94"/>
    </row>
    <row r="1765" spans="4:4">
      <c r="D1765" s="94"/>
    </row>
    <row r="1766" spans="4:4">
      <c r="D1766" s="94"/>
    </row>
    <row r="1767" spans="4:4">
      <c r="D1767" s="94"/>
    </row>
    <row r="1768" spans="4:4">
      <c r="D1768" s="94"/>
    </row>
    <row r="1769" spans="4:4">
      <c r="D1769" s="94"/>
    </row>
    <row r="1770" spans="4:4">
      <c r="D1770" s="94"/>
    </row>
    <row r="1771" spans="4:4">
      <c r="D1771" s="94"/>
    </row>
    <row r="1772" spans="4:4">
      <c r="D1772" s="94"/>
    </row>
    <row r="1773" spans="4:4">
      <c r="D1773" s="94"/>
    </row>
    <row r="1774" spans="4:4">
      <c r="D1774" s="94"/>
    </row>
    <row r="1775" spans="4:4">
      <c r="D1775" s="94"/>
    </row>
    <row r="1776" spans="4:4">
      <c r="D1776" s="94"/>
    </row>
    <row r="1777" spans="4:4">
      <c r="D1777" s="94"/>
    </row>
    <row r="1778" spans="4:4">
      <c r="D1778" s="94"/>
    </row>
    <row r="1779" spans="4:4">
      <c r="D1779" s="94"/>
    </row>
    <row r="1780" spans="4:4">
      <c r="D1780" s="94"/>
    </row>
    <row r="1781" spans="4:4">
      <c r="D1781" s="94"/>
    </row>
    <row r="1782" spans="4:4">
      <c r="D1782" s="94"/>
    </row>
    <row r="1783" spans="4:4">
      <c r="D1783" s="94"/>
    </row>
    <row r="1784" spans="4:4">
      <c r="D1784" s="94"/>
    </row>
    <row r="1785" spans="4:4">
      <c r="D1785" s="94"/>
    </row>
    <row r="1786" spans="4:4">
      <c r="D1786" s="94"/>
    </row>
    <row r="1787" spans="4:4">
      <c r="D1787" s="94"/>
    </row>
    <row r="1788" spans="4:4">
      <c r="D1788" s="94"/>
    </row>
    <row r="1789" spans="4:4">
      <c r="D1789" s="94"/>
    </row>
    <row r="1790" spans="4:4">
      <c r="D1790" s="94"/>
    </row>
    <row r="1791" spans="4:4">
      <c r="D1791" s="94"/>
    </row>
    <row r="1792" spans="4:4">
      <c r="D1792" s="94"/>
    </row>
    <row r="1793" spans="4:4">
      <c r="D1793" s="94"/>
    </row>
    <row r="1794" spans="4:4">
      <c r="D1794" s="94"/>
    </row>
    <row r="1795" spans="4:4">
      <c r="D1795" s="94"/>
    </row>
    <row r="1796" spans="4:4">
      <c r="D1796" s="94"/>
    </row>
    <row r="1797" spans="4:4">
      <c r="D1797" s="94"/>
    </row>
    <row r="1798" spans="4:4">
      <c r="D1798" s="94"/>
    </row>
    <row r="1799" spans="4:4">
      <c r="D1799" s="94"/>
    </row>
    <row r="1800" spans="4:4">
      <c r="D1800" s="94"/>
    </row>
    <row r="1801" spans="4:4">
      <c r="D1801" s="94"/>
    </row>
    <row r="1802" spans="4:4">
      <c r="D1802" s="94"/>
    </row>
    <row r="1803" spans="4:4">
      <c r="D1803" s="94"/>
    </row>
    <row r="1804" spans="4:4">
      <c r="D1804" s="94"/>
    </row>
    <row r="1805" spans="4:4">
      <c r="D1805" s="94"/>
    </row>
    <row r="1806" spans="4:4">
      <c r="D1806" s="94"/>
    </row>
    <row r="1807" spans="4:4">
      <c r="D1807" s="94"/>
    </row>
    <row r="1808" spans="4:4">
      <c r="D1808" s="94"/>
    </row>
    <row r="1809" spans="4:4">
      <c r="D1809" s="94"/>
    </row>
    <row r="1810" spans="4:4">
      <c r="D1810" s="94"/>
    </row>
    <row r="1811" spans="4:4">
      <c r="D1811" s="94"/>
    </row>
    <row r="1812" spans="4:4">
      <c r="D1812" s="94"/>
    </row>
    <row r="1813" spans="4:4">
      <c r="D1813" s="94"/>
    </row>
    <row r="1814" spans="4:4">
      <c r="D1814" s="94"/>
    </row>
    <row r="1815" spans="4:4">
      <c r="D1815" s="94"/>
    </row>
    <row r="1816" spans="4:4">
      <c r="D1816" s="94"/>
    </row>
    <row r="1817" spans="4:4">
      <c r="D1817" s="94"/>
    </row>
    <row r="1818" spans="4:4">
      <c r="D1818" s="94"/>
    </row>
    <row r="1819" spans="4:4">
      <c r="D1819" s="94"/>
    </row>
    <row r="1820" spans="4:4">
      <c r="D1820" s="94"/>
    </row>
    <row r="1821" spans="4:4">
      <c r="D1821" s="94"/>
    </row>
    <row r="1822" spans="4:4">
      <c r="D1822" s="94"/>
    </row>
    <row r="1823" spans="4:4">
      <c r="D1823" s="94"/>
    </row>
    <row r="1824" spans="4:4">
      <c r="D1824" s="94"/>
    </row>
    <row r="1825" spans="4:4">
      <c r="D1825" s="94"/>
    </row>
    <row r="1826" spans="4:4">
      <c r="D1826" s="94"/>
    </row>
    <row r="1827" spans="4:4">
      <c r="D1827" s="94"/>
    </row>
    <row r="1828" spans="4:4">
      <c r="D1828" s="94"/>
    </row>
    <row r="1829" spans="4:4">
      <c r="D1829" s="94"/>
    </row>
    <row r="1830" spans="4:4">
      <c r="D1830" s="94"/>
    </row>
    <row r="1831" spans="4:4">
      <c r="D1831" s="94"/>
    </row>
    <row r="1832" spans="4:4">
      <c r="D1832" s="94"/>
    </row>
    <row r="1833" spans="4:4">
      <c r="D1833" s="94"/>
    </row>
    <row r="1834" spans="4:4">
      <c r="D1834" s="94"/>
    </row>
    <row r="1835" spans="4:4">
      <c r="D1835" s="94"/>
    </row>
    <row r="1836" spans="4:4">
      <c r="D1836" s="94"/>
    </row>
    <row r="1837" spans="4:4">
      <c r="D1837" s="94"/>
    </row>
    <row r="1838" spans="4:4">
      <c r="D1838" s="94"/>
    </row>
    <row r="1839" spans="4:4">
      <c r="D1839" s="94"/>
    </row>
    <row r="1840" spans="4:4">
      <c r="D1840" s="94"/>
    </row>
    <row r="1841" spans="4:4">
      <c r="D1841" s="94"/>
    </row>
    <row r="1842" spans="4:4">
      <c r="D1842" s="94"/>
    </row>
    <row r="1843" spans="4:4">
      <c r="D1843" s="94"/>
    </row>
    <row r="1844" spans="4:4">
      <c r="D1844" s="94"/>
    </row>
    <row r="1845" spans="4:4">
      <c r="D1845" s="94"/>
    </row>
    <row r="1846" spans="4:4">
      <c r="D1846" s="94"/>
    </row>
    <row r="1847" spans="4:4">
      <c r="D1847" s="94"/>
    </row>
    <row r="1848" spans="4:4">
      <c r="D1848" s="94"/>
    </row>
    <row r="1849" spans="4:4">
      <c r="D1849" s="94"/>
    </row>
    <row r="1850" spans="4:4">
      <c r="D1850" s="94"/>
    </row>
    <row r="1851" spans="4:4">
      <c r="D1851" s="94"/>
    </row>
    <row r="1852" spans="4:4">
      <c r="D1852" s="94"/>
    </row>
    <row r="1853" spans="4:4">
      <c r="D1853" s="94"/>
    </row>
    <row r="1854" spans="4:4">
      <c r="D1854" s="94"/>
    </row>
    <row r="1855" spans="4:4">
      <c r="D1855" s="94"/>
    </row>
    <row r="1856" spans="4:4">
      <c r="D1856" s="94"/>
    </row>
    <row r="1857" spans="4:4">
      <c r="D1857" s="94"/>
    </row>
    <row r="1858" spans="4:4">
      <c r="D1858" s="94"/>
    </row>
    <row r="1859" spans="4:4">
      <c r="D1859" s="94"/>
    </row>
    <row r="1860" spans="4:4">
      <c r="D1860" s="94"/>
    </row>
    <row r="1861" spans="4:4">
      <c r="D1861" s="94"/>
    </row>
    <row r="1862" spans="4:4">
      <c r="D1862" s="94"/>
    </row>
    <row r="1863" spans="4:4">
      <c r="D1863" s="94"/>
    </row>
    <row r="1864" spans="4:4">
      <c r="D1864" s="94"/>
    </row>
    <row r="1865" spans="4:4">
      <c r="D1865" s="94"/>
    </row>
    <row r="1866" spans="4:4">
      <c r="D1866" s="94"/>
    </row>
    <row r="1867" spans="4:4">
      <c r="D1867" s="94"/>
    </row>
    <row r="1868" spans="4:4">
      <c r="D1868" s="94"/>
    </row>
    <row r="1869" spans="4:4">
      <c r="D1869" s="94"/>
    </row>
    <row r="1870" spans="4:4">
      <c r="D1870" s="94"/>
    </row>
    <row r="1871" spans="4:4">
      <c r="D1871" s="94"/>
    </row>
    <row r="1872" spans="4:4">
      <c r="D1872" s="94"/>
    </row>
    <row r="1873" spans="4:4">
      <c r="D1873" s="94"/>
    </row>
    <row r="1874" spans="4:4">
      <c r="D1874" s="94"/>
    </row>
    <row r="1875" spans="4:4">
      <c r="D1875" s="94"/>
    </row>
    <row r="1876" spans="4:4">
      <c r="D1876" s="94"/>
    </row>
    <row r="1877" spans="4:4">
      <c r="D1877" s="94"/>
    </row>
    <row r="1878" spans="4:4">
      <c r="D1878" s="94"/>
    </row>
    <row r="1879" spans="4:4">
      <c r="D1879" s="94"/>
    </row>
    <row r="1880" spans="4:4">
      <c r="D1880" s="94"/>
    </row>
    <row r="1881" spans="4:4">
      <c r="D1881" s="94"/>
    </row>
    <row r="1882" spans="4:4">
      <c r="D1882" s="94"/>
    </row>
    <row r="1883" spans="4:4">
      <c r="D1883" s="94"/>
    </row>
    <row r="1884" spans="4:4">
      <c r="D1884" s="94"/>
    </row>
    <row r="1885" spans="4:4">
      <c r="D1885" s="94"/>
    </row>
    <row r="1886" spans="4:4">
      <c r="D1886" s="94"/>
    </row>
    <row r="1887" spans="4:4">
      <c r="D1887" s="94"/>
    </row>
    <row r="1888" spans="4:4">
      <c r="D1888" s="94"/>
    </row>
    <row r="1889" spans="4:4">
      <c r="D1889" s="94"/>
    </row>
    <row r="1890" spans="4:4">
      <c r="D1890" s="94"/>
    </row>
    <row r="1891" spans="4:4">
      <c r="D1891" s="94"/>
    </row>
    <row r="1892" spans="4:4">
      <c r="D1892" s="94"/>
    </row>
    <row r="1893" spans="4:4">
      <c r="D1893" s="94"/>
    </row>
    <row r="1894" spans="4:4">
      <c r="D1894" s="94"/>
    </row>
    <row r="1895" spans="4:4">
      <c r="D1895" s="94"/>
    </row>
    <row r="1896" spans="4:4">
      <c r="D1896" s="94"/>
    </row>
    <row r="1897" spans="4:4">
      <c r="D1897" s="94"/>
    </row>
    <row r="1898" spans="4:4">
      <c r="D1898" s="94"/>
    </row>
    <row r="1899" spans="4:4">
      <c r="D1899" s="94"/>
    </row>
    <row r="1900" spans="4:4">
      <c r="D1900" s="94"/>
    </row>
    <row r="1901" spans="4:4">
      <c r="D1901" s="94"/>
    </row>
    <row r="1902" spans="4:4">
      <c r="D1902" s="94"/>
    </row>
    <row r="1903" spans="4:4">
      <c r="D1903" s="94"/>
    </row>
    <row r="1904" spans="4:4">
      <c r="D1904" s="94"/>
    </row>
    <row r="1905" spans="4:4">
      <c r="D1905" s="94"/>
    </row>
    <row r="1906" spans="4:4">
      <c r="D1906" s="94"/>
    </row>
    <row r="1907" spans="4:4">
      <c r="D1907" s="94"/>
    </row>
    <row r="1908" spans="4:4">
      <c r="D1908" s="94"/>
    </row>
    <row r="1909" spans="4:4">
      <c r="D1909" s="94"/>
    </row>
    <row r="1910" spans="4:4">
      <c r="D1910" s="94"/>
    </row>
    <row r="1911" spans="4:4">
      <c r="D1911" s="94"/>
    </row>
    <row r="1912" spans="4:4">
      <c r="D1912" s="94"/>
    </row>
    <row r="1913" spans="4:4">
      <c r="D1913" s="94"/>
    </row>
    <row r="1914" spans="4:4">
      <c r="D1914" s="94"/>
    </row>
    <row r="1915" spans="4:4">
      <c r="D1915" s="94"/>
    </row>
    <row r="1916" spans="4:4">
      <c r="D1916" s="94"/>
    </row>
    <row r="1917" spans="4:4">
      <c r="D1917" s="94"/>
    </row>
    <row r="1918" spans="4:4">
      <c r="D1918" s="94"/>
    </row>
    <row r="1919" spans="4:4">
      <c r="D1919" s="94"/>
    </row>
    <row r="1920" spans="4:4">
      <c r="D1920" s="94"/>
    </row>
    <row r="1921" spans="4:4">
      <c r="D1921" s="94"/>
    </row>
    <row r="1922" spans="4:4">
      <c r="D1922" s="94"/>
    </row>
    <row r="1923" spans="4:4">
      <c r="D1923" s="94"/>
    </row>
    <row r="1924" spans="4:4">
      <c r="D1924" s="94"/>
    </row>
    <row r="1925" spans="4:4">
      <c r="D1925" s="94"/>
    </row>
    <row r="1926" spans="4:4">
      <c r="D1926" s="94"/>
    </row>
    <row r="1927" spans="4:4">
      <c r="D1927" s="94"/>
    </row>
    <row r="1928" spans="4:4">
      <c r="D1928" s="94"/>
    </row>
    <row r="1929" spans="4:4">
      <c r="D1929" s="94"/>
    </row>
    <row r="1930" spans="4:4">
      <c r="D1930" s="94"/>
    </row>
    <row r="1931" spans="4:4">
      <c r="D1931" s="94"/>
    </row>
    <row r="1932" spans="4:4">
      <c r="D1932" s="94"/>
    </row>
    <row r="1933" spans="4:4">
      <c r="D1933" s="94"/>
    </row>
    <row r="1934" spans="4:4">
      <c r="D1934" s="94"/>
    </row>
    <row r="1935" spans="4:4">
      <c r="D1935" s="94"/>
    </row>
    <row r="1936" spans="4:4">
      <c r="D1936" s="94"/>
    </row>
    <row r="1937" spans="4:4">
      <c r="D1937" s="94"/>
    </row>
    <row r="1938" spans="4:4">
      <c r="D1938" s="94"/>
    </row>
    <row r="1939" spans="4:4">
      <c r="D1939" s="94"/>
    </row>
    <row r="1940" spans="4:4">
      <c r="D1940" s="94"/>
    </row>
    <row r="1941" spans="4:4">
      <c r="D1941" s="94"/>
    </row>
    <row r="1942" spans="4:4">
      <c r="D1942" s="94"/>
    </row>
    <row r="1943" spans="4:4">
      <c r="D1943" s="94"/>
    </row>
    <row r="1944" spans="4:4">
      <c r="D1944" s="94"/>
    </row>
    <row r="1945" spans="4:4">
      <c r="D1945" s="94"/>
    </row>
    <row r="1946" spans="4:4">
      <c r="D1946" s="94"/>
    </row>
    <row r="1947" spans="4:4">
      <c r="D1947" s="94"/>
    </row>
    <row r="1948" spans="4:4">
      <c r="D1948" s="94"/>
    </row>
    <row r="1949" spans="4:4">
      <c r="D1949" s="94"/>
    </row>
    <row r="1950" spans="4:4">
      <c r="D1950" s="94"/>
    </row>
    <row r="1951" spans="4:4">
      <c r="D1951" s="94"/>
    </row>
    <row r="1952" spans="4:4">
      <c r="D1952" s="94"/>
    </row>
    <row r="1953" spans="4:4">
      <c r="D1953" s="94"/>
    </row>
    <row r="1954" spans="4:4">
      <c r="D1954" s="94"/>
    </row>
    <row r="1955" spans="4:4">
      <c r="D1955" s="94"/>
    </row>
    <row r="1956" spans="4:4">
      <c r="D1956" s="94"/>
    </row>
    <row r="1957" spans="4:4">
      <c r="D1957" s="94"/>
    </row>
    <row r="1958" spans="4:4">
      <c r="D1958" s="94"/>
    </row>
    <row r="1959" spans="4:4">
      <c r="D1959" s="94"/>
    </row>
    <row r="1960" spans="4:4">
      <c r="D1960" s="94"/>
    </row>
    <row r="1961" spans="4:4">
      <c r="D1961" s="94"/>
    </row>
    <row r="1962" spans="4:4">
      <c r="D1962" s="94"/>
    </row>
    <row r="1963" spans="4:4">
      <c r="D1963" s="94"/>
    </row>
    <row r="1964" spans="4:4">
      <c r="D1964" s="94"/>
    </row>
    <row r="1965" spans="4:4">
      <c r="D1965" s="94"/>
    </row>
    <row r="1966" spans="4:4">
      <c r="D1966" s="94"/>
    </row>
    <row r="1967" spans="4:4">
      <c r="D1967" s="94"/>
    </row>
    <row r="1968" spans="4:4">
      <c r="D1968" s="94"/>
    </row>
    <row r="1969" spans="4:4">
      <c r="D1969" s="94"/>
    </row>
    <row r="1970" spans="4:4">
      <c r="D1970" s="94"/>
    </row>
    <row r="1971" spans="4:4">
      <c r="D1971" s="94"/>
    </row>
    <row r="1972" spans="4:4">
      <c r="D1972" s="94"/>
    </row>
    <row r="1973" spans="4:4">
      <c r="D1973" s="94"/>
    </row>
    <row r="1974" spans="4:4">
      <c r="D1974" s="94"/>
    </row>
    <row r="1975" spans="4:4">
      <c r="D1975" s="94"/>
    </row>
    <row r="1976" spans="4:4">
      <c r="D1976" s="94"/>
    </row>
    <row r="1977" spans="4:4">
      <c r="D1977" s="94"/>
    </row>
    <row r="1978" spans="4:4">
      <c r="D1978" s="94"/>
    </row>
    <row r="1979" spans="4:4">
      <c r="D1979" s="94"/>
    </row>
    <row r="1980" spans="4:4">
      <c r="D1980" s="94"/>
    </row>
    <row r="1981" spans="4:4">
      <c r="D1981" s="94"/>
    </row>
    <row r="1982" spans="4:4">
      <c r="D1982" s="94"/>
    </row>
    <row r="1983" spans="4:4">
      <c r="D1983" s="94"/>
    </row>
    <row r="1984" spans="4:4">
      <c r="D1984" s="94"/>
    </row>
    <row r="1985" spans="4:4">
      <c r="D1985" s="94"/>
    </row>
    <row r="1986" spans="4:4">
      <c r="D1986" s="94"/>
    </row>
    <row r="1987" spans="4:4">
      <c r="D1987" s="94"/>
    </row>
    <row r="1988" spans="4:4">
      <c r="D1988" s="94"/>
    </row>
    <row r="1989" spans="4:4">
      <c r="D1989" s="94"/>
    </row>
    <row r="1990" spans="4:4">
      <c r="D1990" s="94"/>
    </row>
    <row r="1991" spans="4:4">
      <c r="D1991" s="94"/>
    </row>
    <row r="1992" spans="4:4">
      <c r="D1992" s="94"/>
    </row>
    <row r="1993" spans="4:4">
      <c r="D1993" s="94"/>
    </row>
    <row r="1994" spans="4:4">
      <c r="D1994" s="94"/>
    </row>
    <row r="1995" spans="4:4">
      <c r="D1995" s="94"/>
    </row>
    <row r="1996" spans="4:4">
      <c r="D1996" s="94"/>
    </row>
    <row r="1997" spans="4:4">
      <c r="D1997" s="94"/>
    </row>
    <row r="1998" spans="4:4">
      <c r="D1998" s="94"/>
    </row>
    <row r="1999" spans="4:4">
      <c r="D1999" s="94"/>
    </row>
    <row r="2000" spans="4:4">
      <c r="D2000" s="94"/>
    </row>
    <row r="2001" spans="4:4">
      <c r="D2001" s="94"/>
    </row>
    <row r="2002" spans="4:4">
      <c r="D2002" s="94"/>
    </row>
    <row r="2003" spans="4:4">
      <c r="D2003" s="94"/>
    </row>
    <row r="2004" spans="4:4">
      <c r="D2004" s="94"/>
    </row>
    <row r="2005" spans="4:4">
      <c r="D2005" s="94"/>
    </row>
    <row r="2006" spans="4:4">
      <c r="D2006" s="94"/>
    </row>
    <row r="2007" spans="4:4">
      <c r="D2007" s="94"/>
    </row>
    <row r="2008" spans="4:4">
      <c r="D2008" s="94"/>
    </row>
    <row r="2009" spans="4:4">
      <c r="D2009" s="94"/>
    </row>
    <row r="2010" spans="4:4">
      <c r="D2010" s="94"/>
    </row>
    <row r="2011" spans="4:4">
      <c r="D2011" s="94"/>
    </row>
    <row r="2012" spans="4:4">
      <c r="D2012" s="94"/>
    </row>
    <row r="2013" spans="4:4">
      <c r="D2013" s="94"/>
    </row>
    <row r="2014" spans="4:4">
      <c r="D2014" s="94"/>
    </row>
    <row r="2015" spans="4:4">
      <c r="D2015" s="94"/>
    </row>
    <row r="2016" spans="4:4">
      <c r="D2016" s="94"/>
    </row>
    <row r="2017" spans="4:4">
      <c r="D2017" s="94"/>
    </row>
    <row r="2018" spans="4:4">
      <c r="D2018" s="94"/>
    </row>
    <row r="2019" spans="4:4">
      <c r="D2019" s="94"/>
    </row>
    <row r="2020" spans="4:4">
      <c r="D2020" s="94"/>
    </row>
    <row r="2021" spans="4:4">
      <c r="D2021" s="94"/>
    </row>
    <row r="2022" spans="4:4">
      <c r="D2022" s="94"/>
    </row>
    <row r="2023" spans="4:4">
      <c r="D2023" s="94"/>
    </row>
    <row r="2024" spans="4:4">
      <c r="D2024" s="94"/>
    </row>
    <row r="2025" spans="4:4">
      <c r="D2025" s="94"/>
    </row>
    <row r="2026" spans="4:4">
      <c r="D2026" s="94"/>
    </row>
    <row r="2027" spans="4:4">
      <c r="D2027" s="94"/>
    </row>
    <row r="2028" spans="4:4">
      <c r="D2028" s="94"/>
    </row>
    <row r="2029" spans="4:4">
      <c r="D2029" s="94"/>
    </row>
    <row r="2030" spans="4:4">
      <c r="D2030" s="94"/>
    </row>
    <row r="2031" spans="4:4">
      <c r="D2031" s="94"/>
    </row>
    <row r="2032" spans="4:4">
      <c r="D2032" s="94"/>
    </row>
    <row r="2033" spans="4:4">
      <c r="D2033" s="94"/>
    </row>
    <row r="2034" spans="4:4">
      <c r="D2034" s="94"/>
    </row>
    <row r="2035" spans="4:4">
      <c r="D2035" s="94"/>
    </row>
    <row r="2036" spans="4:4">
      <c r="D2036" s="94"/>
    </row>
    <row r="2037" spans="4:4">
      <c r="D2037" s="94"/>
    </row>
    <row r="2038" spans="4:4">
      <c r="D2038" s="94"/>
    </row>
    <row r="2039" spans="4:4">
      <c r="D2039" s="94"/>
    </row>
    <row r="2040" spans="4:4">
      <c r="D2040" s="94"/>
    </row>
    <row r="2041" spans="4:4">
      <c r="D2041" s="94"/>
    </row>
    <row r="2042" spans="4:4">
      <c r="D2042" s="94"/>
    </row>
    <row r="2043" spans="4:4">
      <c r="D2043" s="94"/>
    </row>
    <row r="2044" spans="4:4">
      <c r="D2044" s="94"/>
    </row>
    <row r="2045" spans="4:4">
      <c r="D2045" s="94"/>
    </row>
    <row r="2046" spans="4:4">
      <c r="D2046" s="94"/>
    </row>
    <row r="2047" spans="4:4">
      <c r="D2047" s="94"/>
    </row>
    <row r="2048" spans="4:4">
      <c r="D2048" s="94"/>
    </row>
    <row r="2049" spans="4:4">
      <c r="D2049" s="94"/>
    </row>
    <row r="2050" spans="4:4">
      <c r="D2050" s="94"/>
    </row>
    <row r="2051" spans="4:4">
      <c r="D2051" s="94"/>
    </row>
    <row r="2052" spans="4:4">
      <c r="D2052" s="94"/>
    </row>
    <row r="2053" spans="4:4">
      <c r="D2053" s="94"/>
    </row>
    <row r="2054" spans="4:4">
      <c r="D2054" s="94"/>
    </row>
    <row r="2055" spans="4:4">
      <c r="D2055" s="94"/>
    </row>
    <row r="2056" spans="4:4">
      <c r="D2056" s="94"/>
    </row>
    <row r="2057" spans="4:4">
      <c r="D2057" s="94"/>
    </row>
    <row r="2058" spans="4:4">
      <c r="D2058" s="94"/>
    </row>
    <row r="2059" spans="4:4">
      <c r="D2059" s="94"/>
    </row>
    <row r="2060" spans="4:4">
      <c r="D2060" s="94"/>
    </row>
    <row r="2061" spans="4:4">
      <c r="D2061" s="94"/>
    </row>
    <row r="2062" spans="4:4">
      <c r="D2062" s="94"/>
    </row>
    <row r="2063" spans="4:4">
      <c r="D2063" s="94"/>
    </row>
    <row r="2064" spans="4:4">
      <c r="D2064" s="94"/>
    </row>
    <row r="2065" spans="4:4">
      <c r="D2065" s="94"/>
    </row>
    <row r="2066" spans="4:4">
      <c r="D2066" s="94"/>
    </row>
    <row r="2067" spans="4:4">
      <c r="D2067" s="94"/>
    </row>
    <row r="2068" spans="4:4">
      <c r="D2068" s="94"/>
    </row>
    <row r="2069" spans="4:4">
      <c r="D2069" s="94"/>
    </row>
    <row r="2070" spans="4:4">
      <c r="D2070" s="94"/>
    </row>
    <row r="2071" spans="4:4">
      <c r="D2071" s="94"/>
    </row>
    <row r="2072" spans="4:4">
      <c r="D2072" s="94"/>
    </row>
    <row r="2073" spans="4:4">
      <c r="D2073" s="94"/>
    </row>
    <row r="2074" spans="4:4">
      <c r="D2074" s="94"/>
    </row>
    <row r="2075" spans="4:4">
      <c r="D2075" s="94"/>
    </row>
    <row r="2076" spans="4:4">
      <c r="D2076" s="94"/>
    </row>
    <row r="2077" spans="4:4">
      <c r="D2077" s="94"/>
    </row>
    <row r="2078" spans="4:4">
      <c r="D2078" s="94"/>
    </row>
    <row r="2079" spans="4:4">
      <c r="D2079" s="94"/>
    </row>
    <row r="2080" spans="4:4">
      <c r="D2080" s="94"/>
    </row>
    <row r="2081" spans="4:4">
      <c r="D2081" s="94"/>
    </row>
    <row r="2082" spans="4:4">
      <c r="D2082" s="94"/>
    </row>
    <row r="2083" spans="4:4">
      <c r="D2083" s="94"/>
    </row>
    <row r="2084" spans="4:4">
      <c r="D2084" s="94"/>
    </row>
    <row r="2085" spans="4:4">
      <c r="D2085" s="94"/>
    </row>
    <row r="2086" spans="4:4">
      <c r="D2086" s="94"/>
    </row>
    <row r="2087" spans="4:4">
      <c r="D2087" s="94"/>
    </row>
    <row r="2088" spans="4:4">
      <c r="D2088" s="94"/>
    </row>
    <row r="2089" spans="4:4">
      <c r="D2089" s="94"/>
    </row>
    <row r="2090" spans="4:4">
      <c r="D2090" s="94"/>
    </row>
    <row r="2091" spans="4:4">
      <c r="D2091" s="94"/>
    </row>
    <row r="2092" spans="4:4">
      <c r="D2092" s="94"/>
    </row>
    <row r="2093" spans="4:4">
      <c r="D2093" s="94"/>
    </row>
    <row r="2094" spans="4:4">
      <c r="D2094" s="94"/>
    </row>
    <row r="2095" spans="4:4">
      <c r="D2095" s="94"/>
    </row>
    <row r="2096" spans="4:4">
      <c r="D2096" s="94"/>
    </row>
    <row r="2097" spans="4:4">
      <c r="D2097" s="94"/>
    </row>
    <row r="2098" spans="4:4">
      <c r="D2098" s="94"/>
    </row>
    <row r="2099" spans="4:4">
      <c r="D2099" s="94"/>
    </row>
    <row r="2100" spans="4:4">
      <c r="D2100" s="94"/>
    </row>
    <row r="2101" spans="4:4">
      <c r="D2101" s="94"/>
    </row>
    <row r="2102" spans="4:4">
      <c r="D2102" s="94"/>
    </row>
    <row r="2103" spans="4:4">
      <c r="D2103" s="94"/>
    </row>
    <row r="2104" spans="4:4">
      <c r="D2104" s="94"/>
    </row>
    <row r="2105" spans="4:4">
      <c r="D2105" s="94"/>
    </row>
    <row r="2106" spans="4:4">
      <c r="D2106" s="94"/>
    </row>
    <row r="2107" spans="4:4">
      <c r="D2107" s="94"/>
    </row>
    <row r="2108" spans="4:4">
      <c r="D2108" s="94"/>
    </row>
    <row r="2109" spans="4:4">
      <c r="D2109" s="94"/>
    </row>
    <row r="2110" spans="4:4">
      <c r="D2110" s="94"/>
    </row>
    <row r="2111" spans="4:4">
      <c r="D2111" s="94"/>
    </row>
    <row r="2112" spans="4:4">
      <c r="D2112" s="94"/>
    </row>
    <row r="2113" spans="4:4">
      <c r="D2113" s="94"/>
    </row>
    <row r="2114" spans="4:4">
      <c r="D2114" s="94"/>
    </row>
    <row r="2115" spans="4:4">
      <c r="D2115" s="94"/>
    </row>
    <row r="2116" spans="4:4">
      <c r="D2116" s="94"/>
    </row>
    <row r="2117" spans="4:4">
      <c r="D2117" s="94"/>
    </row>
    <row r="2118" spans="4:4">
      <c r="D2118" s="94"/>
    </row>
    <row r="2119" spans="4:4">
      <c r="D2119" s="94"/>
    </row>
    <row r="2120" spans="4:4">
      <c r="D2120" s="94"/>
    </row>
    <row r="2121" spans="4:4">
      <c r="D2121" s="94"/>
    </row>
    <row r="2122" spans="4:4">
      <c r="D2122" s="94"/>
    </row>
    <row r="2123" spans="4:4">
      <c r="D2123" s="94"/>
    </row>
    <row r="2124" spans="4:4">
      <c r="D2124" s="94"/>
    </row>
    <row r="2125" spans="4:4">
      <c r="D2125" s="94"/>
    </row>
    <row r="2126" spans="4:4">
      <c r="D2126" s="94"/>
    </row>
    <row r="2127" spans="4:4">
      <c r="D2127" s="94"/>
    </row>
    <row r="2128" spans="4:4">
      <c r="D2128" s="94"/>
    </row>
    <row r="2129" spans="4:4">
      <c r="D2129" s="94"/>
    </row>
    <row r="2130" spans="4:4">
      <c r="D2130" s="94"/>
    </row>
    <row r="2131" spans="4:4">
      <c r="D2131" s="94"/>
    </row>
    <row r="2132" spans="4:4">
      <c r="D2132" s="94"/>
    </row>
    <row r="2133" spans="4:4">
      <c r="D2133" s="94"/>
    </row>
    <row r="2134" spans="4:4">
      <c r="D2134" s="94"/>
    </row>
    <row r="2135" spans="4:4">
      <c r="D2135" s="94"/>
    </row>
    <row r="2136" spans="4:4">
      <c r="D2136" s="94"/>
    </row>
    <row r="2137" spans="4:4">
      <c r="D2137" s="94"/>
    </row>
    <row r="2138" spans="4:4">
      <c r="D2138" s="94"/>
    </row>
    <row r="2139" spans="4:4">
      <c r="D2139" s="94"/>
    </row>
    <row r="2140" spans="4:4">
      <c r="D2140" s="94"/>
    </row>
    <row r="2141" spans="4:4">
      <c r="D2141" s="94"/>
    </row>
    <row r="2142" spans="4:4">
      <c r="D2142" s="94"/>
    </row>
    <row r="2143" spans="4:4">
      <c r="D2143" s="94"/>
    </row>
    <row r="2144" spans="4:4">
      <c r="D2144" s="94"/>
    </row>
    <row r="2145" spans="4:4">
      <c r="D2145" s="94"/>
    </row>
    <row r="2146" spans="4:4">
      <c r="D2146" s="94"/>
    </row>
    <row r="2147" spans="4:4">
      <c r="D2147" s="94"/>
    </row>
    <row r="2148" spans="4:4">
      <c r="D2148" s="94"/>
    </row>
    <row r="2149" spans="4:4">
      <c r="D2149" s="94"/>
    </row>
    <row r="2150" spans="4:4">
      <c r="D2150" s="94"/>
    </row>
    <row r="2151" spans="4:4">
      <c r="D2151" s="94"/>
    </row>
    <row r="2152" spans="4:4">
      <c r="D2152" s="94"/>
    </row>
    <row r="2153" spans="4:4">
      <c r="D2153" s="94"/>
    </row>
    <row r="2154" spans="4:4">
      <c r="D2154" s="94"/>
    </row>
    <row r="2155" spans="4:4">
      <c r="D2155" s="94"/>
    </row>
    <row r="2156" spans="4:4">
      <c r="D2156" s="94"/>
    </row>
    <row r="2157" spans="4:4">
      <c r="D2157" s="94"/>
    </row>
    <row r="2158" spans="4:4">
      <c r="D2158" s="94"/>
    </row>
    <row r="2159" spans="4:4">
      <c r="D2159" s="94"/>
    </row>
    <row r="2160" spans="4:4">
      <c r="D2160" s="94"/>
    </row>
    <row r="2161" spans="4:4">
      <c r="D2161" s="94"/>
    </row>
    <row r="2162" spans="4:4">
      <c r="D2162" s="94"/>
    </row>
    <row r="2163" spans="4:4">
      <c r="D2163" s="94"/>
    </row>
    <row r="2164" spans="4:4">
      <c r="D2164" s="94"/>
    </row>
    <row r="2165" spans="4:4">
      <c r="D2165" s="94"/>
    </row>
    <row r="2166" spans="4:4">
      <c r="D2166" s="94"/>
    </row>
    <row r="2167" spans="4:4">
      <c r="D2167" s="94"/>
    </row>
    <row r="2168" spans="4:4">
      <c r="D2168" s="94"/>
    </row>
    <row r="2169" spans="4:4">
      <c r="D2169" s="94"/>
    </row>
    <row r="2170" spans="4:4">
      <c r="D2170" s="94"/>
    </row>
    <row r="2171" spans="4:4">
      <c r="D2171" s="94"/>
    </row>
    <row r="2172" spans="4:4">
      <c r="D2172" s="94"/>
    </row>
    <row r="2173" spans="4:4">
      <c r="D2173" s="94"/>
    </row>
    <row r="2174" spans="4:4">
      <c r="D2174" s="94"/>
    </row>
    <row r="2175" spans="4:4">
      <c r="D2175" s="94"/>
    </row>
    <row r="2176" spans="4:4">
      <c r="D2176" s="94"/>
    </row>
    <row r="2177" spans="4:4">
      <c r="D2177" s="94"/>
    </row>
    <row r="2178" spans="4:4">
      <c r="D2178" s="94"/>
    </row>
    <row r="2179" spans="4:4">
      <c r="D2179" s="94"/>
    </row>
    <row r="2180" spans="4:4">
      <c r="D2180" s="94"/>
    </row>
    <row r="2181" spans="4:4">
      <c r="D2181" s="94"/>
    </row>
    <row r="2182" spans="4:4">
      <c r="D2182" s="94"/>
    </row>
    <row r="2183" spans="4:4">
      <c r="D2183" s="94"/>
    </row>
    <row r="2184" spans="4:4">
      <c r="D2184" s="94"/>
    </row>
    <row r="2185" spans="4:4">
      <c r="D2185" s="94"/>
    </row>
    <row r="2186" spans="4:4">
      <c r="D2186" s="94"/>
    </row>
    <row r="2187" spans="4:4">
      <c r="D2187" s="94"/>
    </row>
    <row r="2188" spans="4:4">
      <c r="D2188" s="94"/>
    </row>
    <row r="2189" spans="4:4">
      <c r="D2189" s="94"/>
    </row>
    <row r="2190" spans="4:4">
      <c r="D2190" s="94"/>
    </row>
    <row r="2191" spans="4:4">
      <c r="D2191" s="94"/>
    </row>
    <row r="2192" spans="4:4">
      <c r="D2192" s="94"/>
    </row>
    <row r="2193" spans="4:4">
      <c r="D2193" s="94"/>
    </row>
    <row r="2194" spans="4:4">
      <c r="D2194" s="94"/>
    </row>
    <row r="2195" spans="4:4">
      <c r="D2195" s="94"/>
    </row>
    <row r="2196" spans="4:4">
      <c r="D2196" s="94"/>
    </row>
    <row r="2197" spans="4:4">
      <c r="D2197" s="94"/>
    </row>
    <row r="2198" spans="4:4">
      <c r="D2198" s="94"/>
    </row>
    <row r="2199" spans="4:4">
      <c r="D2199" s="94"/>
    </row>
    <row r="2200" spans="4:4">
      <c r="D2200" s="94"/>
    </row>
    <row r="2201" spans="4:4">
      <c r="D2201" s="94"/>
    </row>
    <row r="2202" spans="4:4">
      <c r="D2202" s="94"/>
    </row>
    <row r="2203" spans="4:4">
      <c r="D2203" s="94"/>
    </row>
    <row r="2204" spans="4:4">
      <c r="D2204" s="94"/>
    </row>
    <row r="2205" spans="4:4">
      <c r="D2205" s="94"/>
    </row>
    <row r="2206" spans="4:4">
      <c r="D2206" s="94"/>
    </row>
    <row r="2207" spans="4:4">
      <c r="D2207" s="94"/>
    </row>
    <row r="2208" spans="4:4">
      <c r="D2208" s="94"/>
    </row>
    <row r="2209" spans="4:4">
      <c r="D2209" s="94"/>
    </row>
    <row r="2210" spans="4:4">
      <c r="D2210" s="94"/>
    </row>
    <row r="2211" spans="4:4">
      <c r="D2211" s="94"/>
    </row>
    <row r="2212" spans="4:4">
      <c r="D2212" s="94"/>
    </row>
    <row r="2213" spans="4:4">
      <c r="D2213" s="94"/>
    </row>
    <row r="2214" spans="4:4">
      <c r="D2214" s="94"/>
    </row>
    <row r="2215" spans="4:4">
      <c r="D2215" s="94"/>
    </row>
    <row r="2216" spans="4:4">
      <c r="D2216" s="94"/>
    </row>
    <row r="2217" spans="4:4">
      <c r="D2217" s="94"/>
    </row>
    <row r="2218" spans="4:4">
      <c r="D2218" s="94"/>
    </row>
    <row r="2219" spans="4:4">
      <c r="D2219" s="94"/>
    </row>
    <row r="2220" spans="4:4">
      <c r="D2220" s="94"/>
    </row>
    <row r="2221" spans="4:4">
      <c r="D2221" s="94"/>
    </row>
    <row r="2222" spans="4:4">
      <c r="D2222" s="94"/>
    </row>
    <row r="2223" spans="4:4">
      <c r="D2223" s="94"/>
    </row>
    <row r="2224" spans="4:4">
      <c r="D2224" s="94"/>
    </row>
    <row r="2225" spans="4:4">
      <c r="D2225" s="94"/>
    </row>
    <row r="2226" spans="4:4">
      <c r="D2226" s="94"/>
    </row>
    <row r="2227" spans="4:4">
      <c r="D2227" s="94"/>
    </row>
    <row r="2228" spans="4:4">
      <c r="D2228" s="94"/>
    </row>
    <row r="2229" spans="4:4">
      <c r="D2229" s="94"/>
    </row>
    <row r="2230" spans="4:4">
      <c r="D2230" s="94"/>
    </row>
    <row r="2231" spans="4:4">
      <c r="D2231" s="94"/>
    </row>
    <row r="2232" spans="4:4">
      <c r="D2232" s="94"/>
    </row>
    <row r="2233" spans="4:4">
      <c r="D2233" s="94"/>
    </row>
    <row r="2234" spans="4:4">
      <c r="D2234" s="94"/>
    </row>
    <row r="2235" spans="4:4">
      <c r="D2235" s="94"/>
    </row>
    <row r="2236" spans="4:4">
      <c r="D2236" s="94"/>
    </row>
    <row r="2237" spans="4:4">
      <c r="D2237" s="94"/>
    </row>
    <row r="2238" spans="4:4">
      <c r="D2238" s="94"/>
    </row>
    <row r="2239" spans="4:4">
      <c r="D2239" s="94"/>
    </row>
    <row r="2240" spans="4:4">
      <c r="D2240" s="94"/>
    </row>
    <row r="2241" spans="4:4">
      <c r="D2241" s="94"/>
    </row>
    <row r="2242" spans="4:4">
      <c r="D2242" s="94"/>
    </row>
    <row r="2243" spans="4:4">
      <c r="D2243" s="94"/>
    </row>
    <row r="2244" spans="4:4">
      <c r="D2244" s="94"/>
    </row>
    <row r="2245" spans="4:4">
      <c r="D2245" s="94"/>
    </row>
    <row r="2246" spans="4:4">
      <c r="D2246" s="94"/>
    </row>
    <row r="2247" spans="4:4">
      <c r="D2247" s="94"/>
    </row>
    <row r="2248" spans="4:4">
      <c r="D2248" s="94"/>
    </row>
    <row r="2249" spans="4:4">
      <c r="D2249" s="94"/>
    </row>
    <row r="2250" spans="4:4">
      <c r="D2250" s="94"/>
    </row>
    <row r="2251" spans="4:4">
      <c r="D2251" s="94"/>
    </row>
    <row r="2252" spans="4:4">
      <c r="D2252" s="94"/>
    </row>
    <row r="2253" spans="4:4">
      <c r="D2253" s="94"/>
    </row>
    <row r="2254" spans="4:4">
      <c r="D2254" s="94"/>
    </row>
    <row r="2255" spans="4:4">
      <c r="D2255" s="94"/>
    </row>
    <row r="2256" spans="4:4">
      <c r="D2256" s="94"/>
    </row>
    <row r="2257" spans="4:4">
      <c r="D2257" s="94"/>
    </row>
    <row r="2258" spans="4:4">
      <c r="D2258" s="94"/>
    </row>
    <row r="2259" spans="4:4">
      <c r="D2259" s="94"/>
    </row>
    <row r="2260" spans="4:4">
      <c r="D2260" s="94"/>
    </row>
    <row r="2261" spans="4:4">
      <c r="D2261" s="94"/>
    </row>
    <row r="2262" spans="4:4">
      <c r="D2262" s="94"/>
    </row>
    <row r="2263" spans="4:4">
      <c r="D2263" s="94"/>
    </row>
    <row r="2264" spans="4:4">
      <c r="D2264" s="94"/>
    </row>
    <row r="2265" spans="4:4">
      <c r="D2265" s="94"/>
    </row>
    <row r="2266" spans="4:4">
      <c r="D2266" s="94"/>
    </row>
    <row r="2267" spans="4:4">
      <c r="D2267" s="94"/>
    </row>
    <row r="2268" spans="4:4">
      <c r="D2268" s="94"/>
    </row>
    <row r="2269" spans="4:4">
      <c r="D2269" s="94"/>
    </row>
    <row r="2270" spans="4:4">
      <c r="D2270" s="94"/>
    </row>
    <row r="2271" spans="4:4">
      <c r="D2271" s="94"/>
    </row>
    <row r="2272" spans="4:4">
      <c r="D2272" s="94"/>
    </row>
    <row r="2273" spans="4:4">
      <c r="D2273" s="94"/>
    </row>
    <row r="2274" spans="4:4">
      <c r="D2274" s="94"/>
    </row>
    <row r="2275" spans="4:4">
      <c r="D2275" s="94"/>
    </row>
    <row r="2276" spans="4:4">
      <c r="D2276" s="94"/>
    </row>
    <row r="2277" spans="4:4">
      <c r="D2277" s="94"/>
    </row>
    <row r="2278" spans="4:4">
      <c r="D2278" s="94"/>
    </row>
    <row r="2279" spans="4:4">
      <c r="D2279" s="94"/>
    </row>
    <row r="2280" spans="4:4">
      <c r="D2280" s="94"/>
    </row>
    <row r="2281" spans="4:4">
      <c r="D2281" s="94"/>
    </row>
    <row r="2282" spans="4:4">
      <c r="D2282" s="94"/>
    </row>
    <row r="2283" spans="4:4">
      <c r="D2283" s="94"/>
    </row>
    <row r="2284" spans="4:4">
      <c r="D2284" s="94"/>
    </row>
    <row r="2285" spans="4:4">
      <c r="D2285" s="94"/>
    </row>
    <row r="2286" spans="4:4">
      <c r="D2286" s="94"/>
    </row>
    <row r="2287" spans="4:4">
      <c r="D2287" s="94"/>
    </row>
    <row r="2288" spans="4:4">
      <c r="D2288" s="94"/>
    </row>
    <row r="2289" spans="4:4">
      <c r="D2289" s="94"/>
    </row>
    <row r="2290" spans="4:4">
      <c r="D2290" s="94"/>
    </row>
    <row r="2291" spans="4:4">
      <c r="D2291" s="94"/>
    </row>
    <row r="2292" spans="4:4">
      <c r="D2292" s="94"/>
    </row>
    <row r="2293" spans="4:4">
      <c r="D2293" s="94"/>
    </row>
    <row r="2294" spans="4:4">
      <c r="D2294" s="94"/>
    </row>
    <row r="2295" spans="4:4">
      <c r="D2295" s="94"/>
    </row>
    <row r="2296" spans="4:4">
      <c r="D2296" s="94"/>
    </row>
    <row r="2297" spans="4:4">
      <c r="D2297" s="94"/>
    </row>
    <row r="2298" spans="4:4">
      <c r="D2298" s="94"/>
    </row>
    <row r="2299" spans="4:4">
      <c r="D2299" s="94"/>
    </row>
    <row r="2300" spans="4:4">
      <c r="D2300" s="94"/>
    </row>
    <row r="2301" spans="4:4">
      <c r="D2301" s="94"/>
    </row>
    <row r="2302" spans="4:4">
      <c r="D2302" s="94"/>
    </row>
    <row r="2303" spans="4:4">
      <c r="D2303" s="94"/>
    </row>
    <row r="2304" spans="4:4">
      <c r="D2304" s="94"/>
    </row>
    <row r="2305" spans="4:4">
      <c r="D2305" s="94"/>
    </row>
    <row r="2306" spans="4:4">
      <c r="D2306" s="94"/>
    </row>
    <row r="2307" spans="4:4">
      <c r="D2307" s="94"/>
    </row>
    <row r="2308" spans="4:4">
      <c r="D2308" s="94"/>
    </row>
    <row r="2309" spans="4:4">
      <c r="D2309" s="94"/>
    </row>
    <row r="2310" spans="4:4">
      <c r="D2310" s="94"/>
    </row>
    <row r="2311" spans="4:4">
      <c r="D2311" s="94"/>
    </row>
    <row r="2312" spans="4:4">
      <c r="D2312" s="94"/>
    </row>
    <row r="2313" spans="4:4">
      <c r="D2313" s="94"/>
    </row>
    <row r="2314" spans="4:4">
      <c r="D2314" s="94"/>
    </row>
    <row r="2315" spans="4:4">
      <c r="D2315" s="94"/>
    </row>
    <row r="2316" spans="4:4">
      <c r="D2316" s="94"/>
    </row>
    <row r="2317" spans="4:4">
      <c r="D2317" s="94"/>
    </row>
    <row r="2318" spans="4:4">
      <c r="D2318" s="94"/>
    </row>
    <row r="2319" spans="4:4">
      <c r="D2319" s="94"/>
    </row>
    <row r="2320" spans="4:4">
      <c r="D2320" s="94"/>
    </row>
    <row r="2321" spans="4:4">
      <c r="D2321" s="94"/>
    </row>
    <row r="2322" spans="4:4">
      <c r="D2322" s="94"/>
    </row>
    <row r="2323" spans="4:4">
      <c r="D2323" s="94"/>
    </row>
    <row r="2324" spans="4:4">
      <c r="D2324" s="94"/>
    </row>
    <row r="2325" spans="4:4">
      <c r="D2325" s="94"/>
    </row>
    <row r="2326" spans="4:4">
      <c r="D2326" s="94"/>
    </row>
    <row r="2327" spans="4:4">
      <c r="D2327" s="94"/>
    </row>
    <row r="2328" spans="4:4">
      <c r="D2328" s="94"/>
    </row>
    <row r="2329" spans="4:4">
      <c r="D2329" s="94"/>
    </row>
    <row r="2330" spans="4:4">
      <c r="D2330" s="94"/>
    </row>
    <row r="2331" spans="4:4">
      <c r="D2331" s="94"/>
    </row>
    <row r="2332" spans="4:4">
      <c r="D2332" s="94"/>
    </row>
    <row r="2333" spans="4:4">
      <c r="D2333" s="94"/>
    </row>
    <row r="2334" spans="4:4">
      <c r="D2334" s="94"/>
    </row>
    <row r="2335" spans="4:4">
      <c r="D2335" s="94"/>
    </row>
    <row r="2336" spans="4:4">
      <c r="D2336" s="94"/>
    </row>
    <row r="2337" spans="4:4">
      <c r="D2337" s="94"/>
    </row>
    <row r="2338" spans="4:4">
      <c r="D2338" s="94"/>
    </row>
    <row r="2339" spans="4:4">
      <c r="D2339" s="94"/>
    </row>
    <row r="2340" spans="4:4">
      <c r="D2340" s="94"/>
    </row>
    <row r="2341" spans="4:4">
      <c r="D2341" s="94"/>
    </row>
    <row r="2342" spans="4:4">
      <c r="D2342" s="94"/>
    </row>
    <row r="2343" spans="4:4">
      <c r="D2343" s="94"/>
    </row>
    <row r="2344" spans="4:4">
      <c r="D2344" s="94"/>
    </row>
    <row r="2345" spans="4:4">
      <c r="D2345" s="94"/>
    </row>
    <row r="2346" spans="4:4">
      <c r="D2346" s="94"/>
    </row>
    <row r="2347" spans="4:4">
      <c r="D2347" s="94"/>
    </row>
    <row r="2348" spans="4:4">
      <c r="D2348" s="94"/>
    </row>
    <row r="2349" spans="4:4">
      <c r="D2349" s="94"/>
    </row>
    <row r="2350" spans="4:4">
      <c r="D2350" s="94"/>
    </row>
    <row r="2351" spans="4:4">
      <c r="D2351" s="94"/>
    </row>
    <row r="2352" spans="4:4">
      <c r="D2352" s="94"/>
    </row>
    <row r="2353" spans="4:4">
      <c r="D2353" s="94"/>
    </row>
    <row r="2354" spans="4:4">
      <c r="D2354" s="94"/>
    </row>
    <row r="2355" spans="4:4">
      <c r="D2355" s="94"/>
    </row>
    <row r="2356" spans="4:4">
      <c r="D2356" s="94"/>
    </row>
    <row r="2357" spans="4:4">
      <c r="D2357" s="94"/>
    </row>
    <row r="2358" spans="4:4">
      <c r="D2358" s="94"/>
    </row>
    <row r="2359" spans="4:4">
      <c r="D2359" s="94"/>
    </row>
    <row r="2360" spans="4:4">
      <c r="D2360" s="94"/>
    </row>
    <row r="2361" spans="4:4">
      <c r="D2361" s="94"/>
    </row>
    <row r="2362" spans="4:4">
      <c r="D2362" s="94"/>
    </row>
    <row r="2363" spans="4:4">
      <c r="D2363" s="94"/>
    </row>
    <row r="2364" spans="4:4">
      <c r="D2364" s="94"/>
    </row>
    <row r="2365" spans="4:4">
      <c r="D2365" s="94"/>
    </row>
    <row r="2366" spans="4:4">
      <c r="D2366" s="94"/>
    </row>
    <row r="2367" spans="4:4">
      <c r="D2367" s="94"/>
    </row>
    <row r="2368" spans="4:4">
      <c r="D2368" s="94"/>
    </row>
    <row r="2369" spans="4:4">
      <c r="D2369" s="94"/>
    </row>
    <row r="2370" spans="4:4">
      <c r="D2370" s="94"/>
    </row>
    <row r="2371" spans="4:4">
      <c r="D2371" s="94"/>
    </row>
    <row r="2372" spans="4:4">
      <c r="D2372" s="94"/>
    </row>
    <row r="2373" spans="4:4">
      <c r="D2373" s="94"/>
    </row>
    <row r="2374" spans="4:4">
      <c r="D2374" s="94"/>
    </row>
    <row r="2375" spans="4:4">
      <c r="D2375" s="94"/>
    </row>
    <row r="2376" spans="4:4">
      <c r="D2376" s="94"/>
    </row>
    <row r="2377" spans="4:4">
      <c r="D2377" s="94"/>
    </row>
    <row r="2378" spans="4:4">
      <c r="D2378" s="94"/>
    </row>
    <row r="2379" spans="4:4">
      <c r="D2379" s="94"/>
    </row>
    <row r="2380" spans="4:4">
      <c r="D2380" s="94"/>
    </row>
    <row r="2381" spans="4:4">
      <c r="D2381" s="94"/>
    </row>
    <row r="2382" spans="4:4">
      <c r="D2382" s="94"/>
    </row>
    <row r="2383" spans="4:4">
      <c r="D2383" s="94"/>
    </row>
    <row r="2384" spans="4:4">
      <c r="D2384" s="94"/>
    </row>
    <row r="2385" spans="4:4">
      <c r="D2385" s="94"/>
    </row>
    <row r="2386" spans="4:4">
      <c r="D2386" s="94"/>
    </row>
    <row r="2387" spans="4:4">
      <c r="D2387" s="94"/>
    </row>
    <row r="2388" spans="4:4">
      <c r="D2388" s="94"/>
    </row>
    <row r="2389" spans="4:4">
      <c r="D2389" s="94"/>
    </row>
    <row r="2390" spans="4:4">
      <c r="D2390" s="94"/>
    </row>
    <row r="2391" spans="4:4">
      <c r="D2391" s="94"/>
    </row>
    <row r="2392" spans="4:4">
      <c r="D2392" s="94"/>
    </row>
    <row r="2393" spans="4:4">
      <c r="D2393" s="94"/>
    </row>
    <row r="2394" spans="4:4">
      <c r="D2394" s="94"/>
    </row>
    <row r="2395" spans="4:4">
      <c r="D2395" s="94"/>
    </row>
    <row r="2396" spans="4:4">
      <c r="D2396" s="94"/>
    </row>
    <row r="2397" spans="4:4">
      <c r="D2397" s="94"/>
    </row>
    <row r="2398" spans="4:4">
      <c r="D2398" s="94"/>
    </row>
    <row r="2399" spans="4:4">
      <c r="D2399" s="94"/>
    </row>
    <row r="2400" spans="4:4">
      <c r="D2400" s="94"/>
    </row>
    <row r="2401" spans="4:4">
      <c r="D2401" s="94"/>
    </row>
    <row r="2402" spans="4:4">
      <c r="D2402" s="94"/>
    </row>
    <row r="2403" spans="4:4">
      <c r="D2403" s="94"/>
    </row>
    <row r="2404" spans="4:4">
      <c r="D2404" s="94"/>
    </row>
    <row r="2405" spans="4:4">
      <c r="D2405" s="94"/>
    </row>
    <row r="2406" spans="4:4">
      <c r="D2406" s="94"/>
    </row>
    <row r="2407" spans="4:4">
      <c r="D2407" s="94"/>
    </row>
    <row r="2408" spans="4:4">
      <c r="D2408" s="94"/>
    </row>
    <row r="2409" spans="4:4">
      <c r="D2409" s="94"/>
    </row>
    <row r="2410" spans="4:4">
      <c r="D2410" s="94"/>
    </row>
    <row r="2411" spans="4:4">
      <c r="D2411" s="94"/>
    </row>
    <row r="2412" spans="4:4">
      <c r="D2412" s="94"/>
    </row>
    <row r="2413" spans="4:4">
      <c r="D2413" s="94"/>
    </row>
    <row r="2414" spans="4:4">
      <c r="D2414" s="94"/>
    </row>
    <row r="2415" spans="4:4">
      <c r="D2415" s="94"/>
    </row>
    <row r="2416" spans="4:4">
      <c r="D2416" s="94"/>
    </row>
    <row r="2417" spans="4:4">
      <c r="D2417" s="94"/>
    </row>
    <row r="2418" spans="4:4">
      <c r="D2418" s="94"/>
    </row>
    <row r="2419" spans="4:4">
      <c r="D2419" s="94"/>
    </row>
    <row r="2420" spans="4:4">
      <c r="D2420" s="94"/>
    </row>
    <row r="2421" spans="4:4">
      <c r="D2421" s="94"/>
    </row>
    <row r="2422" spans="4:4">
      <c r="D2422" s="94"/>
    </row>
    <row r="2423" spans="4:4">
      <c r="D2423" s="94"/>
    </row>
    <row r="2424" spans="4:4">
      <c r="D2424" s="94"/>
    </row>
    <row r="2425" spans="4:4">
      <c r="D2425" s="94"/>
    </row>
    <row r="2426" spans="4:4">
      <c r="D2426" s="94"/>
    </row>
    <row r="2427" spans="4:4">
      <c r="D2427" s="94"/>
    </row>
    <row r="2428" spans="4:4">
      <c r="D2428" s="94"/>
    </row>
    <row r="2429" spans="4:4">
      <c r="D2429" s="94"/>
    </row>
    <row r="2430" spans="4:4">
      <c r="D2430" s="94"/>
    </row>
    <row r="2431" spans="4:4">
      <c r="D2431" s="94"/>
    </row>
    <row r="2432" spans="4:4">
      <c r="D2432" s="94"/>
    </row>
    <row r="2433" spans="4:4">
      <c r="D2433" s="94"/>
    </row>
    <row r="2434" spans="4:4">
      <c r="D2434" s="94"/>
    </row>
    <row r="2435" spans="4:4">
      <c r="D2435" s="94"/>
    </row>
    <row r="2436" spans="4:4">
      <c r="D2436" s="94"/>
    </row>
    <row r="2437" spans="4:4">
      <c r="D2437" s="94"/>
    </row>
    <row r="2438" spans="4:4">
      <c r="D2438" s="94"/>
    </row>
    <row r="2439" spans="4:4">
      <c r="D2439" s="94"/>
    </row>
    <row r="2440" spans="4:4">
      <c r="D2440" s="94"/>
    </row>
    <row r="2441" spans="4:4">
      <c r="D2441" s="94"/>
    </row>
    <row r="2442" spans="4:4">
      <c r="D2442" s="94"/>
    </row>
    <row r="2443" spans="4:4">
      <c r="D2443" s="94"/>
    </row>
    <row r="2444" spans="4:4">
      <c r="D2444" s="94"/>
    </row>
    <row r="2445" spans="4:4">
      <c r="D2445" s="94"/>
    </row>
    <row r="2446" spans="4:4">
      <c r="D2446" s="94"/>
    </row>
    <row r="2447" spans="4:4">
      <c r="D2447" s="94"/>
    </row>
    <row r="2448" spans="4:4">
      <c r="D2448" s="94"/>
    </row>
    <row r="2449" spans="4:4">
      <c r="D2449" s="94"/>
    </row>
    <row r="2450" spans="4:4">
      <c r="D2450" s="94"/>
    </row>
    <row r="2451" spans="4:4">
      <c r="D2451" s="94"/>
    </row>
    <row r="2452" spans="4:4">
      <c r="D2452" s="94"/>
    </row>
    <row r="2453" spans="4:4">
      <c r="D2453" s="94"/>
    </row>
    <row r="2454" spans="4:4">
      <c r="D2454" s="94"/>
    </row>
    <row r="2455" spans="4:4">
      <c r="D2455" s="94"/>
    </row>
    <row r="2456" spans="4:4">
      <c r="D2456" s="94"/>
    </row>
    <row r="2457" spans="4:4">
      <c r="D2457" s="94"/>
    </row>
    <row r="2458" spans="4:4">
      <c r="D2458" s="94"/>
    </row>
    <row r="2459" spans="4:4">
      <c r="D2459" s="94"/>
    </row>
    <row r="2460" spans="4:4">
      <c r="D2460" s="94"/>
    </row>
    <row r="2461" spans="4:4">
      <c r="D2461" s="94"/>
    </row>
    <row r="2462" spans="4:4">
      <c r="D2462" s="94"/>
    </row>
    <row r="2463" spans="4:4">
      <c r="D2463" s="94"/>
    </row>
    <row r="2464" spans="4:4">
      <c r="D2464" s="94"/>
    </row>
    <row r="2465" spans="4:4">
      <c r="D2465" s="94"/>
    </row>
    <row r="2466" spans="4:4">
      <c r="D2466" s="94"/>
    </row>
    <row r="2467" spans="4:4">
      <c r="D2467" s="94"/>
    </row>
    <row r="2468" spans="4:4">
      <c r="D2468" s="94"/>
    </row>
    <row r="2469" spans="4:4">
      <c r="D2469" s="94"/>
    </row>
    <row r="2470" spans="4:4">
      <c r="D2470" s="94"/>
    </row>
    <row r="2471" spans="4:4">
      <c r="D2471" s="94"/>
    </row>
    <row r="2472" spans="4:4">
      <c r="D2472" s="94"/>
    </row>
    <row r="2473" spans="4:4">
      <c r="D2473" s="94"/>
    </row>
    <row r="2474" spans="4:4">
      <c r="D2474" s="94"/>
    </row>
    <row r="2475" spans="4:4">
      <c r="D2475" s="94"/>
    </row>
    <row r="2476" spans="4:4">
      <c r="D2476" s="94"/>
    </row>
    <row r="2477" spans="4:4">
      <c r="D2477" s="94"/>
    </row>
    <row r="2478" spans="4:4">
      <c r="D2478" s="94"/>
    </row>
    <row r="2479" spans="4:4">
      <c r="D2479" s="94"/>
    </row>
    <row r="2480" spans="4:4">
      <c r="D2480" s="94"/>
    </row>
    <row r="2481" spans="4:4">
      <c r="D2481" s="94"/>
    </row>
    <row r="2482" spans="4:4">
      <c r="D2482" s="94"/>
    </row>
    <row r="2483" spans="4:4">
      <c r="D2483" s="94"/>
    </row>
    <row r="2484" spans="4:4">
      <c r="D2484" s="94"/>
    </row>
    <row r="2485" spans="4:4">
      <c r="D2485" s="94"/>
    </row>
    <row r="2486" spans="4:4">
      <c r="D2486" s="94"/>
    </row>
    <row r="2487" spans="4:4">
      <c r="D2487" s="94"/>
    </row>
    <row r="2488" spans="4:4">
      <c r="D2488" s="94"/>
    </row>
    <row r="2489" spans="4:4">
      <c r="D2489" s="94"/>
    </row>
    <row r="2490" spans="4:4">
      <c r="D2490" s="94"/>
    </row>
    <row r="2491" spans="4:4">
      <c r="D2491" s="94"/>
    </row>
    <row r="2492" spans="4:4">
      <c r="D2492" s="94"/>
    </row>
    <row r="2493" spans="4:4">
      <c r="D2493" s="94"/>
    </row>
    <row r="2494" spans="4:4">
      <c r="D2494" s="94"/>
    </row>
    <row r="2495" spans="4:4">
      <c r="D2495" s="94"/>
    </row>
    <row r="2496" spans="4:4">
      <c r="D2496" s="94"/>
    </row>
    <row r="2497" spans="4:4">
      <c r="D2497" s="94"/>
    </row>
    <row r="2498" spans="4:4">
      <c r="D2498" s="94"/>
    </row>
    <row r="2499" spans="4:4">
      <c r="D2499" s="94"/>
    </row>
    <row r="2500" spans="4:4">
      <c r="D2500" s="94"/>
    </row>
    <row r="2501" spans="4:4">
      <c r="D2501" s="94"/>
    </row>
    <row r="2502" spans="4:4">
      <c r="D2502" s="94"/>
    </row>
    <row r="2503" spans="4:4">
      <c r="D2503" s="94"/>
    </row>
    <row r="2504" spans="4:4">
      <c r="D2504" s="94"/>
    </row>
    <row r="2505" spans="4:4">
      <c r="D2505" s="94"/>
    </row>
    <row r="2506" spans="4:4">
      <c r="D2506" s="94"/>
    </row>
    <row r="2507" spans="4:4">
      <c r="D2507" s="94"/>
    </row>
    <row r="2508" spans="4:4">
      <c r="D2508" s="94"/>
    </row>
    <row r="2509" spans="4:4">
      <c r="D2509" s="94"/>
    </row>
    <row r="2510" spans="4:4">
      <c r="D2510" s="94"/>
    </row>
    <row r="2511" spans="4:4">
      <c r="D2511" s="94"/>
    </row>
    <row r="2512" spans="4:4">
      <c r="D2512" s="94"/>
    </row>
    <row r="2513" spans="4:4">
      <c r="D2513" s="94"/>
    </row>
    <row r="2514" spans="4:4">
      <c r="D2514" s="94"/>
    </row>
    <row r="2515" spans="4:4">
      <c r="D2515" s="94"/>
    </row>
    <row r="2516" spans="4:4">
      <c r="D2516" s="94"/>
    </row>
    <row r="2517" spans="4:4">
      <c r="D2517" s="94"/>
    </row>
    <row r="2518" spans="4:4">
      <c r="D2518" s="94"/>
    </row>
    <row r="2519" spans="4:4">
      <c r="D2519" s="94"/>
    </row>
    <row r="2520" spans="4:4">
      <c r="D2520" s="94"/>
    </row>
    <row r="2521" spans="4:4">
      <c r="D2521" s="94"/>
    </row>
    <row r="2522" spans="4:4">
      <c r="D2522" s="94"/>
    </row>
    <row r="2523" spans="4:4">
      <c r="D2523" s="94"/>
    </row>
    <row r="2524" spans="4:4">
      <c r="D2524" s="94"/>
    </row>
    <row r="2525" spans="4:4">
      <c r="D2525" s="94"/>
    </row>
    <row r="2526" spans="4:4">
      <c r="D2526" s="94"/>
    </row>
    <row r="2527" spans="4:4">
      <c r="D2527" s="94"/>
    </row>
    <row r="2528" spans="4:4">
      <c r="D2528" s="94"/>
    </row>
    <row r="2529" spans="4:4">
      <c r="D2529" s="94"/>
    </row>
    <row r="2530" spans="4:4">
      <c r="D2530" s="94"/>
    </row>
    <row r="2531" spans="4:4">
      <c r="D2531" s="94"/>
    </row>
    <row r="2532" spans="4:4">
      <c r="D2532" s="94"/>
    </row>
    <row r="2533" spans="4:4">
      <c r="D2533" s="94"/>
    </row>
    <row r="2534" spans="4:4">
      <c r="D2534" s="94"/>
    </row>
    <row r="2535" spans="4:4">
      <c r="D2535" s="94"/>
    </row>
    <row r="2536" spans="4:4">
      <c r="D2536" s="94"/>
    </row>
    <row r="2537" spans="4:4">
      <c r="D2537" s="94"/>
    </row>
    <row r="2538" spans="4:4">
      <c r="D2538" s="94"/>
    </row>
    <row r="2539" spans="4:4">
      <c r="D2539" s="94"/>
    </row>
    <row r="2540" spans="4:4">
      <c r="D2540" s="94"/>
    </row>
    <row r="2541" spans="4:4">
      <c r="D2541" s="94"/>
    </row>
    <row r="2542" spans="4:4">
      <c r="D2542" s="94"/>
    </row>
    <row r="2543" spans="4:4">
      <c r="D2543" s="94"/>
    </row>
    <row r="2544" spans="4:4">
      <c r="D2544" s="94"/>
    </row>
    <row r="2545" spans="4:4">
      <c r="D2545" s="94"/>
    </row>
    <row r="2546" spans="4:4">
      <c r="D2546" s="94"/>
    </row>
    <row r="2547" spans="4:4">
      <c r="D2547" s="94"/>
    </row>
    <row r="2548" spans="4:4">
      <c r="D2548" s="94"/>
    </row>
    <row r="2549" spans="4:4">
      <c r="D2549" s="94"/>
    </row>
    <row r="2550" spans="4:4">
      <c r="D2550" s="94"/>
    </row>
    <row r="2551" spans="4:4">
      <c r="D2551" s="94"/>
    </row>
    <row r="2552" spans="4:4">
      <c r="D2552" s="94"/>
    </row>
    <row r="2553" spans="4:4">
      <c r="D2553" s="94"/>
    </row>
    <row r="2554" spans="4:4">
      <c r="D2554" s="94"/>
    </row>
    <row r="2555" spans="4:4">
      <c r="D2555" s="94"/>
    </row>
    <row r="2556" spans="4:4">
      <c r="D2556" s="94"/>
    </row>
    <row r="2557" spans="4:4">
      <c r="D2557" s="94"/>
    </row>
    <row r="2558" spans="4:4">
      <c r="D2558" s="94"/>
    </row>
    <row r="2559" spans="4:4">
      <c r="D2559" s="94"/>
    </row>
    <row r="2560" spans="4:4">
      <c r="D2560" s="94"/>
    </row>
    <row r="2561" spans="4:4">
      <c r="D2561" s="94"/>
    </row>
    <row r="2562" spans="4:4">
      <c r="D2562" s="94"/>
    </row>
    <row r="2563" spans="4:4">
      <c r="D2563" s="94"/>
    </row>
    <row r="2564" spans="4:4">
      <c r="D2564" s="94"/>
    </row>
    <row r="2565" spans="4:4">
      <c r="D2565" s="94"/>
    </row>
    <row r="2566" spans="4:4">
      <c r="D2566" s="94"/>
    </row>
    <row r="2567" spans="4:4">
      <c r="D2567" s="94"/>
    </row>
    <row r="2568" spans="4:4">
      <c r="D2568" s="94"/>
    </row>
    <row r="2569" spans="4:4">
      <c r="D2569" s="94"/>
    </row>
    <row r="2570" spans="4:4">
      <c r="D2570" s="94"/>
    </row>
    <row r="2571" spans="4:4">
      <c r="D2571" s="94"/>
    </row>
    <row r="2572" spans="4:4">
      <c r="D2572" s="94"/>
    </row>
    <row r="2573" spans="4:4">
      <c r="D2573" s="94"/>
    </row>
    <row r="2574" spans="4:4">
      <c r="D2574" s="94"/>
    </row>
    <row r="2575" spans="4:4">
      <c r="D2575" s="94"/>
    </row>
    <row r="2576" spans="4:4">
      <c r="D2576" s="94"/>
    </row>
    <row r="2577" spans="4:4">
      <c r="D2577" s="94"/>
    </row>
    <row r="2578" spans="4:4">
      <c r="D2578" s="94"/>
    </row>
    <row r="2579" spans="4:4">
      <c r="D2579" s="94"/>
    </row>
    <row r="2580" spans="4:4">
      <c r="D2580" s="94"/>
    </row>
    <row r="2581" spans="4:4">
      <c r="D2581" s="94"/>
    </row>
    <row r="2582" spans="4:4">
      <c r="D2582" s="94"/>
    </row>
    <row r="2583" spans="4:4">
      <c r="D2583" s="94"/>
    </row>
    <row r="2584" spans="4:4">
      <c r="D2584" s="94"/>
    </row>
    <row r="2585" spans="4:4">
      <c r="D2585" s="94"/>
    </row>
    <row r="2586" spans="4:4">
      <c r="D2586" s="94"/>
    </row>
    <row r="2587" spans="4:4">
      <c r="D2587" s="94"/>
    </row>
    <row r="2588" spans="4:4">
      <c r="D2588" s="94"/>
    </row>
    <row r="2589" spans="4:4">
      <c r="D2589" s="94"/>
    </row>
    <row r="2590" spans="4:4">
      <c r="D2590" s="94"/>
    </row>
    <row r="2591" spans="4:4">
      <c r="D2591" s="94"/>
    </row>
    <row r="2592" spans="4:4">
      <c r="D2592" s="94"/>
    </row>
    <row r="2593" spans="4:4">
      <c r="D2593" s="94"/>
    </row>
    <row r="2594" spans="4:4">
      <c r="D2594" s="94"/>
    </row>
    <row r="2595" spans="4:4">
      <c r="D2595" s="94"/>
    </row>
    <row r="2596" spans="4:4">
      <c r="D2596" s="94"/>
    </row>
    <row r="2597" spans="4:4">
      <c r="D2597" s="94"/>
    </row>
    <row r="2598" spans="4:4">
      <c r="D2598" s="94"/>
    </row>
    <row r="2599" spans="4:4">
      <c r="D2599" s="94"/>
    </row>
    <row r="2600" spans="4:4">
      <c r="D2600" s="94"/>
    </row>
    <row r="2601" spans="4:4">
      <c r="D2601" s="94"/>
    </row>
    <row r="2602" spans="4:4">
      <c r="D2602" s="94"/>
    </row>
    <row r="2603" spans="4:4">
      <c r="D2603" s="94"/>
    </row>
    <row r="2604" spans="4:4">
      <c r="D2604" s="94"/>
    </row>
    <row r="2605" spans="4:4">
      <c r="D2605" s="94"/>
    </row>
    <row r="2606" spans="4:4">
      <c r="D2606" s="94"/>
    </row>
    <row r="2607" spans="4:4">
      <c r="D2607" s="94"/>
    </row>
    <row r="2608" spans="4:4">
      <c r="D2608" s="94"/>
    </row>
    <row r="2609" spans="4:4">
      <c r="D2609" s="94"/>
    </row>
    <row r="2610" spans="4:4">
      <c r="D2610" s="94"/>
    </row>
    <row r="2611" spans="4:4">
      <c r="D2611" s="94"/>
    </row>
    <row r="2612" spans="4:4">
      <c r="D2612" s="94"/>
    </row>
    <row r="2613" spans="4:4">
      <c r="D2613" s="94"/>
    </row>
    <row r="2614" spans="4:4">
      <c r="D2614" s="94"/>
    </row>
    <row r="2615" spans="4:4">
      <c r="D2615" s="94"/>
    </row>
    <row r="2616" spans="4:4">
      <c r="D2616" s="94"/>
    </row>
    <row r="2617" spans="4:4">
      <c r="D2617" s="94"/>
    </row>
    <row r="2618" spans="4:4">
      <c r="D2618" s="94"/>
    </row>
    <row r="2619" spans="4:4">
      <c r="D2619" s="94"/>
    </row>
    <row r="2620" spans="4:4">
      <c r="D2620" s="94"/>
    </row>
    <row r="2621" spans="4:4">
      <c r="D2621" s="94"/>
    </row>
    <row r="2622" spans="4:4">
      <c r="D2622" s="94"/>
    </row>
    <row r="2623" spans="4:4">
      <c r="D2623" s="94"/>
    </row>
    <row r="2624" spans="4:4">
      <c r="D2624" s="94"/>
    </row>
    <row r="2625" spans="4:4">
      <c r="D2625" s="94"/>
    </row>
    <row r="2626" spans="4:4">
      <c r="D2626" s="94"/>
    </row>
    <row r="2627" spans="4:4">
      <c r="D2627" s="94"/>
    </row>
    <row r="2628" spans="4:4">
      <c r="D2628" s="94"/>
    </row>
    <row r="2629" spans="4:4">
      <c r="D2629" s="94"/>
    </row>
    <row r="2630" spans="4:4">
      <c r="D2630" s="94"/>
    </row>
    <row r="2631" spans="4:4">
      <c r="D2631" s="94"/>
    </row>
    <row r="2632" spans="4:4">
      <c r="D2632" s="94"/>
    </row>
    <row r="2633" spans="4:4">
      <c r="D2633" s="94"/>
    </row>
    <row r="2634" spans="4:4">
      <c r="D2634" s="94"/>
    </row>
    <row r="2635" spans="4:4">
      <c r="D2635" s="94"/>
    </row>
    <row r="2636" spans="4:4">
      <c r="D2636" s="94"/>
    </row>
    <row r="2637" spans="4:4">
      <c r="D2637" s="94"/>
    </row>
    <row r="2638" spans="4:4">
      <c r="D2638" s="94"/>
    </row>
    <row r="2639" spans="4:4">
      <c r="D2639" s="94"/>
    </row>
    <row r="2640" spans="4:4">
      <c r="D2640" s="94"/>
    </row>
    <row r="2641" spans="4:4">
      <c r="D2641" s="94"/>
    </row>
    <row r="2642" spans="4:4">
      <c r="D2642" s="94"/>
    </row>
    <row r="2643" spans="4:4">
      <c r="D2643" s="94"/>
    </row>
    <row r="2644" spans="4:4">
      <c r="D2644" s="94"/>
    </row>
    <row r="2645" spans="4:4">
      <c r="D2645" s="94"/>
    </row>
    <row r="2646" spans="4:4">
      <c r="D2646" s="94"/>
    </row>
    <row r="2647" spans="4:4">
      <c r="D2647" s="94"/>
    </row>
    <row r="2648" spans="4:4">
      <c r="D2648" s="94"/>
    </row>
    <row r="2649" spans="4:4">
      <c r="D2649" s="94"/>
    </row>
    <row r="2650" spans="4:4">
      <c r="D2650" s="94"/>
    </row>
    <row r="2651" spans="4:4">
      <c r="D2651" s="94"/>
    </row>
    <row r="2652" spans="4:4">
      <c r="D2652" s="94"/>
    </row>
    <row r="2653" spans="4:4">
      <c r="D2653" s="94"/>
    </row>
    <row r="2654" spans="4:4">
      <c r="D2654" s="94"/>
    </row>
    <row r="2655" spans="4:4">
      <c r="D2655" s="94"/>
    </row>
    <row r="2656" spans="4:4">
      <c r="D2656" s="94"/>
    </row>
    <row r="2657" spans="4:4">
      <c r="D2657" s="94"/>
    </row>
    <row r="2658" spans="4:4">
      <c r="D2658" s="94"/>
    </row>
    <row r="2659" spans="4:4">
      <c r="D2659" s="94"/>
    </row>
    <row r="2660" spans="4:4">
      <c r="D2660" s="94"/>
    </row>
    <row r="2661" spans="4:4">
      <c r="D2661" s="94"/>
    </row>
    <row r="2662" spans="4:4">
      <c r="D2662" s="94"/>
    </row>
    <row r="2663" spans="4:4">
      <c r="D2663" s="94"/>
    </row>
    <row r="2664" spans="4:4">
      <c r="D2664" s="94"/>
    </row>
    <row r="2665" spans="4:4">
      <c r="D2665" s="94"/>
    </row>
    <row r="2666" spans="4:4">
      <c r="D2666" s="94"/>
    </row>
    <row r="2667" spans="4:4">
      <c r="D2667" s="94"/>
    </row>
    <row r="2668" spans="4:4">
      <c r="D2668" s="94"/>
    </row>
    <row r="2669" spans="4:4">
      <c r="D2669" s="94"/>
    </row>
    <row r="2670" spans="4:4">
      <c r="D2670" s="94"/>
    </row>
    <row r="2671" spans="4:4">
      <c r="D2671" s="94"/>
    </row>
    <row r="2672" spans="4:4">
      <c r="D2672" s="94"/>
    </row>
    <row r="2673" spans="4:4">
      <c r="D2673" s="94"/>
    </row>
    <row r="2674" spans="4:4">
      <c r="D2674" s="94"/>
    </row>
    <row r="2675" spans="4:4">
      <c r="D2675" s="94"/>
    </row>
    <row r="2676" spans="4:4">
      <c r="D2676" s="94"/>
    </row>
    <row r="2677" spans="4:4">
      <c r="D2677" s="94"/>
    </row>
    <row r="2678" spans="4:4">
      <c r="D2678" s="94"/>
    </row>
    <row r="2679" spans="4:4">
      <c r="D2679" s="94"/>
    </row>
    <row r="2680" spans="4:4">
      <c r="D2680" s="94"/>
    </row>
    <row r="2681" spans="4:4">
      <c r="D2681" s="94"/>
    </row>
    <row r="2682" spans="4:4">
      <c r="D2682" s="94"/>
    </row>
    <row r="2683" spans="4:4">
      <c r="D2683" s="94"/>
    </row>
    <row r="2684" spans="4:4">
      <c r="D2684" s="94"/>
    </row>
    <row r="2685" spans="4:4">
      <c r="D2685" s="94"/>
    </row>
    <row r="2686" spans="4:4">
      <c r="D2686" s="94"/>
    </row>
    <row r="2687" spans="4:4">
      <c r="D2687" s="94"/>
    </row>
    <row r="2688" spans="4:4">
      <c r="D2688" s="94"/>
    </row>
    <row r="2689" spans="4:4">
      <c r="D2689" s="94"/>
    </row>
    <row r="2690" spans="4:4">
      <c r="D2690" s="94"/>
    </row>
    <row r="2691" spans="4:4">
      <c r="D2691" s="94"/>
    </row>
    <row r="2692" spans="4:4">
      <c r="D2692" s="94"/>
    </row>
    <row r="2693" spans="4:4">
      <c r="D2693" s="94"/>
    </row>
    <row r="2694" spans="4:4">
      <c r="D2694" s="94"/>
    </row>
    <row r="2695" spans="4:4">
      <c r="D2695" s="94"/>
    </row>
    <row r="2696" spans="4:4">
      <c r="D2696" s="94"/>
    </row>
    <row r="2697" spans="4:4">
      <c r="D2697" s="94"/>
    </row>
    <row r="2698" spans="4:4">
      <c r="D2698" s="94"/>
    </row>
    <row r="2699" spans="4:4">
      <c r="D2699" s="94"/>
    </row>
    <row r="2700" spans="4:4">
      <c r="D2700" s="94"/>
    </row>
    <row r="2701" spans="4:4">
      <c r="D2701" s="94"/>
    </row>
    <row r="2702" spans="4:4">
      <c r="D2702" s="94"/>
    </row>
    <row r="2703" spans="4:4">
      <c r="D2703" s="94"/>
    </row>
    <row r="2704" spans="4:4">
      <c r="D2704" s="94"/>
    </row>
    <row r="2705" spans="4:4">
      <c r="D2705" s="94"/>
    </row>
    <row r="2706" spans="4:4">
      <c r="D2706" s="94"/>
    </row>
    <row r="2707" spans="4:4">
      <c r="D2707" s="94"/>
    </row>
    <row r="2708" spans="4:4">
      <c r="D2708" s="94"/>
    </row>
    <row r="2709" spans="4:4">
      <c r="D2709" s="94"/>
    </row>
    <row r="2710" spans="4:4">
      <c r="D2710" s="94"/>
    </row>
    <row r="2711" spans="4:4">
      <c r="D2711" s="94"/>
    </row>
    <row r="2712" spans="4:4">
      <c r="D2712" s="94"/>
    </row>
    <row r="2713" spans="4:4">
      <c r="D2713" s="94"/>
    </row>
    <row r="2714" spans="4:4">
      <c r="D2714" s="94"/>
    </row>
    <row r="2715" spans="4:4">
      <c r="D2715" s="94"/>
    </row>
    <row r="2716" spans="4:4">
      <c r="D2716" s="94"/>
    </row>
    <row r="2717" spans="4:4">
      <c r="D2717" s="94"/>
    </row>
    <row r="2718" spans="4:4">
      <c r="D2718" s="94"/>
    </row>
    <row r="2719" spans="4:4">
      <c r="D2719" s="94"/>
    </row>
    <row r="2720" spans="4:4">
      <c r="D2720" s="94"/>
    </row>
    <row r="2721" spans="4:4">
      <c r="D2721" s="94"/>
    </row>
    <row r="2722" spans="4:4">
      <c r="D2722" s="94"/>
    </row>
    <row r="2723" spans="4:4">
      <c r="D2723" s="94"/>
    </row>
    <row r="2724" spans="4:4">
      <c r="D2724" s="94"/>
    </row>
    <row r="2725" spans="4:4">
      <c r="D2725" s="94"/>
    </row>
    <row r="2726" spans="4:4">
      <c r="D2726" s="94"/>
    </row>
    <row r="2727" spans="4:4">
      <c r="D2727" s="94"/>
    </row>
    <row r="2728" spans="4:4">
      <c r="D2728" s="94"/>
    </row>
    <row r="2729" spans="4:4">
      <c r="D2729" s="94"/>
    </row>
    <row r="2730" spans="4:4">
      <c r="D2730" s="94"/>
    </row>
    <row r="2731" spans="4:4">
      <c r="D2731" s="94"/>
    </row>
    <row r="2732" spans="4:4">
      <c r="D2732" s="94"/>
    </row>
    <row r="2733" spans="4:4">
      <c r="D2733" s="94"/>
    </row>
    <row r="2734" spans="4:4">
      <c r="D2734" s="94"/>
    </row>
    <row r="2735" spans="4:4">
      <c r="D2735" s="94"/>
    </row>
    <row r="2736" spans="4:4">
      <c r="D2736" s="94"/>
    </row>
    <row r="2737" spans="4:4">
      <c r="D2737" s="94"/>
    </row>
    <row r="2738" spans="4:4">
      <c r="D2738" s="94"/>
    </row>
    <row r="2739" spans="4:4">
      <c r="D2739" s="94"/>
    </row>
    <row r="2740" spans="4:4">
      <c r="D2740" s="94"/>
    </row>
    <row r="2741" spans="4:4">
      <c r="D2741" s="94"/>
    </row>
    <row r="2742" spans="4:4">
      <c r="D2742" s="94"/>
    </row>
    <row r="2743" spans="4:4">
      <c r="D2743" s="94"/>
    </row>
    <row r="2744" spans="4:4">
      <c r="D2744" s="94"/>
    </row>
    <row r="2745" spans="4:4">
      <c r="D2745" s="94"/>
    </row>
    <row r="2746" spans="4:4">
      <c r="D2746" s="94"/>
    </row>
    <row r="2747" spans="4:4">
      <c r="D2747" s="94"/>
    </row>
    <row r="2748" spans="4:4">
      <c r="D2748" s="94"/>
    </row>
    <row r="2749" spans="4:4">
      <c r="D2749" s="94"/>
    </row>
    <row r="2750" spans="4:4">
      <c r="D2750" s="94"/>
    </row>
    <row r="2751" spans="4:4">
      <c r="D2751" s="94"/>
    </row>
    <row r="2752" spans="4:4">
      <c r="D2752" s="94"/>
    </row>
    <row r="2753" spans="4:4">
      <c r="D2753" s="94"/>
    </row>
    <row r="2754" spans="4:4">
      <c r="D2754" s="94"/>
    </row>
    <row r="2755" spans="4:4">
      <c r="D2755" s="94"/>
    </row>
    <row r="2756" spans="4:4">
      <c r="D2756" s="94"/>
    </row>
    <row r="2757" spans="4:4">
      <c r="D2757" s="94"/>
    </row>
    <row r="2758" spans="4:4">
      <c r="D2758" s="94"/>
    </row>
    <row r="2759" spans="4:4">
      <c r="D2759" s="94"/>
    </row>
    <row r="2760" spans="4:4">
      <c r="D2760" s="94"/>
    </row>
    <row r="2761" spans="4:4">
      <c r="D2761" s="94"/>
    </row>
    <row r="2762" spans="4:4">
      <c r="D2762" s="94"/>
    </row>
    <row r="2763" spans="4:4">
      <c r="D2763" s="94"/>
    </row>
    <row r="2764" spans="4:4">
      <c r="D2764" s="94"/>
    </row>
    <row r="2765" spans="4:4">
      <c r="D2765" s="94"/>
    </row>
    <row r="2766" spans="4:4">
      <c r="D2766" s="94"/>
    </row>
    <row r="2767" spans="4:4">
      <c r="D2767" s="94"/>
    </row>
    <row r="2768" spans="4:4">
      <c r="D2768" s="94"/>
    </row>
    <row r="2769" spans="4:4">
      <c r="D2769" s="94"/>
    </row>
    <row r="2770" spans="4:4">
      <c r="D2770" s="94"/>
    </row>
    <row r="2771" spans="4:4">
      <c r="D2771" s="94"/>
    </row>
    <row r="2772" spans="4:4">
      <c r="D2772" s="94"/>
    </row>
    <row r="2773" spans="4:4">
      <c r="D2773" s="94"/>
    </row>
    <row r="2774" spans="4:4">
      <c r="D2774" s="94"/>
    </row>
    <row r="2775" spans="4:4">
      <c r="D2775" s="94"/>
    </row>
    <row r="2776" spans="4:4">
      <c r="D2776" s="94"/>
    </row>
    <row r="2777" spans="4:4">
      <c r="D2777" s="94"/>
    </row>
    <row r="2778" spans="4:4">
      <c r="D2778" s="94"/>
    </row>
    <row r="2779" spans="4:4">
      <c r="D2779" s="94"/>
    </row>
    <row r="2780" spans="4:4">
      <c r="D2780" s="94"/>
    </row>
    <row r="2781" spans="4:4">
      <c r="D2781" s="94"/>
    </row>
    <row r="2782" spans="4:4">
      <c r="D2782" s="94"/>
    </row>
    <row r="2783" spans="4:4">
      <c r="D2783" s="94"/>
    </row>
    <row r="2784" spans="4:4">
      <c r="D2784" s="94"/>
    </row>
    <row r="2785" spans="4:4">
      <c r="D2785" s="94"/>
    </row>
    <row r="2786" spans="4:4">
      <c r="D2786" s="94"/>
    </row>
    <row r="2787" spans="4:4">
      <c r="D2787" s="94"/>
    </row>
    <row r="2788" spans="4:4">
      <c r="D2788" s="94"/>
    </row>
    <row r="2789" spans="4:4">
      <c r="D2789" s="94"/>
    </row>
    <row r="2790" spans="4:4">
      <c r="D2790" s="94"/>
    </row>
    <row r="2791" spans="4:4">
      <c r="D2791" s="94"/>
    </row>
    <row r="2792" spans="4:4">
      <c r="D2792" s="94"/>
    </row>
    <row r="2793" spans="4:4">
      <c r="D2793" s="94"/>
    </row>
    <row r="2794" spans="4:4">
      <c r="D2794" s="94"/>
    </row>
    <row r="2795" spans="4:4">
      <c r="D2795" s="94"/>
    </row>
    <row r="2796" spans="4:4">
      <c r="D2796" s="94"/>
    </row>
    <row r="2797" spans="4:4">
      <c r="D2797" s="94"/>
    </row>
    <row r="2798" spans="4:4">
      <c r="D2798" s="94"/>
    </row>
    <row r="2799" spans="4:4">
      <c r="D2799" s="94"/>
    </row>
    <row r="2800" spans="4:4">
      <c r="D2800" s="94"/>
    </row>
    <row r="2801" spans="4:4">
      <c r="D2801" s="94"/>
    </row>
    <row r="2802" spans="4:4">
      <c r="D2802" s="94"/>
    </row>
    <row r="2803" spans="4:4">
      <c r="D2803" s="94"/>
    </row>
    <row r="2804" spans="4:4">
      <c r="D2804" s="94"/>
    </row>
    <row r="2805" spans="4:4">
      <c r="D2805" s="94"/>
    </row>
    <row r="2806" spans="4:4">
      <c r="D2806" s="94"/>
    </row>
    <row r="2807" spans="4:4">
      <c r="D2807" s="94"/>
    </row>
    <row r="2808" spans="4:4">
      <c r="D2808" s="94"/>
    </row>
    <row r="2809" spans="4:4">
      <c r="D2809" s="94"/>
    </row>
    <row r="2810" spans="4:4">
      <c r="D2810" s="94"/>
    </row>
    <row r="2811" spans="4:4">
      <c r="D2811" s="94"/>
    </row>
    <row r="2812" spans="4:4">
      <c r="D2812" s="94"/>
    </row>
    <row r="2813" spans="4:4">
      <c r="D2813" s="94"/>
    </row>
    <row r="2814" spans="4:4">
      <c r="D2814" s="94"/>
    </row>
    <row r="2815" spans="4:4">
      <c r="D2815" s="94"/>
    </row>
    <row r="2816" spans="4:4">
      <c r="D2816" s="94"/>
    </row>
    <row r="2817" spans="4:4">
      <c r="D2817" s="94"/>
    </row>
    <row r="2818" spans="4:4">
      <c r="D2818" s="94"/>
    </row>
    <row r="2819" spans="4:4">
      <c r="D2819" s="94"/>
    </row>
    <row r="2820" spans="4:4">
      <c r="D2820" s="94"/>
    </row>
    <row r="2821" spans="4:4">
      <c r="D2821" s="94"/>
    </row>
    <row r="2822" spans="4:4">
      <c r="D2822" s="94"/>
    </row>
    <row r="2823" spans="4:4">
      <c r="D2823" s="94"/>
    </row>
    <row r="2824" spans="4:4">
      <c r="D2824" s="94"/>
    </row>
    <row r="2825" spans="4:4">
      <c r="D2825" s="94"/>
    </row>
    <row r="2826" spans="4:4">
      <c r="D2826" s="94"/>
    </row>
    <row r="2827" spans="4:4">
      <c r="D2827" s="94"/>
    </row>
    <row r="2828" spans="4:4">
      <c r="D2828" s="94"/>
    </row>
    <row r="2829" spans="4:4">
      <c r="D2829" s="94"/>
    </row>
    <row r="2830" spans="4:4">
      <c r="D2830" s="94"/>
    </row>
    <row r="2831" spans="4:4">
      <c r="D2831" s="94"/>
    </row>
    <row r="2832" spans="4:4">
      <c r="D2832" s="94"/>
    </row>
    <row r="2833" spans="4:4">
      <c r="D2833" s="94"/>
    </row>
    <row r="2834" spans="4:4">
      <c r="D2834" s="94"/>
    </row>
    <row r="2835" spans="4:4">
      <c r="D2835" s="94"/>
    </row>
    <row r="2836" spans="4:4">
      <c r="D2836" s="94"/>
    </row>
    <row r="2837" spans="4:4">
      <c r="D2837" s="94"/>
    </row>
    <row r="2838" spans="4:4">
      <c r="D2838" s="94"/>
    </row>
    <row r="2839" spans="4:4">
      <c r="D2839" s="94"/>
    </row>
    <row r="2840" spans="4:4">
      <c r="D2840" s="94"/>
    </row>
    <row r="2841" spans="4:4">
      <c r="D2841" s="94"/>
    </row>
    <row r="2842" spans="4:4">
      <c r="D2842" s="94"/>
    </row>
    <row r="2843" spans="4:4">
      <c r="D2843" s="94"/>
    </row>
    <row r="2844" spans="4:4">
      <c r="D2844" s="94"/>
    </row>
    <row r="2845" spans="4:4">
      <c r="D2845" s="94"/>
    </row>
    <row r="2846" spans="4:4">
      <c r="D2846" s="94"/>
    </row>
    <row r="2847" spans="4:4">
      <c r="D2847" s="94"/>
    </row>
    <row r="2848" spans="4:4">
      <c r="D2848" s="94"/>
    </row>
    <row r="2849" spans="4:4">
      <c r="D2849" s="94"/>
    </row>
    <row r="2850" spans="4:4">
      <c r="D2850" s="94"/>
    </row>
    <row r="2851" spans="4:4">
      <c r="D2851" s="94"/>
    </row>
    <row r="2852" spans="4:4">
      <c r="D2852" s="94"/>
    </row>
    <row r="2853" spans="4:4">
      <c r="D2853" s="94"/>
    </row>
    <row r="2854" spans="4:4">
      <c r="D2854" s="94"/>
    </row>
    <row r="2855" spans="4:4">
      <c r="D2855" s="94"/>
    </row>
    <row r="2856" spans="4:4">
      <c r="D2856" s="94"/>
    </row>
    <row r="2857" spans="4:4">
      <c r="D2857" s="94"/>
    </row>
    <row r="2858" spans="4:4">
      <c r="D2858" s="94"/>
    </row>
    <row r="2859" spans="4:4">
      <c r="D2859" s="94"/>
    </row>
    <row r="2860" spans="4:4">
      <c r="D2860" s="94"/>
    </row>
    <row r="2861" spans="4:4">
      <c r="D2861" s="94"/>
    </row>
    <row r="2862" spans="4:4">
      <c r="D2862" s="94"/>
    </row>
    <row r="2863" spans="4:4">
      <c r="D2863" s="94"/>
    </row>
    <row r="2864" spans="4:4">
      <c r="D2864" s="94"/>
    </row>
    <row r="2865" spans="4:4">
      <c r="D2865" s="94"/>
    </row>
    <row r="2866" spans="4:4">
      <c r="D2866" s="94"/>
    </row>
    <row r="2867" spans="4:4">
      <c r="D2867" s="94"/>
    </row>
    <row r="2868" spans="4:4">
      <c r="D2868" s="94"/>
    </row>
    <row r="2869" spans="4:4">
      <c r="D2869" s="94"/>
    </row>
    <row r="2870" spans="4:4">
      <c r="D2870" s="94"/>
    </row>
    <row r="2871" spans="4:4">
      <c r="D2871" s="94"/>
    </row>
    <row r="2872" spans="4:4">
      <c r="D2872" s="94"/>
    </row>
    <row r="2873" spans="4:4">
      <c r="D2873" s="94"/>
    </row>
    <row r="2874" spans="4:4">
      <c r="D2874" s="94"/>
    </row>
    <row r="2875" spans="4:4">
      <c r="D2875" s="94"/>
    </row>
    <row r="2876" spans="4:4">
      <c r="D2876" s="94"/>
    </row>
    <row r="2877" spans="4:4">
      <c r="D2877" s="94"/>
    </row>
    <row r="2878" spans="4:4">
      <c r="D2878" s="94"/>
    </row>
    <row r="2879" spans="4:4">
      <c r="D2879" s="94"/>
    </row>
    <row r="2880" spans="4:4">
      <c r="D2880" s="94"/>
    </row>
    <row r="2881" spans="4:4">
      <c r="D2881" s="94"/>
    </row>
    <row r="2882" spans="4:4">
      <c r="D2882" s="94"/>
    </row>
    <row r="2883" spans="4:4">
      <c r="D2883" s="94"/>
    </row>
    <row r="2884" spans="4:4">
      <c r="D2884" s="94"/>
    </row>
    <row r="2885" spans="4:4">
      <c r="D2885" s="94"/>
    </row>
    <row r="2886" spans="4:4">
      <c r="D2886" s="94"/>
    </row>
    <row r="2887" spans="4:4">
      <c r="D2887" s="94"/>
    </row>
    <row r="2888" spans="4:4">
      <c r="D2888" s="94"/>
    </row>
    <row r="2889" spans="4:4">
      <c r="D2889" s="94"/>
    </row>
    <row r="2890" spans="4:4">
      <c r="D2890" s="94"/>
    </row>
    <row r="2891" spans="4:4">
      <c r="D2891" s="94"/>
    </row>
    <row r="2892" spans="4:4">
      <c r="D2892" s="94"/>
    </row>
    <row r="2893" spans="4:4">
      <c r="D2893" s="94"/>
    </row>
    <row r="2894" spans="4:4">
      <c r="D2894" s="94"/>
    </row>
    <row r="2895" spans="4:4">
      <c r="D2895" s="94"/>
    </row>
    <row r="2896" spans="4:4">
      <c r="D2896" s="94"/>
    </row>
    <row r="2897" spans="4:4">
      <c r="D2897" s="94"/>
    </row>
    <row r="2898" spans="4:4">
      <c r="D2898" s="94"/>
    </row>
    <row r="2899" spans="4:4">
      <c r="D2899" s="94"/>
    </row>
    <row r="2900" spans="4:4">
      <c r="D2900" s="94"/>
    </row>
    <row r="2901" spans="4:4">
      <c r="D2901" s="94"/>
    </row>
    <row r="2902" spans="4:4">
      <c r="D2902" s="94"/>
    </row>
    <row r="2903" spans="4:4">
      <c r="D2903" s="94"/>
    </row>
    <row r="2904" spans="4:4">
      <c r="D2904" s="94"/>
    </row>
    <row r="2905" spans="4:4">
      <c r="D2905" s="94"/>
    </row>
    <row r="2906" spans="4:4">
      <c r="D2906" s="94"/>
    </row>
    <row r="2907" spans="4:4">
      <c r="D2907" s="94"/>
    </row>
    <row r="2908" spans="4:4">
      <c r="D2908" s="94"/>
    </row>
    <row r="2909" spans="4:4">
      <c r="D2909" s="94"/>
    </row>
    <row r="2910" spans="4:4">
      <c r="D2910" s="94"/>
    </row>
    <row r="2911" spans="4:4">
      <c r="D2911" s="94"/>
    </row>
    <row r="2912" spans="4:4">
      <c r="D2912" s="94"/>
    </row>
    <row r="2913" spans="4:4">
      <c r="D2913" s="94"/>
    </row>
    <row r="2914" spans="4:4">
      <c r="D2914" s="94"/>
    </row>
    <row r="2915" spans="4:4">
      <c r="D2915" s="94"/>
    </row>
    <row r="2916" spans="4:4">
      <c r="D2916" s="94"/>
    </row>
    <row r="2917" spans="4:4">
      <c r="D2917" s="94"/>
    </row>
    <row r="2918" spans="4:4">
      <c r="D2918" s="94"/>
    </row>
    <row r="2919" spans="4:4">
      <c r="D2919" s="94"/>
    </row>
    <row r="2920" spans="4:4">
      <c r="D2920" s="94"/>
    </row>
    <row r="2921" spans="4:4">
      <c r="D2921" s="94"/>
    </row>
    <row r="2922" spans="4:4">
      <c r="D2922" s="94"/>
    </row>
    <row r="2923" spans="4:4">
      <c r="D2923" s="94"/>
    </row>
    <row r="2924" spans="4:4">
      <c r="D2924" s="94"/>
    </row>
    <row r="2925" spans="4:4">
      <c r="D2925" s="94"/>
    </row>
    <row r="2926" spans="4:4">
      <c r="D2926" s="94"/>
    </row>
    <row r="2927" spans="4:4">
      <c r="D2927" s="94"/>
    </row>
    <row r="2928" spans="4:4">
      <c r="D2928" s="94"/>
    </row>
    <row r="2929" spans="4:4">
      <c r="D2929" s="94"/>
    </row>
    <row r="2930" spans="4:4">
      <c r="D2930" s="94"/>
    </row>
    <row r="2931" spans="4:4">
      <c r="D2931" s="94"/>
    </row>
    <row r="2932" spans="4:4">
      <c r="D2932" s="94"/>
    </row>
    <row r="2933" spans="4:4">
      <c r="D2933" s="94"/>
    </row>
    <row r="2934" spans="4:4">
      <c r="D2934" s="94"/>
    </row>
    <row r="2935" spans="4:4">
      <c r="D2935" s="94"/>
    </row>
    <row r="2936" spans="4:4">
      <c r="D2936" s="94"/>
    </row>
    <row r="2937" spans="4:4">
      <c r="D2937" s="94"/>
    </row>
    <row r="2938" spans="4:4">
      <c r="D2938" s="94"/>
    </row>
    <row r="2939" spans="4:4">
      <c r="D2939" s="94"/>
    </row>
    <row r="2940" spans="4:4">
      <c r="D2940" s="94"/>
    </row>
    <row r="2941" spans="4:4">
      <c r="D2941" s="94"/>
    </row>
    <row r="2942" spans="4:4">
      <c r="D2942" s="94"/>
    </row>
    <row r="2943" spans="4:4">
      <c r="D2943" s="94"/>
    </row>
    <row r="2944" spans="4:4">
      <c r="D2944" s="94"/>
    </row>
    <row r="2945" spans="4:4">
      <c r="D2945" s="94"/>
    </row>
    <row r="2946" spans="4:4">
      <c r="D2946" s="94"/>
    </row>
    <row r="2947" spans="4:4">
      <c r="D2947" s="94"/>
    </row>
    <row r="2948" spans="4:4">
      <c r="D2948" s="94"/>
    </row>
    <row r="2949" spans="4:4">
      <c r="D2949" s="94"/>
    </row>
    <row r="2950" spans="4:4">
      <c r="D2950" s="94"/>
    </row>
    <row r="2951" spans="4:4">
      <c r="D2951" s="94"/>
    </row>
    <row r="2952" spans="4:4">
      <c r="D2952" s="94"/>
    </row>
    <row r="2953" spans="4:4">
      <c r="D2953" s="94"/>
    </row>
    <row r="2954" spans="4:4">
      <c r="D2954" s="94"/>
    </row>
    <row r="2955" spans="4:4">
      <c r="D2955" s="94"/>
    </row>
    <row r="2956" spans="4:4">
      <c r="D2956" s="94"/>
    </row>
    <row r="2957" spans="4:4">
      <c r="D2957" s="94"/>
    </row>
    <row r="2958" spans="4:4">
      <c r="D2958" s="94"/>
    </row>
    <row r="2959" spans="4:4">
      <c r="D2959" s="94"/>
    </row>
    <row r="2960" spans="4:4">
      <c r="D2960" s="94"/>
    </row>
    <row r="2961" spans="4:4">
      <c r="D2961" s="94"/>
    </row>
    <row r="2962" spans="4:4">
      <c r="D2962" s="94"/>
    </row>
    <row r="2963" spans="4:4">
      <c r="D2963" s="94"/>
    </row>
    <row r="2964" spans="4:4">
      <c r="D2964" s="94"/>
    </row>
    <row r="2965" spans="4:4">
      <c r="D2965" s="94"/>
    </row>
    <row r="2966" spans="4:4">
      <c r="D2966" s="94"/>
    </row>
    <row r="2967" spans="4:4">
      <c r="D2967" s="94"/>
    </row>
    <row r="2968" spans="4:4">
      <c r="D2968" s="94"/>
    </row>
    <row r="2969" spans="4:4">
      <c r="D2969" s="94"/>
    </row>
    <row r="2970" spans="4:4">
      <c r="D2970" s="94"/>
    </row>
    <row r="2971" spans="4:4">
      <c r="D2971" s="94"/>
    </row>
    <row r="2972" spans="4:4">
      <c r="D2972" s="94"/>
    </row>
    <row r="2973" spans="4:4">
      <c r="D2973" s="94"/>
    </row>
    <row r="2974" spans="4:4">
      <c r="D2974" s="94"/>
    </row>
    <row r="2975" spans="4:4">
      <c r="D2975" s="94"/>
    </row>
    <row r="2976" spans="4:4">
      <c r="D2976" s="94"/>
    </row>
    <row r="2977" spans="4:4">
      <c r="D2977" s="94"/>
    </row>
    <row r="2978" spans="4:4">
      <c r="D2978" s="94"/>
    </row>
    <row r="2979" spans="4:4">
      <c r="D2979" s="94"/>
    </row>
    <row r="2980" spans="4:4">
      <c r="D2980" s="94"/>
    </row>
    <row r="2981" spans="4:4">
      <c r="D2981" s="94"/>
    </row>
    <row r="2982" spans="4:4">
      <c r="D2982" s="94"/>
    </row>
    <row r="2983" spans="4:4">
      <c r="D2983" s="94"/>
    </row>
    <row r="2984" spans="4:4">
      <c r="D2984" s="94"/>
    </row>
    <row r="2985" spans="4:4">
      <c r="D2985" s="94"/>
    </row>
    <row r="2986" spans="4:4">
      <c r="D2986" s="94"/>
    </row>
    <row r="2987" spans="4:4">
      <c r="D2987" s="94"/>
    </row>
    <row r="2988" spans="4:4">
      <c r="D2988" s="94"/>
    </row>
    <row r="2989" spans="4:4">
      <c r="D2989" s="94"/>
    </row>
    <row r="2990" spans="4:4">
      <c r="D2990" s="94"/>
    </row>
    <row r="2991" spans="4:4">
      <c r="D2991" s="94"/>
    </row>
    <row r="2992" spans="4:4">
      <c r="D2992" s="94"/>
    </row>
    <row r="2993" spans="4:4">
      <c r="D2993" s="94"/>
    </row>
    <row r="2994" spans="4:4">
      <c r="D2994" s="94"/>
    </row>
    <row r="2995" spans="4:4">
      <c r="D2995" s="94"/>
    </row>
    <row r="2996" spans="4:4">
      <c r="D2996" s="94"/>
    </row>
    <row r="2997" spans="4:4">
      <c r="D2997" s="94"/>
    </row>
    <row r="2998" spans="4:4">
      <c r="D2998" s="94"/>
    </row>
    <row r="2999" spans="4:4">
      <c r="D2999" s="94"/>
    </row>
    <row r="3000" spans="4:4">
      <c r="D3000" s="94"/>
    </row>
    <row r="3001" spans="4:4">
      <c r="D3001" s="94"/>
    </row>
    <row r="3002" spans="4:4">
      <c r="D3002" s="94"/>
    </row>
    <row r="3003" spans="4:4">
      <c r="D3003" s="94"/>
    </row>
    <row r="3004" spans="4:4">
      <c r="D3004" s="94"/>
    </row>
    <row r="3005" spans="4:4">
      <c r="D3005" s="94"/>
    </row>
    <row r="3006" spans="4:4">
      <c r="D3006" s="94"/>
    </row>
    <row r="3007" spans="4:4">
      <c r="D3007" s="94"/>
    </row>
    <row r="3008" spans="4:4">
      <c r="D3008" s="94"/>
    </row>
    <row r="3009" spans="4:4">
      <c r="D3009" s="94"/>
    </row>
    <row r="3010" spans="4:4">
      <c r="D3010" s="94"/>
    </row>
    <row r="3011" spans="4:4">
      <c r="D3011" s="94"/>
    </row>
    <row r="3012" spans="4:4">
      <c r="D3012" s="94"/>
    </row>
    <row r="3013" spans="4:4">
      <c r="D3013" s="94"/>
    </row>
    <row r="3014" spans="4:4">
      <c r="D3014" s="94"/>
    </row>
    <row r="3015" spans="4:4">
      <c r="D3015" s="94"/>
    </row>
    <row r="3016" spans="4:4">
      <c r="D3016" s="94"/>
    </row>
    <row r="3017" spans="4:4">
      <c r="D3017" s="94"/>
    </row>
    <row r="3018" spans="4:4">
      <c r="D3018" s="94"/>
    </row>
    <row r="3019" spans="4:4">
      <c r="D3019" s="94"/>
    </row>
    <row r="3020" spans="4:4">
      <c r="D3020" s="94"/>
    </row>
    <row r="3021" spans="4:4">
      <c r="D3021" s="94"/>
    </row>
    <row r="3022" spans="4:4">
      <c r="D3022" s="94"/>
    </row>
    <row r="3023" spans="4:4">
      <c r="D3023" s="94"/>
    </row>
    <row r="3024" spans="4:4">
      <c r="D3024" s="94"/>
    </row>
    <row r="3025" spans="4:4">
      <c r="D3025" s="94"/>
    </row>
    <row r="3026" spans="4:4">
      <c r="D3026" s="94"/>
    </row>
    <row r="3027" spans="4:4">
      <c r="D3027" s="94"/>
    </row>
    <row r="3028" spans="4:4">
      <c r="D3028" s="94"/>
    </row>
    <row r="3029" spans="4:4">
      <c r="D3029" s="94"/>
    </row>
    <row r="3030" spans="4:4">
      <c r="D3030" s="94"/>
    </row>
    <row r="3031" spans="4:4">
      <c r="D3031" s="94"/>
    </row>
    <row r="3032" spans="4:4">
      <c r="D3032" s="94"/>
    </row>
    <row r="3033" spans="4:4">
      <c r="D3033" s="94"/>
    </row>
    <row r="3034" spans="4:4">
      <c r="D3034" s="94"/>
    </row>
    <row r="3035" spans="4:4">
      <c r="D3035" s="94"/>
    </row>
    <row r="3036" spans="4:4">
      <c r="D3036" s="94"/>
    </row>
    <row r="3037" spans="4:4">
      <c r="D3037" s="94"/>
    </row>
    <row r="3038" spans="4:4">
      <c r="D3038" s="94"/>
    </row>
    <row r="3039" spans="4:4">
      <c r="D3039" s="94"/>
    </row>
    <row r="3040" spans="4:4">
      <c r="D3040" s="94"/>
    </row>
    <row r="3041" spans="4:4">
      <c r="D3041" s="94"/>
    </row>
    <row r="3042" spans="4:4">
      <c r="D3042" s="94"/>
    </row>
    <row r="3043" spans="4:4">
      <c r="D3043" s="94"/>
    </row>
    <row r="3044" spans="4:4">
      <c r="D3044" s="94"/>
    </row>
    <row r="3045" spans="4:4">
      <c r="D3045" s="94"/>
    </row>
    <row r="3046" spans="4:4">
      <c r="D3046" s="94"/>
    </row>
    <row r="3047" spans="4:4">
      <c r="D3047" s="94"/>
    </row>
    <row r="3048" spans="4:4">
      <c r="D3048" s="94"/>
    </row>
    <row r="3049" spans="4:4">
      <c r="D3049" s="94"/>
    </row>
    <row r="3050" spans="4:4">
      <c r="D3050" s="94"/>
    </row>
    <row r="3051" spans="4:4">
      <c r="D3051" s="94"/>
    </row>
    <row r="3052" spans="4:4">
      <c r="D3052" s="94"/>
    </row>
    <row r="3053" spans="4:4">
      <c r="D3053" s="94"/>
    </row>
    <row r="3054" spans="4:4">
      <c r="D3054" s="94"/>
    </row>
    <row r="3055" spans="4:4">
      <c r="D3055" s="94"/>
    </row>
    <row r="3056" spans="4:4">
      <c r="D3056" s="94"/>
    </row>
    <row r="3057" spans="4:4">
      <c r="D3057" s="94"/>
    </row>
    <row r="3058" spans="4:4">
      <c r="D3058" s="94"/>
    </row>
    <row r="3059" spans="4:4">
      <c r="D3059" s="94"/>
    </row>
    <row r="3060" spans="4:4">
      <c r="D3060" s="94"/>
    </row>
    <row r="3061" spans="4:4">
      <c r="D3061" s="94"/>
    </row>
    <row r="3062" spans="4:4">
      <c r="D3062" s="94"/>
    </row>
    <row r="3063" spans="4:4">
      <c r="D3063" s="94"/>
    </row>
    <row r="3064" spans="4:4">
      <c r="D3064" s="94"/>
    </row>
    <row r="3065" spans="4:4">
      <c r="D3065" s="94"/>
    </row>
    <row r="3066" spans="4:4">
      <c r="D3066" s="94"/>
    </row>
    <row r="3067" spans="4:4">
      <c r="D3067" s="94"/>
    </row>
    <row r="3068" spans="4:4">
      <c r="D3068" s="94"/>
    </row>
    <row r="3069" spans="4:4">
      <c r="D3069" s="94"/>
    </row>
    <row r="3070" spans="4:4">
      <c r="D3070" s="94"/>
    </row>
    <row r="3071" spans="4:4">
      <c r="D3071" s="94"/>
    </row>
    <row r="3072" spans="4:4">
      <c r="D3072" s="94"/>
    </row>
    <row r="3073" spans="4:4">
      <c r="D3073" s="94"/>
    </row>
    <row r="3074" spans="4:4">
      <c r="D3074" s="94"/>
    </row>
    <row r="3075" spans="4:4">
      <c r="D3075" s="94"/>
    </row>
    <row r="3076" spans="4:4">
      <c r="D3076" s="94"/>
    </row>
    <row r="3077" spans="4:4">
      <c r="D3077" s="94"/>
    </row>
    <row r="3078" spans="4:4">
      <c r="D3078" s="94"/>
    </row>
    <row r="3079" spans="4:4">
      <c r="D3079" s="94"/>
    </row>
    <row r="3080" spans="4:4">
      <c r="D3080" s="94"/>
    </row>
    <row r="3081" spans="4:4">
      <c r="D3081" s="94"/>
    </row>
    <row r="3082" spans="4:4">
      <c r="D3082" s="94"/>
    </row>
    <row r="3083" spans="4:4">
      <c r="D3083" s="94"/>
    </row>
    <row r="3084" spans="4:4">
      <c r="D3084" s="94"/>
    </row>
    <row r="3085" spans="4:4">
      <c r="D3085" s="94"/>
    </row>
    <row r="3086" spans="4:4">
      <c r="D3086" s="94"/>
    </row>
    <row r="3087" spans="4:4">
      <c r="D3087" s="94"/>
    </row>
    <row r="3088" spans="4:4">
      <c r="D3088" s="94"/>
    </row>
    <row r="3089" spans="4:4">
      <c r="D3089" s="94"/>
    </row>
    <row r="3090" spans="4:4">
      <c r="D3090" s="94"/>
    </row>
    <row r="3091" spans="4:4">
      <c r="D3091" s="94"/>
    </row>
    <row r="3092" spans="4:4">
      <c r="D3092" s="94"/>
    </row>
    <row r="3093" spans="4:4">
      <c r="D3093" s="94"/>
    </row>
    <row r="3094" spans="4:4">
      <c r="D3094" s="94"/>
    </row>
    <row r="3095" spans="4:4">
      <c r="D3095" s="94"/>
    </row>
    <row r="3096" spans="4:4">
      <c r="D3096" s="94"/>
    </row>
    <row r="3097" spans="4:4">
      <c r="D3097" s="94"/>
    </row>
    <row r="3098" spans="4:4">
      <c r="D3098" s="94"/>
    </row>
    <row r="3099" spans="4:4">
      <c r="D3099" s="94"/>
    </row>
    <row r="3100" spans="4:4">
      <c r="D3100" s="94"/>
    </row>
    <row r="3101" spans="4:4">
      <c r="D3101" s="94"/>
    </row>
    <row r="3102" spans="4:4">
      <c r="D3102" s="94"/>
    </row>
    <row r="3103" spans="4:4">
      <c r="D3103" s="94"/>
    </row>
    <row r="3104" spans="4:4">
      <c r="D3104" s="94"/>
    </row>
    <row r="3105" spans="4:4">
      <c r="D3105" s="94"/>
    </row>
    <row r="3106" spans="4:4">
      <c r="D3106" s="94"/>
    </row>
    <row r="3107" spans="4:4">
      <c r="D3107" s="94"/>
    </row>
    <row r="3108" spans="4:4">
      <c r="D3108" s="94"/>
    </row>
    <row r="3109" spans="4:4">
      <c r="D3109" s="94"/>
    </row>
    <row r="3110" spans="4:4">
      <c r="D3110" s="94"/>
    </row>
    <row r="3111" spans="4:4">
      <c r="D3111" s="94"/>
    </row>
    <row r="3112" spans="4:4">
      <c r="D3112" s="94"/>
    </row>
    <row r="3113" spans="4:4">
      <c r="D3113" s="94"/>
    </row>
    <row r="3114" spans="4:4">
      <c r="D3114" s="94"/>
    </row>
    <row r="3115" spans="4:4">
      <c r="D3115" s="94"/>
    </row>
    <row r="3116" spans="4:4">
      <c r="D3116" s="94"/>
    </row>
    <row r="3117" spans="4:4">
      <c r="D3117" s="94"/>
    </row>
    <row r="3118" spans="4:4">
      <c r="D3118" s="94"/>
    </row>
    <row r="3119" spans="4:4">
      <c r="D3119" s="94"/>
    </row>
    <row r="3120" spans="4:4">
      <c r="D3120" s="94"/>
    </row>
    <row r="3121" spans="4:4">
      <c r="D3121" s="94"/>
    </row>
    <row r="3122" spans="4:4">
      <c r="D3122" s="94"/>
    </row>
    <row r="3123" spans="4:4">
      <c r="D3123" s="94"/>
    </row>
    <row r="3124" spans="4:4">
      <c r="D3124" s="94"/>
    </row>
    <row r="3125" spans="4:4">
      <c r="D3125" s="94"/>
    </row>
    <row r="3126" spans="4:4">
      <c r="D3126" s="94"/>
    </row>
    <row r="3127" spans="4:4">
      <c r="D3127" s="94"/>
    </row>
    <row r="3128" spans="4:4">
      <c r="D3128" s="94"/>
    </row>
    <row r="3129" spans="4:4">
      <c r="D3129" s="94"/>
    </row>
    <row r="3130" spans="4:4">
      <c r="D3130" s="94"/>
    </row>
    <row r="3131" spans="4:4">
      <c r="D3131" s="94"/>
    </row>
    <row r="3132" spans="4:4">
      <c r="D3132" s="94"/>
    </row>
    <row r="3133" spans="4:4">
      <c r="D3133" s="94"/>
    </row>
    <row r="3134" spans="4:4">
      <c r="D3134" s="94"/>
    </row>
    <row r="3135" spans="4:4">
      <c r="D3135" s="94"/>
    </row>
    <row r="3136" spans="4:4">
      <c r="D3136" s="94"/>
    </row>
    <row r="3137" spans="4:4">
      <c r="D3137" s="94"/>
    </row>
    <row r="3138" spans="4:4">
      <c r="D3138" s="94"/>
    </row>
    <row r="3139" spans="4:4">
      <c r="D3139" s="94"/>
    </row>
    <row r="3140" spans="4:4">
      <c r="D3140" s="94"/>
    </row>
    <row r="3141" spans="4:4">
      <c r="D3141" s="94"/>
    </row>
    <row r="3142" spans="4:4">
      <c r="D3142" s="94"/>
    </row>
    <row r="3143" spans="4:4">
      <c r="D3143" s="94"/>
    </row>
    <row r="3144" spans="4:4">
      <c r="D3144" s="94"/>
    </row>
    <row r="3145" spans="4:4">
      <c r="D3145" s="94"/>
    </row>
    <row r="3146" spans="4:4">
      <c r="D3146" s="94"/>
    </row>
    <row r="3147" spans="4:4">
      <c r="D3147" s="94"/>
    </row>
    <row r="3148" spans="4:4">
      <c r="D3148" s="94"/>
    </row>
    <row r="3149" spans="4:4">
      <c r="D3149" s="94"/>
    </row>
    <row r="3150" spans="4:4">
      <c r="D3150" s="94"/>
    </row>
    <row r="3151" spans="4:4">
      <c r="D3151" s="94"/>
    </row>
    <row r="3152" spans="4:4">
      <c r="D3152" s="94"/>
    </row>
    <row r="3153" spans="4:4">
      <c r="D3153" s="94"/>
    </row>
    <row r="3154" spans="4:4">
      <c r="D3154" s="94"/>
    </row>
    <row r="3155" spans="4:4">
      <c r="D3155" s="94"/>
    </row>
    <row r="3156" spans="4:4">
      <c r="D3156" s="94"/>
    </row>
    <row r="3157" spans="4:4">
      <c r="D3157" s="94"/>
    </row>
    <row r="3158" spans="4:4">
      <c r="D3158" s="94"/>
    </row>
    <row r="3159" spans="4:4">
      <c r="D3159" s="94"/>
    </row>
    <row r="3160" spans="4:4">
      <c r="D3160" s="94"/>
    </row>
    <row r="3161" spans="4:4">
      <c r="D3161" s="94"/>
    </row>
    <row r="3162" spans="4:4">
      <c r="D3162" s="94"/>
    </row>
    <row r="3163" spans="4:4">
      <c r="D3163" s="94"/>
    </row>
    <row r="3164" spans="4:4">
      <c r="D3164" s="94"/>
    </row>
    <row r="3165" spans="4:4">
      <c r="D3165" s="94"/>
    </row>
    <row r="3166" spans="4:4">
      <c r="D3166" s="94"/>
    </row>
    <row r="3167" spans="4:4">
      <c r="D3167" s="94"/>
    </row>
    <row r="3168" spans="4:4">
      <c r="D3168" s="94"/>
    </row>
    <row r="3169" spans="4:4">
      <c r="D3169" s="94"/>
    </row>
    <row r="3170" spans="4:4">
      <c r="D3170" s="94"/>
    </row>
    <row r="3171" spans="4:4">
      <c r="D3171" s="94"/>
    </row>
    <row r="3172" spans="4:4">
      <c r="D3172" s="94"/>
    </row>
    <row r="3173" spans="4:4">
      <c r="D3173" s="94"/>
    </row>
    <row r="3174" spans="4:4">
      <c r="D3174" s="94"/>
    </row>
    <row r="3175" spans="4:4">
      <c r="D3175" s="94"/>
    </row>
    <row r="3176" spans="4:4">
      <c r="D3176" s="94"/>
    </row>
    <row r="3177" spans="4:4">
      <c r="D3177" s="94"/>
    </row>
    <row r="3178" spans="4:4">
      <c r="D3178" s="94"/>
    </row>
    <row r="3179" spans="4:4">
      <c r="D3179" s="94"/>
    </row>
    <row r="3180" spans="4:4">
      <c r="D3180" s="94"/>
    </row>
    <row r="3181" spans="4:4">
      <c r="D3181" s="94"/>
    </row>
    <row r="3182" spans="4:4">
      <c r="D3182" s="94"/>
    </row>
    <row r="3183" spans="4:4">
      <c r="D3183" s="94"/>
    </row>
    <row r="3184" spans="4:4">
      <c r="D3184" s="94"/>
    </row>
    <row r="3185" spans="4:4">
      <c r="D3185" s="94"/>
    </row>
    <row r="3186" spans="4:4">
      <c r="D3186" s="94"/>
    </row>
    <row r="3187" spans="4:4">
      <c r="D3187" s="94"/>
    </row>
    <row r="3188" spans="4:4">
      <c r="D3188" s="94"/>
    </row>
    <row r="3189" spans="4:4">
      <c r="D3189" s="94"/>
    </row>
    <row r="3190" spans="4:4">
      <c r="D3190" s="94"/>
    </row>
    <row r="3191" spans="4:4">
      <c r="D3191" s="94"/>
    </row>
    <row r="3192" spans="4:4">
      <c r="D3192" s="94"/>
    </row>
    <row r="3193" spans="4:4">
      <c r="D3193" s="94"/>
    </row>
    <row r="3194" spans="4:4">
      <c r="D3194" s="94"/>
    </row>
    <row r="3195" spans="4:4">
      <c r="D3195" s="94"/>
    </row>
    <row r="3196" spans="4:4">
      <c r="D3196" s="94"/>
    </row>
    <row r="3197" spans="4:4">
      <c r="D3197" s="94"/>
    </row>
    <row r="3198" spans="4:4">
      <c r="D3198" s="94"/>
    </row>
    <row r="3199" spans="4:4">
      <c r="D3199" s="94"/>
    </row>
    <row r="3200" spans="4:4">
      <c r="D3200" s="94"/>
    </row>
    <row r="3201" spans="4:4">
      <c r="D3201" s="94"/>
    </row>
    <row r="3202" spans="4:4">
      <c r="D3202" s="94"/>
    </row>
    <row r="3203" spans="4:4">
      <c r="D3203" s="94"/>
    </row>
    <row r="3204" spans="4:4">
      <c r="D3204" s="94"/>
    </row>
    <row r="3205" spans="4:4">
      <c r="D3205" s="94"/>
    </row>
    <row r="3206" spans="4:4">
      <c r="D3206" s="94"/>
    </row>
    <row r="3207" spans="4:4">
      <c r="D3207" s="94"/>
    </row>
    <row r="3208" spans="4:4">
      <c r="D3208" s="94"/>
    </row>
    <row r="3209" spans="4:4">
      <c r="D3209" s="94"/>
    </row>
    <row r="3210" spans="4:4">
      <c r="D3210" s="94"/>
    </row>
    <row r="3211" spans="4:4">
      <c r="D3211" s="94"/>
    </row>
    <row r="3212" spans="4:4">
      <c r="D3212" s="94"/>
    </row>
    <row r="3213" spans="4:4">
      <c r="D3213" s="94"/>
    </row>
    <row r="3214" spans="4:4">
      <c r="D3214" s="94"/>
    </row>
    <row r="3215" spans="4:4">
      <c r="D3215" s="94"/>
    </row>
    <row r="3216" spans="4:4">
      <c r="D3216" s="94"/>
    </row>
    <row r="3217" spans="4:4">
      <c r="D3217" s="94"/>
    </row>
    <row r="3218" spans="4:4">
      <c r="D3218" s="94"/>
    </row>
    <row r="3219" spans="4:4">
      <c r="D3219" s="94"/>
    </row>
    <row r="3220" spans="4:4">
      <c r="D3220" s="94"/>
    </row>
    <row r="3221" spans="4:4">
      <c r="D3221" s="94"/>
    </row>
    <row r="3222" spans="4:4">
      <c r="D3222" s="94"/>
    </row>
    <row r="3223" spans="4:4">
      <c r="D3223" s="94"/>
    </row>
    <row r="3224" spans="4:4">
      <c r="D3224" s="94"/>
    </row>
    <row r="3225" spans="4:4">
      <c r="D3225" s="94"/>
    </row>
    <row r="3226" spans="4:4">
      <c r="D3226" s="94"/>
    </row>
    <row r="3227" spans="4:4">
      <c r="D3227" s="94"/>
    </row>
    <row r="3228" spans="4:4">
      <c r="D3228" s="94"/>
    </row>
    <row r="3229" spans="4:4">
      <c r="D3229" s="94"/>
    </row>
    <row r="3230" spans="4:4">
      <c r="D3230" s="94"/>
    </row>
    <row r="3231" spans="4:4">
      <c r="D3231" s="94"/>
    </row>
    <row r="3232" spans="4:4">
      <c r="D3232" s="94"/>
    </row>
    <row r="3233" spans="4:4">
      <c r="D3233" s="94"/>
    </row>
    <row r="3234" spans="4:4">
      <c r="D3234" s="94"/>
    </row>
    <row r="3235" spans="4:4">
      <c r="D3235" s="94"/>
    </row>
    <row r="3236" spans="4:4">
      <c r="D3236" s="94"/>
    </row>
    <row r="3237" spans="4:4">
      <c r="D3237" s="94"/>
    </row>
    <row r="3238" spans="4:4">
      <c r="D3238" s="94"/>
    </row>
    <row r="3239" spans="4:4">
      <c r="D3239" s="94"/>
    </row>
    <row r="3240" spans="4:4">
      <c r="D3240" s="94"/>
    </row>
    <row r="3241" spans="4:4">
      <c r="D3241" s="94"/>
    </row>
    <row r="3242" spans="4:4">
      <c r="D3242" s="94"/>
    </row>
    <row r="3243" spans="4:4">
      <c r="D3243" s="94"/>
    </row>
    <row r="3244" spans="4:4">
      <c r="D3244" s="94"/>
    </row>
    <row r="3245" spans="4:4">
      <c r="D3245" s="94"/>
    </row>
    <row r="3246" spans="4:4">
      <c r="D3246" s="94"/>
    </row>
    <row r="3247" spans="4:4">
      <c r="D3247" s="94"/>
    </row>
    <row r="3248" spans="4:4">
      <c r="D3248" s="94"/>
    </row>
    <row r="3249" spans="4:4">
      <c r="D3249" s="94"/>
    </row>
    <row r="3250" spans="4:4">
      <c r="D3250" s="94"/>
    </row>
    <row r="3251" spans="4:4">
      <c r="D3251" s="94"/>
    </row>
    <row r="3252" spans="4:4">
      <c r="D3252" s="94"/>
    </row>
    <row r="3253" spans="4:4">
      <c r="D3253" s="94"/>
    </row>
    <row r="3254" spans="4:4">
      <c r="D3254" s="94"/>
    </row>
    <row r="3255" spans="4:4">
      <c r="D3255" s="94"/>
    </row>
    <row r="3256" spans="4:4">
      <c r="D3256" s="94"/>
    </row>
    <row r="3257" spans="4:4">
      <c r="D3257" s="94"/>
    </row>
    <row r="3258" spans="4:4">
      <c r="D3258" s="94"/>
    </row>
    <row r="3259" spans="4:4">
      <c r="D3259" s="94"/>
    </row>
    <row r="3260" spans="4:4">
      <c r="D3260" s="94"/>
    </row>
    <row r="3261" spans="4:4">
      <c r="D3261" s="94"/>
    </row>
    <row r="3262" spans="4:4">
      <c r="D3262" s="94"/>
    </row>
    <row r="3263" spans="4:4">
      <c r="D3263" s="94"/>
    </row>
    <row r="3264" spans="4:4">
      <c r="D3264" s="94"/>
    </row>
    <row r="3265" spans="4:4">
      <c r="D3265" s="94"/>
    </row>
    <row r="3266" spans="4:4">
      <c r="D3266" s="94"/>
    </row>
    <row r="3267" spans="4:4">
      <c r="D3267" s="94"/>
    </row>
    <row r="3268" spans="4:4">
      <c r="D3268" s="94"/>
    </row>
    <row r="3269" spans="4:4">
      <c r="D3269" s="94"/>
    </row>
    <row r="3270" spans="4:4">
      <c r="D3270" s="94"/>
    </row>
    <row r="3271" spans="4:4">
      <c r="D3271" s="94"/>
    </row>
    <row r="3272" spans="4:4">
      <c r="D3272" s="94"/>
    </row>
    <row r="3273" spans="4:4">
      <c r="D3273" s="94"/>
    </row>
    <row r="3274" spans="4:4">
      <c r="D3274" s="94"/>
    </row>
    <row r="3275" spans="4:4">
      <c r="D3275" s="94"/>
    </row>
    <row r="3276" spans="4:4">
      <c r="D3276" s="94"/>
    </row>
    <row r="3277" spans="4:4">
      <c r="D3277" s="94"/>
    </row>
    <row r="3278" spans="4:4">
      <c r="D3278" s="94"/>
    </row>
    <row r="3279" spans="4:4">
      <c r="D3279" s="94"/>
    </row>
    <row r="3280" spans="4:4">
      <c r="D3280" s="94"/>
    </row>
    <row r="3281" spans="4:4">
      <c r="D3281" s="94"/>
    </row>
    <row r="3282" spans="4:4">
      <c r="D3282" s="94"/>
    </row>
    <row r="3283" spans="4:4">
      <c r="D3283" s="94"/>
    </row>
    <row r="3284" spans="4:4">
      <c r="D3284" s="94"/>
    </row>
    <row r="3285" spans="4:4">
      <c r="D3285" s="94"/>
    </row>
    <row r="3286" spans="4:4">
      <c r="D3286" s="94"/>
    </row>
    <row r="3287" spans="4:4">
      <c r="D3287" s="94"/>
    </row>
    <row r="3288" spans="4:4">
      <c r="D3288" s="94"/>
    </row>
    <row r="3289" spans="4:4">
      <c r="D3289" s="94"/>
    </row>
    <row r="3290" spans="4:4">
      <c r="D3290" s="94"/>
    </row>
    <row r="3291" spans="4:4">
      <c r="D3291" s="94"/>
    </row>
    <row r="3292" spans="4:4">
      <c r="D3292" s="94"/>
    </row>
    <row r="3293" spans="4:4">
      <c r="D3293" s="94"/>
    </row>
    <row r="3294" spans="4:4">
      <c r="D3294" s="94"/>
    </row>
    <row r="3295" spans="4:4">
      <c r="D3295" s="94"/>
    </row>
    <row r="3296" spans="4:4">
      <c r="D3296" s="94"/>
    </row>
    <row r="3297" spans="4:4">
      <c r="D3297" s="94"/>
    </row>
    <row r="3298" spans="4:4">
      <c r="D3298" s="94"/>
    </row>
    <row r="3299" spans="4:4">
      <c r="D3299" s="94"/>
    </row>
    <row r="3300" spans="4:4">
      <c r="D3300" s="94"/>
    </row>
    <row r="3301" spans="4:4">
      <c r="D3301" s="94"/>
    </row>
    <row r="3302" spans="4:4">
      <c r="D3302" s="94"/>
    </row>
    <row r="3303" spans="4:4">
      <c r="D3303" s="94"/>
    </row>
    <row r="3304" spans="4:4">
      <c r="D3304" s="94"/>
    </row>
    <row r="3305" spans="4:4">
      <c r="D3305" s="94"/>
    </row>
    <row r="3306" spans="4:4">
      <c r="D3306" s="94"/>
    </row>
    <row r="3307" spans="4:4">
      <c r="D3307" s="94"/>
    </row>
    <row r="3308" spans="4:4">
      <c r="D3308" s="94"/>
    </row>
    <row r="3309" spans="4:4">
      <c r="D3309" s="94"/>
    </row>
    <row r="3310" spans="4:4">
      <c r="D3310" s="94"/>
    </row>
    <row r="3311" spans="4:4">
      <c r="D3311" s="94"/>
    </row>
    <row r="3312" spans="4:4">
      <c r="D3312" s="94"/>
    </row>
    <row r="3313" spans="4:4">
      <c r="D3313" s="94"/>
    </row>
    <row r="3314" spans="4:4">
      <c r="D3314" s="94"/>
    </row>
    <row r="3315" spans="4:4">
      <c r="D3315" s="94"/>
    </row>
    <row r="3316" spans="4:4">
      <c r="D3316" s="94"/>
    </row>
    <row r="3317" spans="4:4">
      <c r="D3317" s="94"/>
    </row>
    <row r="3318" spans="4:4">
      <c r="D3318" s="94"/>
    </row>
    <row r="3319" spans="4:4">
      <c r="D3319" s="94"/>
    </row>
    <row r="3320" spans="4:4">
      <c r="D3320" s="94"/>
    </row>
    <row r="3321" spans="4:4">
      <c r="D3321" s="94"/>
    </row>
    <row r="3322" spans="4:4">
      <c r="D3322" s="94"/>
    </row>
    <row r="3323" spans="4:4">
      <c r="D3323" s="94"/>
    </row>
    <row r="3324" spans="4:4">
      <c r="D3324" s="94"/>
    </row>
    <row r="3325" spans="4:4">
      <c r="D3325" s="94"/>
    </row>
    <row r="3326" spans="4:4">
      <c r="D3326" s="94"/>
    </row>
    <row r="3327" spans="4:4">
      <c r="D3327" s="94"/>
    </row>
    <row r="3328" spans="4:4">
      <c r="D3328" s="94"/>
    </row>
    <row r="3329" spans="4:4">
      <c r="D3329" s="94"/>
    </row>
    <row r="3330" spans="4:4">
      <c r="D3330" s="94"/>
    </row>
    <row r="3331" spans="4:4">
      <c r="D3331" s="94"/>
    </row>
    <row r="3332" spans="4:4">
      <c r="D3332" s="94"/>
    </row>
    <row r="3333" spans="4:4">
      <c r="D3333" s="94"/>
    </row>
    <row r="3334" spans="4:4">
      <c r="D3334" s="94"/>
    </row>
    <row r="3335" spans="4:4">
      <c r="D3335" s="94"/>
    </row>
    <row r="3336" spans="4:4">
      <c r="D3336" s="94"/>
    </row>
    <row r="3337" spans="4:4">
      <c r="D3337" s="94"/>
    </row>
    <row r="3338" spans="4:4">
      <c r="D3338" s="94"/>
    </row>
    <row r="3339" spans="4:4">
      <c r="D3339" s="94"/>
    </row>
    <row r="3340" spans="4:4">
      <c r="D3340" s="94"/>
    </row>
    <row r="3341" spans="4:4">
      <c r="D3341" s="94"/>
    </row>
    <row r="3342" spans="4:4">
      <c r="D3342" s="94"/>
    </row>
    <row r="3343" spans="4:4">
      <c r="D3343" s="94"/>
    </row>
    <row r="3344" spans="4:4">
      <c r="D3344" s="94"/>
    </row>
    <row r="3345" spans="4:4">
      <c r="D3345" s="94"/>
    </row>
    <row r="3346" spans="4:4">
      <c r="D3346" s="94"/>
    </row>
    <row r="3347" spans="4:4">
      <c r="D3347" s="94"/>
    </row>
    <row r="3348" spans="4:4">
      <c r="D3348" s="94"/>
    </row>
    <row r="3349" spans="4:4">
      <c r="D3349" s="94"/>
    </row>
    <row r="3350" spans="4:4">
      <c r="D3350" s="94"/>
    </row>
    <row r="3351" spans="4:4">
      <c r="D3351" s="94"/>
    </row>
    <row r="3352" spans="4:4">
      <c r="D3352" s="94"/>
    </row>
    <row r="3353" spans="4:4">
      <c r="D3353" s="94"/>
    </row>
    <row r="3354" spans="4:4">
      <c r="D3354" s="94"/>
    </row>
    <row r="3355" spans="4:4">
      <c r="D3355" s="94"/>
    </row>
    <row r="3356" spans="4:4">
      <c r="D3356" s="94"/>
    </row>
    <row r="3357" spans="4:4">
      <c r="D3357" s="94"/>
    </row>
    <row r="3358" spans="4:4">
      <c r="D3358" s="94"/>
    </row>
    <row r="3359" spans="4:4">
      <c r="D3359" s="94"/>
    </row>
    <row r="3360" spans="4:4">
      <c r="D3360" s="94"/>
    </row>
    <row r="3361" spans="4:4">
      <c r="D3361" s="94"/>
    </row>
    <row r="3362" spans="4:4">
      <c r="D3362" s="94"/>
    </row>
    <row r="3363" spans="4:4">
      <c r="D3363" s="94"/>
    </row>
    <row r="3364" spans="4:4">
      <c r="D3364" s="94"/>
    </row>
    <row r="3365" spans="4:4">
      <c r="D3365" s="94"/>
    </row>
    <row r="3366" spans="4:4">
      <c r="D3366" s="94"/>
    </row>
    <row r="3367" spans="4:4">
      <c r="D3367" s="94"/>
    </row>
    <row r="3368" spans="4:4">
      <c r="D3368" s="94"/>
    </row>
    <row r="3369" spans="4:4">
      <c r="D3369" s="94"/>
    </row>
    <row r="3370" spans="4:4">
      <c r="D3370" s="94"/>
    </row>
    <row r="3371" spans="4:4">
      <c r="D3371" s="94"/>
    </row>
    <row r="3372" spans="4:4">
      <c r="D3372" s="94"/>
    </row>
    <row r="3373" spans="4:4">
      <c r="D3373" s="94"/>
    </row>
    <row r="3374" spans="4:4">
      <c r="D3374" s="94"/>
    </row>
    <row r="3375" spans="4:4">
      <c r="D3375" s="94"/>
    </row>
    <row r="3376" spans="4:4">
      <c r="D3376" s="94"/>
    </row>
    <row r="3377" spans="4:4">
      <c r="D3377" s="94"/>
    </row>
    <row r="3378" spans="4:4">
      <c r="D3378" s="94"/>
    </row>
    <row r="3379" spans="4:4">
      <c r="D3379" s="94"/>
    </row>
    <row r="3380" spans="4:4">
      <c r="D3380" s="94"/>
    </row>
    <row r="3381" spans="4:4">
      <c r="D3381" s="94"/>
    </row>
    <row r="3382" spans="4:4">
      <c r="D3382" s="94"/>
    </row>
    <row r="3383" spans="4:4">
      <c r="D3383" s="94"/>
    </row>
    <row r="3384" spans="4:4">
      <c r="D3384" s="94"/>
    </row>
    <row r="3385" spans="4:4">
      <c r="D3385" s="94"/>
    </row>
    <row r="3386" spans="4:4">
      <c r="D3386" s="94"/>
    </row>
    <row r="3387" spans="4:4">
      <c r="D3387" s="94"/>
    </row>
    <row r="3388" spans="4:4">
      <c r="D3388" s="94"/>
    </row>
    <row r="3389" spans="4:4">
      <c r="D3389" s="94"/>
    </row>
    <row r="3390" spans="4:4">
      <c r="D3390" s="94"/>
    </row>
    <row r="3391" spans="4:4">
      <c r="D3391" s="94"/>
    </row>
    <row r="3392" spans="4:4">
      <c r="D3392" s="94"/>
    </row>
    <row r="3393" spans="4:4">
      <c r="D3393" s="94"/>
    </row>
    <row r="3394" spans="4:4">
      <c r="D3394" s="94"/>
    </row>
    <row r="3395" spans="4:4">
      <c r="D3395" s="94"/>
    </row>
    <row r="3396" spans="4:4">
      <c r="D3396" s="94"/>
    </row>
    <row r="3397" spans="4:4">
      <c r="D3397" s="94"/>
    </row>
    <row r="3398" spans="4:4">
      <c r="D3398" s="94"/>
    </row>
    <row r="3399" spans="4:4">
      <c r="D3399" s="94"/>
    </row>
    <row r="3400" spans="4:4">
      <c r="D3400" s="94"/>
    </row>
    <row r="3401" spans="4:4">
      <c r="D3401" s="94"/>
    </row>
    <row r="3402" spans="4:4">
      <c r="D3402" s="94"/>
    </row>
    <row r="3403" spans="4:4">
      <c r="D3403" s="94"/>
    </row>
    <row r="3404" spans="4:4">
      <c r="D3404" s="94"/>
    </row>
    <row r="3405" spans="4:4">
      <c r="D3405" s="94"/>
    </row>
    <row r="3406" spans="4:4">
      <c r="D3406" s="94"/>
    </row>
    <row r="3407" spans="4:4">
      <c r="D3407" s="94"/>
    </row>
    <row r="3408" spans="4:4">
      <c r="D3408" s="94"/>
    </row>
    <row r="3409" spans="4:4">
      <c r="D3409" s="94"/>
    </row>
    <row r="3410" spans="4:4">
      <c r="D3410" s="94"/>
    </row>
    <row r="3411" spans="4:4">
      <c r="D3411" s="94"/>
    </row>
    <row r="3412" spans="4:4">
      <c r="D3412" s="94"/>
    </row>
    <row r="3413" spans="4:4">
      <c r="D3413" s="94"/>
    </row>
    <row r="3414" spans="4:4">
      <c r="D3414" s="94"/>
    </row>
    <row r="3415" spans="4:4">
      <c r="D3415" s="94"/>
    </row>
    <row r="3416" spans="4:4">
      <c r="D3416" s="94"/>
    </row>
    <row r="3417" spans="4:4">
      <c r="D3417" s="94"/>
    </row>
    <row r="3418" spans="4:4">
      <c r="D3418" s="94"/>
    </row>
    <row r="3419" spans="4:4">
      <c r="D3419" s="94"/>
    </row>
    <row r="3420" spans="4:4">
      <c r="D3420" s="94"/>
    </row>
    <row r="3421" spans="4:4">
      <c r="D3421" s="94"/>
    </row>
    <row r="3422" spans="4:4">
      <c r="D3422" s="94"/>
    </row>
    <row r="3423" spans="4:4">
      <c r="D3423" s="94"/>
    </row>
    <row r="3424" spans="4:4">
      <c r="D3424" s="94"/>
    </row>
    <row r="3425" spans="4:4">
      <c r="D3425" s="94"/>
    </row>
    <row r="3426" spans="4:4">
      <c r="D3426" s="94"/>
    </row>
    <row r="3427" spans="4:4">
      <c r="D3427" s="94"/>
    </row>
    <row r="3428" spans="4:4">
      <c r="D3428" s="94"/>
    </row>
    <row r="3429" spans="4:4">
      <c r="D3429" s="94"/>
    </row>
    <row r="3430" spans="4:4">
      <c r="D3430" s="94"/>
    </row>
    <row r="3431" spans="4:4">
      <c r="D3431" s="94"/>
    </row>
    <row r="3432" spans="4:4">
      <c r="D3432" s="94"/>
    </row>
    <row r="3433" spans="4:4">
      <c r="D3433" s="94"/>
    </row>
    <row r="3434" spans="4:4">
      <c r="D3434" s="94"/>
    </row>
    <row r="3435" spans="4:4">
      <c r="D3435" s="94"/>
    </row>
    <row r="3436" spans="4:4">
      <c r="D3436" s="94"/>
    </row>
    <row r="3437" spans="4:4">
      <c r="D3437" s="94"/>
    </row>
    <row r="3438" spans="4:4">
      <c r="D3438" s="94"/>
    </row>
    <row r="3439" spans="4:4">
      <c r="D3439" s="94"/>
    </row>
    <row r="3440" spans="4:4">
      <c r="D3440" s="94"/>
    </row>
    <row r="3441" spans="4:4">
      <c r="D3441" s="94"/>
    </row>
    <row r="3442" spans="4:4">
      <c r="D3442" s="94"/>
    </row>
    <row r="3443" spans="4:4">
      <c r="D3443" s="94"/>
    </row>
    <row r="3444" spans="4:4">
      <c r="D3444" s="94"/>
    </row>
    <row r="3445" spans="4:4">
      <c r="D3445" s="94"/>
    </row>
    <row r="3446" spans="4:4">
      <c r="D3446" s="94"/>
    </row>
    <row r="3447" spans="4:4">
      <c r="D3447" s="94"/>
    </row>
    <row r="3448" spans="4:4">
      <c r="D3448" s="94"/>
    </row>
    <row r="3449" spans="4:4">
      <c r="D3449" s="94"/>
    </row>
    <row r="3450" spans="4:4">
      <c r="D3450" s="94"/>
    </row>
    <row r="3451" spans="4:4">
      <c r="D3451" s="94"/>
    </row>
    <row r="3452" spans="4:4">
      <c r="D3452" s="94"/>
    </row>
    <row r="3453" spans="4:4">
      <c r="D3453" s="94"/>
    </row>
    <row r="3454" spans="4:4">
      <c r="D3454" s="94"/>
    </row>
    <row r="3455" spans="4:4">
      <c r="D3455" s="94"/>
    </row>
    <row r="3456" spans="4:4">
      <c r="D3456" s="94"/>
    </row>
    <row r="3457" spans="4:4">
      <c r="D3457" s="94"/>
    </row>
    <row r="3458" spans="4:4">
      <c r="D3458" s="94"/>
    </row>
    <row r="3459" spans="4:4">
      <c r="D3459" s="94"/>
    </row>
    <row r="3460" spans="4:4">
      <c r="D3460" s="94"/>
    </row>
    <row r="3461" spans="4:4">
      <c r="D3461" s="94"/>
    </row>
    <row r="3462" spans="4:4">
      <c r="D3462" s="94"/>
    </row>
    <row r="3463" spans="4:4">
      <c r="D3463" s="94"/>
    </row>
    <row r="3464" spans="4:4">
      <c r="D3464" s="94"/>
    </row>
    <row r="3465" spans="4:4">
      <c r="D3465" s="94"/>
    </row>
    <row r="3466" spans="4:4">
      <c r="D3466" s="94"/>
    </row>
    <row r="3467" spans="4:4">
      <c r="D3467" s="94"/>
    </row>
    <row r="3468" spans="4:4">
      <c r="D3468" s="94"/>
    </row>
    <row r="3469" spans="4:4">
      <c r="D3469" s="94"/>
    </row>
    <row r="3470" spans="4:4">
      <c r="D3470" s="94"/>
    </row>
    <row r="3471" spans="4:4">
      <c r="D3471" s="94"/>
    </row>
    <row r="3472" spans="4:4">
      <c r="D3472" s="94"/>
    </row>
    <row r="3473" spans="4:4">
      <c r="D3473" s="94"/>
    </row>
    <row r="3474" spans="4:4">
      <c r="D3474" s="94"/>
    </row>
    <row r="3475" spans="4:4">
      <c r="D3475" s="94"/>
    </row>
    <row r="3476" spans="4:4">
      <c r="D3476" s="94"/>
    </row>
    <row r="3477" spans="4:4">
      <c r="D3477" s="94"/>
    </row>
    <row r="3478" spans="4:4">
      <c r="D3478" s="94"/>
    </row>
    <row r="3479" spans="4:4">
      <c r="D3479" s="94"/>
    </row>
    <row r="3480" spans="4:4">
      <c r="D3480" s="94"/>
    </row>
    <row r="3481" spans="4:4">
      <c r="D3481" s="94"/>
    </row>
    <row r="3482" spans="4:4">
      <c r="D3482" s="94"/>
    </row>
    <row r="3483" spans="4:4">
      <c r="D3483" s="94"/>
    </row>
    <row r="3484" spans="4:4">
      <c r="D3484" s="94"/>
    </row>
    <row r="3485" spans="4:4">
      <c r="D3485" s="94"/>
    </row>
    <row r="3486" spans="4:4">
      <c r="D3486" s="94"/>
    </row>
    <row r="3487" spans="4:4">
      <c r="D3487" s="94"/>
    </row>
    <row r="3488" spans="4:4">
      <c r="D3488" s="94"/>
    </row>
    <row r="3489" spans="4:4">
      <c r="D3489" s="94"/>
    </row>
    <row r="3490" spans="4:4">
      <c r="D3490" s="94"/>
    </row>
    <row r="3491" spans="4:4">
      <c r="D3491" s="94"/>
    </row>
    <row r="3492" spans="4:4">
      <c r="D3492" s="94"/>
    </row>
    <row r="3493" spans="4:4">
      <c r="D3493" s="94"/>
    </row>
    <row r="3494" spans="4:4">
      <c r="D3494" s="94"/>
    </row>
    <row r="3495" spans="4:4">
      <c r="D3495" s="94"/>
    </row>
    <row r="3496" spans="4:4">
      <c r="D3496" s="94"/>
    </row>
    <row r="3497" spans="4:4">
      <c r="D3497" s="94"/>
    </row>
    <row r="3498" spans="4:4">
      <c r="D3498" s="94"/>
    </row>
    <row r="3499" spans="4:4">
      <c r="D3499" s="94"/>
    </row>
    <row r="3500" spans="4:4">
      <c r="D3500" s="94"/>
    </row>
    <row r="3501" spans="4:4">
      <c r="D3501" s="94"/>
    </row>
    <row r="3502" spans="4:4">
      <c r="D3502" s="94"/>
    </row>
    <row r="3503" spans="4:4">
      <c r="D3503" s="94"/>
    </row>
    <row r="3504" spans="4:4">
      <c r="D3504" s="94"/>
    </row>
    <row r="3505" spans="4:4">
      <c r="D3505" s="94"/>
    </row>
    <row r="3506" spans="4:4">
      <c r="D3506" s="94"/>
    </row>
    <row r="3507" spans="4:4">
      <c r="D3507" s="94"/>
    </row>
    <row r="3508" spans="4:4">
      <c r="D3508" s="94"/>
    </row>
    <row r="3509" spans="4:4">
      <c r="D3509" s="94"/>
    </row>
    <row r="3510" spans="4:4">
      <c r="D3510" s="94"/>
    </row>
    <row r="3511" spans="4:4">
      <c r="D3511" s="94"/>
    </row>
    <row r="3512" spans="4:4">
      <c r="D3512" s="94"/>
    </row>
    <row r="3513" spans="4:4">
      <c r="D3513" s="94"/>
    </row>
    <row r="3514" spans="4:4">
      <c r="D3514" s="94"/>
    </row>
    <row r="3515" spans="4:4">
      <c r="D3515" s="94"/>
    </row>
    <row r="3516" spans="4:4">
      <c r="D3516" s="94"/>
    </row>
    <row r="3517" spans="4:4">
      <c r="D3517" s="94"/>
    </row>
    <row r="3518" spans="4:4">
      <c r="D3518" s="94"/>
    </row>
    <row r="3519" spans="4:4">
      <c r="D3519" s="94"/>
    </row>
    <row r="3520" spans="4:4">
      <c r="D3520" s="94"/>
    </row>
    <row r="3521" spans="4:4">
      <c r="D3521" s="94"/>
    </row>
    <row r="3522" spans="4:4">
      <c r="D3522" s="94"/>
    </row>
    <row r="3523" spans="4:4">
      <c r="D3523" s="94"/>
    </row>
    <row r="3524" spans="4:4">
      <c r="D3524" s="94"/>
    </row>
    <row r="3525" spans="4:4">
      <c r="D3525" s="94"/>
    </row>
    <row r="3526" spans="4:4">
      <c r="D3526" s="94"/>
    </row>
    <row r="3527" spans="4:4">
      <c r="D3527" s="94"/>
    </row>
    <row r="3528" spans="4:4">
      <c r="D3528" s="94"/>
    </row>
    <row r="3529" spans="4:4">
      <c r="D3529" s="94"/>
    </row>
    <row r="3530" spans="4:4">
      <c r="D3530" s="94"/>
    </row>
    <row r="3531" spans="4:4">
      <c r="D3531" s="94"/>
    </row>
    <row r="3532" spans="4:4">
      <c r="D3532" s="94"/>
    </row>
    <row r="3533" spans="4:4">
      <c r="D3533" s="94"/>
    </row>
    <row r="3534" spans="4:4">
      <c r="D3534" s="94"/>
    </row>
    <row r="3535" spans="4:4">
      <c r="D3535" s="94"/>
    </row>
    <row r="3536" spans="4:4">
      <c r="D3536" s="94"/>
    </row>
    <row r="3537" spans="4:4">
      <c r="D3537" s="94"/>
    </row>
    <row r="3538" spans="4:4">
      <c r="D3538" s="94"/>
    </row>
    <row r="3539" spans="4:4">
      <c r="D3539" s="94"/>
    </row>
    <row r="3540" spans="4:4">
      <c r="D3540" s="94"/>
    </row>
    <row r="3541" spans="4:4">
      <c r="D3541" s="94"/>
    </row>
    <row r="3542" spans="4:4">
      <c r="D3542" s="94"/>
    </row>
    <row r="3543" spans="4:4">
      <c r="D3543" s="94"/>
    </row>
    <row r="3544" spans="4:4">
      <c r="D3544" s="94"/>
    </row>
    <row r="3545" spans="4:4">
      <c r="D3545" s="94"/>
    </row>
    <row r="3546" spans="4:4">
      <c r="D3546" s="94"/>
    </row>
    <row r="3547" spans="4:4">
      <c r="D3547" s="94"/>
    </row>
    <row r="3548" spans="4:4">
      <c r="D3548" s="94"/>
    </row>
    <row r="3549" spans="4:4">
      <c r="D3549" s="94"/>
    </row>
    <row r="3550" spans="4:4">
      <c r="D3550" s="94"/>
    </row>
    <row r="3551" spans="4:4">
      <c r="D3551" s="94"/>
    </row>
    <row r="3552" spans="4:4">
      <c r="D3552" s="94"/>
    </row>
    <row r="3553" spans="4:4">
      <c r="D3553" s="94"/>
    </row>
    <row r="3554" spans="4:4">
      <c r="D3554" s="94"/>
    </row>
    <row r="3555" spans="4:4">
      <c r="D3555" s="94"/>
    </row>
    <row r="3556" spans="4:4">
      <c r="D3556" s="94"/>
    </row>
    <row r="3557" spans="4:4">
      <c r="D3557" s="94"/>
    </row>
    <row r="3558" spans="4:4">
      <c r="D3558" s="94"/>
    </row>
    <row r="3559" spans="4:4">
      <c r="D3559" s="94"/>
    </row>
    <row r="3560" spans="4:4">
      <c r="D3560" s="94"/>
    </row>
    <row r="3561" spans="4:4">
      <c r="D3561" s="94"/>
    </row>
    <row r="3562" spans="4:4">
      <c r="D3562" s="94"/>
    </row>
    <row r="3563" spans="4:4">
      <c r="D3563" s="94"/>
    </row>
    <row r="3564" spans="4:4">
      <c r="D3564" s="94"/>
    </row>
    <row r="3565" spans="4:4">
      <c r="D3565" s="94"/>
    </row>
    <row r="3566" spans="4:4">
      <c r="D3566" s="94"/>
    </row>
    <row r="3567" spans="4:4">
      <c r="D3567" s="94"/>
    </row>
    <row r="3568" spans="4:4">
      <c r="D3568" s="94"/>
    </row>
    <row r="3569" spans="4:4">
      <c r="D3569" s="94"/>
    </row>
    <row r="3570" spans="4:4">
      <c r="D3570" s="94"/>
    </row>
    <row r="3571" spans="4:4">
      <c r="D3571" s="94"/>
    </row>
    <row r="3572" spans="4:4">
      <c r="D3572" s="94"/>
    </row>
    <row r="3573" spans="4:4">
      <c r="D3573" s="94"/>
    </row>
    <row r="3574" spans="4:4">
      <c r="D3574" s="94"/>
    </row>
    <row r="3575" spans="4:4">
      <c r="D3575" s="94"/>
    </row>
    <row r="3576" spans="4:4">
      <c r="D3576" s="94"/>
    </row>
    <row r="3577" spans="4:4">
      <c r="D3577" s="94"/>
    </row>
    <row r="3578" spans="4:4">
      <c r="D3578" s="94"/>
    </row>
    <row r="3579" spans="4:4">
      <c r="D3579" s="94"/>
    </row>
    <row r="3580" spans="4:4">
      <c r="D3580" s="94"/>
    </row>
    <row r="3581" spans="4:4">
      <c r="D3581" s="94"/>
    </row>
    <row r="3582" spans="4:4">
      <c r="D3582" s="94"/>
    </row>
    <row r="3583" spans="4:4">
      <c r="D3583" s="94"/>
    </row>
    <row r="3584" spans="4:4">
      <c r="D3584" s="94"/>
    </row>
    <row r="3585" spans="4:4">
      <c r="D3585" s="94"/>
    </row>
    <row r="3586" spans="4:4">
      <c r="D3586" s="94"/>
    </row>
    <row r="3587" spans="4:4">
      <c r="D3587" s="94"/>
    </row>
    <row r="3588" spans="4:4">
      <c r="D3588" s="94"/>
    </row>
    <row r="3589" spans="4:4">
      <c r="D3589" s="94"/>
    </row>
    <row r="3590" spans="4:4">
      <c r="D3590" s="94"/>
    </row>
    <row r="3591" spans="4:4">
      <c r="D3591" s="94"/>
    </row>
    <row r="3592" spans="4:4">
      <c r="D3592" s="94"/>
    </row>
    <row r="3593" spans="4:4">
      <c r="D3593" s="94"/>
    </row>
    <row r="3594" spans="4:4">
      <c r="D3594" s="94"/>
    </row>
    <row r="3595" spans="4:4">
      <c r="D3595" s="94"/>
    </row>
    <row r="3596" spans="4:4">
      <c r="D3596" s="94"/>
    </row>
    <row r="3597" spans="4:4">
      <c r="D3597" s="94"/>
    </row>
    <row r="3598" spans="4:4">
      <c r="D3598" s="94"/>
    </row>
    <row r="3599" spans="4:4">
      <c r="D3599" s="94"/>
    </row>
    <row r="3600" spans="4:4">
      <c r="D3600" s="94"/>
    </row>
    <row r="3601" spans="4:4">
      <c r="D3601" s="94"/>
    </row>
    <row r="3602" spans="4:4">
      <c r="D3602" s="94"/>
    </row>
    <row r="3603" spans="4:4">
      <c r="D3603" s="94"/>
    </row>
    <row r="3604" spans="4:4">
      <c r="D3604" s="94"/>
    </row>
    <row r="3605" spans="4:4">
      <c r="D3605" s="94"/>
    </row>
    <row r="3606" spans="4:4">
      <c r="D3606" s="94"/>
    </row>
    <row r="3607" spans="4:4">
      <c r="D3607" s="94"/>
    </row>
    <row r="3608" spans="4:4">
      <c r="D3608" s="94"/>
    </row>
    <row r="3609" spans="4:4">
      <c r="D3609" s="94"/>
    </row>
    <row r="3610" spans="4:4">
      <c r="D3610" s="94"/>
    </row>
    <row r="3611" spans="4:4">
      <c r="D3611" s="94"/>
    </row>
    <row r="3612" spans="4:4">
      <c r="D3612" s="94"/>
    </row>
    <row r="3613" spans="4:4">
      <c r="D3613" s="94"/>
    </row>
    <row r="3614" spans="4:4">
      <c r="D3614" s="94"/>
    </row>
    <row r="3615" spans="4:4">
      <c r="D3615" s="94"/>
    </row>
    <row r="3616" spans="4:4">
      <c r="D3616" s="94"/>
    </row>
    <row r="3617" spans="4:4">
      <c r="D3617" s="94"/>
    </row>
    <row r="3618" spans="4:4">
      <c r="D3618" s="94"/>
    </row>
    <row r="3619" spans="4:4">
      <c r="D3619" s="94"/>
    </row>
    <row r="3620" spans="4:4">
      <c r="D3620" s="94"/>
    </row>
    <row r="3621" spans="4:4">
      <c r="D3621" s="94"/>
    </row>
    <row r="3622" spans="4:4">
      <c r="D3622" s="94"/>
    </row>
    <row r="3623" spans="4:4">
      <c r="D3623" s="94"/>
    </row>
    <row r="3624" spans="4:4">
      <c r="D3624" s="94"/>
    </row>
    <row r="3625" spans="4:4">
      <c r="D3625" s="94"/>
    </row>
    <row r="3626" spans="4:4">
      <c r="D3626" s="94"/>
    </row>
    <row r="3627" spans="4:4">
      <c r="D3627" s="94"/>
    </row>
    <row r="3628" spans="4:4">
      <c r="D3628" s="94"/>
    </row>
    <row r="3629" spans="4:4">
      <c r="D3629" s="94"/>
    </row>
    <row r="3630" spans="4:4">
      <c r="D3630" s="94"/>
    </row>
    <row r="3631" spans="4:4">
      <c r="D3631" s="94"/>
    </row>
    <row r="3632" spans="4:4">
      <c r="D3632" s="94"/>
    </row>
    <row r="3633" spans="4:4">
      <c r="D3633" s="94"/>
    </row>
    <row r="3634" spans="4:4">
      <c r="D3634" s="94"/>
    </row>
    <row r="3635" spans="4:4">
      <c r="D3635" s="94"/>
    </row>
    <row r="3636" spans="4:4">
      <c r="D3636" s="94"/>
    </row>
    <row r="3637" spans="4:4">
      <c r="D3637" s="94"/>
    </row>
    <row r="3638" spans="4:4">
      <c r="D3638" s="94"/>
    </row>
    <row r="3639" spans="4:4">
      <c r="D3639" s="94"/>
    </row>
    <row r="3640" spans="4:4">
      <c r="D3640" s="94"/>
    </row>
    <row r="3641" spans="4:4">
      <c r="D3641" s="94"/>
    </row>
    <row r="3642" spans="4:4">
      <c r="D3642" s="94"/>
    </row>
    <row r="3643" spans="4:4">
      <c r="D3643" s="94"/>
    </row>
    <row r="3644" spans="4:4">
      <c r="D3644" s="94"/>
    </row>
    <row r="3645" spans="4:4">
      <c r="D3645" s="94"/>
    </row>
    <row r="3646" spans="4:4">
      <c r="D3646" s="94"/>
    </row>
    <row r="3647" spans="4:4">
      <c r="D3647" s="94"/>
    </row>
    <row r="3648" spans="4:4">
      <c r="D3648" s="94"/>
    </row>
    <row r="3649" spans="4:4">
      <c r="D3649" s="94"/>
    </row>
    <row r="3650" spans="4:4">
      <c r="D3650" s="94"/>
    </row>
    <row r="3651" spans="4:4">
      <c r="D3651" s="94"/>
    </row>
    <row r="3652" spans="4:4">
      <c r="D3652" s="94"/>
    </row>
    <row r="3653" spans="4:4">
      <c r="D3653" s="94"/>
    </row>
    <row r="3654" spans="4:4">
      <c r="D3654" s="94"/>
    </row>
    <row r="3655" spans="4:4">
      <c r="D3655" s="94"/>
    </row>
    <row r="3656" spans="4:4">
      <c r="D3656" s="94"/>
    </row>
    <row r="3657" spans="4:4">
      <c r="D3657" s="94"/>
    </row>
    <row r="3658" spans="4:4">
      <c r="D3658" s="94"/>
    </row>
    <row r="3659" spans="4:4">
      <c r="D3659" s="94"/>
    </row>
    <row r="3660" spans="4:4">
      <c r="D3660" s="94"/>
    </row>
    <row r="3661" spans="4:4">
      <c r="D3661" s="94"/>
    </row>
    <row r="3662" spans="4:4">
      <c r="D3662" s="94"/>
    </row>
    <row r="3663" spans="4:4">
      <c r="D3663" s="94"/>
    </row>
    <row r="3664" spans="4:4">
      <c r="D3664" s="94"/>
    </row>
    <row r="3665" spans="4:4">
      <c r="D3665" s="94"/>
    </row>
    <row r="3666" spans="4:4">
      <c r="D3666" s="94"/>
    </row>
    <row r="3667" spans="4:4">
      <c r="D3667" s="94"/>
    </row>
    <row r="3668" spans="4:4">
      <c r="D3668" s="94"/>
    </row>
    <row r="3669" spans="4:4">
      <c r="D3669" s="94"/>
    </row>
    <row r="3670" spans="4:4">
      <c r="D3670" s="94"/>
    </row>
    <row r="3671" spans="4:4">
      <c r="D3671" s="94"/>
    </row>
    <row r="3672" spans="4:4">
      <c r="D3672" s="94"/>
    </row>
    <row r="3673" spans="4:4">
      <c r="D3673" s="94"/>
    </row>
    <row r="3674" spans="4:4">
      <c r="D3674" s="94"/>
    </row>
    <row r="3675" spans="4:4">
      <c r="D3675" s="94"/>
    </row>
    <row r="3676" spans="4:4">
      <c r="D3676" s="94"/>
    </row>
    <row r="3677" spans="4:4">
      <c r="D3677" s="94"/>
    </row>
    <row r="3678" spans="4:4">
      <c r="D3678" s="94"/>
    </row>
    <row r="3679" spans="4:4">
      <c r="D3679" s="94"/>
    </row>
    <row r="3680" spans="4:4">
      <c r="D3680" s="94"/>
    </row>
    <row r="3681" spans="4:4">
      <c r="D3681" s="94"/>
    </row>
    <row r="3682" spans="4:4">
      <c r="D3682" s="94"/>
    </row>
    <row r="3683" spans="4:4">
      <c r="D3683" s="94"/>
    </row>
    <row r="3684" spans="4:4">
      <c r="D3684" s="94"/>
    </row>
    <row r="3685" spans="4:4">
      <c r="D3685" s="94"/>
    </row>
    <row r="3686" spans="4:4">
      <c r="D3686" s="94"/>
    </row>
    <row r="3687" spans="4:4">
      <c r="D3687" s="94"/>
    </row>
    <row r="3688" spans="4:4">
      <c r="D3688" s="94"/>
    </row>
    <row r="3689" spans="4:4">
      <c r="D3689" s="94"/>
    </row>
    <row r="3690" spans="4:4">
      <c r="D3690" s="94"/>
    </row>
    <row r="3691" spans="4:4">
      <c r="D3691" s="94"/>
    </row>
    <row r="3692" spans="4:4">
      <c r="D3692" s="94"/>
    </row>
    <row r="3693" spans="4:4">
      <c r="D3693" s="94"/>
    </row>
    <row r="3694" spans="4:4">
      <c r="D3694" s="94"/>
    </row>
    <row r="3695" spans="4:4">
      <c r="D3695" s="94"/>
    </row>
    <row r="3696" spans="4:4">
      <c r="D3696" s="94"/>
    </row>
    <row r="3697" spans="4:4">
      <c r="D3697" s="94"/>
    </row>
    <row r="3698" spans="4:4">
      <c r="D3698" s="94"/>
    </row>
    <row r="3699" spans="4:4">
      <c r="D3699" s="94"/>
    </row>
    <row r="3700" spans="4:4">
      <c r="D3700" s="94"/>
    </row>
    <row r="3701" spans="4:4">
      <c r="D3701" s="94"/>
    </row>
    <row r="3702" spans="4:4">
      <c r="D3702" s="94"/>
    </row>
    <row r="3703" spans="4:4">
      <c r="D3703" s="94"/>
    </row>
    <row r="3704" spans="4:4">
      <c r="D3704" s="94"/>
    </row>
    <row r="3705" spans="4:4">
      <c r="D3705" s="94"/>
    </row>
    <row r="3706" spans="4:4">
      <c r="D3706" s="94"/>
    </row>
    <row r="3707" spans="4:4">
      <c r="D3707" s="94"/>
    </row>
    <row r="3708" spans="4:4">
      <c r="D3708" s="94"/>
    </row>
    <row r="3709" spans="4:4">
      <c r="D3709" s="94"/>
    </row>
    <row r="3710" spans="4:4">
      <c r="D3710" s="94"/>
    </row>
    <row r="3711" spans="4:4">
      <c r="D3711" s="94"/>
    </row>
    <row r="3712" spans="4:4">
      <c r="D3712" s="94"/>
    </row>
    <row r="3713" spans="4:4">
      <c r="D3713" s="94"/>
    </row>
    <row r="3714" spans="4:4">
      <c r="D3714" s="94"/>
    </row>
    <row r="3715" spans="4:4">
      <c r="D3715" s="94"/>
    </row>
    <row r="3716" spans="4:4">
      <c r="D3716" s="94"/>
    </row>
    <row r="3717" spans="4:4">
      <c r="D3717" s="94"/>
    </row>
    <row r="3718" spans="4:4">
      <c r="D3718" s="94"/>
    </row>
    <row r="3719" spans="4:4">
      <c r="D3719" s="94"/>
    </row>
    <row r="3720" spans="4:4">
      <c r="D3720" s="94"/>
    </row>
    <row r="3721" spans="4:4">
      <c r="D3721" s="94"/>
    </row>
    <row r="3722" spans="4:4">
      <c r="D3722" s="94"/>
    </row>
    <row r="3723" spans="4:4">
      <c r="D3723" s="94"/>
    </row>
    <row r="3724" spans="4:4">
      <c r="D3724" s="94"/>
    </row>
    <row r="3725" spans="4:4">
      <c r="D3725" s="94"/>
    </row>
    <row r="3726" spans="4:4">
      <c r="D3726" s="94"/>
    </row>
    <row r="3727" spans="4:4">
      <c r="D3727" s="94"/>
    </row>
    <row r="3728" spans="4:4">
      <c r="D3728" s="94"/>
    </row>
    <row r="3729" spans="4:4">
      <c r="D3729" s="94"/>
    </row>
    <row r="3730" spans="4:4">
      <c r="D3730" s="94"/>
    </row>
    <row r="3731" spans="4:4">
      <c r="D3731" s="94"/>
    </row>
    <row r="3732" spans="4:4">
      <c r="D3732" s="94"/>
    </row>
    <row r="3733" spans="4:4">
      <c r="D3733" s="94"/>
    </row>
    <row r="3734" spans="4:4">
      <c r="D3734" s="94"/>
    </row>
    <row r="3735" spans="4:4">
      <c r="D3735" s="94"/>
    </row>
    <row r="3736" spans="4:4">
      <c r="D3736" s="94"/>
    </row>
    <row r="3737" spans="4:4">
      <c r="D3737" s="94"/>
    </row>
    <row r="3738" spans="4:4">
      <c r="D3738" s="94"/>
    </row>
    <row r="3739" spans="4:4">
      <c r="D3739" s="94"/>
    </row>
    <row r="3740" spans="4:4">
      <c r="D3740" s="94"/>
    </row>
    <row r="3741" spans="4:4">
      <c r="D3741" s="94"/>
    </row>
    <row r="3742" spans="4:4">
      <c r="D3742" s="94"/>
    </row>
    <row r="3743" spans="4:4">
      <c r="D3743" s="94"/>
    </row>
    <row r="3744" spans="4:4">
      <c r="D3744" s="94"/>
    </row>
    <row r="3745" spans="4:4">
      <c r="D3745" s="94"/>
    </row>
    <row r="3746" spans="4:4">
      <c r="D3746" s="94"/>
    </row>
    <row r="3747" spans="4:4">
      <c r="D3747" s="94"/>
    </row>
    <row r="3748" spans="4:4">
      <c r="D3748" s="94"/>
    </row>
    <row r="3749" spans="4:4">
      <c r="D3749" s="94"/>
    </row>
    <row r="3750" spans="4:4">
      <c r="D3750" s="94"/>
    </row>
    <row r="3751" spans="4:4">
      <c r="D3751" s="94"/>
    </row>
    <row r="3752" spans="4:4">
      <c r="D3752" s="94"/>
    </row>
    <row r="3753" spans="4:4">
      <c r="D3753" s="94"/>
    </row>
    <row r="3754" spans="4:4">
      <c r="D3754" s="94"/>
    </row>
    <row r="3755" spans="4:4">
      <c r="D3755" s="94"/>
    </row>
    <row r="3756" spans="4:4">
      <c r="D3756" s="94"/>
    </row>
    <row r="3757" spans="4:4">
      <c r="D3757" s="94"/>
    </row>
    <row r="3758" spans="4:4">
      <c r="D3758" s="94"/>
    </row>
    <row r="3759" spans="4:4">
      <c r="D3759" s="94"/>
    </row>
    <row r="3760" spans="4:4">
      <c r="D3760" s="94"/>
    </row>
    <row r="3761" spans="4:4">
      <c r="D3761" s="94"/>
    </row>
    <row r="3762" spans="4:4">
      <c r="D3762" s="94"/>
    </row>
    <row r="3763" spans="4:4">
      <c r="D3763" s="94"/>
    </row>
    <row r="3764" spans="4:4">
      <c r="D3764" s="94"/>
    </row>
    <row r="3765" spans="4:4">
      <c r="D3765" s="94"/>
    </row>
    <row r="3766" spans="4:4">
      <c r="D3766" s="94"/>
    </row>
    <row r="3767" spans="4:4">
      <c r="D3767" s="94"/>
    </row>
    <row r="3768" spans="4:4">
      <c r="D3768" s="94"/>
    </row>
    <row r="3769" spans="4:4">
      <c r="D3769" s="94"/>
    </row>
    <row r="3770" spans="4:4">
      <c r="D3770" s="94"/>
    </row>
    <row r="3771" spans="4:4">
      <c r="D3771" s="94"/>
    </row>
    <row r="3772" spans="4:4">
      <c r="D3772" s="94"/>
    </row>
    <row r="3773" spans="4:4">
      <c r="D3773" s="94"/>
    </row>
    <row r="3774" spans="4:4">
      <c r="D3774" s="94"/>
    </row>
    <row r="3775" spans="4:4">
      <c r="D3775" s="94"/>
    </row>
    <row r="3776" spans="4:4">
      <c r="D3776" s="94"/>
    </row>
    <row r="3777" spans="4:4">
      <c r="D3777" s="94"/>
    </row>
    <row r="3778" spans="4:4">
      <c r="D3778" s="94"/>
    </row>
    <row r="3779" spans="4:4">
      <c r="D3779" s="94"/>
    </row>
    <row r="3780" spans="4:4">
      <c r="D3780" s="94"/>
    </row>
    <row r="3781" spans="4:4">
      <c r="D3781" s="94"/>
    </row>
    <row r="3782" spans="4:4">
      <c r="D3782" s="94"/>
    </row>
    <row r="3783" spans="4:4">
      <c r="D3783" s="94"/>
    </row>
    <row r="3784" spans="4:4">
      <c r="D3784" s="94"/>
    </row>
    <row r="3785" spans="4:4">
      <c r="D3785" s="94"/>
    </row>
    <row r="3786" spans="4:4">
      <c r="D3786" s="94"/>
    </row>
    <row r="3787" spans="4:4">
      <c r="D3787" s="94"/>
    </row>
    <row r="3788" spans="4:4">
      <c r="D3788" s="94"/>
    </row>
    <row r="3789" spans="4:4">
      <c r="D3789" s="94"/>
    </row>
    <row r="3790" spans="4:4">
      <c r="D3790" s="94"/>
    </row>
    <row r="3791" spans="4:4">
      <c r="D3791" s="94"/>
    </row>
    <row r="3792" spans="4:4">
      <c r="D3792" s="94"/>
    </row>
    <row r="3793" spans="4:4">
      <c r="D3793" s="94"/>
    </row>
    <row r="3794" spans="4:4">
      <c r="D3794" s="94"/>
    </row>
    <row r="3795" spans="4:4">
      <c r="D3795" s="94"/>
    </row>
    <row r="3796" spans="4:4">
      <c r="D3796" s="94"/>
    </row>
    <row r="3797" spans="4:4">
      <c r="D3797" s="94"/>
    </row>
    <row r="3798" spans="4:4">
      <c r="D3798" s="94"/>
    </row>
    <row r="3799" spans="4:4">
      <c r="D3799" s="94"/>
    </row>
    <row r="3800" spans="4:4">
      <c r="D3800" s="94"/>
    </row>
    <row r="3801" spans="4:4">
      <c r="D3801" s="94"/>
    </row>
    <row r="3802" spans="4:4">
      <c r="D3802" s="94"/>
    </row>
    <row r="3803" spans="4:4">
      <c r="D3803" s="94"/>
    </row>
    <row r="3804" spans="4:4">
      <c r="D3804" s="94"/>
    </row>
    <row r="3805" spans="4:4">
      <c r="D3805" s="94"/>
    </row>
    <row r="3806" spans="4:4">
      <c r="D3806" s="94"/>
    </row>
    <row r="3807" spans="4:4">
      <c r="D3807" s="94"/>
    </row>
    <row r="3808" spans="4:4">
      <c r="D3808" s="94"/>
    </row>
    <row r="3809" spans="4:4">
      <c r="D3809" s="94"/>
    </row>
    <row r="3810" spans="4:4">
      <c r="D3810" s="94"/>
    </row>
    <row r="3811" spans="4:4">
      <c r="D3811" s="94"/>
    </row>
    <row r="3812" spans="4:4">
      <c r="D3812" s="94"/>
    </row>
    <row r="3813" spans="4:4">
      <c r="D3813" s="94"/>
    </row>
    <row r="3814" spans="4:4">
      <c r="D3814" s="94"/>
    </row>
    <row r="3815" spans="4:4">
      <c r="D3815" s="94"/>
    </row>
    <row r="3816" spans="4:4">
      <c r="D3816" s="94"/>
    </row>
    <row r="3817" spans="4:4">
      <c r="D3817" s="94"/>
    </row>
    <row r="3818" spans="4:4">
      <c r="D3818" s="94"/>
    </row>
    <row r="3819" spans="4:4">
      <c r="D3819" s="94"/>
    </row>
    <row r="3820" spans="4:4">
      <c r="D3820" s="94"/>
    </row>
    <row r="3821" spans="4:4">
      <c r="D3821" s="94"/>
    </row>
    <row r="3822" spans="4:4">
      <c r="D3822" s="94"/>
    </row>
    <row r="3823" spans="4:4">
      <c r="D3823" s="94"/>
    </row>
    <row r="3824" spans="4:4">
      <c r="D3824" s="94"/>
    </row>
    <row r="3825" spans="4:4">
      <c r="D3825" s="94"/>
    </row>
    <row r="3826" spans="4:4">
      <c r="D3826" s="94"/>
    </row>
    <row r="3827" spans="4:4">
      <c r="D3827" s="94"/>
    </row>
    <row r="3828" spans="4:4">
      <c r="D3828" s="94"/>
    </row>
    <row r="3829" spans="4:4">
      <c r="D3829" s="94"/>
    </row>
    <row r="3830" spans="4:4">
      <c r="D3830" s="94"/>
    </row>
    <row r="3831" spans="4:4">
      <c r="D3831" s="94"/>
    </row>
    <row r="3832" spans="4:4">
      <c r="D3832" s="94"/>
    </row>
    <row r="3833" spans="4:4">
      <c r="D3833" s="94"/>
    </row>
    <row r="3834" spans="4:4">
      <c r="D3834" s="94"/>
    </row>
    <row r="3835" spans="4:4">
      <c r="D3835" s="94"/>
    </row>
    <row r="3836" spans="4:4">
      <c r="D3836" s="94"/>
    </row>
    <row r="3837" spans="4:4">
      <c r="D3837" s="94"/>
    </row>
    <row r="3838" spans="4:4">
      <c r="D3838" s="94"/>
    </row>
    <row r="3839" spans="4:4">
      <c r="D3839" s="94"/>
    </row>
    <row r="3840" spans="4:4">
      <c r="D3840" s="94"/>
    </row>
    <row r="3841" spans="4:4">
      <c r="D3841" s="94"/>
    </row>
    <row r="3842" spans="4:4">
      <c r="D3842" s="94"/>
    </row>
    <row r="3843" spans="4:4">
      <c r="D3843" s="94"/>
    </row>
    <row r="3844" spans="4:4">
      <c r="D3844" s="94"/>
    </row>
    <row r="3845" spans="4:4">
      <c r="D3845" s="94"/>
    </row>
    <row r="3846" spans="4:4">
      <c r="D3846" s="94"/>
    </row>
    <row r="3847" spans="4:4">
      <c r="D3847" s="94"/>
    </row>
    <row r="3848" spans="4:4">
      <c r="D3848" s="94"/>
    </row>
    <row r="3849" spans="4:4">
      <c r="D3849" s="94"/>
    </row>
    <row r="3850" spans="4:4">
      <c r="D3850" s="94"/>
    </row>
    <row r="3851" spans="4:4">
      <c r="D3851" s="94"/>
    </row>
    <row r="3852" spans="4:4">
      <c r="D3852" s="94"/>
    </row>
    <row r="3853" spans="4:4">
      <c r="D3853" s="94"/>
    </row>
    <row r="3854" spans="4:4">
      <c r="D3854" s="94"/>
    </row>
    <row r="3855" spans="4:4">
      <c r="D3855" s="94"/>
    </row>
    <row r="3856" spans="4:4">
      <c r="D3856" s="94"/>
    </row>
    <row r="3857" spans="4:4">
      <c r="D3857" s="94"/>
    </row>
    <row r="3858" spans="4:4">
      <c r="D3858" s="94"/>
    </row>
    <row r="3859" spans="4:4">
      <c r="D3859" s="94"/>
    </row>
    <row r="3860" spans="4:4">
      <c r="D3860" s="94"/>
    </row>
    <row r="3861" spans="4:4">
      <c r="D3861" s="94"/>
    </row>
    <row r="3862" spans="4:4">
      <c r="D3862" s="94"/>
    </row>
    <row r="3863" spans="4:4">
      <c r="D3863" s="94"/>
    </row>
    <row r="3864" spans="4:4">
      <c r="D3864" s="94"/>
    </row>
    <row r="3865" spans="4:4">
      <c r="D3865" s="94"/>
    </row>
    <row r="3866" spans="4:4">
      <c r="D3866" s="94"/>
    </row>
    <row r="3867" spans="4:4">
      <c r="D3867" s="94"/>
    </row>
    <row r="3868" spans="4:4">
      <c r="D3868" s="94"/>
    </row>
    <row r="3869" spans="4:4">
      <c r="D3869" s="94"/>
    </row>
    <row r="3870" spans="4:4">
      <c r="D3870" s="94"/>
    </row>
    <row r="3871" spans="4:4">
      <c r="D3871" s="94"/>
    </row>
    <row r="3872" spans="4:4">
      <c r="D3872" s="94"/>
    </row>
    <row r="3873" spans="4:4">
      <c r="D3873" s="94"/>
    </row>
    <row r="3874" spans="4:4">
      <c r="D3874" s="94"/>
    </row>
    <row r="3875" spans="4:4">
      <c r="D3875" s="94"/>
    </row>
    <row r="3876" spans="4:4">
      <c r="D3876" s="94"/>
    </row>
    <row r="3877" spans="4:4">
      <c r="D3877" s="94"/>
    </row>
    <row r="3878" spans="4:4">
      <c r="D3878" s="94"/>
    </row>
    <row r="3879" spans="4:4">
      <c r="D3879" s="94"/>
    </row>
    <row r="3880" spans="4:4">
      <c r="D3880" s="94"/>
    </row>
    <row r="3881" spans="4:4">
      <c r="D3881" s="94"/>
    </row>
    <row r="3882" spans="4:4">
      <c r="D3882" s="94"/>
    </row>
    <row r="3883" spans="4:4">
      <c r="D3883" s="94"/>
    </row>
    <row r="3884" spans="4:4">
      <c r="D3884" s="94"/>
    </row>
    <row r="3885" spans="4:4">
      <c r="D3885" s="94"/>
    </row>
    <row r="3886" spans="4:4">
      <c r="D3886" s="94"/>
    </row>
    <row r="3887" spans="4:4">
      <c r="D3887" s="94"/>
    </row>
    <row r="3888" spans="4:4">
      <c r="D3888" s="94"/>
    </row>
    <row r="3889" spans="4:4">
      <c r="D3889" s="94"/>
    </row>
    <row r="3890" spans="4:4">
      <c r="D3890" s="94"/>
    </row>
    <row r="3891" spans="4:4">
      <c r="D3891" s="94"/>
    </row>
    <row r="3892" spans="4:4">
      <c r="D3892" s="94"/>
    </row>
    <row r="3893" spans="4:4">
      <c r="D3893" s="94"/>
    </row>
    <row r="3894" spans="4:4">
      <c r="D3894" s="94"/>
    </row>
    <row r="3895" spans="4:4">
      <c r="D3895" s="94"/>
    </row>
    <row r="3896" spans="4:4">
      <c r="D3896" s="94"/>
    </row>
    <row r="3897" spans="4:4">
      <c r="D3897" s="94"/>
    </row>
    <row r="3898" spans="4:4">
      <c r="D3898" s="94"/>
    </row>
    <row r="3899" spans="4:4">
      <c r="D3899" s="94"/>
    </row>
    <row r="3900" spans="4:4">
      <c r="D3900" s="94"/>
    </row>
    <row r="3901" spans="4:4">
      <c r="D3901" s="94"/>
    </row>
    <row r="3902" spans="4:4">
      <c r="D3902" s="94"/>
    </row>
    <row r="3903" spans="4:4">
      <c r="D3903" s="94"/>
    </row>
    <row r="3904" spans="4:4">
      <c r="D3904" s="94"/>
    </row>
    <row r="3905" spans="4:4">
      <c r="D3905" s="94"/>
    </row>
    <row r="3906" spans="4:4">
      <c r="D3906" s="94"/>
    </row>
    <row r="3907" spans="4:4">
      <c r="D3907" s="94"/>
    </row>
    <row r="3908" spans="4:4">
      <c r="D3908" s="94"/>
    </row>
    <row r="3909" spans="4:4">
      <c r="D3909" s="94"/>
    </row>
    <row r="3910" spans="4:4">
      <c r="D3910" s="94"/>
    </row>
    <row r="3911" spans="4:4">
      <c r="D3911" s="94"/>
    </row>
    <row r="3912" spans="4:4">
      <c r="D3912" s="94"/>
    </row>
    <row r="3913" spans="4:4">
      <c r="D3913" s="94"/>
    </row>
    <row r="3914" spans="4:4">
      <c r="D3914" s="94"/>
    </row>
    <row r="3915" spans="4:4">
      <c r="D3915" s="94"/>
    </row>
    <row r="3916" spans="4:4">
      <c r="D3916" s="94"/>
    </row>
    <row r="3917" spans="4:4">
      <c r="D3917" s="94"/>
    </row>
    <row r="3918" spans="4:4">
      <c r="D3918" s="94"/>
    </row>
    <row r="3919" spans="4:4">
      <c r="D3919" s="94"/>
    </row>
    <row r="3920" spans="4:4">
      <c r="D3920" s="94"/>
    </row>
    <row r="3921" spans="4:4">
      <c r="D3921" s="94"/>
    </row>
    <row r="3922" spans="4:4">
      <c r="D3922" s="94"/>
    </row>
    <row r="3923" spans="4:4">
      <c r="D3923" s="94"/>
    </row>
    <row r="3924" spans="4:4">
      <c r="D3924" s="94"/>
    </row>
    <row r="3925" spans="4:4">
      <c r="D3925" s="94"/>
    </row>
    <row r="3926" spans="4:4">
      <c r="D3926" s="94"/>
    </row>
    <row r="3927" spans="4:4">
      <c r="D3927" s="94"/>
    </row>
    <row r="3928" spans="4:4">
      <c r="D3928" s="94"/>
    </row>
    <row r="3929" spans="4:4">
      <c r="D3929" s="94"/>
    </row>
    <row r="3930" spans="4:4">
      <c r="D3930" s="94"/>
    </row>
    <row r="3931" spans="4:4">
      <c r="D3931" s="94"/>
    </row>
    <row r="3932" spans="4:4">
      <c r="D3932" s="94"/>
    </row>
    <row r="3933" spans="4:4">
      <c r="D3933" s="94"/>
    </row>
    <row r="3934" spans="4:4">
      <c r="D3934" s="94"/>
    </row>
    <row r="3935" spans="4:4">
      <c r="D3935" s="94"/>
    </row>
    <row r="3936" spans="4:4">
      <c r="D3936" s="94"/>
    </row>
    <row r="3937" spans="4:4">
      <c r="D3937" s="94"/>
    </row>
    <row r="3938" spans="4:4">
      <c r="D3938" s="94"/>
    </row>
    <row r="3939" spans="4:4">
      <c r="D3939" s="94"/>
    </row>
    <row r="3940" spans="4:4">
      <c r="D3940" s="94"/>
    </row>
    <row r="3941" spans="4:4">
      <c r="D3941" s="94"/>
    </row>
    <row r="3942" spans="4:4">
      <c r="D3942" s="94"/>
    </row>
    <row r="3943" spans="4:4">
      <c r="D3943" s="94"/>
    </row>
    <row r="3944" spans="4:4">
      <c r="D3944" s="94"/>
    </row>
    <row r="3945" spans="4:4">
      <c r="D3945" s="94"/>
    </row>
    <row r="3946" spans="4:4">
      <c r="D3946" s="94"/>
    </row>
    <row r="3947" spans="4:4">
      <c r="D3947" s="94"/>
    </row>
    <row r="3948" spans="4:4">
      <c r="D3948" s="94"/>
    </row>
    <row r="3949" spans="4:4">
      <c r="D3949" s="94"/>
    </row>
    <row r="3950" spans="4:4">
      <c r="D3950" s="94"/>
    </row>
    <row r="3951" spans="4:4">
      <c r="D3951" s="94"/>
    </row>
    <row r="3952" spans="4:4">
      <c r="D3952" s="94"/>
    </row>
    <row r="3953" spans="4:4">
      <c r="D3953" s="94"/>
    </row>
    <row r="3954" spans="4:4">
      <c r="D3954" s="94"/>
    </row>
    <row r="3955" spans="4:4">
      <c r="D3955" s="94"/>
    </row>
    <row r="3956" spans="4:4">
      <c r="D3956" s="94"/>
    </row>
    <row r="3957" spans="4:4">
      <c r="D3957" s="94"/>
    </row>
    <row r="3958" spans="4:4">
      <c r="D3958" s="94"/>
    </row>
    <row r="3959" spans="4:4">
      <c r="D3959" s="94"/>
    </row>
    <row r="3960" spans="4:4">
      <c r="D3960" s="94"/>
    </row>
    <row r="3961" spans="4:4">
      <c r="D3961" s="94"/>
    </row>
    <row r="3962" spans="4:4">
      <c r="D3962" s="94"/>
    </row>
    <row r="3963" spans="4:4">
      <c r="D3963" s="94"/>
    </row>
    <row r="3964" spans="4:4">
      <c r="D3964" s="94"/>
    </row>
    <row r="3965" spans="4:4">
      <c r="D3965" s="94"/>
    </row>
    <row r="3966" spans="4:4">
      <c r="D3966" s="94"/>
    </row>
    <row r="3967" spans="4:4">
      <c r="D3967" s="94"/>
    </row>
    <row r="3968" spans="4:4">
      <c r="D3968" s="94"/>
    </row>
    <row r="3969" spans="4:4">
      <c r="D3969" s="94"/>
    </row>
    <row r="3970" spans="4:4">
      <c r="D3970" s="94"/>
    </row>
    <row r="3971" spans="4:4">
      <c r="D3971" s="94"/>
    </row>
    <row r="3972" spans="4:4">
      <c r="D3972" s="94"/>
    </row>
    <row r="3973" spans="4:4">
      <c r="D3973" s="94"/>
    </row>
    <row r="3974" spans="4:4">
      <c r="D3974" s="94"/>
    </row>
    <row r="3975" spans="4:4">
      <c r="D3975" s="94"/>
    </row>
    <row r="3976" spans="4:4">
      <c r="D3976" s="94"/>
    </row>
    <row r="3977" spans="4:4">
      <c r="D3977" s="94"/>
    </row>
    <row r="3978" spans="4:4">
      <c r="D3978" s="94"/>
    </row>
    <row r="3979" spans="4:4">
      <c r="D3979" s="94"/>
    </row>
    <row r="3980" spans="4:4">
      <c r="D3980" s="94"/>
    </row>
    <row r="3981" spans="4:4">
      <c r="D3981" s="94"/>
    </row>
    <row r="3982" spans="4:4">
      <c r="D3982" s="94"/>
    </row>
    <row r="3983" spans="4:4">
      <c r="D3983" s="94"/>
    </row>
    <row r="3984" spans="4:4">
      <c r="D3984" s="94"/>
    </row>
    <row r="3985" spans="4:4">
      <c r="D3985" s="94"/>
    </row>
    <row r="3986" spans="4:4">
      <c r="D3986" s="94"/>
    </row>
    <row r="3987" spans="4:4">
      <c r="D3987" s="94"/>
    </row>
    <row r="3988" spans="4:4">
      <c r="D3988" s="94"/>
    </row>
    <row r="3989" spans="4:4">
      <c r="D3989" s="94"/>
    </row>
    <row r="3990" spans="4:4">
      <c r="D3990" s="94"/>
    </row>
    <row r="3991" spans="4:4">
      <c r="D3991" s="94"/>
    </row>
    <row r="3992" spans="4:4">
      <c r="D3992" s="94"/>
    </row>
    <row r="3993" spans="4:4">
      <c r="D3993" s="94"/>
    </row>
    <row r="3994" spans="4:4">
      <c r="D3994" s="94"/>
    </row>
    <row r="3995" spans="4:4">
      <c r="D3995" s="94"/>
    </row>
    <row r="3996" spans="4:4">
      <c r="D3996" s="94"/>
    </row>
    <row r="3997" spans="4:4">
      <c r="D3997" s="94"/>
    </row>
    <row r="3998" spans="4:4">
      <c r="D3998" s="94"/>
    </row>
    <row r="3999" spans="4:4">
      <c r="D3999" s="94"/>
    </row>
    <row r="4000" spans="4:4">
      <c r="D4000" s="94"/>
    </row>
    <row r="4001" spans="4:4">
      <c r="D4001" s="94"/>
    </row>
    <row r="4002" spans="4:4">
      <c r="D4002" s="94"/>
    </row>
    <row r="4003" spans="4:4">
      <c r="D4003" s="94"/>
    </row>
    <row r="4004" spans="4:4">
      <c r="D4004" s="94"/>
    </row>
    <row r="4005" spans="4:4">
      <c r="D4005" s="94"/>
    </row>
    <row r="4006" spans="4:4">
      <c r="D4006" s="94"/>
    </row>
    <row r="4007" spans="4:4">
      <c r="D4007" s="94"/>
    </row>
    <row r="4008" spans="4:4">
      <c r="D4008" s="94"/>
    </row>
    <row r="4009" spans="4:4">
      <c r="D4009" s="94"/>
    </row>
    <row r="4010" spans="4:4">
      <c r="D4010" s="94"/>
    </row>
    <row r="4011" spans="4:4">
      <c r="D4011" s="94"/>
    </row>
    <row r="4012" spans="4:4">
      <c r="D4012" s="94"/>
    </row>
    <row r="4013" spans="4:4">
      <c r="D4013" s="94"/>
    </row>
    <row r="4014" spans="4:4">
      <c r="D4014" s="94"/>
    </row>
    <row r="4015" spans="4:4">
      <c r="D4015" s="94"/>
    </row>
    <row r="4016" spans="4:4">
      <c r="D4016" s="94"/>
    </row>
    <row r="4017" spans="4:4">
      <c r="D4017" s="94"/>
    </row>
    <row r="4018" spans="4:4">
      <c r="D4018" s="94"/>
    </row>
    <row r="4019" spans="4:4">
      <c r="D4019" s="94"/>
    </row>
    <row r="4020" spans="4:4">
      <c r="D4020" s="94"/>
    </row>
    <row r="4021" spans="4:4">
      <c r="D4021" s="94"/>
    </row>
    <row r="4022" spans="4:4">
      <c r="D4022" s="94"/>
    </row>
    <row r="4023" spans="4:4">
      <c r="D4023" s="94"/>
    </row>
    <row r="4024" spans="4:4">
      <c r="D4024" s="94"/>
    </row>
    <row r="4025" spans="4:4">
      <c r="D4025" s="94"/>
    </row>
    <row r="4026" spans="4:4">
      <c r="D4026" s="94"/>
    </row>
    <row r="4027" spans="4:4">
      <c r="D4027" s="94"/>
    </row>
    <row r="4028" spans="4:4">
      <c r="D4028" s="94"/>
    </row>
    <row r="4029" spans="4:4">
      <c r="D4029" s="94"/>
    </row>
    <row r="4030" spans="4:4">
      <c r="D4030" s="94"/>
    </row>
    <row r="4031" spans="4:4">
      <c r="D4031" s="94"/>
    </row>
    <row r="4032" spans="4:4">
      <c r="D4032" s="94"/>
    </row>
    <row r="4033" spans="4:4">
      <c r="D4033" s="94"/>
    </row>
    <row r="4034" spans="4:4">
      <c r="D4034" s="94"/>
    </row>
    <row r="4035" spans="4:4">
      <c r="D4035" s="94"/>
    </row>
    <row r="4036" spans="4:4">
      <c r="D4036" s="94"/>
    </row>
    <row r="4037" spans="4:4">
      <c r="D4037" s="94"/>
    </row>
    <row r="4038" spans="4:4">
      <c r="D4038" s="94"/>
    </row>
    <row r="4039" spans="4:4">
      <c r="D4039" s="94"/>
    </row>
    <row r="4040" spans="4:4">
      <c r="D4040" s="94"/>
    </row>
    <row r="4041" spans="4:4">
      <c r="D4041" s="94"/>
    </row>
    <row r="4042" spans="4:4">
      <c r="D4042" s="94"/>
    </row>
    <row r="4043" spans="4:4">
      <c r="D4043" s="94"/>
    </row>
    <row r="4044" spans="4:4">
      <c r="D4044" s="94"/>
    </row>
    <row r="4045" spans="4:4">
      <c r="D4045" s="94"/>
    </row>
    <row r="4046" spans="4:4">
      <c r="D4046" s="94"/>
    </row>
    <row r="4047" spans="4:4">
      <c r="D4047" s="94"/>
    </row>
    <row r="4048" spans="4:4">
      <c r="D4048" s="94"/>
    </row>
    <row r="4049" spans="4:4">
      <c r="D4049" s="94"/>
    </row>
    <row r="4050" spans="4:4">
      <c r="D4050" s="94"/>
    </row>
    <row r="4051" spans="4:4">
      <c r="D4051" s="94"/>
    </row>
    <row r="4052" spans="4:4">
      <c r="D4052" s="94"/>
    </row>
    <row r="4053" spans="4:4">
      <c r="D4053" s="94"/>
    </row>
    <row r="4054" spans="4:4">
      <c r="D4054" s="94"/>
    </row>
    <row r="4055" spans="4:4">
      <c r="D4055" s="94"/>
    </row>
    <row r="4056" spans="4:4">
      <c r="D4056" s="94"/>
    </row>
    <row r="4057" spans="4:4">
      <c r="D4057" s="94"/>
    </row>
    <row r="4058" spans="4:4">
      <c r="D4058" s="94"/>
    </row>
    <row r="4059" spans="4:4">
      <c r="D4059" s="94"/>
    </row>
    <row r="4060" spans="4:4">
      <c r="D4060" s="94"/>
    </row>
    <row r="4061" spans="4:4">
      <c r="D4061" s="94"/>
    </row>
    <row r="4062" spans="4:4">
      <c r="D4062" s="94"/>
    </row>
    <row r="4063" spans="4:4">
      <c r="D4063" s="94"/>
    </row>
    <row r="4064" spans="4:4">
      <c r="D4064" s="94"/>
    </row>
    <row r="4065" spans="4:4">
      <c r="D4065" s="94"/>
    </row>
    <row r="4066" spans="4:4">
      <c r="D4066" s="94"/>
    </row>
    <row r="4067" spans="4:4">
      <c r="D4067" s="94"/>
    </row>
    <row r="4068" spans="4:4">
      <c r="D4068" s="94"/>
    </row>
    <row r="4069" spans="4:4">
      <c r="D4069" s="94"/>
    </row>
    <row r="4070" spans="4:4">
      <c r="D4070" s="94"/>
    </row>
    <row r="4071" spans="4:4">
      <c r="D4071" s="94"/>
    </row>
    <row r="4072" spans="4:4">
      <c r="D4072" s="94"/>
    </row>
    <row r="4073" spans="4:4">
      <c r="D4073" s="94"/>
    </row>
    <row r="4074" spans="4:4">
      <c r="D4074" s="94"/>
    </row>
    <row r="4075" spans="4:4">
      <c r="D4075" s="94"/>
    </row>
    <row r="4076" spans="4:4">
      <c r="D4076" s="94"/>
    </row>
    <row r="4077" spans="4:4">
      <c r="D4077" s="94"/>
    </row>
    <row r="4078" spans="4:4">
      <c r="D4078" s="94"/>
    </row>
    <row r="4079" spans="4:4">
      <c r="D4079" s="94"/>
    </row>
    <row r="4080" spans="4:4">
      <c r="D4080" s="94"/>
    </row>
    <row r="4081" spans="4:4">
      <c r="D4081" s="94"/>
    </row>
    <row r="4082" spans="4:4">
      <c r="D4082" s="94"/>
    </row>
    <row r="4083" spans="4:4">
      <c r="D4083" s="94"/>
    </row>
    <row r="4084" spans="4:4">
      <c r="D4084" s="94"/>
    </row>
    <row r="4085" spans="4:4">
      <c r="D4085" s="94"/>
    </row>
    <row r="4086" spans="4:4">
      <c r="D4086" s="94"/>
    </row>
    <row r="4087" spans="4:4">
      <c r="D4087" s="94"/>
    </row>
    <row r="4088" spans="4:4">
      <c r="D4088" s="94"/>
    </row>
    <row r="4089" spans="4:4">
      <c r="D4089" s="94"/>
    </row>
    <row r="4090" spans="4:4">
      <c r="D4090" s="94"/>
    </row>
    <row r="4091" spans="4:4">
      <c r="D4091" s="94"/>
    </row>
    <row r="4092" spans="4:4">
      <c r="D4092" s="94"/>
    </row>
    <row r="4093" spans="4:4">
      <c r="D4093" s="94"/>
    </row>
    <row r="4094" spans="4:4">
      <c r="D4094" s="94"/>
    </row>
    <row r="4095" spans="4:4">
      <c r="D4095" s="94"/>
    </row>
    <row r="4096" spans="4:4">
      <c r="D4096" s="94"/>
    </row>
    <row r="4097" spans="4:4">
      <c r="D4097" s="94"/>
    </row>
    <row r="4098" spans="4:4">
      <c r="D4098" s="94"/>
    </row>
    <row r="4099" spans="4:4">
      <c r="D4099" s="94"/>
    </row>
    <row r="4100" spans="4:4">
      <c r="D4100" s="94"/>
    </row>
    <row r="4101" spans="4:4">
      <c r="D4101" s="94"/>
    </row>
    <row r="4102" spans="4:4">
      <c r="D4102" s="94"/>
    </row>
    <row r="4103" spans="4:4">
      <c r="D4103" s="94"/>
    </row>
    <row r="4104" spans="4:4">
      <c r="D4104" s="94"/>
    </row>
    <row r="4105" spans="4:4">
      <c r="D4105" s="94"/>
    </row>
    <row r="4106" spans="4:4">
      <c r="D4106" s="94"/>
    </row>
    <row r="4107" spans="4:4">
      <c r="D4107" s="94"/>
    </row>
    <row r="4108" spans="4:4">
      <c r="D4108" s="94"/>
    </row>
    <row r="4109" spans="4:4">
      <c r="D4109" s="94"/>
    </row>
    <row r="4110" spans="4:4">
      <c r="D4110" s="94"/>
    </row>
    <row r="4111" spans="4:4">
      <c r="D4111" s="94"/>
    </row>
    <row r="4112" spans="4:4">
      <c r="D4112" s="94"/>
    </row>
    <row r="4113" spans="4:4">
      <c r="D4113" s="94"/>
    </row>
    <row r="4114" spans="4:4">
      <c r="D4114" s="94"/>
    </row>
    <row r="4115" spans="4:4">
      <c r="D4115" s="94"/>
    </row>
    <row r="4116" spans="4:4">
      <c r="D4116" s="94"/>
    </row>
    <row r="4117" spans="4:4">
      <c r="D4117" s="94"/>
    </row>
    <row r="4118" spans="4:4">
      <c r="D4118" s="94"/>
    </row>
    <row r="4119" spans="4:4">
      <c r="D4119" s="94"/>
    </row>
    <row r="4120" spans="4:4">
      <c r="D4120" s="94"/>
    </row>
    <row r="4121" spans="4:4">
      <c r="D4121" s="94"/>
    </row>
    <row r="4122" spans="4:4">
      <c r="D4122" s="94"/>
    </row>
    <row r="4123" spans="4:4">
      <c r="D4123" s="94"/>
    </row>
    <row r="4124" spans="4:4">
      <c r="D4124" s="94"/>
    </row>
    <row r="4125" spans="4:4">
      <c r="D4125" s="94"/>
    </row>
    <row r="4126" spans="4:4">
      <c r="D4126" s="94"/>
    </row>
    <row r="4127" spans="4:4">
      <c r="D4127" s="94"/>
    </row>
    <row r="4128" spans="4:4">
      <c r="D4128" s="94"/>
    </row>
    <row r="4129" spans="4:4">
      <c r="D4129" s="94"/>
    </row>
    <row r="4130" spans="4:4">
      <c r="D4130" s="94"/>
    </row>
    <row r="4131" spans="4:4">
      <c r="D4131" s="94"/>
    </row>
    <row r="4132" spans="4:4">
      <c r="D4132" s="94"/>
    </row>
    <row r="4133" spans="4:4">
      <c r="D4133" s="94"/>
    </row>
    <row r="4134" spans="4:4">
      <c r="D4134" s="94"/>
    </row>
    <row r="4135" spans="4:4">
      <c r="D4135" s="94"/>
    </row>
    <row r="4136" spans="4:4">
      <c r="D4136" s="94"/>
    </row>
    <row r="4137" spans="4:4">
      <c r="D4137" s="94"/>
    </row>
    <row r="4138" spans="4:4">
      <c r="D4138" s="94"/>
    </row>
    <row r="4139" spans="4:4">
      <c r="D4139" s="94"/>
    </row>
    <row r="4140" spans="4:4">
      <c r="D4140" s="94"/>
    </row>
    <row r="4141" spans="4:4">
      <c r="D4141" s="94"/>
    </row>
    <row r="4142" spans="4:4">
      <c r="D4142" s="94"/>
    </row>
    <row r="4143" spans="4:4">
      <c r="D4143" s="94"/>
    </row>
    <row r="4144" spans="4:4">
      <c r="D4144" s="94"/>
    </row>
    <row r="4145" spans="4:4">
      <c r="D4145" s="94"/>
    </row>
    <row r="4146" spans="4:4">
      <c r="D4146" s="94"/>
    </row>
    <row r="4147" spans="4:4">
      <c r="D4147" s="94"/>
    </row>
    <row r="4148" spans="4:4">
      <c r="D4148" s="94"/>
    </row>
    <row r="4149" spans="4:4">
      <c r="D4149" s="94"/>
    </row>
    <row r="4150" spans="4:4">
      <c r="D4150" s="94"/>
    </row>
    <row r="4151" spans="4:4">
      <c r="D4151" s="94"/>
    </row>
    <row r="4152" spans="4:4">
      <c r="D4152" s="94"/>
    </row>
    <row r="4153" spans="4:4">
      <c r="D4153" s="94"/>
    </row>
    <row r="4154" spans="4:4">
      <c r="D4154" s="94"/>
    </row>
    <row r="4155" spans="4:4">
      <c r="D4155" s="94"/>
    </row>
    <row r="4156" spans="4:4">
      <c r="D4156" s="94"/>
    </row>
    <row r="4157" spans="4:4">
      <c r="D4157" s="94"/>
    </row>
    <row r="4158" spans="4:4">
      <c r="D4158" s="94"/>
    </row>
    <row r="4159" spans="4:4">
      <c r="D4159" s="94"/>
    </row>
    <row r="4160" spans="4:4">
      <c r="D4160" s="94"/>
    </row>
    <row r="4161" spans="4:4">
      <c r="D4161" s="94"/>
    </row>
    <row r="4162" spans="4:4">
      <c r="D4162" s="94"/>
    </row>
    <row r="4163" spans="4:4">
      <c r="D4163" s="94"/>
    </row>
    <row r="4164" spans="4:4">
      <c r="D4164" s="94"/>
    </row>
    <row r="4165" spans="4:4">
      <c r="D4165" s="94"/>
    </row>
    <row r="4166" spans="4:4">
      <c r="D4166" s="94"/>
    </row>
    <row r="4167" spans="4:4">
      <c r="D4167" s="94"/>
    </row>
    <row r="4168" spans="4:4">
      <c r="D4168" s="94"/>
    </row>
    <row r="4169" spans="4:4">
      <c r="D4169" s="94"/>
    </row>
    <row r="4170" spans="4:4">
      <c r="D4170" s="94"/>
    </row>
    <row r="4171" spans="4:4">
      <c r="D4171" s="94"/>
    </row>
    <row r="4172" spans="4:4">
      <c r="D4172" s="94"/>
    </row>
    <row r="4173" spans="4:4">
      <c r="D4173" s="94"/>
    </row>
    <row r="4174" spans="4:4">
      <c r="D4174" s="94"/>
    </row>
    <row r="4175" spans="4:4">
      <c r="D4175" s="94"/>
    </row>
    <row r="4176" spans="4:4">
      <c r="D4176" s="94"/>
    </row>
    <row r="4177" spans="4:4">
      <c r="D4177" s="94"/>
    </row>
    <row r="4178" spans="4:4">
      <c r="D4178" s="94"/>
    </row>
    <row r="4179" spans="4:4">
      <c r="D4179" s="94"/>
    </row>
    <row r="4180" spans="4:4">
      <c r="D4180" s="94"/>
    </row>
    <row r="4181" spans="4:4">
      <c r="D4181" s="94"/>
    </row>
    <row r="4182" spans="4:4">
      <c r="D4182" s="94"/>
    </row>
    <row r="4183" spans="4:4">
      <c r="D4183" s="94"/>
    </row>
    <row r="4184" spans="4:4">
      <c r="D4184" s="94"/>
    </row>
    <row r="4185" spans="4:4">
      <c r="D4185" s="94"/>
    </row>
    <row r="4186" spans="4:4">
      <c r="D4186" s="94"/>
    </row>
    <row r="4187" spans="4:4">
      <c r="D4187" s="94"/>
    </row>
    <row r="4188" spans="4:4">
      <c r="D4188" s="94"/>
    </row>
    <row r="4189" spans="4:4">
      <c r="D4189" s="94"/>
    </row>
    <row r="4190" spans="4:4">
      <c r="D4190" s="94"/>
    </row>
    <row r="4191" spans="4:4">
      <c r="D4191" s="94"/>
    </row>
    <row r="4192" spans="4:4">
      <c r="D4192" s="94"/>
    </row>
    <row r="4193" spans="4:4">
      <c r="D4193" s="94"/>
    </row>
    <row r="4194" spans="4:4">
      <c r="D4194" s="94"/>
    </row>
    <row r="4195" spans="4:4">
      <c r="D4195" s="94"/>
    </row>
    <row r="4196" spans="4:4">
      <c r="D4196" s="94"/>
    </row>
    <row r="4197" spans="4:4">
      <c r="D4197" s="94"/>
    </row>
    <row r="4198" spans="4:4">
      <c r="D4198" s="94"/>
    </row>
    <row r="4199" spans="4:4">
      <c r="D4199" s="94"/>
    </row>
    <row r="4200" spans="4:4">
      <c r="D4200" s="94"/>
    </row>
    <row r="4201" spans="4:4">
      <c r="D4201" s="94"/>
    </row>
    <row r="4202" spans="4:4">
      <c r="D4202" s="94"/>
    </row>
    <row r="4203" spans="4:4">
      <c r="D4203" s="94"/>
    </row>
    <row r="4204" spans="4:4">
      <c r="D4204" s="94"/>
    </row>
    <row r="4205" spans="4:4">
      <c r="D4205" s="94"/>
    </row>
    <row r="4206" spans="4:4">
      <c r="D4206" s="94"/>
    </row>
    <row r="4207" spans="4:4">
      <c r="D4207" s="94"/>
    </row>
    <row r="4208" spans="4:4">
      <c r="D4208" s="94"/>
    </row>
    <row r="4209" spans="4:4">
      <c r="D4209" s="94"/>
    </row>
    <row r="4210" spans="4:4">
      <c r="D4210" s="94"/>
    </row>
    <row r="4211" spans="4:4">
      <c r="D4211" s="94"/>
    </row>
    <row r="4212" spans="4:4">
      <c r="D4212" s="94"/>
    </row>
    <row r="4213" spans="4:4">
      <c r="D4213" s="94"/>
    </row>
    <row r="4214" spans="4:4">
      <c r="D4214" s="94"/>
    </row>
    <row r="4215" spans="4:4">
      <c r="D4215" s="94"/>
    </row>
    <row r="4216" spans="4:4">
      <c r="D4216" s="94"/>
    </row>
    <row r="4217" spans="4:4">
      <c r="D4217" s="94"/>
    </row>
    <row r="4218" spans="4:4">
      <c r="D4218" s="94"/>
    </row>
    <row r="4219" spans="4:4">
      <c r="D4219" s="94"/>
    </row>
    <row r="4220" spans="4:4">
      <c r="D4220" s="94"/>
    </row>
    <row r="4221" spans="4:4">
      <c r="D4221" s="94"/>
    </row>
    <row r="4222" spans="4:4">
      <c r="D4222" s="94"/>
    </row>
    <row r="4223" spans="4:4">
      <c r="D4223" s="94"/>
    </row>
    <row r="4224" spans="4:4">
      <c r="D4224" s="94"/>
    </row>
    <row r="4225" spans="4:4">
      <c r="D4225" s="94"/>
    </row>
    <row r="4226" spans="4:4">
      <c r="D4226" s="94"/>
    </row>
    <row r="4227" spans="4:4">
      <c r="D4227" s="94"/>
    </row>
    <row r="4228" spans="4:4">
      <c r="D4228" s="94"/>
    </row>
    <row r="4229" spans="4:4">
      <c r="D4229" s="94"/>
    </row>
    <row r="4230" spans="4:4">
      <c r="D4230" s="94"/>
    </row>
    <row r="4231" spans="4:4">
      <c r="D4231" s="94"/>
    </row>
    <row r="4232" spans="4:4">
      <c r="D4232" s="94"/>
    </row>
    <row r="4233" spans="4:4">
      <c r="D4233" s="94"/>
    </row>
    <row r="4234" spans="4:4">
      <c r="D4234" s="94"/>
    </row>
    <row r="4235" spans="4:4">
      <c r="D4235" s="94"/>
    </row>
    <row r="4236" spans="4:4">
      <c r="D4236" s="94"/>
    </row>
    <row r="4237" spans="4:4">
      <c r="D4237" s="94"/>
    </row>
    <row r="4238" spans="4:4">
      <c r="D4238" s="94"/>
    </row>
    <row r="4239" spans="4:4">
      <c r="D4239" s="94"/>
    </row>
    <row r="4240" spans="4:4">
      <c r="D4240" s="94"/>
    </row>
    <row r="4241" spans="4:4">
      <c r="D4241" s="94"/>
    </row>
    <row r="4242" spans="4:4">
      <c r="D4242" s="94"/>
    </row>
    <row r="4243" spans="4:4">
      <c r="D4243" s="94"/>
    </row>
    <row r="4244" spans="4:4">
      <c r="D4244" s="94"/>
    </row>
    <row r="4245" spans="4:4">
      <c r="D4245" s="94"/>
    </row>
    <row r="4246" spans="4:4">
      <c r="D4246" s="94"/>
    </row>
    <row r="4247" spans="4:4">
      <c r="D4247" s="94"/>
    </row>
    <row r="4248" spans="4:4">
      <c r="D4248" s="94"/>
    </row>
    <row r="4249" spans="4:4">
      <c r="D4249" s="94"/>
    </row>
    <row r="4250" spans="4:4">
      <c r="D4250" s="94"/>
    </row>
    <row r="4251" spans="4:4">
      <c r="D4251" s="94"/>
    </row>
    <row r="4252" spans="4:4">
      <c r="D4252" s="94"/>
    </row>
    <row r="4253" spans="4:4">
      <c r="D4253" s="94"/>
    </row>
    <row r="4254" spans="4:4">
      <c r="D4254" s="94"/>
    </row>
    <row r="4255" spans="4:4">
      <c r="D4255" s="94"/>
    </row>
    <row r="4256" spans="4:4">
      <c r="D4256" s="94"/>
    </row>
    <row r="4257" spans="4:4">
      <c r="D4257" s="94"/>
    </row>
    <row r="4258" spans="4:4">
      <c r="D4258" s="94"/>
    </row>
    <row r="4259" spans="4:4">
      <c r="D4259" s="94"/>
    </row>
    <row r="4260" spans="4:4">
      <c r="D4260" s="94"/>
    </row>
    <row r="4261" spans="4:4">
      <c r="D4261" s="94"/>
    </row>
    <row r="4262" spans="4:4">
      <c r="D4262" s="94"/>
    </row>
    <row r="4263" spans="4:4">
      <c r="D4263" s="94"/>
    </row>
    <row r="4264" spans="4:4">
      <c r="D4264" s="94"/>
    </row>
    <row r="4265" spans="4:4">
      <c r="D4265" s="94"/>
    </row>
    <row r="4266" spans="4:4">
      <c r="D4266" s="94"/>
    </row>
    <row r="4267" spans="4:4">
      <c r="D4267" s="94"/>
    </row>
    <row r="4268" spans="4:4">
      <c r="D4268" s="94"/>
    </row>
    <row r="4269" spans="4:4">
      <c r="D4269" s="94"/>
    </row>
    <row r="4270" spans="4:4">
      <c r="D4270" s="94"/>
    </row>
    <row r="4271" spans="4:4">
      <c r="D4271" s="94"/>
    </row>
    <row r="4272" spans="4:4">
      <c r="D4272" s="94"/>
    </row>
    <row r="4273" spans="4:4">
      <c r="D4273" s="94"/>
    </row>
    <row r="4274" spans="4:4">
      <c r="D4274" s="94"/>
    </row>
    <row r="4275" spans="4:4">
      <c r="D4275" s="94"/>
    </row>
    <row r="4276" spans="4:4">
      <c r="D4276" s="94"/>
    </row>
    <row r="4277" spans="4:4">
      <c r="D4277" s="94"/>
    </row>
    <row r="4278" spans="4:4">
      <c r="D4278" s="94"/>
    </row>
    <row r="4279" spans="4:4">
      <c r="D4279" s="94"/>
    </row>
    <row r="4280" spans="4:4">
      <c r="D4280" s="94"/>
    </row>
    <row r="4281" spans="4:4">
      <c r="D4281" s="94"/>
    </row>
    <row r="4282" spans="4:4">
      <c r="D4282" s="94"/>
    </row>
    <row r="4283" spans="4:4">
      <c r="D4283" s="94"/>
    </row>
    <row r="4284" spans="4:4">
      <c r="D4284" s="94"/>
    </row>
    <row r="4285" spans="4:4">
      <c r="D4285" s="94"/>
    </row>
    <row r="4286" spans="4:4">
      <c r="D4286" s="94"/>
    </row>
    <row r="4287" spans="4:4">
      <c r="D4287" s="94"/>
    </row>
    <row r="4288" spans="4:4">
      <c r="D4288" s="94"/>
    </row>
    <row r="4289" spans="4:4">
      <c r="D4289" s="94"/>
    </row>
    <row r="4290" spans="4:4">
      <c r="D4290" s="94"/>
    </row>
    <row r="4291" spans="4:4">
      <c r="D4291" s="94"/>
    </row>
    <row r="4292" spans="4:4">
      <c r="D4292" s="94"/>
    </row>
    <row r="4293" spans="4:4">
      <c r="D4293" s="94"/>
    </row>
    <row r="4294" spans="4:4">
      <c r="D4294" s="94"/>
    </row>
    <row r="4295" spans="4:4">
      <c r="D4295" s="94"/>
    </row>
    <row r="4296" spans="4:4">
      <c r="D4296" s="94"/>
    </row>
    <row r="4297" spans="4:4">
      <c r="D4297" s="94"/>
    </row>
    <row r="4298" spans="4:4">
      <c r="D4298" s="94"/>
    </row>
    <row r="4299" spans="4:4">
      <c r="D4299" s="94"/>
    </row>
    <row r="4300" spans="4:4">
      <c r="D4300" s="94"/>
    </row>
    <row r="4301" spans="4:4">
      <c r="D4301" s="94"/>
    </row>
    <row r="4302" spans="4:4">
      <c r="D4302" s="94"/>
    </row>
    <row r="4303" spans="4:4">
      <c r="D4303" s="94"/>
    </row>
    <row r="4304" spans="4:4">
      <c r="D4304" s="94"/>
    </row>
    <row r="4305" spans="4:4">
      <c r="D4305" s="94"/>
    </row>
    <row r="4306" spans="4:4">
      <c r="D4306" s="94"/>
    </row>
    <row r="4307" spans="4:4">
      <c r="D4307" s="94"/>
    </row>
    <row r="4308" spans="4:4">
      <c r="D4308" s="94"/>
    </row>
    <row r="4309" spans="4:4">
      <c r="D4309" s="94"/>
    </row>
    <row r="4310" spans="4:4">
      <c r="D4310" s="94"/>
    </row>
    <row r="4311" spans="4:4">
      <c r="D4311" s="94"/>
    </row>
    <row r="4312" spans="4:4">
      <c r="D4312" s="94"/>
    </row>
    <row r="4313" spans="4:4">
      <c r="D4313" s="94"/>
    </row>
    <row r="4314" spans="4:4">
      <c r="D4314" s="94"/>
    </row>
    <row r="4315" spans="4:4">
      <c r="D4315" s="94"/>
    </row>
    <row r="4316" spans="4:4">
      <c r="D4316" s="94"/>
    </row>
    <row r="4317" spans="4:4">
      <c r="D4317" s="94"/>
    </row>
    <row r="4318" spans="4:4">
      <c r="D4318" s="94"/>
    </row>
    <row r="4319" spans="4:4">
      <c r="D4319" s="94"/>
    </row>
    <row r="4320" spans="4:4">
      <c r="D4320" s="94"/>
    </row>
    <row r="4321" spans="4:4">
      <c r="D4321" s="94"/>
    </row>
    <row r="4322" spans="4:4">
      <c r="D4322" s="94"/>
    </row>
    <row r="4323" spans="4:4">
      <c r="D4323" s="94"/>
    </row>
    <row r="4324" spans="4:4">
      <c r="D4324" s="94"/>
    </row>
    <row r="4325" spans="4:4">
      <c r="D4325" s="94"/>
    </row>
    <row r="4326" spans="4:4">
      <c r="D4326" s="94"/>
    </row>
    <row r="4327" spans="4:4">
      <c r="D4327" s="94"/>
    </row>
    <row r="4328" spans="4:4">
      <c r="D4328" s="94"/>
    </row>
    <row r="4329" spans="4:4">
      <c r="D4329" s="94"/>
    </row>
    <row r="4330" spans="4:4">
      <c r="D4330" s="94"/>
    </row>
    <row r="4331" spans="4:4">
      <c r="D4331" s="94"/>
    </row>
    <row r="4332" spans="4:4">
      <c r="D4332" s="94"/>
    </row>
    <row r="4333" spans="4:4">
      <c r="D4333" s="94"/>
    </row>
    <row r="4334" spans="4:4">
      <c r="D4334" s="94"/>
    </row>
    <row r="4335" spans="4:4">
      <c r="D4335" s="94"/>
    </row>
    <row r="4336" spans="4:4">
      <c r="D4336" s="94"/>
    </row>
    <row r="4337" spans="4:4">
      <c r="D4337" s="94"/>
    </row>
    <row r="4338" spans="4:4">
      <c r="D4338" s="94"/>
    </row>
    <row r="4339" spans="4:4">
      <c r="D4339" s="94"/>
    </row>
    <row r="4340" spans="4:4">
      <c r="D4340" s="94"/>
    </row>
    <row r="4341" spans="4:4">
      <c r="D4341" s="94"/>
    </row>
    <row r="4342" spans="4:4">
      <c r="D4342" s="94"/>
    </row>
    <row r="4343" spans="4:4">
      <c r="D4343" s="94"/>
    </row>
    <row r="4344" spans="4:4">
      <c r="D4344" s="94"/>
    </row>
    <row r="4345" spans="4:4">
      <c r="D4345" s="94"/>
    </row>
    <row r="4346" spans="4:4">
      <c r="D4346" s="94"/>
    </row>
    <row r="4347" spans="4:4">
      <c r="D4347" s="94"/>
    </row>
    <row r="4348" spans="4:4">
      <c r="D4348" s="94"/>
    </row>
    <row r="4349" spans="4:4">
      <c r="D4349" s="94"/>
    </row>
    <row r="4350" spans="4:4">
      <c r="D4350" s="94"/>
    </row>
    <row r="4351" spans="4:4">
      <c r="D4351" s="94"/>
    </row>
    <row r="4352" spans="4:4">
      <c r="D4352" s="94"/>
    </row>
    <row r="4353" spans="4:4">
      <c r="D4353" s="94"/>
    </row>
    <row r="4354" spans="4:4">
      <c r="D4354" s="94"/>
    </row>
    <row r="4355" spans="4:4">
      <c r="D4355" s="94"/>
    </row>
    <row r="4356" spans="4:4">
      <c r="D4356" s="94"/>
    </row>
    <row r="4357" spans="4:4">
      <c r="D4357" s="94"/>
    </row>
    <row r="4358" spans="4:4">
      <c r="D4358" s="94"/>
    </row>
    <row r="4359" spans="4:4">
      <c r="D4359" s="94"/>
    </row>
    <row r="4360" spans="4:4">
      <c r="D4360" s="94"/>
    </row>
    <row r="4361" spans="4:4">
      <c r="D4361" s="94"/>
    </row>
    <row r="4362" spans="4:4">
      <c r="D4362" s="94"/>
    </row>
    <row r="4363" spans="4:4">
      <c r="D4363" s="94"/>
    </row>
    <row r="4364" spans="4:4">
      <c r="D4364" s="94"/>
    </row>
    <row r="4365" spans="4:4">
      <c r="D4365" s="94"/>
    </row>
    <row r="4366" spans="4:4">
      <c r="D4366" s="94"/>
    </row>
    <row r="4367" spans="4:4">
      <c r="D4367" s="94"/>
    </row>
    <row r="4368" spans="4:4">
      <c r="D4368" s="94"/>
    </row>
    <row r="4369" spans="4:4">
      <c r="D4369" s="94"/>
    </row>
    <row r="4370" spans="4:4">
      <c r="D4370" s="94"/>
    </row>
    <row r="4371" spans="4:4">
      <c r="D4371" s="94"/>
    </row>
    <row r="4372" spans="4:4">
      <c r="D4372" s="94"/>
    </row>
    <row r="4373" spans="4:4">
      <c r="D4373" s="94"/>
    </row>
    <row r="4374" spans="4:4">
      <c r="D4374" s="94"/>
    </row>
    <row r="4375" spans="4:4">
      <c r="D4375" s="94"/>
    </row>
    <row r="4376" spans="4:4">
      <c r="D4376" s="94"/>
    </row>
    <row r="4377" spans="4:4">
      <c r="D4377" s="94"/>
    </row>
    <row r="4378" spans="4:4">
      <c r="D4378" s="94"/>
    </row>
    <row r="4379" spans="4:4">
      <c r="D4379" s="94"/>
    </row>
    <row r="4380" spans="4:4">
      <c r="D4380" s="94"/>
    </row>
    <row r="4381" spans="4:4">
      <c r="D4381" s="94"/>
    </row>
    <row r="4382" spans="4:4">
      <c r="D4382" s="94"/>
    </row>
    <row r="4383" spans="4:4">
      <c r="D4383" s="94"/>
    </row>
    <row r="4384" spans="4:4">
      <c r="D4384" s="94"/>
    </row>
    <row r="4385" spans="4:4">
      <c r="D4385" s="94"/>
    </row>
    <row r="4386" spans="4:4">
      <c r="D4386" s="94"/>
    </row>
    <row r="4387" spans="4:4">
      <c r="D4387" s="94"/>
    </row>
    <row r="4388" spans="4:4">
      <c r="D4388" s="94"/>
    </row>
    <row r="4389" spans="4:4">
      <c r="D4389" s="94"/>
    </row>
    <row r="4390" spans="4:4">
      <c r="D4390" s="94"/>
    </row>
    <row r="4391" spans="4:4">
      <c r="D4391" s="94"/>
    </row>
    <row r="4392" spans="4:4">
      <c r="D4392" s="94"/>
    </row>
    <row r="4393" spans="4:4">
      <c r="D4393" s="94"/>
    </row>
    <row r="4394" spans="4:4">
      <c r="D4394" s="94"/>
    </row>
    <row r="4395" spans="4:4">
      <c r="D4395" s="94"/>
    </row>
    <row r="4396" spans="4:4">
      <c r="D4396" s="94"/>
    </row>
    <row r="4397" spans="4:4">
      <c r="D4397" s="94"/>
    </row>
    <row r="4398" spans="4:4">
      <c r="D4398" s="94"/>
    </row>
    <row r="4399" spans="4:4">
      <c r="D4399" s="94"/>
    </row>
    <row r="4400" spans="4:4">
      <c r="D4400" s="94"/>
    </row>
    <row r="4401" spans="4:4">
      <c r="D4401" s="94"/>
    </row>
    <row r="4402" spans="4:4">
      <c r="D4402" s="94"/>
    </row>
    <row r="4403" spans="4:4">
      <c r="D4403" s="94"/>
    </row>
    <row r="4404" spans="4:4">
      <c r="D4404" s="94"/>
    </row>
    <row r="4405" spans="4:4">
      <c r="D4405" s="94"/>
    </row>
    <row r="4406" spans="4:4">
      <c r="D4406" s="94"/>
    </row>
    <row r="4407" spans="4:4">
      <c r="D4407" s="94"/>
    </row>
    <row r="4408" spans="4:4">
      <c r="D4408" s="94"/>
    </row>
    <row r="4409" spans="4:4">
      <c r="D4409" s="94"/>
    </row>
    <row r="4410" spans="4:4">
      <c r="D4410" s="94"/>
    </row>
    <row r="4411" spans="4:4">
      <c r="D4411" s="94"/>
    </row>
    <row r="4412" spans="4:4">
      <c r="D4412" s="94"/>
    </row>
    <row r="4413" spans="4:4">
      <c r="D4413" s="94"/>
    </row>
    <row r="4414" spans="4:4">
      <c r="D4414" s="94"/>
    </row>
    <row r="4415" spans="4:4">
      <c r="D4415" s="94"/>
    </row>
    <row r="4416" spans="4:4">
      <c r="D4416" s="94"/>
    </row>
    <row r="4417" spans="4:4">
      <c r="D4417" s="94"/>
    </row>
    <row r="4418" spans="4:4">
      <c r="D4418" s="94"/>
    </row>
    <row r="4419" spans="4:4">
      <c r="D4419" s="94"/>
    </row>
    <row r="4420" spans="4:4">
      <c r="D4420" s="94"/>
    </row>
    <row r="4421" spans="4:4">
      <c r="D4421" s="94"/>
    </row>
    <row r="4422" spans="4:4">
      <c r="D4422" s="94"/>
    </row>
    <row r="4423" spans="4:4">
      <c r="D4423" s="94"/>
    </row>
    <row r="4424" spans="4:4">
      <c r="D4424" s="94"/>
    </row>
    <row r="4425" spans="4:4">
      <c r="D4425" s="94"/>
    </row>
    <row r="4426" spans="4:4">
      <c r="D4426" s="94"/>
    </row>
    <row r="4427" spans="4:4">
      <c r="D4427" s="94"/>
    </row>
    <row r="4428" spans="4:4">
      <c r="D4428" s="94"/>
    </row>
    <row r="4429" spans="4:4">
      <c r="D4429" s="94"/>
    </row>
    <row r="4430" spans="4:4">
      <c r="D4430" s="94"/>
    </row>
    <row r="4431" spans="4:4">
      <c r="D4431" s="94"/>
    </row>
    <row r="4432" spans="4:4">
      <c r="D4432" s="94"/>
    </row>
    <row r="4433" spans="4:4">
      <c r="D4433" s="94"/>
    </row>
    <row r="4434" spans="4:4">
      <c r="D4434" s="94"/>
    </row>
    <row r="4435" spans="4:4">
      <c r="D4435" s="94"/>
    </row>
    <row r="4436" spans="4:4">
      <c r="D4436" s="94"/>
    </row>
    <row r="4437" spans="4:4">
      <c r="D4437" s="94"/>
    </row>
    <row r="4438" spans="4:4">
      <c r="D4438" s="94"/>
    </row>
    <row r="4439" spans="4:4">
      <c r="D4439" s="94"/>
    </row>
    <row r="4440" spans="4:4">
      <c r="D4440" s="94"/>
    </row>
    <row r="4441" spans="4:4">
      <c r="D4441" s="94"/>
    </row>
    <row r="4442" spans="4:4">
      <c r="D4442" s="94"/>
    </row>
    <row r="4443" spans="4:4">
      <c r="D4443" s="94"/>
    </row>
    <row r="4444" spans="4:4">
      <c r="D4444" s="94"/>
    </row>
    <row r="4445" spans="4:4">
      <c r="D4445" s="94"/>
    </row>
    <row r="4446" spans="4:4">
      <c r="D4446" s="94"/>
    </row>
    <row r="4447" spans="4:4">
      <c r="D4447" s="94"/>
    </row>
    <row r="4448" spans="4:4">
      <c r="D4448" s="94"/>
    </row>
    <row r="4449" spans="4:4">
      <c r="D4449" s="94"/>
    </row>
    <row r="4450" spans="4:4">
      <c r="D4450" s="94"/>
    </row>
    <row r="4451" spans="4:4">
      <c r="D4451" s="94"/>
    </row>
    <row r="4452" spans="4:4">
      <c r="D4452" s="94"/>
    </row>
    <row r="4453" spans="4:4">
      <c r="D4453" s="94"/>
    </row>
    <row r="4454" spans="4:4">
      <c r="D4454" s="94"/>
    </row>
    <row r="4455" spans="4:4">
      <c r="D4455" s="94"/>
    </row>
    <row r="4456" spans="4:4">
      <c r="D4456" s="94"/>
    </row>
    <row r="4457" spans="4:4">
      <c r="D4457" s="94"/>
    </row>
    <row r="4458" spans="4:4">
      <c r="D4458" s="94"/>
    </row>
    <row r="4459" spans="4:4">
      <c r="D4459" s="94"/>
    </row>
    <row r="4460" spans="4:4">
      <c r="D4460" s="94"/>
    </row>
    <row r="4461" spans="4:4">
      <c r="D4461" s="94"/>
    </row>
    <row r="4462" spans="4:4">
      <c r="D4462" s="94"/>
    </row>
    <row r="4463" spans="4:4">
      <c r="D4463" s="94"/>
    </row>
    <row r="4464" spans="4:4">
      <c r="D4464" s="94"/>
    </row>
    <row r="4465" spans="4:4">
      <c r="D4465" s="94"/>
    </row>
    <row r="4466" spans="4:4">
      <c r="D4466" s="94"/>
    </row>
    <row r="4467" spans="4:4">
      <c r="D4467" s="94"/>
    </row>
    <row r="4468" spans="4:4">
      <c r="D4468" s="94"/>
    </row>
    <row r="4469" spans="4:4">
      <c r="D4469" s="94"/>
    </row>
    <row r="4470" spans="4:4">
      <c r="D4470" s="94"/>
    </row>
    <row r="4471" spans="4:4">
      <c r="D4471" s="94"/>
    </row>
    <row r="4472" spans="4:4">
      <c r="D4472" s="94"/>
    </row>
    <row r="4473" spans="4:4">
      <c r="D4473" s="94"/>
    </row>
    <row r="4474" spans="4:4">
      <c r="D4474" s="94"/>
    </row>
    <row r="4475" spans="4:4">
      <c r="D4475" s="94"/>
    </row>
    <row r="4476" spans="4:4">
      <c r="D4476" s="94"/>
    </row>
    <row r="4477" spans="4:4">
      <c r="D4477" s="94"/>
    </row>
    <row r="4478" spans="4:4">
      <c r="D4478" s="94"/>
    </row>
    <row r="4479" spans="4:4">
      <c r="D4479" s="94"/>
    </row>
    <row r="4480" spans="4:4">
      <c r="D4480" s="94"/>
    </row>
    <row r="4481" spans="4:4">
      <c r="D4481" s="94"/>
    </row>
    <row r="4482" spans="4:4">
      <c r="D4482" s="94"/>
    </row>
    <row r="4483" spans="4:4">
      <c r="D4483" s="94"/>
    </row>
    <row r="4484" spans="4:4">
      <c r="D4484" s="94"/>
    </row>
    <row r="4485" spans="4:4">
      <c r="D4485" s="94"/>
    </row>
    <row r="4486" spans="4:4">
      <c r="D4486" s="94"/>
    </row>
    <row r="4487" spans="4:4">
      <c r="D4487" s="94"/>
    </row>
    <row r="4488" spans="4:4">
      <c r="D4488" s="94"/>
    </row>
    <row r="4489" spans="4:4">
      <c r="D4489" s="94"/>
    </row>
    <row r="4490" spans="4:4">
      <c r="D4490" s="94"/>
    </row>
    <row r="4491" spans="4:4">
      <c r="D4491" s="94"/>
    </row>
    <row r="4492" spans="4:4">
      <c r="D4492" s="94"/>
    </row>
    <row r="4493" spans="4:4">
      <c r="D4493" s="94"/>
    </row>
    <row r="4494" spans="4:4">
      <c r="D4494" s="94"/>
    </row>
    <row r="4495" spans="4:4">
      <c r="D4495" s="94"/>
    </row>
    <row r="4496" spans="4:4">
      <c r="D4496" s="94"/>
    </row>
    <row r="4497" spans="4:4">
      <c r="D4497" s="94"/>
    </row>
    <row r="4498" spans="4:4">
      <c r="D4498" s="94"/>
    </row>
    <row r="4499" spans="4:4">
      <c r="D4499" s="94"/>
    </row>
    <row r="4500" spans="4:4">
      <c r="D4500" s="94"/>
    </row>
    <row r="4501" spans="4:4">
      <c r="D4501" s="94"/>
    </row>
    <row r="4502" spans="4:4">
      <c r="D4502" s="94"/>
    </row>
    <row r="4503" spans="4:4">
      <c r="D4503" s="94"/>
    </row>
    <row r="4504" spans="4:4">
      <c r="D4504" s="94"/>
    </row>
    <row r="4505" spans="4:4">
      <c r="D4505" s="94"/>
    </row>
    <row r="4506" spans="4:4">
      <c r="D4506" s="94"/>
    </row>
    <row r="4507" spans="4:4">
      <c r="D4507" s="94"/>
    </row>
    <row r="4508" spans="4:4">
      <c r="D4508" s="94"/>
    </row>
    <row r="4509" spans="4:4">
      <c r="D4509" s="94"/>
    </row>
    <row r="4510" spans="4:4">
      <c r="D4510" s="94"/>
    </row>
    <row r="4511" spans="4:4">
      <c r="D4511" s="94"/>
    </row>
    <row r="4512" spans="4:4">
      <c r="D4512" s="94"/>
    </row>
    <row r="4513" spans="4:4">
      <c r="D4513" s="94"/>
    </row>
    <row r="4514" spans="4:4">
      <c r="D4514" s="94"/>
    </row>
    <row r="4515" spans="4:4">
      <c r="D4515" s="94"/>
    </row>
    <row r="4516" spans="4:4">
      <c r="D4516" s="94"/>
    </row>
    <row r="4517" spans="4:4">
      <c r="D4517" s="94"/>
    </row>
    <row r="4518" spans="4:4">
      <c r="D4518" s="94"/>
    </row>
    <row r="4519" spans="4:4">
      <c r="D4519" s="94"/>
    </row>
    <row r="4520" spans="4:4">
      <c r="D4520" s="94"/>
    </row>
    <row r="4521" spans="4:4">
      <c r="D4521" s="94"/>
    </row>
    <row r="4522" spans="4:4">
      <c r="D4522" s="94"/>
    </row>
    <row r="4523" spans="4:4">
      <c r="D4523" s="94"/>
    </row>
    <row r="4524" spans="4:4">
      <c r="D4524" s="94"/>
    </row>
    <row r="4525" spans="4:4">
      <c r="D4525" s="94"/>
    </row>
    <row r="4526" spans="4:4">
      <c r="D4526" s="94"/>
    </row>
    <row r="4527" spans="4:4">
      <c r="D4527" s="94"/>
    </row>
    <row r="4528" spans="4:4">
      <c r="D4528" s="94"/>
    </row>
    <row r="4529" spans="4:4">
      <c r="D4529" s="94"/>
    </row>
    <row r="4530" spans="4:4">
      <c r="D4530" s="94"/>
    </row>
    <row r="4531" spans="4:4">
      <c r="D4531" s="94"/>
    </row>
    <row r="4532" spans="4:4">
      <c r="D4532" s="94"/>
    </row>
    <row r="4533" spans="4:4">
      <c r="D4533" s="94"/>
    </row>
    <row r="4534" spans="4:4">
      <c r="D4534" s="94"/>
    </row>
    <row r="4535" spans="4:4">
      <c r="D4535" s="94"/>
    </row>
    <row r="4536" spans="4:4">
      <c r="D4536" s="94"/>
    </row>
    <row r="4537" spans="4:4">
      <c r="D4537" s="94"/>
    </row>
    <row r="4538" spans="4:4">
      <c r="D4538" s="94"/>
    </row>
    <row r="4539" spans="4:4">
      <c r="D4539" s="94"/>
    </row>
    <row r="4540" spans="4:4">
      <c r="D4540" s="94"/>
    </row>
    <row r="4541" spans="4:4">
      <c r="D4541" s="94"/>
    </row>
    <row r="4542" spans="4:4">
      <c r="D4542" s="94"/>
    </row>
    <row r="4543" spans="4:4">
      <c r="D4543" s="94"/>
    </row>
    <row r="4544" spans="4:4">
      <c r="D4544" s="94"/>
    </row>
    <row r="4545" spans="4:4">
      <c r="D4545" s="94"/>
    </row>
    <row r="4546" spans="4:4">
      <c r="D4546" s="94"/>
    </row>
    <row r="4547" spans="4:4">
      <c r="D4547" s="94"/>
    </row>
    <row r="4548" spans="4:4">
      <c r="D4548" s="94"/>
    </row>
    <row r="4549" spans="4:4">
      <c r="D4549" s="94"/>
    </row>
    <row r="4550" spans="4:4">
      <c r="D4550" s="94"/>
    </row>
    <row r="4551" spans="4:4">
      <c r="D4551" s="94"/>
    </row>
    <row r="4552" spans="4:4">
      <c r="D4552" s="94"/>
    </row>
    <row r="4553" spans="4:4">
      <c r="D4553" s="94"/>
    </row>
    <row r="4554" spans="4:4">
      <c r="D4554" s="94"/>
    </row>
    <row r="4555" spans="4:4">
      <c r="D4555" s="94"/>
    </row>
    <row r="4556" spans="4:4">
      <c r="D4556" s="94"/>
    </row>
    <row r="4557" spans="4:4">
      <c r="D4557" s="94"/>
    </row>
    <row r="4558" spans="4:4">
      <c r="D4558" s="94"/>
    </row>
    <row r="4559" spans="4:4">
      <c r="D4559" s="94"/>
    </row>
    <row r="4560" spans="4:4">
      <c r="D4560" s="94"/>
    </row>
    <row r="4561" spans="4:4">
      <c r="D4561" s="94"/>
    </row>
    <row r="4562" spans="4:4">
      <c r="D4562" s="94"/>
    </row>
    <row r="4563" spans="4:4">
      <c r="D4563" s="94"/>
    </row>
    <row r="4564" spans="4:4">
      <c r="D4564" s="94"/>
    </row>
    <row r="4565" spans="4:4">
      <c r="D4565" s="94"/>
    </row>
    <row r="4566" spans="4:4">
      <c r="D4566" s="94"/>
    </row>
    <row r="4567" spans="4:4">
      <c r="D4567" s="94"/>
    </row>
    <row r="4568" spans="4:4">
      <c r="D4568" s="94"/>
    </row>
    <row r="4569" spans="4:4">
      <c r="D4569" s="94"/>
    </row>
    <row r="4570" spans="4:4">
      <c r="D4570" s="94"/>
    </row>
    <row r="4571" spans="4:4">
      <c r="D4571" s="94"/>
    </row>
    <row r="4572" spans="4:4">
      <c r="D4572" s="94"/>
    </row>
    <row r="4573" spans="4:4">
      <c r="D4573" s="94"/>
    </row>
    <row r="4574" spans="4:4">
      <c r="D4574" s="94"/>
    </row>
    <row r="4575" spans="4:4">
      <c r="D4575" s="94"/>
    </row>
    <row r="4576" spans="4:4">
      <c r="D4576" s="94"/>
    </row>
    <row r="4577" spans="4:4">
      <c r="D4577" s="94"/>
    </row>
    <row r="4578" spans="4:4">
      <c r="D4578" s="94"/>
    </row>
    <row r="4579" spans="4:4">
      <c r="D4579" s="94"/>
    </row>
    <row r="4580" spans="4:4">
      <c r="D4580" s="94"/>
    </row>
    <row r="4581" spans="4:4">
      <c r="D4581" s="94"/>
    </row>
    <row r="4582" spans="4:4">
      <c r="D4582" s="94"/>
    </row>
    <row r="4583" spans="4:4">
      <c r="D4583" s="94"/>
    </row>
    <row r="4584" spans="4:4">
      <c r="D4584" s="94"/>
    </row>
    <row r="4585" spans="4:4">
      <c r="D4585" s="94"/>
    </row>
    <row r="4586" spans="4:4">
      <c r="D4586" s="94"/>
    </row>
    <row r="4587" spans="4:4">
      <c r="D4587" s="94"/>
    </row>
    <row r="4588" spans="4:4">
      <c r="D4588" s="94"/>
    </row>
    <row r="4589" spans="4:4">
      <c r="D4589" s="94"/>
    </row>
    <row r="4590" spans="4:4">
      <c r="D4590" s="94"/>
    </row>
    <row r="4591" spans="4:4">
      <c r="D4591" s="94"/>
    </row>
    <row r="4592" spans="4:4">
      <c r="D4592" s="94"/>
    </row>
    <row r="4593" spans="4:4">
      <c r="D4593" s="94"/>
    </row>
    <row r="4594" spans="4:4">
      <c r="D4594" s="94"/>
    </row>
    <row r="4595" spans="4:4">
      <c r="D4595" s="94"/>
    </row>
    <row r="4596" spans="4:4">
      <c r="D4596" s="94"/>
    </row>
    <row r="4597" spans="4:4">
      <c r="D4597" s="94"/>
    </row>
    <row r="4598" spans="4:4">
      <c r="D4598" s="94"/>
    </row>
    <row r="4599" spans="4:4">
      <c r="D4599" s="94"/>
    </row>
    <row r="4600" spans="4:4">
      <c r="D4600" s="94"/>
    </row>
    <row r="4601" spans="4:4">
      <c r="D4601" s="94"/>
    </row>
    <row r="4602" spans="4:4">
      <c r="D4602" s="94"/>
    </row>
    <row r="4603" spans="4:4">
      <c r="D4603" s="94"/>
    </row>
    <row r="4604" spans="4:4">
      <c r="D4604" s="94"/>
    </row>
    <row r="4605" spans="4:4">
      <c r="D4605" s="94"/>
    </row>
    <row r="4606" spans="4:4">
      <c r="D4606" s="94"/>
    </row>
    <row r="4607" spans="4:4">
      <c r="D4607" s="94"/>
    </row>
    <row r="4608" spans="4:4">
      <c r="D4608" s="94"/>
    </row>
    <row r="4609" spans="4:4">
      <c r="D4609" s="94"/>
    </row>
    <row r="4610" spans="4:4">
      <c r="D4610" s="94"/>
    </row>
    <row r="4611" spans="4:4">
      <c r="D4611" s="94"/>
    </row>
    <row r="4612" spans="4:4">
      <c r="D4612" s="94"/>
    </row>
    <row r="4613" spans="4:4">
      <c r="D4613" s="94"/>
    </row>
    <row r="4614" spans="4:4">
      <c r="D4614" s="94"/>
    </row>
    <row r="4615" spans="4:4">
      <c r="D4615" s="94"/>
    </row>
    <row r="4616" spans="4:4">
      <c r="D4616" s="94"/>
    </row>
    <row r="4617" spans="4:4">
      <c r="D4617" s="94"/>
    </row>
    <row r="4618" spans="4:4">
      <c r="D4618" s="94"/>
    </row>
    <row r="4619" spans="4:4">
      <c r="D4619" s="94"/>
    </row>
    <row r="4620" spans="4:4">
      <c r="D4620" s="94"/>
    </row>
    <row r="4621" spans="4:4">
      <c r="D4621" s="94"/>
    </row>
    <row r="4622" spans="4:4">
      <c r="D4622" s="94"/>
    </row>
    <row r="4623" spans="4:4">
      <c r="D4623" s="94"/>
    </row>
    <row r="4624" spans="4:4">
      <c r="D4624" s="94"/>
    </row>
    <row r="4625" spans="4:4">
      <c r="D4625" s="94"/>
    </row>
    <row r="4626" spans="4:4">
      <c r="D4626" s="94"/>
    </row>
    <row r="4627" spans="4:4">
      <c r="D4627" s="94"/>
    </row>
    <row r="4628" spans="4:4">
      <c r="D4628" s="94"/>
    </row>
    <row r="4629" spans="4:4">
      <c r="D4629" s="94"/>
    </row>
    <row r="4630" spans="4:4">
      <c r="D4630" s="94"/>
    </row>
    <row r="4631" spans="4:4">
      <c r="D4631" s="94"/>
    </row>
    <row r="4632" spans="4:4">
      <c r="D4632" s="94"/>
    </row>
    <row r="4633" spans="4:4">
      <c r="D4633" s="94"/>
    </row>
    <row r="4634" spans="4:4">
      <c r="D4634" s="94"/>
    </row>
    <row r="4635" spans="4:4">
      <c r="D4635" s="94"/>
    </row>
    <row r="4636" spans="4:4">
      <c r="D4636" s="94"/>
    </row>
    <row r="4637" spans="4:4">
      <c r="D4637" s="94"/>
    </row>
    <row r="4638" spans="4:4">
      <c r="D4638" s="94"/>
    </row>
    <row r="4639" spans="4:4">
      <c r="D4639" s="94"/>
    </row>
    <row r="4640" spans="4:4">
      <c r="D4640" s="94"/>
    </row>
    <row r="4641" spans="4:4">
      <c r="D4641" s="94"/>
    </row>
    <row r="4642" spans="4:4">
      <c r="D4642" s="94"/>
    </row>
    <row r="4643" spans="4:4">
      <c r="D4643" s="94"/>
    </row>
    <row r="4644" spans="4:4">
      <c r="D4644" s="94"/>
    </row>
    <row r="4645" spans="4:4">
      <c r="D4645" s="94"/>
    </row>
    <row r="4646" spans="4:4">
      <c r="D4646" s="94"/>
    </row>
    <row r="4647" spans="4:4">
      <c r="D4647" s="94"/>
    </row>
    <row r="4648" spans="4:4">
      <c r="D4648" s="94"/>
    </row>
    <row r="4649" spans="4:4">
      <c r="D4649" s="94"/>
    </row>
    <row r="4650" spans="4:4">
      <c r="D4650" s="94"/>
    </row>
    <row r="4651" spans="4:4">
      <c r="D4651" s="94"/>
    </row>
    <row r="4652" spans="4:4">
      <c r="D4652" s="94"/>
    </row>
    <row r="4653" spans="4:4">
      <c r="D4653" s="94"/>
    </row>
    <row r="4654" spans="4:4">
      <c r="D4654" s="94"/>
    </row>
    <row r="4655" spans="4:4">
      <c r="D4655" s="94"/>
    </row>
    <row r="4656" spans="4:4">
      <c r="D4656" s="94"/>
    </row>
    <row r="4657" spans="4:4">
      <c r="D4657" s="94"/>
    </row>
    <row r="4658" spans="4:4">
      <c r="D4658" s="94"/>
    </row>
    <row r="4659" spans="4:4">
      <c r="D4659" s="94"/>
    </row>
    <row r="4660" spans="4:4">
      <c r="D4660" s="94"/>
    </row>
    <row r="4661" spans="4:4">
      <c r="D4661" s="94"/>
    </row>
    <row r="4662" spans="4:4">
      <c r="D4662" s="94"/>
    </row>
    <row r="4663" spans="4:4">
      <c r="D4663" s="94"/>
    </row>
    <row r="4664" spans="4:4">
      <c r="D4664" s="94"/>
    </row>
    <row r="4665" spans="4:4">
      <c r="D4665" s="94"/>
    </row>
    <row r="4666" spans="4:4">
      <c r="D4666" s="94"/>
    </row>
    <row r="4667" spans="4:4">
      <c r="D4667" s="94"/>
    </row>
    <row r="4668" spans="4:4">
      <c r="D4668" s="94"/>
    </row>
    <row r="4669" spans="4:4">
      <c r="D4669" s="94"/>
    </row>
    <row r="4670" spans="4:4">
      <c r="D4670" s="94"/>
    </row>
    <row r="4671" spans="4:4">
      <c r="D4671" s="94"/>
    </row>
    <row r="4672" spans="4:4">
      <c r="D4672" s="94"/>
    </row>
    <row r="4673" spans="4:4">
      <c r="D4673" s="94"/>
    </row>
    <row r="4674" spans="4:4">
      <c r="D4674" s="94"/>
    </row>
    <row r="4675" spans="4:4">
      <c r="D4675" s="94"/>
    </row>
    <row r="4676" spans="4:4">
      <c r="D4676" s="94"/>
    </row>
    <row r="4677" spans="4:4">
      <c r="D4677" s="94"/>
    </row>
    <row r="4678" spans="4:4">
      <c r="D4678" s="94"/>
    </row>
    <row r="4679" spans="4:4">
      <c r="D4679" s="94"/>
    </row>
    <row r="4680" spans="4:4">
      <c r="D4680" s="94"/>
    </row>
    <row r="4681" spans="4:4">
      <c r="D4681" s="94"/>
    </row>
    <row r="4682" spans="4:4">
      <c r="D4682" s="94"/>
    </row>
    <row r="4683" spans="4:4">
      <c r="D4683" s="94"/>
    </row>
    <row r="4684" spans="4:4">
      <c r="D4684" s="94"/>
    </row>
    <row r="4685" spans="4:4">
      <c r="D4685" s="94"/>
    </row>
    <row r="4686" spans="4:4">
      <c r="D4686" s="94"/>
    </row>
    <row r="4687" spans="4:4">
      <c r="D4687" s="94"/>
    </row>
    <row r="4688" spans="4:4">
      <c r="D4688" s="94"/>
    </row>
    <row r="4689" spans="4:4">
      <c r="D4689" s="94"/>
    </row>
    <row r="4690" spans="4:4">
      <c r="D4690" s="94"/>
    </row>
    <row r="4691" spans="4:4">
      <c r="D4691" s="94"/>
    </row>
    <row r="4692" spans="4:4">
      <c r="D4692" s="94"/>
    </row>
    <row r="4693" spans="4:4">
      <c r="D4693" s="94"/>
    </row>
    <row r="4694" spans="4:4">
      <c r="D4694" s="94"/>
    </row>
    <row r="4695" spans="4:4">
      <c r="D4695" s="94"/>
    </row>
    <row r="4696" spans="4:4">
      <c r="D4696" s="94"/>
    </row>
    <row r="4697" spans="4:4">
      <c r="D4697" s="94"/>
    </row>
    <row r="4698" spans="4:4">
      <c r="D4698" s="94"/>
    </row>
    <row r="4699" spans="4:4">
      <c r="D4699" s="94"/>
    </row>
    <row r="4700" spans="4:4">
      <c r="D4700" s="94"/>
    </row>
    <row r="4701" spans="4:4">
      <c r="D4701" s="94"/>
    </row>
    <row r="4702" spans="4:4">
      <c r="D4702" s="94"/>
    </row>
    <row r="4703" spans="4:4">
      <c r="D4703" s="94"/>
    </row>
    <row r="4704" spans="4:4">
      <c r="D4704" s="94"/>
    </row>
    <row r="4705" spans="4:4">
      <c r="D4705" s="94"/>
    </row>
    <row r="4706" spans="4:4">
      <c r="D4706" s="94"/>
    </row>
    <row r="4707" spans="4:4">
      <c r="D4707" s="94"/>
    </row>
    <row r="4708" spans="4:4">
      <c r="D4708" s="94"/>
    </row>
    <row r="4709" spans="4:4">
      <c r="D4709" s="94"/>
    </row>
    <row r="4710" spans="4:4">
      <c r="D4710" s="94"/>
    </row>
    <row r="4711" spans="4:4">
      <c r="D4711" s="94"/>
    </row>
    <row r="4712" spans="4:4">
      <c r="D4712" s="94"/>
    </row>
    <row r="4713" spans="4:4">
      <c r="D4713" s="94"/>
    </row>
    <row r="4714" spans="4:4">
      <c r="D4714" s="94"/>
    </row>
    <row r="4715" spans="4:4">
      <c r="D4715" s="94"/>
    </row>
    <row r="4716" spans="4:4">
      <c r="D4716" s="94"/>
    </row>
    <row r="4717" spans="4:4">
      <c r="D4717" s="94"/>
    </row>
    <row r="4718" spans="4:4">
      <c r="D4718" s="94"/>
    </row>
    <row r="4719" spans="4:4">
      <c r="D4719" s="94"/>
    </row>
    <row r="4720" spans="4:4">
      <c r="D4720" s="94"/>
    </row>
    <row r="4721" spans="4:4">
      <c r="D4721" s="94"/>
    </row>
    <row r="4722" spans="4:4">
      <c r="D4722" s="94"/>
    </row>
    <row r="4723" spans="4:4">
      <c r="D4723" s="94"/>
    </row>
    <row r="4724" spans="4:4">
      <c r="D4724" s="94"/>
    </row>
    <row r="4725" spans="4:4">
      <c r="D4725" s="94"/>
    </row>
    <row r="4726" spans="4:4">
      <c r="D4726" s="94"/>
    </row>
    <row r="4727" spans="4:4">
      <c r="D4727" s="94"/>
    </row>
    <row r="4728" spans="4:4">
      <c r="D4728" s="94"/>
    </row>
    <row r="4729" spans="4:4">
      <c r="D4729" s="94"/>
    </row>
    <row r="4730" spans="4:4">
      <c r="D4730" s="94"/>
    </row>
    <row r="4731" spans="4:4">
      <c r="D4731" s="94"/>
    </row>
    <row r="4732" spans="4:4">
      <c r="D4732" s="94"/>
    </row>
    <row r="4733" spans="4:4">
      <c r="D4733" s="94"/>
    </row>
    <row r="4734" spans="4:4">
      <c r="D4734" s="94"/>
    </row>
    <row r="4735" spans="4:4">
      <c r="D4735" s="94"/>
    </row>
    <row r="4736" spans="4:4">
      <c r="D4736" s="94"/>
    </row>
    <row r="4737" spans="4:4">
      <c r="D4737" s="94"/>
    </row>
    <row r="4738" spans="4:4">
      <c r="D4738" s="94"/>
    </row>
    <row r="4739" spans="4:4">
      <c r="D4739" s="94"/>
    </row>
    <row r="4740" spans="4:4">
      <c r="D4740" s="94"/>
    </row>
    <row r="4741" spans="4:4">
      <c r="D4741" s="94"/>
    </row>
    <row r="4742" spans="4:4">
      <c r="D4742" s="94"/>
    </row>
    <row r="4743" spans="4:4">
      <c r="D4743" s="94"/>
    </row>
    <row r="4744" spans="4:4">
      <c r="D4744" s="94"/>
    </row>
    <row r="4745" spans="4:4">
      <c r="D4745" s="94"/>
    </row>
    <row r="4746" spans="4:4">
      <c r="D4746" s="94"/>
    </row>
    <row r="4747" spans="4:4">
      <c r="D4747" s="94"/>
    </row>
    <row r="4748" spans="4:4">
      <c r="D4748" s="94"/>
    </row>
    <row r="4749" spans="4:4">
      <c r="D4749" s="94"/>
    </row>
    <row r="4750" spans="4:4">
      <c r="D4750" s="94"/>
    </row>
    <row r="4751" spans="4:4">
      <c r="D4751" s="94"/>
    </row>
    <row r="4752" spans="4:4">
      <c r="D4752" s="94"/>
    </row>
    <row r="4753" spans="4:4">
      <c r="D4753" s="94"/>
    </row>
    <row r="4754" spans="4:4">
      <c r="D4754" s="94"/>
    </row>
    <row r="4755" spans="4:4">
      <c r="D4755" s="94"/>
    </row>
    <row r="4756" spans="4:4">
      <c r="D4756" s="94"/>
    </row>
    <row r="4757" spans="4:4">
      <c r="D4757" s="94"/>
    </row>
    <row r="4758" spans="4:4">
      <c r="D4758" s="94"/>
    </row>
    <row r="4759" spans="4:4">
      <c r="D4759" s="94"/>
    </row>
    <row r="4760" spans="4:4">
      <c r="D4760" s="94"/>
    </row>
    <row r="4761" spans="4:4">
      <c r="D4761" s="94"/>
    </row>
    <row r="4762" spans="4:4">
      <c r="D4762" s="94"/>
    </row>
    <row r="4763" spans="4:4">
      <c r="D4763" s="94"/>
    </row>
    <row r="4764" spans="4:4">
      <c r="D4764" s="94"/>
    </row>
    <row r="4765" spans="4:4">
      <c r="D4765" s="94"/>
    </row>
    <row r="4766" spans="4:4">
      <c r="D4766" s="94"/>
    </row>
    <row r="4767" spans="4:4">
      <c r="D4767" s="94"/>
    </row>
    <row r="4768" spans="4:4">
      <c r="D4768" s="94"/>
    </row>
    <row r="4769" spans="4:4">
      <c r="D4769" s="94"/>
    </row>
    <row r="4770" spans="4:4">
      <c r="D4770" s="94"/>
    </row>
    <row r="4771" spans="4:4">
      <c r="D4771" s="94"/>
    </row>
    <row r="4772" spans="4:4">
      <c r="D4772" s="94"/>
    </row>
    <row r="4773" spans="4:4">
      <c r="D4773" s="94"/>
    </row>
    <row r="4774" spans="4:4">
      <c r="D4774" s="94"/>
    </row>
    <row r="4775" spans="4:4">
      <c r="D4775" s="94"/>
    </row>
    <row r="4776" spans="4:4">
      <c r="D4776" s="94"/>
    </row>
    <row r="4777" spans="4:4">
      <c r="D4777" s="94"/>
    </row>
    <row r="4778" spans="4:4">
      <c r="D4778" s="94"/>
    </row>
    <row r="4779" spans="4:4">
      <c r="D4779" s="94"/>
    </row>
    <row r="4780" spans="4:4">
      <c r="D4780" s="94"/>
    </row>
    <row r="4781" spans="4:4">
      <c r="D4781" s="94"/>
    </row>
    <row r="4782" spans="4:4">
      <c r="D4782" s="94"/>
    </row>
    <row r="4783" spans="4:4">
      <c r="D4783" s="94"/>
    </row>
    <row r="4784" spans="4:4">
      <c r="D4784" s="94"/>
    </row>
    <row r="4785" spans="4:4">
      <c r="D4785" s="94"/>
    </row>
    <row r="4786" spans="4:4">
      <c r="D4786" s="94"/>
    </row>
    <row r="4787" spans="4:4">
      <c r="D4787" s="94"/>
    </row>
    <row r="4788" spans="4:4">
      <c r="D4788" s="94"/>
    </row>
    <row r="4789" spans="4:4">
      <c r="D4789" s="94"/>
    </row>
    <row r="4790" spans="4:4">
      <c r="D4790" s="94"/>
    </row>
    <row r="4791" spans="4:4">
      <c r="D4791" s="94"/>
    </row>
    <row r="4792" spans="4:4">
      <c r="D4792" s="94"/>
    </row>
    <row r="4793" spans="4:4">
      <c r="D4793" s="94"/>
    </row>
    <row r="4794" spans="4:4">
      <c r="D4794" s="94"/>
    </row>
    <row r="4795" spans="4:4">
      <c r="D4795" s="94"/>
    </row>
    <row r="4796" spans="4:4">
      <c r="D4796" s="94"/>
    </row>
    <row r="4797" spans="4:4">
      <c r="D4797" s="94"/>
    </row>
    <row r="4798" spans="4:4">
      <c r="D4798" s="94"/>
    </row>
    <row r="4799" spans="4:4">
      <c r="D4799" s="94"/>
    </row>
    <row r="4800" spans="4:4">
      <c r="D4800" s="94"/>
    </row>
    <row r="4801" spans="4:4">
      <c r="D4801" s="94"/>
    </row>
    <row r="4802" spans="4:4">
      <c r="D4802" s="94"/>
    </row>
    <row r="4803" spans="4:4">
      <c r="D4803" s="94"/>
    </row>
    <row r="4804" spans="4:4">
      <c r="D4804" s="94"/>
    </row>
    <row r="4805" spans="4:4">
      <c r="D4805" s="94"/>
    </row>
    <row r="4806" spans="4:4">
      <c r="D4806" s="94"/>
    </row>
    <row r="4807" spans="4:4">
      <c r="D4807" s="94"/>
    </row>
    <row r="4808" spans="4:4">
      <c r="D4808" s="94"/>
    </row>
    <row r="4809" spans="4:4">
      <c r="D4809" s="94"/>
    </row>
    <row r="4810" spans="4:4">
      <c r="D4810" s="94"/>
    </row>
    <row r="4811" spans="4:4">
      <c r="D4811" s="94"/>
    </row>
    <row r="4812" spans="4:4">
      <c r="D4812" s="94"/>
    </row>
    <row r="4813" spans="4:4">
      <c r="D4813" s="94"/>
    </row>
    <row r="4814" spans="4:4">
      <c r="D4814" s="94"/>
    </row>
    <row r="4815" spans="4:4">
      <c r="D4815" s="94"/>
    </row>
    <row r="4816" spans="4:4">
      <c r="D4816" s="94"/>
    </row>
    <row r="4817" spans="4:4">
      <c r="D4817" s="94"/>
    </row>
    <row r="4818" spans="4:4">
      <c r="D4818" s="94"/>
    </row>
    <row r="4819" spans="4:4">
      <c r="D4819" s="94"/>
    </row>
    <row r="4820" spans="4:4">
      <c r="D4820" s="94"/>
    </row>
    <row r="4821" spans="4:4">
      <c r="D4821" s="94"/>
    </row>
    <row r="4822" spans="4:4">
      <c r="D4822" s="94"/>
    </row>
    <row r="4823" spans="4:4">
      <c r="D4823" s="94"/>
    </row>
    <row r="4824" spans="4:4">
      <c r="D4824" s="94"/>
    </row>
    <row r="4825" spans="4:4">
      <c r="D4825" s="94"/>
    </row>
    <row r="4826" spans="4:4">
      <c r="D4826" s="94"/>
    </row>
    <row r="4827" spans="4:4">
      <c r="D4827" s="94"/>
    </row>
    <row r="4828" spans="4:4">
      <c r="D4828" s="94"/>
    </row>
    <row r="4829" spans="4:4">
      <c r="D4829" s="94"/>
    </row>
    <row r="4830" spans="4:4">
      <c r="D4830" s="94"/>
    </row>
    <row r="4831" spans="4:4">
      <c r="D4831" s="94"/>
    </row>
    <row r="4832" spans="4:4">
      <c r="D4832" s="94"/>
    </row>
    <row r="4833" spans="4:4">
      <c r="D4833" s="94"/>
    </row>
    <row r="4834" spans="4:4">
      <c r="D4834" s="94"/>
    </row>
    <row r="4835" spans="4:4">
      <c r="D4835" s="94"/>
    </row>
    <row r="4836" spans="4:4">
      <c r="D4836" s="94"/>
    </row>
    <row r="4837" spans="4:4">
      <c r="D4837" s="94"/>
    </row>
    <row r="4838" spans="4:4">
      <c r="D4838" s="94"/>
    </row>
    <row r="4839" spans="4:4">
      <c r="D4839" s="94"/>
    </row>
    <row r="4840" spans="4:4">
      <c r="D4840" s="94"/>
    </row>
    <row r="4841" spans="4:4">
      <c r="D4841" s="94"/>
    </row>
    <row r="4842" spans="4:4">
      <c r="D4842" s="94"/>
    </row>
    <row r="4843" spans="4:4">
      <c r="D4843" s="94"/>
    </row>
    <row r="4844" spans="4:4">
      <c r="D4844" s="94"/>
    </row>
    <row r="4845" spans="4:4">
      <c r="D4845" s="94"/>
    </row>
    <row r="4846" spans="4:4">
      <c r="D4846" s="94"/>
    </row>
    <row r="4847" spans="4:4">
      <c r="D4847" s="94"/>
    </row>
    <row r="4848" spans="4:4">
      <c r="D4848" s="94"/>
    </row>
    <row r="4849" spans="4:4">
      <c r="D4849" s="94"/>
    </row>
    <row r="4850" spans="4:4">
      <c r="D4850" s="94"/>
    </row>
    <row r="4851" spans="4:4">
      <c r="D4851" s="94"/>
    </row>
    <row r="4852" spans="4:4">
      <c r="D4852" s="94"/>
    </row>
    <row r="4853" spans="4:4">
      <c r="D4853" s="94"/>
    </row>
    <row r="4854" spans="4:4">
      <c r="D4854" s="94"/>
    </row>
    <row r="4855" spans="4:4">
      <c r="D4855" s="94"/>
    </row>
    <row r="4856" spans="4:4">
      <c r="D4856" s="94"/>
    </row>
    <row r="4857" spans="4:4">
      <c r="D4857" s="94"/>
    </row>
    <row r="4858" spans="4:4">
      <c r="D4858" s="94"/>
    </row>
    <row r="4859" spans="4:4">
      <c r="D4859" s="94"/>
    </row>
    <row r="4860" spans="4:4">
      <c r="D4860" s="94"/>
    </row>
    <row r="4861" spans="4:4">
      <c r="D4861" s="94"/>
    </row>
    <row r="4862" spans="4:4">
      <c r="D4862" s="94"/>
    </row>
    <row r="4863" spans="4:4">
      <c r="D4863" s="94"/>
    </row>
    <row r="4864" spans="4:4">
      <c r="D4864" s="94"/>
    </row>
    <row r="4865" spans="4:4">
      <c r="D4865" s="94"/>
    </row>
    <row r="4866" spans="4:4">
      <c r="D4866" s="94"/>
    </row>
    <row r="4867" spans="4:4">
      <c r="D4867" s="94"/>
    </row>
    <row r="4868" spans="4:4">
      <c r="D4868" s="94"/>
    </row>
    <row r="4869" spans="4:4">
      <c r="D4869" s="94"/>
    </row>
    <row r="4870" spans="4:4">
      <c r="D4870" s="94"/>
    </row>
    <row r="4871" spans="4:4">
      <c r="D4871" s="94"/>
    </row>
    <row r="4872" spans="4:4">
      <c r="D4872" s="94"/>
    </row>
    <row r="4873" spans="4:4">
      <c r="D4873" s="94"/>
    </row>
    <row r="4874" spans="4:4">
      <c r="D4874" s="94"/>
    </row>
    <row r="4875" spans="4:4">
      <c r="D4875" s="94"/>
    </row>
    <row r="4876" spans="4:4">
      <c r="D4876" s="94"/>
    </row>
    <row r="4877" spans="4:4">
      <c r="D4877" s="94"/>
    </row>
    <row r="4878" spans="4:4">
      <c r="D4878" s="94"/>
    </row>
    <row r="4879" spans="4:4">
      <c r="D4879" s="94"/>
    </row>
    <row r="4880" spans="4:4">
      <c r="D4880" s="94"/>
    </row>
    <row r="4881" spans="4:4">
      <c r="D4881" s="94"/>
    </row>
    <row r="4882" spans="4:4">
      <c r="D4882" s="94"/>
    </row>
    <row r="4883" spans="4:4">
      <c r="D4883" s="94"/>
    </row>
    <row r="4884" spans="4:4">
      <c r="D4884" s="94"/>
    </row>
    <row r="4885" spans="4:4">
      <c r="D4885" s="94"/>
    </row>
    <row r="4886" spans="4:4">
      <c r="D4886" s="94"/>
    </row>
    <row r="4887" spans="4:4">
      <c r="D4887" s="94"/>
    </row>
    <row r="4888" spans="4:4">
      <c r="D4888" s="94"/>
    </row>
    <row r="4889" spans="4:4">
      <c r="D4889" s="94"/>
    </row>
    <row r="4890" spans="4:4">
      <c r="D4890" s="94"/>
    </row>
    <row r="4891" spans="4:4">
      <c r="D4891" s="94"/>
    </row>
    <row r="4892" spans="4:4">
      <c r="D4892" s="94"/>
    </row>
    <row r="4893" spans="4:4">
      <c r="D4893" s="94"/>
    </row>
    <row r="4894" spans="4:4">
      <c r="D4894" s="94"/>
    </row>
    <row r="4895" spans="4:4">
      <c r="D4895" s="94"/>
    </row>
    <row r="4896" spans="4:4">
      <c r="D4896" s="94"/>
    </row>
    <row r="4897" spans="4:4">
      <c r="D4897" s="94"/>
    </row>
    <row r="4898" spans="4:4">
      <c r="D4898" s="94"/>
    </row>
    <row r="4899" spans="4:4">
      <c r="D4899" s="94"/>
    </row>
    <row r="4900" spans="4:4">
      <c r="D4900" s="94"/>
    </row>
    <row r="4901" spans="4:4">
      <c r="D4901" s="94"/>
    </row>
    <row r="4902" spans="4:4">
      <c r="D4902" s="94"/>
    </row>
    <row r="4903" spans="4:4">
      <c r="D4903" s="94"/>
    </row>
    <row r="4904" spans="4:4">
      <c r="D4904" s="94"/>
    </row>
    <row r="4905" spans="4:4">
      <c r="D4905" s="94"/>
    </row>
    <row r="4906" spans="4:4">
      <c r="D4906" s="94"/>
    </row>
    <row r="4907" spans="4:4">
      <c r="D4907" s="94"/>
    </row>
    <row r="4908" spans="4:4">
      <c r="D4908" s="94"/>
    </row>
    <row r="4909" spans="4:4">
      <c r="D4909" s="94"/>
    </row>
    <row r="4910" spans="4:4">
      <c r="D4910" s="94"/>
    </row>
    <row r="4911" spans="4:4">
      <c r="D4911" s="94"/>
    </row>
    <row r="4912" spans="4:4">
      <c r="D4912" s="94"/>
    </row>
    <row r="4913" spans="4:4">
      <c r="D4913" s="94"/>
    </row>
    <row r="4914" spans="4:4">
      <c r="D4914" s="94"/>
    </row>
    <row r="4915" spans="4:4">
      <c r="D4915" s="94"/>
    </row>
    <row r="4916" spans="4:4">
      <c r="D4916" s="94"/>
    </row>
    <row r="4917" spans="4:4">
      <c r="D4917" s="94"/>
    </row>
    <row r="4918" spans="4:4">
      <c r="D4918" s="94"/>
    </row>
    <row r="4919" spans="4:4">
      <c r="D4919" s="94"/>
    </row>
    <row r="4920" spans="4:4">
      <c r="D4920" s="94"/>
    </row>
    <row r="4921" spans="4:4">
      <c r="D4921" s="94"/>
    </row>
    <row r="4922" spans="4:4">
      <c r="D4922" s="94"/>
    </row>
    <row r="4923" spans="4:4">
      <c r="D4923" s="94"/>
    </row>
    <row r="4924" spans="4:4">
      <c r="D4924" s="94"/>
    </row>
    <row r="4925" spans="4:4">
      <c r="D4925" s="94"/>
    </row>
    <row r="4926" spans="4:4">
      <c r="D4926" s="94"/>
    </row>
    <row r="4927" spans="4:4">
      <c r="D4927" s="94"/>
    </row>
    <row r="4928" spans="4:4">
      <c r="D4928" s="94"/>
    </row>
    <row r="4929" spans="4:4">
      <c r="D4929" s="94"/>
    </row>
    <row r="4930" spans="4:4">
      <c r="D4930" s="94"/>
    </row>
    <row r="4931" spans="4:4">
      <c r="D4931" s="94"/>
    </row>
    <row r="4932" spans="4:4">
      <c r="D4932" s="94"/>
    </row>
    <row r="4933" spans="4:4">
      <c r="D4933" s="94"/>
    </row>
    <row r="4934" spans="4:4">
      <c r="D4934" s="94"/>
    </row>
    <row r="4935" spans="4:4">
      <c r="D4935" s="94"/>
    </row>
    <row r="4936" spans="4:4">
      <c r="D4936" s="94"/>
    </row>
    <row r="4937" spans="4:4">
      <c r="D4937" s="94"/>
    </row>
    <row r="4938" spans="4:4">
      <c r="D4938" s="94"/>
    </row>
    <row r="4939" spans="4:4">
      <c r="D4939" s="94"/>
    </row>
    <row r="4940" spans="4:4">
      <c r="D4940" s="94"/>
    </row>
    <row r="4941" spans="4:4">
      <c r="D4941" s="94"/>
    </row>
    <row r="4942" spans="4:4">
      <c r="D4942" s="94"/>
    </row>
    <row r="4943" spans="4:4">
      <c r="D4943" s="94"/>
    </row>
    <row r="4944" spans="4:4">
      <c r="D4944" s="94"/>
    </row>
    <row r="4945" spans="4:4">
      <c r="D4945" s="94"/>
    </row>
    <row r="4946" spans="4:4">
      <c r="D4946" s="94"/>
    </row>
    <row r="4947" spans="4:4">
      <c r="D4947" s="94"/>
    </row>
    <row r="4948" spans="4:4">
      <c r="D4948" s="94"/>
    </row>
    <row r="4949" spans="4:4">
      <c r="D4949" s="94"/>
    </row>
    <row r="4950" spans="4:4">
      <c r="D4950" s="94"/>
    </row>
    <row r="4951" spans="4:4">
      <c r="D4951" s="94"/>
    </row>
    <row r="4952" spans="4:4">
      <c r="D4952" s="94"/>
    </row>
    <row r="4953" spans="4:4">
      <c r="D4953" s="94"/>
    </row>
    <row r="4954" spans="4:4">
      <c r="D4954" s="94"/>
    </row>
    <row r="4955" spans="4:4">
      <c r="D4955" s="94"/>
    </row>
    <row r="4956" spans="4:4">
      <c r="D4956" s="94"/>
    </row>
    <row r="4957" spans="4:4">
      <c r="D4957" s="94"/>
    </row>
    <row r="4958" spans="4:4">
      <c r="D4958" s="94"/>
    </row>
    <row r="4959" spans="4:4">
      <c r="D4959" s="94"/>
    </row>
    <row r="4960" spans="4:4">
      <c r="D4960" s="94"/>
    </row>
    <row r="4961" spans="4:4">
      <c r="D4961" s="94"/>
    </row>
    <row r="4962" spans="4:4">
      <c r="D4962" s="94"/>
    </row>
    <row r="4963" spans="4:4">
      <c r="D4963" s="94"/>
    </row>
    <row r="4964" spans="4:4">
      <c r="D4964" s="94"/>
    </row>
    <row r="4965" spans="4:4">
      <c r="D4965" s="94"/>
    </row>
    <row r="4966" spans="4:4">
      <c r="D4966" s="94"/>
    </row>
    <row r="4967" spans="4:4">
      <c r="D4967" s="94"/>
    </row>
    <row r="4968" spans="4:4">
      <c r="D4968" s="94"/>
    </row>
    <row r="4969" spans="4:4">
      <c r="D4969" s="94"/>
    </row>
    <row r="4970" spans="4:4">
      <c r="D4970" s="94"/>
    </row>
    <row r="4971" spans="4:4">
      <c r="D4971" s="94"/>
    </row>
    <row r="4972" spans="4:4">
      <c r="D4972" s="94"/>
    </row>
    <row r="4973" spans="4:4">
      <c r="D4973" s="94"/>
    </row>
    <row r="4974" spans="4:4">
      <c r="D4974" s="94"/>
    </row>
    <row r="4975" spans="4:4">
      <c r="D4975" s="94"/>
    </row>
    <row r="4976" spans="4:4">
      <c r="D4976" s="94"/>
    </row>
    <row r="4977" spans="4:4">
      <c r="D4977" s="94"/>
    </row>
    <row r="4978" spans="4:4">
      <c r="D4978" s="94"/>
    </row>
    <row r="4979" spans="4:4">
      <c r="D4979" s="94"/>
    </row>
    <row r="4980" spans="4:4">
      <c r="D4980" s="94"/>
    </row>
    <row r="4981" spans="4:4">
      <c r="D4981" s="94"/>
    </row>
    <row r="4982" spans="4:4">
      <c r="D4982" s="94"/>
    </row>
    <row r="4983" spans="4:4">
      <c r="D4983" s="94"/>
    </row>
    <row r="4984" spans="4:4">
      <c r="D4984" s="94"/>
    </row>
    <row r="4985" spans="4:4">
      <c r="D4985" s="94"/>
    </row>
    <row r="4986" spans="4:4">
      <c r="D4986" s="94"/>
    </row>
    <row r="4987" spans="4:4">
      <c r="D4987" s="94"/>
    </row>
    <row r="4988" spans="4:4">
      <c r="D4988" s="94"/>
    </row>
    <row r="4989" spans="4:4">
      <c r="D4989" s="94"/>
    </row>
    <row r="4990" spans="4:4">
      <c r="D4990" s="94"/>
    </row>
    <row r="4991" spans="4:4">
      <c r="D4991" s="94"/>
    </row>
    <row r="4992" spans="4:4">
      <c r="D4992" s="94"/>
    </row>
    <row r="4993" spans="4:4">
      <c r="D4993" s="94"/>
    </row>
    <row r="4994" spans="4:4">
      <c r="D4994" s="94"/>
    </row>
    <row r="4995" spans="4:4">
      <c r="D4995" s="94"/>
    </row>
    <row r="4996" spans="4:4">
      <c r="D4996" s="94"/>
    </row>
    <row r="4997" spans="4:4">
      <c r="D4997" s="94"/>
    </row>
    <row r="4998" spans="4:4">
      <c r="D4998" s="94"/>
    </row>
    <row r="4999" spans="4:4">
      <c r="D4999" s="94"/>
    </row>
    <row r="5000" spans="4:4">
      <c r="D5000" s="94"/>
    </row>
    <row r="5001" spans="4:4">
      <c r="D5001" s="94"/>
    </row>
    <row r="5002" spans="4:4">
      <c r="D5002" s="94"/>
    </row>
    <row r="5003" spans="4:4">
      <c r="D5003" s="94"/>
    </row>
    <row r="5004" spans="4:4">
      <c r="D5004" s="94"/>
    </row>
    <row r="5005" spans="4:4">
      <c r="D5005" s="94"/>
    </row>
    <row r="5006" spans="4:4">
      <c r="D5006" s="94"/>
    </row>
    <row r="5007" spans="4:4">
      <c r="D5007" s="94"/>
    </row>
    <row r="5008" spans="4:4">
      <c r="D5008" s="94"/>
    </row>
    <row r="5009" spans="4:4">
      <c r="D5009" s="94"/>
    </row>
    <row r="5010" spans="4:4">
      <c r="D5010" s="94"/>
    </row>
    <row r="5011" spans="4:4">
      <c r="D5011" s="94"/>
    </row>
    <row r="5012" spans="4:4">
      <c r="D5012" s="94"/>
    </row>
    <row r="5013" spans="4:4">
      <c r="D5013" s="94"/>
    </row>
    <row r="5014" spans="4:4">
      <c r="D5014" s="94"/>
    </row>
    <row r="5015" spans="4:4">
      <c r="D5015" s="94"/>
    </row>
    <row r="5016" spans="4:4">
      <c r="D5016" s="94"/>
    </row>
    <row r="5017" spans="4:4">
      <c r="D5017" s="94"/>
    </row>
    <row r="5018" spans="4:4">
      <c r="D5018" s="94"/>
    </row>
    <row r="5019" spans="4:4">
      <c r="D5019" s="94"/>
    </row>
    <row r="5020" spans="4:4">
      <c r="D5020" s="94"/>
    </row>
    <row r="5021" spans="4:4">
      <c r="D5021" s="94"/>
    </row>
    <row r="5022" spans="4:4">
      <c r="D5022" s="94"/>
    </row>
    <row r="5023" spans="4:4">
      <c r="D5023" s="94"/>
    </row>
    <row r="5024" spans="4:4">
      <c r="D5024" s="94"/>
    </row>
    <row r="5025" spans="4:4">
      <c r="D5025" s="94"/>
    </row>
    <row r="5026" spans="4:4">
      <c r="D5026" s="94"/>
    </row>
    <row r="5027" spans="4:4">
      <c r="D5027" s="94"/>
    </row>
    <row r="5028" spans="4:4">
      <c r="D5028" s="94"/>
    </row>
    <row r="5029" spans="4:4">
      <c r="D5029" s="94"/>
    </row>
    <row r="5030" spans="4:4">
      <c r="D5030" s="94"/>
    </row>
    <row r="5031" spans="4:4">
      <c r="D5031" s="94"/>
    </row>
    <row r="5032" spans="4:4">
      <c r="D5032" s="94"/>
    </row>
    <row r="5033" spans="4:4">
      <c r="D5033" s="94"/>
    </row>
    <row r="5034" spans="4:4">
      <c r="D5034" s="94"/>
    </row>
    <row r="5035" spans="4:4">
      <c r="D5035" s="94"/>
    </row>
    <row r="5036" spans="4:4">
      <c r="D5036" s="94"/>
    </row>
    <row r="5037" spans="4:4">
      <c r="D5037" s="94"/>
    </row>
    <row r="5038" spans="4:4">
      <c r="D5038" s="94"/>
    </row>
    <row r="5039" spans="4:4">
      <c r="D5039" s="94"/>
    </row>
    <row r="5040" spans="4:4">
      <c r="D5040" s="94"/>
    </row>
    <row r="5041" spans="4:4">
      <c r="D5041" s="94"/>
    </row>
    <row r="5042" spans="4:4">
      <c r="D5042" s="94"/>
    </row>
    <row r="5043" spans="4:4">
      <c r="D5043" s="94"/>
    </row>
    <row r="5044" spans="4:4">
      <c r="D5044" s="94"/>
    </row>
    <row r="5045" spans="4:4">
      <c r="D5045" s="94"/>
    </row>
    <row r="5046" spans="4:4">
      <c r="D5046" s="94"/>
    </row>
    <row r="5047" spans="4:4">
      <c r="D5047" s="94"/>
    </row>
    <row r="5048" spans="4:4">
      <c r="D5048" s="94"/>
    </row>
    <row r="5049" spans="4:4">
      <c r="D5049" s="94"/>
    </row>
    <row r="5050" spans="4:4">
      <c r="D5050" s="94"/>
    </row>
    <row r="5051" spans="4:4">
      <c r="D5051" s="94"/>
    </row>
    <row r="5052" spans="4:4">
      <c r="D5052" s="94"/>
    </row>
    <row r="5053" spans="4:4">
      <c r="D5053" s="94"/>
    </row>
    <row r="5054" spans="4:4">
      <c r="D5054" s="94"/>
    </row>
    <row r="5055" spans="4:4">
      <c r="D5055" s="94"/>
    </row>
    <row r="5056" spans="4:4">
      <c r="D5056" s="94"/>
    </row>
    <row r="5057" spans="4:4">
      <c r="D5057" s="94"/>
    </row>
    <row r="5058" spans="4:4">
      <c r="D5058" s="94"/>
    </row>
    <row r="5059" spans="4:4">
      <c r="D5059" s="94"/>
    </row>
    <row r="5060" spans="4:4">
      <c r="D5060" s="94"/>
    </row>
    <row r="5061" spans="4:4">
      <c r="D5061" s="94"/>
    </row>
    <row r="5062" spans="4:4">
      <c r="D5062" s="94"/>
    </row>
    <row r="5063" spans="4:4">
      <c r="D5063" s="94"/>
    </row>
    <row r="5064" spans="4:4">
      <c r="D5064" s="94"/>
    </row>
    <row r="5065" spans="4:4">
      <c r="D5065" s="94"/>
    </row>
    <row r="5066" spans="4:4">
      <c r="D5066" s="94"/>
    </row>
    <row r="5067" spans="4:4">
      <c r="D5067" s="94"/>
    </row>
    <row r="5068" spans="4:4">
      <c r="D5068" s="94"/>
    </row>
    <row r="5069" spans="4:4">
      <c r="D5069" s="94"/>
    </row>
    <row r="5070" spans="4:4">
      <c r="D5070" s="94"/>
    </row>
    <row r="5071" spans="4:4">
      <c r="D5071" s="94"/>
    </row>
    <row r="5072" spans="4:4">
      <c r="D5072" s="94"/>
    </row>
    <row r="5073" spans="4:4">
      <c r="D5073" s="94"/>
    </row>
    <row r="5074" spans="4:4">
      <c r="D5074" s="94"/>
    </row>
    <row r="5075" spans="4:4">
      <c r="D5075" s="94"/>
    </row>
    <row r="5076" spans="4:4">
      <c r="D5076" s="94"/>
    </row>
    <row r="5077" spans="4:4">
      <c r="D5077" s="94"/>
    </row>
    <row r="5078" spans="4:4">
      <c r="D5078" s="94"/>
    </row>
    <row r="5079" spans="4:4">
      <c r="D5079" s="94"/>
    </row>
    <row r="5080" spans="4:4">
      <c r="D5080" s="94"/>
    </row>
    <row r="5081" spans="4:4">
      <c r="D5081" s="94"/>
    </row>
    <row r="5082" spans="4:4">
      <c r="D5082" s="94"/>
    </row>
    <row r="5083" spans="4:4">
      <c r="D5083" s="94"/>
    </row>
    <row r="5084" spans="4:4">
      <c r="D5084" s="94"/>
    </row>
    <row r="5085" spans="4:4">
      <c r="D5085" s="94"/>
    </row>
    <row r="5086" spans="4:4">
      <c r="D5086" s="94"/>
    </row>
    <row r="5087" spans="4:4">
      <c r="D5087" s="94"/>
    </row>
    <row r="5088" spans="4:4">
      <c r="D5088" s="94"/>
    </row>
    <row r="5089" spans="4:4">
      <c r="D5089" s="94"/>
    </row>
    <row r="5090" spans="4:4">
      <c r="D5090" s="94"/>
    </row>
    <row r="5091" spans="4:4">
      <c r="D5091" s="94"/>
    </row>
    <row r="5092" spans="4:4">
      <c r="D5092" s="94"/>
    </row>
    <row r="5093" spans="4:4">
      <c r="D5093" s="94"/>
    </row>
    <row r="5094" spans="4:4">
      <c r="D5094" s="94"/>
    </row>
    <row r="5095" spans="4:4">
      <c r="D5095" s="94"/>
    </row>
    <row r="5096" spans="4:4">
      <c r="D5096" s="94"/>
    </row>
    <row r="5097" spans="4:4">
      <c r="D5097" s="94"/>
    </row>
    <row r="5098" spans="4:4">
      <c r="D5098" s="94"/>
    </row>
    <row r="5099" spans="4:4">
      <c r="D5099" s="94"/>
    </row>
    <row r="5100" spans="4:4">
      <c r="D5100" s="94"/>
    </row>
    <row r="5101" spans="4:4">
      <c r="D5101" s="94"/>
    </row>
    <row r="5102" spans="4:4">
      <c r="D5102" s="94"/>
    </row>
    <row r="5103" spans="4:4">
      <c r="D5103" s="94"/>
    </row>
    <row r="5104" spans="4:4">
      <c r="D5104" s="94"/>
    </row>
    <row r="5105" spans="4:4">
      <c r="D5105" s="94"/>
    </row>
    <row r="5106" spans="4:4">
      <c r="D5106" s="94"/>
    </row>
    <row r="5107" spans="4:4">
      <c r="D5107" s="94"/>
    </row>
    <row r="5108" spans="4:4">
      <c r="D5108" s="94"/>
    </row>
    <row r="5109" spans="4:4">
      <c r="D5109" s="94"/>
    </row>
    <row r="5110" spans="4:4">
      <c r="D5110" s="94"/>
    </row>
    <row r="5111" spans="4:4">
      <c r="D5111" s="94"/>
    </row>
    <row r="5112" spans="4:4">
      <c r="D5112" s="94"/>
    </row>
    <row r="5113" spans="4:4">
      <c r="D5113" s="94"/>
    </row>
    <row r="5114" spans="4:4">
      <c r="D5114" s="94"/>
    </row>
    <row r="5115" spans="4:4">
      <c r="D5115" s="94"/>
    </row>
    <row r="5116" spans="4:4">
      <c r="D5116" s="94"/>
    </row>
    <row r="5117" spans="4:4">
      <c r="D5117" s="94"/>
    </row>
    <row r="5118" spans="4:4">
      <c r="D5118" s="94"/>
    </row>
    <row r="5119" spans="4:4">
      <c r="D5119" s="94"/>
    </row>
    <row r="5120" spans="4:4">
      <c r="D5120" s="94"/>
    </row>
    <row r="5121" spans="4:4">
      <c r="D5121" s="94"/>
    </row>
    <row r="5122" spans="4:4">
      <c r="D5122" s="94"/>
    </row>
    <row r="5123" spans="4:4">
      <c r="D5123" s="94"/>
    </row>
    <row r="5124" spans="4:4">
      <c r="D5124" s="94"/>
    </row>
    <row r="5125" spans="4:4">
      <c r="D5125" s="94"/>
    </row>
    <row r="5126" spans="4:4">
      <c r="D5126" s="94"/>
    </row>
    <row r="5127" spans="4:4">
      <c r="D5127" s="94"/>
    </row>
    <row r="5128" spans="4:4">
      <c r="D5128" s="94"/>
    </row>
    <row r="5129" spans="4:4">
      <c r="D5129" s="94"/>
    </row>
    <row r="5130" spans="4:4">
      <c r="D5130" s="94"/>
    </row>
    <row r="5131" spans="4:4">
      <c r="D5131" s="94"/>
    </row>
    <row r="5132" spans="4:4">
      <c r="D5132" s="94"/>
    </row>
    <row r="5133" spans="4:4">
      <c r="D5133" s="94"/>
    </row>
    <row r="5134" spans="4:4">
      <c r="D5134" s="94"/>
    </row>
    <row r="5135" spans="4:4">
      <c r="D5135" s="94"/>
    </row>
    <row r="5136" spans="4:4">
      <c r="D5136" s="94"/>
    </row>
    <row r="5137" spans="4:4">
      <c r="D5137" s="94"/>
    </row>
    <row r="5138" spans="4:4">
      <c r="D5138" s="94"/>
    </row>
    <row r="5139" spans="4:4">
      <c r="D5139" s="94"/>
    </row>
    <row r="5140" spans="4:4">
      <c r="D5140" s="94"/>
    </row>
    <row r="5141" spans="4:4">
      <c r="D5141" s="94"/>
    </row>
    <row r="5142" spans="4:4">
      <c r="D5142" s="94"/>
    </row>
    <row r="5143" spans="4:4">
      <c r="D5143" s="94"/>
    </row>
    <row r="5144" spans="4:4">
      <c r="D5144" s="94"/>
    </row>
    <row r="5145" spans="4:4">
      <c r="D5145" s="94"/>
    </row>
    <row r="5146" spans="4:4">
      <c r="D5146" s="94"/>
    </row>
    <row r="5147" spans="4:4">
      <c r="D5147" s="94"/>
    </row>
    <row r="5148" spans="4:4">
      <c r="D5148" s="94"/>
    </row>
    <row r="5149" spans="4:4">
      <c r="D5149" s="94"/>
    </row>
    <row r="5150" spans="4:4">
      <c r="D5150" s="94"/>
    </row>
    <row r="5151" spans="4:4">
      <c r="D5151" s="94"/>
    </row>
    <row r="5152" spans="4:4">
      <c r="D5152" s="94"/>
    </row>
    <row r="5153" spans="4:4">
      <c r="D5153" s="94"/>
    </row>
    <row r="5154" spans="4:4">
      <c r="D5154" s="94"/>
    </row>
    <row r="5155" spans="4:4">
      <c r="D5155" s="94"/>
    </row>
    <row r="5156" spans="4:4">
      <c r="D5156" s="94"/>
    </row>
    <row r="5157" spans="4:4">
      <c r="D5157" s="94"/>
    </row>
    <row r="5158" spans="4:4">
      <c r="D5158" s="94"/>
    </row>
    <row r="5159" spans="4:4">
      <c r="D5159" s="94"/>
    </row>
    <row r="5160" spans="4:4">
      <c r="D5160" s="94"/>
    </row>
    <row r="5161" spans="4:4">
      <c r="D5161" s="94"/>
    </row>
    <row r="5162" spans="4:4">
      <c r="D5162" s="94"/>
    </row>
    <row r="5163" spans="4:4">
      <c r="D5163" s="94"/>
    </row>
    <row r="5164" spans="4:4">
      <c r="D5164" s="94"/>
    </row>
    <row r="5165" spans="4:4">
      <c r="D5165" s="94"/>
    </row>
    <row r="5166" spans="4:4">
      <c r="D5166" s="94"/>
    </row>
    <row r="5167" spans="4:4">
      <c r="D5167" s="94"/>
    </row>
    <row r="5168" spans="4:4">
      <c r="D5168" s="94"/>
    </row>
    <row r="5169" spans="4:4">
      <c r="D5169" s="94"/>
    </row>
    <row r="5170" spans="4:4">
      <c r="D5170" s="94"/>
    </row>
    <row r="5171" spans="4:4">
      <c r="D5171" s="94"/>
    </row>
    <row r="5172" spans="4:4">
      <c r="D5172" s="94"/>
    </row>
    <row r="5173" spans="4:4">
      <c r="D5173" s="94"/>
    </row>
    <row r="5174" spans="4:4">
      <c r="D5174" s="94"/>
    </row>
    <row r="5175" spans="4:4">
      <c r="D5175" s="94"/>
    </row>
    <row r="5176" spans="4:4">
      <c r="D5176" s="94"/>
    </row>
    <row r="5177" spans="4:4">
      <c r="D5177" s="94"/>
    </row>
    <row r="5178" spans="4:4">
      <c r="D5178" s="94"/>
    </row>
    <row r="5179" spans="4:4">
      <c r="D5179" s="94"/>
    </row>
    <row r="5180" spans="4:4">
      <c r="D5180" s="94"/>
    </row>
    <row r="5181" spans="4:4">
      <c r="D5181" s="94"/>
    </row>
    <row r="5182" spans="4:4">
      <c r="D5182" s="94"/>
    </row>
    <row r="5183" spans="4:4">
      <c r="D5183" s="94"/>
    </row>
    <row r="5184" spans="4:4">
      <c r="D5184" s="94"/>
    </row>
    <row r="5185" spans="4:4">
      <c r="D5185" s="94"/>
    </row>
    <row r="5186" spans="4:4">
      <c r="D5186" s="94"/>
    </row>
    <row r="5187" spans="4:4">
      <c r="D5187" s="94"/>
    </row>
    <row r="5188" spans="4:4">
      <c r="D5188" s="94"/>
    </row>
    <row r="5189" spans="4:4">
      <c r="D5189" s="94"/>
    </row>
    <row r="5190" spans="4:4">
      <c r="D5190" s="94"/>
    </row>
    <row r="5191" spans="4:4">
      <c r="D5191" s="94"/>
    </row>
    <row r="5192" spans="4:4">
      <c r="D5192" s="94"/>
    </row>
    <row r="5193" spans="4:4">
      <c r="D5193" s="94"/>
    </row>
    <row r="5194" spans="4:4">
      <c r="D5194" s="94"/>
    </row>
    <row r="5195" spans="4:4">
      <c r="D5195" s="94"/>
    </row>
    <row r="5196" spans="4:4">
      <c r="D5196" s="94"/>
    </row>
    <row r="5197" spans="4:4">
      <c r="D5197" s="94"/>
    </row>
    <row r="5198" spans="4:4">
      <c r="D5198" s="94"/>
    </row>
    <row r="5199" spans="4:4">
      <c r="D5199" s="94"/>
    </row>
    <row r="5200" spans="4:4">
      <c r="D5200" s="94"/>
    </row>
    <row r="5201" spans="4:4">
      <c r="D5201" s="94"/>
    </row>
    <row r="5202" spans="4:4">
      <c r="D5202" s="94"/>
    </row>
    <row r="5203" spans="4:4">
      <c r="D5203" s="94"/>
    </row>
    <row r="5204" spans="4:4">
      <c r="D5204" s="94"/>
    </row>
    <row r="5205" spans="4:4">
      <c r="D5205" s="94"/>
    </row>
    <row r="5206" spans="4:4">
      <c r="D5206" s="94"/>
    </row>
    <row r="5207" spans="4:4">
      <c r="D5207" s="94"/>
    </row>
    <row r="5208" spans="4:4">
      <c r="D5208" s="94"/>
    </row>
    <row r="5209" spans="4:4">
      <c r="D5209" s="94"/>
    </row>
    <row r="5210" spans="4:4">
      <c r="D5210" s="94"/>
    </row>
    <row r="5211" spans="4:4">
      <c r="D5211" s="94"/>
    </row>
    <row r="5212" spans="4:4">
      <c r="D5212" s="94"/>
    </row>
    <row r="5213" spans="4:4">
      <c r="D5213" s="94"/>
    </row>
    <row r="5214" spans="4:4">
      <c r="D5214" s="94"/>
    </row>
    <row r="5215" spans="4:4">
      <c r="D5215" s="94"/>
    </row>
    <row r="5216" spans="4:4">
      <c r="D5216" s="94"/>
    </row>
    <row r="5217" spans="4:4">
      <c r="D5217" s="94"/>
    </row>
    <row r="5218" spans="4:4">
      <c r="D5218" s="94"/>
    </row>
    <row r="5219" spans="4:4">
      <c r="D5219" s="94"/>
    </row>
    <row r="5220" spans="4:4">
      <c r="D5220" s="94"/>
    </row>
    <row r="5221" spans="4:4">
      <c r="D5221" s="94"/>
    </row>
    <row r="5222" spans="4:4">
      <c r="D5222" s="94"/>
    </row>
    <row r="5223" spans="4:4">
      <c r="D5223" s="94"/>
    </row>
    <row r="5224" spans="4:4">
      <c r="D5224" s="94"/>
    </row>
    <row r="5225" spans="4:4">
      <c r="D5225" s="94"/>
    </row>
    <row r="5226" spans="4:4">
      <c r="D5226" s="94"/>
    </row>
    <row r="5227" spans="4:4">
      <c r="D5227" s="94"/>
    </row>
    <row r="5228" spans="4:4">
      <c r="D5228" s="94"/>
    </row>
    <row r="5229" spans="4:4">
      <c r="D5229" s="94"/>
    </row>
    <row r="5230" spans="4:4">
      <c r="D5230" s="94"/>
    </row>
    <row r="5231" spans="4:4">
      <c r="D5231" s="94"/>
    </row>
    <row r="5232" spans="4:4">
      <c r="D5232" s="94"/>
    </row>
    <row r="5233" spans="4:4">
      <c r="D5233" s="94"/>
    </row>
    <row r="5234" spans="4:4">
      <c r="D5234" s="94"/>
    </row>
    <row r="5235" spans="4:4">
      <c r="D5235" s="94"/>
    </row>
    <row r="5236" spans="4:4">
      <c r="D5236" s="94"/>
    </row>
    <row r="5237" spans="4:4">
      <c r="D5237" s="94"/>
    </row>
    <row r="5238" spans="4:4">
      <c r="D5238" s="94"/>
    </row>
    <row r="5239" spans="4:4">
      <c r="D5239" s="94"/>
    </row>
    <row r="5240" spans="4:4">
      <c r="D5240" s="94"/>
    </row>
    <row r="5241" spans="4:4">
      <c r="D5241" s="94"/>
    </row>
    <row r="5242" spans="4:4">
      <c r="D5242" s="94"/>
    </row>
    <row r="5243" spans="4:4">
      <c r="D5243" s="94"/>
    </row>
    <row r="5244" spans="4:4">
      <c r="D5244" s="94"/>
    </row>
    <row r="5245" spans="4:4">
      <c r="D5245" s="94"/>
    </row>
    <row r="5246" spans="4:4">
      <c r="D5246" s="94"/>
    </row>
    <row r="5247" spans="4:4">
      <c r="D5247" s="94"/>
    </row>
    <row r="5248" spans="4:4">
      <c r="D5248" s="94"/>
    </row>
    <row r="5249" spans="4:4">
      <c r="D5249" s="94"/>
    </row>
    <row r="5250" spans="4:4">
      <c r="D5250" s="94"/>
    </row>
    <row r="5251" spans="4:4">
      <c r="D5251" s="94"/>
    </row>
    <row r="5252" spans="4:4">
      <c r="D5252" s="94"/>
    </row>
    <row r="5253" spans="4:4">
      <c r="D5253" s="94"/>
    </row>
    <row r="5254" spans="4:4">
      <c r="D5254" s="94"/>
    </row>
    <row r="5255" spans="4:4">
      <c r="D5255" s="94"/>
    </row>
    <row r="5256" spans="4:4">
      <c r="D5256" s="94"/>
    </row>
    <row r="5257" spans="4:4">
      <c r="D5257" s="94"/>
    </row>
    <row r="5258" spans="4:4">
      <c r="D5258" s="94"/>
    </row>
    <row r="5259" spans="4:4">
      <c r="D5259" s="94"/>
    </row>
    <row r="5260" spans="4:4">
      <c r="D5260" s="94"/>
    </row>
    <row r="5261" spans="4:4">
      <c r="D5261" s="94"/>
    </row>
    <row r="5262" spans="4:4">
      <c r="D5262" s="94"/>
    </row>
    <row r="5263" spans="4:4">
      <c r="D5263" s="94"/>
    </row>
    <row r="5264" spans="4:4">
      <c r="D5264" s="94"/>
    </row>
    <row r="5265" spans="4:4">
      <c r="D5265" s="94"/>
    </row>
    <row r="5266" spans="4:4">
      <c r="D5266" s="94"/>
    </row>
    <row r="5267" spans="4:4">
      <c r="D5267" s="94"/>
    </row>
    <row r="5268" spans="4:4">
      <c r="D5268" s="94"/>
    </row>
    <row r="5269" spans="4:4">
      <c r="D5269" s="94"/>
    </row>
    <row r="5270" spans="4:4">
      <c r="D5270" s="94"/>
    </row>
    <row r="5271" spans="4:4">
      <c r="D5271" s="94"/>
    </row>
    <row r="5272" spans="4:4">
      <c r="D5272" s="94"/>
    </row>
    <row r="5273" spans="4:4">
      <c r="D5273" s="94"/>
    </row>
    <row r="5274" spans="4:4">
      <c r="D5274" s="94"/>
    </row>
    <row r="5275" spans="4:4">
      <c r="D5275" s="94"/>
    </row>
    <row r="5276" spans="4:4">
      <c r="D5276" s="94"/>
    </row>
    <row r="5277" spans="4:4">
      <c r="D5277" s="94"/>
    </row>
    <row r="5278" spans="4:4">
      <c r="D5278" s="94"/>
    </row>
    <row r="5279" spans="4:4">
      <c r="D5279" s="94"/>
    </row>
    <row r="5280" spans="4:4">
      <c r="D5280" s="94"/>
    </row>
    <row r="5281" spans="4:4">
      <c r="D5281" s="94"/>
    </row>
    <row r="5282" spans="4:4">
      <c r="D5282" s="94"/>
    </row>
    <row r="5283" spans="4:4">
      <c r="D5283" s="94"/>
    </row>
    <row r="5284" spans="4:4">
      <c r="D5284" s="94"/>
    </row>
    <row r="5285" spans="4:4">
      <c r="D5285" s="94"/>
    </row>
    <row r="5286" spans="4:4">
      <c r="D5286" s="94"/>
    </row>
    <row r="5287" spans="4:4">
      <c r="D5287" s="94"/>
    </row>
    <row r="5288" spans="4:4">
      <c r="D5288" s="94"/>
    </row>
    <row r="5289" spans="4:4">
      <c r="D5289" s="94"/>
    </row>
    <row r="5290" spans="4:4">
      <c r="D5290" s="94"/>
    </row>
    <row r="5291" spans="4:4">
      <c r="D5291" s="94"/>
    </row>
    <row r="5292" spans="4:4">
      <c r="D5292" s="94"/>
    </row>
    <row r="5293" spans="4:4">
      <c r="D5293" s="94"/>
    </row>
    <row r="5294" spans="4:4">
      <c r="D5294" s="94"/>
    </row>
    <row r="5295" spans="4:4">
      <c r="D5295" s="94"/>
    </row>
    <row r="5296" spans="4:4">
      <c r="D5296" s="94"/>
    </row>
    <row r="5297" spans="4:4">
      <c r="D5297" s="94"/>
    </row>
    <row r="5298" spans="4:4">
      <c r="D5298" s="94"/>
    </row>
    <row r="5299" spans="4:4">
      <c r="D5299" s="94"/>
    </row>
    <row r="5300" spans="4:4">
      <c r="D5300" s="94"/>
    </row>
    <row r="5301" spans="4:4">
      <c r="D5301" s="94"/>
    </row>
    <row r="5302" spans="4:4">
      <c r="D5302" s="94"/>
    </row>
    <row r="5303" spans="4:4">
      <c r="D5303" s="94"/>
    </row>
    <row r="5304" spans="4:4">
      <c r="D5304" s="94"/>
    </row>
    <row r="5305" spans="4:4">
      <c r="D5305" s="94"/>
    </row>
    <row r="5306" spans="4:4">
      <c r="D5306" s="94"/>
    </row>
    <row r="5307" spans="4:4">
      <c r="D5307" s="94"/>
    </row>
    <row r="5308" spans="4:4">
      <c r="D5308" s="94"/>
    </row>
    <row r="5309" spans="4:4">
      <c r="D5309" s="94"/>
    </row>
    <row r="5310" spans="4:4">
      <c r="D5310" s="94"/>
    </row>
    <row r="5311" spans="4:4">
      <c r="D5311" s="94"/>
    </row>
    <row r="5312" spans="4:4">
      <c r="D5312" s="94"/>
    </row>
    <row r="5313" spans="4:4">
      <c r="D5313" s="94"/>
    </row>
    <row r="5314" spans="4:4">
      <c r="D5314" s="94"/>
    </row>
    <row r="5315" spans="4:4">
      <c r="D5315" s="94"/>
    </row>
    <row r="5316" spans="4:4">
      <c r="D5316" s="94"/>
    </row>
    <row r="5317" spans="4:4">
      <c r="D5317" s="94"/>
    </row>
    <row r="5318" spans="4:4">
      <c r="D5318" s="94"/>
    </row>
    <row r="5319" spans="4:4">
      <c r="D5319" s="94"/>
    </row>
    <row r="5320" spans="4:4">
      <c r="D5320" s="94"/>
    </row>
    <row r="5321" spans="4:4">
      <c r="D5321" s="94"/>
    </row>
    <row r="5322" spans="4:4">
      <c r="D5322" s="94"/>
    </row>
    <row r="5323" spans="4:4">
      <c r="D5323" s="94"/>
    </row>
    <row r="5324" spans="4:4">
      <c r="D5324" s="94"/>
    </row>
    <row r="5325" spans="4:4">
      <c r="D5325" s="94"/>
    </row>
    <row r="5326" spans="4:4">
      <c r="D5326" s="94"/>
    </row>
    <row r="5327" spans="4:4">
      <c r="D5327" s="94"/>
    </row>
    <row r="5328" spans="4:4">
      <c r="D5328" s="94"/>
    </row>
    <row r="5329" spans="4:4">
      <c r="D5329" s="94"/>
    </row>
    <row r="5330" spans="4:4">
      <c r="D5330" s="94"/>
    </row>
    <row r="5331" spans="4:4">
      <c r="D5331" s="94"/>
    </row>
    <row r="5332" spans="4:4">
      <c r="D5332" s="94"/>
    </row>
    <row r="5333" spans="4:4">
      <c r="D5333" s="94"/>
    </row>
    <row r="5334" spans="4:4">
      <c r="D5334" s="94"/>
    </row>
    <row r="5335" spans="4:4">
      <c r="D5335" s="94"/>
    </row>
    <row r="5336" spans="4:4">
      <c r="D5336" s="94"/>
    </row>
    <row r="5337" spans="4:4">
      <c r="D5337" s="94"/>
    </row>
    <row r="5338" spans="4:4">
      <c r="D5338" s="94"/>
    </row>
    <row r="5339" spans="4:4">
      <c r="D5339" s="94"/>
    </row>
    <row r="5340" spans="4:4">
      <c r="D5340" s="94"/>
    </row>
    <row r="5341" spans="4:4">
      <c r="D5341" s="94"/>
    </row>
    <row r="5342" spans="4:4">
      <c r="D5342" s="94"/>
    </row>
    <row r="5343" spans="4:4">
      <c r="D5343" s="94"/>
    </row>
    <row r="5344" spans="4:4">
      <c r="D5344" s="94"/>
    </row>
    <row r="5345" spans="4:4">
      <c r="D5345" s="94"/>
    </row>
    <row r="5346" spans="4:4">
      <c r="D5346" s="94"/>
    </row>
    <row r="5347" spans="4:4">
      <c r="D5347" s="94"/>
    </row>
    <row r="5348" spans="4:4">
      <c r="D5348" s="94"/>
    </row>
    <row r="5349" spans="4:4">
      <c r="D5349" s="94"/>
    </row>
    <row r="5350" spans="4:4">
      <c r="D5350" s="94"/>
    </row>
    <row r="5351" spans="4:4">
      <c r="D5351" s="94"/>
    </row>
    <row r="5352" spans="4:4">
      <c r="D5352" s="94"/>
    </row>
    <row r="5353" spans="4:4">
      <c r="D5353" s="94"/>
    </row>
    <row r="5354" spans="4:4">
      <c r="D5354" s="94"/>
    </row>
    <row r="5355" spans="4:4">
      <c r="D5355" s="94"/>
    </row>
    <row r="5356" spans="4:4">
      <c r="D5356" s="94"/>
    </row>
    <row r="5357" spans="4:4">
      <c r="D5357" s="94"/>
    </row>
    <row r="5358" spans="4:4">
      <c r="D5358" s="94"/>
    </row>
    <row r="5359" spans="4:4">
      <c r="D5359" s="94"/>
    </row>
    <row r="5360" spans="4:4">
      <c r="D5360" s="94"/>
    </row>
    <row r="5361" spans="4:4">
      <c r="D5361" s="94"/>
    </row>
    <row r="5362" spans="4:4">
      <c r="D5362" s="94"/>
    </row>
    <row r="5363" spans="4:4">
      <c r="D5363" s="94"/>
    </row>
    <row r="5364" spans="4:4">
      <c r="D5364" s="94"/>
    </row>
    <row r="5365" spans="4:4">
      <c r="D5365" s="94"/>
    </row>
    <row r="5366" spans="4:4">
      <c r="D5366" s="94"/>
    </row>
    <row r="5367" spans="4:4">
      <c r="D5367" s="94"/>
    </row>
    <row r="5368" spans="4:4">
      <c r="D5368" s="94"/>
    </row>
    <row r="5369" spans="4:4">
      <c r="D5369" s="94"/>
    </row>
    <row r="5370" spans="4:4">
      <c r="D5370" s="94"/>
    </row>
    <row r="5371" spans="4:4">
      <c r="D5371" s="94"/>
    </row>
    <row r="5372" spans="4:4">
      <c r="D5372" s="94"/>
    </row>
    <row r="5373" spans="4:4">
      <c r="D5373" s="94"/>
    </row>
    <row r="5374" spans="4:4">
      <c r="D5374" s="94"/>
    </row>
    <row r="5375" spans="4:4">
      <c r="D5375" s="94"/>
    </row>
    <row r="5376" spans="4:4">
      <c r="D5376" s="94"/>
    </row>
    <row r="5377" spans="4:4">
      <c r="D5377" s="94"/>
    </row>
    <row r="5378" spans="4:4">
      <c r="D5378" s="94"/>
    </row>
    <row r="5379" spans="4:4">
      <c r="D5379" s="94"/>
    </row>
    <row r="5380" spans="4:4">
      <c r="D5380" s="94"/>
    </row>
    <row r="5381" spans="4:4">
      <c r="D5381" s="94"/>
    </row>
    <row r="5382" spans="4:4">
      <c r="D5382" s="94"/>
    </row>
    <row r="5383" spans="4:4">
      <c r="D5383" s="94"/>
    </row>
    <row r="5384" spans="4:4">
      <c r="D5384" s="94"/>
    </row>
    <row r="5385" spans="4:4">
      <c r="D5385" s="94"/>
    </row>
    <row r="5386" spans="4:4">
      <c r="D5386" s="94"/>
    </row>
    <row r="5387" spans="4:4">
      <c r="D5387" s="94"/>
    </row>
    <row r="5388" spans="4:4">
      <c r="D5388" s="94"/>
    </row>
    <row r="5389" spans="4:4">
      <c r="D5389" s="94"/>
    </row>
    <row r="5390" spans="4:4">
      <c r="D5390" s="94"/>
    </row>
    <row r="5391" spans="4:4">
      <c r="D5391" s="94"/>
    </row>
    <row r="5392" spans="4:4">
      <c r="D5392" s="94"/>
    </row>
    <row r="5393" spans="4:4">
      <c r="D5393" s="94"/>
    </row>
    <row r="5394" spans="4:4">
      <c r="D5394" s="94"/>
    </row>
    <row r="5395" spans="4:4">
      <c r="D5395" s="94"/>
    </row>
    <row r="5396" spans="4:4">
      <c r="D5396" s="94"/>
    </row>
    <row r="5397" spans="4:4">
      <c r="D5397" s="94"/>
    </row>
    <row r="5398" spans="4:4">
      <c r="D5398" s="94"/>
    </row>
    <row r="5399" spans="4:4">
      <c r="D5399" s="94"/>
    </row>
    <row r="5400" spans="4:4">
      <c r="D5400" s="94"/>
    </row>
    <row r="5401" spans="4:4">
      <c r="D5401" s="94"/>
    </row>
    <row r="5402" spans="4:4">
      <c r="D5402" s="94"/>
    </row>
    <row r="5403" spans="4:4">
      <c r="D5403" s="94"/>
    </row>
    <row r="5404" spans="4:4">
      <c r="D5404" s="94"/>
    </row>
    <row r="5405" spans="4:4">
      <c r="D5405" s="94"/>
    </row>
    <row r="5406" spans="4:4">
      <c r="D5406" s="94"/>
    </row>
    <row r="5407" spans="4:4">
      <c r="D5407" s="94"/>
    </row>
    <row r="5408" spans="4:4">
      <c r="D5408" s="94"/>
    </row>
    <row r="5409" spans="4:4">
      <c r="D5409" s="94"/>
    </row>
    <row r="5410" spans="4:4">
      <c r="D5410" s="94"/>
    </row>
    <row r="5411" spans="4:4">
      <c r="D5411" s="94"/>
    </row>
    <row r="5412" spans="4:4">
      <c r="D5412" s="94"/>
    </row>
    <row r="5413" spans="4:4">
      <c r="D5413" s="94"/>
    </row>
    <row r="5414" spans="4:4">
      <c r="D5414" s="94"/>
    </row>
    <row r="5415" spans="4:4">
      <c r="D5415" s="94"/>
    </row>
    <row r="5416" spans="4:4">
      <c r="D5416" s="94"/>
    </row>
    <row r="5417" spans="4:4">
      <c r="D5417" s="94"/>
    </row>
    <row r="5418" spans="4:4">
      <c r="D5418" s="94"/>
    </row>
    <row r="5419" spans="4:4">
      <c r="D5419" s="94"/>
    </row>
    <row r="5420" spans="4:4">
      <c r="D5420" s="94"/>
    </row>
    <row r="5421" spans="4:4">
      <c r="D5421" s="94"/>
    </row>
    <row r="5422" spans="4:4">
      <c r="D5422" s="94"/>
    </row>
    <row r="5423" spans="4:4">
      <c r="D5423" s="94"/>
    </row>
    <row r="5424" spans="4:4">
      <c r="D5424" s="94"/>
    </row>
    <row r="5425" spans="4:4">
      <c r="D5425" s="94"/>
    </row>
    <row r="5426" spans="4:4">
      <c r="D5426" s="94"/>
    </row>
    <row r="5427" spans="4:4">
      <c r="D5427" s="94"/>
    </row>
    <row r="5428" spans="4:4">
      <c r="D5428" s="94"/>
    </row>
    <row r="5429" spans="4:4">
      <c r="D5429" s="94"/>
    </row>
    <row r="5430" spans="4:4">
      <c r="D5430" s="94"/>
    </row>
    <row r="5431" spans="4:4">
      <c r="D5431" s="94"/>
    </row>
    <row r="5432" spans="4:4">
      <c r="D5432" s="94"/>
    </row>
    <row r="5433" spans="4:4">
      <c r="D5433" s="94"/>
    </row>
    <row r="5434" spans="4:4">
      <c r="D5434" s="94"/>
    </row>
    <row r="5435" spans="4:4">
      <c r="D5435" s="94"/>
    </row>
    <row r="5436" spans="4:4">
      <c r="D5436" s="94"/>
    </row>
    <row r="5437" spans="4:4">
      <c r="D5437" s="94"/>
    </row>
    <row r="5438" spans="4:4">
      <c r="D5438" s="94"/>
    </row>
    <row r="5439" spans="4:4">
      <c r="D5439" s="94"/>
    </row>
    <row r="5440" spans="4:4">
      <c r="D5440" s="94"/>
    </row>
    <row r="5441" spans="4:4">
      <c r="D5441" s="94"/>
    </row>
    <row r="5442" spans="4:4">
      <c r="D5442" s="94"/>
    </row>
    <row r="5443" spans="4:4">
      <c r="D5443" s="94"/>
    </row>
    <row r="5444" spans="4:4">
      <c r="D5444" s="94"/>
    </row>
    <row r="5445" spans="4:4">
      <c r="D5445" s="94"/>
    </row>
    <row r="5446" spans="4:4">
      <c r="D5446" s="94"/>
    </row>
    <row r="5447" spans="4:4">
      <c r="D5447" s="94"/>
    </row>
    <row r="5448" spans="4:4">
      <c r="D5448" s="94"/>
    </row>
    <row r="5449" spans="4:4">
      <c r="D5449" s="94"/>
    </row>
    <row r="5450" spans="4:4">
      <c r="D5450" s="94"/>
    </row>
    <row r="5451" spans="4:4">
      <c r="D5451" s="94"/>
    </row>
    <row r="5452" spans="4:4">
      <c r="D5452" s="94"/>
    </row>
    <row r="5453" spans="4:4">
      <c r="D5453" s="94"/>
    </row>
    <row r="5454" spans="4:4">
      <c r="D5454" s="94"/>
    </row>
    <row r="5455" spans="4:4">
      <c r="D5455" s="94"/>
    </row>
    <row r="5456" spans="4:4">
      <c r="D5456" s="94"/>
    </row>
    <row r="5457" spans="4:4">
      <c r="D5457" s="94"/>
    </row>
    <row r="5458" spans="4:4">
      <c r="D5458" s="94"/>
    </row>
    <row r="5459" spans="4:4">
      <c r="D5459" s="94"/>
    </row>
    <row r="5460" spans="4:4">
      <c r="D5460" s="94"/>
    </row>
    <row r="5461" spans="4:4">
      <c r="D5461" s="94"/>
    </row>
    <row r="5462" spans="4:4">
      <c r="D5462" s="94"/>
    </row>
    <row r="5463" spans="4:4">
      <c r="D5463" s="94"/>
    </row>
    <row r="5464" spans="4:4">
      <c r="D5464" s="94"/>
    </row>
    <row r="5465" spans="4:4">
      <c r="D5465" s="94"/>
    </row>
    <row r="5466" spans="4:4">
      <c r="D5466" s="94"/>
    </row>
    <row r="5467" spans="4:4">
      <c r="D5467" s="94"/>
    </row>
    <row r="5468" spans="4:4">
      <c r="D5468" s="94"/>
    </row>
    <row r="5469" spans="4:4">
      <c r="D5469" s="94"/>
    </row>
    <row r="5470" spans="4:4">
      <c r="D5470" s="94"/>
    </row>
    <row r="5471" spans="4:4">
      <c r="D5471" s="94"/>
    </row>
    <row r="5472" spans="4:4">
      <c r="D5472" s="94"/>
    </row>
    <row r="5473" spans="4:4">
      <c r="D5473" s="94"/>
    </row>
    <row r="5474" spans="4:4">
      <c r="D5474" s="94"/>
    </row>
    <row r="5475" spans="4:4">
      <c r="D5475" s="94"/>
    </row>
    <row r="5476" spans="4:4">
      <c r="D5476" s="94"/>
    </row>
    <row r="5477" spans="4:4">
      <c r="D5477" s="94"/>
    </row>
    <row r="5478" spans="4:4">
      <c r="D5478" s="94"/>
    </row>
    <row r="5479" spans="4:4">
      <c r="D5479" s="94"/>
    </row>
    <row r="5480" spans="4:4">
      <c r="D5480" s="94"/>
    </row>
    <row r="5481" spans="4:4">
      <c r="D5481" s="94"/>
    </row>
    <row r="5482" spans="4:4">
      <c r="D5482" s="94"/>
    </row>
    <row r="5483" spans="4:4">
      <c r="D5483" s="94"/>
    </row>
    <row r="5484" spans="4:4">
      <c r="D5484" s="94"/>
    </row>
    <row r="5485" spans="4:4">
      <c r="D5485" s="94"/>
    </row>
    <row r="5486" spans="4:4">
      <c r="D5486" s="94"/>
    </row>
    <row r="5487" spans="4:4">
      <c r="D5487" s="94"/>
    </row>
    <row r="5488" spans="4:4">
      <c r="D5488" s="94"/>
    </row>
    <row r="5489" spans="4:4">
      <c r="D5489" s="94"/>
    </row>
    <row r="5490" spans="4:4">
      <c r="D5490" s="94"/>
    </row>
    <row r="5491" spans="4:4">
      <c r="D5491" s="94"/>
    </row>
    <row r="5492" spans="4:4">
      <c r="D5492" s="94"/>
    </row>
    <row r="5493" spans="4:4">
      <c r="D5493" s="94"/>
    </row>
    <row r="5494" spans="4:4">
      <c r="D5494" s="94"/>
    </row>
    <row r="5495" spans="4:4">
      <c r="D5495" s="94"/>
    </row>
    <row r="5496" spans="4:4">
      <c r="D5496" s="94"/>
    </row>
    <row r="5497" spans="4:4">
      <c r="D5497" s="94"/>
    </row>
    <row r="5498" spans="4:4">
      <c r="D5498" s="94"/>
    </row>
    <row r="5499" spans="4:4">
      <c r="D5499" s="94"/>
    </row>
    <row r="5500" spans="4:4">
      <c r="D5500" s="94"/>
    </row>
    <row r="5501" spans="4:4">
      <c r="D5501" s="94"/>
    </row>
    <row r="5502" spans="4:4">
      <c r="D5502" s="94"/>
    </row>
    <row r="5503" spans="4:4">
      <c r="D5503" s="94"/>
    </row>
    <row r="5504" spans="4:4">
      <c r="D5504" s="94"/>
    </row>
    <row r="5505" spans="4:4">
      <c r="D5505" s="94"/>
    </row>
    <row r="5506" spans="4:4">
      <c r="D5506" s="94"/>
    </row>
    <row r="5507" spans="4:4">
      <c r="D5507" s="94"/>
    </row>
    <row r="5508" spans="4:4">
      <c r="D5508" s="94"/>
    </row>
    <row r="5509" spans="4:4">
      <c r="D5509" s="94"/>
    </row>
    <row r="5510" spans="4:4">
      <c r="D5510" s="94"/>
    </row>
    <row r="5511" spans="4:4">
      <c r="D5511" s="94"/>
    </row>
    <row r="5512" spans="4:4">
      <c r="D5512" s="94"/>
    </row>
    <row r="5513" spans="4:4">
      <c r="D5513" s="94"/>
    </row>
    <row r="5514" spans="4:4">
      <c r="D5514" s="94"/>
    </row>
    <row r="5515" spans="4:4">
      <c r="D5515" s="94"/>
    </row>
    <row r="5516" spans="4:4">
      <c r="D5516" s="94"/>
    </row>
    <row r="5517" spans="4:4">
      <c r="D5517" s="94"/>
    </row>
    <row r="5518" spans="4:4">
      <c r="D5518" s="94"/>
    </row>
    <row r="5519" spans="4:4">
      <c r="D5519" s="94"/>
    </row>
    <row r="5520" spans="4:4">
      <c r="D5520" s="94"/>
    </row>
    <row r="5521" spans="4:4">
      <c r="D5521" s="94"/>
    </row>
    <row r="5522" spans="4:4">
      <c r="D5522" s="94"/>
    </row>
    <row r="5523" spans="4:4">
      <c r="D5523" s="94"/>
    </row>
    <row r="5524" spans="4:4">
      <c r="D5524" s="94"/>
    </row>
    <row r="5525" spans="4:4">
      <c r="D5525" s="94"/>
    </row>
    <row r="5526" spans="4:4">
      <c r="D5526" s="94"/>
    </row>
    <row r="5527" spans="4:4">
      <c r="D5527" s="94"/>
    </row>
    <row r="5528" spans="4:4">
      <c r="D5528" s="94"/>
    </row>
    <row r="5529" spans="4:4">
      <c r="D5529" s="94"/>
    </row>
    <row r="5530" spans="4:4">
      <c r="D5530" s="94"/>
    </row>
    <row r="5531" spans="4:4">
      <c r="D5531" s="94"/>
    </row>
    <row r="5532" spans="4:4">
      <c r="D5532" s="94"/>
    </row>
    <row r="5533" spans="4:4">
      <c r="D5533" s="94"/>
    </row>
    <row r="5534" spans="4:4">
      <c r="D5534" s="94"/>
    </row>
    <row r="5535" spans="4:4">
      <c r="D5535" s="94"/>
    </row>
    <row r="5536" spans="4:4">
      <c r="D5536" s="94"/>
    </row>
    <row r="5537" spans="4:4">
      <c r="D5537" s="94"/>
    </row>
    <row r="5538" spans="4:4">
      <c r="D5538" s="94"/>
    </row>
    <row r="5539" spans="4:4">
      <c r="D5539" s="94"/>
    </row>
    <row r="5540" spans="4:4">
      <c r="D5540" s="94"/>
    </row>
    <row r="5541" spans="4:4">
      <c r="D5541" s="94"/>
    </row>
    <row r="5542" spans="4:4">
      <c r="D5542" s="94"/>
    </row>
    <row r="5543" spans="4:4">
      <c r="D5543" s="94"/>
    </row>
    <row r="5544" spans="4:4">
      <c r="D5544" s="94"/>
    </row>
    <row r="5545" spans="4:4">
      <c r="D5545" s="94"/>
    </row>
    <row r="5546" spans="4:4">
      <c r="D5546" s="94"/>
    </row>
    <row r="5547" spans="4:4">
      <c r="D5547" s="94"/>
    </row>
    <row r="5548" spans="4:4">
      <c r="D5548" s="94"/>
    </row>
    <row r="5549" spans="4:4">
      <c r="D5549" s="94"/>
    </row>
    <row r="5550" spans="4:4">
      <c r="D5550" s="94"/>
    </row>
    <row r="5551" spans="4:4">
      <c r="D5551" s="94"/>
    </row>
    <row r="5552" spans="4:4">
      <c r="D5552" s="94"/>
    </row>
    <row r="5553" spans="4:4">
      <c r="D5553" s="94"/>
    </row>
    <row r="5554" spans="4:4">
      <c r="D5554" s="94"/>
    </row>
    <row r="5555" spans="4:4">
      <c r="D5555" s="94"/>
    </row>
    <row r="5556" spans="4:4">
      <c r="D5556" s="94"/>
    </row>
    <row r="5557" spans="4:4">
      <c r="D5557" s="94"/>
    </row>
    <row r="5558" spans="4:4">
      <c r="D5558" s="94"/>
    </row>
    <row r="5559" spans="4:4">
      <c r="D5559" s="94"/>
    </row>
    <row r="5560" spans="4:4">
      <c r="D5560" s="94"/>
    </row>
    <row r="5561" spans="4:4">
      <c r="D5561" s="94"/>
    </row>
    <row r="5562" spans="4:4">
      <c r="D5562" s="94"/>
    </row>
    <row r="5563" spans="4:4">
      <c r="D5563" s="94"/>
    </row>
    <row r="5564" spans="4:4">
      <c r="D5564" s="94"/>
    </row>
    <row r="5565" spans="4:4">
      <c r="D5565" s="94"/>
    </row>
    <row r="5566" spans="4:4">
      <c r="D5566" s="94"/>
    </row>
    <row r="5567" spans="4:4">
      <c r="D5567" s="94"/>
    </row>
    <row r="5568" spans="4:4">
      <c r="D5568" s="94"/>
    </row>
    <row r="5569" spans="4:4">
      <c r="D5569" s="94"/>
    </row>
    <row r="5570" spans="4:4">
      <c r="D5570" s="94"/>
    </row>
    <row r="5571" spans="4:4">
      <c r="D5571" s="94"/>
    </row>
    <row r="5572" spans="4:4">
      <c r="D5572" s="94"/>
    </row>
    <row r="5573" spans="4:4">
      <c r="D5573" s="94"/>
    </row>
    <row r="5574" spans="4:4">
      <c r="D5574" s="94"/>
    </row>
    <row r="5575" spans="4:4">
      <c r="D5575" s="94"/>
    </row>
    <row r="5576" spans="4:4">
      <c r="D5576" s="94"/>
    </row>
    <row r="5577" spans="4:4">
      <c r="D5577" s="94"/>
    </row>
    <row r="5578" spans="4:4">
      <c r="D5578" s="94"/>
    </row>
    <row r="5579" spans="4:4">
      <c r="D5579" s="94"/>
    </row>
    <row r="5580" spans="4:4">
      <c r="D5580" s="94"/>
    </row>
    <row r="5581" spans="4:4">
      <c r="D5581" s="94"/>
    </row>
    <row r="5582" spans="4:4">
      <c r="D5582" s="94"/>
    </row>
    <row r="5583" spans="4:4">
      <c r="D5583" s="94"/>
    </row>
    <row r="5584" spans="4:4">
      <c r="D5584" s="94"/>
    </row>
    <row r="5585" spans="4:4">
      <c r="D5585" s="94"/>
    </row>
    <row r="5586" spans="4:4">
      <c r="D5586" s="94"/>
    </row>
    <row r="5587" spans="4:4">
      <c r="D5587" s="94"/>
    </row>
    <row r="5588" spans="4:4">
      <c r="D5588" s="94"/>
    </row>
    <row r="5589" spans="4:4">
      <c r="D5589" s="94"/>
    </row>
    <row r="5590" spans="4:4">
      <c r="D5590" s="94"/>
    </row>
    <row r="5591" spans="4:4">
      <c r="D5591" s="94"/>
    </row>
    <row r="5592" spans="4:4">
      <c r="D5592" s="94"/>
    </row>
    <row r="5593" spans="4:4">
      <c r="D5593" s="94"/>
    </row>
    <row r="5594" spans="4:4">
      <c r="D5594" s="94"/>
    </row>
    <row r="5595" spans="4:4">
      <c r="D5595" s="94"/>
    </row>
    <row r="5596" spans="4:4">
      <c r="D5596" s="94"/>
    </row>
    <row r="5597" spans="4:4">
      <c r="D5597" s="94"/>
    </row>
    <row r="5598" spans="4:4">
      <c r="D5598" s="94"/>
    </row>
    <row r="5599" spans="4:4">
      <c r="D5599" s="94"/>
    </row>
    <row r="5600" spans="4:4">
      <c r="D5600" s="94"/>
    </row>
    <row r="5601" spans="4:4">
      <c r="D5601" s="94"/>
    </row>
    <row r="5602" spans="4:4">
      <c r="D5602" s="94"/>
    </row>
    <row r="5603" spans="4:4">
      <c r="D5603" s="94"/>
    </row>
    <row r="5604" spans="4:4">
      <c r="D5604" s="94"/>
    </row>
    <row r="5605" spans="4:4">
      <c r="D5605" s="94"/>
    </row>
    <row r="5606" spans="4:4">
      <c r="D5606" s="94"/>
    </row>
    <row r="5607" spans="4:4">
      <c r="D5607" s="94"/>
    </row>
    <row r="5608" spans="4:4">
      <c r="D5608" s="94"/>
    </row>
    <row r="5609" spans="4:4">
      <c r="D5609" s="94"/>
    </row>
    <row r="5610" spans="4:4">
      <c r="D5610" s="94"/>
    </row>
    <row r="5611" spans="4:4">
      <c r="D5611" s="94"/>
    </row>
    <row r="5612" spans="4:4">
      <c r="D5612" s="94"/>
    </row>
    <row r="5613" spans="4:4">
      <c r="D5613" s="94"/>
    </row>
    <row r="5614" spans="4:4">
      <c r="D5614" s="94"/>
    </row>
    <row r="5615" spans="4:4">
      <c r="D5615" s="94"/>
    </row>
    <row r="5616" spans="4:4">
      <c r="D5616" s="94"/>
    </row>
    <row r="5617" spans="4:4">
      <c r="D5617" s="94"/>
    </row>
    <row r="5618" spans="4:4">
      <c r="D5618" s="94"/>
    </row>
    <row r="5619" spans="4:4">
      <c r="D5619" s="94"/>
    </row>
    <row r="5620" spans="4:4">
      <c r="D5620" s="94"/>
    </row>
    <row r="5621" spans="4:4">
      <c r="D5621" s="94"/>
    </row>
    <row r="5622" spans="4:4">
      <c r="D5622" s="94"/>
    </row>
    <row r="5623" spans="4:4">
      <c r="D5623" s="94"/>
    </row>
    <row r="5624" spans="4:4">
      <c r="D5624" s="94"/>
    </row>
    <row r="5625" spans="4:4">
      <c r="D5625" s="94"/>
    </row>
    <row r="5626" spans="4:4">
      <c r="D5626" s="94"/>
    </row>
    <row r="5627" spans="4:4">
      <c r="D5627" s="94"/>
    </row>
    <row r="5628" spans="4:4">
      <c r="D5628" s="94"/>
    </row>
    <row r="5629" spans="4:4">
      <c r="D5629" s="94"/>
    </row>
    <row r="5630" spans="4:4">
      <c r="D5630" s="94"/>
    </row>
    <row r="5631" spans="4:4">
      <c r="D5631" s="94"/>
    </row>
    <row r="5632" spans="4:4">
      <c r="D5632" s="94"/>
    </row>
    <row r="5633" spans="4:4">
      <c r="D5633" s="94"/>
    </row>
    <row r="5634" spans="4:4">
      <c r="D5634" s="94"/>
    </row>
    <row r="5635" spans="4:4">
      <c r="D5635" s="94"/>
    </row>
    <row r="5636" spans="4:4">
      <c r="D5636" s="94"/>
    </row>
    <row r="5637" spans="4:4">
      <c r="D5637" s="94"/>
    </row>
    <row r="5638" spans="4:4">
      <c r="D5638" s="94"/>
    </row>
    <row r="5639" spans="4:4">
      <c r="D5639" s="94"/>
    </row>
    <row r="5640" spans="4:4">
      <c r="D5640" s="94"/>
    </row>
    <row r="5641" spans="4:4">
      <c r="D5641" s="94"/>
    </row>
    <row r="5642" spans="4:4">
      <c r="D5642" s="94"/>
    </row>
    <row r="5643" spans="4:4">
      <c r="D5643" s="94"/>
    </row>
    <row r="5644" spans="4:4">
      <c r="D5644" s="94"/>
    </row>
    <row r="5645" spans="4:4">
      <c r="D5645" s="94"/>
    </row>
    <row r="5646" spans="4:4">
      <c r="D5646" s="94"/>
    </row>
    <row r="5647" spans="4:4">
      <c r="D5647" s="94"/>
    </row>
    <row r="5648" spans="4:4">
      <c r="D5648" s="94"/>
    </row>
    <row r="5649" spans="4:4">
      <c r="D5649" s="94"/>
    </row>
    <row r="5650" spans="4:4">
      <c r="D5650" s="94"/>
    </row>
    <row r="5651" spans="4:4">
      <c r="D5651" s="94"/>
    </row>
    <row r="5652" spans="4:4">
      <c r="D5652" s="94"/>
    </row>
    <row r="5653" spans="4:4">
      <c r="D5653" s="94"/>
    </row>
    <row r="5654" spans="4:4">
      <c r="D5654" s="94"/>
    </row>
    <row r="5655" spans="4:4">
      <c r="D5655" s="94"/>
    </row>
    <row r="5656" spans="4:4">
      <c r="D5656" s="94"/>
    </row>
    <row r="5657" spans="4:4">
      <c r="D5657" s="94"/>
    </row>
    <row r="5658" spans="4:4">
      <c r="D5658" s="94"/>
    </row>
    <row r="5659" spans="4:4">
      <c r="D5659" s="94"/>
    </row>
    <row r="5660" spans="4:4">
      <c r="D5660" s="94"/>
    </row>
    <row r="5661" spans="4:4">
      <c r="D5661" s="94"/>
    </row>
    <row r="5662" spans="4:4">
      <c r="D5662" s="94"/>
    </row>
    <row r="5663" spans="4:4">
      <c r="D5663" s="94"/>
    </row>
    <row r="5664" spans="4:4">
      <c r="D5664" s="94"/>
    </row>
    <row r="5665" spans="4:4">
      <c r="D5665" s="94"/>
    </row>
    <row r="5666" spans="4:4">
      <c r="D5666" s="94"/>
    </row>
    <row r="5667" spans="4:4">
      <c r="D5667" s="94"/>
    </row>
    <row r="5668" spans="4:4">
      <c r="D5668" s="94"/>
    </row>
    <row r="5669" spans="4:4">
      <c r="D5669" s="94"/>
    </row>
    <row r="5670" spans="4:4">
      <c r="D5670" s="94"/>
    </row>
    <row r="5671" spans="4:4">
      <c r="D5671" s="94"/>
    </row>
    <row r="5672" spans="4:4">
      <c r="D5672" s="94"/>
    </row>
    <row r="5673" spans="4:4">
      <c r="D5673" s="94"/>
    </row>
    <row r="5674" spans="4:4">
      <c r="D5674" s="94"/>
    </row>
    <row r="5675" spans="4:4">
      <c r="D5675" s="94"/>
    </row>
    <row r="5676" spans="4:4">
      <c r="D5676" s="94"/>
    </row>
    <row r="5677" spans="4:4">
      <c r="D5677" s="94"/>
    </row>
    <row r="5678" spans="4:4">
      <c r="D5678" s="94"/>
    </row>
    <row r="5679" spans="4:4">
      <c r="D5679" s="94"/>
    </row>
    <row r="5680" spans="4:4">
      <c r="D5680" s="94"/>
    </row>
    <row r="5681" spans="4:4">
      <c r="D5681" s="94"/>
    </row>
    <row r="5682" spans="4:4">
      <c r="D5682" s="94"/>
    </row>
    <row r="5683" spans="4:4">
      <c r="D5683" s="94"/>
    </row>
    <row r="5684" spans="4:4">
      <c r="D5684" s="94"/>
    </row>
    <row r="5685" spans="4:4">
      <c r="D5685" s="94"/>
    </row>
    <row r="5686" spans="4:4">
      <c r="D5686" s="94"/>
    </row>
    <row r="5687" spans="4:4">
      <c r="D5687" s="94"/>
    </row>
    <row r="5688" spans="4:4">
      <c r="D5688" s="94"/>
    </row>
    <row r="5689" spans="4:4">
      <c r="D5689" s="94"/>
    </row>
    <row r="5690" spans="4:4">
      <c r="D5690" s="94"/>
    </row>
    <row r="5691" spans="4:4">
      <c r="D5691" s="94"/>
    </row>
    <row r="5692" spans="4:4">
      <c r="D5692" s="94"/>
    </row>
    <row r="5693" spans="4:4">
      <c r="D5693" s="94"/>
    </row>
    <row r="5694" spans="4:4">
      <c r="D5694" s="94"/>
    </row>
    <row r="5695" spans="4:4">
      <c r="D5695" s="94"/>
    </row>
    <row r="5696" spans="4:4">
      <c r="D5696" s="94"/>
    </row>
    <row r="5697" spans="4:4">
      <c r="D5697" s="94"/>
    </row>
    <row r="5698" spans="4:4">
      <c r="D5698" s="94"/>
    </row>
    <row r="5699" spans="4:4">
      <c r="D5699" s="94"/>
    </row>
    <row r="5700" spans="4:4">
      <c r="D5700" s="94"/>
    </row>
    <row r="5701" spans="4:4">
      <c r="D5701" s="94"/>
    </row>
    <row r="5702" spans="4:4">
      <c r="D5702" s="94"/>
    </row>
    <row r="5703" spans="4:4">
      <c r="D5703" s="94"/>
    </row>
    <row r="5704" spans="4:4">
      <c r="D5704" s="94"/>
    </row>
    <row r="5705" spans="4:4">
      <c r="D5705" s="94"/>
    </row>
    <row r="5706" spans="4:4">
      <c r="D5706" s="94"/>
    </row>
    <row r="5707" spans="4:4">
      <c r="D5707" s="94"/>
    </row>
    <row r="5708" spans="4:4">
      <c r="D5708" s="94"/>
    </row>
    <row r="5709" spans="4:4">
      <c r="D5709" s="94"/>
    </row>
    <row r="5710" spans="4:4">
      <c r="D5710" s="94"/>
    </row>
    <row r="5711" spans="4:4">
      <c r="D5711" s="94"/>
    </row>
    <row r="5712" spans="4:4">
      <c r="D5712" s="94"/>
    </row>
    <row r="5713" spans="4:4">
      <c r="D5713" s="94"/>
    </row>
    <row r="5714" spans="4:4">
      <c r="D5714" s="94"/>
    </row>
    <row r="5715" spans="4:4">
      <c r="D5715" s="94"/>
    </row>
    <row r="5716" spans="4:4">
      <c r="D5716" s="94"/>
    </row>
    <row r="5717" spans="4:4">
      <c r="D5717" s="94"/>
    </row>
    <row r="5718" spans="4:4">
      <c r="D5718" s="94"/>
    </row>
    <row r="5719" spans="4:4">
      <c r="D5719" s="94"/>
    </row>
    <row r="5720" spans="4:4">
      <c r="D5720" s="94"/>
    </row>
    <row r="5721" spans="4:4">
      <c r="D5721" s="94"/>
    </row>
    <row r="5722" spans="4:4">
      <c r="D5722" s="94"/>
    </row>
    <row r="5723" spans="4:4">
      <c r="D5723" s="94"/>
    </row>
    <row r="5724" spans="4:4">
      <c r="D5724" s="94"/>
    </row>
    <row r="5725" spans="4:4">
      <c r="D5725" s="94"/>
    </row>
    <row r="5726" spans="4:4">
      <c r="D5726" s="94"/>
    </row>
    <row r="5727" spans="4:4">
      <c r="D5727" s="94"/>
    </row>
    <row r="5728" spans="4:4">
      <c r="D5728" s="94"/>
    </row>
    <row r="5729" spans="4:4">
      <c r="D5729" s="94"/>
    </row>
    <row r="5730" spans="4:4">
      <c r="D5730" s="94"/>
    </row>
    <row r="5731" spans="4:4">
      <c r="D5731" s="94"/>
    </row>
    <row r="5732" spans="4:4">
      <c r="D5732" s="94"/>
    </row>
    <row r="5733" spans="4:4">
      <c r="D5733" s="94"/>
    </row>
    <row r="5734" spans="4:4">
      <c r="D5734" s="94"/>
    </row>
    <row r="5735" spans="4:4">
      <c r="D5735" s="94"/>
    </row>
    <row r="5736" spans="4:4">
      <c r="D5736" s="94"/>
    </row>
    <row r="5737" spans="4:4">
      <c r="D5737" s="94"/>
    </row>
    <row r="5738" spans="4:4">
      <c r="D5738" s="94"/>
    </row>
    <row r="5739" spans="4:4">
      <c r="D5739" s="94"/>
    </row>
    <row r="5740" spans="4:4">
      <c r="D5740" s="94"/>
    </row>
    <row r="5741" spans="4:4">
      <c r="D5741" s="94"/>
    </row>
    <row r="5742" spans="4:4">
      <c r="D5742" s="94"/>
    </row>
    <row r="5743" spans="4:4">
      <c r="D5743" s="94"/>
    </row>
    <row r="5744" spans="4:4">
      <c r="D5744" s="94"/>
    </row>
    <row r="5745" spans="4:4">
      <c r="D5745" s="94"/>
    </row>
    <row r="5746" spans="4:4">
      <c r="D5746" s="94"/>
    </row>
    <row r="5747" spans="4:4">
      <c r="D5747" s="94"/>
    </row>
    <row r="5748" spans="4:4">
      <c r="D5748" s="94"/>
    </row>
    <row r="5749" spans="4:4">
      <c r="D5749" s="94"/>
    </row>
    <row r="5750" spans="4:4">
      <c r="D5750" s="94"/>
    </row>
    <row r="5751" spans="4:4">
      <c r="D5751" s="94"/>
    </row>
    <row r="5752" spans="4:4">
      <c r="D5752" s="94"/>
    </row>
    <row r="5753" spans="4:4">
      <c r="D5753" s="94"/>
    </row>
    <row r="5754" spans="4:4">
      <c r="D5754" s="94"/>
    </row>
    <row r="5755" spans="4:4">
      <c r="D5755" s="94"/>
    </row>
    <row r="5756" spans="4:4">
      <c r="D5756" s="94"/>
    </row>
    <row r="5757" spans="4:4">
      <c r="D5757" s="94"/>
    </row>
    <row r="5758" spans="4:4">
      <c r="D5758" s="94"/>
    </row>
    <row r="5759" spans="4:4">
      <c r="D5759" s="94"/>
    </row>
    <row r="5760" spans="4:4">
      <c r="D5760" s="94"/>
    </row>
    <row r="5761" spans="4:4">
      <c r="D5761" s="94"/>
    </row>
    <row r="5762" spans="4:4">
      <c r="D5762" s="94"/>
    </row>
    <row r="5763" spans="4:4">
      <c r="D5763" s="94"/>
    </row>
    <row r="5764" spans="4:4">
      <c r="D5764" s="94"/>
    </row>
    <row r="5765" spans="4:4">
      <c r="D5765" s="94"/>
    </row>
    <row r="5766" spans="4:4">
      <c r="D5766" s="94"/>
    </row>
    <row r="5767" spans="4:4">
      <c r="D5767" s="94"/>
    </row>
    <row r="5768" spans="4:4">
      <c r="D5768" s="94"/>
    </row>
    <row r="5769" spans="4:4">
      <c r="D5769" s="94"/>
    </row>
    <row r="5770" spans="4:4">
      <c r="D5770" s="94"/>
    </row>
    <row r="5771" spans="4:4">
      <c r="D5771" s="94"/>
    </row>
    <row r="5772" spans="4:4">
      <c r="D5772" s="94"/>
    </row>
    <row r="5773" spans="4:4">
      <c r="D5773" s="94"/>
    </row>
    <row r="5774" spans="4:4">
      <c r="D5774" s="94"/>
    </row>
    <row r="5775" spans="4:4">
      <c r="D5775" s="94"/>
    </row>
    <row r="5776" spans="4:4">
      <c r="D5776" s="94"/>
    </row>
    <row r="5777" spans="4:4">
      <c r="D5777" s="94"/>
    </row>
    <row r="5778" spans="4:4">
      <c r="D5778" s="94"/>
    </row>
    <row r="5779" spans="4:4">
      <c r="D5779" s="94"/>
    </row>
    <row r="5780" spans="4:4">
      <c r="D5780" s="94"/>
    </row>
    <row r="5781" spans="4:4">
      <c r="D5781" s="94"/>
    </row>
    <row r="5782" spans="4:4">
      <c r="D5782" s="94"/>
    </row>
    <row r="5783" spans="4:4">
      <c r="D5783" s="94"/>
    </row>
    <row r="5784" spans="4:4">
      <c r="D5784" s="94"/>
    </row>
    <row r="5785" spans="4:4">
      <c r="D5785" s="94"/>
    </row>
    <row r="5786" spans="4:4">
      <c r="D5786" s="94"/>
    </row>
    <row r="5787" spans="4:4">
      <c r="D5787" s="94"/>
    </row>
    <row r="5788" spans="4:4">
      <c r="D5788" s="94"/>
    </row>
    <row r="5789" spans="4:4">
      <c r="D5789" s="94"/>
    </row>
    <row r="5790" spans="4:4">
      <c r="D5790" s="94"/>
    </row>
    <row r="5791" spans="4:4">
      <c r="D5791" s="94"/>
    </row>
    <row r="5792" spans="4:4">
      <c r="D5792" s="94"/>
    </row>
    <row r="5793" spans="4:4">
      <c r="D5793" s="94"/>
    </row>
    <row r="5794" spans="4:4">
      <c r="D5794" s="94"/>
    </row>
    <row r="5795" spans="4:4">
      <c r="D5795" s="94"/>
    </row>
    <row r="5796" spans="4:4">
      <c r="D5796" s="94"/>
    </row>
    <row r="5797" spans="4:4">
      <c r="D5797" s="94"/>
    </row>
    <row r="5798" spans="4:4">
      <c r="D5798" s="94"/>
    </row>
    <row r="5799" spans="4:4">
      <c r="D5799" s="94"/>
    </row>
    <row r="5800" spans="4:4">
      <c r="D5800" s="94"/>
    </row>
    <row r="5801" spans="4:4">
      <c r="D5801" s="94"/>
    </row>
    <row r="5802" spans="4:4">
      <c r="D5802" s="94"/>
    </row>
    <row r="5803" spans="4:4">
      <c r="D5803" s="94"/>
    </row>
    <row r="5804" spans="4:4">
      <c r="D5804" s="94"/>
    </row>
    <row r="5805" spans="4:4">
      <c r="D5805" s="94"/>
    </row>
    <row r="5806" spans="4:4">
      <c r="D5806" s="94"/>
    </row>
    <row r="5807" spans="4:4">
      <c r="D5807" s="94"/>
    </row>
    <row r="5808" spans="4:4">
      <c r="D5808" s="94"/>
    </row>
    <row r="5809" spans="4:4">
      <c r="D5809" s="94"/>
    </row>
    <row r="5810" spans="4:4">
      <c r="D5810" s="94"/>
    </row>
    <row r="5811" spans="4:4">
      <c r="D5811" s="94"/>
    </row>
    <row r="5812" spans="4:4">
      <c r="D5812" s="94"/>
    </row>
    <row r="5813" spans="4:4">
      <c r="D5813" s="94"/>
    </row>
    <row r="5814" spans="4:4">
      <c r="D5814" s="94"/>
    </row>
    <row r="5815" spans="4:4">
      <c r="D5815" s="94"/>
    </row>
    <row r="5816" spans="4:4">
      <c r="D5816" s="94"/>
    </row>
    <row r="5817" spans="4:4">
      <c r="D5817" s="94"/>
    </row>
    <row r="5818" spans="4:4">
      <c r="D5818" s="94"/>
    </row>
    <row r="5819" spans="4:4">
      <c r="D5819" s="94"/>
    </row>
    <row r="5820" spans="4:4">
      <c r="D5820" s="94"/>
    </row>
    <row r="5821" spans="4:4">
      <c r="D5821" s="94"/>
    </row>
    <row r="5822" spans="4:4">
      <c r="D5822" s="94"/>
    </row>
    <row r="5823" spans="4:4">
      <c r="D5823" s="94"/>
    </row>
    <row r="5824" spans="4:4">
      <c r="D5824" s="94"/>
    </row>
    <row r="5825" spans="4:4">
      <c r="D5825" s="94"/>
    </row>
    <row r="5826" spans="4:4">
      <c r="D5826" s="94"/>
    </row>
    <row r="5827" spans="4:4">
      <c r="D5827" s="94"/>
    </row>
    <row r="5828" spans="4:4">
      <c r="D5828" s="94"/>
    </row>
    <row r="5829" spans="4:4">
      <c r="D5829" s="94"/>
    </row>
    <row r="5830" spans="4:4">
      <c r="D5830" s="94"/>
    </row>
    <row r="5831" spans="4:4">
      <c r="D5831" s="94"/>
    </row>
    <row r="5832" spans="4:4">
      <c r="D5832" s="94"/>
    </row>
    <row r="5833" spans="4:4">
      <c r="D5833" s="94"/>
    </row>
    <row r="5834" spans="4:4">
      <c r="D5834" s="94"/>
    </row>
    <row r="5835" spans="4:4">
      <c r="D5835" s="94"/>
    </row>
    <row r="5836" spans="4:4">
      <c r="D5836" s="94"/>
    </row>
    <row r="5837" spans="4:4">
      <c r="D5837" s="94"/>
    </row>
    <row r="5838" spans="4:4">
      <c r="D5838" s="94"/>
    </row>
    <row r="5839" spans="4:4">
      <c r="D5839" s="94"/>
    </row>
    <row r="5840" spans="4:4">
      <c r="D5840" s="94"/>
    </row>
    <row r="5841" spans="4:4">
      <c r="D5841" s="94"/>
    </row>
    <row r="5842" spans="4:4">
      <c r="D5842" s="94"/>
    </row>
    <row r="5843" spans="4:4">
      <c r="D5843" s="94"/>
    </row>
    <row r="5844" spans="4:4">
      <c r="D5844" s="94"/>
    </row>
    <row r="5845" spans="4:4">
      <c r="D5845" s="94"/>
    </row>
    <row r="5846" spans="4:4">
      <c r="D5846" s="94"/>
    </row>
    <row r="5847" spans="4:4">
      <c r="D5847" s="94"/>
    </row>
    <row r="5848" spans="4:4">
      <c r="D5848" s="94"/>
    </row>
    <row r="5849" spans="4:4">
      <c r="D5849" s="94"/>
    </row>
    <row r="5850" spans="4:4">
      <c r="D5850" s="94"/>
    </row>
    <row r="5851" spans="4:4">
      <c r="D5851" s="94"/>
    </row>
    <row r="5852" spans="4:4">
      <c r="D5852" s="94"/>
    </row>
    <row r="5853" spans="4:4">
      <c r="D5853" s="94"/>
    </row>
    <row r="5854" spans="4:4">
      <c r="D5854" s="94"/>
    </row>
    <row r="5855" spans="4:4">
      <c r="D5855" s="94"/>
    </row>
    <row r="5856" spans="4:4">
      <c r="D5856" s="94"/>
    </row>
    <row r="5857" spans="4:4">
      <c r="D5857" s="94"/>
    </row>
    <row r="5858" spans="4:4">
      <c r="D5858" s="94"/>
    </row>
    <row r="5859" spans="4:4">
      <c r="D5859" s="94"/>
    </row>
    <row r="5860" spans="4:4">
      <c r="D5860" s="94"/>
    </row>
    <row r="5861" spans="4:4">
      <c r="D5861" s="94"/>
    </row>
    <row r="5862" spans="4:4">
      <c r="D5862" s="94"/>
    </row>
    <row r="5863" spans="4:4">
      <c r="D5863" s="94"/>
    </row>
    <row r="5864" spans="4:4">
      <c r="D5864" s="94"/>
    </row>
    <row r="5865" spans="4:4">
      <c r="D5865" s="94"/>
    </row>
    <row r="5866" spans="4:4">
      <c r="D5866" s="94"/>
    </row>
    <row r="5867" spans="4:4">
      <c r="D5867" s="94"/>
    </row>
    <row r="5868" spans="4:4">
      <c r="D5868" s="94"/>
    </row>
    <row r="5869" spans="4:4">
      <c r="D5869" s="94"/>
    </row>
    <row r="5870" spans="4:4">
      <c r="D5870" s="94"/>
    </row>
    <row r="5871" spans="4:4">
      <c r="D5871" s="94"/>
    </row>
    <row r="5872" spans="4:4">
      <c r="D5872" s="94"/>
    </row>
    <row r="5873" spans="4:4">
      <c r="D5873" s="94"/>
    </row>
    <row r="5874" spans="4:4">
      <c r="D5874" s="94"/>
    </row>
    <row r="5875" spans="4:4">
      <c r="D5875" s="94"/>
    </row>
    <row r="5876" spans="4:4">
      <c r="D5876" s="94"/>
    </row>
    <row r="5877" spans="4:4">
      <c r="D5877" s="94"/>
    </row>
    <row r="5878" spans="4:4">
      <c r="D5878" s="94"/>
    </row>
    <row r="5879" spans="4:4">
      <c r="D5879" s="94"/>
    </row>
    <row r="5880" spans="4:4">
      <c r="D5880" s="94"/>
    </row>
    <row r="5881" spans="4:4">
      <c r="D5881" s="94"/>
    </row>
    <row r="5882" spans="4:4">
      <c r="D5882" s="94"/>
    </row>
    <row r="5883" spans="4:4">
      <c r="D5883" s="94"/>
    </row>
    <row r="5884" spans="4:4">
      <c r="D5884" s="94"/>
    </row>
    <row r="5885" spans="4:4">
      <c r="D5885" s="94"/>
    </row>
    <row r="5886" spans="4:4">
      <c r="D5886" s="94"/>
    </row>
    <row r="5887" spans="4:4">
      <c r="D5887" s="94"/>
    </row>
    <row r="5888" spans="4:4">
      <c r="D5888" s="94"/>
    </row>
    <row r="5889" spans="4:4">
      <c r="D5889" s="94"/>
    </row>
    <row r="5890" spans="4:4">
      <c r="D5890" s="94"/>
    </row>
    <row r="5891" spans="4:4">
      <c r="D5891" s="94"/>
    </row>
    <row r="5892" spans="4:4">
      <c r="D5892" s="94"/>
    </row>
    <row r="5893" spans="4:4">
      <c r="D5893" s="94"/>
    </row>
    <row r="5894" spans="4:4">
      <c r="D5894" s="94"/>
    </row>
    <row r="5895" spans="4:4">
      <c r="D5895" s="94"/>
    </row>
    <row r="5896" spans="4:4">
      <c r="D5896" s="94"/>
    </row>
    <row r="5897" spans="4:4">
      <c r="D5897" s="94"/>
    </row>
    <row r="5898" spans="4:4">
      <c r="D5898" s="94"/>
    </row>
    <row r="5899" spans="4:4">
      <c r="D5899" s="94"/>
    </row>
    <row r="5900" spans="4:4">
      <c r="D5900" s="94"/>
    </row>
    <row r="5901" spans="4:4">
      <c r="D5901" s="94"/>
    </row>
    <row r="5902" spans="4:4">
      <c r="D5902" s="94"/>
    </row>
    <row r="5903" spans="4:4">
      <c r="D5903" s="94"/>
    </row>
    <row r="5904" spans="4:4">
      <c r="D5904" s="94"/>
    </row>
    <row r="5905" spans="4:4">
      <c r="D5905" s="94"/>
    </row>
    <row r="5906" spans="4:4">
      <c r="D5906" s="94"/>
    </row>
    <row r="5907" spans="4:4">
      <c r="D5907" s="94"/>
    </row>
    <row r="5908" spans="4:4">
      <c r="D5908" s="94"/>
    </row>
    <row r="5909" spans="4:4">
      <c r="D5909" s="94"/>
    </row>
    <row r="5910" spans="4:4">
      <c r="D5910" s="94"/>
    </row>
    <row r="5911" spans="4:4">
      <c r="D5911" s="94"/>
    </row>
    <row r="5912" spans="4:4">
      <c r="D5912" s="94"/>
    </row>
    <row r="5913" spans="4:4">
      <c r="D5913" s="94"/>
    </row>
    <row r="5914" spans="4:4">
      <c r="D5914" s="94"/>
    </row>
    <row r="5915" spans="4:4">
      <c r="D5915" s="94"/>
    </row>
    <row r="5916" spans="4:4">
      <c r="D5916" s="94"/>
    </row>
    <row r="5917" spans="4:4">
      <c r="D5917" s="94"/>
    </row>
    <row r="5918" spans="4:4">
      <c r="D5918" s="94"/>
    </row>
    <row r="5919" spans="4:4">
      <c r="D5919" s="94"/>
    </row>
    <row r="5920" spans="4:4">
      <c r="D5920" s="94"/>
    </row>
    <row r="5921" spans="4:4">
      <c r="D5921" s="94"/>
    </row>
    <row r="5922" spans="4:4">
      <c r="D5922" s="94"/>
    </row>
    <row r="5923" spans="4:4">
      <c r="D5923" s="94"/>
    </row>
    <row r="5924" spans="4:4">
      <c r="D5924" s="94"/>
    </row>
    <row r="5925" spans="4:4">
      <c r="D5925" s="94"/>
    </row>
    <row r="5926" spans="4:4">
      <c r="D5926" s="94"/>
    </row>
    <row r="5927" spans="4:4">
      <c r="D5927" s="94"/>
    </row>
    <row r="5928" spans="4:4">
      <c r="D5928" s="94"/>
    </row>
    <row r="5929" spans="4:4">
      <c r="D5929" s="94"/>
    </row>
    <row r="5930" spans="4:4">
      <c r="D5930" s="94"/>
    </row>
    <row r="5931" spans="4:4">
      <c r="D5931" s="94"/>
    </row>
    <row r="5932" spans="4:4">
      <c r="D5932" s="94"/>
    </row>
    <row r="5933" spans="4:4">
      <c r="D5933" s="94"/>
    </row>
    <row r="5934" spans="4:4">
      <c r="D5934" s="94"/>
    </row>
    <row r="5935" spans="4:4">
      <c r="D5935" s="94"/>
    </row>
    <row r="5936" spans="4:4">
      <c r="D5936" s="94"/>
    </row>
    <row r="5937" spans="4:4">
      <c r="D5937" s="94"/>
    </row>
    <row r="5938" spans="4:4">
      <c r="D5938" s="94"/>
    </row>
    <row r="5939" spans="4:4">
      <c r="D5939" s="94"/>
    </row>
    <row r="5940" spans="4:4">
      <c r="D5940" s="94"/>
    </row>
    <row r="5941" spans="4:4">
      <c r="D5941" s="94"/>
    </row>
    <row r="5942" spans="4:4">
      <c r="D5942" s="94"/>
    </row>
    <row r="5943" spans="4:4">
      <c r="D5943" s="94"/>
    </row>
    <row r="5944" spans="4:4">
      <c r="D5944" s="94"/>
    </row>
    <row r="5945" spans="4:4">
      <c r="D5945" s="94"/>
    </row>
    <row r="5946" spans="4:4">
      <c r="D5946" s="94"/>
    </row>
    <row r="5947" spans="4:4">
      <c r="D5947" s="94"/>
    </row>
    <row r="5948" spans="4:4">
      <c r="D5948" s="94"/>
    </row>
    <row r="5949" spans="4:4">
      <c r="D5949" s="94"/>
    </row>
    <row r="5950" spans="4:4">
      <c r="D5950" s="94"/>
    </row>
    <row r="5951" spans="4:4">
      <c r="D5951" s="94"/>
    </row>
    <row r="5952" spans="4:4">
      <c r="D5952" s="94"/>
    </row>
    <row r="5953" spans="4:4">
      <c r="D5953" s="94"/>
    </row>
    <row r="5954" spans="4:4">
      <c r="D5954" s="94"/>
    </row>
    <row r="5955" spans="4:4">
      <c r="D5955" s="94"/>
    </row>
    <row r="5956" spans="4:4">
      <c r="D5956" s="94"/>
    </row>
    <row r="5957" spans="4:4">
      <c r="D5957" s="94"/>
    </row>
    <row r="5958" spans="4:4">
      <c r="D5958" s="94"/>
    </row>
    <row r="5959" spans="4:4">
      <c r="D5959" s="94"/>
    </row>
    <row r="5960" spans="4:4">
      <c r="D5960" s="94"/>
    </row>
    <row r="5961" spans="4:4">
      <c r="D5961" s="94"/>
    </row>
    <row r="5962" spans="4:4">
      <c r="D5962" s="94"/>
    </row>
    <row r="5963" spans="4:4">
      <c r="D5963" s="94"/>
    </row>
    <row r="5964" spans="4:4">
      <c r="D5964" s="94"/>
    </row>
    <row r="5965" spans="4:4">
      <c r="D5965" s="94"/>
    </row>
    <row r="5966" spans="4:4">
      <c r="D5966" s="94"/>
    </row>
    <row r="5967" spans="4:4">
      <c r="D5967" s="94"/>
    </row>
    <row r="5968" spans="4:4">
      <c r="D5968" s="94"/>
    </row>
    <row r="5969" spans="4:4">
      <c r="D5969" s="94"/>
    </row>
    <row r="5970" spans="4:4">
      <c r="D5970" s="94"/>
    </row>
    <row r="5971" spans="4:4">
      <c r="D5971" s="94"/>
    </row>
    <row r="5972" spans="4:4">
      <c r="D5972" s="94"/>
    </row>
    <row r="5973" spans="4:4">
      <c r="D5973" s="94"/>
    </row>
    <row r="5974" spans="4:4">
      <c r="D5974" s="94"/>
    </row>
    <row r="5975" spans="4:4">
      <c r="D5975" s="94"/>
    </row>
    <row r="5976" spans="4:4">
      <c r="D5976" s="94"/>
    </row>
    <row r="5977" spans="4:4">
      <c r="D5977" s="94"/>
    </row>
    <row r="5978" spans="4:4">
      <c r="D5978" s="94"/>
    </row>
    <row r="5979" spans="4:4">
      <c r="D5979" s="94"/>
    </row>
    <row r="5980" spans="4:4">
      <c r="D5980" s="94"/>
    </row>
    <row r="5981" spans="4:4">
      <c r="D5981" s="94"/>
    </row>
    <row r="5982" spans="4:4">
      <c r="D5982" s="94"/>
    </row>
    <row r="5983" spans="4:4">
      <c r="D5983" s="94"/>
    </row>
    <row r="5984" spans="4:4">
      <c r="D5984" s="94"/>
    </row>
    <row r="5985" spans="4:4">
      <c r="D5985" s="94"/>
    </row>
    <row r="5986" spans="4:4">
      <c r="D5986" s="94"/>
    </row>
    <row r="5987" spans="4:4">
      <c r="D5987" s="94"/>
    </row>
    <row r="5988" spans="4:4">
      <c r="D5988" s="94"/>
    </row>
    <row r="5989" spans="4:4">
      <c r="D5989" s="94"/>
    </row>
    <row r="5990" spans="4:4">
      <c r="D5990" s="94"/>
    </row>
    <row r="5991" spans="4:4">
      <c r="D5991" s="94"/>
    </row>
    <row r="5992" spans="4:4">
      <c r="D5992" s="94"/>
    </row>
    <row r="5993" spans="4:4">
      <c r="D5993" s="94"/>
    </row>
    <row r="5994" spans="4:4">
      <c r="D5994" s="94"/>
    </row>
    <row r="5995" spans="4:4">
      <c r="D5995" s="94"/>
    </row>
    <row r="5996" spans="4:4">
      <c r="D5996" s="94"/>
    </row>
    <row r="5997" spans="4:4">
      <c r="D5997" s="94"/>
    </row>
    <row r="5998" spans="4:4">
      <c r="D5998" s="94"/>
    </row>
    <row r="5999" spans="4:4">
      <c r="D5999" s="94"/>
    </row>
    <row r="6000" spans="4:4">
      <c r="D6000" s="94"/>
    </row>
    <row r="6001" spans="4:4">
      <c r="D6001" s="94"/>
    </row>
    <row r="6002" spans="4:4">
      <c r="D6002" s="94"/>
    </row>
    <row r="6003" spans="4:4">
      <c r="D6003" s="94"/>
    </row>
    <row r="6004" spans="4:4">
      <c r="D6004" s="94"/>
    </row>
    <row r="6005" spans="4:4">
      <c r="D6005" s="94"/>
    </row>
    <row r="6006" spans="4:4">
      <c r="D6006" s="94"/>
    </row>
    <row r="6007" spans="4:4">
      <c r="D6007" s="94"/>
    </row>
    <row r="6008" spans="4:4">
      <c r="D6008" s="94"/>
    </row>
    <row r="6009" spans="4:4">
      <c r="D6009" s="94"/>
    </row>
    <row r="6010" spans="4:4">
      <c r="D6010" s="94"/>
    </row>
    <row r="6011" spans="4:4">
      <c r="D6011" s="94"/>
    </row>
    <row r="6012" spans="4:4">
      <c r="D6012" s="94"/>
    </row>
    <row r="6013" spans="4:4">
      <c r="D6013" s="94"/>
    </row>
    <row r="6014" spans="4:4">
      <c r="D6014" s="94"/>
    </row>
    <row r="6015" spans="4:4">
      <c r="D6015" s="94"/>
    </row>
    <row r="6016" spans="4:4">
      <c r="D6016" s="94"/>
    </row>
    <row r="6017" spans="4:4">
      <c r="D6017" s="94"/>
    </row>
    <row r="6018" spans="4:4">
      <c r="D6018" s="94"/>
    </row>
    <row r="6019" spans="4:4">
      <c r="D6019" s="94"/>
    </row>
    <row r="6020" spans="4:4">
      <c r="D6020" s="94"/>
    </row>
    <row r="6021" spans="4:4">
      <c r="D6021" s="94"/>
    </row>
    <row r="6022" spans="4:4">
      <c r="D6022" s="94"/>
    </row>
    <row r="6023" spans="4:4">
      <c r="D6023" s="94"/>
    </row>
    <row r="6024" spans="4:4">
      <c r="D6024" s="94"/>
    </row>
    <row r="6025" spans="4:4">
      <c r="D6025" s="94"/>
    </row>
    <row r="6026" spans="4:4">
      <c r="D6026" s="94"/>
    </row>
    <row r="6027" spans="4:4">
      <c r="D6027" s="94"/>
    </row>
    <row r="6028" spans="4:4">
      <c r="D6028" s="94"/>
    </row>
    <row r="6029" spans="4:4">
      <c r="D6029" s="94"/>
    </row>
    <row r="6030" spans="4:4">
      <c r="D6030" s="94"/>
    </row>
    <row r="6031" spans="4:4">
      <c r="D6031" s="94"/>
    </row>
    <row r="6032" spans="4:4">
      <c r="D6032" s="94"/>
    </row>
    <row r="6033" spans="4:4">
      <c r="D6033" s="94"/>
    </row>
    <row r="6034" spans="4:4">
      <c r="D6034" s="94"/>
    </row>
    <row r="6035" spans="4:4">
      <c r="D6035" s="94"/>
    </row>
    <row r="6036" spans="4:4">
      <c r="D6036" s="94"/>
    </row>
    <row r="6037" spans="4:4">
      <c r="D6037" s="94"/>
    </row>
    <row r="6038" spans="4:4">
      <c r="D6038" s="94"/>
    </row>
    <row r="6039" spans="4:4">
      <c r="D6039" s="94"/>
    </row>
    <row r="6040" spans="4:4">
      <c r="D6040" s="94"/>
    </row>
    <row r="6041" spans="4:4">
      <c r="D6041" s="94"/>
    </row>
    <row r="6042" spans="4:4">
      <c r="D6042" s="94"/>
    </row>
    <row r="6043" spans="4:4">
      <c r="D6043" s="94"/>
    </row>
    <row r="6044" spans="4:4">
      <c r="D6044" s="94"/>
    </row>
    <row r="6045" spans="4:4">
      <c r="D6045" s="94"/>
    </row>
    <row r="6046" spans="4:4">
      <c r="D6046" s="94"/>
    </row>
    <row r="6047" spans="4:4">
      <c r="D6047" s="94"/>
    </row>
    <row r="6048" spans="4:4">
      <c r="D6048" s="94"/>
    </row>
    <row r="6049" spans="4:4">
      <c r="D6049" s="94"/>
    </row>
    <row r="6050" spans="4:4">
      <c r="D6050" s="94"/>
    </row>
    <row r="6051" spans="4:4">
      <c r="D6051" s="94"/>
    </row>
    <row r="6052" spans="4:4">
      <c r="D6052" s="94"/>
    </row>
    <row r="6053" spans="4:4">
      <c r="D6053" s="94"/>
    </row>
    <row r="6054" spans="4:4">
      <c r="D6054" s="94"/>
    </row>
    <row r="6055" spans="4:4">
      <c r="D6055" s="94"/>
    </row>
    <row r="6056" spans="4:4">
      <c r="D6056" s="94"/>
    </row>
    <row r="6057" spans="4:4">
      <c r="D6057" s="94"/>
    </row>
    <row r="6058" spans="4:4">
      <c r="D6058" s="94"/>
    </row>
    <row r="6059" spans="4:4">
      <c r="D6059" s="94"/>
    </row>
    <row r="6060" spans="4:4">
      <c r="D6060" s="94"/>
    </row>
    <row r="6061" spans="4:4">
      <c r="D6061" s="94"/>
    </row>
    <row r="6062" spans="4:4">
      <c r="D6062" s="94"/>
    </row>
    <row r="6063" spans="4:4">
      <c r="D6063" s="94"/>
    </row>
    <row r="6064" spans="4:4">
      <c r="D6064" s="94"/>
    </row>
    <row r="6065" spans="4:4">
      <c r="D6065" s="94"/>
    </row>
    <row r="6066" spans="4:4">
      <c r="D6066" s="94"/>
    </row>
    <row r="6067" spans="4:4">
      <c r="D6067" s="94"/>
    </row>
    <row r="6068" spans="4:4">
      <c r="D6068" s="94"/>
    </row>
    <row r="6069" spans="4:4">
      <c r="D6069" s="94"/>
    </row>
    <row r="6070" spans="4:4">
      <c r="D6070" s="94"/>
    </row>
    <row r="6071" spans="4:4">
      <c r="D6071" s="94"/>
    </row>
    <row r="6072" spans="4:4">
      <c r="D6072" s="94"/>
    </row>
    <row r="6073" spans="4:4">
      <c r="D6073" s="94"/>
    </row>
    <row r="6074" spans="4:4">
      <c r="D6074" s="94"/>
    </row>
    <row r="6075" spans="4:4">
      <c r="D6075" s="94"/>
    </row>
    <row r="6076" spans="4:4">
      <c r="D6076" s="94"/>
    </row>
    <row r="6077" spans="4:4">
      <c r="D6077" s="94"/>
    </row>
    <row r="6078" spans="4:4">
      <c r="D6078" s="94"/>
    </row>
    <row r="6079" spans="4:4">
      <c r="D6079" s="94"/>
    </row>
    <row r="6080" spans="4:4">
      <c r="D6080" s="94"/>
    </row>
    <row r="6081" spans="4:4">
      <c r="D6081" s="94"/>
    </row>
    <row r="6082" spans="4:4">
      <c r="D6082" s="94"/>
    </row>
    <row r="6083" spans="4:4">
      <c r="D6083" s="94"/>
    </row>
    <row r="6084" spans="4:4">
      <c r="D6084" s="94"/>
    </row>
    <row r="6085" spans="4:4">
      <c r="D6085" s="94"/>
    </row>
    <row r="6086" spans="4:4">
      <c r="D6086" s="94"/>
    </row>
    <row r="6087" spans="4:4">
      <c r="D6087" s="94"/>
    </row>
    <row r="6088" spans="4:4">
      <c r="D6088" s="94"/>
    </row>
    <row r="6089" spans="4:4">
      <c r="D6089" s="94"/>
    </row>
    <row r="6090" spans="4:4">
      <c r="D6090" s="94"/>
    </row>
    <row r="6091" spans="4:4">
      <c r="D6091" s="94"/>
    </row>
    <row r="6092" spans="4:4">
      <c r="D6092" s="94"/>
    </row>
    <row r="6093" spans="4:4">
      <c r="D6093" s="94"/>
    </row>
    <row r="6094" spans="4:4">
      <c r="D6094" s="94"/>
    </row>
    <row r="6095" spans="4:4">
      <c r="D6095" s="94"/>
    </row>
    <row r="6096" spans="4:4">
      <c r="D6096" s="94"/>
    </row>
    <row r="6097" spans="4:4">
      <c r="D6097" s="94"/>
    </row>
    <row r="6098" spans="4:4">
      <c r="D6098" s="94"/>
    </row>
    <row r="6099" spans="4:4">
      <c r="D6099" s="94"/>
    </row>
    <row r="6100" spans="4:4">
      <c r="D6100" s="94"/>
    </row>
    <row r="6101" spans="4:4">
      <c r="D6101" s="94"/>
    </row>
    <row r="6102" spans="4:4">
      <c r="D6102" s="94"/>
    </row>
    <row r="6103" spans="4:4">
      <c r="D6103" s="94"/>
    </row>
    <row r="6104" spans="4:4">
      <c r="D6104" s="94"/>
    </row>
    <row r="6105" spans="4:4">
      <c r="D6105" s="94"/>
    </row>
    <row r="6106" spans="4:4">
      <c r="D6106" s="94"/>
    </row>
    <row r="6107" spans="4:4">
      <c r="D6107" s="94"/>
    </row>
    <row r="6108" spans="4:4">
      <c r="D6108" s="94"/>
    </row>
    <row r="6109" spans="4:4">
      <c r="D6109" s="94"/>
    </row>
    <row r="6110" spans="4:4">
      <c r="D6110" s="94"/>
    </row>
    <row r="6111" spans="4:4">
      <c r="D6111" s="94"/>
    </row>
    <row r="6112" spans="4:4">
      <c r="D6112" s="94"/>
    </row>
    <row r="6113" spans="4:4">
      <c r="D6113" s="94"/>
    </row>
    <row r="6114" spans="4:4">
      <c r="D6114" s="94"/>
    </row>
    <row r="6115" spans="4:4">
      <c r="D6115" s="94"/>
    </row>
    <row r="6116" spans="4:4">
      <c r="D6116" s="94"/>
    </row>
    <row r="6117" spans="4:4">
      <c r="D6117" s="94"/>
    </row>
    <row r="6118" spans="4:4">
      <c r="D6118" s="94"/>
    </row>
    <row r="6119" spans="4:4">
      <c r="D6119" s="94"/>
    </row>
    <row r="6120" spans="4:4">
      <c r="D6120" s="94"/>
    </row>
    <row r="6121" spans="4:4">
      <c r="D6121" s="94"/>
    </row>
    <row r="6122" spans="4:4">
      <c r="D6122" s="94"/>
    </row>
    <row r="6123" spans="4:4">
      <c r="D6123" s="94"/>
    </row>
    <row r="6124" spans="4:4">
      <c r="D6124" s="94"/>
    </row>
    <row r="6125" spans="4:4">
      <c r="D6125" s="94"/>
    </row>
    <row r="6126" spans="4:4">
      <c r="D6126" s="94"/>
    </row>
    <row r="6127" spans="4:4">
      <c r="D6127" s="94"/>
    </row>
    <row r="6128" spans="4:4">
      <c r="D6128" s="94"/>
    </row>
    <row r="6129" spans="4:4">
      <c r="D6129" s="94"/>
    </row>
    <row r="6130" spans="4:4">
      <c r="D6130" s="94"/>
    </row>
    <row r="6131" spans="4:4">
      <c r="D6131" s="94"/>
    </row>
    <row r="6132" spans="4:4">
      <c r="D6132" s="94"/>
    </row>
    <row r="6133" spans="4:4">
      <c r="D6133" s="94"/>
    </row>
    <row r="6134" spans="4:4">
      <c r="D6134" s="94"/>
    </row>
    <row r="6135" spans="4:4">
      <c r="D6135" s="94"/>
    </row>
    <row r="6136" spans="4:4">
      <c r="D6136" s="94"/>
    </row>
    <row r="6137" spans="4:4">
      <c r="D6137" s="94"/>
    </row>
    <row r="6138" spans="4:4">
      <c r="D6138" s="94"/>
    </row>
    <row r="6139" spans="4:4">
      <c r="D6139" s="94"/>
    </row>
    <row r="6140" spans="4:4">
      <c r="D6140" s="94"/>
    </row>
    <row r="6141" spans="4:4">
      <c r="D6141" s="94"/>
    </row>
    <row r="6142" spans="4:4">
      <c r="D6142" s="94"/>
    </row>
    <row r="6143" spans="4:4">
      <c r="D6143" s="94"/>
    </row>
    <row r="6144" spans="4:4">
      <c r="D6144" s="94"/>
    </row>
    <row r="6145" spans="4:4">
      <c r="D6145" s="94"/>
    </row>
    <row r="6146" spans="4:4">
      <c r="D6146" s="94"/>
    </row>
    <row r="6147" spans="4:4">
      <c r="D6147" s="94"/>
    </row>
    <row r="6148" spans="4:4">
      <c r="D6148" s="94"/>
    </row>
    <row r="6149" spans="4:4">
      <c r="D6149" s="94"/>
    </row>
    <row r="6150" spans="4:4">
      <c r="D6150" s="94"/>
    </row>
    <row r="6151" spans="4:4">
      <c r="D6151" s="94"/>
    </row>
    <row r="6152" spans="4:4">
      <c r="D6152" s="94"/>
    </row>
    <row r="6153" spans="4:4">
      <c r="D6153" s="94"/>
    </row>
    <row r="6154" spans="4:4">
      <c r="D6154" s="94"/>
    </row>
    <row r="6155" spans="4:4">
      <c r="D6155" s="94"/>
    </row>
    <row r="6156" spans="4:4">
      <c r="D6156" s="94"/>
    </row>
    <row r="6157" spans="4:4">
      <c r="D6157" s="94"/>
    </row>
    <row r="6158" spans="4:4">
      <c r="D6158" s="94"/>
    </row>
    <row r="6159" spans="4:4">
      <c r="D6159" s="94"/>
    </row>
    <row r="6160" spans="4:4">
      <c r="D6160" s="94"/>
    </row>
    <row r="6161" spans="4:4">
      <c r="D6161" s="94"/>
    </row>
    <row r="6162" spans="4:4">
      <c r="D6162" s="94"/>
    </row>
    <row r="6163" spans="4:4">
      <c r="D6163" s="94"/>
    </row>
    <row r="6164" spans="4:4">
      <c r="D6164" s="94"/>
    </row>
    <row r="6165" spans="4:4">
      <c r="D6165" s="94"/>
    </row>
    <row r="6166" spans="4:4">
      <c r="D6166" s="94"/>
    </row>
    <row r="6167" spans="4:4">
      <c r="D6167" s="94"/>
    </row>
    <row r="6168" spans="4:4">
      <c r="D6168" s="94"/>
    </row>
    <row r="6169" spans="4:4">
      <c r="D6169" s="94"/>
    </row>
    <row r="6170" spans="4:4">
      <c r="D6170" s="94"/>
    </row>
    <row r="6171" spans="4:4">
      <c r="D6171" s="94"/>
    </row>
    <row r="6172" spans="4:4">
      <c r="D6172" s="94"/>
    </row>
    <row r="6173" spans="4:4">
      <c r="D6173" s="94"/>
    </row>
    <row r="6174" spans="4:4">
      <c r="D6174" s="94"/>
    </row>
    <row r="6175" spans="4:4">
      <c r="D6175" s="94"/>
    </row>
    <row r="6176" spans="4:4">
      <c r="D6176" s="94"/>
    </row>
    <row r="6177" spans="4:4">
      <c r="D6177" s="94"/>
    </row>
    <row r="6178" spans="4:4">
      <c r="D6178" s="94"/>
    </row>
    <row r="6179" spans="4:4">
      <c r="D6179" s="94"/>
    </row>
    <row r="6180" spans="4:4">
      <c r="D6180" s="94"/>
    </row>
    <row r="6181" spans="4:4">
      <c r="D6181" s="94"/>
    </row>
    <row r="6182" spans="4:4">
      <c r="D6182" s="94"/>
    </row>
    <row r="6183" spans="4:4">
      <c r="D6183" s="94"/>
    </row>
    <row r="6184" spans="4:4">
      <c r="D6184" s="94"/>
    </row>
    <row r="6185" spans="4:4">
      <c r="D6185" s="94"/>
    </row>
    <row r="6186" spans="4:4">
      <c r="D6186" s="94"/>
    </row>
    <row r="6187" spans="4:4">
      <c r="D6187" s="94"/>
    </row>
    <row r="6188" spans="4:4">
      <c r="D6188" s="94"/>
    </row>
    <row r="6189" spans="4:4">
      <c r="D6189" s="94"/>
    </row>
    <row r="6190" spans="4:4">
      <c r="D6190" s="94"/>
    </row>
    <row r="6191" spans="4:4">
      <c r="D6191" s="94"/>
    </row>
    <row r="6192" spans="4:4">
      <c r="D6192" s="94"/>
    </row>
    <row r="6193" spans="4:4">
      <c r="D6193" s="94"/>
    </row>
    <row r="6194" spans="4:4">
      <c r="D6194" s="94"/>
    </row>
    <row r="6195" spans="4:4">
      <c r="D6195" s="94"/>
    </row>
    <row r="6196" spans="4:4">
      <c r="D6196" s="94"/>
    </row>
    <row r="6197" spans="4:4">
      <c r="D6197" s="94"/>
    </row>
    <row r="6198" spans="4:4">
      <c r="D6198" s="94"/>
    </row>
    <row r="6199" spans="4:4">
      <c r="D6199" s="94"/>
    </row>
    <row r="6200" spans="4:4">
      <c r="D6200" s="94"/>
    </row>
    <row r="6201" spans="4:4">
      <c r="D6201" s="94"/>
    </row>
    <row r="6202" spans="4:4">
      <c r="D6202" s="94"/>
    </row>
    <row r="6203" spans="4:4">
      <c r="D6203" s="94"/>
    </row>
    <row r="6204" spans="4:4">
      <c r="D6204" s="94"/>
    </row>
    <row r="6205" spans="4:4">
      <c r="D6205" s="94"/>
    </row>
    <row r="6206" spans="4:4">
      <c r="D6206" s="94"/>
    </row>
    <row r="6207" spans="4:4">
      <c r="D6207" s="94"/>
    </row>
    <row r="6208" spans="4:4">
      <c r="D6208" s="94"/>
    </row>
    <row r="6209" spans="4:4">
      <c r="D6209" s="94"/>
    </row>
    <row r="6210" spans="4:4">
      <c r="D6210" s="94"/>
    </row>
    <row r="6211" spans="4:4">
      <c r="D6211" s="94"/>
    </row>
    <row r="6212" spans="4:4">
      <c r="D6212" s="94"/>
    </row>
    <row r="6213" spans="4:4">
      <c r="D6213" s="94"/>
    </row>
    <row r="6214" spans="4:4">
      <c r="D6214" s="94"/>
    </row>
    <row r="6215" spans="4:4">
      <c r="D6215" s="94"/>
    </row>
    <row r="6216" spans="4:4">
      <c r="D6216" s="94"/>
    </row>
    <row r="6217" spans="4:4">
      <c r="D6217" s="94"/>
    </row>
    <row r="6218" spans="4:4">
      <c r="D6218" s="94"/>
    </row>
    <row r="6219" spans="4:4">
      <c r="D6219" s="94"/>
    </row>
    <row r="6220" spans="4:4">
      <c r="D6220" s="94"/>
    </row>
    <row r="6221" spans="4:4">
      <c r="D6221" s="94"/>
    </row>
    <row r="6222" spans="4:4">
      <c r="D6222" s="94"/>
    </row>
    <row r="6223" spans="4:4">
      <c r="D6223" s="94"/>
    </row>
    <row r="6224" spans="4:4">
      <c r="D6224" s="94"/>
    </row>
    <row r="6225" spans="4:4">
      <c r="D6225" s="94"/>
    </row>
    <row r="6226" spans="4:4">
      <c r="D6226" s="94"/>
    </row>
    <row r="6227" spans="4:4">
      <c r="D6227" s="94"/>
    </row>
    <row r="6228" spans="4:4">
      <c r="D6228" s="94"/>
    </row>
    <row r="6229" spans="4:4">
      <c r="D6229" s="94"/>
    </row>
    <row r="6230" spans="4:4">
      <c r="D6230" s="94"/>
    </row>
    <row r="6231" spans="4:4">
      <c r="D6231" s="94"/>
    </row>
    <row r="6232" spans="4:4">
      <c r="D6232" s="94"/>
    </row>
    <row r="6233" spans="4:4">
      <c r="D6233" s="94"/>
    </row>
    <row r="6234" spans="4:4">
      <c r="D6234" s="94"/>
    </row>
    <row r="6235" spans="4:4">
      <c r="D6235" s="94"/>
    </row>
    <row r="6236" spans="4:4">
      <c r="D6236" s="94"/>
    </row>
    <row r="6237" spans="4:4">
      <c r="D6237" s="94"/>
    </row>
    <row r="6238" spans="4:4">
      <c r="D6238" s="94"/>
    </row>
    <row r="6239" spans="4:4">
      <c r="D6239" s="94"/>
    </row>
    <row r="6240" spans="4:4">
      <c r="D6240" s="94"/>
    </row>
    <row r="6241" spans="4:4">
      <c r="D6241" s="94"/>
    </row>
    <row r="6242" spans="4:4">
      <c r="D6242" s="94"/>
    </row>
    <row r="6243" spans="4:4">
      <c r="D6243" s="94"/>
    </row>
    <row r="6244" spans="4:4">
      <c r="D6244" s="94"/>
    </row>
    <row r="6245" spans="4:4">
      <c r="D6245" s="94"/>
    </row>
    <row r="6246" spans="4:4">
      <c r="D6246" s="94"/>
    </row>
    <row r="6247" spans="4:4">
      <c r="D6247" s="94"/>
    </row>
    <row r="6248" spans="4:4">
      <c r="D6248" s="94"/>
    </row>
    <row r="6249" spans="4:4">
      <c r="D6249" s="94"/>
    </row>
    <row r="6250" spans="4:4">
      <c r="D6250" s="94"/>
    </row>
    <row r="6251" spans="4:4">
      <c r="D6251" s="94"/>
    </row>
    <row r="6252" spans="4:4">
      <c r="D6252" s="94"/>
    </row>
    <row r="6253" spans="4:4">
      <c r="D6253" s="94"/>
    </row>
    <row r="6254" spans="4:4">
      <c r="D6254" s="94"/>
    </row>
    <row r="6255" spans="4:4">
      <c r="D6255" s="94"/>
    </row>
    <row r="6256" spans="4:4">
      <c r="D6256" s="94"/>
    </row>
    <row r="6257" spans="4:4">
      <c r="D6257" s="94"/>
    </row>
    <row r="6258" spans="4:4">
      <c r="D6258" s="94"/>
    </row>
    <row r="6259" spans="4:4">
      <c r="D6259" s="94"/>
    </row>
    <row r="6260" spans="4:4">
      <c r="D6260" s="94"/>
    </row>
    <row r="6261" spans="4:4">
      <c r="D6261" s="94"/>
    </row>
    <row r="6262" spans="4:4">
      <c r="D6262" s="94"/>
    </row>
    <row r="6263" spans="4:4">
      <c r="D6263" s="94"/>
    </row>
    <row r="6264" spans="4:4">
      <c r="D6264" s="94"/>
    </row>
    <row r="6265" spans="4:4">
      <c r="D6265" s="94"/>
    </row>
    <row r="6266" spans="4:4">
      <c r="D6266" s="94"/>
    </row>
    <row r="6267" spans="4:4">
      <c r="D6267" s="94"/>
    </row>
    <row r="6268" spans="4:4">
      <c r="D6268" s="94"/>
    </row>
    <row r="6269" spans="4:4">
      <c r="D6269" s="94"/>
    </row>
    <row r="6270" spans="4:4">
      <c r="D6270" s="94"/>
    </row>
    <row r="6271" spans="4:4">
      <c r="D6271" s="94"/>
    </row>
    <row r="6272" spans="4:4">
      <c r="D6272" s="94"/>
    </row>
    <row r="6273" spans="4:4">
      <c r="D6273" s="94"/>
    </row>
    <row r="6274" spans="4:4">
      <c r="D6274" s="94"/>
    </row>
    <row r="6275" spans="4:4">
      <c r="D6275" s="94"/>
    </row>
    <row r="6276" spans="4:4">
      <c r="D6276" s="94"/>
    </row>
    <row r="6277" spans="4:4">
      <c r="D6277" s="94"/>
    </row>
    <row r="6278" spans="4:4">
      <c r="D6278" s="94"/>
    </row>
    <row r="6279" spans="4:4">
      <c r="D6279" s="94"/>
    </row>
    <row r="6280" spans="4:4">
      <c r="D6280" s="94"/>
    </row>
    <row r="6281" spans="4:4">
      <c r="D6281" s="94"/>
    </row>
    <row r="6282" spans="4:4">
      <c r="D6282" s="94"/>
    </row>
    <row r="6283" spans="4:4">
      <c r="D6283" s="94"/>
    </row>
    <row r="6284" spans="4:4">
      <c r="D6284" s="94"/>
    </row>
    <row r="6285" spans="4:4">
      <c r="D6285" s="94"/>
    </row>
    <row r="6286" spans="4:4">
      <c r="D6286" s="94"/>
    </row>
    <row r="6287" spans="4:4">
      <c r="D6287" s="94"/>
    </row>
    <row r="6288" spans="4:4">
      <c r="D6288" s="94"/>
    </row>
    <row r="6289" spans="4:4">
      <c r="D6289" s="94"/>
    </row>
    <row r="6290" spans="4:4">
      <c r="D6290" s="94"/>
    </row>
    <row r="6291" spans="4:4">
      <c r="D6291" s="94"/>
    </row>
    <row r="6292" spans="4:4">
      <c r="D6292" s="94"/>
    </row>
    <row r="6293" spans="4:4">
      <c r="D6293" s="94"/>
    </row>
    <row r="6294" spans="4:4">
      <c r="D6294" s="94"/>
    </row>
    <row r="6295" spans="4:4">
      <c r="D6295" s="94"/>
    </row>
    <row r="6296" spans="4:4">
      <c r="D6296" s="94"/>
    </row>
    <row r="6297" spans="4:4">
      <c r="D6297" s="94"/>
    </row>
    <row r="6298" spans="4:4">
      <c r="D6298" s="94"/>
    </row>
    <row r="6299" spans="4:4">
      <c r="D6299" s="94"/>
    </row>
    <row r="6300" spans="4:4">
      <c r="D6300" s="94"/>
    </row>
    <row r="6301" spans="4:4">
      <c r="D6301" s="94"/>
    </row>
    <row r="6302" spans="4:4">
      <c r="D6302" s="94"/>
    </row>
    <row r="6303" spans="4:4">
      <c r="D6303" s="94"/>
    </row>
    <row r="6304" spans="4:4">
      <c r="D6304" s="94"/>
    </row>
    <row r="6305" spans="4:4">
      <c r="D6305" s="94"/>
    </row>
    <row r="6306" spans="4:4">
      <c r="D6306" s="94"/>
    </row>
    <row r="6307" spans="4:4">
      <c r="D6307" s="94"/>
    </row>
    <row r="6308" spans="4:4">
      <c r="D6308" s="94"/>
    </row>
    <row r="6309" spans="4:4">
      <c r="D6309" s="94"/>
    </row>
    <row r="6310" spans="4:4">
      <c r="D6310" s="94"/>
    </row>
    <row r="6311" spans="4:4">
      <c r="D6311" s="94"/>
    </row>
    <row r="6312" spans="4:4">
      <c r="D6312" s="94"/>
    </row>
    <row r="6313" spans="4:4">
      <c r="D6313" s="94"/>
    </row>
    <row r="6314" spans="4:4">
      <c r="D6314" s="94"/>
    </row>
    <row r="6315" spans="4:4">
      <c r="D6315" s="94"/>
    </row>
    <row r="6316" spans="4:4">
      <c r="D6316" s="94"/>
    </row>
    <row r="6317" spans="4:4">
      <c r="D6317" s="94"/>
    </row>
    <row r="6318" spans="4:4">
      <c r="D6318" s="94"/>
    </row>
    <row r="6319" spans="4:4">
      <c r="D6319" s="94"/>
    </row>
    <row r="6320" spans="4:4">
      <c r="D6320" s="94"/>
    </row>
    <row r="6321" spans="4:4">
      <c r="D6321" s="94"/>
    </row>
    <row r="6322" spans="4:4">
      <c r="D6322" s="94"/>
    </row>
    <row r="6323" spans="4:4">
      <c r="D6323" s="94"/>
    </row>
    <row r="6324" spans="4:4">
      <c r="D6324" s="94"/>
    </row>
    <row r="6325" spans="4:4">
      <c r="D6325" s="94"/>
    </row>
    <row r="6326" spans="4:4">
      <c r="D6326" s="94"/>
    </row>
    <row r="6327" spans="4:4">
      <c r="D6327" s="94"/>
    </row>
    <row r="6328" spans="4:4">
      <c r="D6328" s="94"/>
    </row>
    <row r="6329" spans="4:4">
      <c r="D6329" s="94"/>
    </row>
    <row r="6330" spans="4:4">
      <c r="D6330" s="94"/>
    </row>
    <row r="6331" spans="4:4">
      <c r="D6331" s="94"/>
    </row>
    <row r="6332" spans="4:4">
      <c r="D6332" s="94"/>
    </row>
    <row r="6333" spans="4:4">
      <c r="D6333" s="94"/>
    </row>
    <row r="6334" spans="4:4">
      <c r="D6334" s="94"/>
    </row>
    <row r="6335" spans="4:4">
      <c r="D6335" s="94"/>
    </row>
    <row r="6336" spans="4:4">
      <c r="D6336" s="94"/>
    </row>
    <row r="6337" spans="4:4">
      <c r="D6337" s="94"/>
    </row>
    <row r="6338" spans="4:4">
      <c r="D6338" s="94"/>
    </row>
    <row r="6339" spans="4:4">
      <c r="D6339" s="94"/>
    </row>
    <row r="6340" spans="4:4">
      <c r="D6340" s="94"/>
    </row>
    <row r="6341" spans="4:4">
      <c r="D6341" s="94"/>
    </row>
    <row r="6342" spans="4:4">
      <c r="D6342" s="94"/>
    </row>
    <row r="6343" spans="4:4">
      <c r="D6343" s="94"/>
    </row>
    <row r="6344" spans="4:4">
      <c r="D6344" s="94"/>
    </row>
    <row r="6345" spans="4:4">
      <c r="D6345" s="94"/>
    </row>
    <row r="6346" spans="4:4">
      <c r="D6346" s="94"/>
    </row>
    <row r="6347" spans="4:4">
      <c r="D6347" s="94"/>
    </row>
    <row r="6348" spans="4:4">
      <c r="D6348" s="94"/>
    </row>
    <row r="6349" spans="4:4">
      <c r="D6349" s="94"/>
    </row>
    <row r="6350" spans="4:4">
      <c r="D6350" s="94"/>
    </row>
    <row r="6351" spans="4:4">
      <c r="D6351" s="94"/>
    </row>
    <row r="6352" spans="4:4">
      <c r="D6352" s="94"/>
    </row>
    <row r="6353" spans="4:4">
      <c r="D6353" s="94"/>
    </row>
    <row r="6354" spans="4:4">
      <c r="D6354" s="94"/>
    </row>
    <row r="6355" spans="4:4">
      <c r="D6355" s="94"/>
    </row>
    <row r="6356" spans="4:4">
      <c r="D6356" s="94"/>
    </row>
    <row r="6357" spans="4:4">
      <c r="D6357" s="94"/>
    </row>
    <row r="6358" spans="4:4">
      <c r="D6358" s="94"/>
    </row>
    <row r="6359" spans="4:4">
      <c r="D6359" s="94"/>
    </row>
    <row r="6360" spans="4:4">
      <c r="D6360" s="94"/>
    </row>
    <row r="6361" spans="4:4">
      <c r="D6361" s="94"/>
    </row>
    <row r="6362" spans="4:4">
      <c r="D6362" s="94"/>
    </row>
    <row r="6363" spans="4:4">
      <c r="D6363" s="94"/>
    </row>
    <row r="6364" spans="4:4">
      <c r="D6364" s="94"/>
    </row>
    <row r="6365" spans="4:4">
      <c r="D6365" s="94"/>
    </row>
    <row r="6366" spans="4:4">
      <c r="D6366" s="94"/>
    </row>
    <row r="6367" spans="4:4">
      <c r="D6367" s="94"/>
    </row>
    <row r="6368" spans="4:4">
      <c r="D6368" s="94"/>
    </row>
    <row r="6369" spans="4:4">
      <c r="D6369" s="94"/>
    </row>
    <row r="6370" spans="4:4">
      <c r="D6370" s="94"/>
    </row>
    <row r="6371" spans="4:4">
      <c r="D6371" s="94"/>
    </row>
    <row r="6372" spans="4:4">
      <c r="D6372" s="94"/>
    </row>
    <row r="6373" spans="4:4">
      <c r="D6373" s="94"/>
    </row>
    <row r="6374" spans="4:4">
      <c r="D6374" s="94"/>
    </row>
    <row r="6375" spans="4:4">
      <c r="D6375" s="94"/>
    </row>
    <row r="6376" spans="4:4">
      <c r="D6376" s="94"/>
    </row>
    <row r="6377" spans="4:4">
      <c r="D6377" s="94"/>
    </row>
    <row r="6378" spans="4:4">
      <c r="D6378" s="94"/>
    </row>
    <row r="6379" spans="4:4">
      <c r="D6379" s="94"/>
    </row>
    <row r="6380" spans="4:4">
      <c r="D6380" s="94"/>
    </row>
    <row r="6381" spans="4:4">
      <c r="D6381" s="94"/>
    </row>
    <row r="6382" spans="4:4">
      <c r="D6382" s="94"/>
    </row>
    <row r="6383" spans="4:4">
      <c r="D6383" s="94"/>
    </row>
    <row r="6384" spans="4:4">
      <c r="D6384" s="94"/>
    </row>
    <row r="6385" spans="4:4">
      <c r="D6385" s="94"/>
    </row>
    <row r="6386" spans="4:4">
      <c r="D6386" s="94"/>
    </row>
    <row r="6387" spans="4:4">
      <c r="D6387" s="94"/>
    </row>
    <row r="6388" spans="4:4">
      <c r="D6388" s="94"/>
    </row>
    <row r="6389" spans="4:4">
      <c r="D6389" s="94"/>
    </row>
    <row r="6390" spans="4:4">
      <c r="D6390" s="94"/>
    </row>
    <row r="6391" spans="4:4">
      <c r="D6391" s="94"/>
    </row>
    <row r="6392" spans="4:4">
      <c r="D6392" s="94"/>
    </row>
    <row r="6393" spans="4:4">
      <c r="D6393" s="94"/>
    </row>
    <row r="6394" spans="4:4">
      <c r="D6394" s="94"/>
    </row>
    <row r="6395" spans="4:4">
      <c r="D6395" s="94"/>
    </row>
    <row r="6396" spans="4:4">
      <c r="D6396" s="94"/>
    </row>
    <row r="6397" spans="4:4">
      <c r="D6397" s="94"/>
    </row>
    <row r="6398" spans="4:4">
      <c r="D6398" s="94"/>
    </row>
    <row r="6399" spans="4:4">
      <c r="D6399" s="94"/>
    </row>
    <row r="6400" spans="4:4">
      <c r="D6400" s="94"/>
    </row>
    <row r="6401" spans="4:4">
      <c r="D6401" s="94"/>
    </row>
    <row r="6402" spans="4:4">
      <c r="D6402" s="94"/>
    </row>
    <row r="6403" spans="4:4">
      <c r="D6403" s="94"/>
    </row>
    <row r="6404" spans="4:4">
      <c r="D6404" s="94"/>
    </row>
    <row r="6405" spans="4:4">
      <c r="D6405" s="94"/>
    </row>
    <row r="6406" spans="4:4">
      <c r="D6406" s="94"/>
    </row>
    <row r="6407" spans="4:4">
      <c r="D6407" s="94"/>
    </row>
    <row r="6408" spans="4:4">
      <c r="D6408" s="94"/>
    </row>
    <row r="6409" spans="4:4">
      <c r="D6409" s="94"/>
    </row>
    <row r="6410" spans="4:4">
      <c r="D6410" s="94"/>
    </row>
    <row r="6411" spans="4:4">
      <c r="D6411" s="94"/>
    </row>
    <row r="6412" spans="4:4">
      <c r="D6412" s="94"/>
    </row>
    <row r="6413" spans="4:4">
      <c r="D6413" s="94"/>
    </row>
    <row r="6414" spans="4:4">
      <c r="D6414" s="94"/>
    </row>
    <row r="6415" spans="4:4">
      <c r="D6415" s="94"/>
    </row>
    <row r="6416" spans="4:4">
      <c r="D6416" s="94"/>
    </row>
    <row r="6417" spans="4:4">
      <c r="D6417" s="94"/>
    </row>
    <row r="6418" spans="4:4">
      <c r="D6418" s="94"/>
    </row>
    <row r="6419" spans="4:4">
      <c r="D6419" s="94"/>
    </row>
    <row r="6420" spans="4:4">
      <c r="D6420" s="94"/>
    </row>
    <row r="6421" spans="4:4">
      <c r="D6421" s="94"/>
    </row>
    <row r="6422" spans="4:4">
      <c r="D6422" s="94"/>
    </row>
    <row r="6423" spans="4:4">
      <c r="D6423" s="94"/>
    </row>
    <row r="6424" spans="4:4">
      <c r="D6424" s="94"/>
    </row>
    <row r="6425" spans="4:4">
      <c r="D6425" s="94"/>
    </row>
    <row r="6426" spans="4:4">
      <c r="D6426" s="94"/>
    </row>
    <row r="6427" spans="4:4">
      <c r="D6427" s="94"/>
    </row>
    <row r="6428" spans="4:4">
      <c r="D6428" s="94"/>
    </row>
    <row r="6429" spans="4:4">
      <c r="D6429" s="94"/>
    </row>
    <row r="6430" spans="4:4">
      <c r="D6430" s="94"/>
    </row>
    <row r="6431" spans="4:4">
      <c r="D6431" s="94"/>
    </row>
    <row r="6432" spans="4:4">
      <c r="D6432" s="94"/>
    </row>
    <row r="6433" spans="4:4">
      <c r="D6433" s="94"/>
    </row>
    <row r="6434" spans="4:4">
      <c r="D6434" s="94"/>
    </row>
    <row r="6435" spans="4:4">
      <c r="D6435" s="94"/>
    </row>
    <row r="6436" spans="4:4">
      <c r="D6436" s="94"/>
    </row>
    <row r="6437" spans="4:4">
      <c r="D6437" s="94"/>
    </row>
    <row r="6438" spans="4:4">
      <c r="D6438" s="94"/>
    </row>
    <row r="6439" spans="4:4">
      <c r="D6439" s="94"/>
    </row>
    <row r="6440" spans="4:4">
      <c r="D6440" s="94"/>
    </row>
    <row r="6441" spans="4:4">
      <c r="D6441" s="94"/>
    </row>
    <row r="6442" spans="4:4">
      <c r="D6442" s="94"/>
    </row>
    <row r="6443" spans="4:4">
      <c r="D6443" s="94"/>
    </row>
    <row r="6444" spans="4:4">
      <c r="D6444" s="94"/>
    </row>
    <row r="6445" spans="4:4">
      <c r="D6445" s="94"/>
    </row>
    <row r="6446" spans="4:4">
      <c r="D6446" s="94"/>
    </row>
    <row r="6447" spans="4:4">
      <c r="D6447" s="94"/>
    </row>
    <row r="6448" spans="4:4">
      <c r="D6448" s="94"/>
    </row>
    <row r="6449" spans="4:4">
      <c r="D6449" s="94"/>
    </row>
    <row r="6450" spans="4:4">
      <c r="D6450" s="94"/>
    </row>
    <row r="6451" spans="4:4">
      <c r="D6451" s="94"/>
    </row>
    <row r="6452" spans="4:4">
      <c r="D6452" s="94"/>
    </row>
    <row r="6453" spans="4:4">
      <c r="D6453" s="94"/>
    </row>
    <row r="6454" spans="4:4">
      <c r="D6454" s="94"/>
    </row>
    <row r="6455" spans="4:4">
      <c r="D6455" s="94"/>
    </row>
    <row r="6456" spans="4:4">
      <c r="D6456" s="94"/>
    </row>
    <row r="6457" spans="4:4">
      <c r="D6457" s="94"/>
    </row>
    <row r="6458" spans="4:4">
      <c r="D6458" s="94"/>
    </row>
    <row r="6459" spans="4:4">
      <c r="D6459" s="94"/>
    </row>
    <row r="6460" spans="4:4">
      <c r="D6460" s="94"/>
    </row>
    <row r="6461" spans="4:4">
      <c r="D6461" s="94"/>
    </row>
    <row r="6462" spans="4:4">
      <c r="D6462" s="94"/>
    </row>
    <row r="6463" spans="4:4">
      <c r="D6463" s="94"/>
    </row>
    <row r="6464" spans="4:4">
      <c r="D6464" s="94"/>
    </row>
    <row r="6465" spans="4:4">
      <c r="D6465" s="94"/>
    </row>
    <row r="6466" spans="4:4">
      <c r="D6466" s="94"/>
    </row>
    <row r="6467" spans="4:4">
      <c r="D6467" s="94"/>
    </row>
    <row r="6468" spans="4:4">
      <c r="D6468" s="94"/>
    </row>
    <row r="6469" spans="4:4">
      <c r="D6469" s="94"/>
    </row>
    <row r="6470" spans="4:4">
      <c r="D6470" s="94"/>
    </row>
    <row r="6471" spans="4:4">
      <c r="D6471" s="94"/>
    </row>
    <row r="6472" spans="4:4">
      <c r="D6472" s="94"/>
    </row>
    <row r="6473" spans="4:4">
      <c r="D6473" s="94"/>
    </row>
    <row r="6474" spans="4:4">
      <c r="D6474" s="94"/>
    </row>
    <row r="6475" spans="4:4">
      <c r="D6475" s="94"/>
    </row>
    <row r="6476" spans="4:4">
      <c r="D6476" s="94"/>
    </row>
    <row r="6477" spans="4:4">
      <c r="D6477" s="94"/>
    </row>
    <row r="6478" spans="4:4">
      <c r="D6478" s="94"/>
    </row>
    <row r="6479" spans="4:4">
      <c r="D6479" s="94"/>
    </row>
    <row r="6480" spans="4:4">
      <c r="D6480" s="94"/>
    </row>
    <row r="6481" spans="4:4">
      <c r="D6481" s="94"/>
    </row>
    <row r="6482" spans="4:4">
      <c r="D6482" s="94"/>
    </row>
    <row r="6483" spans="4:4">
      <c r="D6483" s="94"/>
    </row>
    <row r="6484" spans="4:4">
      <c r="D6484" s="94"/>
    </row>
    <row r="6485" spans="4:4">
      <c r="D6485" s="94"/>
    </row>
    <row r="6486" spans="4:4">
      <c r="D6486" s="94"/>
    </row>
    <row r="6487" spans="4:4">
      <c r="D6487" s="94"/>
    </row>
    <row r="6488" spans="4:4">
      <c r="D6488" s="94"/>
    </row>
    <row r="6489" spans="4:4">
      <c r="D6489" s="94"/>
    </row>
    <row r="6490" spans="4:4">
      <c r="D6490" s="94"/>
    </row>
    <row r="6491" spans="4:4">
      <c r="D6491" s="94"/>
    </row>
    <row r="6492" spans="4:4">
      <c r="D6492" s="94"/>
    </row>
    <row r="6493" spans="4:4">
      <c r="D6493" s="94"/>
    </row>
    <row r="6494" spans="4:4">
      <c r="D6494" s="94"/>
    </row>
    <row r="6495" spans="4:4">
      <c r="D6495" s="94"/>
    </row>
    <row r="6496" spans="4:4">
      <c r="D6496" s="94"/>
    </row>
    <row r="6497" spans="4:4">
      <c r="D6497" s="94"/>
    </row>
    <row r="6498" spans="4:4">
      <c r="D6498" s="94"/>
    </row>
    <row r="6499" spans="4:4">
      <c r="D6499" s="94"/>
    </row>
    <row r="6500" spans="4:4">
      <c r="D6500" s="94"/>
    </row>
    <row r="6501" spans="4:4">
      <c r="D6501" s="94"/>
    </row>
    <row r="6502" spans="4:4">
      <c r="D6502" s="94"/>
    </row>
    <row r="6503" spans="4:4">
      <c r="D6503" s="94"/>
    </row>
    <row r="6504" spans="4:4">
      <c r="D6504" s="94"/>
    </row>
    <row r="6505" spans="4:4">
      <c r="D6505" s="94"/>
    </row>
    <row r="6506" spans="4:4">
      <c r="D6506" s="94"/>
    </row>
    <row r="6507" spans="4:4">
      <c r="D6507" s="94"/>
    </row>
    <row r="6508" spans="4:4">
      <c r="D6508" s="94"/>
    </row>
    <row r="6509" spans="4:4">
      <c r="D6509" s="94"/>
    </row>
    <row r="6510" spans="4:4">
      <c r="D6510" s="94"/>
    </row>
    <row r="6511" spans="4:4">
      <c r="D6511" s="94"/>
    </row>
    <row r="6512" spans="4:4">
      <c r="D6512" s="94"/>
    </row>
    <row r="6513" spans="4:4">
      <c r="D6513" s="94"/>
    </row>
    <row r="6514" spans="4:4">
      <c r="D6514" s="94"/>
    </row>
    <row r="6515" spans="4:4">
      <c r="D6515" s="94"/>
    </row>
    <row r="6516" spans="4:4">
      <c r="D6516" s="94"/>
    </row>
    <row r="6517" spans="4:4">
      <c r="D6517" s="94"/>
    </row>
    <row r="6518" spans="4:4">
      <c r="D6518" s="94"/>
    </row>
    <row r="6519" spans="4:4">
      <c r="D6519" s="94"/>
    </row>
    <row r="6520" spans="4:4">
      <c r="D6520" s="94"/>
    </row>
    <row r="6521" spans="4:4">
      <c r="D6521" s="94"/>
    </row>
    <row r="6522" spans="4:4">
      <c r="D6522" s="94"/>
    </row>
    <row r="6523" spans="4:4">
      <c r="D6523" s="94"/>
    </row>
    <row r="6524" spans="4:4">
      <c r="D6524" s="94"/>
    </row>
    <row r="6525" spans="4:4">
      <c r="D6525" s="94"/>
    </row>
    <row r="6526" spans="4:4">
      <c r="D6526" s="94"/>
    </row>
    <row r="6527" spans="4:4">
      <c r="D6527" s="94"/>
    </row>
    <row r="6528" spans="4:4">
      <c r="D6528" s="94"/>
    </row>
    <row r="6529" spans="4:4">
      <c r="D6529" s="94"/>
    </row>
    <row r="6530" spans="4:4">
      <c r="D6530" s="94"/>
    </row>
    <row r="6531" spans="4:4">
      <c r="D6531" s="94"/>
    </row>
    <row r="6532" spans="4:4">
      <c r="D6532" s="94"/>
    </row>
    <row r="6533" spans="4:4">
      <c r="D6533" s="94"/>
    </row>
    <row r="6534" spans="4:4">
      <c r="D6534" s="94"/>
    </row>
    <row r="6535" spans="4:4">
      <c r="D6535" s="94"/>
    </row>
    <row r="6536" spans="4:4">
      <c r="D6536" s="94"/>
    </row>
    <row r="6537" spans="4:4">
      <c r="D6537" s="94"/>
    </row>
    <row r="6538" spans="4:4">
      <c r="D6538" s="94"/>
    </row>
    <row r="6539" spans="4:4">
      <c r="D6539" s="94"/>
    </row>
    <row r="6540" spans="4:4">
      <c r="D6540" s="94"/>
    </row>
    <row r="6541" spans="4:4">
      <c r="D6541" s="94"/>
    </row>
    <row r="6542" spans="4:4">
      <c r="D6542" s="94"/>
    </row>
    <row r="6543" spans="4:4">
      <c r="D6543" s="94"/>
    </row>
    <row r="6544" spans="4:4">
      <c r="D6544" s="94"/>
    </row>
    <row r="6545" spans="4:4">
      <c r="D6545" s="94"/>
    </row>
    <row r="6546" spans="4:4">
      <c r="D6546" s="94"/>
    </row>
    <row r="6547" spans="4:4">
      <c r="D6547" s="94"/>
    </row>
    <row r="6548" spans="4:4">
      <c r="D6548" s="94"/>
    </row>
    <row r="6549" spans="4:4">
      <c r="D6549" s="94"/>
    </row>
    <row r="6550" spans="4:4">
      <c r="D6550" s="94"/>
    </row>
    <row r="6551" spans="4:4">
      <c r="D6551" s="94"/>
    </row>
    <row r="6552" spans="4:4">
      <c r="D6552" s="94"/>
    </row>
    <row r="6553" spans="4:4">
      <c r="D6553" s="94"/>
    </row>
    <row r="6554" spans="4:4">
      <c r="D6554" s="94"/>
    </row>
    <row r="6555" spans="4:4">
      <c r="D6555" s="94"/>
    </row>
    <row r="6556" spans="4:4">
      <c r="D6556" s="94"/>
    </row>
    <row r="6557" spans="4:4">
      <c r="D6557" s="94"/>
    </row>
    <row r="6558" spans="4:4">
      <c r="D6558" s="94"/>
    </row>
    <row r="6559" spans="4:4">
      <c r="D6559" s="94"/>
    </row>
    <row r="6560" spans="4:4">
      <c r="D6560" s="94"/>
    </row>
    <row r="6561" spans="4:4">
      <c r="D6561" s="94"/>
    </row>
    <row r="6562" spans="4:4">
      <c r="D6562" s="94"/>
    </row>
    <row r="6563" spans="4:4">
      <c r="D6563" s="94"/>
    </row>
    <row r="6564" spans="4:4">
      <c r="D6564" s="94"/>
    </row>
    <row r="6565" spans="4:4">
      <c r="D6565" s="94"/>
    </row>
    <row r="6566" spans="4:4">
      <c r="D6566" s="94"/>
    </row>
    <row r="6567" spans="4:4">
      <c r="D6567" s="94"/>
    </row>
    <row r="6568" spans="4:4">
      <c r="D6568" s="94"/>
    </row>
    <row r="6569" spans="4:4">
      <c r="D6569" s="94"/>
    </row>
    <row r="6570" spans="4:4">
      <c r="D6570" s="94"/>
    </row>
    <row r="6571" spans="4:4">
      <c r="D6571" s="94"/>
    </row>
    <row r="6572" spans="4:4">
      <c r="D6572" s="94"/>
    </row>
    <row r="6573" spans="4:4">
      <c r="D6573" s="94"/>
    </row>
    <row r="6574" spans="4:4">
      <c r="D6574" s="94"/>
    </row>
    <row r="6575" spans="4:4">
      <c r="D6575" s="94"/>
    </row>
    <row r="6576" spans="4:4">
      <c r="D6576" s="94"/>
    </row>
    <row r="6577" spans="4:4">
      <c r="D6577" s="94"/>
    </row>
    <row r="6578" spans="4:4">
      <c r="D6578" s="94"/>
    </row>
    <row r="6579" spans="4:4">
      <c r="D6579" s="94"/>
    </row>
    <row r="6580" spans="4:4">
      <c r="D6580" s="94"/>
    </row>
    <row r="6581" spans="4:4">
      <c r="D6581" s="94"/>
    </row>
    <row r="6582" spans="4:4">
      <c r="D6582" s="94"/>
    </row>
    <row r="6583" spans="4:4">
      <c r="D6583" s="94"/>
    </row>
    <row r="6584" spans="4:4">
      <c r="D6584" s="94"/>
    </row>
    <row r="6585" spans="4:4">
      <c r="D6585" s="94"/>
    </row>
    <row r="6586" spans="4:4">
      <c r="D6586" s="94"/>
    </row>
    <row r="6587" spans="4:4">
      <c r="D6587" s="94"/>
    </row>
    <row r="6588" spans="4:4">
      <c r="D6588" s="94"/>
    </row>
    <row r="6589" spans="4:4">
      <c r="D6589" s="94"/>
    </row>
    <row r="6590" spans="4:4">
      <c r="D6590" s="94"/>
    </row>
    <row r="6591" spans="4:4">
      <c r="D6591" s="94"/>
    </row>
    <row r="6592" spans="4:4">
      <c r="D6592" s="94"/>
    </row>
    <row r="6593" spans="4:4">
      <c r="D6593" s="94"/>
    </row>
    <row r="6594" spans="4:4">
      <c r="D6594" s="94"/>
    </row>
    <row r="6595" spans="4:4">
      <c r="D6595" s="94"/>
    </row>
    <row r="6596" spans="4:4">
      <c r="D6596" s="94"/>
    </row>
    <row r="6597" spans="4:4">
      <c r="D6597" s="94"/>
    </row>
    <row r="6598" spans="4:4">
      <c r="D6598" s="94"/>
    </row>
    <row r="6599" spans="4:4">
      <c r="D6599" s="94"/>
    </row>
    <row r="6600" spans="4:4">
      <c r="D6600" s="94"/>
    </row>
    <row r="6601" spans="4:4">
      <c r="D6601" s="94"/>
    </row>
    <row r="6602" spans="4:4">
      <c r="D6602" s="94"/>
    </row>
    <row r="6603" spans="4:4">
      <c r="D6603" s="94"/>
    </row>
    <row r="6604" spans="4:4">
      <c r="D6604" s="94"/>
    </row>
    <row r="6605" spans="4:4">
      <c r="D6605" s="94"/>
    </row>
    <row r="6606" spans="4:4">
      <c r="D6606" s="94"/>
    </row>
    <row r="6607" spans="4:4">
      <c r="D6607" s="94"/>
    </row>
    <row r="6608" spans="4:4">
      <c r="D6608" s="94"/>
    </row>
    <row r="6609" spans="4:4">
      <c r="D6609" s="94"/>
    </row>
    <row r="6610" spans="4:4">
      <c r="D6610" s="94"/>
    </row>
    <row r="6611" spans="4:4">
      <c r="D6611" s="94"/>
    </row>
    <row r="6612" spans="4:4">
      <c r="D6612" s="94"/>
    </row>
    <row r="6613" spans="4:4">
      <c r="D6613" s="94"/>
    </row>
    <row r="6614" spans="4:4">
      <c r="D6614" s="94"/>
    </row>
    <row r="6615" spans="4:4">
      <c r="D6615" s="94"/>
    </row>
    <row r="6616" spans="4:4">
      <c r="D6616" s="94"/>
    </row>
    <row r="6617" spans="4:4">
      <c r="D6617" s="94"/>
    </row>
    <row r="6618" spans="4:4">
      <c r="D6618" s="94"/>
    </row>
    <row r="6619" spans="4:4">
      <c r="D6619" s="94"/>
    </row>
    <row r="6620" spans="4:4">
      <c r="D6620" s="94"/>
    </row>
    <row r="6621" spans="4:4">
      <c r="D6621" s="94"/>
    </row>
    <row r="6622" spans="4:4">
      <c r="D6622" s="94"/>
    </row>
    <row r="6623" spans="4:4">
      <c r="D6623" s="94"/>
    </row>
    <row r="6624" spans="4:4">
      <c r="D6624" s="94"/>
    </row>
    <row r="6625" spans="4:4">
      <c r="D6625" s="94"/>
    </row>
    <row r="6626" spans="4:4">
      <c r="D6626" s="94"/>
    </row>
    <row r="6627" spans="4:4">
      <c r="D6627" s="94"/>
    </row>
    <row r="6628" spans="4:4">
      <c r="D6628" s="94"/>
    </row>
    <row r="6629" spans="4:4">
      <c r="D6629" s="94"/>
    </row>
    <row r="6630" spans="4:4">
      <c r="D6630" s="94"/>
    </row>
    <row r="6631" spans="4:4">
      <c r="D6631" s="94"/>
    </row>
    <row r="6632" spans="4:4">
      <c r="D6632" s="94"/>
    </row>
    <row r="6633" spans="4:4">
      <c r="D6633" s="94"/>
    </row>
    <row r="6634" spans="4:4">
      <c r="D6634" s="94"/>
    </row>
    <row r="6635" spans="4:4">
      <c r="D6635" s="94"/>
    </row>
    <row r="6636" spans="4:4">
      <c r="D6636" s="94"/>
    </row>
    <row r="6637" spans="4:4">
      <c r="D6637" s="94"/>
    </row>
    <row r="6638" spans="4:4">
      <c r="D6638" s="94"/>
    </row>
    <row r="6639" spans="4:4">
      <c r="D6639" s="94"/>
    </row>
    <row r="6640" spans="4:4">
      <c r="D6640" s="94"/>
    </row>
    <row r="6641" spans="4:4">
      <c r="D6641" s="94"/>
    </row>
    <row r="6642" spans="4:4">
      <c r="D6642" s="94"/>
    </row>
    <row r="6643" spans="4:4">
      <c r="D6643" s="94"/>
    </row>
    <row r="6644" spans="4:4">
      <c r="D6644" s="94"/>
    </row>
    <row r="6645" spans="4:4">
      <c r="D6645" s="94"/>
    </row>
    <row r="6646" spans="4:4">
      <c r="D6646" s="94"/>
    </row>
    <row r="6647" spans="4:4">
      <c r="D6647" s="94"/>
    </row>
    <row r="6648" spans="4:4">
      <c r="D6648" s="94"/>
    </row>
    <row r="6649" spans="4:4">
      <c r="D6649" s="94"/>
    </row>
    <row r="6650" spans="4:4">
      <c r="D6650" s="94"/>
    </row>
    <row r="6651" spans="4:4">
      <c r="D6651" s="94"/>
    </row>
    <row r="6652" spans="4:4">
      <c r="D6652" s="94"/>
    </row>
    <row r="6653" spans="4:4">
      <c r="D6653" s="94"/>
    </row>
    <row r="6654" spans="4:4">
      <c r="D6654" s="94"/>
    </row>
    <row r="6655" spans="4:4">
      <c r="D6655" s="94"/>
    </row>
    <row r="6656" spans="4:4">
      <c r="D6656" s="94"/>
    </row>
    <row r="6657" spans="4:4">
      <c r="D6657" s="94"/>
    </row>
    <row r="6658" spans="4:4">
      <c r="D6658" s="94"/>
    </row>
    <row r="6659" spans="4:4">
      <c r="D6659" s="94"/>
    </row>
    <row r="6660" spans="4:4">
      <c r="D6660" s="94"/>
    </row>
    <row r="6661" spans="4:4">
      <c r="D6661" s="94"/>
    </row>
    <row r="6662" spans="4:4">
      <c r="D6662" s="94"/>
    </row>
    <row r="6663" spans="4:4">
      <c r="D6663" s="94"/>
    </row>
    <row r="6664" spans="4:4">
      <c r="D6664" s="94"/>
    </row>
    <row r="6665" spans="4:4">
      <c r="D6665" s="94"/>
    </row>
    <row r="6666" spans="4:4">
      <c r="D6666" s="94"/>
    </row>
    <row r="6667" spans="4:4">
      <c r="D6667" s="94"/>
    </row>
    <row r="6668" spans="4:4">
      <c r="D6668" s="94"/>
    </row>
    <row r="6669" spans="4:4">
      <c r="D6669" s="94"/>
    </row>
    <row r="6670" spans="4:4">
      <c r="D6670" s="94"/>
    </row>
    <row r="6671" spans="4:4">
      <c r="D6671" s="94"/>
    </row>
    <row r="6672" spans="4:4">
      <c r="D6672" s="94"/>
    </row>
    <row r="6673" spans="4:4">
      <c r="D6673" s="94"/>
    </row>
    <row r="6674" spans="4:4">
      <c r="D6674" s="94"/>
    </row>
    <row r="6675" spans="4:4">
      <c r="D6675" s="94"/>
    </row>
    <row r="6676" spans="4:4">
      <c r="D6676" s="94"/>
    </row>
    <row r="6677" spans="4:4">
      <c r="D6677" s="94"/>
    </row>
    <row r="6678" spans="4:4">
      <c r="D6678" s="94"/>
    </row>
    <row r="6679" spans="4:4">
      <c r="D6679" s="94"/>
    </row>
    <row r="6680" spans="4:4">
      <c r="D6680" s="94"/>
    </row>
    <row r="6681" spans="4:4">
      <c r="D6681" s="94"/>
    </row>
    <row r="6682" spans="4:4">
      <c r="D6682" s="94"/>
    </row>
    <row r="6683" spans="4:4">
      <c r="D6683" s="94"/>
    </row>
    <row r="6684" spans="4:4">
      <c r="D6684" s="94"/>
    </row>
    <row r="6685" spans="4:4">
      <c r="D6685" s="94"/>
    </row>
    <row r="6686" spans="4:4">
      <c r="D6686" s="94"/>
    </row>
    <row r="6687" spans="4:4">
      <c r="D6687" s="94"/>
    </row>
    <row r="6688" spans="4:4">
      <c r="D6688" s="94"/>
    </row>
    <row r="6689" spans="4:4">
      <c r="D6689" s="94"/>
    </row>
    <row r="6690" spans="4:4">
      <c r="D6690" s="94"/>
    </row>
    <row r="6691" spans="4:4">
      <c r="D6691" s="94"/>
    </row>
    <row r="6692" spans="4:4">
      <c r="D6692" s="94"/>
    </row>
    <row r="6693" spans="4:4">
      <c r="D6693" s="94"/>
    </row>
    <row r="6694" spans="4:4">
      <c r="D6694" s="94"/>
    </row>
    <row r="6695" spans="4:4">
      <c r="D6695" s="94"/>
    </row>
    <row r="6696" spans="4:4">
      <c r="D6696" s="94"/>
    </row>
    <row r="6697" spans="4:4">
      <c r="D6697" s="94"/>
    </row>
    <row r="6698" spans="4:4">
      <c r="D6698" s="94"/>
    </row>
    <row r="6699" spans="4:4">
      <c r="D6699" s="94"/>
    </row>
    <row r="6700" spans="4:4">
      <c r="D6700" s="94"/>
    </row>
    <row r="6701" spans="4:4">
      <c r="D6701" s="94"/>
    </row>
    <row r="6702" spans="4:4">
      <c r="D6702" s="94"/>
    </row>
    <row r="6703" spans="4:4">
      <c r="D6703" s="94"/>
    </row>
    <row r="6704" spans="4:4">
      <c r="D6704" s="94"/>
    </row>
    <row r="6705" spans="4:4">
      <c r="D6705" s="94"/>
    </row>
    <row r="6706" spans="4:4">
      <c r="D6706" s="94"/>
    </row>
    <row r="6707" spans="4:4">
      <c r="D6707" s="94"/>
    </row>
    <row r="6708" spans="4:4">
      <c r="D6708" s="94"/>
    </row>
    <row r="6709" spans="4:4">
      <c r="D6709" s="94"/>
    </row>
    <row r="6710" spans="4:4">
      <c r="D6710" s="94"/>
    </row>
    <row r="6711" spans="4:4">
      <c r="D6711" s="94"/>
    </row>
    <row r="6712" spans="4:4">
      <c r="D6712" s="94"/>
    </row>
    <row r="6713" spans="4:4">
      <c r="D6713" s="94"/>
    </row>
    <row r="6714" spans="4:4">
      <c r="D6714" s="94"/>
    </row>
    <row r="6715" spans="4:4">
      <c r="D6715" s="94"/>
    </row>
    <row r="6716" spans="4:4">
      <c r="D6716" s="94"/>
    </row>
    <row r="6717" spans="4:4">
      <c r="D6717" s="94"/>
    </row>
    <row r="6718" spans="4:4">
      <c r="D6718" s="94"/>
    </row>
    <row r="6719" spans="4:4">
      <c r="D6719" s="94"/>
    </row>
    <row r="6720" spans="4:4">
      <c r="D6720" s="94"/>
    </row>
    <row r="6721" spans="4:4">
      <c r="D6721" s="94"/>
    </row>
    <row r="6722" spans="4:4">
      <c r="D6722" s="94"/>
    </row>
    <row r="6723" spans="4:4">
      <c r="D6723" s="94"/>
    </row>
    <row r="6724" spans="4:4">
      <c r="D6724" s="94"/>
    </row>
    <row r="6725" spans="4:4">
      <c r="D6725" s="94"/>
    </row>
    <row r="6726" spans="4:4">
      <c r="D6726" s="94"/>
    </row>
    <row r="6727" spans="4:4">
      <c r="D6727" s="94"/>
    </row>
    <row r="6728" spans="4:4">
      <c r="D6728" s="94"/>
    </row>
    <row r="6729" spans="4:4">
      <c r="D6729" s="94"/>
    </row>
    <row r="6730" spans="4:4">
      <c r="D6730" s="94"/>
    </row>
    <row r="6731" spans="4:4">
      <c r="D6731" s="94"/>
    </row>
    <row r="6732" spans="4:4">
      <c r="D6732" s="94"/>
    </row>
    <row r="6733" spans="4:4">
      <c r="D6733" s="94"/>
    </row>
    <row r="6734" spans="4:4">
      <c r="D6734" s="94"/>
    </row>
    <row r="6735" spans="4:4">
      <c r="D6735" s="94"/>
    </row>
    <row r="6736" spans="4:4">
      <c r="D6736" s="94"/>
    </row>
    <row r="6737" spans="4:4">
      <c r="D6737" s="94"/>
    </row>
    <row r="6738" spans="4:4">
      <c r="D6738" s="94"/>
    </row>
    <row r="6739" spans="4:4">
      <c r="D6739" s="94"/>
    </row>
    <row r="6740" spans="4:4">
      <c r="D6740" s="94"/>
    </row>
    <row r="6741" spans="4:4">
      <c r="D6741" s="94"/>
    </row>
    <row r="6742" spans="4:4">
      <c r="D6742" s="94"/>
    </row>
    <row r="6743" spans="4:4">
      <c r="D6743" s="94"/>
    </row>
    <row r="6744" spans="4:4">
      <c r="D6744" s="94"/>
    </row>
    <row r="6745" spans="4:4">
      <c r="D6745" s="94"/>
    </row>
    <row r="6746" spans="4:4">
      <c r="D6746" s="94"/>
    </row>
    <row r="6747" spans="4:4">
      <c r="D6747" s="94"/>
    </row>
    <row r="6748" spans="4:4">
      <c r="D6748" s="94"/>
    </row>
    <row r="6749" spans="4:4">
      <c r="D6749" s="94"/>
    </row>
    <row r="6750" spans="4:4">
      <c r="D6750" s="94"/>
    </row>
    <row r="6751" spans="4:4">
      <c r="D6751" s="94"/>
    </row>
    <row r="6752" spans="4:4">
      <c r="D6752" s="94"/>
    </row>
    <row r="6753" spans="4:4">
      <c r="D6753" s="94"/>
    </row>
    <row r="6754" spans="4:4">
      <c r="D6754" s="94"/>
    </row>
    <row r="6755" spans="4:4">
      <c r="D6755" s="94"/>
    </row>
    <row r="6756" spans="4:4">
      <c r="D6756" s="94"/>
    </row>
    <row r="6757" spans="4:4">
      <c r="D6757" s="94"/>
    </row>
    <row r="6758" spans="4:4">
      <c r="D6758" s="94"/>
    </row>
    <row r="6759" spans="4:4">
      <c r="D6759" s="94"/>
    </row>
    <row r="6760" spans="4:4">
      <c r="D6760" s="94"/>
    </row>
    <row r="6761" spans="4:4">
      <c r="D6761" s="94"/>
    </row>
    <row r="6762" spans="4:4">
      <c r="D6762" s="94"/>
    </row>
    <row r="6763" spans="4:4">
      <c r="D6763" s="94"/>
    </row>
    <row r="6764" spans="4:4">
      <c r="D6764" s="94"/>
    </row>
    <row r="6765" spans="4:4">
      <c r="D6765" s="94"/>
    </row>
    <row r="6766" spans="4:4">
      <c r="D6766" s="94"/>
    </row>
    <row r="6767" spans="4:4">
      <c r="D6767" s="94"/>
    </row>
    <row r="6768" spans="4:4">
      <c r="D6768" s="94"/>
    </row>
    <row r="6769" spans="4:4">
      <c r="D6769" s="94"/>
    </row>
    <row r="6770" spans="4:4">
      <c r="D6770" s="94"/>
    </row>
    <row r="6771" spans="4:4">
      <c r="D6771" s="94"/>
    </row>
    <row r="6772" spans="4:4">
      <c r="D6772" s="94"/>
    </row>
    <row r="6773" spans="4:4">
      <c r="D6773" s="94"/>
    </row>
    <row r="6774" spans="4:4">
      <c r="D6774" s="94"/>
    </row>
    <row r="6775" spans="4:4">
      <c r="D6775" s="94"/>
    </row>
    <row r="6776" spans="4:4">
      <c r="D6776" s="94"/>
    </row>
    <row r="6777" spans="4:4">
      <c r="D6777" s="94"/>
    </row>
    <row r="6778" spans="4:4">
      <c r="D6778" s="94"/>
    </row>
    <row r="6779" spans="4:4">
      <c r="D6779" s="94"/>
    </row>
    <row r="6780" spans="4:4">
      <c r="D6780" s="94"/>
    </row>
    <row r="6781" spans="4:4">
      <c r="D6781" s="94"/>
    </row>
    <row r="6782" spans="4:4">
      <c r="D6782" s="94"/>
    </row>
    <row r="6783" spans="4:4">
      <c r="D6783" s="94"/>
    </row>
    <row r="6784" spans="4:4">
      <c r="D6784" s="94"/>
    </row>
    <row r="6785" spans="4:4">
      <c r="D6785" s="94"/>
    </row>
    <row r="6786" spans="4:4">
      <c r="D6786" s="94"/>
    </row>
    <row r="6787" spans="4:4">
      <c r="D6787" s="94"/>
    </row>
    <row r="6788" spans="4:4">
      <c r="D6788" s="94"/>
    </row>
    <row r="6789" spans="4:4">
      <c r="D6789" s="94"/>
    </row>
    <row r="6790" spans="4:4">
      <c r="D6790" s="94"/>
    </row>
    <row r="6791" spans="4:4">
      <c r="D6791" s="94"/>
    </row>
    <row r="6792" spans="4:4">
      <c r="D6792" s="94"/>
    </row>
    <row r="6793" spans="4:4">
      <c r="D6793" s="94"/>
    </row>
    <row r="6794" spans="4:4">
      <c r="D6794" s="94"/>
    </row>
    <row r="6795" spans="4:4">
      <c r="D6795" s="94"/>
    </row>
    <row r="6796" spans="4:4">
      <c r="D6796" s="94"/>
    </row>
    <row r="6797" spans="4:4">
      <c r="D6797" s="94"/>
    </row>
    <row r="6798" spans="4:4">
      <c r="D6798" s="94"/>
    </row>
    <row r="6799" spans="4:4">
      <c r="D6799" s="94"/>
    </row>
    <row r="6800" spans="4:4">
      <c r="D6800" s="94"/>
    </row>
    <row r="6801" spans="4:4">
      <c r="D6801" s="94"/>
    </row>
    <row r="6802" spans="4:4">
      <c r="D6802" s="94"/>
    </row>
    <row r="6803" spans="4:4">
      <c r="D6803" s="94"/>
    </row>
    <row r="6804" spans="4:4">
      <c r="D6804" s="94"/>
    </row>
    <row r="6805" spans="4:4">
      <c r="D6805" s="94"/>
    </row>
    <row r="6806" spans="4:4">
      <c r="D6806" s="94"/>
    </row>
    <row r="6807" spans="4:4">
      <c r="D6807" s="94"/>
    </row>
    <row r="6808" spans="4:4">
      <c r="D6808" s="94"/>
    </row>
    <row r="6809" spans="4:4">
      <c r="D6809" s="94"/>
    </row>
    <row r="6810" spans="4:4">
      <c r="D6810" s="94"/>
    </row>
    <row r="6811" spans="4:4">
      <c r="D6811" s="94"/>
    </row>
    <row r="6812" spans="4:4">
      <c r="D6812" s="94"/>
    </row>
    <row r="6813" spans="4:4">
      <c r="D6813" s="94"/>
    </row>
    <row r="6814" spans="4:4">
      <c r="D6814" s="94"/>
    </row>
    <row r="6815" spans="4:4">
      <c r="D6815" s="94"/>
    </row>
    <row r="6816" spans="4:4">
      <c r="D6816" s="94"/>
    </row>
    <row r="6817" spans="4:4">
      <c r="D6817" s="94"/>
    </row>
    <row r="6818" spans="4:4">
      <c r="D6818" s="94"/>
    </row>
    <row r="6819" spans="4:4">
      <c r="D6819" s="94"/>
    </row>
    <row r="6820" spans="4:4">
      <c r="D6820" s="94"/>
    </row>
    <row r="6821" spans="4:4">
      <c r="D6821" s="94"/>
    </row>
    <row r="6822" spans="4:4">
      <c r="D6822" s="94"/>
    </row>
    <row r="6823" spans="4:4">
      <c r="D6823" s="94"/>
    </row>
    <row r="6824" spans="4:4">
      <c r="D6824" s="94"/>
    </row>
    <row r="6825" spans="4:4">
      <c r="D6825" s="94"/>
    </row>
    <row r="6826" spans="4:4">
      <c r="D6826" s="94"/>
    </row>
    <row r="6827" spans="4:4">
      <c r="D6827" s="94"/>
    </row>
    <row r="6828" spans="4:4">
      <c r="D6828" s="94"/>
    </row>
    <row r="6829" spans="4:4">
      <c r="D6829" s="94"/>
    </row>
    <row r="6830" spans="4:4">
      <c r="D6830" s="94"/>
    </row>
    <row r="6831" spans="4:4">
      <c r="D6831" s="94"/>
    </row>
    <row r="6832" spans="4:4">
      <c r="D6832" s="94"/>
    </row>
    <row r="6833" spans="4:4">
      <c r="D6833" s="94"/>
    </row>
    <row r="6834" spans="4:4">
      <c r="D6834" s="94"/>
    </row>
    <row r="6835" spans="4:4">
      <c r="D6835" s="94"/>
    </row>
    <row r="6836" spans="4:4">
      <c r="D6836" s="94"/>
    </row>
    <row r="6837" spans="4:4">
      <c r="D6837" s="94"/>
    </row>
    <row r="6838" spans="4:4">
      <c r="D6838" s="94"/>
    </row>
    <row r="6839" spans="4:4">
      <c r="D6839" s="94"/>
    </row>
    <row r="6840" spans="4:4">
      <c r="D6840" s="94"/>
    </row>
    <row r="6841" spans="4:4">
      <c r="D6841" s="94"/>
    </row>
    <row r="6842" spans="4:4">
      <c r="D6842" s="94"/>
    </row>
    <row r="6843" spans="4:4">
      <c r="D6843" s="94"/>
    </row>
    <row r="6844" spans="4:4">
      <c r="D6844" s="94"/>
    </row>
    <row r="6845" spans="4:4">
      <c r="D6845" s="94"/>
    </row>
    <row r="6846" spans="4:4">
      <c r="D6846" s="94"/>
    </row>
    <row r="6847" spans="4:4">
      <c r="D6847" s="94"/>
    </row>
    <row r="6848" spans="4:4">
      <c r="D6848" s="94"/>
    </row>
    <row r="6849" spans="4:4">
      <c r="D6849" s="94"/>
    </row>
    <row r="6850" spans="4:4">
      <c r="D6850" s="94"/>
    </row>
    <row r="6851" spans="4:4">
      <c r="D6851" s="94"/>
    </row>
    <row r="6852" spans="4:4">
      <c r="D6852" s="94"/>
    </row>
    <row r="6853" spans="4:4">
      <c r="D6853" s="94"/>
    </row>
    <row r="6854" spans="4:4">
      <c r="D6854" s="94"/>
    </row>
    <row r="6855" spans="4:4">
      <c r="D6855" s="94"/>
    </row>
    <row r="6856" spans="4:4">
      <c r="D6856" s="94"/>
    </row>
    <row r="6857" spans="4:4">
      <c r="D6857" s="94"/>
    </row>
    <row r="6858" spans="4:4">
      <c r="D6858" s="94"/>
    </row>
    <row r="6859" spans="4:4">
      <c r="D6859" s="94"/>
    </row>
    <row r="6860" spans="4:4">
      <c r="D6860" s="94"/>
    </row>
    <row r="6861" spans="4:4">
      <c r="D6861" s="94"/>
    </row>
    <row r="6862" spans="4:4">
      <c r="D6862" s="94"/>
    </row>
    <row r="6863" spans="4:4">
      <c r="D6863" s="94"/>
    </row>
    <row r="6864" spans="4:4">
      <c r="D6864" s="94"/>
    </row>
    <row r="6865" spans="4:4">
      <c r="D6865" s="94"/>
    </row>
    <row r="6866" spans="4:4">
      <c r="D6866" s="94"/>
    </row>
    <row r="6867" spans="4:4">
      <c r="D6867" s="94"/>
    </row>
    <row r="6868" spans="4:4">
      <c r="D6868" s="94"/>
    </row>
    <row r="6869" spans="4:4">
      <c r="D6869" s="94"/>
    </row>
    <row r="6870" spans="4:4">
      <c r="D6870" s="94"/>
    </row>
    <row r="6871" spans="4:4">
      <c r="D6871" s="94"/>
    </row>
    <row r="6872" spans="4:4">
      <c r="D6872" s="94"/>
    </row>
    <row r="6873" spans="4:4">
      <c r="D6873" s="94"/>
    </row>
    <row r="6874" spans="4:4">
      <c r="D6874" s="94"/>
    </row>
    <row r="6875" spans="4:4">
      <c r="D6875" s="94"/>
    </row>
    <row r="6876" spans="4:4">
      <c r="D6876" s="94"/>
    </row>
    <row r="6877" spans="4:4">
      <c r="D6877" s="94"/>
    </row>
    <row r="6878" spans="4:4">
      <c r="D6878" s="94"/>
    </row>
    <row r="6879" spans="4:4">
      <c r="D6879" s="94"/>
    </row>
    <row r="6880" spans="4:4">
      <c r="D6880" s="94"/>
    </row>
    <row r="6881" spans="4:4">
      <c r="D6881" s="94"/>
    </row>
    <row r="6882" spans="4:4">
      <c r="D6882" s="94"/>
    </row>
    <row r="6883" spans="4:4">
      <c r="D6883" s="94"/>
    </row>
    <row r="6884" spans="4:4">
      <c r="D6884" s="94"/>
    </row>
    <row r="6885" spans="4:4">
      <c r="D6885" s="94"/>
    </row>
    <row r="6886" spans="4:4">
      <c r="D6886" s="94"/>
    </row>
    <row r="6887" spans="4:4">
      <c r="D6887" s="94"/>
    </row>
    <row r="6888" spans="4:4">
      <c r="D6888" s="94"/>
    </row>
    <row r="6889" spans="4:4">
      <c r="D6889" s="94"/>
    </row>
    <row r="6890" spans="4:4">
      <c r="D6890" s="94"/>
    </row>
    <row r="6891" spans="4:4">
      <c r="D6891" s="94"/>
    </row>
    <row r="6892" spans="4:4">
      <c r="D6892" s="94"/>
    </row>
    <row r="6893" spans="4:4">
      <c r="D6893" s="94"/>
    </row>
    <row r="6894" spans="4:4">
      <c r="D6894" s="94"/>
    </row>
    <row r="6895" spans="4:4">
      <c r="D6895" s="94"/>
    </row>
    <row r="6896" spans="4:4">
      <c r="D6896" s="94"/>
    </row>
    <row r="6897" spans="4:4">
      <c r="D6897" s="94"/>
    </row>
    <row r="6898" spans="4:4">
      <c r="D6898" s="94"/>
    </row>
    <row r="6899" spans="4:4">
      <c r="D6899" s="94"/>
    </row>
    <row r="6900" spans="4:4">
      <c r="D6900" s="94"/>
    </row>
    <row r="6901" spans="4:4">
      <c r="D6901" s="94"/>
    </row>
    <row r="6902" spans="4:4">
      <c r="D6902" s="94"/>
    </row>
    <row r="6903" spans="4:4">
      <c r="D6903" s="94"/>
    </row>
    <row r="6904" spans="4:4">
      <c r="D6904" s="94"/>
    </row>
    <row r="6905" spans="4:4">
      <c r="D6905" s="94"/>
    </row>
    <row r="6906" spans="4:4">
      <c r="D6906" s="94"/>
    </row>
    <row r="6907" spans="4:4">
      <c r="D6907" s="94"/>
    </row>
    <row r="6908" spans="4:4">
      <c r="D6908" s="94"/>
    </row>
    <row r="6909" spans="4:4">
      <c r="D6909" s="94"/>
    </row>
    <row r="6910" spans="4:4">
      <c r="D6910" s="94"/>
    </row>
    <row r="6911" spans="4:4">
      <c r="D6911" s="94"/>
    </row>
    <row r="6912" spans="4:4">
      <c r="D6912" s="94"/>
    </row>
    <row r="6913" spans="4:4">
      <c r="D6913" s="94"/>
    </row>
    <row r="6914" spans="4:4">
      <c r="D6914" s="94"/>
    </row>
    <row r="6915" spans="4:4">
      <c r="D6915" s="94"/>
    </row>
    <row r="6916" spans="4:4">
      <c r="D6916" s="94"/>
    </row>
    <row r="6917" spans="4:4">
      <c r="D6917" s="94"/>
    </row>
    <row r="6918" spans="4:4">
      <c r="D6918" s="94"/>
    </row>
    <row r="6919" spans="4:4">
      <c r="D6919" s="94"/>
    </row>
    <row r="6920" spans="4:4">
      <c r="D6920" s="94"/>
    </row>
    <row r="6921" spans="4:4">
      <c r="D6921" s="94"/>
    </row>
    <row r="6922" spans="4:4">
      <c r="D6922" s="94"/>
    </row>
    <row r="6923" spans="4:4">
      <c r="D6923" s="94"/>
    </row>
    <row r="6924" spans="4:4">
      <c r="D6924" s="94"/>
    </row>
    <row r="6925" spans="4:4">
      <c r="D6925" s="94"/>
    </row>
    <row r="6926" spans="4:4">
      <c r="D6926" s="94"/>
    </row>
    <row r="6927" spans="4:4">
      <c r="D6927" s="94"/>
    </row>
    <row r="6928" spans="4:4">
      <c r="D6928" s="94"/>
    </row>
    <row r="6929" spans="4:4">
      <c r="D6929" s="94"/>
    </row>
    <row r="6930" spans="4:4">
      <c r="D6930" s="94"/>
    </row>
    <row r="6931" spans="4:4">
      <c r="D6931" s="94"/>
    </row>
    <row r="6932" spans="4:4">
      <c r="D6932" s="94"/>
    </row>
    <row r="6933" spans="4:4">
      <c r="D6933" s="94"/>
    </row>
    <row r="6934" spans="4:4">
      <c r="D6934" s="94"/>
    </row>
    <row r="6935" spans="4:4">
      <c r="D6935" s="94"/>
    </row>
    <row r="6936" spans="4:4">
      <c r="D6936" s="94"/>
    </row>
    <row r="6937" spans="4:4">
      <c r="D6937" s="94"/>
    </row>
    <row r="6938" spans="4:4">
      <c r="D6938" s="94"/>
    </row>
    <row r="6939" spans="4:4">
      <c r="D6939" s="94"/>
    </row>
    <row r="6940" spans="4:4">
      <c r="D6940" s="94"/>
    </row>
    <row r="6941" spans="4:4">
      <c r="D6941" s="94"/>
    </row>
    <row r="6942" spans="4:4">
      <c r="D6942" s="94"/>
    </row>
    <row r="6943" spans="4:4">
      <c r="D6943" s="94"/>
    </row>
    <row r="6944" spans="4:4">
      <c r="D6944" s="94"/>
    </row>
    <row r="6945" spans="4:4">
      <c r="D6945" s="94"/>
    </row>
    <row r="6946" spans="4:4">
      <c r="D6946" s="94"/>
    </row>
    <row r="6947" spans="4:4">
      <c r="D6947" s="94"/>
    </row>
    <row r="6948" spans="4:4">
      <c r="D6948" s="94"/>
    </row>
    <row r="6949" spans="4:4">
      <c r="D6949" s="94"/>
    </row>
    <row r="6950" spans="4:4">
      <c r="D6950" s="94"/>
    </row>
    <row r="6951" spans="4:4">
      <c r="D6951" s="94"/>
    </row>
    <row r="6952" spans="4:4">
      <c r="D6952" s="94"/>
    </row>
    <row r="6953" spans="4:4">
      <c r="D6953" s="94"/>
    </row>
    <row r="6954" spans="4:4">
      <c r="D6954" s="94"/>
    </row>
    <row r="6955" spans="4:4">
      <c r="D6955" s="94"/>
    </row>
    <row r="6956" spans="4:4">
      <c r="D6956" s="94"/>
    </row>
    <row r="6957" spans="4:4">
      <c r="D6957" s="94"/>
    </row>
    <row r="6958" spans="4:4">
      <c r="D6958" s="94"/>
    </row>
    <row r="6959" spans="4:4">
      <c r="D6959" s="94"/>
    </row>
    <row r="6960" spans="4:4">
      <c r="D6960" s="94"/>
    </row>
    <row r="6961" spans="4:4">
      <c r="D6961" s="94"/>
    </row>
    <row r="6962" spans="4:4">
      <c r="D6962" s="94"/>
    </row>
    <row r="6963" spans="4:4">
      <c r="D6963" s="94"/>
    </row>
    <row r="6964" spans="4:4">
      <c r="D6964" s="94"/>
    </row>
    <row r="6965" spans="4:4">
      <c r="D6965" s="94"/>
    </row>
    <row r="6966" spans="4:4">
      <c r="D6966" s="94"/>
    </row>
    <row r="6967" spans="4:4">
      <c r="D6967" s="94"/>
    </row>
    <row r="6968" spans="4:4">
      <c r="D6968" s="94"/>
    </row>
    <row r="6969" spans="4:4">
      <c r="D6969" s="94"/>
    </row>
    <row r="6970" spans="4:4">
      <c r="D6970" s="94"/>
    </row>
    <row r="6971" spans="4:4">
      <c r="D6971" s="94"/>
    </row>
    <row r="6972" spans="4:4">
      <c r="D6972" s="94"/>
    </row>
    <row r="6973" spans="4:4">
      <c r="D6973" s="94"/>
    </row>
    <row r="6974" spans="4:4">
      <c r="D6974" s="94"/>
    </row>
    <row r="6975" spans="4:4">
      <c r="D6975" s="94"/>
    </row>
    <row r="6976" spans="4:4">
      <c r="D6976" s="94"/>
    </row>
    <row r="6977" spans="4:4">
      <c r="D6977" s="94"/>
    </row>
    <row r="6978" spans="4:4">
      <c r="D6978" s="94"/>
    </row>
    <row r="6979" spans="4:4">
      <c r="D6979" s="94"/>
    </row>
    <row r="6980" spans="4:4">
      <c r="D6980" s="94"/>
    </row>
    <row r="6981" spans="4:4">
      <c r="D6981" s="94"/>
    </row>
    <row r="6982" spans="4:4">
      <c r="D6982" s="94"/>
    </row>
    <row r="6983" spans="4:4">
      <c r="D6983" s="94"/>
    </row>
    <row r="6984" spans="4:4">
      <c r="D6984" s="94"/>
    </row>
    <row r="6985" spans="4:4">
      <c r="D6985" s="94"/>
    </row>
    <row r="6986" spans="4:4">
      <c r="D6986" s="94"/>
    </row>
    <row r="6987" spans="4:4">
      <c r="D6987" s="94"/>
    </row>
    <row r="6988" spans="4:4">
      <c r="D6988" s="94"/>
    </row>
    <row r="6989" spans="4:4">
      <c r="D6989" s="94"/>
    </row>
    <row r="6990" spans="4:4">
      <c r="D6990" s="94"/>
    </row>
    <row r="6991" spans="4:4">
      <c r="D6991" s="94"/>
    </row>
    <row r="6992" spans="4:4">
      <c r="D6992" s="94"/>
    </row>
    <row r="6993" spans="4:4">
      <c r="D6993" s="94"/>
    </row>
    <row r="6994" spans="4:4">
      <c r="D6994" s="94"/>
    </row>
    <row r="6995" spans="4:4">
      <c r="D6995" s="94"/>
    </row>
    <row r="6996" spans="4:4">
      <c r="D6996" s="94"/>
    </row>
    <row r="6997" spans="4:4">
      <c r="D6997" s="94"/>
    </row>
    <row r="6998" spans="4:4">
      <c r="D6998" s="94"/>
    </row>
    <row r="6999" spans="4:4">
      <c r="D6999" s="94"/>
    </row>
    <row r="7000" spans="4:4">
      <c r="D7000" s="94"/>
    </row>
    <row r="7001" spans="4:4">
      <c r="D7001" s="94"/>
    </row>
    <row r="7002" spans="4:4">
      <c r="D7002" s="94"/>
    </row>
    <row r="7003" spans="4:4">
      <c r="D7003" s="94"/>
    </row>
    <row r="7004" spans="4:4">
      <c r="D7004" s="94"/>
    </row>
    <row r="7005" spans="4:4">
      <c r="D7005" s="94"/>
    </row>
    <row r="7006" spans="4:4">
      <c r="D7006" s="94"/>
    </row>
    <row r="7007" spans="4:4">
      <c r="D7007" s="94"/>
    </row>
    <row r="7008" spans="4:4">
      <c r="D7008" s="94"/>
    </row>
    <row r="7009" spans="4:4">
      <c r="D7009" s="94"/>
    </row>
    <row r="7010" spans="4:4">
      <c r="D7010" s="94"/>
    </row>
    <row r="7011" spans="4:4">
      <c r="D7011" s="94"/>
    </row>
    <row r="7012" spans="4:4">
      <c r="D7012" s="94"/>
    </row>
    <row r="7013" spans="4:4">
      <c r="D7013" s="94"/>
    </row>
    <row r="7014" spans="4:4">
      <c r="D7014" s="94"/>
    </row>
    <row r="7015" spans="4:4">
      <c r="D7015" s="94"/>
    </row>
    <row r="7016" spans="4:4">
      <c r="D7016" s="94"/>
    </row>
    <row r="7017" spans="4:4">
      <c r="D7017" s="94"/>
    </row>
    <row r="7018" spans="4:4">
      <c r="D7018" s="94"/>
    </row>
    <row r="7019" spans="4:4">
      <c r="D7019" s="94"/>
    </row>
    <row r="7020" spans="4:4">
      <c r="D7020" s="94"/>
    </row>
    <row r="7021" spans="4:4">
      <c r="D7021" s="94"/>
    </row>
    <row r="7022" spans="4:4">
      <c r="D7022" s="94"/>
    </row>
    <row r="7023" spans="4:4">
      <c r="D7023" s="94"/>
    </row>
    <row r="7024" spans="4:4">
      <c r="D7024" s="94"/>
    </row>
    <row r="7025" spans="4:4">
      <c r="D7025" s="94"/>
    </row>
    <row r="7026" spans="4:4">
      <c r="D7026" s="94"/>
    </row>
    <row r="7027" spans="4:4">
      <c r="D7027" s="94"/>
    </row>
    <row r="7028" spans="4:4">
      <c r="D7028" s="94"/>
    </row>
    <row r="7029" spans="4:4">
      <c r="D7029" s="94"/>
    </row>
    <row r="7030" spans="4:4">
      <c r="D7030" s="94"/>
    </row>
    <row r="7031" spans="4:4">
      <c r="D7031" s="94"/>
    </row>
    <row r="7032" spans="4:4">
      <c r="D7032" s="94"/>
    </row>
    <row r="7033" spans="4:4">
      <c r="D7033" s="94"/>
    </row>
    <row r="7034" spans="4:4">
      <c r="D7034" s="94"/>
    </row>
    <row r="7035" spans="4:4">
      <c r="D7035" s="94"/>
    </row>
    <row r="7036" spans="4:4">
      <c r="D7036" s="94"/>
    </row>
    <row r="7037" spans="4:4">
      <c r="D7037" s="94"/>
    </row>
    <row r="7038" spans="4:4">
      <c r="D7038" s="94"/>
    </row>
    <row r="7039" spans="4:4">
      <c r="D7039" s="94"/>
    </row>
    <row r="7040" spans="4:4">
      <c r="D7040" s="94"/>
    </row>
    <row r="7041" spans="4:4">
      <c r="D7041" s="94"/>
    </row>
    <row r="7042" spans="4:4">
      <c r="D7042" s="94"/>
    </row>
    <row r="7043" spans="4:4">
      <c r="D7043" s="94"/>
    </row>
    <row r="7044" spans="4:4">
      <c r="D7044" s="94"/>
    </row>
    <row r="7045" spans="4:4">
      <c r="D7045" s="94"/>
    </row>
    <row r="7046" spans="4:4">
      <c r="D7046" s="94"/>
    </row>
    <row r="7047" spans="4:4">
      <c r="D7047" s="94"/>
    </row>
    <row r="7048" spans="4:4">
      <c r="D7048" s="94"/>
    </row>
    <row r="7049" spans="4:4">
      <c r="D7049" s="94"/>
    </row>
    <row r="7050" spans="4:4">
      <c r="D7050" s="94"/>
    </row>
    <row r="7051" spans="4:4">
      <c r="D7051" s="94"/>
    </row>
    <row r="7052" spans="4:4">
      <c r="D7052" s="94"/>
    </row>
    <row r="7053" spans="4:4">
      <c r="D7053" s="94"/>
    </row>
    <row r="7054" spans="4:4">
      <c r="D7054" s="94"/>
    </row>
    <row r="7055" spans="4:4">
      <c r="D7055" s="94"/>
    </row>
    <row r="7056" spans="4:4">
      <c r="D7056" s="94"/>
    </row>
    <row r="7057" spans="4:4">
      <c r="D7057" s="94"/>
    </row>
    <row r="7058" spans="4:4">
      <c r="D7058" s="94"/>
    </row>
    <row r="7059" spans="4:4">
      <c r="D7059" s="94"/>
    </row>
    <row r="7060" spans="4:4">
      <c r="D7060" s="94"/>
    </row>
    <row r="7061" spans="4:4">
      <c r="D7061" s="94"/>
    </row>
    <row r="7062" spans="4:4">
      <c r="D7062" s="94"/>
    </row>
    <row r="7063" spans="4:4">
      <c r="D7063" s="94"/>
    </row>
    <row r="7064" spans="4:4">
      <c r="D7064" s="94"/>
    </row>
    <row r="7065" spans="4:4">
      <c r="D7065" s="94"/>
    </row>
    <row r="7066" spans="4:4">
      <c r="D7066" s="94"/>
    </row>
    <row r="7067" spans="4:4">
      <c r="D7067" s="94"/>
    </row>
    <row r="7068" spans="4:4">
      <c r="D7068" s="94"/>
    </row>
    <row r="7069" spans="4:4">
      <c r="D7069" s="94"/>
    </row>
    <row r="7070" spans="4:4">
      <c r="D7070" s="94"/>
    </row>
    <row r="7071" spans="4:4">
      <c r="D7071" s="94"/>
    </row>
    <row r="7072" spans="4:4">
      <c r="D7072" s="94"/>
    </row>
    <row r="7073" spans="4:4">
      <c r="D7073" s="94"/>
    </row>
    <row r="7074" spans="4:4">
      <c r="D7074" s="94"/>
    </row>
    <row r="7075" spans="4:4">
      <c r="D7075" s="94"/>
    </row>
    <row r="7076" spans="4:4">
      <c r="D7076" s="94"/>
    </row>
    <row r="7077" spans="4:4">
      <c r="D7077" s="94"/>
    </row>
    <row r="7078" spans="4:4">
      <c r="D7078" s="94"/>
    </row>
    <row r="7079" spans="4:4">
      <c r="D7079" s="94"/>
    </row>
    <row r="7080" spans="4:4">
      <c r="D7080" s="94"/>
    </row>
    <row r="7081" spans="4:4">
      <c r="D7081" s="94"/>
    </row>
    <row r="7082" spans="4:4">
      <c r="D7082" s="94"/>
    </row>
    <row r="7083" spans="4:4">
      <c r="D7083" s="94"/>
    </row>
    <row r="7084" spans="4:4">
      <c r="D7084" s="94"/>
    </row>
    <row r="7085" spans="4:4">
      <c r="D7085" s="94"/>
    </row>
    <row r="7086" spans="4:4">
      <c r="D7086" s="94"/>
    </row>
    <row r="7087" spans="4:4">
      <c r="D7087" s="94"/>
    </row>
    <row r="7088" spans="4:4">
      <c r="D7088" s="94"/>
    </row>
    <row r="7089" spans="4:4">
      <c r="D7089" s="94"/>
    </row>
    <row r="7090" spans="4:4">
      <c r="D7090" s="94"/>
    </row>
    <row r="7091" spans="4:4">
      <c r="D7091" s="94"/>
    </row>
    <row r="7092" spans="4:4">
      <c r="D7092" s="94"/>
    </row>
    <row r="7093" spans="4:4">
      <c r="D7093" s="94"/>
    </row>
    <row r="7094" spans="4:4">
      <c r="D7094" s="94"/>
    </row>
    <row r="7095" spans="4:4">
      <c r="D7095" s="94"/>
    </row>
    <row r="7096" spans="4:4">
      <c r="D7096" s="94"/>
    </row>
    <row r="7097" spans="4:4">
      <c r="D7097" s="94"/>
    </row>
    <row r="7098" spans="4:4">
      <c r="D7098" s="94"/>
    </row>
    <row r="7099" spans="4:4">
      <c r="D7099" s="94"/>
    </row>
    <row r="7100" spans="4:4">
      <c r="D7100" s="94"/>
    </row>
    <row r="7101" spans="4:4">
      <c r="D7101" s="94"/>
    </row>
    <row r="7102" spans="4:4">
      <c r="D7102" s="94"/>
    </row>
    <row r="7103" spans="4:4">
      <c r="D7103" s="94"/>
    </row>
    <row r="7104" spans="4:4">
      <c r="D7104" s="94"/>
    </row>
    <row r="7105" spans="4:4">
      <c r="D7105" s="94"/>
    </row>
    <row r="7106" spans="4:4">
      <c r="D7106" s="94"/>
    </row>
    <row r="7107" spans="4:4">
      <c r="D7107" s="94"/>
    </row>
    <row r="7108" spans="4:4">
      <c r="D7108" s="94"/>
    </row>
    <row r="7109" spans="4:4">
      <c r="D7109" s="94"/>
    </row>
    <row r="7110" spans="4:4">
      <c r="D7110" s="94"/>
    </row>
    <row r="7111" spans="4:4">
      <c r="D7111" s="94"/>
    </row>
    <row r="7112" spans="4:4">
      <c r="D7112" s="94"/>
    </row>
    <row r="7113" spans="4:4">
      <c r="D7113" s="94"/>
    </row>
    <row r="7114" spans="4:4">
      <c r="D7114" s="94"/>
    </row>
    <row r="7115" spans="4:4">
      <c r="D7115" s="94"/>
    </row>
    <row r="7116" spans="4:4">
      <c r="D7116" s="94"/>
    </row>
    <row r="7117" spans="4:4">
      <c r="D7117" s="94"/>
    </row>
    <row r="7118" spans="4:4">
      <c r="D7118" s="94"/>
    </row>
    <row r="7119" spans="4:4">
      <c r="D7119" s="94"/>
    </row>
    <row r="7120" spans="4:4">
      <c r="D7120" s="94"/>
    </row>
    <row r="7121" spans="4:4">
      <c r="D7121" s="94"/>
    </row>
    <row r="7122" spans="4:4">
      <c r="D7122" s="94"/>
    </row>
    <row r="7123" spans="4:4">
      <c r="D7123" s="94"/>
    </row>
    <row r="7124" spans="4:4">
      <c r="D7124" s="94"/>
    </row>
    <row r="7125" spans="4:4">
      <c r="D7125" s="94"/>
    </row>
    <row r="7126" spans="4:4">
      <c r="D7126" s="94"/>
    </row>
    <row r="7127" spans="4:4">
      <c r="D7127" s="94"/>
    </row>
    <row r="7128" spans="4:4">
      <c r="D7128" s="94"/>
    </row>
    <row r="7129" spans="4:4">
      <c r="D7129" s="94"/>
    </row>
    <row r="7130" spans="4:4">
      <c r="D7130" s="94"/>
    </row>
    <row r="7131" spans="4:4">
      <c r="D7131" s="94"/>
    </row>
    <row r="7132" spans="4:4">
      <c r="D7132" s="94"/>
    </row>
    <row r="7133" spans="4:4">
      <c r="D7133" s="94"/>
    </row>
    <row r="7134" spans="4:4">
      <c r="D7134" s="94"/>
    </row>
    <row r="7135" spans="4:4">
      <c r="D7135" s="94"/>
    </row>
    <row r="7136" spans="4:4">
      <c r="D7136" s="94"/>
    </row>
    <row r="7137" spans="4:4">
      <c r="D7137" s="94"/>
    </row>
    <row r="7138" spans="4:4">
      <c r="D7138" s="94"/>
    </row>
    <row r="7139" spans="4:4">
      <c r="D7139" s="94"/>
    </row>
    <row r="7140" spans="4:4">
      <c r="D7140" s="94"/>
    </row>
    <row r="7141" spans="4:4">
      <c r="D7141" s="94"/>
    </row>
    <row r="7142" spans="4:4">
      <c r="D7142" s="94"/>
    </row>
    <row r="7143" spans="4:4">
      <c r="D7143" s="94"/>
    </row>
    <row r="7144" spans="4:4">
      <c r="D7144" s="94"/>
    </row>
    <row r="7145" spans="4:4">
      <c r="D7145" s="94"/>
    </row>
    <row r="7146" spans="4:4">
      <c r="D7146" s="94"/>
    </row>
    <row r="7147" spans="4:4">
      <c r="D7147" s="94"/>
    </row>
    <row r="7148" spans="4:4">
      <c r="D7148" s="94"/>
    </row>
    <row r="7149" spans="4:4">
      <c r="D7149" s="94"/>
    </row>
    <row r="7150" spans="4:4">
      <c r="D7150" s="94"/>
    </row>
    <row r="7151" spans="4:4">
      <c r="D7151" s="94"/>
    </row>
    <row r="7152" spans="4:4">
      <c r="D7152" s="94"/>
    </row>
    <row r="7153" spans="4:4">
      <c r="D7153" s="94"/>
    </row>
    <row r="7154" spans="4:4">
      <c r="D7154" s="94"/>
    </row>
    <row r="7155" spans="4:4">
      <c r="D7155" s="94"/>
    </row>
    <row r="7156" spans="4:4">
      <c r="D7156" s="94"/>
    </row>
    <row r="7157" spans="4:4">
      <c r="D7157" s="94"/>
    </row>
    <row r="7158" spans="4:4">
      <c r="D7158" s="94"/>
    </row>
    <row r="7159" spans="4:4">
      <c r="D7159" s="94"/>
    </row>
    <row r="7160" spans="4:4">
      <c r="D7160" s="94"/>
    </row>
    <row r="7161" spans="4:4">
      <c r="D7161" s="94"/>
    </row>
    <row r="7162" spans="4:4">
      <c r="D7162" s="94"/>
    </row>
    <row r="7163" spans="4:4">
      <c r="D7163" s="94"/>
    </row>
    <row r="7164" spans="4:4">
      <c r="D7164" s="94"/>
    </row>
    <row r="7165" spans="4:4">
      <c r="D7165" s="94"/>
    </row>
    <row r="7166" spans="4:4">
      <c r="D7166" s="94"/>
    </row>
    <row r="7167" spans="4:4">
      <c r="D7167" s="94"/>
    </row>
    <row r="7168" spans="4:4">
      <c r="D7168" s="94"/>
    </row>
    <row r="7169" spans="4:4">
      <c r="D7169" s="94"/>
    </row>
    <row r="7170" spans="4:4">
      <c r="D7170" s="94"/>
    </row>
    <row r="7171" spans="4:4">
      <c r="D7171" s="94"/>
    </row>
    <row r="7172" spans="4:4">
      <c r="D7172" s="94"/>
    </row>
    <row r="7173" spans="4:4">
      <c r="D7173" s="94"/>
    </row>
    <row r="7174" spans="4:4">
      <c r="D7174" s="94"/>
    </row>
    <row r="7175" spans="4:4">
      <c r="D7175" s="94"/>
    </row>
    <row r="7176" spans="4:4">
      <c r="D7176" s="94"/>
    </row>
    <row r="7177" spans="4:4">
      <c r="D7177" s="94"/>
    </row>
    <row r="7178" spans="4:4">
      <c r="D7178" s="94"/>
    </row>
    <row r="7179" spans="4:4">
      <c r="D7179" s="94"/>
    </row>
    <row r="7180" spans="4:4">
      <c r="D7180" s="94"/>
    </row>
    <row r="7181" spans="4:4">
      <c r="D7181" s="94"/>
    </row>
    <row r="7182" spans="4:4">
      <c r="D7182" s="94"/>
    </row>
    <row r="7183" spans="4:4">
      <c r="D7183" s="94"/>
    </row>
    <row r="7184" spans="4:4">
      <c r="D7184" s="94"/>
    </row>
    <row r="7185" spans="4:4">
      <c r="D7185" s="94"/>
    </row>
    <row r="7186" spans="4:4">
      <c r="D7186" s="94"/>
    </row>
    <row r="7187" spans="4:4">
      <c r="D7187" s="94"/>
    </row>
    <row r="7188" spans="4:4">
      <c r="D7188" s="94"/>
    </row>
    <row r="7189" spans="4:4">
      <c r="D7189" s="94"/>
    </row>
    <row r="7190" spans="4:4">
      <c r="D7190" s="94"/>
    </row>
    <row r="7191" spans="4:4">
      <c r="D7191" s="94"/>
    </row>
    <row r="7192" spans="4:4">
      <c r="D7192" s="94"/>
    </row>
    <row r="7193" spans="4:4">
      <c r="D7193" s="94"/>
    </row>
    <row r="7194" spans="4:4">
      <c r="D7194" s="94"/>
    </row>
    <row r="7195" spans="4:4">
      <c r="D7195" s="94"/>
    </row>
    <row r="7196" spans="4:4">
      <c r="D7196" s="94"/>
    </row>
    <row r="7197" spans="4:4">
      <c r="D7197" s="94"/>
    </row>
    <row r="7198" spans="4:4">
      <c r="D7198" s="94"/>
    </row>
    <row r="7199" spans="4:4">
      <c r="D7199" s="94"/>
    </row>
    <row r="7200" spans="4:4">
      <c r="D7200" s="94"/>
    </row>
    <row r="7201" spans="4:4">
      <c r="D7201" s="94"/>
    </row>
    <row r="7202" spans="4:4">
      <c r="D7202" s="94"/>
    </row>
    <row r="7203" spans="4:4">
      <c r="D7203" s="94"/>
    </row>
    <row r="7204" spans="4:4">
      <c r="D7204" s="94"/>
    </row>
    <row r="7205" spans="4:4">
      <c r="D7205" s="94"/>
    </row>
    <row r="7206" spans="4:4">
      <c r="D7206" s="94"/>
    </row>
    <row r="7207" spans="4:4">
      <c r="D7207" s="94"/>
    </row>
    <row r="7208" spans="4:4">
      <c r="D7208" s="94"/>
    </row>
    <row r="7209" spans="4:4">
      <c r="D7209" s="94"/>
    </row>
    <row r="7210" spans="4:4">
      <c r="D7210" s="94"/>
    </row>
    <row r="7211" spans="4:4">
      <c r="D7211" s="94"/>
    </row>
    <row r="7212" spans="4:4">
      <c r="D7212" s="94"/>
    </row>
    <row r="7213" spans="4:4">
      <c r="D7213" s="94"/>
    </row>
    <row r="7214" spans="4:4">
      <c r="D7214" s="94"/>
    </row>
    <row r="7215" spans="4:4">
      <c r="D7215" s="94"/>
    </row>
    <row r="7216" spans="4:4">
      <c r="D7216" s="94"/>
    </row>
    <row r="7217" spans="4:4">
      <c r="D7217" s="94"/>
    </row>
    <row r="7218" spans="4:4">
      <c r="D7218" s="94"/>
    </row>
    <row r="7219" spans="4:4">
      <c r="D7219" s="94"/>
    </row>
    <row r="7220" spans="4:4">
      <c r="D7220" s="94"/>
    </row>
    <row r="7221" spans="4:4">
      <c r="D7221" s="94"/>
    </row>
    <row r="7222" spans="4:4">
      <c r="D7222" s="94"/>
    </row>
    <row r="7223" spans="4:4">
      <c r="D7223" s="94"/>
    </row>
    <row r="7224" spans="4:4">
      <c r="D7224" s="94"/>
    </row>
    <row r="7225" spans="4:4">
      <c r="D7225" s="94"/>
    </row>
    <row r="7226" spans="4:4">
      <c r="D7226" s="94"/>
    </row>
    <row r="7227" spans="4:4">
      <c r="D7227" s="94"/>
    </row>
    <row r="7228" spans="4:4">
      <c r="D7228" s="94"/>
    </row>
    <row r="7229" spans="4:4">
      <c r="D7229" s="94"/>
    </row>
    <row r="7230" spans="4:4">
      <c r="D7230" s="94"/>
    </row>
    <row r="7231" spans="4:4">
      <c r="D7231" s="94"/>
    </row>
    <row r="7232" spans="4:4">
      <c r="D7232" s="94"/>
    </row>
    <row r="7233" spans="4:4">
      <c r="D7233" s="94"/>
    </row>
    <row r="7234" spans="4:4">
      <c r="D7234" s="94"/>
    </row>
    <row r="7235" spans="4:4">
      <c r="D7235" s="94"/>
    </row>
    <row r="7236" spans="4:4">
      <c r="D7236" s="94"/>
    </row>
    <row r="7237" spans="4:4">
      <c r="D7237" s="94"/>
    </row>
    <row r="7238" spans="4:4">
      <c r="D7238" s="94"/>
    </row>
    <row r="7239" spans="4:4">
      <c r="D7239" s="94"/>
    </row>
    <row r="7240" spans="4:4">
      <c r="D7240" s="94"/>
    </row>
    <row r="7241" spans="4:4">
      <c r="D7241" s="94"/>
    </row>
    <row r="7242" spans="4:4">
      <c r="D7242" s="94"/>
    </row>
    <row r="7243" spans="4:4">
      <c r="D7243" s="94"/>
    </row>
    <row r="7244" spans="4:4">
      <c r="D7244" s="94"/>
    </row>
    <row r="7245" spans="4:4">
      <c r="D7245" s="94"/>
    </row>
    <row r="7246" spans="4:4">
      <c r="D7246" s="94"/>
    </row>
    <row r="7247" spans="4:4">
      <c r="D7247" s="94"/>
    </row>
    <row r="7248" spans="4:4">
      <c r="D7248" s="94"/>
    </row>
    <row r="7249" spans="4:4">
      <c r="D7249" s="94"/>
    </row>
    <row r="7250" spans="4:4">
      <c r="D7250" s="94"/>
    </row>
    <row r="7251" spans="4:4">
      <c r="D7251" s="94"/>
    </row>
    <row r="7252" spans="4:4">
      <c r="D7252" s="94"/>
    </row>
    <row r="7253" spans="4:4">
      <c r="D7253" s="94"/>
    </row>
    <row r="7254" spans="4:4">
      <c r="D7254" s="94"/>
    </row>
    <row r="7255" spans="4:4">
      <c r="D7255" s="94"/>
    </row>
    <row r="7256" spans="4:4">
      <c r="D7256" s="94"/>
    </row>
    <row r="7257" spans="4:4">
      <c r="D7257" s="94"/>
    </row>
    <row r="7258" spans="4:4">
      <c r="D7258" s="94"/>
    </row>
    <row r="7259" spans="4:4">
      <c r="D7259" s="94"/>
    </row>
    <row r="7260" spans="4:4">
      <c r="D7260" s="94"/>
    </row>
    <row r="7261" spans="4:4">
      <c r="D7261" s="94"/>
    </row>
    <row r="7262" spans="4:4">
      <c r="D7262" s="94"/>
    </row>
    <row r="7263" spans="4:4">
      <c r="D7263" s="94"/>
    </row>
    <row r="7264" spans="4:4">
      <c r="D7264" s="94"/>
    </row>
    <row r="7265" spans="4:4">
      <c r="D7265" s="94"/>
    </row>
    <row r="7266" spans="4:4">
      <c r="D7266" s="94"/>
    </row>
    <row r="7267" spans="4:4">
      <c r="D7267" s="94"/>
    </row>
    <row r="7268" spans="4:4">
      <c r="D7268" s="94"/>
    </row>
    <row r="7269" spans="4:4">
      <c r="D7269" s="94"/>
    </row>
    <row r="7270" spans="4:4">
      <c r="D7270" s="94"/>
    </row>
    <row r="7271" spans="4:4">
      <c r="D7271" s="94"/>
    </row>
    <row r="7272" spans="4:4">
      <c r="D7272" s="94"/>
    </row>
    <row r="7273" spans="4:4">
      <c r="D7273" s="94"/>
    </row>
    <row r="7274" spans="4:4">
      <c r="D7274" s="94"/>
    </row>
    <row r="7275" spans="4:4">
      <c r="D7275" s="94"/>
    </row>
    <row r="7276" spans="4:4">
      <c r="D7276" s="94"/>
    </row>
    <row r="7277" spans="4:4">
      <c r="D7277" s="94"/>
    </row>
    <row r="7278" spans="4:4">
      <c r="D7278" s="94"/>
    </row>
    <row r="7279" spans="4:4">
      <c r="D7279" s="94"/>
    </row>
    <row r="7280" spans="4:4">
      <c r="D7280" s="94"/>
    </row>
    <row r="7281" spans="4:4">
      <c r="D7281" s="94"/>
    </row>
    <row r="7282" spans="4:4">
      <c r="D7282" s="94"/>
    </row>
    <row r="7283" spans="4:4">
      <c r="D7283" s="94"/>
    </row>
    <row r="7284" spans="4:4">
      <c r="D7284" s="94"/>
    </row>
    <row r="7285" spans="4:4">
      <c r="D7285" s="94"/>
    </row>
    <row r="7286" spans="4:4">
      <c r="D7286" s="94"/>
    </row>
    <row r="7287" spans="4:4">
      <c r="D7287" s="94"/>
    </row>
    <row r="7288" spans="4:4">
      <c r="D7288" s="94"/>
    </row>
    <row r="7289" spans="4:4">
      <c r="D7289" s="94"/>
    </row>
    <row r="7290" spans="4:4">
      <c r="D7290" s="94"/>
    </row>
    <row r="7291" spans="4:4">
      <c r="D7291" s="94"/>
    </row>
    <row r="7292" spans="4:4">
      <c r="D7292" s="94"/>
    </row>
    <row r="7293" spans="4:4">
      <c r="D7293" s="94"/>
    </row>
    <row r="7294" spans="4:4">
      <c r="D7294" s="94"/>
    </row>
    <row r="7295" spans="4:4">
      <c r="D7295" s="94"/>
    </row>
    <row r="7296" spans="4:4">
      <c r="D7296" s="94"/>
    </row>
    <row r="7297" spans="4:4">
      <c r="D7297" s="94"/>
    </row>
    <row r="7298" spans="4:4">
      <c r="D7298" s="94"/>
    </row>
    <row r="7299" spans="4:4">
      <c r="D7299" s="94"/>
    </row>
    <row r="7300" spans="4:4">
      <c r="D7300" s="94"/>
    </row>
    <row r="7301" spans="4:4">
      <c r="D7301" s="94"/>
    </row>
    <row r="7302" spans="4:4">
      <c r="D7302" s="94"/>
    </row>
    <row r="7303" spans="4:4">
      <c r="D7303" s="94"/>
    </row>
    <row r="7304" spans="4:4">
      <c r="D7304" s="94"/>
    </row>
    <row r="7305" spans="4:4">
      <c r="D7305" s="94"/>
    </row>
    <row r="7306" spans="4:4">
      <c r="D7306" s="94"/>
    </row>
    <row r="7307" spans="4:4">
      <c r="D7307" s="94"/>
    </row>
    <row r="7308" spans="4:4">
      <c r="D7308" s="94"/>
    </row>
    <row r="7309" spans="4:4">
      <c r="D7309" s="94"/>
    </row>
    <row r="7310" spans="4:4">
      <c r="D7310" s="94"/>
    </row>
    <row r="7311" spans="4:4">
      <c r="D7311" s="94"/>
    </row>
    <row r="7312" spans="4:4">
      <c r="D7312" s="94"/>
    </row>
    <row r="7313" spans="4:4">
      <c r="D7313" s="94"/>
    </row>
    <row r="7314" spans="4:4">
      <c r="D7314" s="94"/>
    </row>
    <row r="7315" spans="4:4">
      <c r="D7315" s="94"/>
    </row>
    <row r="7316" spans="4:4">
      <c r="D7316" s="94"/>
    </row>
    <row r="7317" spans="4:4">
      <c r="D7317" s="94"/>
    </row>
    <row r="7318" spans="4:4">
      <c r="D7318" s="94"/>
    </row>
    <row r="7319" spans="4:4">
      <c r="D7319" s="94"/>
    </row>
    <row r="7320" spans="4:4">
      <c r="D7320" s="94"/>
    </row>
    <row r="7321" spans="4:4">
      <c r="D7321" s="94"/>
    </row>
    <row r="7322" spans="4:4">
      <c r="D7322" s="94"/>
    </row>
    <row r="7323" spans="4:4">
      <c r="D7323" s="94"/>
    </row>
    <row r="7324" spans="4:4">
      <c r="D7324" s="94"/>
    </row>
    <row r="7325" spans="4:4">
      <c r="D7325" s="94"/>
    </row>
    <row r="7326" spans="4:4">
      <c r="D7326" s="94"/>
    </row>
    <row r="7327" spans="4:4">
      <c r="D7327" s="94"/>
    </row>
    <row r="7328" spans="4:4">
      <c r="D7328" s="94"/>
    </row>
    <row r="7329" spans="4:4">
      <c r="D7329" s="94"/>
    </row>
    <row r="7330" spans="4:4">
      <c r="D7330" s="94"/>
    </row>
    <row r="7331" spans="4:4">
      <c r="D7331" s="94"/>
    </row>
    <row r="7332" spans="4:4">
      <c r="D7332" s="94"/>
    </row>
    <row r="7333" spans="4:4">
      <c r="D7333" s="94"/>
    </row>
    <row r="7334" spans="4:4">
      <c r="D7334" s="94"/>
    </row>
    <row r="7335" spans="4:4">
      <c r="D7335" s="94"/>
    </row>
    <row r="7336" spans="4:4">
      <c r="D7336" s="94"/>
    </row>
    <row r="7337" spans="4:4">
      <c r="D7337" s="94"/>
    </row>
    <row r="7338" spans="4:4">
      <c r="D7338" s="94"/>
    </row>
    <row r="7339" spans="4:4">
      <c r="D7339" s="94"/>
    </row>
    <row r="7340" spans="4:4">
      <c r="D7340" s="94"/>
    </row>
    <row r="7341" spans="4:4">
      <c r="D7341" s="94"/>
    </row>
    <row r="7342" spans="4:4">
      <c r="D7342" s="94"/>
    </row>
    <row r="7343" spans="4:4">
      <c r="D7343" s="94"/>
    </row>
    <row r="7344" spans="4:4">
      <c r="D7344" s="94"/>
    </row>
    <row r="7345" spans="4:4">
      <c r="D7345" s="94"/>
    </row>
    <row r="7346" spans="4:4">
      <c r="D7346" s="94"/>
    </row>
    <row r="7347" spans="4:4">
      <c r="D7347" s="94"/>
    </row>
    <row r="7348" spans="4:4">
      <c r="D7348" s="94"/>
    </row>
    <row r="7349" spans="4:4">
      <c r="D7349" s="94"/>
    </row>
    <row r="7350" spans="4:4">
      <c r="D7350" s="94"/>
    </row>
    <row r="7351" spans="4:4">
      <c r="D7351" s="94"/>
    </row>
    <row r="7352" spans="4:4">
      <c r="D7352" s="94"/>
    </row>
    <row r="7353" spans="4:4">
      <c r="D7353" s="94"/>
    </row>
    <row r="7354" spans="4:4">
      <c r="D7354" s="94"/>
    </row>
    <row r="7355" spans="4:4">
      <c r="D7355" s="94"/>
    </row>
    <row r="7356" spans="4:4">
      <c r="D7356" s="94"/>
    </row>
    <row r="7357" spans="4:4">
      <c r="D7357" s="94"/>
    </row>
    <row r="7358" spans="4:4">
      <c r="D7358" s="94"/>
    </row>
    <row r="7359" spans="4:4">
      <c r="D7359" s="94"/>
    </row>
    <row r="7360" spans="4:4">
      <c r="D7360" s="94"/>
    </row>
    <row r="7361" spans="4:4">
      <c r="D7361" s="94"/>
    </row>
    <row r="7362" spans="4:4">
      <c r="D7362" s="94"/>
    </row>
    <row r="7363" spans="4:4">
      <c r="D7363" s="94"/>
    </row>
    <row r="7364" spans="4:4">
      <c r="D7364" s="94"/>
    </row>
    <row r="7365" spans="4:4">
      <c r="D7365" s="94"/>
    </row>
    <row r="7366" spans="4:4">
      <c r="D7366" s="94"/>
    </row>
    <row r="7367" spans="4:4">
      <c r="D7367" s="94"/>
    </row>
    <row r="7368" spans="4:4">
      <c r="D7368" s="94"/>
    </row>
    <row r="7369" spans="4:4">
      <c r="D7369" s="94"/>
    </row>
    <row r="7370" spans="4:4">
      <c r="D7370" s="94"/>
    </row>
    <row r="7371" spans="4:4">
      <c r="D7371" s="94"/>
    </row>
    <row r="7372" spans="4:4">
      <c r="D7372" s="94"/>
    </row>
    <row r="7373" spans="4:4">
      <c r="D7373" s="94"/>
    </row>
    <row r="7374" spans="4:4">
      <c r="D7374" s="94"/>
    </row>
    <row r="7375" spans="4:4">
      <c r="D7375" s="94"/>
    </row>
    <row r="7376" spans="4:4">
      <c r="D7376" s="94"/>
    </row>
    <row r="7377" spans="4:4">
      <c r="D7377" s="94"/>
    </row>
    <row r="7378" spans="4:4">
      <c r="D7378" s="94"/>
    </row>
    <row r="7379" spans="4:4">
      <c r="D7379" s="94"/>
    </row>
    <row r="7380" spans="4:4">
      <c r="D7380" s="94"/>
    </row>
    <row r="7381" spans="4:4">
      <c r="D7381" s="94"/>
    </row>
    <row r="7382" spans="4:4">
      <c r="D7382" s="94"/>
    </row>
    <row r="7383" spans="4:4">
      <c r="D7383" s="94"/>
    </row>
    <row r="7384" spans="4:4">
      <c r="D7384" s="94"/>
    </row>
    <row r="7385" spans="4:4">
      <c r="D7385" s="94"/>
    </row>
    <row r="7386" spans="4:4">
      <c r="D7386" s="94"/>
    </row>
    <row r="7387" spans="4:4">
      <c r="D7387" s="94"/>
    </row>
    <row r="7388" spans="4:4">
      <c r="D7388" s="94"/>
    </row>
    <row r="7389" spans="4:4">
      <c r="D7389" s="94"/>
    </row>
    <row r="7390" spans="4:4">
      <c r="D7390" s="94"/>
    </row>
    <row r="7391" spans="4:4">
      <c r="D7391" s="94"/>
    </row>
    <row r="7392" spans="4:4">
      <c r="D7392" s="94"/>
    </row>
    <row r="7393" spans="4:4">
      <c r="D7393" s="94"/>
    </row>
    <row r="7394" spans="4:4">
      <c r="D7394" s="94"/>
    </row>
    <row r="7395" spans="4:4">
      <c r="D7395" s="94"/>
    </row>
    <row r="7396" spans="4:4">
      <c r="D7396" s="94"/>
    </row>
    <row r="7397" spans="4:4">
      <c r="D7397" s="94"/>
    </row>
    <row r="7398" spans="4:4">
      <c r="D7398" s="94"/>
    </row>
    <row r="7399" spans="4:4">
      <c r="D7399" s="94"/>
    </row>
    <row r="7400" spans="4:4">
      <c r="D7400" s="94"/>
    </row>
    <row r="7401" spans="4:4">
      <c r="D7401" s="94"/>
    </row>
    <row r="7402" spans="4:4">
      <c r="D7402" s="94"/>
    </row>
    <row r="7403" spans="4:4">
      <c r="D7403" s="94"/>
    </row>
    <row r="7404" spans="4:4">
      <c r="D7404" s="94"/>
    </row>
    <row r="7405" spans="4:4">
      <c r="D7405" s="94"/>
    </row>
    <row r="7406" spans="4:4">
      <c r="D7406" s="94"/>
    </row>
    <row r="7407" spans="4:4">
      <c r="D7407" s="94"/>
    </row>
    <row r="7408" spans="4:4">
      <c r="D7408" s="94"/>
    </row>
    <row r="7409" spans="4:4">
      <c r="D7409" s="94"/>
    </row>
    <row r="7410" spans="4:4">
      <c r="D7410" s="94"/>
    </row>
    <row r="7411" spans="4:4">
      <c r="D7411" s="94"/>
    </row>
    <row r="7412" spans="4:4">
      <c r="D7412" s="94"/>
    </row>
    <row r="7413" spans="4:4">
      <c r="D7413" s="94"/>
    </row>
    <row r="7414" spans="4:4">
      <c r="D7414" s="94"/>
    </row>
    <row r="7415" spans="4:4">
      <c r="D7415" s="94"/>
    </row>
    <row r="7416" spans="4:4">
      <c r="D7416" s="94"/>
    </row>
    <row r="7417" spans="4:4">
      <c r="D7417" s="94"/>
    </row>
    <row r="7418" spans="4:4">
      <c r="D7418" s="94"/>
    </row>
    <row r="7419" spans="4:4">
      <c r="D7419" s="94"/>
    </row>
    <row r="7420" spans="4:4">
      <c r="D7420" s="94"/>
    </row>
    <row r="7421" spans="4:4">
      <c r="D7421" s="94"/>
    </row>
    <row r="7422" spans="4:4">
      <c r="D7422" s="94"/>
    </row>
    <row r="7423" spans="4:4">
      <c r="D7423" s="94"/>
    </row>
    <row r="7424" spans="4:4">
      <c r="D7424" s="94"/>
    </row>
    <row r="7425" spans="4:4">
      <c r="D7425" s="94"/>
    </row>
    <row r="7426" spans="4:4">
      <c r="D7426" s="94"/>
    </row>
    <row r="7427" spans="4:4">
      <c r="D7427" s="94"/>
    </row>
    <row r="7428" spans="4:4">
      <c r="D7428" s="94"/>
    </row>
    <row r="7429" spans="4:4">
      <c r="D7429" s="94"/>
    </row>
    <row r="7430" spans="4:4">
      <c r="D7430" s="94"/>
    </row>
    <row r="7431" spans="4:4">
      <c r="D7431" s="94"/>
    </row>
    <row r="7432" spans="4:4">
      <c r="D7432" s="94"/>
    </row>
    <row r="7433" spans="4:4">
      <c r="D7433" s="94"/>
    </row>
    <row r="7434" spans="4:4">
      <c r="D7434" s="94"/>
    </row>
    <row r="7435" spans="4:4">
      <c r="D7435" s="94"/>
    </row>
    <row r="7436" spans="4:4">
      <c r="D7436" s="94"/>
    </row>
    <row r="7437" spans="4:4">
      <c r="D7437" s="94"/>
    </row>
    <row r="7438" spans="4:4">
      <c r="D7438" s="94"/>
    </row>
    <row r="7439" spans="4:4">
      <c r="D7439" s="94"/>
    </row>
    <row r="7440" spans="4:4">
      <c r="D7440" s="94"/>
    </row>
    <row r="7441" spans="4:4">
      <c r="D7441" s="94"/>
    </row>
    <row r="7442" spans="4:4">
      <c r="D7442" s="94"/>
    </row>
    <row r="7443" spans="4:4">
      <c r="D7443" s="94"/>
    </row>
    <row r="7444" spans="4:4">
      <c r="D7444" s="94"/>
    </row>
    <row r="7445" spans="4:4">
      <c r="D7445" s="94"/>
    </row>
    <row r="7446" spans="4:4">
      <c r="D7446" s="94"/>
    </row>
    <row r="7447" spans="4:4">
      <c r="D7447" s="94"/>
    </row>
    <row r="7448" spans="4:4">
      <c r="D7448" s="94"/>
    </row>
    <row r="7449" spans="4:4">
      <c r="D7449" s="94"/>
    </row>
    <row r="7450" spans="4:4">
      <c r="D7450" s="94"/>
    </row>
    <row r="7451" spans="4:4">
      <c r="D7451" s="94"/>
    </row>
    <row r="7452" spans="4:4">
      <c r="D7452" s="94"/>
    </row>
    <row r="7453" spans="4:4">
      <c r="D7453" s="94"/>
    </row>
    <row r="7454" spans="4:4">
      <c r="D7454" s="94"/>
    </row>
    <row r="7455" spans="4:4">
      <c r="D7455" s="94"/>
    </row>
    <row r="7456" spans="4:4">
      <c r="D7456" s="94"/>
    </row>
    <row r="7457" spans="4:4">
      <c r="D7457" s="94"/>
    </row>
    <row r="7458" spans="4:4">
      <c r="D7458" s="94"/>
    </row>
    <row r="7459" spans="4:4">
      <c r="D7459" s="94"/>
    </row>
    <row r="7460" spans="4:4">
      <c r="D7460" s="94"/>
    </row>
    <row r="7461" spans="4:4">
      <c r="D7461" s="94"/>
    </row>
    <row r="7462" spans="4:4">
      <c r="D7462" s="94"/>
    </row>
    <row r="7463" spans="4:4">
      <c r="D7463" s="94"/>
    </row>
    <row r="7464" spans="4:4">
      <c r="D7464" s="94"/>
    </row>
    <row r="7465" spans="4:4">
      <c r="D7465" s="94"/>
    </row>
    <row r="7466" spans="4:4">
      <c r="D7466" s="94"/>
    </row>
    <row r="7467" spans="4:4">
      <c r="D7467" s="94"/>
    </row>
    <row r="7468" spans="4:4">
      <c r="D7468" s="94"/>
    </row>
    <row r="7469" spans="4:4">
      <c r="D7469" s="94"/>
    </row>
    <row r="7470" spans="4:4">
      <c r="D7470" s="94"/>
    </row>
    <row r="7471" spans="4:4">
      <c r="D7471" s="94"/>
    </row>
    <row r="7472" spans="4:4">
      <c r="D7472" s="94"/>
    </row>
    <row r="7473" spans="4:4">
      <c r="D7473" s="94"/>
    </row>
    <row r="7474" spans="4:4">
      <c r="D7474" s="94"/>
    </row>
    <row r="7475" spans="4:4">
      <c r="D7475" s="94"/>
    </row>
    <row r="7476" spans="4:4">
      <c r="D7476" s="94"/>
    </row>
    <row r="7477" spans="4:4">
      <c r="D7477" s="94"/>
    </row>
    <row r="7478" spans="4:4">
      <c r="D7478" s="94"/>
    </row>
    <row r="7479" spans="4:4">
      <c r="D7479" s="94"/>
    </row>
    <row r="7480" spans="4:4">
      <c r="D7480" s="94"/>
    </row>
    <row r="7481" spans="4:4">
      <c r="D7481" s="94"/>
    </row>
    <row r="7482" spans="4:4">
      <c r="D7482" s="94"/>
    </row>
    <row r="7483" spans="4:4">
      <c r="D7483" s="94"/>
    </row>
    <row r="7484" spans="4:4">
      <c r="D7484" s="94"/>
    </row>
    <row r="7485" spans="4:4">
      <c r="D7485" s="94"/>
    </row>
    <row r="7486" spans="4:4">
      <c r="D7486" s="94"/>
    </row>
    <row r="7487" spans="4:4">
      <c r="D7487" s="94"/>
    </row>
    <row r="7488" spans="4:4">
      <c r="D7488" s="94"/>
    </row>
    <row r="7489" spans="4:4">
      <c r="D7489" s="94"/>
    </row>
    <row r="7490" spans="4:4">
      <c r="D7490" s="94"/>
    </row>
    <row r="7491" spans="4:4">
      <c r="D7491" s="94"/>
    </row>
    <row r="7492" spans="4:4">
      <c r="D7492" s="94"/>
    </row>
    <row r="7493" spans="4:4">
      <c r="D7493" s="94"/>
    </row>
    <row r="7494" spans="4:4">
      <c r="D7494" s="94"/>
    </row>
    <row r="7495" spans="4:4">
      <c r="D7495" s="94"/>
    </row>
    <row r="7496" spans="4:4">
      <c r="D7496" s="94"/>
    </row>
    <row r="7497" spans="4:4">
      <c r="D7497" s="94"/>
    </row>
    <row r="7498" spans="4:4">
      <c r="D7498" s="94"/>
    </row>
    <row r="7499" spans="4:4">
      <c r="D7499" s="94"/>
    </row>
    <row r="7500" spans="4:4">
      <c r="D7500" s="94"/>
    </row>
    <row r="7501" spans="4:4">
      <c r="D7501" s="94"/>
    </row>
    <row r="7502" spans="4:4">
      <c r="D7502" s="94"/>
    </row>
    <row r="7503" spans="4:4">
      <c r="D7503" s="94"/>
    </row>
    <row r="7504" spans="4:4">
      <c r="D7504" s="94"/>
    </row>
    <row r="7505" spans="4:4">
      <c r="D7505" s="94"/>
    </row>
    <row r="7506" spans="4:4">
      <c r="D7506" s="94"/>
    </row>
    <row r="7507" spans="4:4">
      <c r="D7507" s="94"/>
    </row>
    <row r="7508" spans="4:4">
      <c r="D7508" s="94"/>
    </row>
    <row r="7509" spans="4:4">
      <c r="D7509" s="94"/>
    </row>
    <row r="7510" spans="4:4">
      <c r="D7510" s="94"/>
    </row>
    <row r="7511" spans="4:4">
      <c r="D7511" s="94"/>
    </row>
    <row r="7512" spans="4:4">
      <c r="D7512" s="94"/>
    </row>
    <row r="7513" spans="4:4">
      <c r="D7513" s="94"/>
    </row>
    <row r="7514" spans="4:4">
      <c r="D7514" s="94"/>
    </row>
    <row r="7515" spans="4:4">
      <c r="D7515" s="94"/>
    </row>
    <row r="7516" spans="4:4">
      <c r="D7516" s="94"/>
    </row>
    <row r="7517" spans="4:4">
      <c r="D7517" s="94"/>
    </row>
    <row r="7518" spans="4:4">
      <c r="D7518" s="94"/>
    </row>
    <row r="7519" spans="4:4">
      <c r="D7519" s="94"/>
    </row>
    <row r="7520" spans="4:4">
      <c r="D7520" s="94"/>
    </row>
    <row r="7521" spans="4:4">
      <c r="D7521" s="94"/>
    </row>
    <row r="7522" spans="4:4">
      <c r="D7522" s="94"/>
    </row>
    <row r="7523" spans="4:4">
      <c r="D7523" s="94"/>
    </row>
    <row r="7524" spans="4:4">
      <c r="D7524" s="94"/>
    </row>
    <row r="7525" spans="4:4">
      <c r="D7525" s="94"/>
    </row>
    <row r="7526" spans="4:4">
      <c r="D7526" s="94"/>
    </row>
    <row r="7527" spans="4:4">
      <c r="D7527" s="94"/>
    </row>
    <row r="7528" spans="4:4">
      <c r="D7528" s="94"/>
    </row>
    <row r="7529" spans="4:4">
      <c r="D7529" s="94"/>
    </row>
    <row r="7530" spans="4:4">
      <c r="D7530" s="94"/>
    </row>
    <row r="7531" spans="4:4">
      <c r="D7531" s="94"/>
    </row>
    <row r="7532" spans="4:4">
      <c r="D7532" s="94"/>
    </row>
    <row r="7533" spans="4:4">
      <c r="D7533" s="94"/>
    </row>
    <row r="7534" spans="4:4">
      <c r="D7534" s="94"/>
    </row>
    <row r="7535" spans="4:4">
      <c r="D7535" s="94"/>
    </row>
    <row r="7536" spans="4:4">
      <c r="D7536" s="94"/>
    </row>
    <row r="7537" spans="4:4">
      <c r="D7537" s="94"/>
    </row>
    <row r="7538" spans="4:4">
      <c r="D7538" s="94"/>
    </row>
    <row r="7539" spans="4:4">
      <c r="D7539" s="94"/>
    </row>
    <row r="7540" spans="4:4">
      <c r="D7540" s="94"/>
    </row>
    <row r="7541" spans="4:4">
      <c r="D7541" s="94"/>
    </row>
    <row r="7542" spans="4:4">
      <c r="D7542" s="94"/>
    </row>
    <row r="7543" spans="4:4">
      <c r="D7543" s="94"/>
    </row>
    <row r="7544" spans="4:4">
      <c r="D7544" s="94"/>
    </row>
    <row r="7545" spans="4:4">
      <c r="D7545" s="94"/>
    </row>
    <row r="7546" spans="4:4">
      <c r="D7546" s="94"/>
    </row>
    <row r="7547" spans="4:4">
      <c r="D7547" s="94"/>
    </row>
    <row r="7548" spans="4:4">
      <c r="D7548" s="94"/>
    </row>
    <row r="7549" spans="4:4">
      <c r="D7549" s="94"/>
    </row>
    <row r="7550" spans="4:4">
      <c r="D7550" s="94"/>
    </row>
    <row r="7551" spans="4:4">
      <c r="D7551" s="94"/>
    </row>
    <row r="7552" spans="4:4">
      <c r="D7552" s="94"/>
    </row>
    <row r="7553" spans="4:4">
      <c r="D7553" s="94"/>
    </row>
    <row r="7554" spans="4:4">
      <c r="D7554" s="94"/>
    </row>
    <row r="7555" spans="4:4">
      <c r="D7555" s="94"/>
    </row>
    <row r="7556" spans="4:4">
      <c r="D7556" s="94"/>
    </row>
    <row r="7557" spans="4:4">
      <c r="D7557" s="94"/>
    </row>
    <row r="7558" spans="4:4">
      <c r="D7558" s="94"/>
    </row>
    <row r="7559" spans="4:4">
      <c r="D7559" s="94"/>
    </row>
    <row r="7560" spans="4:4">
      <c r="D7560" s="94"/>
    </row>
    <row r="7561" spans="4:4">
      <c r="D7561" s="94"/>
    </row>
    <row r="7562" spans="4:4">
      <c r="D7562" s="94"/>
    </row>
    <row r="7563" spans="4:4">
      <c r="D7563" s="94"/>
    </row>
    <row r="7564" spans="4:4">
      <c r="D7564" s="94"/>
    </row>
    <row r="7565" spans="4:4">
      <c r="D7565" s="94"/>
    </row>
    <row r="7566" spans="4:4">
      <c r="D7566" s="94"/>
    </row>
    <row r="7567" spans="4:4">
      <c r="D7567" s="94"/>
    </row>
    <row r="7568" spans="4:4">
      <c r="D7568" s="94"/>
    </row>
    <row r="7569" spans="4:4">
      <c r="D7569" s="94"/>
    </row>
    <row r="7570" spans="4:4">
      <c r="D7570" s="94"/>
    </row>
    <row r="7571" spans="4:4">
      <c r="D7571" s="94"/>
    </row>
    <row r="7572" spans="4:4">
      <c r="D7572" s="94"/>
    </row>
    <row r="7573" spans="4:4">
      <c r="D7573" s="94"/>
    </row>
    <row r="7574" spans="4:4">
      <c r="D7574" s="94"/>
    </row>
    <row r="7575" spans="4:4">
      <c r="D7575" s="94"/>
    </row>
    <row r="7576" spans="4:4">
      <c r="D7576" s="94"/>
    </row>
    <row r="7577" spans="4:4">
      <c r="D7577" s="94"/>
    </row>
    <row r="7578" spans="4:4">
      <c r="D7578" s="94"/>
    </row>
    <row r="7579" spans="4:4">
      <c r="D7579" s="94"/>
    </row>
    <row r="7580" spans="4:4">
      <c r="D7580" s="94"/>
    </row>
    <row r="7581" spans="4:4">
      <c r="D7581" s="94"/>
    </row>
    <row r="7582" spans="4:4">
      <c r="D7582" s="94"/>
    </row>
    <row r="7583" spans="4:4">
      <c r="D7583" s="94"/>
    </row>
    <row r="7584" spans="4:4">
      <c r="D7584" s="94"/>
    </row>
    <row r="7585" spans="4:4">
      <c r="D7585" s="94"/>
    </row>
    <row r="7586" spans="4:4">
      <c r="D7586" s="94"/>
    </row>
    <row r="7587" spans="4:4">
      <c r="D7587" s="94"/>
    </row>
    <row r="7588" spans="4:4">
      <c r="D7588" s="94"/>
    </row>
    <row r="7589" spans="4:4">
      <c r="D7589" s="94"/>
    </row>
    <row r="7590" spans="4:4">
      <c r="D7590" s="94"/>
    </row>
    <row r="7591" spans="4:4">
      <c r="D7591" s="94"/>
    </row>
    <row r="7592" spans="4:4">
      <c r="D7592" s="94"/>
    </row>
    <row r="7593" spans="4:4">
      <c r="D7593" s="94"/>
    </row>
    <row r="7594" spans="4:4">
      <c r="D7594" s="94"/>
    </row>
    <row r="7595" spans="4:4">
      <c r="D7595" s="94"/>
    </row>
    <row r="7596" spans="4:4">
      <c r="D7596" s="94"/>
    </row>
    <row r="7597" spans="4:4">
      <c r="D7597" s="94"/>
    </row>
    <row r="7598" spans="4:4">
      <c r="D7598" s="94"/>
    </row>
    <row r="7599" spans="4:4">
      <c r="D7599" s="94"/>
    </row>
    <row r="7600" spans="4:4">
      <c r="D7600" s="94"/>
    </row>
    <row r="7601" spans="4:4">
      <c r="D7601" s="94"/>
    </row>
    <row r="7602" spans="4:4">
      <c r="D7602" s="94"/>
    </row>
    <row r="7603" spans="4:4">
      <c r="D7603" s="94"/>
    </row>
    <row r="7604" spans="4:4">
      <c r="D7604" s="94"/>
    </row>
    <row r="7605" spans="4:4">
      <c r="D7605" s="94"/>
    </row>
    <row r="7606" spans="4:4">
      <c r="D7606" s="94"/>
    </row>
    <row r="7607" spans="4:4">
      <c r="D7607" s="94"/>
    </row>
    <row r="7608" spans="4:4">
      <c r="D7608" s="94"/>
    </row>
    <row r="7609" spans="4:4">
      <c r="D7609" s="94"/>
    </row>
    <row r="7610" spans="4:4">
      <c r="D7610" s="94"/>
    </row>
    <row r="7611" spans="4:4">
      <c r="D7611" s="94"/>
    </row>
    <row r="7612" spans="4:4">
      <c r="D7612" s="94"/>
    </row>
    <row r="7613" spans="4:4">
      <c r="D7613" s="94"/>
    </row>
    <row r="7614" spans="4:4">
      <c r="D7614" s="94"/>
    </row>
    <row r="7615" spans="4:4">
      <c r="D7615" s="94"/>
    </row>
    <row r="7616" spans="4:4">
      <c r="D7616" s="94"/>
    </row>
    <row r="7617" spans="4:4">
      <c r="D7617" s="94"/>
    </row>
    <row r="7618" spans="4:4">
      <c r="D7618" s="94"/>
    </row>
    <row r="7619" spans="4:4">
      <c r="D7619" s="94"/>
    </row>
    <row r="7620" spans="4:4">
      <c r="D7620" s="94"/>
    </row>
    <row r="7621" spans="4:4">
      <c r="D7621" s="94"/>
    </row>
    <row r="7622" spans="4:4">
      <c r="D7622" s="94"/>
    </row>
    <row r="7623" spans="4:4">
      <c r="D7623" s="94"/>
    </row>
    <row r="7624" spans="4:4">
      <c r="D7624" s="94"/>
    </row>
    <row r="7625" spans="4:4">
      <c r="D7625" s="94"/>
    </row>
    <row r="7626" spans="4:4">
      <c r="D7626" s="94"/>
    </row>
    <row r="7627" spans="4:4">
      <c r="D7627" s="94"/>
    </row>
    <row r="7628" spans="4:4">
      <c r="D7628" s="94"/>
    </row>
    <row r="7629" spans="4:4">
      <c r="D7629" s="94"/>
    </row>
    <row r="7630" spans="4:4">
      <c r="D7630" s="94"/>
    </row>
    <row r="7631" spans="4:4">
      <c r="D7631" s="94"/>
    </row>
    <row r="7632" spans="4:4">
      <c r="D7632" s="94"/>
    </row>
    <row r="7633" spans="4:4">
      <c r="D7633" s="94"/>
    </row>
    <row r="7634" spans="4:4">
      <c r="D7634" s="94"/>
    </row>
    <row r="7635" spans="4:4">
      <c r="D7635" s="94"/>
    </row>
    <row r="7636" spans="4:4">
      <c r="D7636" s="94"/>
    </row>
    <row r="7637" spans="4:4">
      <c r="D7637" s="94"/>
    </row>
    <row r="7638" spans="4:4">
      <c r="D7638" s="94"/>
    </row>
    <row r="7639" spans="4:4">
      <c r="D7639" s="94"/>
    </row>
    <row r="7640" spans="4:4">
      <c r="D7640" s="94"/>
    </row>
    <row r="7641" spans="4:4">
      <c r="D7641" s="94"/>
    </row>
    <row r="7642" spans="4:4">
      <c r="D7642" s="94"/>
    </row>
    <row r="7643" spans="4:4">
      <c r="D7643" s="94"/>
    </row>
    <row r="7644" spans="4:4">
      <c r="D7644" s="94"/>
    </row>
    <row r="7645" spans="4:4">
      <c r="D7645" s="94"/>
    </row>
    <row r="7646" spans="4:4">
      <c r="D7646" s="94"/>
    </row>
    <row r="7647" spans="4:4">
      <c r="D7647" s="94"/>
    </row>
    <row r="7648" spans="4:4">
      <c r="D7648" s="94"/>
    </row>
    <row r="7649" spans="4:4">
      <c r="D7649" s="94"/>
    </row>
    <row r="7650" spans="4:4">
      <c r="D7650" s="94"/>
    </row>
    <row r="7651" spans="4:4">
      <c r="D7651" s="94"/>
    </row>
    <row r="7652" spans="4:4">
      <c r="D7652" s="94"/>
    </row>
    <row r="7653" spans="4:4">
      <c r="D7653" s="94"/>
    </row>
    <row r="7654" spans="4:4">
      <c r="D7654" s="94"/>
    </row>
    <row r="7655" spans="4:4">
      <c r="D7655" s="94"/>
    </row>
    <row r="7656" spans="4:4">
      <c r="D7656" s="94"/>
    </row>
    <row r="7657" spans="4:4">
      <c r="D7657" s="94"/>
    </row>
    <row r="7658" spans="4:4">
      <c r="D7658" s="94"/>
    </row>
    <row r="7659" spans="4:4">
      <c r="D7659" s="94"/>
    </row>
    <row r="7660" spans="4:4">
      <c r="D7660" s="94"/>
    </row>
    <row r="7661" spans="4:4">
      <c r="D7661" s="94"/>
    </row>
    <row r="7662" spans="4:4">
      <c r="D7662" s="94"/>
    </row>
    <row r="7663" spans="4:4">
      <c r="D7663" s="94"/>
    </row>
    <row r="7664" spans="4:4">
      <c r="D7664" s="94"/>
    </row>
    <row r="7665" spans="4:4">
      <c r="D7665" s="94"/>
    </row>
    <row r="7666" spans="4:4">
      <c r="D7666" s="94"/>
    </row>
    <row r="7667" spans="4:4">
      <c r="D7667" s="94"/>
    </row>
    <row r="7668" spans="4:4">
      <c r="D7668" s="94"/>
    </row>
    <row r="7669" spans="4:4">
      <c r="D7669" s="94"/>
    </row>
    <row r="7670" spans="4:4">
      <c r="D7670" s="94"/>
    </row>
    <row r="7671" spans="4:4">
      <c r="D7671" s="94"/>
    </row>
    <row r="7672" spans="4:4">
      <c r="D7672" s="94"/>
    </row>
    <row r="7673" spans="4:4">
      <c r="D7673" s="94"/>
    </row>
    <row r="7674" spans="4:4">
      <c r="D7674" s="94"/>
    </row>
    <row r="7675" spans="4:4">
      <c r="D7675" s="94"/>
    </row>
    <row r="7676" spans="4:4">
      <c r="D7676" s="94"/>
    </row>
    <row r="7677" spans="4:4">
      <c r="D7677" s="94"/>
    </row>
    <row r="7678" spans="4:4">
      <c r="D7678" s="94"/>
    </row>
    <row r="7679" spans="4:4">
      <c r="D7679" s="94"/>
    </row>
    <row r="7680" spans="4:4">
      <c r="D7680" s="94"/>
    </row>
    <row r="7681" spans="4:4">
      <c r="D7681" s="94"/>
    </row>
    <row r="7682" spans="4:4">
      <c r="D7682" s="94"/>
    </row>
    <row r="7683" spans="4:4">
      <c r="D7683" s="94"/>
    </row>
    <row r="7684" spans="4:4">
      <c r="D7684" s="94"/>
    </row>
    <row r="7685" spans="4:4">
      <c r="D7685" s="94"/>
    </row>
    <row r="7686" spans="4:4">
      <c r="D7686" s="94"/>
    </row>
    <row r="7687" spans="4:4">
      <c r="D7687" s="94"/>
    </row>
    <row r="7688" spans="4:4">
      <c r="D7688" s="94"/>
    </row>
    <row r="7689" spans="4:4">
      <c r="D7689" s="94"/>
    </row>
    <row r="7690" spans="4:4">
      <c r="D7690" s="94"/>
    </row>
    <row r="7691" spans="4:4">
      <c r="D7691" s="94"/>
    </row>
    <row r="7692" spans="4:4">
      <c r="D7692" s="94"/>
    </row>
    <row r="7693" spans="4:4">
      <c r="D7693" s="94"/>
    </row>
    <row r="7694" spans="4:4">
      <c r="D7694" s="94"/>
    </row>
    <row r="7695" spans="4:4">
      <c r="D7695" s="94"/>
    </row>
    <row r="7696" spans="4:4">
      <c r="D7696" s="94"/>
    </row>
    <row r="7697" spans="4:4">
      <c r="D7697" s="94"/>
    </row>
    <row r="7698" spans="4:4">
      <c r="D7698" s="94"/>
    </row>
    <row r="7699" spans="4:4">
      <c r="D7699" s="94"/>
    </row>
    <row r="7700" spans="4:4">
      <c r="D7700" s="94"/>
    </row>
    <row r="7701" spans="4:4">
      <c r="D7701" s="94"/>
    </row>
    <row r="7702" spans="4:4">
      <c r="D7702" s="94"/>
    </row>
    <row r="7703" spans="4:4">
      <c r="D7703" s="94"/>
    </row>
    <row r="7704" spans="4:4">
      <c r="D7704" s="94"/>
    </row>
    <row r="7705" spans="4:4">
      <c r="D7705" s="94"/>
    </row>
    <row r="7706" spans="4:4">
      <c r="D7706" s="94"/>
    </row>
    <row r="7707" spans="4:4">
      <c r="D7707" s="94"/>
    </row>
    <row r="7708" spans="4:4">
      <c r="D7708" s="94"/>
    </row>
    <row r="7709" spans="4:4">
      <c r="D7709" s="94"/>
    </row>
    <row r="7710" spans="4:4">
      <c r="D7710" s="94"/>
    </row>
    <row r="7711" spans="4:4">
      <c r="D7711" s="94"/>
    </row>
    <row r="7712" spans="4:4">
      <c r="D7712" s="94"/>
    </row>
    <row r="7713" spans="4:4">
      <c r="D7713" s="94"/>
    </row>
    <row r="7714" spans="4:4">
      <c r="D7714" s="94"/>
    </row>
    <row r="7715" spans="4:4">
      <c r="D7715" s="94"/>
    </row>
    <row r="7716" spans="4:4">
      <c r="D7716" s="94"/>
    </row>
    <row r="7717" spans="4:4">
      <c r="D7717" s="94"/>
    </row>
    <row r="7718" spans="4:4">
      <c r="D7718" s="94"/>
    </row>
    <row r="7719" spans="4:4">
      <c r="D7719" s="94"/>
    </row>
    <row r="7720" spans="4:4">
      <c r="D7720" s="94"/>
    </row>
    <row r="7721" spans="4:4">
      <c r="D7721" s="94"/>
    </row>
    <row r="7722" spans="4:4">
      <c r="D7722" s="94"/>
    </row>
    <row r="7723" spans="4:4">
      <c r="D7723" s="94"/>
    </row>
    <row r="7724" spans="4:4">
      <c r="D7724" s="94"/>
    </row>
    <row r="7725" spans="4:4">
      <c r="D7725" s="94"/>
    </row>
    <row r="7726" spans="4:4">
      <c r="D7726" s="94"/>
    </row>
    <row r="7727" spans="4:4">
      <c r="D7727" s="94"/>
    </row>
    <row r="7728" spans="4:4">
      <c r="D7728" s="94"/>
    </row>
    <row r="7729" spans="4:4">
      <c r="D7729" s="94"/>
    </row>
    <row r="7730" spans="4:4">
      <c r="D7730" s="94"/>
    </row>
    <row r="7731" spans="4:4">
      <c r="D7731" s="94"/>
    </row>
    <row r="7732" spans="4:4">
      <c r="D7732" s="94"/>
    </row>
    <row r="7733" spans="4:4">
      <c r="D7733" s="94"/>
    </row>
    <row r="7734" spans="4:4">
      <c r="D7734" s="94"/>
    </row>
    <row r="7735" spans="4:4">
      <c r="D7735" s="94"/>
    </row>
    <row r="7736" spans="4:4">
      <c r="D7736" s="94"/>
    </row>
    <row r="7737" spans="4:4">
      <c r="D7737" s="94"/>
    </row>
    <row r="7738" spans="4:4">
      <c r="D7738" s="94"/>
    </row>
    <row r="7739" spans="4:4">
      <c r="D7739" s="94"/>
    </row>
    <row r="7740" spans="4:4">
      <c r="D7740" s="94"/>
    </row>
    <row r="7741" spans="4:4">
      <c r="D7741" s="94"/>
    </row>
    <row r="7742" spans="4:4">
      <c r="D7742" s="94"/>
    </row>
    <row r="7743" spans="4:4">
      <c r="D7743" s="94"/>
    </row>
    <row r="7744" spans="4:4">
      <c r="D7744" s="94"/>
    </row>
    <row r="7745" spans="4:4">
      <c r="D7745" s="94"/>
    </row>
    <row r="7746" spans="4:4">
      <c r="D7746" s="94"/>
    </row>
    <row r="7747" spans="4:4">
      <c r="D7747" s="94"/>
    </row>
    <row r="7748" spans="4:4">
      <c r="D7748" s="94"/>
    </row>
    <row r="7749" spans="4:4">
      <c r="D7749" s="94"/>
    </row>
    <row r="7750" spans="4:4">
      <c r="D7750" s="94"/>
    </row>
    <row r="7751" spans="4:4">
      <c r="D7751" s="94"/>
    </row>
    <row r="7752" spans="4:4">
      <c r="D7752" s="94"/>
    </row>
    <row r="7753" spans="4:4">
      <c r="D7753" s="94"/>
    </row>
    <row r="7754" spans="4:4">
      <c r="D7754" s="94"/>
    </row>
    <row r="7755" spans="4:4">
      <c r="D7755" s="94"/>
    </row>
    <row r="7756" spans="4:4">
      <c r="D7756" s="94"/>
    </row>
    <row r="7757" spans="4:4">
      <c r="D7757" s="94"/>
    </row>
    <row r="7758" spans="4:4">
      <c r="D7758" s="94"/>
    </row>
    <row r="7759" spans="4:4">
      <c r="D7759" s="94"/>
    </row>
    <row r="7760" spans="4:4">
      <c r="D7760" s="94"/>
    </row>
    <row r="7761" spans="4:4">
      <c r="D7761" s="94"/>
    </row>
    <row r="7762" spans="4:4">
      <c r="D7762" s="94"/>
    </row>
    <row r="7763" spans="4:4">
      <c r="D7763" s="94"/>
    </row>
    <row r="7764" spans="4:4">
      <c r="D7764" s="94"/>
    </row>
    <row r="7765" spans="4:4">
      <c r="D7765" s="94"/>
    </row>
    <row r="7766" spans="4:4">
      <c r="D7766" s="94"/>
    </row>
    <row r="7767" spans="4:4">
      <c r="D7767" s="94"/>
    </row>
    <row r="7768" spans="4:4">
      <c r="D7768" s="94"/>
    </row>
    <row r="7769" spans="4:4">
      <c r="D7769" s="94"/>
    </row>
    <row r="7770" spans="4:4">
      <c r="D7770" s="94"/>
    </row>
    <row r="7771" spans="4:4">
      <c r="D7771" s="94"/>
    </row>
    <row r="7772" spans="4:4">
      <c r="D7772" s="94"/>
    </row>
    <row r="7773" spans="4:4">
      <c r="D7773" s="94"/>
    </row>
    <row r="7774" spans="4:4">
      <c r="D7774" s="94"/>
    </row>
    <row r="7775" spans="4:4">
      <c r="D7775" s="94"/>
    </row>
    <row r="7776" spans="4:4">
      <c r="D7776" s="94"/>
    </row>
    <row r="7777" spans="4:4">
      <c r="D7777" s="94"/>
    </row>
    <row r="7778" spans="4:4">
      <c r="D7778" s="94"/>
    </row>
    <row r="7779" spans="4:4">
      <c r="D7779" s="94"/>
    </row>
    <row r="7780" spans="4:4">
      <c r="D7780" s="94"/>
    </row>
    <row r="7781" spans="4:4">
      <c r="D7781" s="94"/>
    </row>
    <row r="7782" spans="4:4">
      <c r="D7782" s="94"/>
    </row>
    <row r="7783" spans="4:4">
      <c r="D7783" s="94"/>
    </row>
    <row r="7784" spans="4:4">
      <c r="D7784" s="94"/>
    </row>
    <row r="7785" spans="4:4">
      <c r="D7785" s="94"/>
    </row>
    <row r="7786" spans="4:4">
      <c r="D7786" s="94"/>
    </row>
    <row r="7787" spans="4:4">
      <c r="D7787" s="94"/>
    </row>
    <row r="7788" spans="4:4">
      <c r="D7788" s="94"/>
    </row>
    <row r="7789" spans="4:4">
      <c r="D7789" s="94"/>
    </row>
    <row r="7790" spans="4:4">
      <c r="D7790" s="94"/>
    </row>
    <row r="7791" spans="4:4">
      <c r="D7791" s="94"/>
    </row>
    <row r="7792" spans="4:4">
      <c r="D7792" s="94"/>
    </row>
    <row r="7793" spans="4:4">
      <c r="D7793" s="94"/>
    </row>
    <row r="7794" spans="4:4">
      <c r="D7794" s="94"/>
    </row>
    <row r="7795" spans="4:4">
      <c r="D7795" s="94"/>
    </row>
    <row r="7796" spans="4:4">
      <c r="D7796" s="94"/>
    </row>
    <row r="7797" spans="4:4">
      <c r="D7797" s="94"/>
    </row>
    <row r="7798" spans="4:4">
      <c r="D7798" s="94"/>
    </row>
    <row r="7799" spans="4:4">
      <c r="D7799" s="94"/>
    </row>
    <row r="7800" spans="4:4">
      <c r="D7800" s="94"/>
    </row>
    <row r="7801" spans="4:4">
      <c r="D7801" s="94"/>
    </row>
    <row r="7802" spans="4:4">
      <c r="D7802" s="94"/>
    </row>
    <row r="7803" spans="4:4">
      <c r="D7803" s="94"/>
    </row>
    <row r="7804" spans="4:4">
      <c r="D7804" s="94"/>
    </row>
    <row r="7805" spans="4:4">
      <c r="D7805" s="94"/>
    </row>
    <row r="7806" spans="4:4">
      <c r="D7806" s="94"/>
    </row>
    <row r="7807" spans="4:4">
      <c r="D7807" s="94"/>
    </row>
    <row r="7808" spans="4:4">
      <c r="D7808" s="94"/>
    </row>
    <row r="7809" spans="4:4">
      <c r="D7809" s="94"/>
    </row>
    <row r="7810" spans="4:4">
      <c r="D7810" s="94"/>
    </row>
    <row r="7811" spans="4:4">
      <c r="D7811" s="94"/>
    </row>
    <row r="7812" spans="4:4">
      <c r="D7812" s="94"/>
    </row>
    <row r="7813" spans="4:4">
      <c r="D7813" s="94"/>
    </row>
    <row r="7814" spans="4:4">
      <c r="D7814" s="94"/>
    </row>
    <row r="7815" spans="4:4">
      <c r="D7815" s="94"/>
    </row>
    <row r="7816" spans="4:4">
      <c r="D7816" s="94"/>
    </row>
    <row r="7817" spans="4:4">
      <c r="D7817" s="94"/>
    </row>
    <row r="7818" spans="4:4">
      <c r="D7818" s="94"/>
    </row>
    <row r="7819" spans="4:4">
      <c r="D7819" s="94"/>
    </row>
    <row r="7820" spans="4:4">
      <c r="D7820" s="94"/>
    </row>
    <row r="7821" spans="4:4">
      <c r="D7821" s="94"/>
    </row>
    <row r="7822" spans="4:4">
      <c r="D7822" s="94"/>
    </row>
    <row r="7823" spans="4:4">
      <c r="D7823" s="94"/>
    </row>
    <row r="7824" spans="4:4">
      <c r="D7824" s="94"/>
    </row>
    <row r="7825" spans="4:4">
      <c r="D7825" s="94"/>
    </row>
    <row r="7826" spans="4:4">
      <c r="D7826" s="94"/>
    </row>
    <row r="7827" spans="4:4">
      <c r="D7827" s="94"/>
    </row>
    <row r="7828" spans="4:4">
      <c r="D7828" s="94"/>
    </row>
    <row r="7829" spans="4:4">
      <c r="D7829" s="94"/>
    </row>
    <row r="7830" spans="4:4">
      <c r="D7830" s="94"/>
    </row>
    <row r="7831" spans="4:4">
      <c r="D7831" s="94"/>
    </row>
    <row r="7832" spans="4:4">
      <c r="D7832" s="94"/>
    </row>
    <row r="7833" spans="4:4">
      <c r="D7833" s="94"/>
    </row>
    <row r="7834" spans="4:4">
      <c r="D7834" s="94"/>
    </row>
    <row r="7835" spans="4:4">
      <c r="D7835" s="94"/>
    </row>
    <row r="7836" spans="4:4">
      <c r="D7836" s="94"/>
    </row>
    <row r="7837" spans="4:4">
      <c r="D7837" s="94"/>
    </row>
    <row r="7838" spans="4:4">
      <c r="D7838" s="94"/>
    </row>
    <row r="7839" spans="4:4">
      <c r="D7839" s="94"/>
    </row>
    <row r="7840" spans="4:4">
      <c r="D7840" s="94"/>
    </row>
    <row r="7841" spans="4:4">
      <c r="D7841" s="94"/>
    </row>
    <row r="7842" spans="4:4">
      <c r="D7842" s="94"/>
    </row>
    <row r="7843" spans="4:4">
      <c r="D7843" s="94"/>
    </row>
    <row r="7844" spans="4:4">
      <c r="D7844" s="94"/>
    </row>
    <row r="7845" spans="4:4">
      <c r="D7845" s="94"/>
    </row>
    <row r="7846" spans="4:4">
      <c r="D7846" s="94"/>
    </row>
    <row r="7847" spans="4:4">
      <c r="D7847" s="94"/>
    </row>
    <row r="7848" spans="4:4">
      <c r="D7848" s="94"/>
    </row>
    <row r="7849" spans="4:4">
      <c r="D7849" s="94"/>
    </row>
    <row r="7850" spans="4:4">
      <c r="D7850" s="94"/>
    </row>
    <row r="7851" spans="4:4">
      <c r="D7851" s="94"/>
    </row>
    <row r="7852" spans="4:4">
      <c r="D7852" s="94"/>
    </row>
    <row r="7853" spans="4:4">
      <c r="D7853" s="94"/>
    </row>
    <row r="7854" spans="4:4">
      <c r="D7854" s="94"/>
    </row>
    <row r="7855" spans="4:4">
      <c r="D7855" s="94"/>
    </row>
    <row r="7856" spans="4:4">
      <c r="D7856" s="94"/>
    </row>
    <row r="7857" spans="4:4">
      <c r="D7857" s="94"/>
    </row>
    <row r="7858" spans="4:4">
      <c r="D7858" s="94"/>
    </row>
    <row r="7859" spans="4:4">
      <c r="D7859" s="94"/>
    </row>
    <row r="7860" spans="4:4">
      <c r="D7860" s="94"/>
    </row>
    <row r="7861" spans="4:4">
      <c r="D7861" s="94"/>
    </row>
    <row r="7862" spans="4:4">
      <c r="D7862" s="94"/>
    </row>
    <row r="7863" spans="4:4">
      <c r="D7863" s="94"/>
    </row>
    <row r="7864" spans="4:4">
      <c r="D7864" s="94"/>
    </row>
    <row r="7865" spans="4:4">
      <c r="D7865" s="94"/>
    </row>
    <row r="7866" spans="4:4">
      <c r="D7866" s="94"/>
    </row>
    <row r="7867" spans="4:4">
      <c r="D7867" s="94"/>
    </row>
    <row r="7868" spans="4:4">
      <c r="D7868" s="94"/>
    </row>
    <row r="7869" spans="4:4">
      <c r="D7869" s="94"/>
    </row>
    <row r="7870" spans="4:4">
      <c r="D7870" s="94"/>
    </row>
    <row r="7871" spans="4:4">
      <c r="D7871" s="94"/>
    </row>
    <row r="7872" spans="4:4">
      <c r="D7872" s="94"/>
    </row>
    <row r="7873" spans="4:4">
      <c r="D7873" s="94"/>
    </row>
    <row r="7874" spans="4:4">
      <c r="D7874" s="94"/>
    </row>
    <row r="7875" spans="4:4">
      <c r="D7875" s="94"/>
    </row>
    <row r="7876" spans="4:4">
      <c r="D7876" s="94"/>
    </row>
    <row r="7877" spans="4:4">
      <c r="D7877" s="94"/>
    </row>
    <row r="7878" spans="4:4">
      <c r="D7878" s="94"/>
    </row>
    <row r="7879" spans="4:4">
      <c r="D7879" s="94"/>
    </row>
    <row r="7880" spans="4:4">
      <c r="D7880" s="94"/>
    </row>
    <row r="7881" spans="4:4">
      <c r="D7881" s="94"/>
    </row>
    <row r="7882" spans="4:4">
      <c r="D7882" s="94"/>
    </row>
    <row r="7883" spans="4:4">
      <c r="D7883" s="94"/>
    </row>
    <row r="7884" spans="4:4">
      <c r="D7884" s="94"/>
    </row>
    <row r="7885" spans="4:4">
      <c r="D7885" s="94"/>
    </row>
    <row r="7886" spans="4:4">
      <c r="D7886" s="94"/>
    </row>
    <row r="7887" spans="4:4">
      <c r="D7887" s="94"/>
    </row>
    <row r="7888" spans="4:4">
      <c r="D7888" s="94"/>
    </row>
    <row r="7889" spans="4:4">
      <c r="D7889" s="94"/>
    </row>
    <row r="7890" spans="4:4">
      <c r="D7890" s="94"/>
    </row>
    <row r="7891" spans="4:4">
      <c r="D7891" s="94"/>
    </row>
    <row r="7892" spans="4:4">
      <c r="D7892" s="94"/>
    </row>
    <row r="7893" spans="4:4">
      <c r="D7893" s="94"/>
    </row>
    <row r="7894" spans="4:4">
      <c r="D7894" s="94"/>
    </row>
    <row r="7895" spans="4:4">
      <c r="D7895" s="94"/>
    </row>
    <row r="7896" spans="4:4">
      <c r="D7896" s="94"/>
    </row>
    <row r="7897" spans="4:4">
      <c r="D7897" s="94"/>
    </row>
    <row r="7898" spans="4:4">
      <c r="D7898" s="94"/>
    </row>
    <row r="7899" spans="4:4">
      <c r="D7899" s="94"/>
    </row>
    <row r="7900" spans="4:4">
      <c r="D7900" s="94"/>
    </row>
    <row r="7901" spans="4:4">
      <c r="D7901" s="94"/>
    </row>
    <row r="7902" spans="4:4">
      <c r="D7902" s="94"/>
    </row>
    <row r="7903" spans="4:4">
      <c r="D7903" s="94"/>
    </row>
    <row r="7904" spans="4:4">
      <c r="D7904" s="94"/>
    </row>
    <row r="7905" spans="4:4">
      <c r="D7905" s="94"/>
    </row>
    <row r="7906" spans="4:4">
      <c r="D7906" s="94"/>
    </row>
    <row r="7907" spans="4:4">
      <c r="D7907" s="94"/>
    </row>
    <row r="7908" spans="4:4">
      <c r="D7908" s="94"/>
    </row>
    <row r="7909" spans="4:4">
      <c r="D7909" s="94"/>
    </row>
    <row r="7910" spans="4:4">
      <c r="D7910" s="94"/>
    </row>
    <row r="7911" spans="4:4">
      <c r="D7911" s="94"/>
    </row>
    <row r="7912" spans="4:4">
      <c r="D7912" s="94"/>
    </row>
    <row r="7913" spans="4:4">
      <c r="D7913" s="94"/>
    </row>
    <row r="7914" spans="4:4">
      <c r="D7914" s="94"/>
    </row>
    <row r="7915" spans="4:4">
      <c r="D7915" s="94"/>
    </row>
    <row r="7916" spans="4:4">
      <c r="D7916" s="94"/>
    </row>
    <row r="7917" spans="4:4">
      <c r="D7917" s="94"/>
    </row>
    <row r="7918" spans="4:4">
      <c r="D7918" s="94"/>
    </row>
    <row r="7919" spans="4:4">
      <c r="D7919" s="94"/>
    </row>
    <row r="7920" spans="4:4">
      <c r="D7920" s="94"/>
    </row>
    <row r="7921" spans="4:4">
      <c r="D7921" s="94"/>
    </row>
    <row r="7922" spans="4:4">
      <c r="D7922" s="94"/>
    </row>
    <row r="7923" spans="4:4">
      <c r="D7923" s="94"/>
    </row>
    <row r="7924" spans="4:4">
      <c r="D7924" s="94"/>
    </row>
    <row r="7925" spans="4:4">
      <c r="D7925" s="94"/>
    </row>
    <row r="7926" spans="4:4">
      <c r="D7926" s="94"/>
    </row>
    <row r="7927" spans="4:4">
      <c r="D7927" s="94"/>
    </row>
    <row r="7928" spans="4:4">
      <c r="D7928" s="94"/>
    </row>
    <row r="7929" spans="4:4">
      <c r="D7929" s="94"/>
    </row>
    <row r="7930" spans="4:4">
      <c r="D7930" s="94"/>
    </row>
    <row r="7931" spans="4:4">
      <c r="D7931" s="94"/>
    </row>
    <row r="7932" spans="4:4">
      <c r="D7932" s="94"/>
    </row>
    <row r="7933" spans="4:4">
      <c r="D7933" s="94"/>
    </row>
    <row r="7934" spans="4:4">
      <c r="D7934" s="94"/>
    </row>
    <row r="7935" spans="4:4">
      <c r="D7935" s="94"/>
    </row>
    <row r="7936" spans="4:4">
      <c r="D7936" s="94"/>
    </row>
    <row r="7937" spans="4:4">
      <c r="D7937" s="94"/>
    </row>
    <row r="7938" spans="4:4">
      <c r="D7938" s="94"/>
    </row>
    <row r="7939" spans="4:4">
      <c r="D7939" s="94"/>
    </row>
    <row r="7940" spans="4:4">
      <c r="D7940" s="94"/>
    </row>
    <row r="7941" spans="4:4">
      <c r="D7941" s="94"/>
    </row>
    <row r="7942" spans="4:4">
      <c r="D7942" s="94"/>
    </row>
    <row r="7943" spans="4:4">
      <c r="D7943" s="94"/>
    </row>
    <row r="7944" spans="4:4">
      <c r="D7944" s="94"/>
    </row>
    <row r="7945" spans="4:4">
      <c r="D7945" s="94"/>
    </row>
    <row r="7946" spans="4:4">
      <c r="D7946" s="94"/>
    </row>
    <row r="7947" spans="4:4">
      <c r="D7947" s="94"/>
    </row>
    <row r="7948" spans="4:4">
      <c r="D7948" s="94"/>
    </row>
    <row r="7949" spans="4:4">
      <c r="D7949" s="94"/>
    </row>
    <row r="7950" spans="4:4">
      <c r="D7950" s="94"/>
    </row>
    <row r="7951" spans="4:4">
      <c r="D7951" s="94"/>
    </row>
    <row r="7952" spans="4:4">
      <c r="D7952" s="94"/>
    </row>
    <row r="7953" spans="4:4">
      <c r="D7953" s="94"/>
    </row>
    <row r="7954" spans="4:4">
      <c r="D7954" s="94"/>
    </row>
    <row r="7955" spans="4:4">
      <c r="D7955" s="94"/>
    </row>
    <row r="7956" spans="4:4">
      <c r="D7956" s="94"/>
    </row>
    <row r="7957" spans="4:4">
      <c r="D7957" s="94"/>
    </row>
    <row r="7958" spans="4:4">
      <c r="D7958" s="94"/>
    </row>
    <row r="7959" spans="4:4">
      <c r="D7959" s="94"/>
    </row>
    <row r="7960" spans="4:4">
      <c r="D7960" s="94"/>
    </row>
    <row r="7961" spans="4:4">
      <c r="D7961" s="94"/>
    </row>
    <row r="7962" spans="4:4">
      <c r="D7962" s="94"/>
    </row>
    <row r="7963" spans="4:4">
      <c r="D7963" s="94"/>
    </row>
    <row r="7964" spans="4:4">
      <c r="D7964" s="94"/>
    </row>
    <row r="7965" spans="4:4">
      <c r="D7965" s="94"/>
    </row>
    <row r="7966" spans="4:4">
      <c r="D7966" s="94"/>
    </row>
    <row r="7967" spans="4:4">
      <c r="D7967" s="94"/>
    </row>
    <row r="7968" spans="4:4">
      <c r="D7968" s="94"/>
    </row>
    <row r="7969" spans="4:4">
      <c r="D7969" s="94"/>
    </row>
    <row r="7970" spans="4:4">
      <c r="D7970" s="94"/>
    </row>
    <row r="7971" spans="4:4">
      <c r="D7971" s="94"/>
    </row>
    <row r="7972" spans="4:4">
      <c r="D7972" s="94"/>
    </row>
    <row r="7973" spans="4:4">
      <c r="D7973" s="94"/>
    </row>
    <row r="7974" spans="4:4">
      <c r="D7974" s="94"/>
    </row>
    <row r="7975" spans="4:4">
      <c r="D7975" s="94"/>
    </row>
    <row r="7976" spans="4:4">
      <c r="D7976" s="94"/>
    </row>
    <row r="7977" spans="4:4">
      <c r="D7977" s="94"/>
    </row>
    <row r="7978" spans="4:4">
      <c r="D7978" s="94"/>
    </row>
    <row r="7979" spans="4:4">
      <c r="D7979" s="94"/>
    </row>
    <row r="7980" spans="4:4">
      <c r="D7980" s="94"/>
    </row>
    <row r="7981" spans="4:4">
      <c r="D7981" s="94"/>
    </row>
    <row r="7982" spans="4:4">
      <c r="D7982" s="94"/>
    </row>
    <row r="7983" spans="4:4">
      <c r="D7983" s="94"/>
    </row>
    <row r="7984" spans="4:4">
      <c r="D7984" s="94"/>
    </row>
    <row r="7985" spans="4:4">
      <c r="D7985" s="94"/>
    </row>
    <row r="7986" spans="4:4">
      <c r="D7986" s="94"/>
    </row>
    <row r="7987" spans="4:4">
      <c r="D7987" s="94"/>
    </row>
    <row r="7988" spans="4:4">
      <c r="D7988" s="94"/>
    </row>
    <row r="7989" spans="4:4">
      <c r="D7989" s="94"/>
    </row>
    <row r="7990" spans="4:4">
      <c r="D7990" s="94"/>
    </row>
    <row r="7991" spans="4:4">
      <c r="D7991" s="94"/>
    </row>
    <row r="7992" spans="4:4">
      <c r="D7992" s="94"/>
    </row>
    <row r="7993" spans="4:4">
      <c r="D7993" s="94"/>
    </row>
    <row r="7994" spans="4:4">
      <c r="D7994" s="94"/>
    </row>
    <row r="7995" spans="4:4">
      <c r="D7995" s="94"/>
    </row>
    <row r="7996" spans="4:4">
      <c r="D7996" s="94"/>
    </row>
    <row r="7997" spans="4:4">
      <c r="D7997" s="94"/>
    </row>
    <row r="7998" spans="4:4">
      <c r="D7998" s="94"/>
    </row>
    <row r="7999" spans="4:4">
      <c r="D7999" s="94"/>
    </row>
    <row r="8000" spans="4:4">
      <c r="D8000" s="94"/>
    </row>
    <row r="8001" spans="4:4">
      <c r="D8001" s="94"/>
    </row>
    <row r="8002" spans="4:4">
      <c r="D8002" s="94"/>
    </row>
    <row r="8003" spans="4:4">
      <c r="D8003" s="94"/>
    </row>
    <row r="8004" spans="4:4">
      <c r="D8004" s="94"/>
    </row>
    <row r="8005" spans="4:4">
      <c r="D8005" s="94"/>
    </row>
    <row r="8006" spans="4:4">
      <c r="D8006" s="94"/>
    </row>
    <row r="8007" spans="4:4">
      <c r="D8007" s="94"/>
    </row>
    <row r="8008" spans="4:4">
      <c r="D8008" s="94"/>
    </row>
    <row r="8009" spans="4:4">
      <c r="D8009" s="94"/>
    </row>
    <row r="8010" spans="4:4">
      <c r="D8010" s="94"/>
    </row>
    <row r="8011" spans="4:4">
      <c r="D8011" s="94"/>
    </row>
    <row r="8012" spans="4:4">
      <c r="D8012" s="94"/>
    </row>
    <row r="8013" spans="4:4">
      <c r="D8013" s="94"/>
    </row>
    <row r="8014" spans="4:4">
      <c r="D8014" s="94"/>
    </row>
    <row r="8015" spans="4:4">
      <c r="D8015" s="94"/>
    </row>
    <row r="8016" spans="4:4">
      <c r="D8016" s="94"/>
    </row>
    <row r="8017" spans="4:4">
      <c r="D8017" s="94"/>
    </row>
    <row r="8018" spans="4:4">
      <c r="D8018" s="94"/>
    </row>
    <row r="8019" spans="4:4">
      <c r="D8019" s="94"/>
    </row>
    <row r="8020" spans="4:4">
      <c r="D8020" s="94"/>
    </row>
    <row r="8021" spans="4:4">
      <c r="D8021" s="94"/>
    </row>
    <row r="8022" spans="4:4">
      <c r="D8022" s="94"/>
    </row>
    <row r="8023" spans="4:4">
      <c r="D8023" s="94"/>
    </row>
    <row r="8024" spans="4:4">
      <c r="D8024" s="94"/>
    </row>
    <row r="8025" spans="4:4">
      <c r="D8025" s="94"/>
    </row>
    <row r="8026" spans="4:4">
      <c r="D8026" s="94"/>
    </row>
    <row r="8027" spans="4:4">
      <c r="D8027" s="94"/>
    </row>
    <row r="8028" spans="4:4">
      <c r="D8028" s="94"/>
    </row>
    <row r="8029" spans="4:4">
      <c r="D8029" s="94"/>
    </row>
    <row r="8030" spans="4:4">
      <c r="D8030" s="94"/>
    </row>
    <row r="8031" spans="4:4">
      <c r="D8031" s="94"/>
    </row>
    <row r="8032" spans="4:4">
      <c r="D8032" s="94"/>
    </row>
    <row r="8033" spans="4:4">
      <c r="D8033" s="94"/>
    </row>
    <row r="8034" spans="4:4">
      <c r="D8034" s="94"/>
    </row>
    <row r="8035" spans="4:4">
      <c r="D8035" s="94"/>
    </row>
    <row r="8036" spans="4:4">
      <c r="D8036" s="94"/>
    </row>
    <row r="8037" spans="4:4">
      <c r="D8037" s="94"/>
    </row>
    <row r="8038" spans="4:4">
      <c r="D8038" s="94"/>
    </row>
    <row r="8039" spans="4:4">
      <c r="D8039" s="94"/>
    </row>
    <row r="8040" spans="4:4">
      <c r="D8040" s="94"/>
    </row>
    <row r="8041" spans="4:4">
      <c r="D8041" s="94"/>
    </row>
    <row r="8042" spans="4:4">
      <c r="D8042" s="94"/>
    </row>
    <row r="8043" spans="4:4">
      <c r="D8043" s="94"/>
    </row>
    <row r="8044" spans="4:4">
      <c r="D8044" s="94"/>
    </row>
    <row r="8045" spans="4:4">
      <c r="D8045" s="94"/>
    </row>
    <row r="8046" spans="4:4">
      <c r="D8046" s="94"/>
    </row>
    <row r="8047" spans="4:4">
      <c r="D8047" s="94"/>
    </row>
    <row r="8048" spans="4:4">
      <c r="D8048" s="94"/>
    </row>
    <row r="8049" spans="4:4">
      <c r="D8049" s="94"/>
    </row>
    <row r="8050" spans="4:4">
      <c r="D8050" s="94"/>
    </row>
    <row r="8051" spans="4:4">
      <c r="D8051" s="94"/>
    </row>
    <row r="8052" spans="4:4">
      <c r="D8052" s="94"/>
    </row>
    <row r="8053" spans="4:4">
      <c r="D8053" s="94"/>
    </row>
    <row r="8054" spans="4:4">
      <c r="D8054" s="94"/>
    </row>
    <row r="8055" spans="4:4">
      <c r="D8055" s="94"/>
    </row>
    <row r="8056" spans="4:4">
      <c r="D8056" s="94"/>
    </row>
    <row r="8057" spans="4:4">
      <c r="D8057" s="94"/>
    </row>
    <row r="8058" spans="4:4">
      <c r="D8058" s="94"/>
    </row>
    <row r="8059" spans="4:4">
      <c r="D8059" s="94"/>
    </row>
    <row r="8060" spans="4:4">
      <c r="D8060" s="94"/>
    </row>
    <row r="8061" spans="4:4">
      <c r="D8061" s="94"/>
    </row>
    <row r="8062" spans="4:4">
      <c r="D8062" s="94"/>
    </row>
    <row r="8063" spans="4:4">
      <c r="D8063" s="94"/>
    </row>
    <row r="8064" spans="4:4">
      <c r="D8064" s="94"/>
    </row>
    <row r="8065" spans="4:4">
      <c r="D8065" s="94"/>
    </row>
    <row r="8066" spans="4:4">
      <c r="D8066" s="94"/>
    </row>
    <row r="8067" spans="4:4">
      <c r="D8067" s="94"/>
    </row>
    <row r="8068" spans="4:4">
      <c r="D8068" s="94"/>
    </row>
    <row r="8069" spans="4:4">
      <c r="D8069" s="94"/>
    </row>
    <row r="8070" spans="4:4">
      <c r="D8070" s="94"/>
    </row>
    <row r="8071" spans="4:4">
      <c r="D8071" s="94"/>
    </row>
    <row r="8072" spans="4:4">
      <c r="D8072" s="94"/>
    </row>
    <row r="8073" spans="4:4">
      <c r="D8073" s="94"/>
    </row>
    <row r="8074" spans="4:4">
      <c r="D8074" s="94"/>
    </row>
    <row r="8075" spans="4:4">
      <c r="D8075" s="94"/>
    </row>
    <row r="8076" spans="4:4">
      <c r="D8076" s="94"/>
    </row>
    <row r="8077" spans="4:4">
      <c r="D8077" s="94"/>
    </row>
    <row r="8078" spans="4:4">
      <c r="D8078" s="94"/>
    </row>
    <row r="8079" spans="4:4">
      <c r="D8079" s="94"/>
    </row>
    <row r="8080" spans="4:4">
      <c r="D8080" s="94"/>
    </row>
    <row r="8081" spans="4:4">
      <c r="D8081" s="94"/>
    </row>
    <row r="8082" spans="4:4">
      <c r="D8082" s="94"/>
    </row>
    <row r="8083" spans="4:4">
      <c r="D8083" s="94"/>
    </row>
    <row r="8084" spans="4:4">
      <c r="D8084" s="94"/>
    </row>
    <row r="8085" spans="4:4">
      <c r="D8085" s="94"/>
    </row>
    <row r="8086" spans="4:4">
      <c r="D8086" s="94"/>
    </row>
    <row r="8087" spans="4:4">
      <c r="D8087" s="94"/>
    </row>
    <row r="8088" spans="4:4">
      <c r="D8088" s="94"/>
    </row>
    <row r="8089" spans="4:4">
      <c r="D8089" s="94"/>
    </row>
    <row r="8090" spans="4:4">
      <c r="D8090" s="94"/>
    </row>
    <row r="8091" spans="4:4">
      <c r="D8091" s="94"/>
    </row>
    <row r="8092" spans="4:4">
      <c r="D8092" s="94"/>
    </row>
    <row r="8093" spans="4:4">
      <c r="D8093" s="94"/>
    </row>
    <row r="8094" spans="4:4">
      <c r="D8094" s="94"/>
    </row>
    <row r="8095" spans="4:4">
      <c r="D8095" s="94"/>
    </row>
    <row r="8096" spans="4:4">
      <c r="D8096" s="94"/>
    </row>
    <row r="8097" spans="4:4">
      <c r="D8097" s="94"/>
    </row>
    <row r="8098" spans="4:4">
      <c r="D8098" s="94"/>
    </row>
    <row r="8099" spans="4:4">
      <c r="D8099" s="94"/>
    </row>
    <row r="8100" spans="4:4">
      <c r="D8100" s="94"/>
    </row>
    <row r="8101" spans="4:4">
      <c r="D8101" s="94"/>
    </row>
    <row r="8102" spans="4:4">
      <c r="D8102" s="94"/>
    </row>
    <row r="8103" spans="4:4">
      <c r="D8103" s="94"/>
    </row>
    <row r="8104" spans="4:4">
      <c r="D8104" s="94"/>
    </row>
    <row r="8105" spans="4:4">
      <c r="D8105" s="94"/>
    </row>
    <row r="8106" spans="4:4">
      <c r="D8106" s="94"/>
    </row>
    <row r="8107" spans="4:4">
      <c r="D8107" s="94"/>
    </row>
    <row r="8108" spans="4:4">
      <c r="D8108" s="94"/>
    </row>
    <row r="8109" spans="4:4">
      <c r="D8109" s="94"/>
    </row>
    <row r="8110" spans="4:4">
      <c r="D8110" s="94"/>
    </row>
    <row r="8111" spans="4:4">
      <c r="D8111" s="94"/>
    </row>
    <row r="8112" spans="4:4">
      <c r="D8112" s="94"/>
    </row>
    <row r="8113" spans="4:4">
      <c r="D8113" s="94"/>
    </row>
    <row r="8114" spans="4:4">
      <c r="D8114" s="94"/>
    </row>
    <row r="8115" spans="4:4">
      <c r="D8115" s="94"/>
    </row>
    <row r="8116" spans="4:4">
      <c r="D8116" s="94"/>
    </row>
    <row r="8117" spans="4:4">
      <c r="D8117" s="94"/>
    </row>
    <row r="8118" spans="4:4">
      <c r="D8118" s="94"/>
    </row>
    <row r="8119" spans="4:4">
      <c r="D8119" s="94"/>
    </row>
    <row r="8120" spans="4:4">
      <c r="D8120" s="94"/>
    </row>
    <row r="8121" spans="4:4">
      <c r="D8121" s="94"/>
    </row>
    <row r="8122" spans="4:4">
      <c r="D8122" s="94"/>
    </row>
    <row r="8123" spans="4:4">
      <c r="D8123" s="94"/>
    </row>
    <row r="8124" spans="4:4">
      <c r="D8124" s="94"/>
    </row>
    <row r="8125" spans="4:4">
      <c r="D8125" s="94"/>
    </row>
    <row r="8126" spans="4:4">
      <c r="D8126" s="94"/>
    </row>
    <row r="8127" spans="4:4">
      <c r="D8127" s="94"/>
    </row>
    <row r="8128" spans="4:4">
      <c r="D8128" s="94"/>
    </row>
    <row r="8129" spans="4:4">
      <c r="D8129" s="94"/>
    </row>
    <row r="8130" spans="4:4">
      <c r="D8130" s="94"/>
    </row>
    <row r="8131" spans="4:4">
      <c r="D8131" s="94"/>
    </row>
    <row r="8132" spans="4:4">
      <c r="D8132" s="94"/>
    </row>
    <row r="8133" spans="4:4">
      <c r="D8133" s="94"/>
    </row>
    <row r="8134" spans="4:4">
      <c r="D8134" s="94"/>
    </row>
    <row r="8135" spans="4:4">
      <c r="D8135" s="94"/>
    </row>
    <row r="8136" spans="4:4">
      <c r="D8136" s="94"/>
    </row>
    <row r="8137" spans="4:4">
      <c r="D8137" s="94"/>
    </row>
    <row r="8138" spans="4:4">
      <c r="D8138" s="94"/>
    </row>
    <row r="8139" spans="4:4">
      <c r="D8139" s="94"/>
    </row>
    <row r="8140" spans="4:4">
      <c r="D8140" s="94"/>
    </row>
    <row r="8141" spans="4:4">
      <c r="D8141" s="94"/>
    </row>
    <row r="8142" spans="4:4">
      <c r="D8142" s="94"/>
    </row>
    <row r="8143" spans="4:4">
      <c r="D8143" s="94"/>
    </row>
    <row r="8144" spans="4:4">
      <c r="D8144" s="94"/>
    </row>
    <row r="8145" spans="4:4">
      <c r="D8145" s="94"/>
    </row>
    <row r="8146" spans="4:4">
      <c r="D8146" s="94"/>
    </row>
    <row r="8147" spans="4:4">
      <c r="D8147" s="94"/>
    </row>
    <row r="8148" spans="4:4">
      <c r="D8148" s="94"/>
    </row>
    <row r="8149" spans="4:4">
      <c r="D8149" s="94"/>
    </row>
    <row r="8150" spans="4:4">
      <c r="D8150" s="94"/>
    </row>
    <row r="8151" spans="4:4">
      <c r="D8151" s="94"/>
    </row>
    <row r="8152" spans="4:4">
      <c r="D8152" s="94"/>
    </row>
    <row r="8153" spans="4:4">
      <c r="D8153" s="94"/>
    </row>
    <row r="8154" spans="4:4">
      <c r="D8154" s="94"/>
    </row>
    <row r="8155" spans="4:4">
      <c r="D8155" s="94"/>
    </row>
    <row r="8156" spans="4:4">
      <c r="D8156" s="94"/>
    </row>
    <row r="8157" spans="4:4">
      <c r="D8157" s="94"/>
    </row>
    <row r="8158" spans="4:4">
      <c r="D8158" s="94"/>
    </row>
    <row r="8159" spans="4:4">
      <c r="D8159" s="94"/>
    </row>
    <row r="8160" spans="4:4">
      <c r="D8160" s="94"/>
    </row>
    <row r="8161" spans="4:4">
      <c r="D8161" s="94"/>
    </row>
    <row r="8162" spans="4:4">
      <c r="D8162" s="94"/>
    </row>
    <row r="8163" spans="4:4">
      <c r="D8163" s="94"/>
    </row>
    <row r="8164" spans="4:4">
      <c r="D8164" s="94"/>
    </row>
    <row r="8165" spans="4:4">
      <c r="D8165" s="94"/>
    </row>
    <row r="8166" spans="4:4">
      <c r="D8166" s="94"/>
    </row>
    <row r="8167" spans="4:4">
      <c r="D8167" s="94"/>
    </row>
    <row r="8168" spans="4:4">
      <c r="D8168" s="94"/>
    </row>
    <row r="8169" spans="4:4">
      <c r="D8169" s="94"/>
    </row>
    <row r="8170" spans="4:4">
      <c r="D8170" s="94"/>
    </row>
    <row r="8171" spans="4:4">
      <c r="D8171" s="94"/>
    </row>
    <row r="8172" spans="4:4">
      <c r="D8172" s="94"/>
    </row>
    <row r="8173" spans="4:4">
      <c r="D8173" s="94"/>
    </row>
    <row r="8174" spans="4:4">
      <c r="D8174" s="94"/>
    </row>
    <row r="8175" spans="4:4">
      <c r="D8175" s="94"/>
    </row>
    <row r="8176" spans="4:4">
      <c r="D8176" s="94"/>
    </row>
    <row r="8177" spans="4:4">
      <c r="D8177" s="94"/>
    </row>
    <row r="8178" spans="4:4">
      <c r="D8178" s="94"/>
    </row>
    <row r="8179" spans="4:4">
      <c r="D8179" s="94"/>
    </row>
    <row r="8180" spans="4:4">
      <c r="D8180" s="94"/>
    </row>
    <row r="8181" spans="4:4">
      <c r="D8181" s="94"/>
    </row>
    <row r="8182" spans="4:4">
      <c r="D8182" s="94"/>
    </row>
    <row r="8183" spans="4:4">
      <c r="D8183" s="94"/>
    </row>
    <row r="8184" spans="4:4">
      <c r="D8184" s="94"/>
    </row>
    <row r="8185" spans="4:4">
      <c r="D8185" s="94"/>
    </row>
    <row r="8186" spans="4:4">
      <c r="D8186" s="94"/>
    </row>
    <row r="8187" spans="4:4">
      <c r="D8187" s="94"/>
    </row>
    <row r="8188" spans="4:4">
      <c r="D8188" s="94"/>
    </row>
    <row r="8189" spans="4:4">
      <c r="D8189" s="94"/>
    </row>
    <row r="8190" spans="4:4">
      <c r="D8190" s="94"/>
    </row>
    <row r="8191" spans="4:4">
      <c r="D8191" s="94"/>
    </row>
    <row r="8192" spans="4:4">
      <c r="D8192" s="94"/>
    </row>
    <row r="8193" spans="4:4">
      <c r="D8193" s="94"/>
    </row>
    <row r="8194" spans="4:4">
      <c r="D8194" s="94"/>
    </row>
    <row r="8195" spans="4:4">
      <c r="D8195" s="94"/>
    </row>
    <row r="8196" spans="4:4">
      <c r="D8196" s="94"/>
    </row>
    <row r="8197" spans="4:4">
      <c r="D8197" s="94"/>
    </row>
    <row r="8198" spans="4:4">
      <c r="D8198" s="94"/>
    </row>
    <row r="8199" spans="4:4">
      <c r="D8199" s="94"/>
    </row>
    <row r="8200" spans="4:4">
      <c r="D8200" s="94"/>
    </row>
    <row r="8201" spans="4:4">
      <c r="D8201" s="94"/>
    </row>
    <row r="8202" spans="4:4">
      <c r="D8202" s="94"/>
    </row>
    <row r="8203" spans="4:4">
      <c r="D8203" s="94"/>
    </row>
    <row r="8204" spans="4:4">
      <c r="D8204" s="94"/>
    </row>
    <row r="8205" spans="4:4">
      <c r="D8205" s="94"/>
    </row>
    <row r="8206" spans="4:4">
      <c r="D8206" s="94"/>
    </row>
    <row r="8207" spans="4:4">
      <c r="D8207" s="94"/>
    </row>
    <row r="8208" spans="4:4">
      <c r="D8208" s="94"/>
    </row>
    <row r="8209" spans="4:4">
      <c r="D8209" s="94"/>
    </row>
    <row r="8210" spans="4:4">
      <c r="D8210" s="94"/>
    </row>
    <row r="8211" spans="4:4">
      <c r="D8211" s="94"/>
    </row>
    <row r="8212" spans="4:4">
      <c r="D8212" s="94"/>
    </row>
    <row r="8213" spans="4:4">
      <c r="D8213" s="94"/>
    </row>
    <row r="8214" spans="4:4">
      <c r="D8214" s="94"/>
    </row>
    <row r="8215" spans="4:4">
      <c r="D8215" s="94"/>
    </row>
    <row r="8216" spans="4:4">
      <c r="D8216" s="94"/>
    </row>
    <row r="8217" spans="4:4">
      <c r="D8217" s="94"/>
    </row>
    <row r="8218" spans="4:4">
      <c r="D8218" s="94"/>
    </row>
    <row r="8219" spans="4:4">
      <c r="D8219" s="94"/>
    </row>
    <row r="8220" spans="4:4">
      <c r="D8220" s="94"/>
    </row>
    <row r="8221" spans="4:4">
      <c r="D8221" s="94"/>
    </row>
    <row r="8222" spans="4:4">
      <c r="D8222" s="94"/>
    </row>
    <row r="8223" spans="4:4">
      <c r="D8223" s="94"/>
    </row>
    <row r="8224" spans="4:4">
      <c r="D8224" s="94"/>
    </row>
    <row r="8225" spans="4:4">
      <c r="D8225" s="94"/>
    </row>
    <row r="8226" spans="4:4">
      <c r="D8226" s="94"/>
    </row>
    <row r="8227" spans="4:4">
      <c r="D8227" s="94"/>
    </row>
    <row r="8228" spans="4:4">
      <c r="D8228" s="94"/>
    </row>
    <row r="8229" spans="4:4">
      <c r="D8229" s="94"/>
    </row>
    <row r="8230" spans="4:4">
      <c r="D8230" s="94"/>
    </row>
    <row r="8231" spans="4:4">
      <c r="D8231" s="94"/>
    </row>
    <row r="8232" spans="4:4">
      <c r="D8232" s="94"/>
    </row>
    <row r="8233" spans="4:4">
      <c r="D8233" s="94"/>
    </row>
    <row r="8234" spans="4:4">
      <c r="D8234" s="94"/>
    </row>
    <row r="8235" spans="4:4">
      <c r="D8235" s="94"/>
    </row>
    <row r="8236" spans="4:4">
      <c r="D8236" s="94"/>
    </row>
    <row r="8237" spans="4:4">
      <c r="D8237" s="94"/>
    </row>
    <row r="8238" spans="4:4">
      <c r="D8238" s="94"/>
    </row>
    <row r="8239" spans="4:4">
      <c r="D8239" s="94"/>
    </row>
    <row r="8240" spans="4:4">
      <c r="D8240" s="94"/>
    </row>
    <row r="8241" spans="4:4">
      <c r="D8241" s="94"/>
    </row>
    <row r="8242" spans="4:4">
      <c r="D8242" s="94"/>
    </row>
    <row r="8243" spans="4:4">
      <c r="D8243" s="94"/>
    </row>
    <row r="8244" spans="4:4">
      <c r="D8244" s="94"/>
    </row>
    <row r="8245" spans="4:4">
      <c r="D8245" s="94"/>
    </row>
    <row r="8246" spans="4:4">
      <c r="D8246" s="94"/>
    </row>
    <row r="8247" spans="4:4">
      <c r="D8247" s="94"/>
    </row>
    <row r="8248" spans="4:4">
      <c r="D8248" s="94"/>
    </row>
    <row r="8249" spans="4:4">
      <c r="D8249" s="94"/>
    </row>
    <row r="8250" spans="4:4">
      <c r="D8250" s="94"/>
    </row>
    <row r="8251" spans="4:4">
      <c r="D8251" s="94"/>
    </row>
    <row r="8252" spans="4:4">
      <c r="D8252" s="94"/>
    </row>
    <row r="8253" spans="4:4">
      <c r="D8253" s="94"/>
    </row>
    <row r="8254" spans="4:4">
      <c r="D8254" s="94"/>
    </row>
    <row r="8255" spans="4:4">
      <c r="D8255" s="94"/>
    </row>
    <row r="8256" spans="4:4">
      <c r="D8256" s="94"/>
    </row>
    <row r="8257" spans="4:4">
      <c r="D8257" s="94"/>
    </row>
    <row r="8258" spans="4:4">
      <c r="D8258" s="94"/>
    </row>
    <row r="8259" spans="4:4">
      <c r="D8259" s="94"/>
    </row>
    <row r="8260" spans="4:4">
      <c r="D8260" s="94"/>
    </row>
    <row r="8261" spans="4:4">
      <c r="D8261" s="94"/>
    </row>
    <row r="8262" spans="4:4">
      <c r="D8262" s="94"/>
    </row>
    <row r="8263" spans="4:4">
      <c r="D8263" s="94"/>
    </row>
    <row r="8264" spans="4:4">
      <c r="D8264" s="94"/>
    </row>
    <row r="8265" spans="4:4">
      <c r="D8265" s="94"/>
    </row>
    <row r="8266" spans="4:4">
      <c r="D8266" s="94"/>
    </row>
    <row r="8267" spans="4:4">
      <c r="D8267" s="94"/>
    </row>
    <row r="8268" spans="4:4">
      <c r="D8268" s="94"/>
    </row>
    <row r="8269" spans="4:4">
      <c r="D8269" s="94"/>
    </row>
    <row r="8270" spans="4:4">
      <c r="D8270" s="94"/>
    </row>
    <row r="8271" spans="4:4">
      <c r="D8271" s="94"/>
    </row>
    <row r="8272" spans="4:4">
      <c r="D8272" s="94"/>
    </row>
    <row r="8273" spans="4:4">
      <c r="D8273" s="94"/>
    </row>
    <row r="8274" spans="4:4">
      <c r="D8274" s="94"/>
    </row>
    <row r="8275" spans="4:4">
      <c r="D8275" s="94"/>
    </row>
    <row r="8276" spans="4:4">
      <c r="D8276" s="94"/>
    </row>
    <row r="8277" spans="4:4">
      <c r="D8277" s="94"/>
    </row>
    <row r="8278" spans="4:4">
      <c r="D8278" s="94"/>
    </row>
    <row r="8279" spans="4:4">
      <c r="D8279" s="94"/>
    </row>
    <row r="8280" spans="4:4">
      <c r="D8280" s="94"/>
    </row>
    <row r="8281" spans="4:4">
      <c r="D8281" s="94"/>
    </row>
    <row r="8282" spans="4:4">
      <c r="D8282" s="94"/>
    </row>
    <row r="8283" spans="4:4">
      <c r="D8283" s="94"/>
    </row>
    <row r="8284" spans="4:4">
      <c r="D8284" s="94"/>
    </row>
    <row r="8285" spans="4:4">
      <c r="D8285" s="94"/>
    </row>
    <row r="8286" spans="4:4">
      <c r="D8286" s="94"/>
    </row>
    <row r="8287" spans="4:4">
      <c r="D8287" s="94"/>
    </row>
    <row r="8288" spans="4:4">
      <c r="D8288" s="94"/>
    </row>
    <row r="8289" spans="4:4">
      <c r="D8289" s="94"/>
    </row>
    <row r="8290" spans="4:4">
      <c r="D8290" s="94"/>
    </row>
    <row r="8291" spans="4:4">
      <c r="D8291" s="94"/>
    </row>
    <row r="8292" spans="4:4">
      <c r="D8292" s="94"/>
    </row>
    <row r="8293" spans="4:4">
      <c r="D8293" s="94"/>
    </row>
    <row r="8294" spans="4:4">
      <c r="D8294" s="94"/>
    </row>
    <row r="8295" spans="4:4">
      <c r="D8295" s="94"/>
    </row>
    <row r="8296" spans="4:4">
      <c r="D8296" s="94"/>
    </row>
    <row r="8297" spans="4:4">
      <c r="D8297" s="94"/>
    </row>
    <row r="8298" spans="4:4">
      <c r="D8298" s="94"/>
    </row>
    <row r="8299" spans="4:4">
      <c r="D8299" s="94"/>
    </row>
    <row r="8300" spans="4:4">
      <c r="D8300" s="94"/>
    </row>
    <row r="8301" spans="4:4">
      <c r="D8301" s="94"/>
    </row>
    <row r="8302" spans="4:4">
      <c r="D8302" s="94"/>
    </row>
    <row r="8303" spans="4:4">
      <c r="D8303" s="94"/>
    </row>
    <row r="8304" spans="4:4">
      <c r="D8304" s="94"/>
    </row>
    <row r="8305" spans="4:4">
      <c r="D8305" s="94"/>
    </row>
    <row r="8306" spans="4:4">
      <c r="D8306" s="94"/>
    </row>
    <row r="8307" spans="4:4">
      <c r="D8307" s="94"/>
    </row>
    <row r="8308" spans="4:4">
      <c r="D8308" s="94"/>
    </row>
    <row r="8309" spans="4:4">
      <c r="D8309" s="94"/>
    </row>
    <row r="8310" spans="4:4">
      <c r="D8310" s="94"/>
    </row>
    <row r="8311" spans="4:4">
      <c r="D8311" s="94"/>
    </row>
    <row r="8312" spans="4:4">
      <c r="D8312" s="94"/>
    </row>
    <row r="8313" spans="4:4">
      <c r="D8313" s="94"/>
    </row>
    <row r="8314" spans="4:4">
      <c r="D8314" s="94"/>
    </row>
    <row r="8315" spans="4:4">
      <c r="D8315" s="94"/>
    </row>
    <row r="8316" spans="4:4">
      <c r="D8316" s="94"/>
    </row>
    <row r="8317" spans="4:4">
      <c r="D8317" s="94"/>
    </row>
    <row r="8318" spans="4:4">
      <c r="D8318" s="94"/>
    </row>
    <row r="8319" spans="4:4">
      <c r="D8319" s="94"/>
    </row>
    <row r="8320" spans="4:4">
      <c r="D8320" s="94"/>
    </row>
    <row r="8321" spans="4:4">
      <c r="D8321" s="94"/>
    </row>
    <row r="8322" spans="4:4">
      <c r="D8322" s="94"/>
    </row>
    <row r="8323" spans="4:4">
      <c r="D8323" s="94"/>
    </row>
    <row r="8324" spans="4:4">
      <c r="D8324" s="94"/>
    </row>
    <row r="8325" spans="4:4">
      <c r="D8325" s="94"/>
    </row>
    <row r="8326" spans="4:4">
      <c r="D8326" s="94"/>
    </row>
    <row r="8327" spans="4:4">
      <c r="D8327" s="94"/>
    </row>
    <row r="8328" spans="4:4">
      <c r="D8328" s="94"/>
    </row>
    <row r="8329" spans="4:4">
      <c r="D8329" s="94"/>
    </row>
    <row r="8330" spans="4:4">
      <c r="D8330" s="94"/>
    </row>
    <row r="8331" spans="4:4">
      <c r="D8331" s="94"/>
    </row>
    <row r="8332" spans="4:4">
      <c r="D8332" s="94"/>
    </row>
    <row r="8333" spans="4:4">
      <c r="D8333" s="94"/>
    </row>
    <row r="8334" spans="4:4">
      <c r="D8334" s="94"/>
    </row>
    <row r="8335" spans="4:4">
      <c r="D8335" s="94"/>
    </row>
    <row r="8336" spans="4:4">
      <c r="D8336" s="94"/>
    </row>
    <row r="8337" spans="4:4">
      <c r="D8337" s="94"/>
    </row>
    <row r="8338" spans="4:4">
      <c r="D8338" s="94"/>
    </row>
    <row r="8339" spans="4:4">
      <c r="D8339" s="94"/>
    </row>
    <row r="8340" spans="4:4">
      <c r="D8340" s="94"/>
    </row>
    <row r="8341" spans="4:4">
      <c r="D8341" s="94"/>
    </row>
    <row r="8342" spans="4:4">
      <c r="D8342" s="94"/>
    </row>
    <row r="8343" spans="4:4">
      <c r="D8343" s="94"/>
    </row>
    <row r="8344" spans="4:4">
      <c r="D8344" s="94"/>
    </row>
    <row r="8345" spans="4:4">
      <c r="D8345" s="94"/>
    </row>
    <row r="8346" spans="4:4">
      <c r="D8346" s="94"/>
    </row>
    <row r="8347" spans="4:4">
      <c r="D8347" s="94"/>
    </row>
    <row r="8348" spans="4:4">
      <c r="D8348" s="94"/>
    </row>
    <row r="8349" spans="4:4">
      <c r="D8349" s="94"/>
    </row>
    <row r="8350" spans="4:4">
      <c r="D8350" s="94"/>
    </row>
    <row r="8351" spans="4:4">
      <c r="D8351" s="94"/>
    </row>
    <row r="8352" spans="4:4">
      <c r="D8352" s="94"/>
    </row>
    <row r="8353" spans="4:4">
      <c r="D8353" s="94"/>
    </row>
    <row r="8354" spans="4:4">
      <c r="D8354" s="94"/>
    </row>
    <row r="8355" spans="4:4">
      <c r="D8355" s="94"/>
    </row>
    <row r="8356" spans="4:4">
      <c r="D8356" s="94"/>
    </row>
    <row r="8357" spans="4:4">
      <c r="D8357" s="94"/>
    </row>
    <row r="8358" spans="4:4">
      <c r="D8358" s="94"/>
    </row>
    <row r="8359" spans="4:4">
      <c r="D8359" s="94"/>
    </row>
    <row r="8360" spans="4:4">
      <c r="D8360" s="94"/>
    </row>
    <row r="8361" spans="4:4">
      <c r="D8361" s="94"/>
    </row>
    <row r="8362" spans="4:4">
      <c r="D8362" s="94"/>
    </row>
    <row r="8363" spans="4:4">
      <c r="D8363" s="94"/>
    </row>
    <row r="8364" spans="4:4">
      <c r="D8364" s="94"/>
    </row>
    <row r="8365" spans="4:4">
      <c r="D8365" s="94"/>
    </row>
    <row r="8366" spans="4:4">
      <c r="D8366" s="94"/>
    </row>
    <row r="8367" spans="4:4">
      <c r="D8367" s="94"/>
    </row>
    <row r="8368" spans="4:4">
      <c r="D8368" s="94"/>
    </row>
    <row r="8369" spans="4:4">
      <c r="D8369" s="94"/>
    </row>
    <row r="8370" spans="4:4">
      <c r="D8370" s="94"/>
    </row>
    <row r="8371" spans="4:4">
      <c r="D8371" s="94"/>
    </row>
    <row r="8372" spans="4:4">
      <c r="D8372" s="94"/>
    </row>
    <row r="8373" spans="4:4">
      <c r="D8373" s="94"/>
    </row>
    <row r="8374" spans="4:4">
      <c r="D8374" s="94"/>
    </row>
    <row r="8375" spans="4:4">
      <c r="D8375" s="94"/>
    </row>
    <row r="8376" spans="4:4">
      <c r="D8376" s="94"/>
    </row>
    <row r="8377" spans="4:4">
      <c r="D8377" s="94"/>
    </row>
    <row r="8378" spans="4:4">
      <c r="D8378" s="94"/>
    </row>
    <row r="8379" spans="4:4">
      <c r="D8379" s="94"/>
    </row>
    <row r="8380" spans="4:4">
      <c r="D8380" s="94"/>
    </row>
    <row r="8381" spans="4:4">
      <c r="D8381" s="94"/>
    </row>
    <row r="8382" spans="4:4">
      <c r="D8382" s="94"/>
    </row>
    <row r="8383" spans="4:4">
      <c r="D8383" s="94"/>
    </row>
    <row r="8384" spans="4:4">
      <c r="D8384" s="94"/>
    </row>
    <row r="8385" spans="4:4">
      <c r="D8385" s="94"/>
    </row>
    <row r="8386" spans="4:4">
      <c r="D8386" s="94"/>
    </row>
    <row r="8387" spans="4:4">
      <c r="D8387" s="94"/>
    </row>
    <row r="8388" spans="4:4">
      <c r="D8388" s="94"/>
    </row>
    <row r="8389" spans="4:4">
      <c r="D8389" s="94"/>
    </row>
    <row r="8390" spans="4:4">
      <c r="D8390" s="94"/>
    </row>
    <row r="8391" spans="4:4">
      <c r="D8391" s="94"/>
    </row>
    <row r="8392" spans="4:4">
      <c r="D8392" s="94"/>
    </row>
    <row r="8393" spans="4:4">
      <c r="D8393" s="94"/>
    </row>
    <row r="8394" spans="4:4">
      <c r="D8394" s="94"/>
    </row>
    <row r="8395" spans="4:4">
      <c r="D8395" s="94"/>
    </row>
    <row r="8396" spans="4:4">
      <c r="D8396" s="94"/>
    </row>
    <row r="8397" spans="4:4">
      <c r="D8397" s="94"/>
    </row>
    <row r="8398" spans="4:4">
      <c r="D8398" s="94"/>
    </row>
    <row r="8399" spans="4:4">
      <c r="D8399" s="94"/>
    </row>
    <row r="8400" spans="4:4">
      <c r="D8400" s="94"/>
    </row>
    <row r="8401" spans="4:4">
      <c r="D8401" s="94"/>
    </row>
    <row r="8402" spans="4:4">
      <c r="D8402" s="94"/>
    </row>
    <row r="8403" spans="4:4">
      <c r="D8403" s="94"/>
    </row>
    <row r="8404" spans="4:4">
      <c r="D8404" s="94"/>
    </row>
    <row r="8405" spans="4:4">
      <c r="D8405" s="94"/>
    </row>
    <row r="8406" spans="4:4">
      <c r="D8406" s="94"/>
    </row>
    <row r="8407" spans="4:4">
      <c r="D8407" s="94"/>
    </row>
    <row r="8408" spans="4:4">
      <c r="D8408" s="94"/>
    </row>
    <row r="8409" spans="4:4">
      <c r="D8409" s="94"/>
    </row>
    <row r="8410" spans="4:4">
      <c r="D8410" s="94"/>
    </row>
    <row r="8411" spans="4:4">
      <c r="D8411" s="94"/>
    </row>
    <row r="8412" spans="4:4">
      <c r="D8412" s="94"/>
    </row>
    <row r="8413" spans="4:4">
      <c r="D8413" s="94"/>
    </row>
    <row r="8414" spans="4:4">
      <c r="D8414" s="94"/>
    </row>
    <row r="8415" spans="4:4">
      <c r="D8415" s="94"/>
    </row>
    <row r="8416" spans="4:4">
      <c r="D8416" s="94"/>
    </row>
    <row r="8417" spans="4:4">
      <c r="D8417" s="94"/>
    </row>
    <row r="8418" spans="4:4">
      <c r="D8418" s="94"/>
    </row>
    <row r="8419" spans="4:4">
      <c r="D8419" s="94"/>
    </row>
    <row r="8420" spans="4:4">
      <c r="D8420" s="94"/>
    </row>
    <row r="8421" spans="4:4">
      <c r="D8421" s="94"/>
    </row>
    <row r="8422" spans="4:4">
      <c r="D8422" s="94"/>
    </row>
    <row r="8423" spans="4:4">
      <c r="D8423" s="94"/>
    </row>
    <row r="8424" spans="4:4">
      <c r="D8424" s="94"/>
    </row>
    <row r="8425" spans="4:4">
      <c r="D8425" s="94"/>
    </row>
    <row r="8426" spans="4:4">
      <c r="D8426" s="94"/>
    </row>
    <row r="8427" spans="4:4">
      <c r="D8427" s="94"/>
    </row>
    <row r="8428" spans="4:4">
      <c r="D8428" s="94"/>
    </row>
    <row r="8429" spans="4:4">
      <c r="D8429" s="94"/>
    </row>
    <row r="8430" spans="4:4">
      <c r="D8430" s="94"/>
    </row>
    <row r="8431" spans="4:4">
      <c r="D8431" s="94"/>
    </row>
    <row r="8432" spans="4:4">
      <c r="D8432" s="94"/>
    </row>
    <row r="8433" spans="4:4">
      <c r="D8433" s="94"/>
    </row>
    <row r="8434" spans="4:4">
      <c r="D8434" s="94"/>
    </row>
    <row r="8435" spans="4:4">
      <c r="D8435" s="94"/>
    </row>
    <row r="8436" spans="4:4">
      <c r="D8436" s="94"/>
    </row>
    <row r="8437" spans="4:4">
      <c r="D8437" s="94"/>
    </row>
    <row r="8438" spans="4:4">
      <c r="D8438" s="94"/>
    </row>
    <row r="8439" spans="4:4">
      <c r="D8439" s="94"/>
    </row>
    <row r="8440" spans="4:4">
      <c r="D8440" s="94"/>
    </row>
    <row r="8441" spans="4:4">
      <c r="D8441" s="94"/>
    </row>
    <row r="8442" spans="4:4">
      <c r="D8442" s="94"/>
    </row>
    <row r="8443" spans="4:4">
      <c r="D8443" s="94"/>
    </row>
    <row r="8444" spans="4:4">
      <c r="D8444" s="94"/>
    </row>
    <row r="8445" spans="4:4">
      <c r="D8445" s="94"/>
    </row>
    <row r="8446" spans="4:4">
      <c r="D8446" s="94"/>
    </row>
    <row r="8447" spans="4:4">
      <c r="D8447" s="94"/>
    </row>
    <row r="8448" spans="4:4">
      <c r="D8448" s="94"/>
    </row>
    <row r="8449" spans="4:4">
      <c r="D8449" s="94"/>
    </row>
    <row r="8450" spans="4:4">
      <c r="D8450" s="94"/>
    </row>
    <row r="8451" spans="4:4">
      <c r="D8451" s="94"/>
    </row>
    <row r="8452" spans="4:4">
      <c r="D8452" s="94"/>
    </row>
    <row r="8453" spans="4:4">
      <c r="D8453" s="94"/>
    </row>
    <row r="8454" spans="4:4">
      <c r="D8454" s="94"/>
    </row>
    <row r="8455" spans="4:4">
      <c r="D8455" s="94"/>
    </row>
    <row r="8456" spans="4:4">
      <c r="D8456" s="94"/>
    </row>
    <row r="8457" spans="4:4">
      <c r="D8457" s="94"/>
    </row>
    <row r="8458" spans="4:4">
      <c r="D8458" s="94"/>
    </row>
    <row r="8459" spans="4:4">
      <c r="D8459" s="94"/>
    </row>
    <row r="8460" spans="4:4">
      <c r="D8460" s="94"/>
    </row>
    <row r="8461" spans="4:4">
      <c r="D8461" s="94"/>
    </row>
    <row r="8462" spans="4:4">
      <c r="D8462" s="94"/>
    </row>
    <row r="8463" spans="4:4">
      <c r="D8463" s="94"/>
    </row>
    <row r="8464" spans="4:4">
      <c r="D8464" s="94"/>
    </row>
    <row r="8465" spans="4:4">
      <c r="D8465" s="94"/>
    </row>
    <row r="8466" spans="4:4">
      <c r="D8466" s="94"/>
    </row>
    <row r="8467" spans="4:4">
      <c r="D8467" s="94"/>
    </row>
    <row r="8468" spans="4:4">
      <c r="D8468" s="94"/>
    </row>
    <row r="8469" spans="4:4">
      <c r="D8469" s="94"/>
    </row>
    <row r="8470" spans="4:4">
      <c r="D8470" s="94"/>
    </row>
    <row r="8471" spans="4:4">
      <c r="D8471" s="94"/>
    </row>
    <row r="8472" spans="4:4">
      <c r="D8472" s="94"/>
    </row>
    <row r="8473" spans="4:4">
      <c r="D8473" s="94"/>
    </row>
    <row r="8474" spans="4:4">
      <c r="D8474" s="94"/>
    </row>
    <row r="8475" spans="4:4">
      <c r="D8475" s="94"/>
    </row>
    <row r="8476" spans="4:4">
      <c r="D8476" s="94"/>
    </row>
    <row r="8477" spans="4:4">
      <c r="D8477" s="94"/>
    </row>
    <row r="8478" spans="4:4">
      <c r="D8478" s="94"/>
    </row>
    <row r="8479" spans="4:4">
      <c r="D8479" s="94"/>
    </row>
    <row r="8480" spans="4:4">
      <c r="D8480" s="94"/>
    </row>
    <row r="8481" spans="4:4">
      <c r="D8481" s="94"/>
    </row>
    <row r="8482" spans="4:4">
      <c r="D8482" s="94"/>
    </row>
    <row r="8483" spans="4:4">
      <c r="D8483" s="94"/>
    </row>
    <row r="8484" spans="4:4">
      <c r="D8484" s="94"/>
    </row>
    <row r="8485" spans="4:4">
      <c r="D8485" s="94"/>
    </row>
    <row r="8486" spans="4:4">
      <c r="D8486" s="94"/>
    </row>
    <row r="8487" spans="4:4">
      <c r="D8487" s="94"/>
    </row>
    <row r="8488" spans="4:4">
      <c r="D8488" s="94"/>
    </row>
    <row r="8489" spans="4:4">
      <c r="D8489" s="94"/>
    </row>
    <row r="8490" spans="4:4">
      <c r="D8490" s="94"/>
    </row>
    <row r="8491" spans="4:4">
      <c r="D8491" s="94"/>
    </row>
    <row r="8492" spans="4:4">
      <c r="D8492" s="94"/>
    </row>
    <row r="8493" spans="4:4">
      <c r="D8493" s="94"/>
    </row>
    <row r="8494" spans="4:4">
      <c r="D8494" s="94"/>
    </row>
    <row r="8495" spans="4:4">
      <c r="D8495" s="94"/>
    </row>
    <row r="8496" spans="4:4">
      <c r="D8496" s="94"/>
    </row>
    <row r="8497" spans="4:4">
      <c r="D8497" s="94"/>
    </row>
    <row r="8498" spans="4:4">
      <c r="D8498" s="94"/>
    </row>
    <row r="8499" spans="4:4">
      <c r="D8499" s="94"/>
    </row>
    <row r="8500" spans="4:4">
      <c r="D8500" s="94"/>
    </row>
    <row r="8501" spans="4:4">
      <c r="D8501" s="94"/>
    </row>
    <row r="8502" spans="4:4">
      <c r="D8502" s="94"/>
    </row>
    <row r="8503" spans="4:4">
      <c r="D8503" s="94"/>
    </row>
    <row r="8504" spans="4:4">
      <c r="D8504" s="94"/>
    </row>
    <row r="8505" spans="4:4">
      <c r="D8505" s="94"/>
    </row>
    <row r="8506" spans="4:4">
      <c r="D8506" s="94"/>
    </row>
    <row r="8507" spans="4:4">
      <c r="D8507" s="94"/>
    </row>
    <row r="8508" spans="4:4">
      <c r="D8508" s="94"/>
    </row>
    <row r="8509" spans="4:4">
      <c r="D8509" s="94"/>
    </row>
    <row r="8510" spans="4:4">
      <c r="D8510" s="94"/>
    </row>
    <row r="8511" spans="4:4">
      <c r="D8511" s="94"/>
    </row>
    <row r="8512" spans="4:4">
      <c r="D8512" s="94"/>
    </row>
    <row r="8513" spans="4:4">
      <c r="D8513" s="94"/>
    </row>
    <row r="8514" spans="4:4">
      <c r="D8514" s="94"/>
    </row>
    <row r="8515" spans="4:4">
      <c r="D8515" s="94"/>
    </row>
    <row r="8516" spans="4:4">
      <c r="D8516" s="94"/>
    </row>
    <row r="8517" spans="4:4">
      <c r="D8517" s="94"/>
    </row>
    <row r="8518" spans="4:4">
      <c r="D8518" s="94"/>
    </row>
    <row r="8519" spans="4:4">
      <c r="D8519" s="94"/>
    </row>
    <row r="8520" spans="4:4">
      <c r="D8520" s="94"/>
    </row>
    <row r="8521" spans="4:4">
      <c r="D8521" s="94"/>
    </row>
    <row r="8522" spans="4:4">
      <c r="D8522" s="94"/>
    </row>
    <row r="8523" spans="4:4">
      <c r="D8523" s="94"/>
    </row>
    <row r="8524" spans="4:4">
      <c r="D8524" s="94"/>
    </row>
    <row r="8525" spans="4:4">
      <c r="D8525" s="94"/>
    </row>
    <row r="8526" spans="4:4">
      <c r="D8526" s="94"/>
    </row>
    <row r="8527" spans="4:4">
      <c r="D8527" s="94"/>
    </row>
    <row r="8528" spans="4:4">
      <c r="D8528" s="94"/>
    </row>
    <row r="8529" spans="4:4">
      <c r="D8529" s="94"/>
    </row>
    <row r="8530" spans="4:4">
      <c r="D8530" s="94"/>
    </row>
    <row r="8531" spans="4:4">
      <c r="D8531" s="94"/>
    </row>
    <row r="8532" spans="4:4">
      <c r="D8532" s="94"/>
    </row>
    <row r="8533" spans="4:4">
      <c r="D8533" s="94"/>
    </row>
    <row r="8534" spans="4:4">
      <c r="D8534" s="94"/>
    </row>
    <row r="8535" spans="4:4">
      <c r="D8535" s="94"/>
    </row>
    <row r="8536" spans="4:4">
      <c r="D8536" s="94"/>
    </row>
    <row r="8537" spans="4:4">
      <c r="D8537" s="94"/>
    </row>
    <row r="8538" spans="4:4">
      <c r="D8538" s="94"/>
    </row>
    <row r="8539" spans="4:4">
      <c r="D8539" s="94"/>
    </row>
    <row r="8540" spans="4:4">
      <c r="D8540" s="94"/>
    </row>
    <row r="8541" spans="4:4">
      <c r="D8541" s="94"/>
    </row>
    <row r="8542" spans="4:4">
      <c r="D8542" s="94"/>
    </row>
    <row r="8543" spans="4:4">
      <c r="D8543" s="94"/>
    </row>
    <row r="8544" spans="4:4">
      <c r="D8544" s="94"/>
    </row>
    <row r="8545" spans="4:4">
      <c r="D8545" s="94"/>
    </row>
    <row r="8546" spans="4:4">
      <c r="D8546" s="94"/>
    </row>
    <row r="8547" spans="4:4">
      <c r="D8547" s="94"/>
    </row>
    <row r="8548" spans="4:4">
      <c r="D8548" s="94"/>
    </row>
    <row r="8549" spans="4:4">
      <c r="D8549" s="94"/>
    </row>
    <row r="8550" spans="4:4">
      <c r="D8550" s="94"/>
    </row>
    <row r="8551" spans="4:4">
      <c r="D8551" s="94"/>
    </row>
    <row r="8552" spans="4:4">
      <c r="D8552" s="94"/>
    </row>
    <row r="8553" spans="4:4">
      <c r="D8553" s="94"/>
    </row>
    <row r="8554" spans="4:4">
      <c r="D8554" s="94"/>
    </row>
    <row r="8555" spans="4:4">
      <c r="D8555" s="94"/>
    </row>
    <row r="8556" spans="4:4">
      <c r="D8556" s="94"/>
    </row>
    <row r="8557" spans="4:4">
      <c r="D8557" s="94"/>
    </row>
    <row r="8558" spans="4:4">
      <c r="D8558" s="94"/>
    </row>
    <row r="8559" spans="4:4">
      <c r="D8559" s="94"/>
    </row>
    <row r="8560" spans="4:4">
      <c r="D8560" s="94"/>
    </row>
    <row r="8561" spans="4:4">
      <c r="D8561" s="94"/>
    </row>
    <row r="8562" spans="4:4">
      <c r="D8562" s="94"/>
    </row>
    <row r="8563" spans="4:4">
      <c r="D8563" s="94"/>
    </row>
    <row r="8564" spans="4:4">
      <c r="D8564" s="94"/>
    </row>
    <row r="8565" spans="4:4">
      <c r="D8565" s="94"/>
    </row>
    <row r="8566" spans="4:4">
      <c r="D8566" s="94"/>
    </row>
    <row r="8567" spans="4:4">
      <c r="D8567" s="94"/>
    </row>
    <row r="8568" spans="4:4">
      <c r="D8568" s="94"/>
    </row>
    <row r="8569" spans="4:4">
      <c r="D8569" s="94"/>
    </row>
    <row r="8570" spans="4:4">
      <c r="D8570" s="94"/>
    </row>
    <row r="8571" spans="4:4">
      <c r="D8571" s="94"/>
    </row>
    <row r="8572" spans="4:4">
      <c r="D8572" s="94"/>
    </row>
    <row r="8573" spans="4:4">
      <c r="D8573" s="94"/>
    </row>
    <row r="8574" spans="4:4">
      <c r="D8574" s="94"/>
    </row>
    <row r="8575" spans="4:4">
      <c r="D8575" s="94"/>
    </row>
    <row r="8576" spans="4:4">
      <c r="D8576" s="94"/>
    </row>
    <row r="8577" spans="4:4">
      <c r="D8577" s="94"/>
    </row>
    <row r="8578" spans="4:4">
      <c r="D8578" s="94"/>
    </row>
    <row r="8579" spans="4:4">
      <c r="D8579" s="94"/>
    </row>
    <row r="8580" spans="4:4">
      <c r="D8580" s="94"/>
    </row>
    <row r="8581" spans="4:4">
      <c r="D8581" s="94"/>
    </row>
    <row r="8582" spans="4:4">
      <c r="D8582" s="94"/>
    </row>
    <row r="8583" spans="4:4">
      <c r="D8583" s="94"/>
    </row>
    <row r="8584" spans="4:4">
      <c r="D8584" s="94"/>
    </row>
    <row r="8585" spans="4:4">
      <c r="D8585" s="94"/>
    </row>
    <row r="8586" spans="4:4">
      <c r="D8586" s="94"/>
    </row>
    <row r="8587" spans="4:4">
      <c r="D8587" s="94"/>
    </row>
    <row r="8588" spans="4:4">
      <c r="D8588" s="94"/>
    </row>
    <row r="8589" spans="4:4">
      <c r="D8589" s="94"/>
    </row>
    <row r="8590" spans="4:4">
      <c r="D8590" s="94"/>
    </row>
    <row r="8591" spans="4:4">
      <c r="D8591" s="94"/>
    </row>
    <row r="8592" spans="4:4">
      <c r="D8592" s="94"/>
    </row>
    <row r="8593" spans="4:4">
      <c r="D8593" s="94"/>
    </row>
    <row r="8594" spans="4:4">
      <c r="D8594" s="94"/>
    </row>
    <row r="8595" spans="4:4">
      <c r="D8595" s="94"/>
    </row>
    <row r="8596" spans="4:4">
      <c r="D8596" s="94"/>
    </row>
    <row r="8597" spans="4:4">
      <c r="D8597" s="94"/>
    </row>
    <row r="8598" spans="4:4">
      <c r="D8598" s="94"/>
    </row>
    <row r="8599" spans="4:4">
      <c r="D8599" s="94"/>
    </row>
    <row r="8600" spans="4:4">
      <c r="D8600" s="94"/>
    </row>
    <row r="8601" spans="4:4">
      <c r="D8601" s="94"/>
    </row>
    <row r="8602" spans="4:4">
      <c r="D8602" s="94"/>
    </row>
    <row r="8603" spans="4:4">
      <c r="D8603" s="94"/>
    </row>
    <row r="8604" spans="4:4">
      <c r="D8604" s="94"/>
    </row>
    <row r="8605" spans="4:4">
      <c r="D8605" s="94"/>
    </row>
    <row r="8606" spans="4:4">
      <c r="D8606" s="94"/>
    </row>
    <row r="8607" spans="4:4">
      <c r="D8607" s="94"/>
    </row>
    <row r="8608" spans="4:4">
      <c r="D8608" s="94"/>
    </row>
    <row r="8609" spans="4:4">
      <c r="D8609" s="94"/>
    </row>
    <row r="8610" spans="4:4">
      <c r="D8610" s="94"/>
    </row>
    <row r="8611" spans="4:4">
      <c r="D8611" s="94"/>
    </row>
    <row r="8612" spans="4:4">
      <c r="D8612" s="94"/>
    </row>
    <row r="8613" spans="4:4">
      <c r="D8613" s="94"/>
    </row>
    <row r="8614" spans="4:4">
      <c r="D8614" s="94"/>
    </row>
    <row r="8615" spans="4:4">
      <c r="D8615" s="94"/>
    </row>
    <row r="8616" spans="4:4">
      <c r="D8616" s="94"/>
    </row>
    <row r="8617" spans="4:4">
      <c r="D8617" s="94"/>
    </row>
    <row r="8618" spans="4:4">
      <c r="D8618" s="94"/>
    </row>
    <row r="8619" spans="4:4">
      <c r="D8619" s="94"/>
    </row>
    <row r="8620" spans="4:4">
      <c r="D8620" s="94"/>
    </row>
    <row r="8621" spans="4:4">
      <c r="D8621" s="94"/>
    </row>
    <row r="8622" spans="4:4">
      <c r="D8622" s="94"/>
    </row>
    <row r="8623" spans="4:4">
      <c r="D8623" s="94"/>
    </row>
    <row r="8624" spans="4:4">
      <c r="D8624" s="94"/>
    </row>
    <row r="8625" spans="4:4">
      <c r="D8625" s="94"/>
    </row>
    <row r="8626" spans="4:4">
      <c r="D8626" s="94"/>
    </row>
    <row r="8627" spans="4:4">
      <c r="D8627" s="94"/>
    </row>
    <row r="8628" spans="4:4">
      <c r="D8628" s="94"/>
    </row>
    <row r="8629" spans="4:4">
      <c r="D8629" s="94"/>
    </row>
    <row r="8630" spans="4:4">
      <c r="D8630" s="94"/>
    </row>
    <row r="8631" spans="4:4">
      <c r="D8631" s="94"/>
    </row>
    <row r="8632" spans="4:4">
      <c r="D8632" s="94"/>
    </row>
    <row r="8633" spans="4:4">
      <c r="D8633" s="94"/>
    </row>
    <row r="8634" spans="4:4">
      <c r="D8634" s="94"/>
    </row>
    <row r="8635" spans="4:4">
      <c r="D8635" s="94"/>
    </row>
    <row r="8636" spans="4:4">
      <c r="D8636" s="94"/>
    </row>
    <row r="8637" spans="4:4">
      <c r="D8637" s="94"/>
    </row>
    <row r="8638" spans="4:4">
      <c r="D8638" s="94"/>
    </row>
    <row r="8639" spans="4:4">
      <c r="D8639" s="94"/>
    </row>
    <row r="8640" spans="4:4">
      <c r="D8640" s="94"/>
    </row>
    <row r="8641" spans="4:4">
      <c r="D8641" s="94"/>
    </row>
    <row r="8642" spans="4:4">
      <c r="D8642" s="94"/>
    </row>
    <row r="8643" spans="4:4">
      <c r="D8643" s="94"/>
    </row>
    <row r="8644" spans="4:4">
      <c r="D8644" s="94"/>
    </row>
    <row r="8645" spans="4:4">
      <c r="D8645" s="94"/>
    </row>
    <row r="8646" spans="4:4">
      <c r="D8646" s="94"/>
    </row>
    <row r="8647" spans="4:4">
      <c r="D8647" s="94"/>
    </row>
    <row r="8648" spans="4:4">
      <c r="D8648" s="94"/>
    </row>
    <row r="8649" spans="4:4">
      <c r="D8649" s="94"/>
    </row>
    <row r="8650" spans="4:4">
      <c r="D8650" s="94"/>
    </row>
    <row r="8651" spans="4:4">
      <c r="D8651" s="94"/>
    </row>
    <row r="8652" spans="4:4">
      <c r="D8652" s="94"/>
    </row>
    <row r="8653" spans="4:4">
      <c r="D8653" s="94"/>
    </row>
    <row r="8654" spans="4:4">
      <c r="D8654" s="94"/>
    </row>
    <row r="8655" spans="4:4">
      <c r="D8655" s="94"/>
    </row>
    <row r="8656" spans="4:4">
      <c r="D8656" s="94"/>
    </row>
    <row r="8657" spans="4:4">
      <c r="D8657" s="94"/>
    </row>
    <row r="8658" spans="4:4">
      <c r="D8658" s="94"/>
    </row>
    <row r="8659" spans="4:4">
      <c r="D8659" s="94"/>
    </row>
    <row r="8660" spans="4:4">
      <c r="D8660" s="94"/>
    </row>
    <row r="8661" spans="4:4">
      <c r="D8661" s="94"/>
    </row>
    <row r="8662" spans="4:4">
      <c r="D8662" s="94"/>
    </row>
    <row r="8663" spans="4:4">
      <c r="D8663" s="94"/>
    </row>
    <row r="8664" spans="4:4">
      <c r="D8664" s="94"/>
    </row>
    <row r="8665" spans="4:4">
      <c r="D8665" s="94"/>
    </row>
    <row r="8666" spans="4:4">
      <c r="D8666" s="94"/>
    </row>
    <row r="8667" spans="4:4">
      <c r="D8667" s="94"/>
    </row>
    <row r="8668" spans="4:4">
      <c r="D8668" s="94"/>
    </row>
    <row r="8669" spans="4:4">
      <c r="D8669" s="94"/>
    </row>
    <row r="8670" spans="4:4">
      <c r="D8670" s="94"/>
    </row>
    <row r="8671" spans="4:4">
      <c r="D8671" s="94"/>
    </row>
    <row r="8672" spans="4:4">
      <c r="D8672" s="94"/>
    </row>
    <row r="8673" spans="4:4">
      <c r="D8673" s="94"/>
    </row>
    <row r="8674" spans="4:4">
      <c r="D8674" s="94"/>
    </row>
    <row r="8675" spans="4:4">
      <c r="D8675" s="94"/>
    </row>
    <row r="8676" spans="4:4">
      <c r="D8676" s="94"/>
    </row>
    <row r="8677" spans="4:4">
      <c r="D8677" s="94"/>
    </row>
    <row r="8678" spans="4:4">
      <c r="D8678" s="94"/>
    </row>
    <row r="8679" spans="4:4">
      <c r="D8679" s="94"/>
    </row>
    <row r="8680" spans="4:4">
      <c r="D8680" s="94"/>
    </row>
    <row r="8681" spans="4:4">
      <c r="D8681" s="94"/>
    </row>
    <row r="8682" spans="4:4">
      <c r="D8682" s="94"/>
    </row>
    <row r="8683" spans="4:4">
      <c r="D8683" s="94"/>
    </row>
    <row r="8684" spans="4:4">
      <c r="D8684" s="94"/>
    </row>
    <row r="8685" spans="4:4">
      <c r="D8685" s="94"/>
    </row>
    <row r="8686" spans="4:4">
      <c r="D8686" s="94"/>
    </row>
    <row r="8687" spans="4:4">
      <c r="D8687" s="94"/>
    </row>
    <row r="8688" spans="4:4">
      <c r="D8688" s="94"/>
    </row>
    <row r="8689" spans="4:4">
      <c r="D8689" s="94"/>
    </row>
    <row r="8690" spans="4:4">
      <c r="D8690" s="94"/>
    </row>
    <row r="8691" spans="4:4">
      <c r="D8691" s="94"/>
    </row>
    <row r="8692" spans="4:4">
      <c r="D8692" s="94"/>
    </row>
    <row r="8693" spans="4:4">
      <c r="D8693" s="94"/>
    </row>
    <row r="8694" spans="4:4">
      <c r="D8694" s="94"/>
    </row>
    <row r="8695" spans="4:4">
      <c r="D8695" s="94"/>
    </row>
    <row r="8696" spans="4:4">
      <c r="D8696" s="94"/>
    </row>
    <row r="8697" spans="4:4">
      <c r="D8697" s="94"/>
    </row>
    <row r="8698" spans="4:4">
      <c r="D8698" s="94"/>
    </row>
    <row r="8699" spans="4:4">
      <c r="D8699" s="94"/>
    </row>
    <row r="8700" spans="4:4">
      <c r="D8700" s="94"/>
    </row>
    <row r="8701" spans="4:4">
      <c r="D8701" s="94"/>
    </row>
    <row r="8702" spans="4:4">
      <c r="D8702" s="94"/>
    </row>
    <row r="8703" spans="4:4">
      <c r="D8703" s="94"/>
    </row>
    <row r="8704" spans="4:4">
      <c r="D8704" s="94"/>
    </row>
    <row r="8705" spans="4:4">
      <c r="D8705" s="94"/>
    </row>
    <row r="8706" spans="4:4">
      <c r="D8706" s="94"/>
    </row>
    <row r="8707" spans="4:4">
      <c r="D8707" s="94"/>
    </row>
    <row r="8708" spans="4:4">
      <c r="D8708" s="94"/>
    </row>
    <row r="8709" spans="4:4">
      <c r="D8709" s="94"/>
    </row>
    <row r="8710" spans="4:4">
      <c r="D8710" s="94"/>
    </row>
    <row r="8711" spans="4:4">
      <c r="D8711" s="94"/>
    </row>
    <row r="8712" spans="4:4">
      <c r="D8712" s="94"/>
    </row>
    <row r="8713" spans="4:4">
      <c r="D8713" s="94"/>
    </row>
    <row r="8714" spans="4:4">
      <c r="D8714" s="94"/>
    </row>
    <row r="8715" spans="4:4">
      <c r="D8715" s="94"/>
    </row>
    <row r="8716" spans="4:4">
      <c r="D8716" s="94"/>
    </row>
    <row r="8717" spans="4:4">
      <c r="D8717" s="94"/>
    </row>
    <row r="8718" spans="4:4">
      <c r="D8718" s="94"/>
    </row>
    <row r="8719" spans="4:4">
      <c r="D8719" s="94"/>
    </row>
    <row r="8720" spans="4:4">
      <c r="D8720" s="94"/>
    </row>
    <row r="8721" spans="4:4">
      <c r="D8721" s="94"/>
    </row>
    <row r="8722" spans="4:4">
      <c r="D8722" s="94"/>
    </row>
    <row r="8723" spans="4:4">
      <c r="D8723" s="94"/>
    </row>
    <row r="8724" spans="4:4">
      <c r="D8724" s="94"/>
    </row>
    <row r="8725" spans="4:4">
      <c r="D8725" s="94"/>
    </row>
    <row r="8726" spans="4:4">
      <c r="D8726" s="94"/>
    </row>
    <row r="8727" spans="4:4">
      <c r="D8727" s="94"/>
    </row>
    <row r="8728" spans="4:4">
      <c r="D8728" s="94"/>
    </row>
    <row r="8729" spans="4:4">
      <c r="D8729" s="94"/>
    </row>
    <row r="8730" spans="4:4">
      <c r="D8730" s="94"/>
    </row>
    <row r="8731" spans="4:4">
      <c r="D8731" s="94"/>
    </row>
    <row r="8732" spans="4:4">
      <c r="D8732" s="94"/>
    </row>
    <row r="8733" spans="4:4">
      <c r="D8733" s="94"/>
    </row>
    <row r="8734" spans="4:4">
      <c r="D8734" s="94"/>
    </row>
    <row r="8735" spans="4:4">
      <c r="D8735" s="94"/>
    </row>
    <row r="8736" spans="4:4">
      <c r="D8736" s="94"/>
    </row>
    <row r="8737" spans="4:4">
      <c r="D8737" s="94"/>
    </row>
    <row r="8738" spans="4:4">
      <c r="D8738" s="94"/>
    </row>
    <row r="8739" spans="4:4">
      <c r="D8739" s="94"/>
    </row>
    <row r="8740" spans="4:4">
      <c r="D8740" s="94"/>
    </row>
    <row r="8741" spans="4:4">
      <c r="D8741" s="94"/>
    </row>
    <row r="8742" spans="4:4">
      <c r="D8742" s="94"/>
    </row>
    <row r="8743" spans="4:4">
      <c r="D8743" s="94"/>
    </row>
    <row r="8744" spans="4:4">
      <c r="D8744" s="94"/>
    </row>
    <row r="8745" spans="4:4">
      <c r="D8745" s="94"/>
    </row>
    <row r="8746" spans="4:4">
      <c r="D8746" s="94"/>
    </row>
    <row r="8747" spans="4:4">
      <c r="D8747" s="94"/>
    </row>
    <row r="8748" spans="4:4">
      <c r="D8748" s="94"/>
    </row>
    <row r="8749" spans="4:4">
      <c r="D8749" s="94"/>
    </row>
    <row r="8750" spans="4:4">
      <c r="D8750" s="94"/>
    </row>
    <row r="8751" spans="4:4">
      <c r="D8751" s="94"/>
    </row>
    <row r="8752" spans="4:4">
      <c r="D8752" s="94"/>
    </row>
    <row r="8753" spans="4:4">
      <c r="D8753" s="94"/>
    </row>
    <row r="8754" spans="4:4">
      <c r="D8754" s="94"/>
    </row>
    <row r="8755" spans="4:4">
      <c r="D8755" s="94"/>
    </row>
    <row r="8756" spans="4:4">
      <c r="D8756" s="94"/>
    </row>
    <row r="8757" spans="4:4">
      <c r="D8757" s="94"/>
    </row>
    <row r="8758" spans="4:4">
      <c r="D8758" s="94"/>
    </row>
    <row r="8759" spans="4:4">
      <c r="D8759" s="94"/>
    </row>
    <row r="8760" spans="4:4">
      <c r="D8760" s="94"/>
    </row>
    <row r="8761" spans="4:4">
      <c r="D8761" s="94"/>
    </row>
    <row r="8762" spans="4:4">
      <c r="D8762" s="94"/>
    </row>
    <row r="8763" spans="4:4">
      <c r="D8763" s="94"/>
    </row>
    <row r="8764" spans="4:4">
      <c r="D8764" s="94"/>
    </row>
    <row r="8765" spans="4:4">
      <c r="D8765" s="94"/>
    </row>
    <row r="8766" spans="4:4">
      <c r="D8766" s="94"/>
    </row>
    <row r="8767" spans="4:4">
      <c r="D8767" s="94"/>
    </row>
    <row r="8768" spans="4:4">
      <c r="D8768" s="94"/>
    </row>
    <row r="8769" spans="4:4">
      <c r="D8769" s="94"/>
    </row>
    <row r="8770" spans="4:4">
      <c r="D8770" s="94"/>
    </row>
    <row r="8771" spans="4:4">
      <c r="D8771" s="94"/>
    </row>
    <row r="8772" spans="4:4">
      <c r="D8772" s="94"/>
    </row>
    <row r="8773" spans="4:4">
      <c r="D8773" s="94"/>
    </row>
    <row r="8774" spans="4:4">
      <c r="D8774" s="94"/>
    </row>
    <row r="8775" spans="4:4">
      <c r="D8775" s="94"/>
    </row>
    <row r="8776" spans="4:4">
      <c r="D8776" s="94"/>
    </row>
    <row r="8777" spans="4:4">
      <c r="D8777" s="94"/>
    </row>
    <row r="8778" spans="4:4">
      <c r="D8778" s="94"/>
    </row>
    <row r="8779" spans="4:4">
      <c r="D8779" s="94"/>
    </row>
    <row r="8780" spans="4:4">
      <c r="D8780" s="94"/>
    </row>
    <row r="8781" spans="4:4">
      <c r="D8781" s="94"/>
    </row>
    <row r="8782" spans="4:4">
      <c r="D8782" s="94"/>
    </row>
    <row r="8783" spans="4:4">
      <c r="D8783" s="94"/>
    </row>
    <row r="8784" spans="4:4">
      <c r="D8784" s="94"/>
    </row>
    <row r="8785" spans="4:4">
      <c r="D8785" s="94"/>
    </row>
    <row r="8786" spans="4:4">
      <c r="D8786" s="94"/>
    </row>
    <row r="8787" spans="4:4">
      <c r="D8787" s="94"/>
    </row>
    <row r="8788" spans="4:4">
      <c r="D8788" s="94"/>
    </row>
    <row r="8789" spans="4:4">
      <c r="D8789" s="94"/>
    </row>
    <row r="8790" spans="4:4">
      <c r="D8790" s="94"/>
    </row>
    <row r="8791" spans="4:4">
      <c r="D8791" s="94"/>
    </row>
    <row r="8792" spans="4:4">
      <c r="D8792" s="94"/>
    </row>
    <row r="8793" spans="4:4">
      <c r="D8793" s="94"/>
    </row>
    <row r="8794" spans="4:4">
      <c r="D8794" s="94"/>
    </row>
    <row r="8795" spans="4:4">
      <c r="D8795" s="94"/>
    </row>
    <row r="8796" spans="4:4">
      <c r="D8796" s="94"/>
    </row>
    <row r="8797" spans="4:4">
      <c r="D8797" s="94"/>
    </row>
    <row r="8798" spans="4:4">
      <c r="D8798" s="94"/>
    </row>
    <row r="8799" spans="4:4">
      <c r="D8799" s="94"/>
    </row>
    <row r="8800" spans="4:4">
      <c r="D8800" s="94"/>
    </row>
    <row r="8801" spans="4:4">
      <c r="D8801" s="94"/>
    </row>
    <row r="8802" spans="4:4">
      <c r="D8802" s="94"/>
    </row>
    <row r="8803" spans="4:4">
      <c r="D8803" s="94"/>
    </row>
    <row r="8804" spans="4:4">
      <c r="D8804" s="94"/>
    </row>
    <row r="8805" spans="4:4">
      <c r="D8805" s="94"/>
    </row>
    <row r="8806" spans="4:4">
      <c r="D8806" s="94"/>
    </row>
    <row r="8807" spans="4:4">
      <c r="D8807" s="94"/>
    </row>
    <row r="8808" spans="4:4">
      <c r="D8808" s="94"/>
    </row>
    <row r="8809" spans="4:4">
      <c r="D8809" s="94"/>
    </row>
    <row r="8810" spans="4:4">
      <c r="D8810" s="94"/>
    </row>
    <row r="8811" spans="4:4">
      <c r="D8811" s="94"/>
    </row>
    <row r="8812" spans="4:4">
      <c r="D8812" s="94"/>
    </row>
    <row r="8813" spans="4:4">
      <c r="D8813" s="94"/>
    </row>
    <row r="8814" spans="4:4">
      <c r="D8814" s="94"/>
    </row>
    <row r="8815" spans="4:4">
      <c r="D8815" s="94"/>
    </row>
    <row r="8816" spans="4:4">
      <c r="D8816" s="94"/>
    </row>
    <row r="8817" spans="4:4">
      <c r="D8817" s="94"/>
    </row>
    <row r="8818" spans="4:4">
      <c r="D8818" s="94"/>
    </row>
    <row r="8819" spans="4:4">
      <c r="D8819" s="94"/>
    </row>
    <row r="8820" spans="4:4">
      <c r="D8820" s="94"/>
    </row>
    <row r="8821" spans="4:4">
      <c r="D8821" s="94"/>
    </row>
    <row r="8822" spans="4:4">
      <c r="D8822" s="94"/>
    </row>
    <row r="8823" spans="4:4">
      <c r="D8823" s="94"/>
    </row>
    <row r="8824" spans="4:4">
      <c r="D8824" s="94"/>
    </row>
    <row r="8825" spans="4:4">
      <c r="D8825" s="94"/>
    </row>
    <row r="8826" spans="4:4">
      <c r="D8826" s="94"/>
    </row>
    <row r="8827" spans="4:4">
      <c r="D8827" s="94"/>
    </row>
    <row r="8828" spans="4:4">
      <c r="D8828" s="94"/>
    </row>
    <row r="8829" spans="4:4">
      <c r="D8829" s="94"/>
    </row>
    <row r="8830" spans="4:4">
      <c r="D8830" s="94"/>
    </row>
    <row r="8831" spans="4:4">
      <c r="D8831" s="94"/>
    </row>
    <row r="8832" spans="4:4">
      <c r="D8832" s="94"/>
    </row>
    <row r="8833" spans="4:4">
      <c r="D8833" s="94"/>
    </row>
    <row r="8834" spans="4:4">
      <c r="D8834" s="94"/>
    </row>
    <row r="8835" spans="4:4">
      <c r="D8835" s="94"/>
    </row>
    <row r="8836" spans="4:4">
      <c r="D8836" s="94"/>
    </row>
    <row r="8837" spans="4:4">
      <c r="D8837" s="94"/>
    </row>
    <row r="8838" spans="4:4">
      <c r="D8838" s="94"/>
    </row>
    <row r="8839" spans="4:4">
      <c r="D8839" s="94"/>
    </row>
    <row r="8840" spans="4:4">
      <c r="D8840" s="94"/>
    </row>
    <row r="8841" spans="4:4">
      <c r="D8841" s="94"/>
    </row>
    <row r="8842" spans="4:4">
      <c r="D8842" s="94"/>
    </row>
    <row r="8843" spans="4:4">
      <c r="D8843" s="94"/>
    </row>
    <row r="8844" spans="4:4">
      <c r="D8844" s="94"/>
    </row>
    <row r="8845" spans="4:4">
      <c r="D8845" s="94"/>
    </row>
    <row r="8846" spans="4:4">
      <c r="D8846" s="94"/>
    </row>
    <row r="8847" spans="4:4">
      <c r="D8847" s="94"/>
    </row>
    <row r="8848" spans="4:4">
      <c r="D8848" s="94"/>
    </row>
    <row r="8849" spans="4:4">
      <c r="D8849" s="94"/>
    </row>
    <row r="8850" spans="4:4">
      <c r="D8850" s="94"/>
    </row>
    <row r="8851" spans="4:4">
      <c r="D8851" s="94"/>
    </row>
    <row r="8852" spans="4:4">
      <c r="D8852" s="94"/>
    </row>
    <row r="8853" spans="4:4">
      <c r="D8853" s="94"/>
    </row>
    <row r="8854" spans="4:4">
      <c r="D8854" s="94"/>
    </row>
    <row r="8855" spans="4:4">
      <c r="D8855" s="94"/>
    </row>
    <row r="8856" spans="4:4">
      <c r="D8856" s="94"/>
    </row>
    <row r="8857" spans="4:4">
      <c r="D8857" s="94"/>
    </row>
    <row r="8858" spans="4:4">
      <c r="D8858" s="94"/>
    </row>
    <row r="8859" spans="4:4">
      <c r="D8859" s="94"/>
    </row>
    <row r="8860" spans="4:4">
      <c r="D8860" s="94"/>
    </row>
    <row r="8861" spans="4:4">
      <c r="D8861" s="94"/>
    </row>
    <row r="8862" spans="4:4">
      <c r="D8862" s="94"/>
    </row>
    <row r="8863" spans="4:4">
      <c r="D8863" s="94"/>
    </row>
    <row r="8864" spans="4:4">
      <c r="D8864" s="94"/>
    </row>
    <row r="8865" spans="4:4">
      <c r="D8865" s="94"/>
    </row>
    <row r="8866" spans="4:4">
      <c r="D8866" s="94"/>
    </row>
    <row r="8867" spans="4:4">
      <c r="D8867" s="94"/>
    </row>
    <row r="8868" spans="4:4">
      <c r="D8868" s="94"/>
    </row>
    <row r="8869" spans="4:4">
      <c r="D8869" s="94"/>
    </row>
    <row r="8870" spans="4:4">
      <c r="D8870" s="94"/>
    </row>
    <row r="8871" spans="4:4">
      <c r="D8871" s="94"/>
    </row>
    <row r="8872" spans="4:4">
      <c r="D8872" s="94"/>
    </row>
    <row r="8873" spans="4:4">
      <c r="D8873" s="94"/>
    </row>
    <row r="8874" spans="4:4">
      <c r="D8874" s="94"/>
    </row>
    <row r="8875" spans="4:4">
      <c r="D8875" s="94"/>
    </row>
    <row r="8876" spans="4:4">
      <c r="D8876" s="94"/>
    </row>
    <row r="8877" spans="4:4">
      <c r="D8877" s="94"/>
    </row>
    <row r="8878" spans="4:4">
      <c r="D8878" s="94"/>
    </row>
    <row r="8879" spans="4:4">
      <c r="D8879" s="94"/>
    </row>
    <row r="8880" spans="4:4">
      <c r="D8880" s="94"/>
    </row>
    <row r="8881" spans="4:4">
      <c r="D8881" s="94"/>
    </row>
    <row r="8882" spans="4:4">
      <c r="D8882" s="94"/>
    </row>
    <row r="8883" spans="4:4">
      <c r="D8883" s="94"/>
    </row>
    <row r="8884" spans="4:4">
      <c r="D8884" s="94"/>
    </row>
    <row r="8885" spans="4:4">
      <c r="D8885" s="94"/>
    </row>
    <row r="8886" spans="4:4">
      <c r="D8886" s="94"/>
    </row>
    <row r="8887" spans="4:4">
      <c r="D8887" s="94"/>
    </row>
    <row r="8888" spans="4:4">
      <c r="D8888" s="94"/>
    </row>
    <row r="8889" spans="4:4">
      <c r="D8889" s="94"/>
    </row>
    <row r="8890" spans="4:4">
      <c r="D8890" s="94"/>
    </row>
    <row r="8891" spans="4:4">
      <c r="D8891" s="94"/>
    </row>
    <row r="8892" spans="4:4">
      <c r="D8892" s="94"/>
    </row>
    <row r="8893" spans="4:4">
      <c r="D8893" s="94"/>
    </row>
    <row r="8894" spans="4:4">
      <c r="D8894" s="94"/>
    </row>
    <row r="8895" spans="4:4">
      <c r="D8895" s="94"/>
    </row>
    <row r="8896" spans="4:4">
      <c r="D8896" s="94"/>
    </row>
    <row r="8897" spans="4:4">
      <c r="D8897" s="94"/>
    </row>
    <row r="8898" spans="4:4">
      <c r="D8898" s="94"/>
    </row>
    <row r="8899" spans="4:4">
      <c r="D8899" s="94"/>
    </row>
    <row r="8900" spans="4:4">
      <c r="D8900" s="94"/>
    </row>
    <row r="8901" spans="4:4">
      <c r="D8901" s="94"/>
    </row>
    <row r="8902" spans="4:4">
      <c r="D8902" s="94"/>
    </row>
    <row r="8903" spans="4:4">
      <c r="D8903" s="94"/>
    </row>
    <row r="8904" spans="4:4">
      <c r="D8904" s="94"/>
    </row>
    <row r="8905" spans="4:4">
      <c r="D8905" s="94"/>
    </row>
    <row r="8906" spans="4:4">
      <c r="D8906" s="94"/>
    </row>
    <row r="8907" spans="4:4">
      <c r="D8907" s="94"/>
    </row>
    <row r="8908" spans="4:4">
      <c r="D8908" s="94"/>
    </row>
    <row r="8909" spans="4:4">
      <c r="D8909" s="94"/>
    </row>
    <row r="8910" spans="4:4">
      <c r="D8910" s="94"/>
    </row>
    <row r="8911" spans="4:4">
      <c r="D8911" s="94"/>
    </row>
    <row r="8912" spans="4:4">
      <c r="D8912" s="94"/>
    </row>
    <row r="8913" spans="4:4">
      <c r="D8913" s="94"/>
    </row>
    <row r="8914" spans="4:4">
      <c r="D8914" s="94"/>
    </row>
    <row r="8915" spans="4:4">
      <c r="D8915" s="94"/>
    </row>
    <row r="8916" spans="4:4">
      <c r="D8916" s="94"/>
    </row>
    <row r="8917" spans="4:4">
      <c r="D8917" s="94"/>
    </row>
    <row r="8918" spans="4:4">
      <c r="D8918" s="94"/>
    </row>
    <row r="8919" spans="4:4">
      <c r="D8919" s="94"/>
    </row>
    <row r="8920" spans="4:4">
      <c r="D8920" s="94"/>
    </row>
    <row r="8921" spans="4:4">
      <c r="D8921" s="94"/>
    </row>
    <row r="8922" spans="4:4">
      <c r="D8922" s="94"/>
    </row>
    <row r="8923" spans="4:4">
      <c r="D8923" s="94"/>
    </row>
    <row r="8924" spans="4:4">
      <c r="D8924" s="94"/>
    </row>
    <row r="8925" spans="4:4">
      <c r="D8925" s="94"/>
    </row>
    <row r="8926" spans="4:4">
      <c r="D8926" s="94"/>
    </row>
    <row r="8927" spans="4:4">
      <c r="D8927" s="94"/>
    </row>
    <row r="8928" spans="4:4">
      <c r="D8928" s="94"/>
    </row>
    <row r="8929" spans="4:4">
      <c r="D8929" s="94"/>
    </row>
    <row r="8930" spans="4:4">
      <c r="D8930" s="94"/>
    </row>
    <row r="8931" spans="4:4">
      <c r="D8931" s="94"/>
    </row>
    <row r="8932" spans="4:4">
      <c r="D8932" s="94"/>
    </row>
    <row r="8933" spans="4:4">
      <c r="D8933" s="94"/>
    </row>
    <row r="8934" spans="4:4">
      <c r="D8934" s="94"/>
    </row>
    <row r="8935" spans="4:4">
      <c r="D8935" s="94"/>
    </row>
    <row r="8936" spans="4:4">
      <c r="D8936" s="94"/>
    </row>
    <row r="8937" spans="4:4">
      <c r="D8937" s="94"/>
    </row>
    <row r="8938" spans="4:4">
      <c r="D8938" s="94"/>
    </row>
    <row r="8939" spans="4:4">
      <c r="D8939" s="94"/>
    </row>
    <row r="8940" spans="4:4">
      <c r="D8940" s="94"/>
    </row>
    <row r="8941" spans="4:4">
      <c r="D8941" s="94"/>
    </row>
    <row r="8942" spans="4:4">
      <c r="D8942" s="94"/>
    </row>
    <row r="8943" spans="4:4">
      <c r="D8943" s="94"/>
    </row>
    <row r="8944" spans="4:4">
      <c r="D8944" s="94"/>
    </row>
    <row r="8945" spans="4:4">
      <c r="D8945" s="94"/>
    </row>
    <row r="8946" spans="4:4">
      <c r="D8946" s="94"/>
    </row>
    <row r="8947" spans="4:4">
      <c r="D8947" s="94"/>
    </row>
    <row r="8948" spans="4:4">
      <c r="D8948" s="94"/>
    </row>
    <row r="8949" spans="4:4">
      <c r="D8949" s="94"/>
    </row>
    <row r="8950" spans="4:4">
      <c r="D8950" s="94"/>
    </row>
    <row r="8951" spans="4:4">
      <c r="D8951" s="94"/>
    </row>
    <row r="8952" spans="4:4">
      <c r="D8952" s="94"/>
    </row>
    <row r="8953" spans="4:4">
      <c r="D8953" s="94"/>
    </row>
    <row r="8954" spans="4:4">
      <c r="D8954" s="94"/>
    </row>
    <row r="8955" spans="4:4">
      <c r="D8955" s="94"/>
    </row>
    <row r="8956" spans="4:4">
      <c r="D8956" s="94"/>
    </row>
    <row r="8957" spans="4:4">
      <c r="D8957" s="94"/>
    </row>
    <row r="8958" spans="4:4">
      <c r="D8958" s="94"/>
    </row>
    <row r="8959" spans="4:4">
      <c r="D8959" s="94"/>
    </row>
    <row r="8960" spans="4:4">
      <c r="D8960" s="94"/>
    </row>
    <row r="8961" spans="4:4">
      <c r="D8961" s="94"/>
    </row>
    <row r="8962" spans="4:4">
      <c r="D8962" s="94"/>
    </row>
    <row r="8963" spans="4:4">
      <c r="D8963" s="94"/>
    </row>
    <row r="8964" spans="4:4">
      <c r="D8964" s="94"/>
    </row>
    <row r="8965" spans="4:4">
      <c r="D8965" s="94"/>
    </row>
    <row r="8966" spans="4:4">
      <c r="D8966" s="94"/>
    </row>
    <row r="8967" spans="4:4">
      <c r="D8967" s="94"/>
    </row>
    <row r="8968" spans="4:4">
      <c r="D8968" s="94"/>
    </row>
    <row r="8969" spans="4:4">
      <c r="D8969" s="94"/>
    </row>
    <row r="8970" spans="4:4">
      <c r="D8970" s="94"/>
    </row>
    <row r="8971" spans="4:4">
      <c r="D8971" s="94"/>
    </row>
    <row r="8972" spans="4:4">
      <c r="D8972" s="94"/>
    </row>
    <row r="8973" spans="4:4">
      <c r="D8973" s="94"/>
    </row>
    <row r="8974" spans="4:4">
      <c r="D8974" s="94"/>
    </row>
    <row r="8975" spans="4:4">
      <c r="D8975" s="94"/>
    </row>
    <row r="8976" spans="4:4">
      <c r="D8976" s="94"/>
    </row>
    <row r="8977" spans="4:4">
      <c r="D8977" s="94"/>
    </row>
    <row r="8978" spans="4:4">
      <c r="D8978" s="94"/>
    </row>
    <row r="8979" spans="4:4">
      <c r="D8979" s="94"/>
    </row>
    <row r="8980" spans="4:4">
      <c r="D8980" s="94"/>
    </row>
    <row r="8981" spans="4:4">
      <c r="D8981" s="94"/>
    </row>
    <row r="8982" spans="4:4">
      <c r="D8982" s="94"/>
    </row>
    <row r="8983" spans="4:4">
      <c r="D8983" s="94"/>
    </row>
    <row r="8984" spans="4:4">
      <c r="D8984" s="94"/>
    </row>
    <row r="8985" spans="4:4">
      <c r="D8985" s="94"/>
    </row>
    <row r="8986" spans="4:4">
      <c r="D8986" s="94"/>
    </row>
    <row r="8987" spans="4:4">
      <c r="D8987" s="94"/>
    </row>
    <row r="8988" spans="4:4">
      <c r="D8988" s="94"/>
    </row>
    <row r="8989" spans="4:4">
      <c r="D8989" s="94"/>
    </row>
    <row r="8990" spans="4:4">
      <c r="D8990" s="94"/>
    </row>
    <row r="8991" spans="4:4">
      <c r="D8991" s="94"/>
    </row>
    <row r="8992" spans="4:4">
      <c r="D8992" s="94"/>
    </row>
    <row r="8993" spans="4:4">
      <c r="D8993" s="94"/>
    </row>
    <row r="8994" spans="4:4">
      <c r="D8994" s="94"/>
    </row>
    <row r="8995" spans="4:4">
      <c r="D8995" s="94"/>
    </row>
    <row r="8996" spans="4:4">
      <c r="D8996" s="94"/>
    </row>
    <row r="8997" spans="4:4">
      <c r="D8997" s="94"/>
    </row>
    <row r="8998" spans="4:4">
      <c r="D8998" s="94"/>
    </row>
    <row r="8999" spans="4:4">
      <c r="D8999" s="94"/>
    </row>
    <row r="9000" spans="4:4">
      <c r="D9000" s="94"/>
    </row>
    <row r="9001" spans="4:4">
      <c r="D9001" s="94"/>
    </row>
    <row r="9002" spans="4:4">
      <c r="D9002" s="94"/>
    </row>
    <row r="9003" spans="4:4">
      <c r="D9003" s="94"/>
    </row>
    <row r="9004" spans="4:4">
      <c r="D9004" s="94"/>
    </row>
    <row r="9005" spans="4:4">
      <c r="D9005" s="94"/>
    </row>
    <row r="9006" spans="4:4">
      <c r="D9006" s="94"/>
    </row>
    <row r="9007" spans="4:4">
      <c r="D9007" s="94"/>
    </row>
    <row r="9008" spans="4:4">
      <c r="D9008" s="94"/>
    </row>
    <row r="9009" spans="4:4">
      <c r="D9009" s="94"/>
    </row>
    <row r="9010" spans="4:4">
      <c r="D9010" s="94"/>
    </row>
    <row r="9011" spans="4:4">
      <c r="D9011" s="94"/>
    </row>
    <row r="9012" spans="4:4">
      <c r="D9012" s="94"/>
    </row>
    <row r="9013" spans="4:4">
      <c r="D9013" s="94"/>
    </row>
    <row r="9014" spans="4:4">
      <c r="D9014" s="94"/>
    </row>
    <row r="9015" spans="4:4">
      <c r="D9015" s="94"/>
    </row>
    <row r="9016" spans="4:4">
      <c r="D9016" s="94"/>
    </row>
    <row r="9017" spans="4:4">
      <c r="D9017" s="94"/>
    </row>
    <row r="9018" spans="4:4">
      <c r="D9018" s="94"/>
    </row>
    <row r="9019" spans="4:4">
      <c r="D9019" s="94"/>
    </row>
    <row r="9020" spans="4:4">
      <c r="D9020" s="94"/>
    </row>
    <row r="9021" spans="4:4">
      <c r="D9021" s="94"/>
    </row>
    <row r="9022" spans="4:4">
      <c r="D9022" s="94"/>
    </row>
    <row r="9023" spans="4:4">
      <c r="D9023" s="94"/>
    </row>
    <row r="9024" spans="4:4">
      <c r="D9024" s="94"/>
    </row>
    <row r="9025" spans="4:4">
      <c r="D9025" s="94"/>
    </row>
    <row r="9026" spans="4:4">
      <c r="D9026" s="94"/>
    </row>
    <row r="9027" spans="4:4">
      <c r="D9027" s="94"/>
    </row>
    <row r="9028" spans="4:4">
      <c r="D9028" s="94"/>
    </row>
    <row r="9029" spans="4:4">
      <c r="D9029" s="94"/>
    </row>
    <row r="9030" spans="4:4">
      <c r="D9030" s="94"/>
    </row>
    <row r="9031" spans="4:4">
      <c r="D9031" s="94"/>
    </row>
    <row r="9032" spans="4:4">
      <c r="D9032" s="94"/>
    </row>
    <row r="9033" spans="4:4">
      <c r="D9033" s="94"/>
    </row>
    <row r="9034" spans="4:4">
      <c r="D9034" s="94"/>
    </row>
    <row r="9035" spans="4:4">
      <c r="D9035" s="94"/>
    </row>
    <row r="9036" spans="4:4">
      <c r="D9036" s="94"/>
    </row>
    <row r="9037" spans="4:4">
      <c r="D9037" s="94"/>
    </row>
    <row r="9038" spans="4:4">
      <c r="D9038" s="94"/>
    </row>
    <row r="9039" spans="4:4">
      <c r="D9039" s="94"/>
    </row>
    <row r="9040" spans="4:4">
      <c r="D9040" s="94"/>
    </row>
    <row r="9041" spans="4:4">
      <c r="D9041" s="94"/>
    </row>
    <row r="9042" spans="4:4">
      <c r="D9042" s="94"/>
    </row>
    <row r="9043" spans="4:4">
      <c r="D9043" s="94"/>
    </row>
    <row r="9044" spans="4:4">
      <c r="D9044" s="94"/>
    </row>
    <row r="9045" spans="4:4">
      <c r="D9045" s="94"/>
    </row>
    <row r="9046" spans="4:4">
      <c r="D9046" s="94"/>
    </row>
    <row r="9047" spans="4:4">
      <c r="D9047" s="94"/>
    </row>
    <row r="9048" spans="4:4">
      <c r="D9048" s="94"/>
    </row>
    <row r="9049" spans="4:4">
      <c r="D9049" s="94"/>
    </row>
    <row r="9050" spans="4:4">
      <c r="D9050" s="94"/>
    </row>
    <row r="9051" spans="4:4">
      <c r="D9051" s="94"/>
    </row>
    <row r="9052" spans="4:4">
      <c r="D9052" s="94"/>
    </row>
    <row r="9053" spans="4:4">
      <c r="D9053" s="94"/>
    </row>
    <row r="9054" spans="4:4">
      <c r="D9054" s="94"/>
    </row>
    <row r="9055" spans="4:4">
      <c r="D9055" s="94"/>
    </row>
    <row r="9056" spans="4:4">
      <c r="D9056" s="94"/>
    </row>
    <row r="9057" spans="4:4">
      <c r="D9057" s="94"/>
    </row>
    <row r="9058" spans="4:4">
      <c r="D9058" s="94"/>
    </row>
    <row r="9059" spans="4:4">
      <c r="D9059" s="94"/>
    </row>
    <row r="9060" spans="4:4">
      <c r="D9060" s="94"/>
    </row>
    <row r="9061" spans="4:4">
      <c r="D9061" s="94"/>
    </row>
    <row r="9062" spans="4:4">
      <c r="D9062" s="94"/>
    </row>
    <row r="9063" spans="4:4">
      <c r="D9063" s="94"/>
    </row>
    <row r="9064" spans="4:4">
      <c r="D9064" s="94"/>
    </row>
    <row r="9065" spans="4:4">
      <c r="D9065" s="94"/>
    </row>
    <row r="9066" spans="4:4">
      <c r="D9066" s="94"/>
    </row>
    <row r="9067" spans="4:4">
      <c r="D9067" s="94"/>
    </row>
    <row r="9068" spans="4:4">
      <c r="D9068" s="94"/>
    </row>
    <row r="9069" spans="4:4">
      <c r="D9069" s="94"/>
    </row>
    <row r="9070" spans="4:4">
      <c r="D9070" s="94"/>
    </row>
    <row r="9071" spans="4:4">
      <c r="D9071" s="94"/>
    </row>
    <row r="9072" spans="4:4">
      <c r="D9072" s="94"/>
    </row>
    <row r="9073" spans="4:4">
      <c r="D9073" s="94"/>
    </row>
    <row r="9074" spans="4:4">
      <c r="D9074" s="94"/>
    </row>
    <row r="9075" spans="4:4">
      <c r="D9075" s="94"/>
    </row>
    <row r="9076" spans="4:4">
      <c r="D9076" s="94"/>
    </row>
    <row r="9077" spans="4:4">
      <c r="D9077" s="94"/>
    </row>
    <row r="9078" spans="4:4">
      <c r="D9078" s="94"/>
    </row>
    <row r="9079" spans="4:4">
      <c r="D9079" s="94"/>
    </row>
    <row r="9080" spans="4:4">
      <c r="D9080" s="94"/>
    </row>
    <row r="9081" spans="4:4">
      <c r="D9081" s="94"/>
    </row>
    <row r="9082" spans="4:4">
      <c r="D9082" s="94"/>
    </row>
    <row r="9083" spans="4:4">
      <c r="D9083" s="94"/>
    </row>
    <row r="9084" spans="4:4">
      <c r="D9084" s="94"/>
    </row>
    <row r="9085" spans="4:4">
      <c r="D9085" s="94"/>
    </row>
    <row r="9086" spans="4:4">
      <c r="D9086" s="94"/>
    </row>
    <row r="9087" spans="4:4">
      <c r="D9087" s="94"/>
    </row>
    <row r="9088" spans="4:4">
      <c r="D9088" s="94"/>
    </row>
    <row r="9089" spans="4:4">
      <c r="D9089" s="94"/>
    </row>
    <row r="9090" spans="4:4">
      <c r="D9090" s="94"/>
    </row>
    <row r="9091" spans="4:4">
      <c r="D9091" s="94"/>
    </row>
    <row r="9092" spans="4:4">
      <c r="D9092" s="94"/>
    </row>
    <row r="9093" spans="4:4">
      <c r="D9093" s="94"/>
    </row>
    <row r="9094" spans="4:4">
      <c r="D9094" s="94"/>
    </row>
    <row r="9095" spans="4:4">
      <c r="D9095" s="94"/>
    </row>
    <row r="9096" spans="4:4">
      <c r="D9096" s="94"/>
    </row>
    <row r="9097" spans="4:4">
      <c r="D9097" s="94"/>
    </row>
    <row r="9098" spans="4:4">
      <c r="D9098" s="94"/>
    </row>
    <row r="9099" spans="4:4">
      <c r="D9099" s="94"/>
    </row>
    <row r="9100" spans="4:4">
      <c r="D9100" s="94"/>
    </row>
    <row r="9101" spans="4:4">
      <c r="D9101" s="94"/>
    </row>
    <row r="9102" spans="4:4">
      <c r="D9102" s="94"/>
    </row>
    <row r="9103" spans="4:4">
      <c r="D9103" s="94"/>
    </row>
    <row r="9104" spans="4:4">
      <c r="D9104" s="94"/>
    </row>
    <row r="9105" spans="4:4">
      <c r="D9105" s="94"/>
    </row>
    <row r="9106" spans="4:4">
      <c r="D9106" s="94"/>
    </row>
    <row r="9107" spans="4:4">
      <c r="D9107" s="94"/>
    </row>
    <row r="9108" spans="4:4">
      <c r="D9108" s="94"/>
    </row>
    <row r="9109" spans="4:4">
      <c r="D9109" s="94"/>
    </row>
    <row r="9110" spans="4:4">
      <c r="D9110" s="94"/>
    </row>
    <row r="9111" spans="4:4">
      <c r="D9111" s="94"/>
    </row>
    <row r="9112" spans="4:4">
      <c r="D9112" s="94"/>
    </row>
    <row r="9113" spans="4:4">
      <c r="D9113" s="94"/>
    </row>
    <row r="9114" spans="4:4">
      <c r="D9114" s="94"/>
    </row>
    <row r="9115" spans="4:4">
      <c r="D9115" s="94"/>
    </row>
    <row r="9116" spans="4:4">
      <c r="D9116" s="94"/>
    </row>
    <row r="9117" spans="4:4">
      <c r="D9117" s="94"/>
    </row>
    <row r="9118" spans="4:4">
      <c r="D9118" s="94"/>
    </row>
    <row r="9119" spans="4:4">
      <c r="D9119" s="94"/>
    </row>
    <row r="9120" spans="4:4">
      <c r="D9120" s="94"/>
    </row>
    <row r="9121" spans="4:4">
      <c r="D9121" s="94"/>
    </row>
    <row r="9122" spans="4:4">
      <c r="D9122" s="94"/>
    </row>
    <row r="9123" spans="4:4">
      <c r="D9123" s="94"/>
    </row>
    <row r="9124" spans="4:4">
      <c r="D9124" s="94"/>
    </row>
    <row r="9125" spans="4:4">
      <c r="D9125" s="94"/>
    </row>
    <row r="9126" spans="4:4">
      <c r="D9126" s="94"/>
    </row>
    <row r="9127" spans="4:4">
      <c r="D9127" s="94"/>
    </row>
    <row r="9128" spans="4:4">
      <c r="D9128" s="94"/>
    </row>
    <row r="9129" spans="4:4">
      <c r="D9129" s="94"/>
    </row>
    <row r="9130" spans="4:4">
      <c r="D9130" s="94"/>
    </row>
    <row r="9131" spans="4:4">
      <c r="D9131" s="94"/>
    </row>
    <row r="9132" spans="4:4">
      <c r="D9132" s="94"/>
    </row>
    <row r="9133" spans="4:4">
      <c r="D9133" s="94"/>
    </row>
    <row r="9134" spans="4:4">
      <c r="D9134" s="94"/>
    </row>
    <row r="9135" spans="4:4">
      <c r="D9135" s="94"/>
    </row>
    <row r="9136" spans="4:4">
      <c r="D9136" s="94"/>
    </row>
    <row r="9137" spans="4:4">
      <c r="D9137" s="94"/>
    </row>
    <row r="9138" spans="4:4">
      <c r="D9138" s="94"/>
    </row>
    <row r="9139" spans="4:4">
      <c r="D9139" s="94"/>
    </row>
    <row r="9140" spans="4:4">
      <c r="D9140" s="94"/>
    </row>
    <row r="9141" spans="4:4">
      <c r="D9141" s="94"/>
    </row>
    <row r="9142" spans="4:4">
      <c r="D9142" s="94"/>
    </row>
    <row r="9143" spans="4:4">
      <c r="D9143" s="94"/>
    </row>
    <row r="9144" spans="4:4">
      <c r="D9144" s="94"/>
    </row>
    <row r="9145" spans="4:4">
      <c r="D9145" s="94"/>
    </row>
    <row r="9146" spans="4:4">
      <c r="D9146" s="94"/>
    </row>
    <row r="9147" spans="4:4">
      <c r="D9147" s="94"/>
    </row>
    <row r="9148" spans="4:4">
      <c r="D9148" s="94"/>
    </row>
    <row r="9149" spans="4:4">
      <c r="D9149" s="94"/>
    </row>
    <row r="9150" spans="4:4">
      <c r="D9150" s="94"/>
    </row>
    <row r="9151" spans="4:4">
      <c r="D9151" s="94"/>
    </row>
    <row r="9152" spans="4:4">
      <c r="D9152" s="94"/>
    </row>
    <row r="9153" spans="4:4">
      <c r="D9153" s="94"/>
    </row>
    <row r="9154" spans="4:4">
      <c r="D9154" s="94"/>
    </row>
    <row r="9155" spans="4:4">
      <c r="D9155" s="94"/>
    </row>
    <row r="9156" spans="4:4">
      <c r="D9156" s="94"/>
    </row>
    <row r="9157" spans="4:4">
      <c r="D9157" s="94"/>
    </row>
    <row r="9158" spans="4:4">
      <c r="D9158" s="94"/>
    </row>
    <row r="9159" spans="4:4">
      <c r="D9159" s="94"/>
    </row>
    <row r="9160" spans="4:4">
      <c r="D9160" s="94"/>
    </row>
    <row r="9161" spans="4:4">
      <c r="D9161" s="94"/>
    </row>
    <row r="9162" spans="4:4">
      <c r="D9162" s="94"/>
    </row>
    <row r="9163" spans="4:4">
      <c r="D9163" s="94"/>
    </row>
    <row r="9164" spans="4:4">
      <c r="D9164" s="94"/>
    </row>
    <row r="9165" spans="4:4">
      <c r="D9165" s="94"/>
    </row>
    <row r="9166" spans="4:4">
      <c r="D9166" s="94"/>
    </row>
    <row r="9167" spans="4:4">
      <c r="D9167" s="94"/>
    </row>
    <row r="9168" spans="4:4">
      <c r="D9168" s="94"/>
    </row>
    <row r="9169" spans="4:4">
      <c r="D9169" s="94"/>
    </row>
    <row r="9170" spans="4:4">
      <c r="D9170" s="94"/>
    </row>
    <row r="9171" spans="4:4">
      <c r="D9171" s="94"/>
    </row>
    <row r="9172" spans="4:4">
      <c r="D9172" s="94"/>
    </row>
    <row r="9173" spans="4:4">
      <c r="D9173" s="94"/>
    </row>
    <row r="9174" spans="4:4">
      <c r="D9174" s="94"/>
    </row>
    <row r="9175" spans="4:4">
      <c r="D9175" s="94"/>
    </row>
    <row r="9176" spans="4:4">
      <c r="D9176" s="94"/>
    </row>
    <row r="9177" spans="4:4">
      <c r="D9177" s="94"/>
    </row>
    <row r="9178" spans="4:4">
      <c r="D9178" s="94"/>
    </row>
    <row r="9179" spans="4:4">
      <c r="D9179" s="94"/>
    </row>
    <row r="9180" spans="4:4">
      <c r="D9180" s="94"/>
    </row>
    <row r="9181" spans="4:4">
      <c r="D9181" s="94"/>
    </row>
    <row r="9182" spans="4:4">
      <c r="D9182" s="94"/>
    </row>
    <row r="9183" spans="4:4">
      <c r="D9183" s="94"/>
    </row>
    <row r="9184" spans="4:4">
      <c r="D9184" s="94"/>
    </row>
    <row r="9185" spans="4:4">
      <c r="D9185" s="94"/>
    </row>
    <row r="9186" spans="4:4">
      <c r="D9186" s="94"/>
    </row>
    <row r="9187" spans="4:4">
      <c r="D9187" s="94"/>
    </row>
    <row r="9188" spans="4:4">
      <c r="D9188" s="94"/>
    </row>
    <row r="9189" spans="4:4">
      <c r="D9189" s="94"/>
    </row>
    <row r="9190" spans="4:4">
      <c r="D9190" s="94"/>
    </row>
    <row r="9191" spans="4:4">
      <c r="D9191" s="94"/>
    </row>
    <row r="9192" spans="4:4">
      <c r="D9192" s="94"/>
    </row>
    <row r="9193" spans="4:4">
      <c r="D9193" s="94"/>
    </row>
    <row r="9194" spans="4:4">
      <c r="D9194" s="94"/>
    </row>
    <row r="9195" spans="4:4">
      <c r="D9195" s="94"/>
    </row>
    <row r="9196" spans="4:4">
      <c r="D9196" s="94"/>
    </row>
    <row r="9197" spans="4:4">
      <c r="D9197" s="94"/>
    </row>
    <row r="9198" spans="4:4">
      <c r="D9198" s="94"/>
    </row>
    <row r="9199" spans="4:4">
      <c r="D9199" s="94"/>
    </row>
    <row r="9200" spans="4:4">
      <c r="D9200" s="94"/>
    </row>
    <row r="9201" spans="4:4">
      <c r="D9201" s="94"/>
    </row>
    <row r="9202" spans="4:4">
      <c r="D9202" s="94"/>
    </row>
    <row r="9203" spans="4:4">
      <c r="D9203" s="94"/>
    </row>
    <row r="9204" spans="4:4">
      <c r="D9204" s="94"/>
    </row>
    <row r="9205" spans="4:4">
      <c r="D9205" s="94"/>
    </row>
    <row r="9206" spans="4:4">
      <c r="D9206" s="94"/>
    </row>
    <row r="9207" spans="4:4">
      <c r="D9207" s="94"/>
    </row>
    <row r="9208" spans="4:4">
      <c r="D9208" s="94"/>
    </row>
    <row r="9209" spans="4:4">
      <c r="D9209" s="94"/>
    </row>
    <row r="9210" spans="4:4">
      <c r="D9210" s="94"/>
    </row>
    <row r="9211" spans="4:4">
      <c r="D9211" s="94"/>
    </row>
    <row r="9212" spans="4:4">
      <c r="D9212" s="94"/>
    </row>
    <row r="9213" spans="4:4">
      <c r="D9213" s="94"/>
    </row>
    <row r="9214" spans="4:4">
      <c r="D9214" s="94"/>
    </row>
    <row r="9215" spans="4:4">
      <c r="D9215" s="94"/>
    </row>
    <row r="9216" spans="4:4">
      <c r="D9216" s="94"/>
    </row>
    <row r="9217" spans="4:4">
      <c r="D9217" s="94"/>
    </row>
    <row r="9218" spans="4:4">
      <c r="D9218" s="94"/>
    </row>
    <row r="9219" spans="4:4">
      <c r="D9219" s="94"/>
    </row>
    <row r="9220" spans="4:4">
      <c r="D9220" s="94"/>
    </row>
    <row r="9221" spans="4:4">
      <c r="D9221" s="94"/>
    </row>
    <row r="9222" spans="4:4">
      <c r="D9222" s="94"/>
    </row>
    <row r="9223" spans="4:4">
      <c r="D9223" s="94"/>
    </row>
    <row r="9224" spans="4:4">
      <c r="D9224" s="94"/>
    </row>
    <row r="9225" spans="4:4">
      <c r="D9225" s="94"/>
    </row>
    <row r="9226" spans="4:4">
      <c r="D9226" s="94"/>
    </row>
    <row r="9227" spans="4:4">
      <c r="D9227" s="94"/>
    </row>
    <row r="9228" spans="4:4">
      <c r="D9228" s="94"/>
    </row>
    <row r="9229" spans="4:4">
      <c r="D9229" s="94"/>
    </row>
    <row r="9230" spans="4:4">
      <c r="D9230" s="94"/>
    </row>
    <row r="9231" spans="4:4">
      <c r="D9231" s="94"/>
    </row>
    <row r="9232" spans="4:4">
      <c r="D9232" s="94"/>
    </row>
    <row r="9233" spans="4:4">
      <c r="D9233" s="94"/>
    </row>
    <row r="9234" spans="4:4">
      <c r="D9234" s="94"/>
    </row>
    <row r="9235" spans="4:4">
      <c r="D9235" s="94"/>
    </row>
    <row r="9236" spans="4:4">
      <c r="D9236" s="94"/>
    </row>
    <row r="9237" spans="4:4">
      <c r="D9237" s="94"/>
    </row>
    <row r="9238" spans="4:4">
      <c r="D9238" s="94"/>
    </row>
    <row r="9239" spans="4:4">
      <c r="D9239" s="94"/>
    </row>
    <row r="9240" spans="4:4">
      <c r="D9240" s="94"/>
    </row>
    <row r="9241" spans="4:4">
      <c r="D9241" s="94"/>
    </row>
    <row r="9242" spans="4:4">
      <c r="D9242" s="94"/>
    </row>
    <row r="9243" spans="4:4">
      <c r="D9243" s="94"/>
    </row>
    <row r="9244" spans="4:4">
      <c r="D9244" s="94"/>
    </row>
    <row r="9245" spans="4:4">
      <c r="D9245" s="94"/>
    </row>
    <row r="9246" spans="4:4">
      <c r="D9246" s="94"/>
    </row>
    <row r="9247" spans="4:4">
      <c r="D9247" s="94"/>
    </row>
    <row r="9248" spans="4:4">
      <c r="D9248" s="94"/>
    </row>
    <row r="9249" spans="4:4">
      <c r="D9249" s="94"/>
    </row>
    <row r="9250" spans="4:4">
      <c r="D9250" s="94"/>
    </row>
    <row r="9251" spans="4:4">
      <c r="D9251" s="94"/>
    </row>
    <row r="9252" spans="4:4">
      <c r="D9252" s="94"/>
    </row>
    <row r="9253" spans="4:4">
      <c r="D9253" s="94"/>
    </row>
    <row r="9254" spans="4:4">
      <c r="D9254" s="94"/>
    </row>
    <row r="9255" spans="4:4">
      <c r="D9255" s="94"/>
    </row>
    <row r="9256" spans="4:4">
      <c r="D9256" s="94"/>
    </row>
    <row r="9257" spans="4:4">
      <c r="D9257" s="94"/>
    </row>
    <row r="9258" spans="4:4">
      <c r="D9258" s="94"/>
    </row>
    <row r="9259" spans="4:4">
      <c r="D9259" s="94"/>
    </row>
    <row r="9260" spans="4:4">
      <c r="D9260" s="94"/>
    </row>
    <row r="9261" spans="4:4">
      <c r="D9261" s="94"/>
    </row>
    <row r="9262" spans="4:4">
      <c r="D9262" s="94"/>
    </row>
    <row r="9263" spans="4:4">
      <c r="D9263" s="94"/>
    </row>
    <row r="9264" spans="4:4">
      <c r="D9264" s="94"/>
    </row>
    <row r="9265" spans="4:4">
      <c r="D9265" s="94"/>
    </row>
    <row r="9266" spans="4:4">
      <c r="D9266" s="94"/>
    </row>
    <row r="9267" spans="4:4">
      <c r="D9267" s="94"/>
    </row>
    <row r="9268" spans="4:4">
      <c r="D9268" s="94"/>
    </row>
    <row r="9269" spans="4:4">
      <c r="D9269" s="94"/>
    </row>
    <row r="9270" spans="4:4">
      <c r="D9270" s="94"/>
    </row>
    <row r="9271" spans="4:4">
      <c r="D9271" s="94"/>
    </row>
    <row r="9272" spans="4:4">
      <c r="D9272" s="94"/>
    </row>
    <row r="9273" spans="4:4">
      <c r="D9273" s="94"/>
    </row>
    <row r="9274" spans="4:4">
      <c r="D9274" s="94"/>
    </row>
    <row r="9275" spans="4:4">
      <c r="D9275" s="94"/>
    </row>
    <row r="9276" spans="4:4">
      <c r="D9276" s="94"/>
    </row>
    <row r="9277" spans="4:4">
      <c r="D9277" s="94"/>
    </row>
    <row r="9278" spans="4:4">
      <c r="D9278" s="94"/>
    </row>
    <row r="9279" spans="4:4">
      <c r="D9279" s="94"/>
    </row>
    <row r="9280" spans="4:4">
      <c r="D9280" s="94"/>
    </row>
    <row r="9281" spans="4:4">
      <c r="D9281" s="94"/>
    </row>
    <row r="9282" spans="4:4">
      <c r="D9282" s="94"/>
    </row>
    <row r="9283" spans="4:4">
      <c r="D9283" s="94"/>
    </row>
    <row r="9284" spans="4:4">
      <c r="D9284" s="94"/>
    </row>
    <row r="9285" spans="4:4">
      <c r="D9285" s="94"/>
    </row>
    <row r="9286" spans="4:4">
      <c r="D9286" s="94"/>
    </row>
    <row r="9287" spans="4:4">
      <c r="D9287" s="94"/>
    </row>
    <row r="9288" spans="4:4">
      <c r="D9288" s="94"/>
    </row>
    <row r="9289" spans="4:4">
      <c r="D9289" s="94"/>
    </row>
    <row r="9290" spans="4:4">
      <c r="D9290" s="94"/>
    </row>
    <row r="9291" spans="4:4">
      <c r="D9291" s="94"/>
    </row>
    <row r="9292" spans="4:4">
      <c r="D9292" s="94"/>
    </row>
    <row r="9293" spans="4:4">
      <c r="D9293" s="94"/>
    </row>
    <row r="9294" spans="4:4">
      <c r="D9294" s="94"/>
    </row>
    <row r="9295" spans="4:4">
      <c r="D9295" s="94"/>
    </row>
    <row r="9296" spans="4:4">
      <c r="D9296" s="94"/>
    </row>
    <row r="9297" spans="4:4">
      <c r="D9297" s="94"/>
    </row>
    <row r="9298" spans="4:4">
      <c r="D9298" s="94"/>
    </row>
    <row r="9299" spans="4:4">
      <c r="D9299" s="94"/>
    </row>
    <row r="9300" spans="4:4">
      <c r="D9300" s="94"/>
    </row>
    <row r="9301" spans="4:4">
      <c r="D9301" s="94"/>
    </row>
    <row r="9302" spans="4:4">
      <c r="D9302" s="94"/>
    </row>
    <row r="9303" spans="4:4">
      <c r="D9303" s="94"/>
    </row>
    <row r="9304" spans="4:4">
      <c r="D9304" s="94"/>
    </row>
    <row r="9305" spans="4:4">
      <c r="D9305" s="94"/>
    </row>
    <row r="9306" spans="4:4">
      <c r="D9306" s="94"/>
    </row>
    <row r="9307" spans="4:4">
      <c r="D9307" s="94"/>
    </row>
    <row r="9308" spans="4:4">
      <c r="D9308" s="94"/>
    </row>
    <row r="9309" spans="4:4">
      <c r="D9309" s="94"/>
    </row>
    <row r="9310" spans="4:4">
      <c r="D9310" s="94"/>
    </row>
    <row r="9311" spans="4:4">
      <c r="D9311" s="94"/>
    </row>
    <row r="9312" spans="4:4">
      <c r="D9312" s="94"/>
    </row>
    <row r="9313" spans="4:4">
      <c r="D9313" s="94"/>
    </row>
    <row r="9314" spans="4:4">
      <c r="D9314" s="94"/>
    </row>
    <row r="9315" spans="4:4">
      <c r="D9315" s="94"/>
    </row>
    <row r="9316" spans="4:4">
      <c r="D9316" s="94"/>
    </row>
    <row r="9317" spans="4:4">
      <c r="D9317" s="94"/>
    </row>
    <row r="9318" spans="4:4">
      <c r="D9318" s="94"/>
    </row>
    <row r="9319" spans="4:4">
      <c r="D9319" s="94"/>
    </row>
    <row r="9320" spans="4:4">
      <c r="D9320" s="94"/>
    </row>
    <row r="9321" spans="4:4">
      <c r="D9321" s="94"/>
    </row>
    <row r="9322" spans="4:4">
      <c r="D9322" s="94"/>
    </row>
    <row r="9323" spans="4:4">
      <c r="D9323" s="94"/>
    </row>
    <row r="9324" spans="4:4">
      <c r="D9324" s="94"/>
    </row>
    <row r="9325" spans="4:4">
      <c r="D9325" s="94"/>
    </row>
    <row r="9326" spans="4:4">
      <c r="D9326" s="94"/>
    </row>
    <row r="9327" spans="4:4">
      <c r="D9327" s="94"/>
    </row>
    <row r="9328" spans="4:4">
      <c r="D9328" s="94"/>
    </row>
    <row r="9329" spans="4:4">
      <c r="D9329" s="94"/>
    </row>
    <row r="9330" spans="4:4">
      <c r="D9330" s="94"/>
    </row>
    <row r="9331" spans="4:4">
      <c r="D9331" s="94"/>
    </row>
    <row r="9332" spans="4:4">
      <c r="D9332" s="94"/>
    </row>
    <row r="9333" spans="4:4">
      <c r="D9333" s="94"/>
    </row>
    <row r="9334" spans="4:4">
      <c r="D9334" s="94"/>
    </row>
    <row r="9335" spans="4:4">
      <c r="D9335" s="94"/>
    </row>
    <row r="9336" spans="4:4">
      <c r="D9336" s="94"/>
    </row>
    <row r="9337" spans="4:4">
      <c r="D9337" s="94"/>
    </row>
    <row r="9338" spans="4:4">
      <c r="D9338" s="94"/>
    </row>
    <row r="9339" spans="4:4">
      <c r="D9339" s="94"/>
    </row>
    <row r="9340" spans="4:4">
      <c r="D9340" s="94"/>
    </row>
    <row r="9341" spans="4:4">
      <c r="D9341" s="94"/>
    </row>
    <row r="9342" spans="4:4">
      <c r="D9342" s="94"/>
    </row>
    <row r="9343" spans="4:4">
      <c r="D9343" s="94"/>
    </row>
    <row r="9344" spans="4:4">
      <c r="D9344" s="94"/>
    </row>
    <row r="9345" spans="4:4">
      <c r="D9345" s="94"/>
    </row>
    <row r="9346" spans="4:4">
      <c r="D9346" s="94"/>
    </row>
    <row r="9347" spans="4:4">
      <c r="D9347" s="94"/>
    </row>
    <row r="9348" spans="4:4">
      <c r="D9348" s="94"/>
    </row>
    <row r="9349" spans="4:4">
      <c r="D9349" s="94"/>
    </row>
    <row r="9350" spans="4:4">
      <c r="D9350" s="94"/>
    </row>
    <row r="9351" spans="4:4">
      <c r="D9351" s="94"/>
    </row>
    <row r="9352" spans="4:4">
      <c r="D9352" s="94"/>
    </row>
    <row r="9353" spans="4:4">
      <c r="D9353" s="94"/>
    </row>
    <row r="9354" spans="4:4">
      <c r="D9354" s="94"/>
    </row>
    <row r="9355" spans="4:4">
      <c r="D9355" s="94"/>
    </row>
    <row r="9356" spans="4:4">
      <c r="D9356" s="94"/>
    </row>
    <row r="9357" spans="4:4">
      <c r="D9357" s="94"/>
    </row>
    <row r="9358" spans="4:4">
      <c r="D9358" s="94"/>
    </row>
    <row r="9359" spans="4:4">
      <c r="D9359" s="94"/>
    </row>
    <row r="9360" spans="4:4">
      <c r="D9360" s="94"/>
    </row>
    <row r="9361" spans="4:4">
      <c r="D9361" s="94"/>
    </row>
    <row r="9362" spans="4:4">
      <c r="D9362" s="94"/>
    </row>
    <row r="9363" spans="4:4">
      <c r="D9363" s="94"/>
    </row>
    <row r="9364" spans="4:4">
      <c r="D9364" s="94"/>
    </row>
    <row r="9365" spans="4:4">
      <c r="D9365" s="94"/>
    </row>
    <row r="9366" spans="4:4">
      <c r="D9366" s="94"/>
    </row>
    <row r="9367" spans="4:4">
      <c r="D9367" s="94"/>
    </row>
    <row r="9368" spans="4:4">
      <c r="D9368" s="94"/>
    </row>
    <row r="9369" spans="4:4">
      <c r="D9369" s="94"/>
    </row>
    <row r="9370" spans="4:4">
      <c r="D9370" s="94"/>
    </row>
    <row r="9371" spans="4:4">
      <c r="D9371" s="94"/>
    </row>
    <row r="9372" spans="4:4">
      <c r="D9372" s="94"/>
    </row>
    <row r="9373" spans="4:4">
      <c r="D9373" s="94"/>
    </row>
    <row r="9374" spans="4:4">
      <c r="D9374" s="94"/>
    </row>
    <row r="9375" spans="4:4">
      <c r="D9375" s="94"/>
    </row>
    <row r="9376" spans="4:4">
      <c r="D9376" s="94"/>
    </row>
    <row r="9377" spans="4:4">
      <c r="D9377" s="94"/>
    </row>
    <row r="9378" spans="4:4">
      <c r="D9378" s="94"/>
    </row>
    <row r="9379" spans="4:4">
      <c r="D9379" s="94"/>
    </row>
    <row r="9380" spans="4:4">
      <c r="D9380" s="94"/>
    </row>
    <row r="9381" spans="4:4">
      <c r="D9381" s="94"/>
    </row>
    <row r="9382" spans="4:4">
      <c r="D9382" s="94"/>
    </row>
    <row r="9383" spans="4:4">
      <c r="D9383" s="94"/>
    </row>
    <row r="9384" spans="4:4">
      <c r="D9384" s="94"/>
    </row>
    <row r="9385" spans="4:4">
      <c r="D9385" s="94"/>
    </row>
    <row r="9386" spans="4:4">
      <c r="D9386" s="94"/>
    </row>
    <row r="9387" spans="4:4">
      <c r="D9387" s="94"/>
    </row>
    <row r="9388" spans="4:4">
      <c r="D9388" s="94"/>
    </row>
    <row r="9389" spans="4:4">
      <c r="D9389" s="94"/>
    </row>
    <row r="9390" spans="4:4">
      <c r="D9390" s="94"/>
    </row>
    <row r="9391" spans="4:4">
      <c r="D9391" s="94"/>
    </row>
    <row r="9392" spans="4:4">
      <c r="D9392" s="94"/>
    </row>
    <row r="9393" spans="4:4">
      <c r="D9393" s="94"/>
    </row>
    <row r="9394" spans="4:4">
      <c r="D9394" s="94"/>
    </row>
    <row r="9395" spans="4:4">
      <c r="D9395" s="94"/>
    </row>
    <row r="9396" spans="4:4">
      <c r="D9396" s="94"/>
    </row>
    <row r="9397" spans="4:4">
      <c r="D9397" s="94"/>
    </row>
    <row r="9398" spans="4:4">
      <c r="D9398" s="94"/>
    </row>
    <row r="9399" spans="4:4">
      <c r="D9399" s="94"/>
    </row>
    <row r="9400" spans="4:4">
      <c r="D9400" s="94"/>
    </row>
    <row r="9401" spans="4:4">
      <c r="D9401" s="94"/>
    </row>
    <row r="9402" spans="4:4">
      <c r="D9402" s="94"/>
    </row>
    <row r="9403" spans="4:4">
      <c r="D9403" s="94"/>
    </row>
    <row r="9404" spans="4:4">
      <c r="D9404" s="94"/>
    </row>
    <row r="9405" spans="4:4">
      <c r="D9405" s="94"/>
    </row>
    <row r="9406" spans="4:4">
      <c r="D9406" s="94"/>
    </row>
    <row r="9407" spans="4:4">
      <c r="D9407" s="94"/>
    </row>
    <row r="9408" spans="4:4">
      <c r="D9408" s="94"/>
    </row>
    <row r="9409" spans="4:4">
      <c r="D9409" s="94"/>
    </row>
    <row r="9410" spans="4:4">
      <c r="D9410" s="94"/>
    </row>
    <row r="9411" spans="4:4">
      <c r="D9411" s="94"/>
    </row>
    <row r="9412" spans="4:4">
      <c r="D9412" s="94"/>
    </row>
    <row r="9413" spans="4:4">
      <c r="D9413" s="94"/>
    </row>
    <row r="9414" spans="4:4">
      <c r="D9414" s="94"/>
    </row>
    <row r="9415" spans="4:4">
      <c r="D9415" s="94"/>
    </row>
    <row r="9416" spans="4:4">
      <c r="D9416" s="94"/>
    </row>
    <row r="9417" spans="4:4">
      <c r="D9417" s="94"/>
    </row>
    <row r="9418" spans="4:4">
      <c r="D9418" s="94"/>
    </row>
    <row r="9419" spans="4:4">
      <c r="D9419" s="94"/>
    </row>
    <row r="9420" spans="4:4">
      <c r="D9420" s="94"/>
    </row>
    <row r="9421" spans="4:4">
      <c r="D9421" s="94"/>
    </row>
    <row r="9422" spans="4:4">
      <c r="D9422" s="94"/>
    </row>
    <row r="9423" spans="4:4">
      <c r="D9423" s="94"/>
    </row>
    <row r="9424" spans="4:4">
      <c r="D9424" s="94"/>
    </row>
    <row r="9425" spans="4:4">
      <c r="D9425" s="94"/>
    </row>
    <row r="9426" spans="4:4">
      <c r="D9426" s="94"/>
    </row>
    <row r="9427" spans="4:4">
      <c r="D9427" s="94"/>
    </row>
    <row r="9428" spans="4:4">
      <c r="D9428" s="94"/>
    </row>
    <row r="9429" spans="4:4">
      <c r="D9429" s="94"/>
    </row>
    <row r="9430" spans="4:4">
      <c r="D9430" s="94"/>
    </row>
    <row r="9431" spans="4:4">
      <c r="D9431" s="94"/>
    </row>
    <row r="9432" spans="4:4">
      <c r="D9432" s="94"/>
    </row>
    <row r="9433" spans="4:4">
      <c r="D9433" s="94"/>
    </row>
    <row r="9434" spans="4:4">
      <c r="D9434" s="94"/>
    </row>
    <row r="9435" spans="4:4">
      <c r="D9435" s="94"/>
    </row>
    <row r="9436" spans="4:4">
      <c r="D9436" s="94"/>
    </row>
    <row r="9437" spans="4:4">
      <c r="D9437" s="94"/>
    </row>
    <row r="9438" spans="4:4">
      <c r="D9438" s="94"/>
    </row>
    <row r="9439" spans="4:4">
      <c r="D9439" s="94"/>
    </row>
    <row r="9440" spans="4:4">
      <c r="D9440" s="94"/>
    </row>
    <row r="9441" spans="4:4">
      <c r="D9441" s="94"/>
    </row>
    <row r="9442" spans="4:4">
      <c r="D9442" s="94"/>
    </row>
    <row r="9443" spans="4:4">
      <c r="D9443" s="94"/>
    </row>
    <row r="9444" spans="4:4">
      <c r="D9444" s="94"/>
    </row>
    <row r="9445" spans="4:4">
      <c r="D9445" s="94"/>
    </row>
    <row r="9446" spans="4:4">
      <c r="D9446" s="94"/>
    </row>
    <row r="9447" spans="4:4">
      <c r="D9447" s="94"/>
    </row>
    <row r="9448" spans="4:4">
      <c r="D9448" s="94"/>
    </row>
    <row r="9449" spans="4:4">
      <c r="D9449" s="94"/>
    </row>
    <row r="9450" spans="4:4">
      <c r="D9450" s="94"/>
    </row>
    <row r="9451" spans="4:4">
      <c r="D9451" s="94"/>
    </row>
    <row r="9452" spans="4:4">
      <c r="D9452" s="94"/>
    </row>
    <row r="9453" spans="4:4">
      <c r="D9453" s="94"/>
    </row>
    <row r="9454" spans="4:4">
      <c r="D9454" s="94"/>
    </row>
    <row r="9455" spans="4:4">
      <c r="D9455" s="94"/>
    </row>
    <row r="9456" spans="4:4">
      <c r="D9456" s="94"/>
    </row>
    <row r="9457" spans="4:4">
      <c r="D9457" s="94"/>
    </row>
    <row r="9458" spans="4:4">
      <c r="D9458" s="94"/>
    </row>
    <row r="9459" spans="4:4">
      <c r="D9459" s="94"/>
    </row>
    <row r="9460" spans="4:4">
      <c r="D9460" s="94"/>
    </row>
    <row r="9461" spans="4:4">
      <c r="D9461" s="94"/>
    </row>
    <row r="9462" spans="4:4">
      <c r="D9462" s="94"/>
    </row>
    <row r="9463" spans="4:4">
      <c r="D9463" s="94"/>
    </row>
    <row r="9464" spans="4:4">
      <c r="D9464" s="94"/>
    </row>
    <row r="9465" spans="4:4">
      <c r="D9465" s="94"/>
    </row>
    <row r="9466" spans="4:4">
      <c r="D9466" s="94"/>
    </row>
    <row r="9467" spans="4:4">
      <c r="D9467" s="94"/>
    </row>
    <row r="9468" spans="4:4">
      <c r="D9468" s="94"/>
    </row>
    <row r="9469" spans="4:4">
      <c r="D9469" s="94"/>
    </row>
    <row r="9470" spans="4:4">
      <c r="D9470" s="94"/>
    </row>
    <row r="9471" spans="4:4">
      <c r="D9471" s="94"/>
    </row>
    <row r="9472" spans="4:4">
      <c r="D9472" s="94"/>
    </row>
    <row r="9473" spans="4:4">
      <c r="D9473" s="94"/>
    </row>
    <row r="9474" spans="4:4">
      <c r="D9474" s="94"/>
    </row>
    <row r="9475" spans="4:4">
      <c r="D9475" s="94"/>
    </row>
    <row r="9476" spans="4:4">
      <c r="D9476" s="94"/>
    </row>
    <row r="9477" spans="4:4">
      <c r="D9477" s="94"/>
    </row>
    <row r="9478" spans="4:4">
      <c r="D9478" s="94"/>
    </row>
    <row r="9479" spans="4:4">
      <c r="D9479" s="94"/>
    </row>
    <row r="9480" spans="4:4">
      <c r="D9480" s="94"/>
    </row>
    <row r="9481" spans="4:4">
      <c r="D9481" s="94"/>
    </row>
    <row r="9482" spans="4:4">
      <c r="D9482" s="94"/>
    </row>
    <row r="9483" spans="4:4">
      <c r="D9483" s="94"/>
    </row>
    <row r="9484" spans="4:4">
      <c r="D9484" s="94"/>
    </row>
    <row r="9485" spans="4:4">
      <c r="D9485" s="94"/>
    </row>
    <row r="9486" spans="4:4">
      <c r="D9486" s="94"/>
    </row>
    <row r="9487" spans="4:4">
      <c r="D9487" s="94"/>
    </row>
    <row r="9488" spans="4:4">
      <c r="D9488" s="94"/>
    </row>
    <row r="9489" spans="4:4">
      <c r="D9489" s="94"/>
    </row>
    <row r="9490" spans="4:4">
      <c r="D9490" s="94"/>
    </row>
    <row r="9491" spans="4:4">
      <c r="D9491" s="94"/>
    </row>
    <row r="9492" spans="4:4">
      <c r="D9492" s="94"/>
    </row>
    <row r="9493" spans="4:4">
      <c r="D9493" s="94"/>
    </row>
    <row r="9494" spans="4:4">
      <c r="D9494" s="94"/>
    </row>
    <row r="9495" spans="4:4">
      <c r="D9495" s="94"/>
    </row>
    <row r="9496" spans="4:4">
      <c r="D9496" s="94"/>
    </row>
    <row r="9497" spans="4:4">
      <c r="D9497" s="94"/>
    </row>
    <row r="9498" spans="4:4">
      <c r="D9498" s="94"/>
    </row>
    <row r="9499" spans="4:4">
      <c r="D9499" s="94"/>
    </row>
    <row r="9500" spans="4:4">
      <c r="D9500" s="94"/>
    </row>
    <row r="9501" spans="4:4">
      <c r="D9501" s="94"/>
    </row>
    <row r="9502" spans="4:4">
      <c r="D9502" s="94"/>
    </row>
    <row r="9503" spans="4:4">
      <c r="D9503" s="94"/>
    </row>
    <row r="9504" spans="4:4">
      <c r="D9504" s="94"/>
    </row>
    <row r="9505" spans="4:4">
      <c r="D9505" s="94"/>
    </row>
    <row r="9506" spans="4:4">
      <c r="D9506" s="94"/>
    </row>
    <row r="9507" spans="4:4">
      <c r="D9507" s="94"/>
    </row>
    <row r="9508" spans="4:4">
      <c r="D9508" s="94"/>
    </row>
    <row r="9509" spans="4:4">
      <c r="D9509" s="94"/>
    </row>
    <row r="9510" spans="4:4">
      <c r="D9510" s="94"/>
    </row>
    <row r="9511" spans="4:4">
      <c r="D9511" s="94"/>
    </row>
    <row r="9512" spans="4:4">
      <c r="D9512" s="94"/>
    </row>
    <row r="9513" spans="4:4">
      <c r="D9513" s="94"/>
    </row>
    <row r="9514" spans="4:4">
      <c r="D9514" s="94"/>
    </row>
    <row r="9515" spans="4:4">
      <c r="D9515" s="94"/>
    </row>
    <row r="9516" spans="4:4">
      <c r="D9516" s="94"/>
    </row>
    <row r="9517" spans="4:4">
      <c r="D9517" s="94"/>
    </row>
    <row r="9518" spans="4:4">
      <c r="D9518" s="94"/>
    </row>
    <row r="9519" spans="4:4">
      <c r="D9519" s="94"/>
    </row>
    <row r="9520" spans="4:4">
      <c r="D9520" s="94"/>
    </row>
    <row r="9521" spans="4:4">
      <c r="D9521" s="94"/>
    </row>
    <row r="9522" spans="4:4">
      <c r="D9522" s="94"/>
    </row>
    <row r="9523" spans="4:4">
      <c r="D9523" s="94"/>
    </row>
    <row r="9524" spans="4:4">
      <c r="D9524" s="94"/>
    </row>
    <row r="9525" spans="4:4">
      <c r="D9525" s="94"/>
    </row>
    <row r="9526" spans="4:4">
      <c r="D9526" s="94"/>
    </row>
    <row r="9527" spans="4:4">
      <c r="D9527" s="94"/>
    </row>
    <row r="9528" spans="4:4">
      <c r="D9528" s="94"/>
    </row>
    <row r="9529" spans="4:4">
      <c r="D9529" s="94"/>
    </row>
    <row r="9530" spans="4:4">
      <c r="D9530" s="94"/>
    </row>
    <row r="9531" spans="4:4">
      <c r="D9531" s="94"/>
    </row>
    <row r="9532" spans="4:4">
      <c r="D9532" s="94"/>
    </row>
    <row r="9533" spans="4:4">
      <c r="D9533" s="94"/>
    </row>
    <row r="9534" spans="4:4">
      <c r="D9534" s="94"/>
    </row>
    <row r="9535" spans="4:4">
      <c r="D9535" s="94"/>
    </row>
    <row r="9536" spans="4:4">
      <c r="D9536" s="94"/>
    </row>
    <row r="9537" spans="4:4">
      <c r="D9537" s="94"/>
    </row>
    <row r="9538" spans="4:4">
      <c r="D9538" s="94"/>
    </row>
    <row r="9539" spans="4:4">
      <c r="D9539" s="94"/>
    </row>
    <row r="9540" spans="4:4">
      <c r="D9540" s="94"/>
    </row>
    <row r="9541" spans="4:4">
      <c r="D9541" s="94"/>
    </row>
    <row r="9542" spans="4:4">
      <c r="D9542" s="94"/>
    </row>
    <row r="9543" spans="4:4">
      <c r="D9543" s="94"/>
    </row>
    <row r="9544" spans="4:4">
      <c r="D9544" s="94"/>
    </row>
    <row r="9545" spans="4:4">
      <c r="D9545" s="94"/>
    </row>
    <row r="9546" spans="4:4">
      <c r="D9546" s="94"/>
    </row>
    <row r="9547" spans="4:4">
      <c r="D9547" s="94"/>
    </row>
    <row r="9548" spans="4:4">
      <c r="D9548" s="94"/>
    </row>
    <row r="9549" spans="4:4">
      <c r="D9549" s="94"/>
    </row>
    <row r="9550" spans="4:4">
      <c r="D9550" s="94"/>
    </row>
    <row r="9551" spans="4:4">
      <c r="D9551" s="94"/>
    </row>
    <row r="9552" spans="4:4">
      <c r="D9552" s="94"/>
    </row>
    <row r="9553" spans="4:4">
      <c r="D9553" s="94"/>
    </row>
    <row r="9554" spans="4:4">
      <c r="D9554" s="94"/>
    </row>
    <row r="9555" spans="4:4">
      <c r="D9555" s="94"/>
    </row>
    <row r="9556" spans="4:4">
      <c r="D9556" s="94"/>
    </row>
    <row r="9557" spans="4:4">
      <c r="D9557" s="94"/>
    </row>
    <row r="9558" spans="4:4">
      <c r="D9558" s="94"/>
    </row>
    <row r="9559" spans="4:4">
      <c r="D9559" s="94"/>
    </row>
    <row r="9560" spans="4:4">
      <c r="D9560" s="94"/>
    </row>
    <row r="9561" spans="4:4">
      <c r="D9561" s="94"/>
    </row>
    <row r="9562" spans="4:4">
      <c r="D9562" s="94"/>
    </row>
    <row r="9563" spans="4:4">
      <c r="D9563" s="94"/>
    </row>
    <row r="9564" spans="4:4">
      <c r="D9564" s="94"/>
    </row>
    <row r="9565" spans="4:4">
      <c r="D9565" s="94"/>
    </row>
    <row r="9566" spans="4:4">
      <c r="D9566" s="94"/>
    </row>
    <row r="9567" spans="4:4">
      <c r="D9567" s="94"/>
    </row>
    <row r="9568" spans="4:4">
      <c r="D9568" s="94"/>
    </row>
    <row r="9569" spans="4:4">
      <c r="D9569" s="94"/>
    </row>
    <row r="9570" spans="4:4">
      <c r="D9570" s="94"/>
    </row>
    <row r="9571" spans="4:4">
      <c r="D9571" s="94"/>
    </row>
    <row r="9572" spans="4:4">
      <c r="D9572" s="94"/>
    </row>
    <row r="9573" spans="4:4">
      <c r="D9573" s="94"/>
    </row>
    <row r="9574" spans="4:4">
      <c r="D9574" s="94"/>
    </row>
    <row r="9575" spans="4:4">
      <c r="D9575" s="94"/>
    </row>
    <row r="9576" spans="4:4">
      <c r="D9576" s="94"/>
    </row>
    <row r="9577" spans="4:4">
      <c r="D9577" s="94"/>
    </row>
    <row r="9578" spans="4:4">
      <c r="D9578" s="94"/>
    </row>
    <row r="9579" spans="4:4">
      <c r="D9579" s="94"/>
    </row>
    <row r="9580" spans="4:4">
      <c r="D9580" s="94"/>
    </row>
    <row r="9581" spans="4:4">
      <c r="D9581" s="94"/>
    </row>
    <row r="9582" spans="4:4">
      <c r="D9582" s="94"/>
    </row>
    <row r="9583" spans="4:4">
      <c r="D9583" s="94"/>
    </row>
    <row r="9584" spans="4:4">
      <c r="D9584" s="94"/>
    </row>
    <row r="9585" spans="4:4">
      <c r="D9585" s="94"/>
    </row>
    <row r="9586" spans="4:4">
      <c r="D9586" s="94"/>
    </row>
    <row r="9587" spans="4:4">
      <c r="D9587" s="94"/>
    </row>
    <row r="9588" spans="4:4">
      <c r="D9588" s="94"/>
    </row>
    <row r="9589" spans="4:4">
      <c r="D9589" s="94"/>
    </row>
    <row r="9590" spans="4:4">
      <c r="D9590" s="94"/>
    </row>
    <row r="9591" spans="4:4">
      <c r="D9591" s="94"/>
    </row>
    <row r="9592" spans="4:4">
      <c r="D9592" s="94"/>
    </row>
    <row r="9593" spans="4:4">
      <c r="D9593" s="94"/>
    </row>
    <row r="9594" spans="4:4">
      <c r="D9594" s="94"/>
    </row>
    <row r="9595" spans="4:4">
      <c r="D9595" s="94"/>
    </row>
    <row r="9596" spans="4:4">
      <c r="D9596" s="94"/>
    </row>
    <row r="9597" spans="4:4">
      <c r="D9597" s="94"/>
    </row>
    <row r="9598" spans="4:4">
      <c r="D9598" s="94"/>
    </row>
    <row r="9599" spans="4:4">
      <c r="D9599" s="94"/>
    </row>
    <row r="9600" spans="4:4">
      <c r="D9600" s="94"/>
    </row>
    <row r="9601" spans="4:4">
      <c r="D9601" s="94"/>
    </row>
    <row r="9602" spans="4:4">
      <c r="D9602" s="94"/>
    </row>
    <row r="9603" spans="4:4">
      <c r="D9603" s="94"/>
    </row>
    <row r="9604" spans="4:4">
      <c r="D9604" s="94"/>
    </row>
    <row r="9605" spans="4:4">
      <c r="D9605" s="94"/>
    </row>
    <row r="9606" spans="4:4">
      <c r="D9606" s="94"/>
    </row>
    <row r="9607" spans="4:4">
      <c r="D9607" s="94"/>
    </row>
    <row r="9608" spans="4:4">
      <c r="D9608" s="94"/>
    </row>
    <row r="9609" spans="4:4">
      <c r="D9609" s="94"/>
    </row>
    <row r="9610" spans="4:4">
      <c r="D9610" s="94"/>
    </row>
    <row r="9611" spans="4:4">
      <c r="D9611" s="94"/>
    </row>
    <row r="9612" spans="4:4">
      <c r="D9612" s="94"/>
    </row>
    <row r="9613" spans="4:4">
      <c r="D9613" s="94"/>
    </row>
    <row r="9614" spans="4:4">
      <c r="D9614" s="94"/>
    </row>
    <row r="9615" spans="4:4">
      <c r="D9615" s="94"/>
    </row>
    <row r="9616" spans="4:4">
      <c r="D9616" s="94"/>
    </row>
    <row r="9617" spans="4:4">
      <c r="D9617" s="94"/>
    </row>
    <row r="9618" spans="4:4">
      <c r="D9618" s="94"/>
    </row>
    <row r="9619" spans="4:4">
      <c r="D9619" s="94"/>
    </row>
    <row r="9620" spans="4:4">
      <c r="D9620" s="94"/>
    </row>
    <row r="9621" spans="4:4">
      <c r="D9621" s="94"/>
    </row>
    <row r="9622" spans="4:4">
      <c r="D9622" s="94"/>
    </row>
    <row r="9623" spans="4:4">
      <c r="D9623" s="94"/>
    </row>
    <row r="9624" spans="4:4">
      <c r="D9624" s="94"/>
    </row>
    <row r="9625" spans="4:4">
      <c r="D9625" s="94"/>
    </row>
    <row r="9626" spans="4:4">
      <c r="D9626" s="94"/>
    </row>
    <row r="9627" spans="4:4">
      <c r="D9627" s="94"/>
    </row>
    <row r="9628" spans="4:4">
      <c r="D9628" s="94"/>
    </row>
    <row r="9629" spans="4:4">
      <c r="D9629" s="94"/>
    </row>
    <row r="9630" spans="4:4">
      <c r="D9630" s="94"/>
    </row>
    <row r="9631" spans="4:4">
      <c r="D9631" s="94"/>
    </row>
    <row r="9632" spans="4:4">
      <c r="D9632" s="94"/>
    </row>
    <row r="9633" spans="4:4">
      <c r="D9633" s="94"/>
    </row>
    <row r="9634" spans="4:4">
      <c r="D9634" s="94"/>
    </row>
    <row r="9635" spans="4:4">
      <c r="D9635" s="94"/>
    </row>
    <row r="9636" spans="4:4">
      <c r="D9636" s="94"/>
    </row>
    <row r="9637" spans="4:4">
      <c r="D9637" s="94"/>
    </row>
    <row r="9638" spans="4:4">
      <c r="D9638" s="94"/>
    </row>
    <row r="9639" spans="4:4">
      <c r="D9639" s="94"/>
    </row>
    <row r="9640" spans="4:4">
      <c r="D9640" s="94"/>
    </row>
    <row r="9641" spans="4:4">
      <c r="D9641" s="94"/>
    </row>
    <row r="9642" spans="4:4">
      <c r="D9642" s="94"/>
    </row>
    <row r="9643" spans="4:4">
      <c r="D9643" s="94"/>
    </row>
    <row r="9644" spans="4:4">
      <c r="D9644" s="94"/>
    </row>
    <row r="9645" spans="4:4">
      <c r="D9645" s="94"/>
    </row>
    <row r="9646" spans="4:4">
      <c r="D9646" s="94"/>
    </row>
    <row r="9647" spans="4:4">
      <c r="D9647" s="94"/>
    </row>
    <row r="9648" spans="4:4">
      <c r="D9648" s="94"/>
    </row>
    <row r="9649" spans="4:4">
      <c r="D9649" s="94"/>
    </row>
    <row r="9650" spans="4:4">
      <c r="D9650" s="94"/>
    </row>
    <row r="9651" spans="4:4">
      <c r="D9651" s="94"/>
    </row>
    <row r="9652" spans="4:4">
      <c r="D9652" s="94"/>
    </row>
    <row r="9653" spans="4:4">
      <c r="D9653" s="94"/>
    </row>
    <row r="9654" spans="4:4">
      <c r="D9654" s="94"/>
    </row>
    <row r="9655" spans="4:4">
      <c r="D9655" s="94"/>
    </row>
    <row r="9656" spans="4:4">
      <c r="D9656" s="94"/>
    </row>
    <row r="9657" spans="4:4">
      <c r="D9657" s="94"/>
    </row>
    <row r="9658" spans="4:4">
      <c r="D9658" s="94"/>
    </row>
    <row r="9659" spans="4:4">
      <c r="D9659" s="94"/>
    </row>
    <row r="9660" spans="4:4">
      <c r="D9660" s="94"/>
    </row>
    <row r="9661" spans="4:4">
      <c r="D9661" s="94"/>
    </row>
    <row r="9662" spans="4:4">
      <c r="D9662" s="94"/>
    </row>
    <row r="9663" spans="4:4">
      <c r="D9663" s="94"/>
    </row>
    <row r="9664" spans="4:4">
      <c r="D9664" s="94"/>
    </row>
    <row r="9665" spans="4:4">
      <c r="D9665" s="94"/>
    </row>
    <row r="9666" spans="4:4">
      <c r="D9666" s="94"/>
    </row>
    <row r="9667" spans="4:4">
      <c r="D9667" s="94"/>
    </row>
    <row r="9668" spans="4:4">
      <c r="D9668" s="94"/>
    </row>
    <row r="9669" spans="4:4">
      <c r="D9669" s="94"/>
    </row>
    <row r="9670" spans="4:4">
      <c r="D9670" s="94"/>
    </row>
    <row r="9671" spans="4:4">
      <c r="D9671" s="94"/>
    </row>
    <row r="9672" spans="4:4">
      <c r="D9672" s="94"/>
    </row>
    <row r="9673" spans="4:4">
      <c r="D9673" s="94"/>
    </row>
    <row r="9674" spans="4:4">
      <c r="D9674" s="94"/>
    </row>
    <row r="9675" spans="4:4">
      <c r="D9675" s="94"/>
    </row>
    <row r="9676" spans="4:4">
      <c r="D9676" s="94"/>
    </row>
    <row r="9677" spans="4:4">
      <c r="D9677" s="94"/>
    </row>
    <row r="9678" spans="4:4">
      <c r="D9678" s="94"/>
    </row>
    <row r="9679" spans="4:4">
      <c r="D9679" s="94"/>
    </row>
    <row r="9680" spans="4:4">
      <c r="D9680" s="94"/>
    </row>
    <row r="9681" spans="4:4">
      <c r="D9681" s="94"/>
    </row>
    <row r="9682" spans="4:4">
      <c r="D9682" s="94"/>
    </row>
    <row r="9683" spans="4:4">
      <c r="D9683" s="94"/>
    </row>
    <row r="9684" spans="4:4">
      <c r="D9684" s="94"/>
    </row>
    <row r="9685" spans="4:4">
      <c r="D9685" s="94"/>
    </row>
    <row r="9686" spans="4:4">
      <c r="D9686" s="94"/>
    </row>
    <row r="9687" spans="4:4">
      <c r="D9687" s="94"/>
    </row>
    <row r="9688" spans="4:4">
      <c r="D9688" s="94"/>
    </row>
    <row r="9689" spans="4:4">
      <c r="D9689" s="94"/>
    </row>
    <row r="9690" spans="4:4">
      <c r="D9690" s="94"/>
    </row>
    <row r="9691" spans="4:4">
      <c r="D9691" s="94"/>
    </row>
    <row r="9692" spans="4:4">
      <c r="D9692" s="94"/>
    </row>
    <row r="9693" spans="4:4">
      <c r="D9693" s="94"/>
    </row>
    <row r="9694" spans="4:4">
      <c r="D9694" s="94"/>
    </row>
    <row r="9695" spans="4:4">
      <c r="D9695" s="94"/>
    </row>
    <row r="9696" spans="4:4">
      <c r="D9696" s="94"/>
    </row>
    <row r="9697" spans="4:4">
      <c r="D9697" s="94"/>
    </row>
    <row r="9698" spans="4:4">
      <c r="D9698" s="94"/>
    </row>
    <row r="9699" spans="4:4">
      <c r="D9699" s="94"/>
    </row>
    <row r="9700" spans="4:4">
      <c r="D9700" s="94"/>
    </row>
    <row r="9701" spans="4:4">
      <c r="D9701" s="94"/>
    </row>
    <row r="9702" spans="4:4">
      <c r="D9702" s="94"/>
    </row>
    <row r="9703" spans="4:4">
      <c r="D9703" s="94"/>
    </row>
    <row r="9704" spans="4:4">
      <c r="D9704" s="94"/>
    </row>
    <row r="9705" spans="4:4">
      <c r="D9705" s="94"/>
    </row>
    <row r="9706" spans="4:4">
      <c r="D9706" s="94"/>
    </row>
    <row r="9707" spans="4:4">
      <c r="D9707" s="94"/>
    </row>
    <row r="9708" spans="4:4">
      <c r="D9708" s="94"/>
    </row>
    <row r="9709" spans="4:4">
      <c r="D9709" s="94"/>
    </row>
    <row r="9710" spans="4:4">
      <c r="D9710" s="94"/>
    </row>
    <row r="9711" spans="4:4">
      <c r="D9711" s="94"/>
    </row>
    <row r="9712" spans="4:4">
      <c r="D9712" s="94"/>
    </row>
    <row r="9713" spans="4:4">
      <c r="D9713" s="94"/>
    </row>
    <row r="9714" spans="4:4">
      <c r="D9714" s="94"/>
    </row>
    <row r="9715" spans="4:4">
      <c r="D9715" s="94"/>
    </row>
    <row r="9716" spans="4:4">
      <c r="D9716" s="94"/>
    </row>
    <row r="9717" spans="4:4">
      <c r="D9717" s="94"/>
    </row>
    <row r="9718" spans="4:4">
      <c r="D9718" s="94"/>
    </row>
    <row r="9719" spans="4:4">
      <c r="D9719" s="94"/>
    </row>
    <row r="9720" spans="4:4">
      <c r="D9720" s="94"/>
    </row>
    <row r="9721" spans="4:4">
      <c r="D9721" s="94"/>
    </row>
    <row r="9722" spans="4:4">
      <c r="D9722" s="94"/>
    </row>
    <row r="9723" spans="4:4">
      <c r="D9723" s="94"/>
    </row>
    <row r="9724" spans="4:4">
      <c r="D9724" s="94"/>
    </row>
    <row r="9725" spans="4:4">
      <c r="D9725" s="94"/>
    </row>
    <row r="9726" spans="4:4">
      <c r="D9726" s="94"/>
    </row>
    <row r="9727" spans="4:4">
      <c r="D9727" s="94"/>
    </row>
    <row r="9728" spans="4:4">
      <c r="D9728" s="94"/>
    </row>
    <row r="9729" spans="4:4">
      <c r="D9729" s="94"/>
    </row>
    <row r="9730" spans="4:4">
      <c r="D9730" s="94"/>
    </row>
    <row r="9731" spans="4:4">
      <c r="D9731" s="94"/>
    </row>
    <row r="9732" spans="4:4">
      <c r="D9732" s="94"/>
    </row>
    <row r="9733" spans="4:4">
      <c r="D9733" s="94"/>
    </row>
    <row r="9734" spans="4:4">
      <c r="D9734" s="94"/>
    </row>
    <row r="9735" spans="4:4">
      <c r="D9735" s="94"/>
    </row>
    <row r="9736" spans="4:4">
      <c r="D9736" s="94"/>
    </row>
    <row r="9737" spans="4:4">
      <c r="D9737" s="94"/>
    </row>
    <row r="9738" spans="4:4">
      <c r="D9738" s="94"/>
    </row>
    <row r="9739" spans="4:4">
      <c r="D9739" s="94"/>
    </row>
    <row r="9740" spans="4:4">
      <c r="D9740" s="94"/>
    </row>
    <row r="9741" spans="4:4">
      <c r="D9741" s="94"/>
    </row>
    <row r="9742" spans="4:4">
      <c r="D9742" s="94"/>
    </row>
    <row r="9743" spans="4:4">
      <c r="D9743" s="94"/>
    </row>
    <row r="9744" spans="4:4">
      <c r="D9744" s="94"/>
    </row>
    <row r="9745" spans="4:4">
      <c r="D9745" s="94"/>
    </row>
    <row r="9746" spans="4:4">
      <c r="D9746" s="94"/>
    </row>
    <row r="9747" spans="4:4">
      <c r="D9747" s="94"/>
    </row>
    <row r="9748" spans="4:4">
      <c r="D9748" s="94"/>
    </row>
    <row r="9749" spans="4:4">
      <c r="D9749" s="94"/>
    </row>
    <row r="9750" spans="4:4">
      <c r="D9750" s="94"/>
    </row>
    <row r="9751" spans="4:4">
      <c r="D9751" s="94"/>
    </row>
    <row r="9752" spans="4:4">
      <c r="D9752" s="94"/>
    </row>
    <row r="9753" spans="4:4">
      <c r="D9753" s="94"/>
    </row>
    <row r="9754" spans="4:4">
      <c r="D9754" s="94"/>
    </row>
    <row r="9755" spans="4:4">
      <c r="D9755" s="94"/>
    </row>
    <row r="9756" spans="4:4">
      <c r="D9756" s="94"/>
    </row>
    <row r="9757" spans="4:4">
      <c r="D9757" s="94"/>
    </row>
    <row r="9758" spans="4:4">
      <c r="D9758" s="94"/>
    </row>
    <row r="9759" spans="4:4">
      <c r="D9759" s="94"/>
    </row>
    <row r="9760" spans="4:4">
      <c r="D9760" s="94"/>
    </row>
    <row r="9761" spans="4:4">
      <c r="D9761" s="94"/>
    </row>
    <row r="9762" spans="4:4">
      <c r="D9762" s="94"/>
    </row>
    <row r="9763" spans="4:4">
      <c r="D9763" s="94"/>
    </row>
    <row r="9764" spans="4:4">
      <c r="D9764" s="94"/>
    </row>
    <row r="9765" spans="4:4">
      <c r="D9765" s="94"/>
    </row>
    <row r="9766" spans="4:4">
      <c r="D9766" s="94"/>
    </row>
    <row r="9767" spans="4:4">
      <c r="D9767" s="94"/>
    </row>
    <row r="9768" spans="4:4">
      <c r="D9768" s="94"/>
    </row>
    <row r="9769" spans="4:4">
      <c r="D9769" s="94"/>
    </row>
    <row r="9770" spans="4:4">
      <c r="D9770" s="94"/>
    </row>
    <row r="9771" spans="4:4">
      <c r="D9771" s="94"/>
    </row>
    <row r="9772" spans="4:4">
      <c r="D9772" s="94"/>
    </row>
    <row r="9773" spans="4:4">
      <c r="D9773" s="94"/>
    </row>
    <row r="9774" spans="4:4">
      <c r="D9774" s="94"/>
    </row>
    <row r="9775" spans="4:4">
      <c r="D9775" s="94"/>
    </row>
    <row r="9776" spans="4:4">
      <c r="D9776" s="94"/>
    </row>
    <row r="9777" spans="4:4">
      <c r="D9777" s="94"/>
    </row>
    <row r="9778" spans="4:4">
      <c r="D9778" s="94"/>
    </row>
    <row r="9779" spans="4:4">
      <c r="D9779" s="94"/>
    </row>
    <row r="9780" spans="4:4">
      <c r="D9780" s="94"/>
    </row>
    <row r="9781" spans="4:4">
      <c r="D9781" s="94"/>
    </row>
    <row r="9782" spans="4:4">
      <c r="D9782" s="94"/>
    </row>
    <row r="9783" spans="4:4">
      <c r="D9783" s="94"/>
    </row>
    <row r="9784" spans="4:4">
      <c r="D9784" s="94"/>
    </row>
    <row r="9785" spans="4:4">
      <c r="D9785" s="94"/>
    </row>
    <row r="9786" spans="4:4">
      <c r="D9786" s="94"/>
    </row>
    <row r="9787" spans="4:4">
      <c r="D9787" s="94"/>
    </row>
    <row r="9788" spans="4:4">
      <c r="D9788" s="94"/>
    </row>
    <row r="9789" spans="4:4">
      <c r="D9789" s="94"/>
    </row>
    <row r="9790" spans="4:4">
      <c r="D9790" s="94"/>
    </row>
    <row r="9791" spans="4:4">
      <c r="D9791" s="94"/>
    </row>
    <row r="9792" spans="4:4">
      <c r="D9792" s="94"/>
    </row>
    <row r="9793" spans="4:4">
      <c r="D9793" s="94"/>
    </row>
    <row r="9794" spans="4:4">
      <c r="D9794" s="94"/>
    </row>
    <row r="9795" spans="4:4">
      <c r="D9795" s="94"/>
    </row>
    <row r="9796" spans="4:4">
      <c r="D9796" s="94"/>
    </row>
    <row r="9797" spans="4:4">
      <c r="D9797" s="94"/>
    </row>
    <row r="9798" spans="4:4">
      <c r="D9798" s="94"/>
    </row>
    <row r="9799" spans="4:4">
      <c r="D9799" s="94"/>
    </row>
    <row r="9800" spans="4:4">
      <c r="D9800" s="94"/>
    </row>
    <row r="9801" spans="4:4">
      <c r="D9801" s="94"/>
    </row>
    <row r="9802" spans="4:4">
      <c r="D9802" s="94"/>
    </row>
    <row r="9803" spans="4:4">
      <c r="D9803" s="94"/>
    </row>
    <row r="9804" spans="4:4">
      <c r="D9804" s="94"/>
    </row>
    <row r="9805" spans="4:4">
      <c r="D9805" s="94"/>
    </row>
    <row r="9806" spans="4:4">
      <c r="D9806" s="94"/>
    </row>
    <row r="9807" spans="4:4">
      <c r="D9807" s="94"/>
    </row>
    <row r="9808" spans="4:4">
      <c r="D9808" s="94"/>
    </row>
    <row r="9809" spans="4:4">
      <c r="D9809" s="94"/>
    </row>
    <row r="9810" spans="4:4">
      <c r="D9810" s="94"/>
    </row>
    <row r="9811" spans="4:4">
      <c r="D9811" s="94"/>
    </row>
    <row r="9812" spans="4:4">
      <c r="D9812" s="94"/>
    </row>
    <row r="9813" spans="4:4">
      <c r="D9813" s="94"/>
    </row>
    <row r="9814" spans="4:4">
      <c r="D9814" s="94"/>
    </row>
    <row r="9815" spans="4:4">
      <c r="D9815" s="94"/>
    </row>
    <row r="9816" spans="4:4">
      <c r="D9816" s="94"/>
    </row>
    <row r="9817" spans="4:4">
      <c r="D9817" s="94"/>
    </row>
    <row r="9818" spans="4:4">
      <c r="D9818" s="94"/>
    </row>
    <row r="9819" spans="4:4">
      <c r="D9819" s="94"/>
    </row>
    <row r="9820" spans="4:4">
      <c r="D9820" s="94"/>
    </row>
    <row r="9821" spans="4:4">
      <c r="D9821" s="94"/>
    </row>
    <row r="9822" spans="4:4">
      <c r="D9822" s="94"/>
    </row>
    <row r="9823" spans="4:4">
      <c r="D9823" s="94"/>
    </row>
    <row r="9824" spans="4:4">
      <c r="D9824" s="94"/>
    </row>
    <row r="9825" spans="4:4">
      <c r="D9825" s="94"/>
    </row>
    <row r="9826" spans="4:4">
      <c r="D9826" s="94"/>
    </row>
    <row r="9827" spans="4:4">
      <c r="D9827" s="94"/>
    </row>
    <row r="9828" spans="4:4">
      <c r="D9828" s="94"/>
    </row>
    <row r="9829" spans="4:4">
      <c r="D9829" s="94"/>
    </row>
    <row r="9830" spans="4:4">
      <c r="D9830" s="94"/>
    </row>
    <row r="9831" spans="4:4">
      <c r="D9831" s="94"/>
    </row>
    <row r="9832" spans="4:4">
      <c r="D9832" s="94"/>
    </row>
    <row r="9833" spans="4:4">
      <c r="D9833" s="94"/>
    </row>
    <row r="9834" spans="4:4">
      <c r="D9834" s="94"/>
    </row>
    <row r="9835" spans="4:4">
      <c r="D9835" s="94"/>
    </row>
    <row r="9836" spans="4:4">
      <c r="D9836" s="94"/>
    </row>
    <row r="9837" spans="4:4">
      <c r="D9837" s="94"/>
    </row>
    <row r="9838" spans="4:4">
      <c r="D9838" s="94"/>
    </row>
    <row r="9839" spans="4:4">
      <c r="D9839" s="94"/>
    </row>
    <row r="9840" spans="4:4">
      <c r="D9840" s="94"/>
    </row>
    <row r="9841" spans="4:4">
      <c r="D9841" s="94"/>
    </row>
    <row r="9842" spans="4:4">
      <c r="D9842" s="94"/>
    </row>
    <row r="9843" spans="4:4">
      <c r="D9843" s="94"/>
    </row>
    <row r="9844" spans="4:4">
      <c r="D9844" s="94"/>
    </row>
    <row r="9845" spans="4:4">
      <c r="D9845" s="94"/>
    </row>
    <row r="9846" spans="4:4">
      <c r="D9846" s="94"/>
    </row>
    <row r="9847" spans="4:4">
      <c r="D9847" s="94"/>
    </row>
    <row r="9848" spans="4:4">
      <c r="D9848" s="94"/>
    </row>
    <row r="9849" spans="4:4">
      <c r="D9849" s="94"/>
    </row>
    <row r="9850" spans="4:4">
      <c r="D9850" s="94"/>
    </row>
    <row r="9851" spans="4:4">
      <c r="D9851" s="94"/>
    </row>
    <row r="9852" spans="4:4">
      <c r="D9852" s="94"/>
    </row>
    <row r="9853" spans="4:4">
      <c r="D9853" s="94"/>
    </row>
    <row r="9854" spans="4:4">
      <c r="D9854" s="94"/>
    </row>
    <row r="9855" spans="4:4">
      <c r="D9855" s="94"/>
    </row>
    <row r="9856" spans="4:4">
      <c r="D9856" s="94"/>
    </row>
    <row r="9857" spans="4:4">
      <c r="D9857" s="94"/>
    </row>
    <row r="9858" spans="4:4">
      <c r="D9858" s="94"/>
    </row>
    <row r="9859" spans="4:4">
      <c r="D9859" s="94"/>
    </row>
    <row r="9860" spans="4:4">
      <c r="D9860" s="94"/>
    </row>
    <row r="9861" spans="4:4">
      <c r="D9861" s="94"/>
    </row>
    <row r="9862" spans="4:4">
      <c r="D9862" s="94"/>
    </row>
    <row r="9863" spans="4:4">
      <c r="D9863" s="94"/>
    </row>
    <row r="9864" spans="4:4">
      <c r="D9864" s="94"/>
    </row>
    <row r="9865" spans="4:4">
      <c r="D9865" s="94"/>
    </row>
    <row r="9866" spans="4:4">
      <c r="D9866" s="94"/>
    </row>
    <row r="9867" spans="4:4">
      <c r="D9867" s="94"/>
    </row>
    <row r="9868" spans="4:4">
      <c r="D9868" s="94"/>
    </row>
    <row r="9869" spans="4:4">
      <c r="D9869" s="94"/>
    </row>
    <row r="9870" spans="4:4">
      <c r="D9870" s="94"/>
    </row>
    <row r="9871" spans="4:4">
      <c r="D9871" s="94"/>
    </row>
    <row r="9872" spans="4:4">
      <c r="D9872" s="94"/>
    </row>
    <row r="9873" spans="4:4">
      <c r="D9873" s="94"/>
    </row>
    <row r="9874" spans="4:4">
      <c r="D9874" s="94"/>
    </row>
    <row r="9875" spans="4:4">
      <c r="D9875" s="94"/>
    </row>
    <row r="9876" spans="4:4">
      <c r="D9876" s="94"/>
    </row>
    <row r="9877" spans="4:4">
      <c r="D9877" s="94"/>
    </row>
    <row r="9878" spans="4:4">
      <c r="D9878" s="94"/>
    </row>
    <row r="9879" spans="4:4">
      <c r="D9879" s="94"/>
    </row>
    <row r="9880" spans="4:4">
      <c r="D9880" s="94"/>
    </row>
    <row r="9881" spans="4:4">
      <c r="D9881" s="94"/>
    </row>
    <row r="9882" spans="4:4">
      <c r="D9882" s="94"/>
    </row>
    <row r="9883" spans="4:4">
      <c r="D9883" s="94"/>
    </row>
    <row r="9884" spans="4:4">
      <c r="D9884" s="94"/>
    </row>
    <row r="9885" spans="4:4">
      <c r="D9885" s="94"/>
    </row>
    <row r="9886" spans="4:4">
      <c r="D9886" s="94"/>
    </row>
    <row r="9887" spans="4:4">
      <c r="D9887" s="94"/>
    </row>
    <row r="9888" spans="4:4">
      <c r="D9888" s="94"/>
    </row>
    <row r="9889" spans="4:4">
      <c r="D9889" s="94"/>
    </row>
    <row r="9890" spans="4:4">
      <c r="D9890" s="94"/>
    </row>
    <row r="9891" spans="4:4">
      <c r="D9891" s="94"/>
    </row>
    <row r="9892" spans="4:4">
      <c r="D9892" s="94"/>
    </row>
    <row r="9893" spans="4:4">
      <c r="D9893" s="94"/>
    </row>
    <row r="9894" spans="4:4">
      <c r="D9894" s="94"/>
    </row>
    <row r="9895" spans="4:4">
      <c r="D9895" s="94"/>
    </row>
    <row r="9896" spans="4:4">
      <c r="D9896" s="94"/>
    </row>
    <row r="9897" spans="4:4">
      <c r="D9897" s="94"/>
    </row>
    <row r="9898" spans="4:4">
      <c r="D9898" s="94"/>
    </row>
    <row r="9899" spans="4:4">
      <c r="D9899" s="94"/>
    </row>
    <row r="9900" spans="4:4">
      <c r="D9900" s="94"/>
    </row>
    <row r="9901" spans="4:4">
      <c r="D9901" s="94"/>
    </row>
    <row r="9902" spans="4:4">
      <c r="D9902" s="94"/>
    </row>
    <row r="9903" spans="4:4">
      <c r="D9903" s="94"/>
    </row>
    <row r="9904" spans="4:4">
      <c r="D9904" s="94"/>
    </row>
    <row r="9905" spans="4:4">
      <c r="D9905" s="94"/>
    </row>
    <row r="9906" spans="4:4">
      <c r="D9906" s="94"/>
    </row>
    <row r="9907" spans="4:4">
      <c r="D9907" s="94"/>
    </row>
    <row r="9908" spans="4:4">
      <c r="D9908" s="94"/>
    </row>
    <row r="9909" spans="4:4">
      <c r="D9909" s="94"/>
    </row>
    <row r="9910" spans="4:4">
      <c r="D9910" s="94"/>
    </row>
    <row r="9911" spans="4:4">
      <c r="D9911" s="94"/>
    </row>
    <row r="9912" spans="4:4">
      <c r="D9912" s="94"/>
    </row>
    <row r="9913" spans="4:4">
      <c r="D9913" s="94"/>
    </row>
    <row r="9914" spans="4:4">
      <c r="D9914" s="94"/>
    </row>
    <row r="9915" spans="4:4">
      <c r="D9915" s="94"/>
    </row>
    <row r="9916" spans="4:4">
      <c r="D9916" s="94"/>
    </row>
    <row r="9917" spans="4:4">
      <c r="D9917" s="94"/>
    </row>
    <row r="9918" spans="4:4">
      <c r="D9918" s="94"/>
    </row>
    <row r="9919" spans="4:4">
      <c r="D9919" s="94"/>
    </row>
    <row r="9920" spans="4:4">
      <c r="D9920" s="94"/>
    </row>
    <row r="9921" spans="4:4">
      <c r="D9921" s="94"/>
    </row>
    <row r="9922" spans="4:4">
      <c r="D9922" s="94"/>
    </row>
    <row r="9923" spans="4:4">
      <c r="D9923" s="94"/>
    </row>
    <row r="9924" spans="4:4">
      <c r="D9924" s="94"/>
    </row>
    <row r="9925" spans="4:4">
      <c r="D9925" s="94"/>
    </row>
    <row r="9926" spans="4:4">
      <c r="D9926" s="94"/>
    </row>
    <row r="9927" spans="4:4">
      <c r="D9927" s="94"/>
    </row>
    <row r="9928" spans="4:4">
      <c r="D9928" s="94"/>
    </row>
    <row r="9929" spans="4:4">
      <c r="D9929" s="94"/>
    </row>
    <row r="9930" spans="4:4">
      <c r="D9930" s="94"/>
    </row>
    <row r="9931" spans="4:4">
      <c r="D9931" s="94"/>
    </row>
    <row r="9932" spans="4:4">
      <c r="D9932" s="94"/>
    </row>
    <row r="9933" spans="4:4">
      <c r="D9933" s="94"/>
    </row>
    <row r="9934" spans="4:4">
      <c r="D9934" s="94"/>
    </row>
    <row r="9935" spans="4:4">
      <c r="D9935" s="94"/>
    </row>
    <row r="9936" spans="4:4">
      <c r="D9936" s="94"/>
    </row>
    <row r="9937" spans="4:4">
      <c r="D9937" s="94"/>
    </row>
    <row r="9938" spans="4:4">
      <c r="D9938" s="94"/>
    </row>
    <row r="9939" spans="4:4">
      <c r="D9939" s="94"/>
    </row>
    <row r="9940" spans="4:4">
      <c r="D9940" s="94"/>
    </row>
    <row r="9941" spans="4:4">
      <c r="D9941" s="94"/>
    </row>
    <row r="9942" spans="4:4">
      <c r="D9942" s="94"/>
    </row>
    <row r="9943" spans="4:4">
      <c r="D9943" s="94"/>
    </row>
    <row r="9944" spans="4:4">
      <c r="D9944" s="94"/>
    </row>
    <row r="9945" spans="4:4">
      <c r="D9945" s="94"/>
    </row>
    <row r="9946" spans="4:4">
      <c r="D9946" s="94"/>
    </row>
    <row r="9947" spans="4:4">
      <c r="D9947" s="94"/>
    </row>
    <row r="9948" spans="4:4">
      <c r="D9948" s="94"/>
    </row>
    <row r="9949" spans="4:4">
      <c r="D9949" s="94"/>
    </row>
    <row r="9950" spans="4:4">
      <c r="D9950" s="94"/>
    </row>
    <row r="9951" spans="4:4">
      <c r="D9951" s="94"/>
    </row>
    <row r="9952" spans="4:4">
      <c r="D9952" s="94"/>
    </row>
    <row r="9953" spans="4:4">
      <c r="D9953" s="94"/>
    </row>
    <row r="9954" spans="4:4">
      <c r="D9954" s="94"/>
    </row>
    <row r="9955" spans="4:4">
      <c r="D9955" s="94"/>
    </row>
    <row r="9956" spans="4:4">
      <c r="D9956" s="94"/>
    </row>
    <row r="9957" spans="4:4">
      <c r="D9957" s="94"/>
    </row>
    <row r="9958" spans="4:4">
      <c r="D9958" s="94"/>
    </row>
    <row r="9959" spans="4:4">
      <c r="D9959" s="94"/>
    </row>
    <row r="9960" spans="4:4">
      <c r="D9960" s="94"/>
    </row>
    <row r="9961" spans="4:4">
      <c r="D9961" s="94"/>
    </row>
    <row r="9962" spans="4:4">
      <c r="D9962" s="94"/>
    </row>
    <row r="9963" spans="4:4">
      <c r="D9963" s="94"/>
    </row>
    <row r="9964" spans="4:4">
      <c r="D9964" s="94"/>
    </row>
    <row r="9965" spans="4:4">
      <c r="D9965" s="94"/>
    </row>
    <row r="9966" spans="4:4">
      <c r="D9966" s="94"/>
    </row>
    <row r="9967" spans="4:4">
      <c r="D9967" s="94"/>
    </row>
    <row r="9968" spans="4:4">
      <c r="D9968" s="94"/>
    </row>
    <row r="9969" spans="4:4">
      <c r="D9969" s="94"/>
    </row>
    <row r="9970" spans="4:4">
      <c r="D9970" s="94"/>
    </row>
    <row r="9971" spans="4:4">
      <c r="D9971" s="94"/>
    </row>
    <row r="9972" spans="4:4">
      <c r="D9972" s="94"/>
    </row>
    <row r="9973" spans="4:4">
      <c r="D9973" s="94"/>
    </row>
    <row r="9974" spans="4:4">
      <c r="D9974" s="94"/>
    </row>
    <row r="9975" spans="4:4">
      <c r="D9975" s="94"/>
    </row>
    <row r="9976" spans="4:4">
      <c r="D9976" s="94"/>
    </row>
    <row r="9977" spans="4:4">
      <c r="D9977" s="94"/>
    </row>
    <row r="9978" spans="4:4">
      <c r="D9978" s="94"/>
    </row>
    <row r="9979" spans="4:4">
      <c r="D9979" s="94"/>
    </row>
    <row r="9980" spans="4:4">
      <c r="D9980" s="94"/>
    </row>
    <row r="9981" spans="4:4">
      <c r="D9981" s="94"/>
    </row>
    <row r="9982" spans="4:4">
      <c r="D9982" s="94"/>
    </row>
    <row r="9983" spans="4:4">
      <c r="D9983" s="94"/>
    </row>
    <row r="9984" spans="4:4">
      <c r="D9984" s="94"/>
    </row>
    <row r="9985" spans="4:4">
      <c r="D9985" s="94"/>
    </row>
    <row r="9986" spans="4:4">
      <c r="D9986" s="94"/>
    </row>
    <row r="9987" spans="4:4">
      <c r="D9987" s="94"/>
    </row>
    <row r="9988" spans="4:4">
      <c r="D9988" s="94"/>
    </row>
    <row r="9989" spans="4:4">
      <c r="D9989" s="94"/>
    </row>
    <row r="9990" spans="4:4">
      <c r="D9990" s="94"/>
    </row>
    <row r="9991" spans="4:4">
      <c r="D9991" s="94"/>
    </row>
    <row r="9992" spans="4:4">
      <c r="D9992" s="94"/>
    </row>
    <row r="9993" spans="4:4">
      <c r="D9993" s="94"/>
    </row>
    <row r="9994" spans="4:4">
      <c r="D9994" s="94"/>
    </row>
    <row r="9995" spans="4:4">
      <c r="D9995" s="94"/>
    </row>
    <row r="9996" spans="4:4">
      <c r="D9996" s="94"/>
    </row>
    <row r="9997" spans="4:4">
      <c r="D9997" s="94"/>
    </row>
    <row r="9998" spans="4:4">
      <c r="D9998" s="94"/>
    </row>
    <row r="9999" spans="4:4">
      <c r="D9999" s="94"/>
    </row>
    <row r="10000" spans="4:4">
      <c r="D10000" s="94"/>
    </row>
    <row r="10001" spans="4:4">
      <c r="D10001" s="94"/>
    </row>
    <row r="10002" spans="4:4">
      <c r="D10002" s="94"/>
    </row>
    <row r="10003" spans="4:4">
      <c r="D10003" s="94"/>
    </row>
    <row r="10004" spans="4:4">
      <c r="D10004" s="94"/>
    </row>
    <row r="10005" spans="4:4">
      <c r="D10005" s="94"/>
    </row>
    <row r="10006" spans="4:4">
      <c r="D10006" s="94"/>
    </row>
    <row r="10007" spans="4:4">
      <c r="D10007" s="94"/>
    </row>
    <row r="10008" spans="4:4">
      <c r="D10008" s="94"/>
    </row>
    <row r="10009" spans="4:4">
      <c r="D10009" s="94"/>
    </row>
    <row r="10010" spans="4:4">
      <c r="D10010" s="94"/>
    </row>
    <row r="10011" spans="4:4">
      <c r="D10011" s="94"/>
    </row>
    <row r="10012" spans="4:4">
      <c r="D10012" s="94"/>
    </row>
    <row r="10013" spans="4:4">
      <c r="D10013" s="94"/>
    </row>
    <row r="10014" spans="4:4">
      <c r="D10014" s="94"/>
    </row>
    <row r="10015" spans="4:4">
      <c r="D10015" s="94"/>
    </row>
    <row r="10016" spans="4:4">
      <c r="D10016" s="94"/>
    </row>
    <row r="10017" spans="4:4">
      <c r="D10017" s="94"/>
    </row>
    <row r="10018" spans="4:4">
      <c r="D10018" s="94"/>
    </row>
    <row r="10019" spans="4:4">
      <c r="D10019" s="94"/>
    </row>
    <row r="10020" spans="4:4">
      <c r="D10020" s="94"/>
    </row>
    <row r="10021" spans="4:4">
      <c r="D10021" s="94"/>
    </row>
    <row r="10022" spans="4:4">
      <c r="D10022" s="94"/>
    </row>
    <row r="10023" spans="4:4">
      <c r="D10023" s="94"/>
    </row>
    <row r="10024" spans="4:4">
      <c r="D10024" s="94"/>
    </row>
    <row r="10025" spans="4:4">
      <c r="D10025" s="94"/>
    </row>
    <row r="10026" spans="4:4">
      <c r="D10026" s="94"/>
    </row>
    <row r="10027" spans="4:4">
      <c r="D10027" s="94"/>
    </row>
    <row r="10028" spans="4:4">
      <c r="D10028" s="94"/>
    </row>
    <row r="10029" spans="4:4">
      <c r="D10029" s="94"/>
    </row>
    <row r="10030" spans="4:4">
      <c r="D10030" s="94"/>
    </row>
    <row r="10031" spans="4:4">
      <c r="D10031" s="94"/>
    </row>
    <row r="10032" spans="4:4">
      <c r="D10032" s="94"/>
    </row>
    <row r="10033" spans="4:4">
      <c r="D10033" s="94"/>
    </row>
    <row r="10034" spans="4:4">
      <c r="D10034" s="94"/>
    </row>
    <row r="10035" spans="4:4">
      <c r="D10035" s="94"/>
    </row>
    <row r="10036" spans="4:4">
      <c r="D10036" s="94"/>
    </row>
    <row r="10037" spans="4:4">
      <c r="D10037" s="94"/>
    </row>
    <row r="10038" spans="4:4">
      <c r="D10038" s="94"/>
    </row>
    <row r="10039" spans="4:4">
      <c r="D10039" s="94"/>
    </row>
    <row r="10040" spans="4:4">
      <c r="D10040" s="94"/>
    </row>
    <row r="10041" spans="4:4">
      <c r="D10041" s="94"/>
    </row>
    <row r="10042" spans="4:4">
      <c r="D10042" s="94"/>
    </row>
    <row r="10043" spans="4:4">
      <c r="D10043" s="94"/>
    </row>
    <row r="10044" spans="4:4">
      <c r="D10044" s="94"/>
    </row>
    <row r="10045" spans="4:4">
      <c r="D10045" s="94"/>
    </row>
    <row r="10046" spans="4:4">
      <c r="D10046" s="94"/>
    </row>
    <row r="10047" spans="4:4">
      <c r="D10047" s="94"/>
    </row>
    <row r="10048" spans="4:4">
      <c r="D10048" s="94"/>
    </row>
    <row r="10049" spans="4:4">
      <c r="D10049" s="94"/>
    </row>
    <row r="10050" spans="4:4">
      <c r="D10050" s="94"/>
    </row>
    <row r="10051" spans="4:4">
      <c r="D10051" s="94"/>
    </row>
    <row r="10052" spans="4:4">
      <c r="D10052" s="94"/>
    </row>
    <row r="10053" spans="4:4">
      <c r="D10053" s="94"/>
    </row>
    <row r="10054" spans="4:4">
      <c r="D10054" s="94"/>
    </row>
    <row r="10055" spans="4:4">
      <c r="D10055" s="94"/>
    </row>
    <row r="10056" spans="4:4">
      <c r="D10056" s="94"/>
    </row>
    <row r="10057" spans="4:4">
      <c r="D10057" s="94"/>
    </row>
    <row r="10058" spans="4:4">
      <c r="D10058" s="94"/>
    </row>
    <row r="10059" spans="4:4">
      <c r="D10059" s="94"/>
    </row>
    <row r="10060" spans="4:4">
      <c r="D10060" s="94"/>
    </row>
    <row r="10061" spans="4:4">
      <c r="D10061" s="94"/>
    </row>
    <row r="10062" spans="4:4">
      <c r="D10062" s="94"/>
    </row>
    <row r="10063" spans="4:4">
      <c r="D10063" s="94"/>
    </row>
    <row r="10064" spans="4:4">
      <c r="D10064" s="94"/>
    </row>
    <row r="10065" spans="4:4">
      <c r="D10065" s="94"/>
    </row>
    <row r="10066" spans="4:4">
      <c r="D10066" s="94"/>
    </row>
    <row r="10067" spans="4:4">
      <c r="D10067" s="94"/>
    </row>
    <row r="10068" spans="4:4">
      <c r="D10068" s="94"/>
    </row>
    <row r="10069" spans="4:4">
      <c r="D10069" s="94"/>
    </row>
    <row r="10070" spans="4:4">
      <c r="D10070" s="94"/>
    </row>
    <row r="10071" spans="4:4">
      <c r="D10071" s="94"/>
    </row>
    <row r="10072" spans="4:4">
      <c r="D10072" s="94"/>
    </row>
    <row r="10073" spans="4:4">
      <c r="D10073" s="94"/>
    </row>
    <row r="10074" spans="4:4">
      <c r="D10074" s="94"/>
    </row>
    <row r="10075" spans="4:4">
      <c r="D10075" s="94"/>
    </row>
    <row r="10076" spans="4:4">
      <c r="D10076" s="94"/>
    </row>
    <row r="10077" spans="4:4">
      <c r="D10077" s="94"/>
    </row>
    <row r="10078" spans="4:4">
      <c r="D10078" s="94"/>
    </row>
    <row r="10079" spans="4:4">
      <c r="D10079" s="94"/>
    </row>
    <row r="10080" spans="4:4">
      <c r="D10080" s="94"/>
    </row>
    <row r="10081" spans="4:4">
      <c r="D10081" s="94"/>
    </row>
    <row r="10082" spans="4:4">
      <c r="D10082" s="94"/>
    </row>
    <row r="10083" spans="4:4">
      <c r="D10083" s="94"/>
    </row>
    <row r="10084" spans="4:4">
      <c r="D10084" s="94"/>
    </row>
    <row r="10085" spans="4:4">
      <c r="D10085" s="94"/>
    </row>
    <row r="10086" spans="4:4">
      <c r="D10086" s="94"/>
    </row>
    <row r="10087" spans="4:4">
      <c r="D10087" s="94"/>
    </row>
    <row r="10088" spans="4:4">
      <c r="D10088" s="94"/>
    </row>
    <row r="10089" spans="4:4">
      <c r="D10089" s="94"/>
    </row>
    <row r="10090" spans="4:4">
      <c r="D10090" s="94"/>
    </row>
    <row r="10091" spans="4:4">
      <c r="D10091" s="94"/>
    </row>
    <row r="10092" spans="4:4">
      <c r="D10092" s="94"/>
    </row>
    <row r="10093" spans="4:4">
      <c r="D10093" s="94"/>
    </row>
    <row r="10094" spans="4:4">
      <c r="D10094" s="94"/>
    </row>
    <row r="10095" spans="4:4">
      <c r="D10095" s="94"/>
    </row>
    <row r="10096" spans="4:4">
      <c r="D10096" s="94"/>
    </row>
    <row r="10097" spans="4:4">
      <c r="D10097" s="94"/>
    </row>
    <row r="10098" spans="4:4">
      <c r="D10098" s="94"/>
    </row>
    <row r="10099" spans="4:4">
      <c r="D10099" s="94"/>
    </row>
    <row r="10100" spans="4:4">
      <c r="D10100" s="94"/>
    </row>
    <row r="10101" spans="4:4">
      <c r="D10101" s="94"/>
    </row>
    <row r="10102" spans="4:4">
      <c r="D10102" s="94"/>
    </row>
    <row r="10103" spans="4:4">
      <c r="D10103" s="94"/>
    </row>
    <row r="10104" spans="4:4">
      <c r="D10104" s="94"/>
    </row>
    <row r="10105" spans="4:4">
      <c r="D10105" s="94"/>
    </row>
    <row r="10106" spans="4:4">
      <c r="D10106" s="94"/>
    </row>
    <row r="10107" spans="4:4">
      <c r="D10107" s="94"/>
    </row>
    <row r="10108" spans="4:4">
      <c r="D10108" s="94"/>
    </row>
    <row r="10109" spans="4:4">
      <c r="D10109" s="94"/>
    </row>
    <row r="10110" spans="4:4">
      <c r="D10110" s="94"/>
    </row>
    <row r="10111" spans="4:4">
      <c r="D10111" s="94"/>
    </row>
    <row r="10112" spans="4:4">
      <c r="D10112" s="94"/>
    </row>
    <row r="10113" spans="4:4">
      <c r="D10113" s="94"/>
    </row>
    <row r="10114" spans="4:4">
      <c r="D10114" s="94"/>
    </row>
    <row r="10115" spans="4:4">
      <c r="D10115" s="94"/>
    </row>
    <row r="10116" spans="4:4">
      <c r="D10116" s="94"/>
    </row>
    <row r="10117" spans="4:4">
      <c r="D10117" s="94"/>
    </row>
    <row r="10118" spans="4:4">
      <c r="D10118" s="94"/>
    </row>
    <row r="10119" spans="4:4">
      <c r="D10119" s="94"/>
    </row>
    <row r="10120" spans="4:4">
      <c r="D10120" s="94"/>
    </row>
    <row r="10121" spans="4:4">
      <c r="D10121" s="94"/>
    </row>
    <row r="10122" spans="4:4">
      <c r="D10122" s="94"/>
    </row>
    <row r="10123" spans="4:4">
      <c r="D10123" s="94"/>
    </row>
    <row r="10124" spans="4:4">
      <c r="D10124" s="94"/>
    </row>
    <row r="10125" spans="4:4">
      <c r="D10125" s="94"/>
    </row>
    <row r="10126" spans="4:4">
      <c r="D10126" s="94"/>
    </row>
    <row r="10127" spans="4:4">
      <c r="D10127" s="94"/>
    </row>
    <row r="10128" spans="4:4">
      <c r="D10128" s="94"/>
    </row>
    <row r="10129" spans="4:4">
      <c r="D10129" s="94"/>
    </row>
    <row r="10130" spans="4:4">
      <c r="D10130" s="94"/>
    </row>
    <row r="10131" spans="4:4">
      <c r="D10131" s="94"/>
    </row>
    <row r="10132" spans="4:4">
      <c r="D10132" s="94"/>
    </row>
    <row r="10133" spans="4:4">
      <c r="D10133" s="94"/>
    </row>
    <row r="10134" spans="4:4">
      <c r="D10134" s="94"/>
    </row>
    <row r="10135" spans="4:4">
      <c r="D10135" s="94"/>
    </row>
    <row r="10136" spans="4:4">
      <c r="D10136" s="94"/>
    </row>
    <row r="10137" spans="4:4">
      <c r="D10137" s="94"/>
    </row>
    <row r="10138" spans="4:4">
      <c r="D10138" s="94"/>
    </row>
    <row r="10139" spans="4:4">
      <c r="D10139" s="94"/>
    </row>
    <row r="10140" spans="4:4">
      <c r="D10140" s="94"/>
    </row>
    <row r="10141" spans="4:4">
      <c r="D10141" s="94"/>
    </row>
    <row r="10142" spans="4:4">
      <c r="D10142" s="94"/>
    </row>
    <row r="10143" spans="4:4">
      <c r="D10143" s="94"/>
    </row>
    <row r="10144" spans="4:4">
      <c r="D10144" s="94"/>
    </row>
    <row r="10145" spans="4:4">
      <c r="D10145" s="94"/>
    </row>
    <row r="10146" spans="4:4">
      <c r="D10146" s="94"/>
    </row>
    <row r="10147" spans="4:4">
      <c r="D10147" s="94"/>
    </row>
    <row r="10148" spans="4:4">
      <c r="D10148" s="94"/>
    </row>
    <row r="10149" spans="4:4">
      <c r="D10149" s="94"/>
    </row>
    <row r="10150" spans="4:4">
      <c r="D10150" s="94"/>
    </row>
    <row r="10151" spans="4:4">
      <c r="D10151" s="94"/>
    </row>
    <row r="10152" spans="4:4">
      <c r="D10152" s="94"/>
    </row>
    <row r="10153" spans="4:4">
      <c r="D10153" s="94"/>
    </row>
    <row r="10154" spans="4:4">
      <c r="D10154" s="94"/>
    </row>
    <row r="10155" spans="4:4">
      <c r="D10155" s="94"/>
    </row>
    <row r="10156" spans="4:4">
      <c r="D10156" s="94"/>
    </row>
    <row r="10157" spans="4:4">
      <c r="D10157" s="94"/>
    </row>
    <row r="10158" spans="4:4">
      <c r="D10158" s="94"/>
    </row>
    <row r="10159" spans="4:4">
      <c r="D10159" s="94"/>
    </row>
    <row r="10160" spans="4:4">
      <c r="D10160" s="94"/>
    </row>
    <row r="10161" spans="4:4">
      <c r="D10161" s="94"/>
    </row>
    <row r="10162" spans="4:4">
      <c r="D10162" s="94"/>
    </row>
    <row r="10163" spans="4:4">
      <c r="D10163" s="94"/>
    </row>
    <row r="10164" spans="4:4">
      <c r="D10164" s="94"/>
    </row>
    <row r="10165" spans="4:4">
      <c r="D10165" s="94"/>
    </row>
    <row r="10166" spans="4:4">
      <c r="D10166" s="94"/>
    </row>
    <row r="10167" spans="4:4">
      <c r="D10167" s="94"/>
    </row>
    <row r="10168" spans="4:4">
      <c r="D10168" s="94"/>
    </row>
    <row r="10169" spans="4:4">
      <c r="D10169" s="94"/>
    </row>
    <row r="10170" spans="4:4">
      <c r="D10170" s="94"/>
    </row>
    <row r="10171" spans="4:4">
      <c r="D10171" s="94"/>
    </row>
    <row r="10172" spans="4:4">
      <c r="D10172" s="94"/>
    </row>
    <row r="10173" spans="4:4">
      <c r="D10173" s="94"/>
    </row>
    <row r="10174" spans="4:4">
      <c r="D10174" s="94"/>
    </row>
    <row r="10175" spans="4:4">
      <c r="D10175" s="94"/>
    </row>
    <row r="10176" spans="4:4">
      <c r="D10176" s="94"/>
    </row>
    <row r="10177" spans="4:4">
      <c r="D10177" s="94"/>
    </row>
    <row r="10178" spans="4:4">
      <c r="D10178" s="94"/>
    </row>
    <row r="10179" spans="4:4">
      <c r="D10179" s="94"/>
    </row>
    <row r="10180" spans="4:4">
      <c r="D10180" s="94"/>
    </row>
    <row r="10181" spans="4:4">
      <c r="D10181" s="94"/>
    </row>
    <row r="10182" spans="4:4">
      <c r="D10182" s="94"/>
    </row>
    <row r="10183" spans="4:4">
      <c r="D10183" s="94"/>
    </row>
    <row r="10184" spans="4:4">
      <c r="D10184" s="94"/>
    </row>
    <row r="10185" spans="4:4">
      <c r="D10185" s="94"/>
    </row>
    <row r="10186" spans="4:4">
      <c r="D10186" s="94"/>
    </row>
    <row r="10187" spans="4:4">
      <c r="D10187" s="94"/>
    </row>
    <row r="10188" spans="4:4">
      <c r="D10188" s="94"/>
    </row>
    <row r="10189" spans="4:4">
      <c r="D10189" s="94"/>
    </row>
    <row r="10190" spans="4:4">
      <c r="D10190" s="94"/>
    </row>
    <row r="10191" spans="4:4">
      <c r="D10191" s="94"/>
    </row>
    <row r="10192" spans="4:4">
      <c r="D10192" s="94"/>
    </row>
    <row r="10193" spans="4:4">
      <c r="D10193" s="94"/>
    </row>
    <row r="10194" spans="4:4">
      <c r="D10194" s="94"/>
    </row>
    <row r="10195" spans="4:4">
      <c r="D10195" s="94"/>
    </row>
    <row r="10196" spans="4:4">
      <c r="D10196" s="94"/>
    </row>
    <row r="10197" spans="4:4">
      <c r="D10197" s="94"/>
    </row>
    <row r="10198" spans="4:4">
      <c r="D10198" s="94"/>
    </row>
    <row r="10199" spans="4:4">
      <c r="D10199" s="94"/>
    </row>
    <row r="10200" spans="4:4">
      <c r="D10200" s="94"/>
    </row>
    <row r="10201" spans="4:4">
      <c r="D10201" s="94"/>
    </row>
    <row r="10202" spans="4:4">
      <c r="D10202" s="94"/>
    </row>
    <row r="10203" spans="4:4">
      <c r="D10203" s="94"/>
    </row>
    <row r="10204" spans="4:4">
      <c r="D10204" s="94"/>
    </row>
    <row r="10205" spans="4:4">
      <c r="D10205" s="94"/>
    </row>
    <row r="10206" spans="4:4">
      <c r="D10206" s="94"/>
    </row>
    <row r="10207" spans="4:4">
      <c r="D10207" s="94"/>
    </row>
    <row r="10208" spans="4:4">
      <c r="D10208" s="94"/>
    </row>
    <row r="10209" spans="4:4">
      <c r="D10209" s="94"/>
    </row>
    <row r="10210" spans="4:4">
      <c r="D10210" s="94"/>
    </row>
    <row r="10211" spans="4:4">
      <c r="D10211" s="94"/>
    </row>
    <row r="10212" spans="4:4">
      <c r="D10212" s="94"/>
    </row>
    <row r="10213" spans="4:4">
      <c r="D10213" s="94"/>
    </row>
    <row r="10214" spans="4:4">
      <c r="D10214" s="94"/>
    </row>
    <row r="10215" spans="4:4">
      <c r="D10215" s="94"/>
    </row>
    <row r="10216" spans="4:4">
      <c r="D10216" s="94"/>
    </row>
    <row r="10217" spans="4:4">
      <c r="D10217" s="94"/>
    </row>
    <row r="10218" spans="4:4">
      <c r="D10218" s="94"/>
    </row>
    <row r="10219" spans="4:4">
      <c r="D10219" s="94"/>
    </row>
    <row r="10220" spans="4:4">
      <c r="D10220" s="94"/>
    </row>
    <row r="10221" spans="4:4">
      <c r="D10221" s="94"/>
    </row>
    <row r="10222" spans="4:4">
      <c r="D10222" s="94"/>
    </row>
    <row r="10223" spans="4:4">
      <c r="D10223" s="94"/>
    </row>
    <row r="10224" spans="4:4">
      <c r="D10224" s="94"/>
    </row>
    <row r="10225" spans="4:4">
      <c r="D10225" s="94"/>
    </row>
    <row r="10226" spans="4:4">
      <c r="D10226" s="94"/>
    </row>
    <row r="10227" spans="4:4">
      <c r="D10227" s="94"/>
    </row>
    <row r="10228" spans="4:4">
      <c r="D10228" s="94"/>
    </row>
    <row r="10229" spans="4:4">
      <c r="D10229" s="94"/>
    </row>
    <row r="10230" spans="4:4">
      <c r="D10230" s="94"/>
    </row>
    <row r="10231" spans="4:4">
      <c r="D10231" s="94"/>
    </row>
    <row r="10232" spans="4:4">
      <c r="D10232" s="94"/>
    </row>
    <row r="10233" spans="4:4">
      <c r="D10233" s="94"/>
    </row>
    <row r="10234" spans="4:4">
      <c r="D10234" s="94"/>
    </row>
    <row r="10235" spans="4:4">
      <c r="D10235" s="94"/>
    </row>
    <row r="10236" spans="4:4">
      <c r="D10236" s="94"/>
    </row>
    <row r="10237" spans="4:4">
      <c r="D10237" s="94"/>
    </row>
    <row r="10238" spans="4:4">
      <c r="D10238" s="94"/>
    </row>
    <row r="10239" spans="4:4">
      <c r="D10239" s="94"/>
    </row>
    <row r="10240" spans="4:4">
      <c r="D10240" s="94"/>
    </row>
    <row r="10241" spans="4:4">
      <c r="D10241" s="94"/>
    </row>
    <row r="10242" spans="4:4">
      <c r="D10242" s="94"/>
    </row>
    <row r="10243" spans="4:4">
      <c r="D10243" s="94"/>
    </row>
    <row r="10244" spans="4:4">
      <c r="D10244" s="94"/>
    </row>
    <row r="10245" spans="4:4">
      <c r="D10245" s="94"/>
    </row>
    <row r="10246" spans="4:4">
      <c r="D10246" s="94"/>
    </row>
    <row r="10247" spans="4:4">
      <c r="D10247" s="94"/>
    </row>
    <row r="10248" spans="4:4">
      <c r="D10248" s="94"/>
    </row>
    <row r="10249" spans="4:4">
      <c r="D10249" s="94"/>
    </row>
    <row r="10250" spans="4:4">
      <c r="D10250" s="94"/>
    </row>
    <row r="10251" spans="4:4">
      <c r="D10251" s="94"/>
    </row>
    <row r="10252" spans="4:4">
      <c r="D10252" s="94"/>
    </row>
    <row r="10253" spans="4:4">
      <c r="D10253" s="94"/>
    </row>
    <row r="10254" spans="4:4">
      <c r="D10254" s="94"/>
    </row>
    <row r="10255" spans="4:4">
      <c r="D10255" s="94"/>
    </row>
    <row r="10256" spans="4:4">
      <c r="D10256" s="94"/>
    </row>
    <row r="10257" spans="4:4">
      <c r="D10257" s="94"/>
    </row>
    <row r="10258" spans="4:4">
      <c r="D10258" s="94"/>
    </row>
    <row r="10259" spans="4:4">
      <c r="D10259" s="94"/>
    </row>
    <row r="10260" spans="4:4">
      <c r="D10260" s="94"/>
    </row>
    <row r="10261" spans="4:4">
      <c r="D10261" s="94"/>
    </row>
    <row r="10262" spans="4:4">
      <c r="D10262" s="94"/>
    </row>
    <row r="10263" spans="4:4">
      <c r="D10263" s="94"/>
    </row>
    <row r="10264" spans="4:4">
      <c r="D10264" s="94"/>
    </row>
    <row r="10265" spans="4:4">
      <c r="D10265" s="94"/>
    </row>
    <row r="10266" spans="4:4">
      <c r="D10266" s="94"/>
    </row>
    <row r="10267" spans="4:4">
      <c r="D10267" s="94"/>
    </row>
    <row r="10268" spans="4:4">
      <c r="D10268" s="94"/>
    </row>
    <row r="10269" spans="4:4">
      <c r="D10269" s="94"/>
    </row>
    <row r="10270" spans="4:4">
      <c r="D10270" s="94"/>
    </row>
    <row r="10271" spans="4:4">
      <c r="D10271" s="94"/>
    </row>
    <row r="10272" spans="4:4">
      <c r="D10272" s="94"/>
    </row>
    <row r="10273" spans="4:4">
      <c r="D10273" s="94"/>
    </row>
    <row r="10274" spans="4:4">
      <c r="D10274" s="94"/>
    </row>
    <row r="10275" spans="4:4">
      <c r="D10275" s="94"/>
    </row>
    <row r="10276" spans="4:4">
      <c r="D10276" s="94"/>
    </row>
    <row r="10277" spans="4:4">
      <c r="D10277" s="94"/>
    </row>
    <row r="10278" spans="4:4">
      <c r="D10278" s="94"/>
    </row>
    <row r="10279" spans="4:4">
      <c r="D10279" s="94"/>
    </row>
    <row r="10280" spans="4:4">
      <c r="D10280" s="94"/>
    </row>
    <row r="10281" spans="4:4">
      <c r="D10281" s="94"/>
    </row>
    <row r="10282" spans="4:4">
      <c r="D10282" s="94"/>
    </row>
    <row r="10283" spans="4:4">
      <c r="D10283" s="94"/>
    </row>
    <row r="10284" spans="4:4">
      <c r="D10284" s="94"/>
    </row>
    <row r="10285" spans="4:4">
      <c r="D10285" s="94"/>
    </row>
    <row r="10286" spans="4:4">
      <c r="D10286" s="94"/>
    </row>
    <row r="10287" spans="4:4">
      <c r="D10287" s="94"/>
    </row>
    <row r="10288" spans="4:4">
      <c r="D10288" s="94"/>
    </row>
    <row r="10289" spans="4:4">
      <c r="D10289" s="94"/>
    </row>
    <row r="10290" spans="4:4">
      <c r="D10290" s="94"/>
    </row>
    <row r="10291" spans="4:4">
      <c r="D10291" s="94"/>
    </row>
    <row r="10292" spans="4:4">
      <c r="D10292" s="94"/>
    </row>
    <row r="10293" spans="4:4">
      <c r="D10293" s="94"/>
    </row>
    <row r="10294" spans="4:4">
      <c r="D10294" s="94"/>
    </row>
    <row r="10295" spans="4:4">
      <c r="D10295" s="94"/>
    </row>
    <row r="10296" spans="4:4">
      <c r="D10296" s="94"/>
    </row>
    <row r="10297" spans="4:4">
      <c r="D10297" s="94"/>
    </row>
    <row r="10298" spans="4:4">
      <c r="D10298" s="94"/>
    </row>
    <row r="10299" spans="4:4">
      <c r="D10299" s="94"/>
    </row>
    <row r="10300" spans="4:4">
      <c r="D10300" s="94"/>
    </row>
    <row r="10301" spans="4:4">
      <c r="D10301" s="94"/>
    </row>
    <row r="10302" spans="4:4">
      <c r="D10302" s="94"/>
    </row>
    <row r="10303" spans="4:4">
      <c r="D10303" s="94"/>
    </row>
    <row r="10304" spans="4:4">
      <c r="D10304" s="94"/>
    </row>
    <row r="10305" spans="4:4">
      <c r="D10305" s="94"/>
    </row>
    <row r="10306" spans="4:4">
      <c r="D10306" s="94"/>
    </row>
    <row r="10307" spans="4:4">
      <c r="D10307" s="94"/>
    </row>
    <row r="10308" spans="4:4">
      <c r="D10308" s="94"/>
    </row>
    <row r="10309" spans="4:4">
      <c r="D10309" s="94"/>
    </row>
    <row r="10310" spans="4:4">
      <c r="D10310" s="94"/>
    </row>
    <row r="10311" spans="4:4">
      <c r="D10311" s="94"/>
    </row>
    <row r="10312" spans="4:4">
      <c r="D10312" s="94"/>
    </row>
    <row r="10313" spans="4:4">
      <c r="D10313" s="94"/>
    </row>
    <row r="10314" spans="4:4">
      <c r="D10314" s="94"/>
    </row>
    <row r="10315" spans="4:4">
      <c r="D10315" s="94"/>
    </row>
    <row r="10316" spans="4:4">
      <c r="D10316" s="94"/>
    </row>
    <row r="10317" spans="4:4">
      <c r="D10317" s="94"/>
    </row>
    <row r="10318" spans="4:4">
      <c r="D10318" s="94"/>
    </row>
    <row r="10319" spans="4:4">
      <c r="D10319" s="94"/>
    </row>
    <row r="10320" spans="4:4">
      <c r="D10320" s="94"/>
    </row>
    <row r="10321" spans="4:4">
      <c r="D10321" s="94"/>
    </row>
    <row r="10322" spans="4:4">
      <c r="D10322" s="94"/>
    </row>
    <row r="10323" spans="4:4">
      <c r="D10323" s="94"/>
    </row>
    <row r="10324" spans="4:4">
      <c r="D10324" s="94"/>
    </row>
    <row r="10325" spans="4:4">
      <c r="D10325" s="94"/>
    </row>
    <row r="10326" spans="4:4">
      <c r="D10326" s="94"/>
    </row>
    <row r="10327" spans="4:4">
      <c r="D10327" s="94"/>
    </row>
    <row r="10328" spans="4:4">
      <c r="D10328" s="94"/>
    </row>
    <row r="10329" spans="4:4">
      <c r="D10329" s="94"/>
    </row>
    <row r="10330" spans="4:4">
      <c r="D10330" s="94"/>
    </row>
    <row r="10331" spans="4:4">
      <c r="D10331" s="94"/>
    </row>
    <row r="10332" spans="4:4">
      <c r="D10332" s="94"/>
    </row>
    <row r="10333" spans="4:4">
      <c r="D10333" s="94"/>
    </row>
    <row r="10334" spans="4:4">
      <c r="D10334" s="94"/>
    </row>
    <row r="10335" spans="4:4">
      <c r="D10335" s="94"/>
    </row>
    <row r="10336" spans="4:4">
      <c r="D10336" s="94"/>
    </row>
    <row r="10337" spans="4:4">
      <c r="D10337" s="94"/>
    </row>
    <row r="10338" spans="4:4">
      <c r="D10338" s="94"/>
    </row>
    <row r="10339" spans="4:4">
      <c r="D10339" s="94"/>
    </row>
    <row r="10340" spans="4:4">
      <c r="D10340" s="94"/>
    </row>
    <row r="10341" spans="4:4">
      <c r="D10341" s="94"/>
    </row>
    <row r="10342" spans="4:4">
      <c r="D10342" s="94"/>
    </row>
    <row r="10343" spans="4:4">
      <c r="D10343" s="94"/>
    </row>
    <row r="10344" spans="4:4">
      <c r="D10344" s="94"/>
    </row>
    <row r="10345" spans="4:4">
      <c r="D10345" s="94"/>
    </row>
    <row r="10346" spans="4:4">
      <c r="D10346" s="94"/>
    </row>
    <row r="10347" spans="4:4">
      <c r="D10347" s="94"/>
    </row>
    <row r="10348" spans="4:4">
      <c r="D10348" s="94"/>
    </row>
    <row r="10349" spans="4:4">
      <c r="D10349" s="94"/>
    </row>
    <row r="10350" spans="4:4">
      <c r="D10350" s="94"/>
    </row>
    <row r="10351" spans="4:4">
      <c r="D10351" s="94"/>
    </row>
    <row r="10352" spans="4:4">
      <c r="D10352" s="94"/>
    </row>
    <row r="10353" spans="4:4">
      <c r="D10353" s="94"/>
    </row>
    <row r="10354" spans="4:4">
      <c r="D10354" s="94"/>
    </row>
    <row r="10355" spans="4:4">
      <c r="D10355" s="94"/>
    </row>
    <row r="10356" spans="4:4">
      <c r="D10356" s="94"/>
    </row>
    <row r="10357" spans="4:4">
      <c r="D10357" s="94"/>
    </row>
    <row r="10358" spans="4:4">
      <c r="D10358" s="94"/>
    </row>
    <row r="10359" spans="4:4">
      <c r="D10359" s="94"/>
    </row>
    <row r="10360" spans="4:4">
      <c r="D10360" s="94"/>
    </row>
    <row r="10361" spans="4:4">
      <c r="D10361" s="94"/>
    </row>
    <row r="10362" spans="4:4">
      <c r="D10362" s="94"/>
    </row>
    <row r="10363" spans="4:4">
      <c r="D10363" s="94"/>
    </row>
    <row r="10364" spans="4:4">
      <c r="D10364" s="94"/>
    </row>
    <row r="10365" spans="4:4">
      <c r="D10365" s="94"/>
    </row>
    <row r="10366" spans="4:4">
      <c r="D10366" s="94"/>
    </row>
    <row r="10367" spans="4:4">
      <c r="D10367" s="94"/>
    </row>
    <row r="10368" spans="4:4">
      <c r="D10368" s="94"/>
    </row>
    <row r="10369" spans="4:4">
      <c r="D10369" s="94"/>
    </row>
    <row r="10370" spans="4:4">
      <c r="D10370" s="94"/>
    </row>
    <row r="10371" spans="4:4">
      <c r="D10371" s="94"/>
    </row>
    <row r="10372" spans="4:4">
      <c r="D10372" s="94"/>
    </row>
    <row r="10373" spans="4:4">
      <c r="D10373" s="94"/>
    </row>
    <row r="10374" spans="4:4">
      <c r="D10374" s="94"/>
    </row>
    <row r="10375" spans="4:4">
      <c r="D10375" s="94"/>
    </row>
    <row r="10376" spans="4:4">
      <c r="D10376" s="94"/>
    </row>
    <row r="10377" spans="4:4">
      <c r="D10377" s="94"/>
    </row>
    <row r="10378" spans="4:4">
      <c r="D10378" s="94"/>
    </row>
    <row r="10379" spans="4:4">
      <c r="D10379" s="94"/>
    </row>
    <row r="10380" spans="4:4">
      <c r="D10380" s="94"/>
    </row>
    <row r="10381" spans="4:4">
      <c r="D10381" s="94"/>
    </row>
    <row r="10382" spans="4:4">
      <c r="D10382" s="94"/>
    </row>
    <row r="10383" spans="4:4">
      <c r="D10383" s="94"/>
    </row>
    <row r="10384" spans="4:4">
      <c r="D10384" s="94"/>
    </row>
    <row r="10385" spans="4:4">
      <c r="D10385" s="94"/>
    </row>
    <row r="10386" spans="4:4">
      <c r="D10386" s="94"/>
    </row>
    <row r="10387" spans="4:4">
      <c r="D10387" s="94"/>
    </row>
    <row r="10388" spans="4:4">
      <c r="D10388" s="94"/>
    </row>
    <row r="10389" spans="4:4">
      <c r="D10389" s="94"/>
    </row>
    <row r="10390" spans="4:4">
      <c r="D10390" s="94"/>
    </row>
    <row r="10391" spans="4:4">
      <c r="D10391" s="94"/>
    </row>
    <row r="10392" spans="4:4">
      <c r="D10392" s="94"/>
    </row>
    <row r="10393" spans="4:4">
      <c r="D10393" s="94"/>
    </row>
    <row r="10394" spans="4:4">
      <c r="D10394" s="94"/>
    </row>
    <row r="10395" spans="4:4">
      <c r="D10395" s="94"/>
    </row>
    <row r="10396" spans="4:4">
      <c r="D10396" s="94"/>
    </row>
    <row r="10397" spans="4:4">
      <c r="D10397" s="94"/>
    </row>
    <row r="10398" spans="4:4">
      <c r="D10398" s="94"/>
    </row>
    <row r="10399" spans="4:4">
      <c r="D10399" s="94"/>
    </row>
    <row r="10400" spans="4:4">
      <c r="D10400" s="94"/>
    </row>
    <row r="10401" spans="4:4">
      <c r="D10401" s="94"/>
    </row>
    <row r="10402" spans="4:4">
      <c r="D10402" s="94"/>
    </row>
    <row r="10403" spans="4:4">
      <c r="D10403" s="94"/>
    </row>
    <row r="10404" spans="4:4">
      <c r="D10404" s="94"/>
    </row>
    <row r="10405" spans="4:4">
      <c r="D10405" s="94"/>
    </row>
    <row r="10406" spans="4:4">
      <c r="D10406" s="94"/>
    </row>
    <row r="10407" spans="4:4">
      <c r="D10407" s="94"/>
    </row>
    <row r="10408" spans="4:4">
      <c r="D10408" s="94"/>
    </row>
    <row r="10409" spans="4:4">
      <c r="D10409" s="94"/>
    </row>
    <row r="10410" spans="4:4">
      <c r="D10410" s="94"/>
    </row>
    <row r="10411" spans="4:4">
      <c r="D10411" s="94"/>
    </row>
    <row r="10412" spans="4:4">
      <c r="D10412" s="94"/>
    </row>
    <row r="10413" spans="4:4">
      <c r="D10413" s="94"/>
    </row>
    <row r="10414" spans="4:4">
      <c r="D10414" s="94"/>
    </row>
    <row r="10415" spans="4:4">
      <c r="D10415" s="94"/>
    </row>
    <row r="10416" spans="4:4">
      <c r="D10416" s="94"/>
    </row>
    <row r="10417" spans="4:4">
      <c r="D10417" s="94"/>
    </row>
    <row r="10418" spans="4:4">
      <c r="D10418" s="94"/>
    </row>
    <row r="10419" spans="4:4">
      <c r="D10419" s="94"/>
    </row>
    <row r="10420" spans="4:4">
      <c r="D10420" s="94"/>
    </row>
    <row r="10421" spans="4:4">
      <c r="D10421" s="94"/>
    </row>
    <row r="10422" spans="4:4">
      <c r="D10422" s="94"/>
    </row>
    <row r="10423" spans="4:4">
      <c r="D10423" s="94"/>
    </row>
    <row r="10424" spans="4:4">
      <c r="D10424" s="94"/>
    </row>
    <row r="10425" spans="4:4">
      <c r="D10425" s="94"/>
    </row>
    <row r="10426" spans="4:4">
      <c r="D10426" s="94"/>
    </row>
    <row r="10427" spans="4:4">
      <c r="D10427" s="94"/>
    </row>
    <row r="10428" spans="4:4">
      <c r="D10428" s="94"/>
    </row>
    <row r="10429" spans="4:4">
      <c r="D10429" s="94"/>
    </row>
    <row r="10430" spans="4:4">
      <c r="D10430" s="94"/>
    </row>
    <row r="10431" spans="4:4">
      <c r="D10431" s="94"/>
    </row>
    <row r="10432" spans="4:4">
      <c r="D10432" s="94"/>
    </row>
    <row r="10433" spans="4:4">
      <c r="D10433" s="94"/>
    </row>
    <row r="10434" spans="4:4">
      <c r="D10434" s="94"/>
    </row>
    <row r="10435" spans="4:4">
      <c r="D10435" s="94"/>
    </row>
    <row r="10436" spans="4:4">
      <c r="D10436" s="94"/>
    </row>
    <row r="10437" spans="4:4">
      <c r="D10437" s="94"/>
    </row>
    <row r="10438" spans="4:4">
      <c r="D10438" s="94"/>
    </row>
    <row r="10439" spans="4:4">
      <c r="D10439" s="94"/>
    </row>
    <row r="10440" spans="4:4">
      <c r="D10440" s="94"/>
    </row>
    <row r="10441" spans="4:4">
      <c r="D10441" s="94"/>
    </row>
    <row r="10442" spans="4:4">
      <c r="D10442" s="94"/>
    </row>
    <row r="10443" spans="4:4">
      <c r="D10443" s="94"/>
    </row>
    <row r="10444" spans="4:4">
      <c r="D10444" s="94"/>
    </row>
    <row r="10445" spans="4:4">
      <c r="D10445" s="94"/>
    </row>
    <row r="10446" spans="4:4">
      <c r="D10446" s="94"/>
    </row>
    <row r="10447" spans="4:4">
      <c r="D10447" s="94"/>
    </row>
    <row r="10448" spans="4:4">
      <c r="D10448" s="94"/>
    </row>
    <row r="10449" spans="4:4">
      <c r="D10449" s="94"/>
    </row>
    <row r="10450" spans="4:4">
      <c r="D10450" s="94"/>
    </row>
    <row r="10451" spans="4:4">
      <c r="D10451" s="94"/>
    </row>
    <row r="10452" spans="4:4">
      <c r="D10452" s="94"/>
    </row>
    <row r="10453" spans="4:4">
      <c r="D10453" s="94"/>
    </row>
    <row r="10454" spans="4:4">
      <c r="D10454" s="94"/>
    </row>
    <row r="10455" spans="4:4">
      <c r="D10455" s="94"/>
    </row>
    <row r="10456" spans="4:4">
      <c r="D10456" s="94"/>
    </row>
    <row r="10457" spans="4:4">
      <c r="D10457" s="94"/>
    </row>
    <row r="10458" spans="4:4">
      <c r="D10458" s="94"/>
    </row>
    <row r="10459" spans="4:4">
      <c r="D10459" s="94"/>
    </row>
    <row r="10460" spans="4:4">
      <c r="D10460" s="94"/>
    </row>
    <row r="10461" spans="4:4">
      <c r="D10461" s="94"/>
    </row>
    <row r="10462" spans="4:4">
      <c r="D10462" s="94"/>
    </row>
    <row r="10463" spans="4:4">
      <c r="D10463" s="94"/>
    </row>
    <row r="10464" spans="4:4">
      <c r="D10464" s="94"/>
    </row>
    <row r="10465" spans="4:4">
      <c r="D10465" s="94"/>
    </row>
    <row r="10466" spans="4:4">
      <c r="D10466" s="94"/>
    </row>
    <row r="10467" spans="4:4">
      <c r="D10467" s="94"/>
    </row>
    <row r="10468" spans="4:4">
      <c r="D10468" s="94"/>
    </row>
    <row r="10469" spans="4:4">
      <c r="D10469" s="94"/>
    </row>
    <row r="10470" spans="4:4">
      <c r="D10470" s="94"/>
    </row>
    <row r="10471" spans="4:4">
      <c r="D10471" s="94"/>
    </row>
    <row r="10472" spans="4:4">
      <c r="D10472" s="94"/>
    </row>
    <row r="10473" spans="4:4">
      <c r="D10473" s="94"/>
    </row>
    <row r="10474" spans="4:4">
      <c r="D10474" s="94"/>
    </row>
    <row r="10475" spans="4:4">
      <c r="D10475" s="94"/>
    </row>
    <row r="10476" spans="4:4">
      <c r="D10476" s="94"/>
    </row>
    <row r="10477" spans="4:4">
      <c r="D10477" s="94"/>
    </row>
    <row r="10478" spans="4:4">
      <c r="D10478" s="94"/>
    </row>
    <row r="10479" spans="4:4">
      <c r="D10479" s="94"/>
    </row>
    <row r="10480" spans="4:4">
      <c r="D10480" s="94"/>
    </row>
    <row r="10481" spans="4:4">
      <c r="D10481" s="94"/>
    </row>
    <row r="10482" spans="4:4">
      <c r="D10482" s="94"/>
    </row>
    <row r="10483" spans="4:4">
      <c r="D10483" s="94"/>
    </row>
    <row r="10484" spans="4:4">
      <c r="D10484" s="94"/>
    </row>
    <row r="10485" spans="4:4">
      <c r="D10485" s="94"/>
    </row>
    <row r="10486" spans="4:4">
      <c r="D10486" s="94"/>
    </row>
    <row r="10487" spans="4:4">
      <c r="D10487" s="94"/>
    </row>
    <row r="10488" spans="4:4">
      <c r="D10488" s="94"/>
    </row>
    <row r="10489" spans="4:4">
      <c r="D10489" s="94"/>
    </row>
    <row r="10490" spans="4:4">
      <c r="D10490" s="94"/>
    </row>
    <row r="10491" spans="4:4">
      <c r="D10491" s="94"/>
    </row>
    <row r="10492" spans="4:4">
      <c r="D10492" s="94"/>
    </row>
    <row r="10493" spans="4:4">
      <c r="D10493" s="94"/>
    </row>
    <row r="10494" spans="4:4">
      <c r="D10494" s="94"/>
    </row>
    <row r="10495" spans="4:4">
      <c r="D10495" s="94"/>
    </row>
    <row r="10496" spans="4:4">
      <c r="D10496" s="94"/>
    </row>
    <row r="10497" spans="4:4">
      <c r="D10497" s="94"/>
    </row>
    <row r="10498" spans="4:4">
      <c r="D10498" s="94"/>
    </row>
    <row r="10499" spans="4:4">
      <c r="D10499" s="94"/>
    </row>
    <row r="10500" spans="4:4">
      <c r="D10500" s="94"/>
    </row>
    <row r="10501" spans="4:4">
      <c r="D10501" s="94"/>
    </row>
    <row r="10502" spans="4:4">
      <c r="D10502" s="94"/>
    </row>
    <row r="10503" spans="4:4">
      <c r="D10503" s="94"/>
    </row>
    <row r="10504" spans="4:4">
      <c r="D10504" s="94"/>
    </row>
    <row r="10505" spans="4:4">
      <c r="D10505" s="94"/>
    </row>
    <row r="10506" spans="4:4">
      <c r="D10506" s="94"/>
    </row>
    <row r="10507" spans="4:4">
      <c r="D10507" s="94"/>
    </row>
    <row r="10508" spans="4:4">
      <c r="D10508" s="94"/>
    </row>
    <row r="10509" spans="4:4">
      <c r="D10509" s="94"/>
    </row>
    <row r="10510" spans="4:4">
      <c r="D10510" s="94"/>
    </row>
    <row r="10511" spans="4:4">
      <c r="D10511" s="94"/>
    </row>
    <row r="10512" spans="4:4">
      <c r="D10512" s="94"/>
    </row>
    <row r="10513" spans="4:4">
      <c r="D10513" s="94"/>
    </row>
    <row r="10514" spans="4:4">
      <c r="D10514" s="94"/>
    </row>
    <row r="10515" spans="4:4">
      <c r="D10515" s="94"/>
    </row>
    <row r="10516" spans="4:4">
      <c r="D10516" s="94"/>
    </row>
    <row r="10517" spans="4:4">
      <c r="D10517" s="94"/>
    </row>
    <row r="10518" spans="4:4">
      <c r="D10518" s="94"/>
    </row>
    <row r="10519" spans="4:4">
      <c r="D10519" s="94"/>
    </row>
    <row r="10520" spans="4:4">
      <c r="D10520" s="94"/>
    </row>
    <row r="10521" spans="4:4">
      <c r="D10521" s="94"/>
    </row>
    <row r="10522" spans="4:4">
      <c r="D10522" s="94"/>
    </row>
    <row r="10523" spans="4:4">
      <c r="D10523" s="94"/>
    </row>
    <row r="10524" spans="4:4">
      <c r="D10524" s="94"/>
    </row>
    <row r="10525" spans="4:4">
      <c r="D10525" s="94"/>
    </row>
    <row r="10526" spans="4:4">
      <c r="D10526" s="94"/>
    </row>
    <row r="10527" spans="4:4">
      <c r="D10527" s="94"/>
    </row>
    <row r="10528" spans="4:4">
      <c r="D10528" s="94"/>
    </row>
    <row r="10529" spans="4:4">
      <c r="D10529" s="94"/>
    </row>
    <row r="10530" spans="4:4">
      <c r="D10530" s="94"/>
    </row>
    <row r="10531" spans="4:4">
      <c r="D10531" s="94"/>
    </row>
    <row r="10532" spans="4:4">
      <c r="D10532" s="94"/>
    </row>
    <row r="10533" spans="4:4">
      <c r="D10533" s="94"/>
    </row>
    <row r="10534" spans="4:4">
      <c r="D10534" s="94"/>
    </row>
    <row r="10535" spans="4:4">
      <c r="D10535" s="94"/>
    </row>
    <row r="10536" spans="4:4">
      <c r="D10536" s="94"/>
    </row>
    <row r="10537" spans="4:4">
      <c r="D10537" s="94"/>
    </row>
    <row r="10538" spans="4:4">
      <c r="D10538" s="94"/>
    </row>
    <row r="10539" spans="4:4">
      <c r="D10539" s="94"/>
    </row>
    <row r="10540" spans="4:4">
      <c r="D10540" s="94"/>
    </row>
    <row r="10541" spans="4:4">
      <c r="D10541" s="94"/>
    </row>
    <row r="10542" spans="4:4">
      <c r="D10542" s="94"/>
    </row>
    <row r="10543" spans="4:4">
      <c r="D10543" s="94"/>
    </row>
    <row r="10544" spans="4:4">
      <c r="D10544" s="94"/>
    </row>
    <row r="10545" spans="4:4">
      <c r="D10545" s="94"/>
    </row>
    <row r="10546" spans="4:4">
      <c r="D10546" s="94"/>
    </row>
    <row r="10547" spans="4:4">
      <c r="D10547" s="94"/>
    </row>
    <row r="10548" spans="4:4">
      <c r="D10548" s="94"/>
    </row>
    <row r="10549" spans="4:4">
      <c r="D10549" s="94"/>
    </row>
    <row r="10550" spans="4:4">
      <c r="D10550" s="94"/>
    </row>
    <row r="10551" spans="4:4">
      <c r="D10551" s="94"/>
    </row>
    <row r="10552" spans="4:4">
      <c r="D10552" s="94"/>
    </row>
    <row r="10553" spans="4:4">
      <c r="D10553" s="94"/>
    </row>
    <row r="10554" spans="4:4">
      <c r="D10554" s="94"/>
    </row>
    <row r="10555" spans="4:4">
      <c r="D10555" s="94"/>
    </row>
    <row r="10556" spans="4:4">
      <c r="D10556" s="94"/>
    </row>
    <row r="10557" spans="4:4">
      <c r="D10557" s="94"/>
    </row>
    <row r="10558" spans="4:4">
      <c r="D10558" s="94"/>
    </row>
    <row r="10559" spans="4:4">
      <c r="D10559" s="94"/>
    </row>
    <row r="10560" spans="4:4">
      <c r="D10560" s="94"/>
    </row>
    <row r="10561" spans="4:4">
      <c r="D10561" s="94"/>
    </row>
    <row r="10562" spans="4:4">
      <c r="D10562" s="94"/>
    </row>
    <row r="10563" spans="4:4">
      <c r="D10563" s="94"/>
    </row>
    <row r="10564" spans="4:4">
      <c r="D10564" s="94"/>
    </row>
    <row r="10565" spans="4:4">
      <c r="D10565" s="94"/>
    </row>
    <row r="10566" spans="4:4">
      <c r="D10566" s="94"/>
    </row>
    <row r="10567" spans="4:4">
      <c r="D10567" s="94"/>
    </row>
    <row r="10568" spans="4:4">
      <c r="D10568" s="94"/>
    </row>
    <row r="10569" spans="4:4">
      <c r="D10569" s="94"/>
    </row>
    <row r="10570" spans="4:4">
      <c r="D10570" s="94"/>
    </row>
    <row r="10571" spans="4:4">
      <c r="D10571" s="94"/>
    </row>
    <row r="10572" spans="4:4">
      <c r="D10572" s="94"/>
    </row>
    <row r="10573" spans="4:4">
      <c r="D10573" s="94"/>
    </row>
    <row r="10574" spans="4:4">
      <c r="D10574" s="94"/>
    </row>
    <row r="10575" spans="4:4">
      <c r="D10575" s="94"/>
    </row>
    <row r="10576" spans="4:4">
      <c r="D10576" s="94"/>
    </row>
    <row r="10577" spans="4:4">
      <c r="D10577" s="94"/>
    </row>
    <row r="10578" spans="4:4">
      <c r="D10578" s="94"/>
    </row>
    <row r="10579" spans="4:4">
      <c r="D10579" s="94"/>
    </row>
    <row r="10580" spans="4:4">
      <c r="D10580" s="94"/>
    </row>
    <row r="10581" spans="4:4">
      <c r="D10581" s="94"/>
    </row>
    <row r="10582" spans="4:4">
      <c r="D10582" s="94"/>
    </row>
    <row r="10583" spans="4:4">
      <c r="D10583" s="94"/>
    </row>
    <row r="10584" spans="4:4">
      <c r="D10584" s="94"/>
    </row>
    <row r="10585" spans="4:4">
      <c r="D10585" s="94"/>
    </row>
    <row r="10586" spans="4:4">
      <c r="D10586" s="94"/>
    </row>
    <row r="10587" spans="4:4">
      <c r="D10587" s="94"/>
    </row>
    <row r="10588" spans="4:4">
      <c r="D10588" s="94"/>
    </row>
    <row r="10589" spans="4:4">
      <c r="D10589" s="94"/>
    </row>
    <row r="10590" spans="4:4">
      <c r="D10590" s="94"/>
    </row>
    <row r="10591" spans="4:4">
      <c r="D10591" s="94"/>
    </row>
    <row r="10592" spans="4:4">
      <c r="D10592" s="94"/>
    </row>
    <row r="10593" spans="4:4">
      <c r="D10593" s="94"/>
    </row>
    <row r="10594" spans="4:4">
      <c r="D10594" s="94"/>
    </row>
    <row r="10595" spans="4:4">
      <c r="D10595" s="94"/>
    </row>
    <row r="10596" spans="4:4">
      <c r="D10596" s="94"/>
    </row>
    <row r="10597" spans="4:4">
      <c r="D10597" s="94"/>
    </row>
    <row r="10598" spans="4:4">
      <c r="D10598" s="94"/>
    </row>
    <row r="10599" spans="4:4">
      <c r="D10599" s="94"/>
    </row>
    <row r="10600" spans="4:4">
      <c r="D10600" s="94"/>
    </row>
    <row r="10601" spans="4:4">
      <c r="D10601" s="94"/>
    </row>
    <row r="10602" spans="4:4">
      <c r="D10602" s="94"/>
    </row>
    <row r="10603" spans="4:4">
      <c r="D10603" s="94"/>
    </row>
    <row r="10604" spans="4:4">
      <c r="D10604" s="94"/>
    </row>
    <row r="10605" spans="4:4">
      <c r="D10605" s="94"/>
    </row>
    <row r="10606" spans="4:4">
      <c r="D10606" s="94"/>
    </row>
    <row r="10607" spans="4:4">
      <c r="D10607" s="94"/>
    </row>
    <row r="10608" spans="4:4">
      <c r="D10608" s="94"/>
    </row>
    <row r="10609" spans="4:4">
      <c r="D10609" s="94"/>
    </row>
    <row r="10610" spans="4:4">
      <c r="D10610" s="94"/>
    </row>
    <row r="10611" spans="4:4">
      <c r="D10611" s="94"/>
    </row>
    <row r="10612" spans="4:4">
      <c r="D10612" s="94"/>
    </row>
    <row r="10613" spans="4:4">
      <c r="D10613" s="94"/>
    </row>
    <row r="10614" spans="4:4">
      <c r="D10614" s="94"/>
    </row>
    <row r="10615" spans="4:4">
      <c r="D10615" s="94"/>
    </row>
    <row r="10616" spans="4:4">
      <c r="D10616" s="94"/>
    </row>
    <row r="10617" spans="4:4">
      <c r="D10617" s="94"/>
    </row>
    <row r="10618" spans="4:4">
      <c r="D10618" s="94"/>
    </row>
    <row r="10619" spans="4:4">
      <c r="D10619" s="94"/>
    </row>
    <row r="10620" spans="4:4">
      <c r="D10620" s="94"/>
    </row>
    <row r="10621" spans="4:4">
      <c r="D10621" s="94"/>
    </row>
    <row r="10622" spans="4:4">
      <c r="D10622" s="94"/>
    </row>
    <row r="10623" spans="4:4">
      <c r="D10623" s="94"/>
    </row>
    <row r="10624" spans="4:4">
      <c r="D10624" s="94"/>
    </row>
    <row r="10625" spans="4:4">
      <c r="D10625" s="94"/>
    </row>
    <row r="10626" spans="4:4">
      <c r="D10626" s="94"/>
    </row>
    <row r="10627" spans="4:4">
      <c r="D10627" s="94"/>
    </row>
    <row r="10628" spans="4:4">
      <c r="D10628" s="94"/>
    </row>
    <row r="10629" spans="4:4">
      <c r="D10629" s="94"/>
    </row>
    <row r="10630" spans="4:4">
      <c r="D10630" s="94"/>
    </row>
    <row r="10631" spans="4:4">
      <c r="D10631" s="94"/>
    </row>
    <row r="10632" spans="4:4">
      <c r="D10632" s="94"/>
    </row>
    <row r="10633" spans="4:4">
      <c r="D10633" s="94"/>
    </row>
    <row r="10634" spans="4:4">
      <c r="D10634" s="94"/>
    </row>
    <row r="10635" spans="4:4">
      <c r="D10635" s="94"/>
    </row>
    <row r="10636" spans="4:4">
      <c r="D10636" s="94"/>
    </row>
    <row r="10637" spans="4:4">
      <c r="D10637" s="94"/>
    </row>
    <row r="10638" spans="4:4">
      <c r="D10638" s="94"/>
    </row>
    <row r="10639" spans="4:4">
      <c r="D10639" s="94"/>
    </row>
    <row r="10640" spans="4:4">
      <c r="D10640" s="94"/>
    </row>
    <row r="10641" spans="4:4">
      <c r="D10641" s="94"/>
    </row>
    <row r="10642" spans="4:4">
      <c r="D10642" s="94"/>
    </row>
    <row r="10643" spans="4:4">
      <c r="D10643" s="94"/>
    </row>
    <row r="10644" spans="4:4">
      <c r="D10644" s="94"/>
    </row>
    <row r="10645" spans="4:4">
      <c r="D10645" s="94"/>
    </row>
    <row r="10646" spans="4:4">
      <c r="D10646" s="94"/>
    </row>
    <row r="10647" spans="4:4">
      <c r="D10647" s="94"/>
    </row>
    <row r="10648" spans="4:4">
      <c r="D10648" s="94"/>
    </row>
    <row r="10649" spans="4:4">
      <c r="D10649" s="94"/>
    </row>
    <row r="10650" spans="4:4">
      <c r="D10650" s="94"/>
    </row>
    <row r="10651" spans="4:4">
      <c r="D10651" s="94"/>
    </row>
    <row r="10652" spans="4:4">
      <c r="D10652" s="94"/>
    </row>
    <row r="10653" spans="4:4">
      <c r="D10653" s="94"/>
    </row>
    <row r="10654" spans="4:4">
      <c r="D10654" s="94"/>
    </row>
    <row r="10655" spans="4:4">
      <c r="D10655" s="94"/>
    </row>
    <row r="10656" spans="4:4">
      <c r="D10656" s="94"/>
    </row>
    <row r="10657" spans="4:4">
      <c r="D10657" s="94"/>
    </row>
    <row r="10658" spans="4:4">
      <c r="D10658" s="94"/>
    </row>
    <row r="10659" spans="4:4">
      <c r="D10659" s="94"/>
    </row>
    <row r="10660" spans="4:4">
      <c r="D10660" s="94"/>
    </row>
    <row r="10661" spans="4:4">
      <c r="D10661" s="94"/>
    </row>
    <row r="10662" spans="4:4">
      <c r="D10662" s="94"/>
    </row>
    <row r="10663" spans="4:4">
      <c r="D10663" s="94"/>
    </row>
    <row r="10664" spans="4:4">
      <c r="D10664" s="94"/>
    </row>
    <row r="10665" spans="4:4">
      <c r="D10665" s="94"/>
    </row>
    <row r="10666" spans="4:4">
      <c r="D10666" s="94"/>
    </row>
    <row r="10667" spans="4:4">
      <c r="D10667" s="94"/>
    </row>
    <row r="10668" spans="4:4">
      <c r="D10668" s="94"/>
    </row>
    <row r="10669" spans="4:4">
      <c r="D10669" s="94"/>
    </row>
    <row r="10670" spans="4:4">
      <c r="D10670" s="94"/>
    </row>
    <row r="10671" spans="4:4">
      <c r="D10671" s="94"/>
    </row>
    <row r="10672" spans="4:4">
      <c r="D10672" s="94"/>
    </row>
    <row r="10673" spans="4:4">
      <c r="D10673" s="94"/>
    </row>
    <row r="10674" spans="4:4">
      <c r="D10674" s="94"/>
    </row>
    <row r="10675" spans="4:4">
      <c r="D10675" s="94"/>
    </row>
    <row r="10676" spans="4:4">
      <c r="D10676" s="94"/>
    </row>
    <row r="10677" spans="4:4">
      <c r="D10677" s="94"/>
    </row>
    <row r="10678" spans="4:4">
      <c r="D10678" s="94"/>
    </row>
    <row r="10679" spans="4:4">
      <c r="D10679" s="94"/>
    </row>
    <row r="10680" spans="4:4">
      <c r="D10680" s="94"/>
    </row>
    <row r="10681" spans="4:4">
      <c r="D10681" s="94"/>
    </row>
    <row r="10682" spans="4:4">
      <c r="D10682" s="94"/>
    </row>
    <row r="10683" spans="4:4">
      <c r="D10683" s="94"/>
    </row>
    <row r="10684" spans="4:4">
      <c r="D10684" s="94"/>
    </row>
    <row r="10685" spans="4:4">
      <c r="D10685" s="94"/>
    </row>
    <row r="10686" spans="4:4">
      <c r="D10686" s="94"/>
    </row>
    <row r="10687" spans="4:4">
      <c r="D10687" s="94"/>
    </row>
    <row r="10688" spans="4:4">
      <c r="D10688" s="94"/>
    </row>
    <row r="10689" spans="4:4">
      <c r="D10689" s="94"/>
    </row>
    <row r="10690" spans="4:4">
      <c r="D10690" s="94"/>
    </row>
    <row r="10691" spans="4:4">
      <c r="D10691" s="94"/>
    </row>
    <row r="10692" spans="4:4">
      <c r="D10692" s="94"/>
    </row>
    <row r="10693" spans="4:4">
      <c r="D10693" s="94"/>
    </row>
    <row r="10694" spans="4:4">
      <c r="D10694" s="94"/>
    </row>
    <row r="10695" spans="4:4">
      <c r="D10695" s="94"/>
    </row>
    <row r="10696" spans="4:4">
      <c r="D10696" s="94"/>
    </row>
    <row r="10697" spans="4:4">
      <c r="D10697" s="94"/>
    </row>
    <row r="10698" spans="4:4">
      <c r="D10698" s="94"/>
    </row>
    <row r="10699" spans="4:4">
      <c r="D10699" s="94"/>
    </row>
    <row r="10700" spans="4:4">
      <c r="D10700" s="94"/>
    </row>
    <row r="10701" spans="4:4">
      <c r="D10701" s="94"/>
    </row>
    <row r="10702" spans="4:4">
      <c r="D10702" s="94"/>
    </row>
    <row r="10703" spans="4:4">
      <c r="D10703" s="94"/>
    </row>
    <row r="10704" spans="4:4">
      <c r="D10704" s="94"/>
    </row>
    <row r="10705" spans="4:4">
      <c r="D10705" s="94"/>
    </row>
    <row r="10706" spans="4:4">
      <c r="D10706" s="94"/>
    </row>
    <row r="10707" spans="4:4">
      <c r="D10707" s="94"/>
    </row>
    <row r="10708" spans="4:4">
      <c r="D10708" s="94"/>
    </row>
    <row r="10709" spans="4:4">
      <c r="D10709" s="94"/>
    </row>
    <row r="10710" spans="4:4">
      <c r="D10710" s="94"/>
    </row>
    <row r="10711" spans="4:4">
      <c r="D10711" s="94"/>
    </row>
    <row r="10712" spans="4:4">
      <c r="D10712" s="94"/>
    </row>
    <row r="10713" spans="4:4">
      <c r="D10713" s="94"/>
    </row>
    <row r="10714" spans="4:4">
      <c r="D10714" s="94"/>
    </row>
    <row r="10715" spans="4:4">
      <c r="D10715" s="94"/>
    </row>
    <row r="10716" spans="4:4">
      <c r="D10716" s="94"/>
    </row>
    <row r="10717" spans="4:4">
      <c r="D10717" s="94"/>
    </row>
    <row r="10718" spans="4:4">
      <c r="D10718" s="94"/>
    </row>
    <row r="10719" spans="4:4">
      <c r="D10719" s="94"/>
    </row>
    <row r="10720" spans="4:4">
      <c r="D10720" s="94"/>
    </row>
    <row r="10721" spans="4:4">
      <c r="D10721" s="94"/>
    </row>
    <row r="10722" spans="4:4">
      <c r="D10722" s="94"/>
    </row>
    <row r="10723" spans="4:4">
      <c r="D10723" s="94"/>
    </row>
    <row r="10724" spans="4:4">
      <c r="D10724" s="94"/>
    </row>
    <row r="10725" spans="4:4">
      <c r="D10725" s="94"/>
    </row>
    <row r="10726" spans="4:4">
      <c r="D10726" s="94"/>
    </row>
    <row r="10727" spans="4:4">
      <c r="D10727" s="94"/>
    </row>
    <row r="10728" spans="4:4">
      <c r="D10728" s="94"/>
    </row>
    <row r="10729" spans="4:4">
      <c r="D10729" s="94"/>
    </row>
    <row r="10730" spans="4:4">
      <c r="D10730" s="94"/>
    </row>
    <row r="10731" spans="4:4">
      <c r="D10731" s="94"/>
    </row>
    <row r="10732" spans="4:4">
      <c r="D10732" s="94"/>
    </row>
    <row r="10733" spans="4:4">
      <c r="D10733" s="94"/>
    </row>
    <row r="10734" spans="4:4">
      <c r="D10734" s="94"/>
    </row>
    <row r="10735" spans="4:4">
      <c r="D10735" s="94"/>
    </row>
    <row r="10736" spans="4:4">
      <c r="D10736" s="94"/>
    </row>
    <row r="10737" spans="4:4">
      <c r="D10737" s="94"/>
    </row>
    <row r="10738" spans="4:4">
      <c r="D10738" s="94"/>
    </row>
    <row r="10739" spans="4:4">
      <c r="D10739" s="94"/>
    </row>
    <row r="10740" spans="4:4">
      <c r="D10740" s="94"/>
    </row>
    <row r="10741" spans="4:4">
      <c r="D10741" s="94"/>
    </row>
    <row r="10742" spans="4:4">
      <c r="D10742" s="94"/>
    </row>
    <row r="10743" spans="4:4">
      <c r="D10743" s="94"/>
    </row>
    <row r="10744" spans="4:4">
      <c r="D10744" s="94"/>
    </row>
    <row r="10745" spans="4:4">
      <c r="D10745" s="94"/>
    </row>
    <row r="10746" spans="4:4">
      <c r="D10746" s="94"/>
    </row>
    <row r="10747" spans="4:4">
      <c r="D10747" s="94"/>
    </row>
    <row r="10748" spans="4:4">
      <c r="D10748" s="94"/>
    </row>
    <row r="10749" spans="4:4">
      <c r="D10749" s="94"/>
    </row>
    <row r="10750" spans="4:4">
      <c r="D10750" s="94"/>
    </row>
    <row r="10751" spans="4:4">
      <c r="D10751" s="94"/>
    </row>
    <row r="10752" spans="4:4">
      <c r="D10752" s="94"/>
    </row>
    <row r="10753" spans="4:4">
      <c r="D10753" s="94"/>
    </row>
    <row r="10754" spans="4:4">
      <c r="D10754" s="94"/>
    </row>
    <row r="10755" spans="4:4">
      <c r="D10755" s="94"/>
    </row>
    <row r="10756" spans="4:4">
      <c r="D10756" s="94"/>
    </row>
    <row r="10757" spans="4:4">
      <c r="D10757" s="94"/>
    </row>
    <row r="10758" spans="4:4">
      <c r="D10758" s="94"/>
    </row>
    <row r="10759" spans="4:4">
      <c r="D10759" s="94"/>
    </row>
    <row r="10760" spans="4:4">
      <c r="D10760" s="94"/>
    </row>
    <row r="10761" spans="4:4">
      <c r="D10761" s="94"/>
    </row>
    <row r="10762" spans="4:4">
      <c r="D10762" s="94"/>
    </row>
    <row r="10763" spans="4:4">
      <c r="D10763" s="94"/>
    </row>
    <row r="10764" spans="4:4">
      <c r="D10764" s="94"/>
    </row>
    <row r="10765" spans="4:4">
      <c r="D10765" s="94"/>
    </row>
    <row r="10766" spans="4:4">
      <c r="D10766" s="94"/>
    </row>
    <row r="10767" spans="4:4">
      <c r="D10767" s="94"/>
    </row>
    <row r="10768" spans="4:4">
      <c r="D10768" s="94"/>
    </row>
    <row r="10769" spans="4:4">
      <c r="D10769" s="94"/>
    </row>
    <row r="10770" spans="4:4">
      <c r="D10770" s="94"/>
    </row>
    <row r="10771" spans="4:4">
      <c r="D10771" s="94"/>
    </row>
    <row r="10772" spans="4:4">
      <c r="D10772" s="94"/>
    </row>
    <row r="10773" spans="4:4">
      <c r="D10773" s="94"/>
    </row>
    <row r="10774" spans="4:4">
      <c r="D10774" s="94"/>
    </row>
    <row r="10775" spans="4:4">
      <c r="D10775" s="94"/>
    </row>
    <row r="10776" spans="4:4">
      <c r="D10776" s="94"/>
    </row>
    <row r="10777" spans="4:4">
      <c r="D10777" s="94"/>
    </row>
    <row r="10778" spans="4:4">
      <c r="D10778" s="94"/>
    </row>
    <row r="10779" spans="4:4">
      <c r="D10779" s="94"/>
    </row>
    <row r="10780" spans="4:4">
      <c r="D10780" s="94"/>
    </row>
    <row r="10781" spans="4:4">
      <c r="D10781" s="94"/>
    </row>
    <row r="10782" spans="4:4">
      <c r="D10782" s="94"/>
    </row>
    <row r="10783" spans="4:4">
      <c r="D10783" s="94"/>
    </row>
    <row r="10784" spans="4:4">
      <c r="D10784" s="94"/>
    </row>
    <row r="10785" spans="4:4">
      <c r="D10785" s="94"/>
    </row>
    <row r="10786" spans="4:4">
      <c r="D10786" s="94"/>
    </row>
    <row r="10787" spans="4:4">
      <c r="D10787" s="94"/>
    </row>
    <row r="10788" spans="4:4">
      <c r="D10788" s="94"/>
    </row>
    <row r="10789" spans="4:4">
      <c r="D10789" s="94"/>
    </row>
    <row r="10790" spans="4:4">
      <c r="D10790" s="94"/>
    </row>
    <row r="10791" spans="4:4">
      <c r="D10791" s="94"/>
    </row>
    <row r="10792" spans="4:4">
      <c r="D10792" s="94"/>
    </row>
    <row r="10793" spans="4:4">
      <c r="D10793" s="94"/>
    </row>
    <row r="10794" spans="4:4">
      <c r="D10794" s="94"/>
    </row>
    <row r="10795" spans="4:4">
      <c r="D10795" s="94"/>
    </row>
    <row r="10796" spans="4:4">
      <c r="D10796" s="94"/>
    </row>
    <row r="10797" spans="4:4">
      <c r="D10797" s="94"/>
    </row>
    <row r="10798" spans="4:4">
      <c r="D10798" s="94"/>
    </row>
    <row r="10799" spans="4:4">
      <c r="D10799" s="94"/>
    </row>
    <row r="10800" spans="4:4">
      <c r="D10800" s="94"/>
    </row>
    <row r="10801" spans="4:4">
      <c r="D10801" s="94"/>
    </row>
    <row r="10802" spans="4:4">
      <c r="D10802" s="94"/>
    </row>
    <row r="10803" spans="4:4">
      <c r="D10803" s="94"/>
    </row>
    <row r="10804" spans="4:4">
      <c r="D10804" s="94"/>
    </row>
    <row r="10805" spans="4:4">
      <c r="D10805" s="94"/>
    </row>
    <row r="10806" spans="4:4">
      <c r="D10806" s="94"/>
    </row>
    <row r="10807" spans="4:4">
      <c r="D10807" s="94"/>
    </row>
    <row r="10808" spans="4:4">
      <c r="D10808" s="94"/>
    </row>
    <row r="10809" spans="4:4">
      <c r="D10809" s="94"/>
    </row>
    <row r="10810" spans="4:4">
      <c r="D10810" s="94"/>
    </row>
    <row r="10811" spans="4:4">
      <c r="D10811" s="94"/>
    </row>
    <row r="10812" spans="4:4">
      <c r="D10812" s="94"/>
    </row>
    <row r="10813" spans="4:4">
      <c r="D10813" s="94"/>
    </row>
    <row r="10814" spans="4:4">
      <c r="D10814" s="94"/>
    </row>
    <row r="10815" spans="4:4">
      <c r="D10815" s="94"/>
    </row>
    <row r="10816" spans="4:4">
      <c r="D10816" s="94"/>
    </row>
    <row r="10817" spans="4:4">
      <c r="D10817" s="94"/>
    </row>
    <row r="10818" spans="4:4">
      <c r="D10818" s="94"/>
    </row>
    <row r="10819" spans="4:4">
      <c r="D10819" s="94"/>
    </row>
    <row r="10820" spans="4:4">
      <c r="D10820" s="94"/>
    </row>
    <row r="10821" spans="4:4">
      <c r="D10821" s="94"/>
    </row>
    <row r="10822" spans="4:4">
      <c r="D10822" s="94"/>
    </row>
    <row r="10823" spans="4:4">
      <c r="D10823" s="94"/>
    </row>
    <row r="10824" spans="4:4">
      <c r="D10824" s="94"/>
    </row>
    <row r="10825" spans="4:4">
      <c r="D10825" s="94"/>
    </row>
    <row r="10826" spans="4:4">
      <c r="D10826" s="94"/>
    </row>
    <row r="10827" spans="4:4">
      <c r="D10827" s="94"/>
    </row>
    <row r="10828" spans="4:4">
      <c r="D10828" s="94"/>
    </row>
    <row r="10829" spans="4:4">
      <c r="D10829" s="94"/>
    </row>
    <row r="10830" spans="4:4">
      <c r="D10830" s="94"/>
    </row>
    <row r="10831" spans="4:4">
      <c r="D10831" s="94"/>
    </row>
    <row r="10832" spans="4:4">
      <c r="D10832" s="94"/>
    </row>
    <row r="10833" spans="4:4">
      <c r="D10833" s="94"/>
    </row>
    <row r="10834" spans="4:4">
      <c r="D10834" s="94"/>
    </row>
    <row r="10835" spans="4:4">
      <c r="D10835" s="94"/>
    </row>
    <row r="10836" spans="4:4">
      <c r="D10836" s="94"/>
    </row>
    <row r="10837" spans="4:4">
      <c r="D10837" s="94"/>
    </row>
    <row r="10838" spans="4:4">
      <c r="D10838" s="94"/>
    </row>
    <row r="10839" spans="4:4">
      <c r="D10839" s="94"/>
    </row>
    <row r="10840" spans="4:4">
      <c r="D10840" s="94"/>
    </row>
    <row r="10841" spans="4:4">
      <c r="D10841" s="94"/>
    </row>
    <row r="10842" spans="4:4">
      <c r="D10842" s="94"/>
    </row>
    <row r="10843" spans="4:4">
      <c r="D10843" s="94"/>
    </row>
    <row r="10844" spans="4:4">
      <c r="D10844" s="94"/>
    </row>
    <row r="10845" spans="4:4">
      <c r="D10845" s="94"/>
    </row>
    <row r="10846" spans="4:4">
      <c r="D10846" s="94"/>
    </row>
    <row r="10847" spans="4:4">
      <c r="D10847" s="94"/>
    </row>
    <row r="10848" spans="4:4">
      <c r="D10848" s="94"/>
    </row>
    <row r="10849" spans="4:4">
      <c r="D10849" s="94"/>
    </row>
    <row r="10850" spans="4:4">
      <c r="D10850" s="94"/>
    </row>
    <row r="10851" spans="4:4">
      <c r="D10851" s="94"/>
    </row>
    <row r="10852" spans="4:4">
      <c r="D10852" s="94"/>
    </row>
    <row r="10853" spans="4:4">
      <c r="D10853" s="94"/>
    </row>
    <row r="10854" spans="4:4">
      <c r="D10854" s="94"/>
    </row>
    <row r="10855" spans="4:4">
      <c r="D10855" s="94"/>
    </row>
    <row r="10856" spans="4:4">
      <c r="D10856" s="94"/>
    </row>
    <row r="10857" spans="4:4">
      <c r="D10857" s="94"/>
    </row>
    <row r="10858" spans="4:4">
      <c r="D10858" s="94"/>
    </row>
    <row r="10859" spans="4:4">
      <c r="D10859" s="94"/>
    </row>
    <row r="10860" spans="4:4">
      <c r="D10860" s="94"/>
    </row>
    <row r="10861" spans="4:4">
      <c r="D10861" s="94"/>
    </row>
    <row r="10862" spans="4:4">
      <c r="D10862" s="94"/>
    </row>
    <row r="10863" spans="4:4">
      <c r="D10863" s="94"/>
    </row>
    <row r="10864" spans="4:4">
      <c r="D10864" s="94"/>
    </row>
    <row r="10865" spans="4:4">
      <c r="D10865" s="94"/>
    </row>
    <row r="10866" spans="4:4">
      <c r="D10866" s="94"/>
    </row>
    <row r="10867" spans="4:4">
      <c r="D10867" s="94"/>
    </row>
    <row r="10868" spans="4:4">
      <c r="D10868" s="94"/>
    </row>
    <row r="10869" spans="4:4">
      <c r="D10869" s="94"/>
    </row>
    <row r="10870" spans="4:4">
      <c r="D10870" s="94"/>
    </row>
    <row r="10871" spans="4:4">
      <c r="D10871" s="94"/>
    </row>
    <row r="10872" spans="4:4">
      <c r="D10872" s="94"/>
    </row>
    <row r="10873" spans="4:4">
      <c r="D10873" s="94"/>
    </row>
    <row r="10874" spans="4:4">
      <c r="D10874" s="94"/>
    </row>
    <row r="10875" spans="4:4">
      <c r="D10875" s="94"/>
    </row>
    <row r="10876" spans="4:4">
      <c r="D10876" s="94"/>
    </row>
    <row r="10877" spans="4:4">
      <c r="D10877" s="94"/>
    </row>
    <row r="10878" spans="4:4">
      <c r="D10878" s="94"/>
    </row>
    <row r="10879" spans="4:4">
      <c r="D10879" s="94"/>
    </row>
    <row r="10880" spans="4:4">
      <c r="D10880" s="94"/>
    </row>
    <row r="10881" spans="4:4">
      <c r="D10881" s="94"/>
    </row>
    <row r="10882" spans="4:4">
      <c r="D10882" s="94"/>
    </row>
    <row r="10883" spans="4:4">
      <c r="D10883" s="94"/>
    </row>
    <row r="10884" spans="4:4">
      <c r="D10884" s="94"/>
    </row>
    <row r="10885" spans="4:4">
      <c r="D10885" s="94"/>
    </row>
    <row r="10886" spans="4:4">
      <c r="D10886" s="94"/>
    </row>
    <row r="10887" spans="4:4">
      <c r="D10887" s="94"/>
    </row>
    <row r="10888" spans="4:4">
      <c r="D10888" s="94"/>
    </row>
    <row r="10889" spans="4:4">
      <c r="D10889" s="94"/>
    </row>
    <row r="10890" spans="4:4">
      <c r="D10890" s="94"/>
    </row>
    <row r="10891" spans="4:4">
      <c r="D10891" s="94"/>
    </row>
    <row r="10892" spans="4:4">
      <c r="D10892" s="94"/>
    </row>
    <row r="10893" spans="4:4">
      <c r="D10893" s="94"/>
    </row>
    <row r="10894" spans="4:4">
      <c r="D10894" s="94"/>
    </row>
    <row r="10895" spans="4:4">
      <c r="D10895" s="94"/>
    </row>
    <row r="10896" spans="4:4">
      <c r="D10896" s="94"/>
    </row>
    <row r="10897" spans="4:4">
      <c r="D10897" s="94"/>
    </row>
    <row r="10898" spans="4:4">
      <c r="D10898" s="94"/>
    </row>
    <row r="10899" spans="4:4">
      <c r="D10899" s="94"/>
    </row>
    <row r="10900" spans="4:4">
      <c r="D10900" s="94"/>
    </row>
    <row r="10901" spans="4:4">
      <c r="D10901" s="94"/>
    </row>
    <row r="10902" spans="4:4">
      <c r="D10902" s="94"/>
    </row>
    <row r="10903" spans="4:4">
      <c r="D10903" s="94"/>
    </row>
    <row r="10904" spans="4:4">
      <c r="D10904" s="94"/>
    </row>
    <row r="10905" spans="4:4">
      <c r="D10905" s="94"/>
    </row>
    <row r="10906" spans="4:4">
      <c r="D10906" s="94"/>
    </row>
    <row r="10907" spans="4:4">
      <c r="D10907" s="94"/>
    </row>
    <row r="10908" spans="4:4">
      <c r="D10908" s="94"/>
    </row>
    <row r="10909" spans="4:4">
      <c r="D10909" s="94"/>
    </row>
    <row r="10910" spans="4:4">
      <c r="D10910" s="94"/>
    </row>
    <row r="10911" spans="4:4">
      <c r="D10911" s="94"/>
    </row>
    <row r="10912" spans="4:4">
      <c r="D10912" s="94"/>
    </row>
    <row r="10913" spans="4:4">
      <c r="D10913" s="94"/>
    </row>
    <row r="10914" spans="4:4">
      <c r="D10914" s="94"/>
    </row>
    <row r="10915" spans="4:4">
      <c r="D10915" s="94"/>
    </row>
    <row r="10916" spans="4:4">
      <c r="D10916" s="94"/>
    </row>
    <row r="10917" spans="4:4">
      <c r="D10917" s="94"/>
    </row>
    <row r="10918" spans="4:4">
      <c r="D10918" s="94"/>
    </row>
    <row r="10919" spans="4:4">
      <c r="D10919" s="94"/>
    </row>
    <row r="10920" spans="4:4">
      <c r="D10920" s="94"/>
    </row>
    <row r="10921" spans="4:4">
      <c r="D10921" s="94"/>
    </row>
    <row r="10922" spans="4:4">
      <c r="D10922" s="94"/>
    </row>
    <row r="10923" spans="4:4">
      <c r="D10923" s="94"/>
    </row>
    <row r="10924" spans="4:4">
      <c r="D10924" s="94"/>
    </row>
    <row r="10925" spans="4:4">
      <c r="D10925" s="94"/>
    </row>
    <row r="10926" spans="4:4">
      <c r="D10926" s="94"/>
    </row>
    <row r="10927" spans="4:4">
      <c r="D10927" s="94"/>
    </row>
    <row r="10928" spans="4:4">
      <c r="D10928" s="94"/>
    </row>
    <row r="10929" spans="4:4">
      <c r="D10929" s="94"/>
    </row>
    <row r="10930" spans="4:4">
      <c r="D10930" s="94"/>
    </row>
    <row r="10931" spans="4:4">
      <c r="D10931" s="94"/>
    </row>
    <row r="10932" spans="4:4">
      <c r="D10932" s="94"/>
    </row>
    <row r="10933" spans="4:4">
      <c r="D10933" s="94"/>
    </row>
    <row r="10934" spans="4:4">
      <c r="D10934" s="94"/>
    </row>
    <row r="10935" spans="4:4">
      <c r="D10935" s="94"/>
    </row>
    <row r="10936" spans="4:4">
      <c r="D10936" s="94"/>
    </row>
    <row r="10937" spans="4:4">
      <c r="D10937" s="94"/>
    </row>
    <row r="10938" spans="4:4">
      <c r="D10938" s="94"/>
    </row>
    <row r="10939" spans="4:4">
      <c r="D10939" s="94"/>
    </row>
    <row r="10940" spans="4:4">
      <c r="D10940" s="94"/>
    </row>
    <row r="10941" spans="4:4">
      <c r="D10941" s="94"/>
    </row>
    <row r="10942" spans="4:4">
      <c r="D10942" s="94"/>
    </row>
    <row r="10943" spans="4:4">
      <c r="D10943" s="94"/>
    </row>
    <row r="10944" spans="4:4">
      <c r="D10944" s="94"/>
    </row>
    <row r="10945" spans="4:4">
      <c r="D10945" s="94"/>
    </row>
    <row r="10946" spans="4:4">
      <c r="D10946" s="94"/>
    </row>
    <row r="10947" spans="4:4">
      <c r="D10947" s="94"/>
    </row>
    <row r="10948" spans="4:4">
      <c r="D10948" s="94"/>
    </row>
    <row r="10949" spans="4:4">
      <c r="D10949" s="94"/>
    </row>
    <row r="10950" spans="4:4">
      <c r="D10950" s="94"/>
    </row>
    <row r="10951" spans="4:4">
      <c r="D10951" s="94"/>
    </row>
    <row r="10952" spans="4:4">
      <c r="D10952" s="94"/>
    </row>
    <row r="10953" spans="4:4">
      <c r="D10953" s="94"/>
    </row>
    <row r="10954" spans="4:4">
      <c r="D10954" s="94"/>
    </row>
    <row r="10955" spans="4:4">
      <c r="D10955" s="94"/>
    </row>
    <row r="10956" spans="4:4">
      <c r="D10956" s="94"/>
    </row>
    <row r="10957" spans="4:4">
      <c r="D10957" s="94"/>
    </row>
    <row r="10958" spans="4:4">
      <c r="D10958" s="94"/>
    </row>
    <row r="10959" spans="4:4">
      <c r="D10959" s="94"/>
    </row>
    <row r="10960" spans="4:4">
      <c r="D10960" s="94"/>
    </row>
    <row r="10961" spans="4:4">
      <c r="D10961" s="94"/>
    </row>
    <row r="10962" spans="4:4">
      <c r="D10962" s="94"/>
    </row>
    <row r="10963" spans="4:4">
      <c r="D10963" s="94"/>
    </row>
    <row r="10964" spans="4:4">
      <c r="D10964" s="94"/>
    </row>
    <row r="10965" spans="4:4">
      <c r="D10965" s="94"/>
    </row>
    <row r="10966" spans="4:4">
      <c r="D10966" s="94"/>
    </row>
    <row r="10967" spans="4:4">
      <c r="D10967" s="94"/>
    </row>
    <row r="10968" spans="4:4">
      <c r="D10968" s="94"/>
    </row>
    <row r="10969" spans="4:4">
      <c r="D10969" s="94"/>
    </row>
    <row r="10970" spans="4:4">
      <c r="D10970" s="94"/>
    </row>
    <row r="10971" spans="4:4">
      <c r="D10971" s="94"/>
    </row>
    <row r="10972" spans="4:4">
      <c r="D10972" s="94"/>
    </row>
    <row r="10973" spans="4:4">
      <c r="D10973" s="94"/>
    </row>
    <row r="10974" spans="4:4">
      <c r="D10974" s="94"/>
    </row>
    <row r="10975" spans="4:4">
      <c r="D10975" s="94"/>
    </row>
    <row r="10976" spans="4:4">
      <c r="D10976" s="94"/>
    </row>
    <row r="10977" spans="4:4">
      <c r="D10977" s="94"/>
    </row>
    <row r="10978" spans="4:4">
      <c r="D10978" s="94"/>
    </row>
    <row r="10979" spans="4:4">
      <c r="D10979" s="94"/>
    </row>
    <row r="10980" spans="4:4">
      <c r="D10980" s="94"/>
    </row>
    <row r="10981" spans="4:4">
      <c r="D10981" s="94"/>
    </row>
    <row r="10982" spans="4:4">
      <c r="D10982" s="94"/>
    </row>
    <row r="10983" spans="4:4">
      <c r="D10983" s="94"/>
    </row>
    <row r="10984" spans="4:4">
      <c r="D10984" s="94"/>
    </row>
    <row r="10985" spans="4:4">
      <c r="D10985" s="94"/>
    </row>
    <row r="10986" spans="4:4">
      <c r="D10986" s="94"/>
    </row>
    <row r="10987" spans="4:4">
      <c r="D10987" s="94"/>
    </row>
    <row r="10988" spans="4:4">
      <c r="D10988" s="94"/>
    </row>
    <row r="10989" spans="4:4">
      <c r="D10989" s="94"/>
    </row>
    <row r="10990" spans="4:4">
      <c r="D10990" s="94"/>
    </row>
    <row r="10991" spans="4:4">
      <c r="D10991" s="94"/>
    </row>
    <row r="10992" spans="4:4">
      <c r="D10992" s="94"/>
    </row>
    <row r="10993" spans="4:4">
      <c r="D10993" s="94"/>
    </row>
    <row r="10994" spans="4:4">
      <c r="D10994" s="94"/>
    </row>
    <row r="10995" spans="4:4">
      <c r="D10995" s="94"/>
    </row>
    <row r="10996" spans="4:4">
      <c r="D10996" s="94"/>
    </row>
    <row r="10997" spans="4:4">
      <c r="D10997" s="94"/>
    </row>
    <row r="10998" spans="4:4">
      <c r="D10998" s="94"/>
    </row>
    <row r="10999" spans="4:4">
      <c r="D10999" s="94"/>
    </row>
    <row r="11000" spans="4:4">
      <c r="D11000" s="94"/>
    </row>
    <row r="11001" spans="4:4">
      <c r="D11001" s="94"/>
    </row>
    <row r="11002" spans="4:4">
      <c r="D11002" s="94"/>
    </row>
    <row r="11003" spans="4:4">
      <c r="D11003" s="94"/>
    </row>
    <row r="11004" spans="4:4">
      <c r="D11004" s="94"/>
    </row>
    <row r="11005" spans="4:4">
      <c r="D11005" s="94"/>
    </row>
    <row r="11006" spans="4:4">
      <c r="D11006" s="94"/>
    </row>
    <row r="11007" spans="4:4">
      <c r="D11007" s="94"/>
    </row>
    <row r="11008" spans="4:4">
      <c r="D11008" s="94"/>
    </row>
    <row r="11009" spans="4:4">
      <c r="D11009" s="94"/>
    </row>
    <row r="11010" spans="4:4">
      <c r="D11010" s="94"/>
    </row>
    <row r="11011" spans="4:4">
      <c r="D11011" s="94"/>
    </row>
    <row r="11012" spans="4:4">
      <c r="D11012" s="94"/>
    </row>
    <row r="11013" spans="4:4">
      <c r="D11013" s="94"/>
    </row>
    <row r="11014" spans="4:4">
      <c r="D11014" s="94"/>
    </row>
    <row r="11015" spans="4:4">
      <c r="D11015" s="94"/>
    </row>
    <row r="11016" spans="4:4">
      <c r="D11016" s="94"/>
    </row>
    <row r="11017" spans="4:4">
      <c r="D11017" s="94"/>
    </row>
    <row r="11018" spans="4:4">
      <c r="D11018" s="94"/>
    </row>
    <row r="11019" spans="4:4">
      <c r="D11019" s="94"/>
    </row>
    <row r="11020" spans="4:4">
      <c r="D11020" s="94"/>
    </row>
    <row r="11021" spans="4:4">
      <c r="D11021" s="94"/>
    </row>
    <row r="11022" spans="4:4">
      <c r="D11022" s="94"/>
    </row>
    <row r="11023" spans="4:4">
      <c r="D11023" s="94"/>
    </row>
    <row r="11024" spans="4:4">
      <c r="D11024" s="94"/>
    </row>
    <row r="11025" spans="4:4">
      <c r="D11025" s="94"/>
    </row>
    <row r="11026" spans="4:4">
      <c r="D11026" s="94"/>
    </row>
    <row r="11027" spans="4:4">
      <c r="D11027" s="94"/>
    </row>
    <row r="11028" spans="4:4">
      <c r="D11028" s="94"/>
    </row>
    <row r="11029" spans="4:4">
      <c r="D11029" s="94"/>
    </row>
    <row r="11030" spans="4:4">
      <c r="D11030" s="94"/>
    </row>
    <row r="11031" spans="4:4">
      <c r="D11031" s="94"/>
    </row>
    <row r="11032" spans="4:4">
      <c r="D11032" s="94"/>
    </row>
    <row r="11033" spans="4:4">
      <c r="D11033" s="94"/>
    </row>
    <row r="11034" spans="4:4">
      <c r="D11034" s="94"/>
    </row>
    <row r="11035" spans="4:4">
      <c r="D11035" s="94"/>
    </row>
    <row r="11036" spans="4:4">
      <c r="D11036" s="94"/>
    </row>
    <row r="11037" spans="4:4">
      <c r="D11037" s="94"/>
    </row>
    <row r="11038" spans="4:4">
      <c r="D11038" s="94"/>
    </row>
    <row r="11039" spans="4:4">
      <c r="D11039" s="94"/>
    </row>
    <row r="11040" spans="4:4">
      <c r="D11040" s="94"/>
    </row>
    <row r="11041" spans="4:4">
      <c r="D11041" s="94"/>
    </row>
    <row r="11042" spans="4:4">
      <c r="D11042" s="94"/>
    </row>
    <row r="11043" spans="4:4">
      <c r="D11043" s="94"/>
    </row>
    <row r="11044" spans="4:4">
      <c r="D11044" s="94"/>
    </row>
    <row r="11045" spans="4:4">
      <c r="D11045" s="94"/>
    </row>
    <row r="11046" spans="4:4">
      <c r="D11046" s="94"/>
    </row>
    <row r="11047" spans="4:4">
      <c r="D11047" s="94"/>
    </row>
    <row r="11048" spans="4:4">
      <c r="D11048" s="94"/>
    </row>
    <row r="11049" spans="4:4">
      <c r="D11049" s="94"/>
    </row>
    <row r="11050" spans="4:4">
      <c r="D11050" s="94"/>
    </row>
    <row r="11051" spans="4:4">
      <c r="D11051" s="94"/>
    </row>
    <row r="11052" spans="4:4">
      <c r="D11052" s="94"/>
    </row>
    <row r="11053" spans="4:4">
      <c r="D11053" s="94"/>
    </row>
    <row r="11054" spans="4:4">
      <c r="D11054" s="94"/>
    </row>
    <row r="11055" spans="4:4">
      <c r="D11055" s="94"/>
    </row>
    <row r="11056" spans="4:4">
      <c r="D11056" s="94"/>
    </row>
    <row r="11057" spans="4:4">
      <c r="D11057" s="94"/>
    </row>
    <row r="11058" spans="4:4">
      <c r="D11058" s="94"/>
    </row>
    <row r="11059" spans="4:4">
      <c r="D11059" s="94"/>
    </row>
    <row r="11060" spans="4:4">
      <c r="D11060" s="94"/>
    </row>
    <row r="11061" spans="4:4">
      <c r="D11061" s="94"/>
    </row>
    <row r="11062" spans="4:4">
      <c r="D11062" s="94"/>
    </row>
    <row r="11063" spans="4:4">
      <c r="D11063" s="94"/>
    </row>
    <row r="11064" spans="4:4">
      <c r="D11064" s="94"/>
    </row>
    <row r="11065" spans="4:4">
      <c r="D11065" s="94"/>
    </row>
    <row r="11066" spans="4:4">
      <c r="D11066" s="94"/>
    </row>
    <row r="11067" spans="4:4">
      <c r="D11067" s="94"/>
    </row>
    <row r="11068" spans="4:4">
      <c r="D11068" s="94"/>
    </row>
    <row r="11069" spans="4:4">
      <c r="D11069" s="94"/>
    </row>
    <row r="11070" spans="4:4">
      <c r="D11070" s="94"/>
    </row>
    <row r="11071" spans="4:4">
      <c r="D11071" s="94"/>
    </row>
    <row r="11072" spans="4:4">
      <c r="D11072" s="94"/>
    </row>
    <row r="11073" spans="4:4">
      <c r="D11073" s="94"/>
    </row>
    <row r="11074" spans="4:4">
      <c r="D11074" s="94"/>
    </row>
    <row r="11075" spans="4:4">
      <c r="D11075" s="94"/>
    </row>
    <row r="11076" spans="4:4">
      <c r="D11076" s="94"/>
    </row>
    <row r="11077" spans="4:4">
      <c r="D11077" s="94"/>
    </row>
    <row r="11078" spans="4:4">
      <c r="D11078" s="94"/>
    </row>
    <row r="11079" spans="4:4">
      <c r="D11079" s="94"/>
    </row>
    <row r="11080" spans="4:4">
      <c r="D11080" s="94"/>
    </row>
    <row r="11081" spans="4:4">
      <c r="D11081" s="94"/>
    </row>
    <row r="11082" spans="4:4">
      <c r="D11082" s="94"/>
    </row>
    <row r="11083" spans="4:4">
      <c r="D11083" s="94"/>
    </row>
    <row r="11084" spans="4:4">
      <c r="D11084" s="94"/>
    </row>
    <row r="11085" spans="4:4">
      <c r="D11085" s="94"/>
    </row>
    <row r="11086" spans="4:4">
      <c r="D11086" s="94"/>
    </row>
    <row r="11087" spans="4:4">
      <c r="D11087" s="94"/>
    </row>
    <row r="11088" spans="4:4">
      <c r="D11088" s="94"/>
    </row>
    <row r="11089" spans="4:4">
      <c r="D11089" s="94"/>
    </row>
    <row r="11090" spans="4:4">
      <c r="D11090" s="94"/>
    </row>
    <row r="11091" spans="4:4">
      <c r="D11091" s="94"/>
    </row>
    <row r="11092" spans="4:4">
      <c r="D11092" s="94"/>
    </row>
    <row r="11093" spans="4:4">
      <c r="D11093" s="94"/>
    </row>
    <row r="11094" spans="4:4">
      <c r="D11094" s="94"/>
    </row>
    <row r="11095" spans="4:4">
      <c r="D11095" s="94"/>
    </row>
    <row r="11096" spans="4:4">
      <c r="D11096" s="94"/>
    </row>
    <row r="11097" spans="4:4">
      <c r="D11097" s="94"/>
    </row>
    <row r="11098" spans="4:4">
      <c r="D11098" s="94"/>
    </row>
    <row r="11099" spans="4:4">
      <c r="D11099" s="94"/>
    </row>
    <row r="11100" spans="4:4">
      <c r="D11100" s="94"/>
    </row>
    <row r="11101" spans="4:4">
      <c r="D11101" s="94"/>
    </row>
    <row r="11102" spans="4:4">
      <c r="D11102" s="94"/>
    </row>
    <row r="11103" spans="4:4">
      <c r="D11103" s="94"/>
    </row>
    <row r="11104" spans="4:4">
      <c r="D11104" s="94"/>
    </row>
    <row r="11105" spans="4:4">
      <c r="D11105" s="94"/>
    </row>
    <row r="11106" spans="4:4">
      <c r="D11106" s="94"/>
    </row>
    <row r="11107" spans="4:4">
      <c r="D11107" s="94"/>
    </row>
    <row r="11108" spans="4:4">
      <c r="D11108" s="94"/>
    </row>
    <row r="11109" spans="4:4">
      <c r="D11109" s="94"/>
    </row>
    <row r="11110" spans="4:4">
      <c r="D11110" s="94"/>
    </row>
    <row r="11111" spans="4:4">
      <c r="D11111" s="94"/>
    </row>
    <row r="11112" spans="4:4">
      <c r="D11112" s="94"/>
    </row>
    <row r="11113" spans="4:4">
      <c r="D11113" s="94"/>
    </row>
    <row r="11114" spans="4:4">
      <c r="D11114" s="94"/>
    </row>
    <row r="11115" spans="4:4">
      <c r="D11115" s="94"/>
    </row>
    <row r="11116" spans="4:4">
      <c r="D11116" s="94"/>
    </row>
    <row r="11117" spans="4:4">
      <c r="D11117" s="94"/>
    </row>
    <row r="11118" spans="4:4">
      <c r="D11118" s="94"/>
    </row>
    <row r="11119" spans="4:4">
      <c r="D11119" s="94"/>
    </row>
    <row r="11120" spans="4:4">
      <c r="D11120" s="94"/>
    </row>
    <row r="11121" spans="4:4">
      <c r="D11121" s="94"/>
    </row>
    <row r="11122" spans="4:4">
      <c r="D11122" s="94"/>
    </row>
    <row r="11123" spans="4:4">
      <c r="D11123" s="94"/>
    </row>
    <row r="11124" spans="4:4">
      <c r="D11124" s="94"/>
    </row>
    <row r="11125" spans="4:4">
      <c r="D11125" s="94"/>
    </row>
    <row r="11126" spans="4:4">
      <c r="D11126" s="94"/>
    </row>
    <row r="11127" spans="4:4">
      <c r="D11127" s="94"/>
    </row>
    <row r="11128" spans="4:4">
      <c r="D11128" s="94"/>
    </row>
    <row r="11129" spans="4:4">
      <c r="D11129" s="94"/>
    </row>
    <row r="11130" spans="4:4">
      <c r="D11130" s="94"/>
    </row>
    <row r="11131" spans="4:4">
      <c r="D11131" s="94"/>
    </row>
    <row r="11132" spans="4:4">
      <c r="D11132" s="94"/>
    </row>
    <row r="11133" spans="4:4">
      <c r="D11133" s="94"/>
    </row>
    <row r="11134" spans="4:4">
      <c r="D11134" s="94"/>
    </row>
    <row r="11135" spans="4:4">
      <c r="D11135" s="94"/>
    </row>
    <row r="11136" spans="4:4">
      <c r="D11136" s="94"/>
    </row>
    <row r="11137" spans="4:4">
      <c r="D11137" s="94"/>
    </row>
    <row r="11138" spans="4:4">
      <c r="D11138" s="94"/>
    </row>
    <row r="11139" spans="4:4">
      <c r="D11139" s="94"/>
    </row>
    <row r="11140" spans="4:4">
      <c r="D11140" s="94"/>
    </row>
    <row r="11141" spans="4:4">
      <c r="D11141" s="94"/>
    </row>
    <row r="11142" spans="4:4">
      <c r="D11142" s="94"/>
    </row>
    <row r="11143" spans="4:4">
      <c r="D11143" s="94"/>
    </row>
    <row r="11144" spans="4:4">
      <c r="D11144" s="94"/>
    </row>
    <row r="11145" spans="4:4">
      <c r="D11145" s="94"/>
    </row>
    <row r="11146" spans="4:4">
      <c r="D11146" s="94"/>
    </row>
    <row r="11147" spans="4:4">
      <c r="D11147" s="94"/>
    </row>
    <row r="11148" spans="4:4">
      <c r="D11148" s="94"/>
    </row>
    <row r="11149" spans="4:4">
      <c r="D11149" s="94"/>
    </row>
    <row r="11150" spans="4:4">
      <c r="D11150" s="94"/>
    </row>
    <row r="11151" spans="4:4">
      <c r="D11151" s="94"/>
    </row>
    <row r="11152" spans="4:4">
      <c r="D11152" s="94"/>
    </row>
    <row r="11153" spans="4:4">
      <c r="D11153" s="94"/>
    </row>
    <row r="11154" spans="4:4">
      <c r="D11154" s="94"/>
    </row>
    <row r="11155" spans="4:4">
      <c r="D11155" s="94"/>
    </row>
    <row r="11156" spans="4:4">
      <c r="D11156" s="94"/>
    </row>
    <row r="11157" spans="4:4">
      <c r="D11157" s="94"/>
    </row>
    <row r="11158" spans="4:4">
      <c r="D11158" s="94"/>
    </row>
    <row r="11159" spans="4:4">
      <c r="D11159" s="94"/>
    </row>
    <row r="11160" spans="4:4">
      <c r="D11160" s="94"/>
    </row>
    <row r="11161" spans="4:4">
      <c r="D11161" s="94"/>
    </row>
    <row r="11162" spans="4:4">
      <c r="D11162" s="94"/>
    </row>
    <row r="11163" spans="4:4">
      <c r="D11163" s="94"/>
    </row>
    <row r="11164" spans="4:4">
      <c r="D11164" s="94"/>
    </row>
    <row r="11165" spans="4:4">
      <c r="D11165" s="94"/>
    </row>
    <row r="11166" spans="4:4">
      <c r="D11166" s="94"/>
    </row>
    <row r="11167" spans="4:4">
      <c r="D11167" s="94"/>
    </row>
    <row r="11168" spans="4:4">
      <c r="D11168" s="94"/>
    </row>
    <row r="11169" spans="4:4">
      <c r="D11169" s="94"/>
    </row>
    <row r="11170" spans="4:4">
      <c r="D11170" s="94"/>
    </row>
    <row r="11171" spans="4:4">
      <c r="D11171" s="94"/>
    </row>
    <row r="11172" spans="4:4">
      <c r="D11172" s="94"/>
    </row>
    <row r="11173" spans="4:4">
      <c r="D11173" s="94"/>
    </row>
    <row r="11174" spans="4:4">
      <c r="D11174" s="94"/>
    </row>
    <row r="11175" spans="4:4">
      <c r="D11175" s="94"/>
    </row>
    <row r="11176" spans="4:4">
      <c r="D11176" s="94"/>
    </row>
    <row r="11177" spans="4:4">
      <c r="D11177" s="94"/>
    </row>
    <row r="11178" spans="4:4">
      <c r="D11178" s="94"/>
    </row>
    <row r="11179" spans="4:4">
      <c r="D11179" s="94"/>
    </row>
    <row r="11180" spans="4:4">
      <c r="D11180" s="94"/>
    </row>
    <row r="11181" spans="4:4">
      <c r="D11181" s="94"/>
    </row>
    <row r="11182" spans="4:4">
      <c r="D11182" s="94"/>
    </row>
    <row r="11183" spans="4:4">
      <c r="D11183" s="94"/>
    </row>
    <row r="11184" spans="4:4">
      <c r="D11184" s="94"/>
    </row>
    <row r="11185" spans="4:4">
      <c r="D11185" s="94"/>
    </row>
    <row r="11186" spans="4:4">
      <c r="D11186" s="94"/>
    </row>
    <row r="11187" spans="4:4">
      <c r="D11187" s="94"/>
    </row>
    <row r="11188" spans="4:4">
      <c r="D11188" s="94"/>
    </row>
    <row r="11189" spans="4:4">
      <c r="D11189" s="94"/>
    </row>
    <row r="11190" spans="4:4">
      <c r="D11190" s="94"/>
    </row>
    <row r="11191" spans="4:4">
      <c r="D11191" s="94"/>
    </row>
    <row r="11192" spans="4:4">
      <c r="D11192" s="94"/>
    </row>
    <row r="11193" spans="4:4">
      <c r="D11193" s="94"/>
    </row>
    <row r="11194" spans="4:4">
      <c r="D11194" s="94"/>
    </row>
    <row r="11195" spans="4:4">
      <c r="D11195" s="94"/>
    </row>
    <row r="11196" spans="4:4">
      <c r="D11196" s="94"/>
    </row>
    <row r="11197" spans="4:4">
      <c r="D11197" s="94"/>
    </row>
    <row r="11198" spans="4:4">
      <c r="D11198" s="94"/>
    </row>
    <row r="11199" spans="4:4">
      <c r="D11199" s="94"/>
    </row>
    <row r="11200" spans="4:4">
      <c r="D11200" s="94"/>
    </row>
    <row r="11201" spans="4:4">
      <c r="D11201" s="94"/>
    </row>
    <row r="11202" spans="4:4">
      <c r="D11202" s="94"/>
    </row>
    <row r="11203" spans="4:4">
      <c r="D11203" s="94"/>
    </row>
    <row r="11204" spans="4:4">
      <c r="D11204" s="94"/>
    </row>
    <row r="11205" spans="4:4">
      <c r="D11205" s="94"/>
    </row>
    <row r="11206" spans="4:4">
      <c r="D11206" s="94"/>
    </row>
    <row r="11207" spans="4:4">
      <c r="D11207" s="94"/>
    </row>
    <row r="11208" spans="4:4">
      <c r="D11208" s="94"/>
    </row>
    <row r="11209" spans="4:4">
      <c r="D11209" s="94"/>
    </row>
    <row r="11210" spans="4:4">
      <c r="D11210" s="94"/>
    </row>
    <row r="11211" spans="4:4">
      <c r="D11211" s="94"/>
    </row>
    <row r="11212" spans="4:4">
      <c r="D11212" s="94"/>
    </row>
    <row r="11213" spans="4:4">
      <c r="D11213" s="94"/>
    </row>
    <row r="11214" spans="4:4">
      <c r="D11214" s="94"/>
    </row>
    <row r="11215" spans="4:4">
      <c r="D11215" s="94"/>
    </row>
    <row r="11216" spans="4:4">
      <c r="D11216" s="94"/>
    </row>
    <row r="11217" spans="4:4">
      <c r="D11217" s="94"/>
    </row>
    <row r="11218" spans="4:4">
      <c r="D11218" s="94"/>
    </row>
    <row r="11219" spans="4:4">
      <c r="D11219" s="94"/>
    </row>
    <row r="11220" spans="4:4">
      <c r="D11220" s="94"/>
    </row>
    <row r="11221" spans="4:4">
      <c r="D11221" s="94"/>
    </row>
    <row r="11222" spans="4:4">
      <c r="D11222" s="94"/>
    </row>
    <row r="11223" spans="4:4">
      <c r="D11223" s="94"/>
    </row>
    <row r="11224" spans="4:4">
      <c r="D11224" s="94"/>
    </row>
    <row r="11225" spans="4:4">
      <c r="D11225" s="94"/>
    </row>
    <row r="11226" spans="4:4">
      <c r="D11226" s="94"/>
    </row>
    <row r="11227" spans="4:4">
      <c r="D11227" s="94"/>
    </row>
    <row r="11228" spans="4:4">
      <c r="D11228" s="94"/>
    </row>
    <row r="11229" spans="4:4">
      <c r="D11229" s="94"/>
    </row>
    <row r="11230" spans="4:4">
      <c r="D11230" s="94"/>
    </row>
    <row r="11231" spans="4:4">
      <c r="D11231" s="94"/>
    </row>
    <row r="11232" spans="4:4">
      <c r="D11232" s="94"/>
    </row>
    <row r="11233" spans="4:4">
      <c r="D11233" s="94"/>
    </row>
    <row r="11234" spans="4:4">
      <c r="D11234" s="94"/>
    </row>
    <row r="11235" spans="4:4">
      <c r="D11235" s="94"/>
    </row>
    <row r="11236" spans="4:4">
      <c r="D11236" s="94"/>
    </row>
    <row r="11237" spans="4:4">
      <c r="D11237" s="94"/>
    </row>
    <row r="11238" spans="4:4">
      <c r="D11238" s="94"/>
    </row>
    <row r="11239" spans="4:4">
      <c r="D11239" s="94"/>
    </row>
    <row r="11240" spans="4:4">
      <c r="D11240" s="94"/>
    </row>
    <row r="11241" spans="4:4">
      <c r="D11241" s="94"/>
    </row>
    <row r="11242" spans="4:4">
      <c r="D11242" s="94"/>
    </row>
    <row r="11243" spans="4:4">
      <c r="D11243" s="94"/>
    </row>
    <row r="11244" spans="4:4">
      <c r="D11244" s="94"/>
    </row>
    <row r="11245" spans="4:4">
      <c r="D11245" s="94"/>
    </row>
    <row r="11246" spans="4:4">
      <c r="D11246" s="94"/>
    </row>
    <row r="11247" spans="4:4">
      <c r="D11247" s="94"/>
    </row>
    <row r="11248" spans="4:4">
      <c r="D11248" s="94"/>
    </row>
    <row r="11249" spans="4:4">
      <c r="D11249" s="94"/>
    </row>
    <row r="11250" spans="4:4">
      <c r="D11250" s="94"/>
    </row>
    <row r="11251" spans="4:4">
      <c r="D11251" s="94"/>
    </row>
    <row r="11252" spans="4:4">
      <c r="D11252" s="94"/>
    </row>
    <row r="11253" spans="4:4">
      <c r="D11253" s="94"/>
    </row>
    <row r="11254" spans="4:4">
      <c r="D11254" s="94"/>
    </row>
    <row r="11255" spans="4:4">
      <c r="D11255" s="94"/>
    </row>
    <row r="11256" spans="4:4">
      <c r="D11256" s="94"/>
    </row>
    <row r="11257" spans="4:4">
      <c r="D11257" s="94"/>
    </row>
    <row r="11258" spans="4:4">
      <c r="D11258" s="94"/>
    </row>
    <row r="11259" spans="4:4">
      <c r="D11259" s="94"/>
    </row>
    <row r="11260" spans="4:4">
      <c r="D11260" s="94"/>
    </row>
    <row r="11261" spans="4:4">
      <c r="D11261" s="94"/>
    </row>
    <row r="11262" spans="4:4">
      <c r="D11262" s="94"/>
    </row>
    <row r="11263" spans="4:4">
      <c r="D11263" s="94"/>
    </row>
    <row r="11264" spans="4:4">
      <c r="D11264" s="94"/>
    </row>
    <row r="11265" spans="4:4">
      <c r="D11265" s="94"/>
    </row>
    <row r="11266" spans="4:4">
      <c r="D11266" s="94"/>
    </row>
    <row r="11267" spans="4:4">
      <c r="D11267" s="94"/>
    </row>
    <row r="11268" spans="4:4">
      <c r="D11268" s="94"/>
    </row>
    <row r="11269" spans="4:4">
      <c r="D11269" s="94"/>
    </row>
    <row r="11270" spans="4:4">
      <c r="D11270" s="94"/>
    </row>
    <row r="11271" spans="4:4">
      <c r="D11271" s="94"/>
    </row>
    <row r="11272" spans="4:4">
      <c r="D11272" s="94"/>
    </row>
    <row r="11273" spans="4:4">
      <c r="D11273" s="94"/>
    </row>
    <row r="11274" spans="4:4">
      <c r="D11274" s="94"/>
    </row>
    <row r="11275" spans="4:4">
      <c r="D11275" s="94"/>
    </row>
    <row r="11276" spans="4:4">
      <c r="D11276" s="94"/>
    </row>
    <row r="11277" spans="4:4">
      <c r="D11277" s="94"/>
    </row>
    <row r="11278" spans="4:4">
      <c r="D11278" s="94"/>
    </row>
    <row r="11279" spans="4:4">
      <c r="D11279" s="94"/>
    </row>
    <row r="11280" spans="4:4">
      <c r="D11280" s="94"/>
    </row>
    <row r="11281" spans="4:4">
      <c r="D11281" s="94"/>
    </row>
    <row r="11282" spans="4:4">
      <c r="D11282" s="94"/>
    </row>
    <row r="11283" spans="4:4">
      <c r="D11283" s="94"/>
    </row>
    <row r="11284" spans="4:4">
      <c r="D11284" s="94"/>
    </row>
    <row r="11285" spans="4:4">
      <c r="D11285" s="94"/>
    </row>
    <row r="11286" spans="4:4">
      <c r="D11286" s="94"/>
    </row>
    <row r="11287" spans="4:4">
      <c r="D11287" s="94"/>
    </row>
    <row r="11288" spans="4:4">
      <c r="D11288" s="94"/>
    </row>
    <row r="11289" spans="4:4">
      <c r="D11289" s="94"/>
    </row>
    <row r="11290" spans="4:4">
      <c r="D11290" s="94"/>
    </row>
    <row r="11291" spans="4:4">
      <c r="D11291" s="94"/>
    </row>
    <row r="11292" spans="4:4">
      <c r="D11292" s="94"/>
    </row>
    <row r="11293" spans="4:4">
      <c r="D11293" s="94"/>
    </row>
    <row r="11294" spans="4:4">
      <c r="D11294" s="94"/>
    </row>
    <row r="11295" spans="4:4">
      <c r="D11295" s="94"/>
    </row>
    <row r="11296" spans="4:4">
      <c r="D11296" s="94"/>
    </row>
    <row r="11297" spans="4:4">
      <c r="D11297" s="94"/>
    </row>
    <row r="11298" spans="4:4">
      <c r="D11298" s="94"/>
    </row>
    <row r="11299" spans="4:4">
      <c r="D11299" s="94"/>
    </row>
    <row r="11300" spans="4:4">
      <c r="D11300" s="94"/>
    </row>
    <row r="11301" spans="4:4">
      <c r="D11301" s="94"/>
    </row>
    <row r="11302" spans="4:4">
      <c r="D11302" s="94"/>
    </row>
    <row r="11303" spans="4:4">
      <c r="D11303" s="94"/>
    </row>
    <row r="11304" spans="4:4">
      <c r="D11304" s="94"/>
    </row>
    <row r="11305" spans="4:4">
      <c r="D11305" s="94"/>
    </row>
    <row r="11306" spans="4:4">
      <c r="D11306" s="94"/>
    </row>
    <row r="11307" spans="4:4">
      <c r="D11307" s="94"/>
    </row>
    <row r="11308" spans="4:4">
      <c r="D11308" s="94"/>
    </row>
    <row r="11309" spans="4:4">
      <c r="D11309" s="94"/>
    </row>
    <row r="11310" spans="4:4">
      <c r="D11310" s="94"/>
    </row>
    <row r="11311" spans="4:4">
      <c r="D11311" s="94"/>
    </row>
    <row r="11312" spans="4:4">
      <c r="D11312" s="94"/>
    </row>
    <row r="11313" spans="4:4">
      <c r="D11313" s="94"/>
    </row>
    <row r="11314" spans="4:4">
      <c r="D11314" s="94"/>
    </row>
    <row r="11315" spans="4:4">
      <c r="D11315" s="94"/>
    </row>
    <row r="11316" spans="4:4">
      <c r="D11316" s="94"/>
    </row>
    <row r="11317" spans="4:4">
      <c r="D11317" s="94"/>
    </row>
    <row r="11318" spans="4:4">
      <c r="D11318" s="94"/>
    </row>
    <row r="11319" spans="4:4">
      <c r="D11319" s="94"/>
    </row>
    <row r="11320" spans="4:4">
      <c r="D11320" s="94"/>
    </row>
    <row r="11321" spans="4:4">
      <c r="D11321" s="94"/>
    </row>
    <row r="11322" spans="4:4">
      <c r="D11322" s="94"/>
    </row>
    <row r="11323" spans="4:4">
      <c r="D11323" s="94"/>
    </row>
    <row r="11324" spans="4:4">
      <c r="D11324" s="94"/>
    </row>
    <row r="11325" spans="4:4">
      <c r="D11325" s="94"/>
    </row>
    <row r="11326" spans="4:4">
      <c r="D11326" s="94"/>
    </row>
    <row r="11327" spans="4:4">
      <c r="D11327" s="94"/>
    </row>
    <row r="11328" spans="4:4">
      <c r="D11328" s="94"/>
    </row>
    <row r="11329" spans="4:4">
      <c r="D11329" s="94"/>
    </row>
    <row r="11330" spans="4:4">
      <c r="D11330" s="94"/>
    </row>
    <row r="11331" spans="4:4">
      <c r="D11331" s="94"/>
    </row>
    <row r="11332" spans="4:4">
      <c r="D11332" s="94"/>
    </row>
    <row r="11333" spans="4:4">
      <c r="D11333" s="94"/>
    </row>
    <row r="11334" spans="4:4">
      <c r="D11334" s="94"/>
    </row>
    <row r="11335" spans="4:4">
      <c r="D11335" s="94"/>
    </row>
    <row r="11336" spans="4:4">
      <c r="D11336" s="94"/>
    </row>
    <row r="11337" spans="4:4">
      <c r="D11337" s="94"/>
    </row>
    <row r="11338" spans="4:4">
      <c r="D11338" s="94"/>
    </row>
    <row r="11339" spans="4:4">
      <c r="D11339" s="94"/>
    </row>
    <row r="11340" spans="4:4">
      <c r="D11340" s="94"/>
    </row>
    <row r="11341" spans="4:4">
      <c r="D11341" s="94"/>
    </row>
    <row r="11342" spans="4:4">
      <c r="D11342" s="94"/>
    </row>
    <row r="11343" spans="4:4">
      <c r="D11343" s="94"/>
    </row>
    <row r="11344" spans="4:4">
      <c r="D11344" s="94"/>
    </row>
    <row r="11345" spans="4:4">
      <c r="D11345" s="94"/>
    </row>
    <row r="11346" spans="4:4">
      <c r="D11346" s="94"/>
    </row>
    <row r="11347" spans="4:4">
      <c r="D11347" s="94"/>
    </row>
    <row r="11348" spans="4:4">
      <c r="D11348" s="94"/>
    </row>
    <row r="11349" spans="4:4">
      <c r="D11349" s="94"/>
    </row>
    <row r="11350" spans="4:4">
      <c r="D11350" s="94"/>
    </row>
    <row r="11351" spans="4:4">
      <c r="D11351" s="94"/>
    </row>
    <row r="11352" spans="4:4">
      <c r="D11352" s="94"/>
    </row>
    <row r="11353" spans="4:4">
      <c r="D11353" s="94"/>
    </row>
    <row r="11354" spans="4:4">
      <c r="D11354" s="94"/>
    </row>
    <row r="11355" spans="4:4">
      <c r="D11355" s="94"/>
    </row>
    <row r="11356" spans="4:4">
      <c r="D11356" s="94"/>
    </row>
    <row r="11357" spans="4:4">
      <c r="D11357" s="94"/>
    </row>
    <row r="11358" spans="4:4">
      <c r="D11358" s="94"/>
    </row>
    <row r="11359" spans="4:4">
      <c r="D11359" s="94"/>
    </row>
    <row r="11360" spans="4:4">
      <c r="D11360" s="94"/>
    </row>
    <row r="11361" spans="4:4">
      <c r="D11361" s="94"/>
    </row>
    <row r="11362" spans="4:4">
      <c r="D11362" s="94"/>
    </row>
    <row r="11363" spans="4:4">
      <c r="D11363" s="94"/>
    </row>
    <row r="11364" spans="4:4">
      <c r="D11364" s="94"/>
    </row>
    <row r="11365" spans="4:4">
      <c r="D11365" s="94"/>
    </row>
    <row r="11366" spans="4:4">
      <c r="D11366" s="94"/>
    </row>
    <row r="11367" spans="4:4">
      <c r="D11367" s="94"/>
    </row>
    <row r="11368" spans="4:4">
      <c r="D11368" s="94"/>
    </row>
    <row r="11369" spans="4:4">
      <c r="D11369" s="94"/>
    </row>
    <row r="11370" spans="4:4">
      <c r="D11370" s="94"/>
    </row>
    <row r="11371" spans="4:4">
      <c r="D11371" s="94"/>
    </row>
    <row r="11372" spans="4:4">
      <c r="D11372" s="94"/>
    </row>
    <row r="11373" spans="4:4">
      <c r="D11373" s="94"/>
    </row>
    <row r="11374" spans="4:4">
      <c r="D11374" s="94"/>
    </row>
    <row r="11375" spans="4:4">
      <c r="D11375" s="94"/>
    </row>
    <row r="11376" spans="4:4">
      <c r="D11376" s="94"/>
    </row>
    <row r="11377" spans="4:4">
      <c r="D11377" s="94"/>
    </row>
    <row r="11378" spans="4:4">
      <c r="D11378" s="94"/>
    </row>
    <row r="11379" spans="4:4">
      <c r="D11379" s="94"/>
    </row>
    <row r="11380" spans="4:4">
      <c r="D11380" s="94"/>
    </row>
    <row r="11381" spans="4:4">
      <c r="D11381" s="94"/>
    </row>
    <row r="11382" spans="4:4">
      <c r="D11382" s="94"/>
    </row>
    <row r="11383" spans="4:4">
      <c r="D11383" s="94"/>
    </row>
    <row r="11384" spans="4:4">
      <c r="D11384" s="94"/>
    </row>
    <row r="11385" spans="4:4">
      <c r="D11385" s="94"/>
    </row>
    <row r="11386" spans="4:4">
      <c r="D11386" s="94"/>
    </row>
    <row r="11387" spans="4:4">
      <c r="D11387" s="94"/>
    </row>
    <row r="11388" spans="4:4">
      <c r="D11388" s="94"/>
    </row>
    <row r="11389" spans="4:4">
      <c r="D11389" s="94"/>
    </row>
    <row r="11390" spans="4:4">
      <c r="D11390" s="94"/>
    </row>
    <row r="11391" spans="4:4">
      <c r="D11391" s="94"/>
    </row>
    <row r="11392" spans="4:4">
      <c r="D11392" s="94"/>
    </row>
    <row r="11393" spans="4:4">
      <c r="D11393" s="94"/>
    </row>
    <row r="11394" spans="4:4">
      <c r="D11394" s="94"/>
    </row>
    <row r="11395" spans="4:4">
      <c r="D11395" s="94"/>
    </row>
    <row r="11396" spans="4:4">
      <c r="D11396" s="94"/>
    </row>
    <row r="11397" spans="4:4">
      <c r="D11397" s="94"/>
    </row>
    <row r="11398" spans="4:4">
      <c r="D11398" s="94"/>
    </row>
    <row r="11399" spans="4:4">
      <c r="D11399" s="94"/>
    </row>
    <row r="11400" spans="4:4">
      <c r="D11400" s="94"/>
    </row>
    <row r="11401" spans="4:4">
      <c r="D11401" s="94"/>
    </row>
    <row r="11402" spans="4:4">
      <c r="D11402" s="94"/>
    </row>
    <row r="11403" spans="4:4">
      <c r="D11403" s="94"/>
    </row>
    <row r="11404" spans="4:4">
      <c r="D11404" s="94"/>
    </row>
    <row r="11405" spans="4:4">
      <c r="D11405" s="94"/>
    </row>
    <row r="11406" spans="4:4">
      <c r="D11406" s="94"/>
    </row>
    <row r="11407" spans="4:4">
      <c r="D11407" s="94"/>
    </row>
    <row r="11408" spans="4:4">
      <c r="D11408" s="94"/>
    </row>
    <row r="11409" spans="4:4">
      <c r="D11409" s="94"/>
    </row>
    <row r="11410" spans="4:4">
      <c r="D11410" s="94"/>
    </row>
    <row r="11411" spans="4:4">
      <c r="D11411" s="94"/>
    </row>
    <row r="11412" spans="4:4">
      <c r="D11412" s="94"/>
    </row>
    <row r="11413" spans="4:4">
      <c r="D11413" s="94"/>
    </row>
    <row r="11414" spans="4:4">
      <c r="D11414" s="94"/>
    </row>
    <row r="11415" spans="4:4">
      <c r="D11415" s="94"/>
    </row>
    <row r="11416" spans="4:4">
      <c r="D11416" s="94"/>
    </row>
    <row r="11417" spans="4:4">
      <c r="D11417" s="94"/>
    </row>
    <row r="11418" spans="4:4">
      <c r="D11418" s="94"/>
    </row>
    <row r="11419" spans="4:4">
      <c r="D11419" s="94"/>
    </row>
    <row r="11420" spans="4:4">
      <c r="D11420" s="94"/>
    </row>
    <row r="11421" spans="4:4">
      <c r="D11421" s="94"/>
    </row>
    <row r="11422" spans="4:4">
      <c r="D11422" s="94"/>
    </row>
    <row r="11423" spans="4:4">
      <c r="D11423" s="94"/>
    </row>
    <row r="11424" spans="4:4">
      <c r="D11424" s="94"/>
    </row>
    <row r="11425" spans="4:4">
      <c r="D11425" s="94"/>
    </row>
    <row r="11426" spans="4:4">
      <c r="D11426" s="94"/>
    </row>
    <row r="11427" spans="4:4">
      <c r="D11427" s="94"/>
    </row>
    <row r="11428" spans="4:4">
      <c r="D11428" s="94"/>
    </row>
    <row r="11429" spans="4:4">
      <c r="D11429" s="94"/>
    </row>
    <row r="11430" spans="4:4">
      <c r="D11430" s="94"/>
    </row>
    <row r="11431" spans="4:4">
      <c r="D11431" s="94"/>
    </row>
    <row r="11432" spans="4:4">
      <c r="D11432" s="94"/>
    </row>
    <row r="11433" spans="4:4">
      <c r="D11433" s="94"/>
    </row>
    <row r="11434" spans="4:4">
      <c r="D11434" s="94"/>
    </row>
    <row r="11435" spans="4:4">
      <c r="D11435" s="94"/>
    </row>
    <row r="11436" spans="4:4">
      <c r="D11436" s="94"/>
    </row>
    <row r="11437" spans="4:4">
      <c r="D11437" s="94"/>
    </row>
    <row r="11438" spans="4:4">
      <c r="D11438" s="94"/>
    </row>
    <row r="11439" spans="4:4">
      <c r="D11439" s="94"/>
    </row>
    <row r="11440" spans="4:4">
      <c r="D11440" s="94"/>
    </row>
    <row r="11441" spans="4:4">
      <c r="D11441" s="94"/>
    </row>
    <row r="11442" spans="4:4">
      <c r="D11442" s="94"/>
    </row>
    <row r="11443" spans="4:4">
      <c r="D11443" s="94"/>
    </row>
    <row r="11444" spans="4:4">
      <c r="D11444" s="94"/>
    </row>
    <row r="11445" spans="4:4">
      <c r="D11445" s="94"/>
    </row>
    <row r="11446" spans="4:4">
      <c r="D11446" s="94"/>
    </row>
    <row r="11447" spans="4:4">
      <c r="D11447" s="94"/>
    </row>
    <row r="11448" spans="4:4">
      <c r="D11448" s="94"/>
    </row>
    <row r="11449" spans="4:4">
      <c r="D11449" s="94"/>
    </row>
    <row r="11450" spans="4:4">
      <c r="D11450" s="94"/>
    </row>
    <row r="11451" spans="4:4">
      <c r="D11451" s="94"/>
    </row>
    <row r="11452" spans="4:4">
      <c r="D11452" s="94"/>
    </row>
    <row r="11453" spans="4:4">
      <c r="D11453" s="94"/>
    </row>
    <row r="11454" spans="4:4">
      <c r="D11454" s="94"/>
    </row>
    <row r="11455" spans="4:4">
      <c r="D11455" s="94"/>
    </row>
    <row r="11456" spans="4:4">
      <c r="D11456" s="94"/>
    </row>
    <row r="11457" spans="4:4">
      <c r="D11457" s="94"/>
    </row>
    <row r="11458" spans="4:4">
      <c r="D11458" s="94"/>
    </row>
    <row r="11459" spans="4:4">
      <c r="D11459" s="94"/>
    </row>
    <row r="11460" spans="4:4">
      <c r="D11460" s="94"/>
    </row>
    <row r="11461" spans="4:4">
      <c r="D11461" s="94"/>
    </row>
    <row r="11462" spans="4:4">
      <c r="D11462" s="94"/>
    </row>
    <row r="11463" spans="4:4">
      <c r="D11463" s="94"/>
    </row>
    <row r="11464" spans="4:4">
      <c r="D11464" s="94"/>
    </row>
    <row r="11465" spans="4:4">
      <c r="D11465" s="94"/>
    </row>
    <row r="11466" spans="4:4">
      <c r="D11466" s="94"/>
    </row>
    <row r="11467" spans="4:4">
      <c r="D11467" s="94"/>
    </row>
    <row r="11468" spans="4:4">
      <c r="D11468" s="94"/>
    </row>
    <row r="11469" spans="4:4">
      <c r="D11469" s="94"/>
    </row>
    <row r="11470" spans="4:4">
      <c r="D11470" s="94"/>
    </row>
    <row r="11471" spans="4:4">
      <c r="D11471" s="94"/>
    </row>
    <row r="11472" spans="4:4">
      <c r="D11472" s="94"/>
    </row>
    <row r="11473" spans="4:4">
      <c r="D11473" s="94"/>
    </row>
    <row r="11474" spans="4:4">
      <c r="D11474" s="94"/>
    </row>
    <row r="11475" spans="4:4">
      <c r="D11475" s="94"/>
    </row>
    <row r="11476" spans="4:4">
      <c r="D11476" s="94"/>
    </row>
    <row r="11477" spans="4:4">
      <c r="D11477" s="94"/>
    </row>
    <row r="11478" spans="4:4">
      <c r="D11478" s="94"/>
    </row>
    <row r="11479" spans="4:4">
      <c r="D11479" s="94"/>
    </row>
    <row r="11480" spans="4:4">
      <c r="D11480" s="94"/>
    </row>
    <row r="11481" spans="4:4">
      <c r="D11481" s="94"/>
    </row>
    <row r="11482" spans="4:4">
      <c r="D11482" s="94"/>
    </row>
    <row r="11483" spans="4:4">
      <c r="D11483" s="94"/>
    </row>
    <row r="11484" spans="4:4">
      <c r="D11484" s="94"/>
    </row>
    <row r="11485" spans="4:4">
      <c r="D11485" s="94"/>
    </row>
    <row r="11486" spans="4:4">
      <c r="D11486" s="94"/>
    </row>
    <row r="11487" spans="4:4">
      <c r="D11487" s="94"/>
    </row>
    <row r="11488" spans="4:4">
      <c r="D11488" s="94"/>
    </row>
    <row r="11489" spans="4:4">
      <c r="D11489" s="94"/>
    </row>
    <row r="11490" spans="4:4">
      <c r="D11490" s="94"/>
    </row>
    <row r="11491" spans="4:4">
      <c r="D11491" s="94"/>
    </row>
    <row r="11492" spans="4:4">
      <c r="D11492" s="94"/>
    </row>
    <row r="11493" spans="4:4">
      <c r="D11493" s="94"/>
    </row>
    <row r="11494" spans="4:4">
      <c r="D11494" s="94"/>
    </row>
    <row r="11495" spans="4:4">
      <c r="D11495" s="94"/>
    </row>
    <row r="11496" spans="4:4">
      <c r="D11496" s="94"/>
    </row>
    <row r="11497" spans="4:4">
      <c r="D11497" s="94"/>
    </row>
    <row r="11498" spans="4:4">
      <c r="D11498" s="94"/>
    </row>
    <row r="11499" spans="4:4">
      <c r="D11499" s="94"/>
    </row>
    <row r="11500" spans="4:4">
      <c r="D11500" s="94"/>
    </row>
    <row r="11501" spans="4:4">
      <c r="D11501" s="94"/>
    </row>
    <row r="11502" spans="4:4">
      <c r="D11502" s="94"/>
    </row>
    <row r="11503" spans="4:4">
      <c r="D11503" s="94"/>
    </row>
    <row r="11504" spans="4:4">
      <c r="D11504" s="94"/>
    </row>
    <row r="11505" spans="4:4">
      <c r="D11505" s="94"/>
    </row>
    <row r="11506" spans="4:4">
      <c r="D11506" s="94"/>
    </row>
    <row r="11507" spans="4:4">
      <c r="D11507" s="94"/>
    </row>
    <row r="11508" spans="4:4">
      <c r="D11508" s="94"/>
    </row>
    <row r="11509" spans="4:4">
      <c r="D11509" s="94"/>
    </row>
    <row r="11510" spans="4:4">
      <c r="D11510" s="94"/>
    </row>
    <row r="11511" spans="4:4">
      <c r="D11511" s="94"/>
    </row>
    <row r="11512" spans="4:4">
      <c r="D11512" s="94"/>
    </row>
    <row r="11513" spans="4:4">
      <c r="D11513" s="94"/>
    </row>
    <row r="11514" spans="4:4">
      <c r="D11514" s="94"/>
    </row>
    <row r="11515" spans="4:4">
      <c r="D11515" s="94"/>
    </row>
    <row r="11516" spans="4:4">
      <c r="D11516" s="94"/>
    </row>
    <row r="11517" spans="4:4">
      <c r="D11517" s="94"/>
    </row>
    <row r="11518" spans="4:4">
      <c r="D11518" s="94"/>
    </row>
    <row r="11519" spans="4:4">
      <c r="D11519" s="94"/>
    </row>
    <row r="11520" spans="4:4">
      <c r="D11520" s="94"/>
    </row>
    <row r="11521" spans="4:4">
      <c r="D11521" s="94"/>
    </row>
    <row r="11522" spans="4:4">
      <c r="D11522" s="94"/>
    </row>
    <row r="11523" spans="4:4">
      <c r="D11523" s="94"/>
    </row>
    <row r="11524" spans="4:4">
      <c r="D11524" s="94"/>
    </row>
    <row r="11525" spans="4:4">
      <c r="D11525" s="94"/>
    </row>
    <row r="11526" spans="4:4">
      <c r="D11526" s="94"/>
    </row>
    <row r="11527" spans="4:4">
      <c r="D11527" s="94"/>
    </row>
    <row r="11528" spans="4:4">
      <c r="D11528" s="94"/>
    </row>
    <row r="11529" spans="4:4">
      <c r="D11529" s="94"/>
    </row>
    <row r="11530" spans="4:4">
      <c r="D11530" s="94"/>
    </row>
    <row r="11531" spans="4:4">
      <c r="D11531" s="94"/>
    </row>
    <row r="11532" spans="4:4">
      <c r="D11532" s="94"/>
    </row>
    <row r="11533" spans="4:4">
      <c r="D11533" s="94"/>
    </row>
    <row r="11534" spans="4:4">
      <c r="D11534" s="94"/>
    </row>
    <row r="11535" spans="4:4">
      <c r="D11535" s="94"/>
    </row>
    <row r="11536" spans="4:4">
      <c r="D11536" s="94"/>
    </row>
    <row r="11537" spans="4:4">
      <c r="D11537" s="94"/>
    </row>
    <row r="11538" spans="4:4">
      <c r="D11538" s="94"/>
    </row>
    <row r="11539" spans="4:4">
      <c r="D11539" s="94"/>
    </row>
    <row r="11540" spans="4:4">
      <c r="D11540" s="94"/>
    </row>
    <row r="11541" spans="4:4">
      <c r="D11541" s="94"/>
    </row>
    <row r="11542" spans="4:4">
      <c r="D11542" s="94"/>
    </row>
    <row r="11543" spans="4:4">
      <c r="D11543" s="94"/>
    </row>
    <row r="11544" spans="4:4">
      <c r="D11544" s="94"/>
    </row>
    <row r="11545" spans="4:4">
      <c r="D11545" s="94"/>
    </row>
    <row r="11546" spans="4:4">
      <c r="D11546" s="94"/>
    </row>
    <row r="11547" spans="4:4">
      <c r="D11547" s="94"/>
    </row>
    <row r="11548" spans="4:4">
      <c r="D11548" s="94"/>
    </row>
    <row r="11549" spans="4:4">
      <c r="D11549" s="94"/>
    </row>
    <row r="11550" spans="4:4">
      <c r="D11550" s="94"/>
    </row>
    <row r="11551" spans="4:4">
      <c r="D11551" s="94"/>
    </row>
    <row r="11552" spans="4:4">
      <c r="D11552" s="94"/>
    </row>
    <row r="11553" spans="4:4">
      <c r="D11553" s="94"/>
    </row>
    <row r="11554" spans="4:4">
      <c r="D11554" s="94"/>
    </row>
    <row r="11555" spans="4:4">
      <c r="D11555" s="94"/>
    </row>
    <row r="11556" spans="4:4">
      <c r="D11556" s="94"/>
    </row>
    <row r="11557" spans="4:4">
      <c r="D11557" s="94"/>
    </row>
    <row r="11558" spans="4:4">
      <c r="D11558" s="94"/>
    </row>
    <row r="11559" spans="4:4">
      <c r="D11559" s="94"/>
    </row>
    <row r="11560" spans="4:4">
      <c r="D11560" s="94"/>
    </row>
    <row r="11561" spans="4:4">
      <c r="D11561" s="94"/>
    </row>
    <row r="11562" spans="4:4">
      <c r="D11562" s="94"/>
    </row>
    <row r="11563" spans="4:4">
      <c r="D11563" s="94"/>
    </row>
    <row r="11564" spans="4:4">
      <c r="D11564" s="94"/>
    </row>
    <row r="11565" spans="4:4">
      <c r="D11565" s="94"/>
    </row>
    <row r="11566" spans="4:4">
      <c r="D11566" s="94"/>
    </row>
    <row r="11567" spans="4:4">
      <c r="D11567" s="94"/>
    </row>
    <row r="11568" spans="4:4">
      <c r="D11568" s="94"/>
    </row>
    <row r="11569" spans="4:4">
      <c r="D11569" s="94"/>
    </row>
    <row r="11570" spans="4:4">
      <c r="D11570" s="94"/>
    </row>
    <row r="11571" spans="4:4">
      <c r="D11571" s="94"/>
    </row>
    <row r="11572" spans="4:4">
      <c r="D11572" s="94"/>
    </row>
    <row r="11573" spans="4:4">
      <c r="D11573" s="94"/>
    </row>
    <row r="11574" spans="4:4">
      <c r="D11574" s="94"/>
    </row>
    <row r="11575" spans="4:4">
      <c r="D11575" s="94"/>
    </row>
    <row r="11576" spans="4:4">
      <c r="D11576" s="94"/>
    </row>
    <row r="11577" spans="4:4">
      <c r="D11577" s="94"/>
    </row>
    <row r="11578" spans="4:4">
      <c r="D11578" s="94"/>
    </row>
    <row r="11579" spans="4:4">
      <c r="D11579" s="94"/>
    </row>
    <row r="11580" spans="4:4">
      <c r="D11580" s="94"/>
    </row>
    <row r="11581" spans="4:4">
      <c r="D11581" s="94"/>
    </row>
    <row r="11582" spans="4:4">
      <c r="D11582" s="94"/>
    </row>
    <row r="11583" spans="4:4">
      <c r="D11583" s="94"/>
    </row>
    <row r="11584" spans="4:4">
      <c r="D11584" s="94"/>
    </row>
    <row r="11585" spans="4:4">
      <c r="D11585" s="94"/>
    </row>
    <row r="11586" spans="4:4">
      <c r="D11586" s="94"/>
    </row>
    <row r="11587" spans="4:4">
      <c r="D11587" s="94"/>
    </row>
    <row r="11588" spans="4:4">
      <c r="D11588" s="94"/>
    </row>
    <row r="11589" spans="4:4">
      <c r="D11589" s="94"/>
    </row>
    <row r="11590" spans="4:4">
      <c r="D11590" s="94"/>
    </row>
    <row r="11591" spans="4:4">
      <c r="D11591" s="94"/>
    </row>
    <row r="11592" spans="4:4">
      <c r="D11592" s="94"/>
    </row>
    <row r="11593" spans="4:4">
      <c r="D11593" s="94"/>
    </row>
    <row r="11594" spans="4:4">
      <c r="D11594" s="94"/>
    </row>
    <row r="11595" spans="4:4">
      <c r="D11595" s="94"/>
    </row>
    <row r="11596" spans="4:4">
      <c r="D11596" s="94"/>
    </row>
    <row r="11597" spans="4:4">
      <c r="D11597" s="94"/>
    </row>
    <row r="11598" spans="4:4">
      <c r="D11598" s="94"/>
    </row>
    <row r="11599" spans="4:4">
      <c r="D11599" s="94"/>
    </row>
    <row r="11600" spans="4:4">
      <c r="D11600" s="94"/>
    </row>
    <row r="11601" spans="4:4">
      <c r="D11601" s="94"/>
    </row>
    <row r="11602" spans="4:4">
      <c r="D11602" s="94"/>
    </row>
    <row r="11603" spans="4:4">
      <c r="D11603" s="94"/>
    </row>
    <row r="11604" spans="4:4">
      <c r="D11604" s="94"/>
    </row>
    <row r="11605" spans="4:4">
      <c r="D11605" s="94"/>
    </row>
    <row r="11606" spans="4:4">
      <c r="D11606" s="94"/>
    </row>
    <row r="11607" spans="4:4">
      <c r="D11607" s="94"/>
    </row>
    <row r="11608" spans="4:4">
      <c r="D11608" s="94"/>
    </row>
    <row r="11609" spans="4:4">
      <c r="D11609" s="94"/>
    </row>
    <row r="11610" spans="4:4">
      <c r="D11610" s="94"/>
    </row>
    <row r="11611" spans="4:4">
      <c r="D11611" s="94"/>
    </row>
    <row r="11612" spans="4:4">
      <c r="D11612" s="94"/>
    </row>
    <row r="11613" spans="4:4">
      <c r="D11613" s="94"/>
    </row>
    <row r="11614" spans="4:4">
      <c r="D11614" s="94"/>
    </row>
    <row r="11615" spans="4:4">
      <c r="D11615" s="94"/>
    </row>
    <row r="11616" spans="4:4">
      <c r="D11616" s="94"/>
    </row>
    <row r="11617" spans="4:4">
      <c r="D11617" s="94"/>
    </row>
    <row r="11618" spans="4:4">
      <c r="D11618" s="94"/>
    </row>
    <row r="11619" spans="4:4">
      <c r="D11619" s="94"/>
    </row>
    <row r="11620" spans="4:4">
      <c r="D11620" s="94"/>
    </row>
    <row r="11621" spans="4:4">
      <c r="D11621" s="94"/>
    </row>
    <row r="11622" spans="4:4">
      <c r="D11622" s="94"/>
    </row>
    <row r="11623" spans="4:4">
      <c r="D11623" s="94"/>
    </row>
    <row r="11624" spans="4:4">
      <c r="D11624" s="94"/>
    </row>
    <row r="11625" spans="4:4">
      <c r="D11625" s="94"/>
    </row>
    <row r="11626" spans="4:4">
      <c r="D11626" s="94"/>
    </row>
    <row r="11627" spans="4:4">
      <c r="D11627" s="94"/>
    </row>
    <row r="11628" spans="4:4">
      <c r="D11628" s="94"/>
    </row>
    <row r="11629" spans="4:4">
      <c r="D11629" s="94"/>
    </row>
    <row r="11630" spans="4:4">
      <c r="D11630" s="94"/>
    </row>
    <row r="11631" spans="4:4">
      <c r="D11631" s="94"/>
    </row>
    <row r="11632" spans="4:4">
      <c r="D11632" s="94"/>
    </row>
    <row r="11633" spans="4:4">
      <c r="D11633" s="94"/>
    </row>
    <row r="11634" spans="4:4">
      <c r="D11634" s="94"/>
    </row>
    <row r="11635" spans="4:4">
      <c r="D11635" s="94"/>
    </row>
    <row r="11636" spans="4:4">
      <c r="D11636" s="94"/>
    </row>
    <row r="11637" spans="4:4">
      <c r="D11637" s="94"/>
    </row>
    <row r="11638" spans="4:4">
      <c r="D11638" s="94"/>
    </row>
    <row r="11639" spans="4:4">
      <c r="D11639" s="94"/>
    </row>
    <row r="11640" spans="4:4">
      <c r="D11640" s="94"/>
    </row>
    <row r="11641" spans="4:4">
      <c r="D11641" s="94"/>
    </row>
    <row r="11642" spans="4:4">
      <c r="D11642" s="94"/>
    </row>
    <row r="11643" spans="4:4">
      <c r="D11643" s="94"/>
    </row>
    <row r="11644" spans="4:4">
      <c r="D11644" s="94"/>
    </row>
    <row r="11645" spans="4:4">
      <c r="D11645" s="94"/>
    </row>
    <row r="11646" spans="4:4">
      <c r="D11646" s="94"/>
    </row>
    <row r="11647" spans="4:4">
      <c r="D11647" s="94"/>
    </row>
    <row r="11648" spans="4:4">
      <c r="D11648" s="94"/>
    </row>
    <row r="11649" spans="4:4">
      <c r="D11649" s="94"/>
    </row>
    <row r="11650" spans="4:4">
      <c r="D11650" s="94"/>
    </row>
    <row r="11651" spans="4:4">
      <c r="D11651" s="94"/>
    </row>
    <row r="11652" spans="4:4">
      <c r="D11652" s="94"/>
    </row>
    <row r="11653" spans="4:4">
      <c r="D11653" s="94"/>
    </row>
    <row r="11654" spans="4:4">
      <c r="D11654" s="94"/>
    </row>
    <row r="11655" spans="4:4">
      <c r="D11655" s="94"/>
    </row>
    <row r="11656" spans="4:4">
      <c r="D11656" s="94"/>
    </row>
    <row r="11657" spans="4:4">
      <c r="D11657" s="94"/>
    </row>
    <row r="11658" spans="4:4">
      <c r="D11658" s="94"/>
    </row>
    <row r="11659" spans="4:4">
      <c r="D11659" s="94"/>
    </row>
    <row r="11660" spans="4:4">
      <c r="D11660" s="94"/>
    </row>
    <row r="11661" spans="4:4">
      <c r="D11661" s="94"/>
    </row>
    <row r="11662" spans="4:4">
      <c r="D11662" s="94"/>
    </row>
    <row r="11663" spans="4:4">
      <c r="D11663" s="94"/>
    </row>
    <row r="11664" spans="4:4">
      <c r="D11664" s="94"/>
    </row>
    <row r="11665" spans="4:4">
      <c r="D11665" s="94"/>
    </row>
    <row r="11666" spans="4:4">
      <c r="D11666" s="94"/>
    </row>
    <row r="11667" spans="4:4">
      <c r="D11667" s="94"/>
    </row>
    <row r="11668" spans="4:4">
      <c r="D11668" s="94"/>
    </row>
    <row r="11669" spans="4:4">
      <c r="D11669" s="94"/>
    </row>
    <row r="11670" spans="4:4">
      <c r="D11670" s="94"/>
    </row>
    <row r="11671" spans="4:4">
      <c r="D11671" s="94"/>
    </row>
    <row r="11672" spans="4:4">
      <c r="D11672" s="94"/>
    </row>
    <row r="11673" spans="4:4">
      <c r="D11673" s="94"/>
    </row>
    <row r="11674" spans="4:4">
      <c r="D11674" s="94"/>
    </row>
    <row r="11675" spans="4:4">
      <c r="D11675" s="94"/>
    </row>
    <row r="11676" spans="4:4">
      <c r="D11676" s="94"/>
    </row>
    <row r="11677" spans="4:4">
      <c r="D11677" s="94"/>
    </row>
    <row r="11678" spans="4:4">
      <c r="D11678" s="94"/>
    </row>
    <row r="11679" spans="4:4">
      <c r="D11679" s="94"/>
    </row>
    <row r="11680" spans="4:4">
      <c r="D11680" s="94"/>
    </row>
    <row r="11681" spans="4:4">
      <c r="D11681" s="94"/>
    </row>
    <row r="11682" spans="4:4">
      <c r="D11682" s="94"/>
    </row>
    <row r="11683" spans="4:4">
      <c r="D11683" s="94"/>
    </row>
    <row r="11684" spans="4:4">
      <c r="D11684" s="94"/>
    </row>
    <row r="11685" spans="4:4">
      <c r="D11685" s="94"/>
    </row>
    <row r="11686" spans="4:4">
      <c r="D11686" s="94"/>
    </row>
    <row r="11687" spans="4:4">
      <c r="D11687" s="94"/>
    </row>
    <row r="11688" spans="4:4">
      <c r="D11688" s="94"/>
    </row>
    <row r="11689" spans="4:4">
      <c r="D11689" s="94"/>
    </row>
    <row r="11690" spans="4:4">
      <c r="D11690" s="94"/>
    </row>
    <row r="11691" spans="4:4">
      <c r="D11691" s="94"/>
    </row>
    <row r="11692" spans="4:4">
      <c r="D11692" s="94"/>
    </row>
    <row r="11693" spans="4:4">
      <c r="D11693" s="94"/>
    </row>
    <row r="11694" spans="4:4">
      <c r="D11694" s="94"/>
    </row>
    <row r="11695" spans="4:4">
      <c r="D11695" s="94"/>
    </row>
    <row r="11696" spans="4:4">
      <c r="D11696" s="94"/>
    </row>
    <row r="11697" spans="4:4">
      <c r="D11697" s="94"/>
    </row>
    <row r="11698" spans="4:4">
      <c r="D11698" s="94"/>
    </row>
    <row r="11699" spans="4:4">
      <c r="D11699" s="94"/>
    </row>
    <row r="11700" spans="4:4">
      <c r="D11700" s="94"/>
    </row>
    <row r="11701" spans="4:4">
      <c r="D11701" s="94"/>
    </row>
    <row r="11702" spans="4:4">
      <c r="D11702" s="94"/>
    </row>
    <row r="11703" spans="4:4">
      <c r="D11703" s="94"/>
    </row>
    <row r="11704" spans="4:4">
      <c r="D11704" s="94"/>
    </row>
    <row r="11705" spans="4:4">
      <c r="D11705" s="94"/>
    </row>
    <row r="11706" spans="4:4">
      <c r="D11706" s="94"/>
    </row>
    <row r="11707" spans="4:4">
      <c r="D11707" s="94"/>
    </row>
    <row r="11708" spans="4:4">
      <c r="D11708" s="94"/>
    </row>
    <row r="11709" spans="4:4">
      <c r="D11709" s="94"/>
    </row>
    <row r="11710" spans="4:4">
      <c r="D11710" s="94"/>
    </row>
    <row r="11711" spans="4:4">
      <c r="D11711" s="94"/>
    </row>
    <row r="11712" spans="4:4">
      <c r="D11712" s="94"/>
    </row>
    <row r="11713" spans="4:4">
      <c r="D11713" s="94"/>
    </row>
    <row r="11714" spans="4:4">
      <c r="D11714" s="94"/>
    </row>
    <row r="11715" spans="4:4">
      <c r="D11715" s="94"/>
    </row>
    <row r="11716" spans="4:4">
      <c r="D11716" s="94"/>
    </row>
    <row r="11717" spans="4:4">
      <c r="D11717" s="94"/>
    </row>
    <row r="11718" spans="4:4">
      <c r="D11718" s="94"/>
    </row>
    <row r="11719" spans="4:4">
      <c r="D11719" s="94"/>
    </row>
    <row r="11720" spans="4:4">
      <c r="D11720" s="94"/>
    </row>
    <row r="11721" spans="4:4">
      <c r="D11721" s="94"/>
    </row>
    <row r="11722" spans="4:4">
      <c r="D11722" s="94"/>
    </row>
    <row r="11723" spans="4:4">
      <c r="D11723" s="94"/>
    </row>
    <row r="11724" spans="4:4">
      <c r="D11724" s="94"/>
    </row>
    <row r="11725" spans="4:4">
      <c r="D11725" s="94"/>
    </row>
    <row r="11726" spans="4:4">
      <c r="D11726" s="94"/>
    </row>
    <row r="11727" spans="4:4">
      <c r="D11727" s="94"/>
    </row>
    <row r="11728" spans="4:4">
      <c r="D11728" s="94"/>
    </row>
    <row r="11729" spans="4:4">
      <c r="D11729" s="94"/>
    </row>
    <row r="11730" spans="4:4">
      <c r="D11730" s="94"/>
    </row>
    <row r="11731" spans="4:4">
      <c r="D11731" s="94"/>
    </row>
    <row r="11732" spans="4:4">
      <c r="D11732" s="94"/>
    </row>
    <row r="11733" spans="4:4">
      <c r="D11733" s="94"/>
    </row>
    <row r="11734" spans="4:4">
      <c r="D11734" s="94"/>
    </row>
    <row r="11735" spans="4:4">
      <c r="D11735" s="94"/>
    </row>
    <row r="11736" spans="4:4">
      <c r="D11736" s="94"/>
    </row>
    <row r="11737" spans="4:4">
      <c r="D11737" s="94"/>
    </row>
    <row r="11738" spans="4:4">
      <c r="D11738" s="94"/>
    </row>
    <row r="11739" spans="4:4">
      <c r="D11739" s="94"/>
    </row>
    <row r="11740" spans="4:4">
      <c r="D11740" s="94"/>
    </row>
    <row r="11741" spans="4:4">
      <c r="D11741" s="94"/>
    </row>
    <row r="11742" spans="4:4">
      <c r="D11742" s="94"/>
    </row>
    <row r="11743" spans="4:4">
      <c r="D11743" s="94"/>
    </row>
    <row r="11744" spans="4:4">
      <c r="D11744" s="94"/>
    </row>
    <row r="11745" spans="4:4">
      <c r="D11745" s="94"/>
    </row>
    <row r="11746" spans="4:4">
      <c r="D11746" s="94"/>
    </row>
    <row r="11747" spans="4:4">
      <c r="D11747" s="94"/>
    </row>
    <row r="11748" spans="4:4">
      <c r="D11748" s="94"/>
    </row>
    <row r="11749" spans="4:4">
      <c r="D11749" s="94"/>
    </row>
    <row r="11750" spans="4:4">
      <c r="D11750" s="94"/>
    </row>
    <row r="11751" spans="4:4">
      <c r="D11751" s="94"/>
    </row>
    <row r="11752" spans="4:4">
      <c r="D11752" s="94"/>
    </row>
    <row r="11753" spans="4:4">
      <c r="D11753" s="94"/>
    </row>
    <row r="11754" spans="4:4">
      <c r="D11754" s="94"/>
    </row>
    <row r="11755" spans="4:4">
      <c r="D11755" s="94"/>
    </row>
    <row r="11756" spans="4:4">
      <c r="D11756" s="94"/>
    </row>
    <row r="11757" spans="4:4">
      <c r="D11757" s="94"/>
    </row>
    <row r="11758" spans="4:4">
      <c r="D11758" s="94"/>
    </row>
    <row r="11759" spans="4:4">
      <c r="D11759" s="94"/>
    </row>
    <row r="11760" spans="4:4">
      <c r="D11760" s="94"/>
    </row>
    <row r="11761" spans="4:4">
      <c r="D11761" s="94"/>
    </row>
    <row r="11762" spans="4:4">
      <c r="D11762" s="94"/>
    </row>
    <row r="11763" spans="4:4">
      <c r="D11763" s="94"/>
    </row>
    <row r="11764" spans="4:4">
      <c r="D11764" s="94"/>
    </row>
    <row r="11765" spans="4:4">
      <c r="D11765" s="94"/>
    </row>
    <row r="11766" spans="4:4">
      <c r="D11766" s="94"/>
    </row>
    <row r="11767" spans="4:4">
      <c r="D11767" s="94"/>
    </row>
    <row r="11768" spans="4:4">
      <c r="D11768" s="94"/>
    </row>
    <row r="11769" spans="4:4">
      <c r="D11769" s="94"/>
    </row>
    <row r="11770" spans="4:4">
      <c r="D11770" s="94"/>
    </row>
    <row r="11771" spans="4:4">
      <c r="D11771" s="94"/>
    </row>
    <row r="11772" spans="4:4">
      <c r="D11772" s="94"/>
    </row>
    <row r="11773" spans="4:4">
      <c r="D11773" s="94"/>
    </row>
    <row r="11774" spans="4:4">
      <c r="D11774" s="94"/>
    </row>
    <row r="11775" spans="4:4">
      <c r="D11775" s="94"/>
    </row>
    <row r="11776" spans="4:4">
      <c r="D11776" s="94"/>
    </row>
    <row r="11777" spans="4:4">
      <c r="D11777" s="94"/>
    </row>
    <row r="11778" spans="4:4">
      <c r="D11778" s="94"/>
    </row>
    <row r="11779" spans="4:4">
      <c r="D11779" s="94"/>
    </row>
    <row r="11780" spans="4:4">
      <c r="D11780" s="94"/>
    </row>
    <row r="11781" spans="4:4">
      <c r="D11781" s="94"/>
    </row>
    <row r="11782" spans="4:4">
      <c r="D11782" s="94"/>
    </row>
    <row r="11783" spans="4:4">
      <c r="D11783" s="94"/>
    </row>
    <row r="11784" spans="4:4">
      <c r="D11784" s="94"/>
    </row>
    <row r="11785" spans="4:4">
      <c r="D11785" s="94"/>
    </row>
    <row r="11786" spans="4:4">
      <c r="D11786" s="94"/>
    </row>
    <row r="11787" spans="4:4">
      <c r="D11787" s="94"/>
    </row>
    <row r="11788" spans="4:4">
      <c r="D11788" s="94"/>
    </row>
    <row r="11789" spans="4:4">
      <c r="D11789" s="94"/>
    </row>
    <row r="11790" spans="4:4">
      <c r="D11790" s="94"/>
    </row>
    <row r="11791" spans="4:4">
      <c r="D11791" s="94"/>
    </row>
    <row r="11792" spans="4:4">
      <c r="D11792" s="94"/>
    </row>
    <row r="11793" spans="4:4">
      <c r="D11793" s="94"/>
    </row>
    <row r="11794" spans="4:4">
      <c r="D11794" s="94"/>
    </row>
    <row r="11795" spans="4:4">
      <c r="D11795" s="94"/>
    </row>
    <row r="11796" spans="4:4">
      <c r="D11796" s="94"/>
    </row>
    <row r="11797" spans="4:4">
      <c r="D11797" s="94"/>
    </row>
    <row r="11798" spans="4:4">
      <c r="D11798" s="94"/>
    </row>
    <row r="11799" spans="4:4">
      <c r="D11799" s="94"/>
    </row>
    <row r="11800" spans="4:4">
      <c r="D11800" s="94"/>
    </row>
    <row r="11801" spans="4:4">
      <c r="D11801" s="94"/>
    </row>
    <row r="11802" spans="4:4">
      <c r="D11802" s="94"/>
    </row>
    <row r="11803" spans="4:4">
      <c r="D11803" s="94"/>
    </row>
    <row r="11804" spans="4:4">
      <c r="D11804" s="94"/>
    </row>
    <row r="11805" spans="4:4">
      <c r="D11805" s="94"/>
    </row>
    <row r="11806" spans="4:4">
      <c r="D11806" s="94"/>
    </row>
    <row r="11807" spans="4:4">
      <c r="D11807" s="94"/>
    </row>
    <row r="11808" spans="4:4">
      <c r="D11808" s="94"/>
    </row>
    <row r="11809" spans="4:4">
      <c r="D11809" s="94"/>
    </row>
    <row r="11810" spans="4:4">
      <c r="D11810" s="94"/>
    </row>
    <row r="11811" spans="4:4">
      <c r="D11811" s="94"/>
    </row>
    <row r="11812" spans="4:4">
      <c r="D11812" s="94"/>
    </row>
    <row r="11813" spans="4:4">
      <c r="D11813" s="94"/>
    </row>
    <row r="11814" spans="4:4">
      <c r="D11814" s="94"/>
    </row>
    <row r="11815" spans="4:4">
      <c r="D11815" s="94"/>
    </row>
    <row r="11816" spans="4:4">
      <c r="D11816" s="94"/>
    </row>
    <row r="11817" spans="4:4">
      <c r="D11817" s="94"/>
    </row>
    <row r="11818" spans="4:4">
      <c r="D11818" s="94"/>
    </row>
    <row r="11819" spans="4:4">
      <c r="D11819" s="94"/>
    </row>
    <row r="11820" spans="4:4">
      <c r="D11820" s="94"/>
    </row>
    <row r="11821" spans="4:4">
      <c r="D11821" s="94"/>
    </row>
    <row r="11822" spans="4:4">
      <c r="D11822" s="94"/>
    </row>
    <row r="11823" spans="4:4">
      <c r="D11823" s="94"/>
    </row>
    <row r="11824" spans="4:4">
      <c r="D11824" s="94"/>
    </row>
    <row r="11825" spans="4:4">
      <c r="D11825" s="94"/>
    </row>
    <row r="11826" spans="4:4">
      <c r="D11826" s="94"/>
    </row>
    <row r="11827" spans="4:4">
      <c r="D11827" s="94"/>
    </row>
    <row r="11828" spans="4:4">
      <c r="D11828" s="94"/>
    </row>
    <row r="11829" spans="4:4">
      <c r="D11829" s="94"/>
    </row>
    <row r="11830" spans="4:4">
      <c r="D11830" s="94"/>
    </row>
    <row r="11831" spans="4:4">
      <c r="D11831" s="94"/>
    </row>
    <row r="11832" spans="4:4">
      <c r="D11832" s="94"/>
    </row>
    <row r="11833" spans="4:4">
      <c r="D11833" s="94"/>
    </row>
    <row r="11834" spans="4:4">
      <c r="D11834" s="94"/>
    </row>
    <row r="11835" spans="4:4">
      <c r="D11835" s="94"/>
    </row>
    <row r="11836" spans="4:4">
      <c r="D11836" s="94"/>
    </row>
    <row r="11837" spans="4:4">
      <c r="D11837" s="94"/>
    </row>
    <row r="11838" spans="4:4">
      <c r="D11838" s="94"/>
    </row>
    <row r="11839" spans="4:4">
      <c r="D11839" s="94"/>
    </row>
    <row r="11840" spans="4:4">
      <c r="D11840" s="94"/>
    </row>
    <row r="11841" spans="4:4">
      <c r="D11841" s="94"/>
    </row>
    <row r="11842" spans="4:4">
      <c r="D11842" s="94"/>
    </row>
    <row r="11843" spans="4:4">
      <c r="D11843" s="94"/>
    </row>
    <row r="11844" spans="4:4">
      <c r="D11844" s="94"/>
    </row>
    <row r="11845" spans="4:4">
      <c r="D11845" s="94"/>
    </row>
    <row r="11846" spans="4:4">
      <c r="D11846" s="94"/>
    </row>
    <row r="11847" spans="4:4">
      <c r="D11847" s="94"/>
    </row>
    <row r="11848" spans="4:4">
      <c r="D11848" s="94"/>
    </row>
    <row r="11849" spans="4:4">
      <c r="D11849" s="94"/>
    </row>
    <row r="11850" spans="4:4">
      <c r="D11850" s="94"/>
    </row>
    <row r="11851" spans="4:4">
      <c r="D11851" s="94"/>
    </row>
    <row r="11852" spans="4:4">
      <c r="D11852" s="94"/>
    </row>
    <row r="11853" spans="4:4">
      <c r="D11853" s="94"/>
    </row>
    <row r="11854" spans="4:4">
      <c r="D11854" s="94"/>
    </row>
    <row r="11855" spans="4:4">
      <c r="D11855" s="94"/>
    </row>
    <row r="11856" spans="4:4">
      <c r="D11856" s="94"/>
    </row>
    <row r="11857" spans="4:4">
      <c r="D11857" s="94"/>
    </row>
    <row r="11858" spans="4:4">
      <c r="D11858" s="94"/>
    </row>
    <row r="11859" spans="4:4">
      <c r="D11859" s="94"/>
    </row>
    <row r="11860" spans="4:4">
      <c r="D11860" s="94"/>
    </row>
    <row r="11861" spans="4:4">
      <c r="D11861" s="94"/>
    </row>
    <row r="11862" spans="4:4">
      <c r="D11862" s="94"/>
    </row>
    <row r="11863" spans="4:4">
      <c r="D11863" s="94"/>
    </row>
    <row r="11864" spans="4:4">
      <c r="D11864" s="94"/>
    </row>
    <row r="11865" spans="4:4">
      <c r="D11865" s="94"/>
    </row>
    <row r="11866" spans="4:4">
      <c r="D11866" s="94"/>
    </row>
    <row r="11867" spans="4:4">
      <c r="D11867" s="94"/>
    </row>
    <row r="11868" spans="4:4">
      <c r="D11868" s="94"/>
    </row>
    <row r="11869" spans="4:4">
      <c r="D11869" s="94"/>
    </row>
    <row r="11870" spans="4:4">
      <c r="D11870" s="94"/>
    </row>
    <row r="11871" spans="4:4">
      <c r="D11871" s="94"/>
    </row>
    <row r="11872" spans="4:4">
      <c r="D11872" s="94"/>
    </row>
    <row r="11873" spans="4:4">
      <c r="D11873" s="94"/>
    </row>
    <row r="11874" spans="4:4">
      <c r="D11874" s="94"/>
    </row>
    <row r="11875" spans="4:4">
      <c r="D11875" s="94"/>
    </row>
    <row r="11876" spans="4:4">
      <c r="D11876" s="94"/>
    </row>
    <row r="11877" spans="4:4">
      <c r="D11877" s="94"/>
    </row>
    <row r="11878" spans="4:4">
      <c r="D11878" s="94"/>
    </row>
    <row r="11879" spans="4:4">
      <c r="D11879" s="94"/>
    </row>
    <row r="11880" spans="4:4">
      <c r="D11880" s="94"/>
    </row>
    <row r="11881" spans="4:4">
      <c r="D11881" s="94"/>
    </row>
    <row r="11882" spans="4:4">
      <c r="D11882" s="94"/>
    </row>
    <row r="11883" spans="4:4">
      <c r="D11883" s="94"/>
    </row>
    <row r="11884" spans="4:4">
      <c r="D11884" s="94"/>
    </row>
    <row r="11885" spans="4:4">
      <c r="D11885" s="94"/>
    </row>
    <row r="11886" spans="4:4">
      <c r="D11886" s="94"/>
    </row>
    <row r="11887" spans="4:4">
      <c r="D11887" s="94"/>
    </row>
    <row r="11888" spans="4:4">
      <c r="D11888" s="94"/>
    </row>
    <row r="11889" spans="4:4">
      <c r="D11889" s="94"/>
    </row>
    <row r="11890" spans="4:4">
      <c r="D11890" s="94"/>
    </row>
    <row r="11891" spans="4:4">
      <c r="D11891" s="94"/>
    </row>
    <row r="11892" spans="4:4">
      <c r="D11892" s="94"/>
    </row>
    <row r="11893" spans="4:4">
      <c r="D11893" s="94"/>
    </row>
    <row r="11894" spans="4:4">
      <c r="D11894" s="94"/>
    </row>
    <row r="11895" spans="4:4">
      <c r="D11895" s="94"/>
    </row>
    <row r="11896" spans="4:4">
      <c r="D11896" s="94"/>
    </row>
    <row r="11897" spans="4:4">
      <c r="D11897" s="94"/>
    </row>
    <row r="11898" spans="4:4">
      <c r="D11898" s="94"/>
    </row>
    <row r="11899" spans="4:4">
      <c r="D11899" s="94"/>
    </row>
    <row r="11900" spans="4:4">
      <c r="D11900" s="94"/>
    </row>
    <row r="11901" spans="4:4">
      <c r="D11901" s="94"/>
    </row>
    <row r="11902" spans="4:4">
      <c r="D11902" s="94"/>
    </row>
    <row r="11903" spans="4:4">
      <c r="D11903" s="94"/>
    </row>
    <row r="11904" spans="4:4">
      <c r="D11904" s="94"/>
    </row>
    <row r="11905" spans="4:4">
      <c r="D11905" s="94"/>
    </row>
    <row r="11906" spans="4:4">
      <c r="D11906" s="94"/>
    </row>
    <row r="11907" spans="4:4">
      <c r="D11907" s="94"/>
    </row>
    <row r="11908" spans="4:4">
      <c r="D11908" s="94"/>
    </row>
    <row r="11909" spans="4:4">
      <c r="D11909" s="94"/>
    </row>
    <row r="11910" spans="4:4">
      <c r="D11910" s="94"/>
    </row>
    <row r="11911" spans="4:4">
      <c r="D11911" s="94"/>
    </row>
    <row r="11912" spans="4:4">
      <c r="D11912" s="94"/>
    </row>
    <row r="11913" spans="4:4">
      <c r="D11913" s="94"/>
    </row>
    <row r="11914" spans="4:4">
      <c r="D11914" s="94"/>
    </row>
    <row r="11915" spans="4:4">
      <c r="D11915" s="94"/>
    </row>
    <row r="11916" spans="4:4">
      <c r="D11916" s="94"/>
    </row>
    <row r="11917" spans="4:4">
      <c r="D11917" s="94"/>
    </row>
    <row r="11918" spans="4:4">
      <c r="D11918" s="94"/>
    </row>
    <row r="11919" spans="4:4">
      <c r="D11919" s="94"/>
    </row>
    <row r="11920" spans="4:4">
      <c r="D11920" s="94"/>
    </row>
    <row r="11921" spans="4:4">
      <c r="D11921" s="94"/>
    </row>
    <row r="11922" spans="4:4">
      <c r="D11922" s="94"/>
    </row>
    <row r="11923" spans="4:4">
      <c r="D11923" s="94"/>
    </row>
    <row r="11924" spans="4:4">
      <c r="D11924" s="94"/>
    </row>
    <row r="11925" spans="4:4">
      <c r="D11925" s="94"/>
    </row>
    <row r="11926" spans="4:4">
      <c r="D11926" s="94"/>
    </row>
    <row r="11927" spans="4:4">
      <c r="D11927" s="94"/>
    </row>
    <row r="11928" spans="4:4">
      <c r="D11928" s="94"/>
    </row>
    <row r="11929" spans="4:4">
      <c r="D11929" s="94"/>
    </row>
    <row r="11930" spans="4:4">
      <c r="D11930" s="94"/>
    </row>
    <row r="11931" spans="4:4">
      <c r="D11931" s="94"/>
    </row>
    <row r="11932" spans="4:4">
      <c r="D11932" s="94"/>
    </row>
    <row r="11933" spans="4:4">
      <c r="D11933" s="94"/>
    </row>
    <row r="11934" spans="4:4">
      <c r="D11934" s="94"/>
    </row>
    <row r="11935" spans="4:4">
      <c r="D11935" s="94"/>
    </row>
    <row r="11936" spans="4:4">
      <c r="D11936" s="94"/>
    </row>
    <row r="11937" spans="4:4">
      <c r="D11937" s="94"/>
    </row>
    <row r="11938" spans="4:4">
      <c r="D11938" s="94"/>
    </row>
    <row r="11939" spans="4:4">
      <c r="D11939" s="94"/>
    </row>
    <row r="11940" spans="4:4">
      <c r="D11940" s="94"/>
    </row>
    <row r="11941" spans="4:4">
      <c r="D11941" s="94"/>
    </row>
    <row r="11942" spans="4:4">
      <c r="D11942" s="94"/>
    </row>
    <row r="11943" spans="4:4">
      <c r="D11943" s="94"/>
    </row>
    <row r="11944" spans="4:4">
      <c r="D11944" s="94"/>
    </row>
    <row r="11945" spans="4:4">
      <c r="D11945" s="94"/>
    </row>
    <row r="11946" spans="4:4">
      <c r="D11946" s="94"/>
    </row>
    <row r="11947" spans="4:4">
      <c r="D11947" s="94"/>
    </row>
    <row r="11948" spans="4:4">
      <c r="D11948" s="94"/>
    </row>
    <row r="11949" spans="4:4">
      <c r="D11949" s="94"/>
    </row>
    <row r="11950" spans="4:4">
      <c r="D11950" s="94"/>
    </row>
    <row r="11951" spans="4:4">
      <c r="D11951" s="94"/>
    </row>
    <row r="11952" spans="4:4">
      <c r="D11952" s="94"/>
    </row>
    <row r="11953" spans="4:4">
      <c r="D11953" s="94"/>
    </row>
    <row r="11954" spans="4:4">
      <c r="D11954" s="94"/>
    </row>
    <row r="11955" spans="4:4">
      <c r="D11955" s="94"/>
    </row>
    <row r="11956" spans="4:4">
      <c r="D11956" s="94"/>
    </row>
    <row r="11957" spans="4:4">
      <c r="D11957" s="94"/>
    </row>
    <row r="11958" spans="4:4">
      <c r="D11958" s="94"/>
    </row>
    <row r="11959" spans="4:4">
      <c r="D11959" s="94"/>
    </row>
    <row r="11960" spans="4:4">
      <c r="D11960" s="94"/>
    </row>
    <row r="11961" spans="4:4">
      <c r="D11961" s="94"/>
    </row>
    <row r="11962" spans="4:4">
      <c r="D11962" s="94"/>
    </row>
    <row r="11963" spans="4:4">
      <c r="D11963" s="94"/>
    </row>
    <row r="11964" spans="4:4">
      <c r="D11964" s="94"/>
    </row>
    <row r="11965" spans="4:4">
      <c r="D11965" s="94"/>
    </row>
    <row r="11966" spans="4:4">
      <c r="D11966" s="94"/>
    </row>
    <row r="11967" spans="4:4">
      <c r="D11967" s="94"/>
    </row>
    <row r="11968" spans="4:4">
      <c r="D11968" s="94"/>
    </row>
    <row r="11969" spans="4:4">
      <c r="D11969" s="94"/>
    </row>
    <row r="11970" spans="4:4">
      <c r="D11970" s="94"/>
    </row>
    <row r="11971" spans="4:4">
      <c r="D11971" s="94"/>
    </row>
    <row r="11972" spans="4:4">
      <c r="D11972" s="94"/>
    </row>
    <row r="11973" spans="4:4">
      <c r="D11973" s="94"/>
    </row>
    <row r="11974" spans="4:4">
      <c r="D11974" s="94"/>
    </row>
    <row r="11975" spans="4:4">
      <c r="D11975" s="94"/>
    </row>
    <row r="11976" spans="4:4">
      <c r="D11976" s="94"/>
    </row>
    <row r="11977" spans="4:4">
      <c r="D11977" s="94"/>
    </row>
    <row r="11978" spans="4:4">
      <c r="D11978" s="94"/>
    </row>
    <row r="11979" spans="4:4">
      <c r="D11979" s="94"/>
    </row>
    <row r="11980" spans="4:4">
      <c r="D11980" s="94"/>
    </row>
    <row r="11981" spans="4:4">
      <c r="D11981" s="94"/>
    </row>
    <row r="11982" spans="4:4">
      <c r="D11982" s="94"/>
    </row>
    <row r="11983" spans="4:4">
      <c r="D11983" s="94"/>
    </row>
    <row r="11984" spans="4:4">
      <c r="D11984" s="94"/>
    </row>
    <row r="11985" spans="4:4">
      <c r="D11985" s="94"/>
    </row>
    <row r="11986" spans="4:4">
      <c r="D11986" s="94"/>
    </row>
    <row r="11987" spans="4:4">
      <c r="D11987" s="94"/>
    </row>
    <row r="11988" spans="4:4">
      <c r="D11988" s="94"/>
    </row>
    <row r="11989" spans="4:4">
      <c r="D11989" s="94"/>
    </row>
    <row r="11990" spans="4:4">
      <c r="D11990" s="94"/>
    </row>
    <row r="11991" spans="4:4">
      <c r="D11991" s="94"/>
    </row>
    <row r="11992" spans="4:4">
      <c r="D11992" s="94"/>
    </row>
    <row r="11993" spans="4:4">
      <c r="D11993" s="94"/>
    </row>
    <row r="11994" spans="4:4">
      <c r="D11994" s="94"/>
    </row>
    <row r="11995" spans="4:4">
      <c r="D11995" s="94"/>
    </row>
    <row r="11996" spans="4:4">
      <c r="D11996" s="94"/>
    </row>
    <row r="11997" spans="4:4">
      <c r="D11997" s="94"/>
    </row>
    <row r="11998" spans="4:4">
      <c r="D11998" s="94"/>
    </row>
    <row r="11999" spans="4:4">
      <c r="D11999" s="94"/>
    </row>
    <row r="12000" spans="4:4">
      <c r="D12000" s="94"/>
    </row>
    <row r="12001" spans="4:4">
      <c r="D12001" s="94"/>
    </row>
    <row r="12002" spans="4:4">
      <c r="D12002" s="94"/>
    </row>
    <row r="12003" spans="4:4">
      <c r="D12003" s="94"/>
    </row>
    <row r="12004" spans="4:4">
      <c r="D12004" s="94"/>
    </row>
    <row r="12005" spans="4:4">
      <c r="D12005" s="94"/>
    </row>
    <row r="12006" spans="4:4">
      <c r="D12006" s="94"/>
    </row>
    <row r="12007" spans="4:4">
      <c r="D12007" s="94"/>
    </row>
    <row r="12008" spans="4:4">
      <c r="D12008" s="94"/>
    </row>
    <row r="12009" spans="4:4">
      <c r="D12009" s="94"/>
    </row>
    <row r="12010" spans="4:4">
      <c r="D12010" s="94"/>
    </row>
    <row r="12011" spans="4:4">
      <c r="D12011" s="94"/>
    </row>
    <row r="12012" spans="4:4">
      <c r="D12012" s="94"/>
    </row>
    <row r="12013" spans="4:4">
      <c r="D12013" s="94"/>
    </row>
    <row r="12014" spans="4:4">
      <c r="D12014" s="94"/>
    </row>
    <row r="12015" spans="4:4">
      <c r="D12015" s="94"/>
    </row>
    <row r="12016" spans="4:4">
      <c r="D12016" s="94"/>
    </row>
    <row r="12017" spans="4:4">
      <c r="D12017" s="94"/>
    </row>
    <row r="12018" spans="4:4">
      <c r="D12018" s="94"/>
    </row>
    <row r="12019" spans="4:4">
      <c r="D12019" s="94"/>
    </row>
    <row r="12020" spans="4:4">
      <c r="D12020" s="94"/>
    </row>
    <row r="12021" spans="4:4">
      <c r="D12021" s="94"/>
    </row>
    <row r="12022" spans="4:4">
      <c r="D12022" s="94"/>
    </row>
    <row r="12023" spans="4:4">
      <c r="D12023" s="94"/>
    </row>
    <row r="12024" spans="4:4">
      <c r="D12024" s="94"/>
    </row>
    <row r="12025" spans="4:4">
      <c r="D12025" s="94"/>
    </row>
    <row r="12026" spans="4:4">
      <c r="D12026" s="94"/>
    </row>
    <row r="12027" spans="4:4">
      <c r="D12027" s="94"/>
    </row>
    <row r="12028" spans="4:4">
      <c r="D12028" s="94"/>
    </row>
    <row r="12029" spans="4:4">
      <c r="D12029" s="94"/>
    </row>
    <row r="12030" spans="4:4">
      <c r="D12030" s="94"/>
    </row>
    <row r="12031" spans="4:4">
      <c r="D12031" s="94"/>
    </row>
    <row r="12032" spans="4:4">
      <c r="D12032" s="94"/>
    </row>
    <row r="12033" spans="4:4">
      <c r="D12033" s="94"/>
    </row>
    <row r="12034" spans="4:4">
      <c r="D12034" s="94"/>
    </row>
    <row r="12035" spans="4:4">
      <c r="D12035" s="94"/>
    </row>
    <row r="12036" spans="4:4">
      <c r="D12036" s="94"/>
    </row>
    <row r="12037" spans="4:4">
      <c r="D12037" s="94"/>
    </row>
    <row r="12038" spans="4:4">
      <c r="D12038" s="94"/>
    </row>
    <row r="12039" spans="4:4">
      <c r="D12039" s="94"/>
    </row>
    <row r="12040" spans="4:4">
      <c r="D12040" s="94"/>
    </row>
    <row r="12041" spans="4:4">
      <c r="D12041" s="94"/>
    </row>
    <row r="12042" spans="4:4">
      <c r="D12042" s="94"/>
    </row>
    <row r="12043" spans="4:4">
      <c r="D12043" s="94"/>
    </row>
    <row r="12044" spans="4:4">
      <c r="D12044" s="94"/>
    </row>
    <row r="12045" spans="4:4">
      <c r="D12045" s="94"/>
    </row>
    <row r="12046" spans="4:4">
      <c r="D12046" s="94"/>
    </row>
    <row r="12047" spans="4:4">
      <c r="D12047" s="94"/>
    </row>
    <row r="12048" spans="4:4">
      <c r="D12048" s="94"/>
    </row>
    <row r="12049" spans="4:4">
      <c r="D12049" s="94"/>
    </row>
    <row r="12050" spans="4:4">
      <c r="D12050" s="94"/>
    </row>
    <row r="12051" spans="4:4">
      <c r="D12051" s="94"/>
    </row>
    <row r="12052" spans="4:4">
      <c r="D12052" s="94"/>
    </row>
    <row r="12053" spans="4:4">
      <c r="D12053" s="94"/>
    </row>
    <row r="12054" spans="4:4">
      <c r="D12054" s="94"/>
    </row>
    <row r="12055" spans="4:4">
      <c r="D12055" s="94"/>
    </row>
    <row r="12056" spans="4:4">
      <c r="D12056" s="94"/>
    </row>
    <row r="12057" spans="4:4">
      <c r="D12057" s="94"/>
    </row>
    <row r="12058" spans="4:4">
      <c r="D12058" s="94"/>
    </row>
    <row r="12059" spans="4:4">
      <c r="D12059" s="94"/>
    </row>
    <row r="12060" spans="4:4">
      <c r="D12060" s="94"/>
    </row>
    <row r="12061" spans="4:4">
      <c r="D12061" s="94"/>
    </row>
    <row r="12062" spans="4:4">
      <c r="D12062" s="94"/>
    </row>
    <row r="12063" spans="4:4">
      <c r="D12063" s="94"/>
    </row>
    <row r="12064" spans="4:4">
      <c r="D12064" s="94"/>
    </row>
    <row r="12065" spans="4:4">
      <c r="D12065" s="94"/>
    </row>
    <row r="12066" spans="4:4">
      <c r="D12066" s="94"/>
    </row>
    <row r="12067" spans="4:4">
      <c r="D12067" s="94"/>
    </row>
    <row r="12068" spans="4:4">
      <c r="D12068" s="94"/>
    </row>
    <row r="12069" spans="4:4">
      <c r="D12069" s="94"/>
    </row>
    <row r="12070" spans="4:4">
      <c r="D12070" s="94"/>
    </row>
    <row r="12071" spans="4:4">
      <c r="D12071" s="94"/>
    </row>
    <row r="12072" spans="4:4">
      <c r="D12072" s="94"/>
    </row>
    <row r="12073" spans="4:4">
      <c r="D12073" s="94"/>
    </row>
    <row r="12074" spans="4:4">
      <c r="D12074" s="94"/>
    </row>
    <row r="12075" spans="4:4">
      <c r="D12075" s="94"/>
    </row>
    <row r="12076" spans="4:4">
      <c r="D12076" s="94"/>
    </row>
    <row r="12077" spans="4:4">
      <c r="D12077" s="94"/>
    </row>
    <row r="12078" spans="4:4">
      <c r="D12078" s="94"/>
    </row>
    <row r="12079" spans="4:4">
      <c r="D12079" s="94"/>
    </row>
    <row r="12080" spans="4:4">
      <c r="D12080" s="94"/>
    </row>
    <row r="12081" spans="4:4">
      <c r="D12081" s="94"/>
    </row>
    <row r="12082" spans="4:4">
      <c r="D12082" s="94"/>
    </row>
    <row r="12083" spans="4:4">
      <c r="D12083" s="94"/>
    </row>
    <row r="12084" spans="4:4">
      <c r="D12084" s="94"/>
    </row>
    <row r="12085" spans="4:4">
      <c r="D12085" s="94"/>
    </row>
    <row r="12086" spans="4:4">
      <c r="D12086" s="94"/>
    </row>
    <row r="12087" spans="4:4">
      <c r="D12087" s="94"/>
    </row>
    <row r="12088" spans="4:4">
      <c r="D12088" s="94"/>
    </row>
    <row r="12089" spans="4:4">
      <c r="D12089" s="94"/>
    </row>
    <row r="12090" spans="4:4">
      <c r="D12090" s="94"/>
    </row>
    <row r="12091" spans="4:4">
      <c r="D12091" s="94"/>
    </row>
    <row r="12092" spans="4:4">
      <c r="D12092" s="94"/>
    </row>
    <row r="12093" spans="4:4">
      <c r="D12093" s="94"/>
    </row>
    <row r="12094" spans="4:4">
      <c r="D12094" s="94"/>
    </row>
    <row r="12095" spans="4:4">
      <c r="D12095" s="94"/>
    </row>
    <row r="12096" spans="4:4">
      <c r="D12096" s="94"/>
    </row>
    <row r="12097" spans="4:4">
      <c r="D12097" s="94"/>
    </row>
    <row r="12098" spans="4:4">
      <c r="D12098" s="94"/>
    </row>
    <row r="12099" spans="4:4">
      <c r="D12099" s="94"/>
    </row>
    <row r="12100" spans="4:4">
      <c r="D12100" s="94"/>
    </row>
    <row r="12101" spans="4:4">
      <c r="D12101" s="94"/>
    </row>
    <row r="12102" spans="4:4">
      <c r="D12102" s="94"/>
    </row>
    <row r="12103" spans="4:4">
      <c r="D12103" s="94"/>
    </row>
    <row r="12104" spans="4:4">
      <c r="D12104" s="94"/>
    </row>
    <row r="12105" spans="4:4">
      <c r="D12105" s="94"/>
    </row>
    <row r="12106" spans="4:4">
      <c r="D12106" s="94"/>
    </row>
    <row r="12107" spans="4:4">
      <c r="D12107" s="94"/>
    </row>
    <row r="12108" spans="4:4">
      <c r="D12108" s="94"/>
    </row>
    <row r="12109" spans="4:4">
      <c r="D12109" s="94"/>
    </row>
    <row r="12110" spans="4:4">
      <c r="D12110" s="94"/>
    </row>
    <row r="12111" spans="4:4">
      <c r="D12111" s="94"/>
    </row>
    <row r="12112" spans="4:4">
      <c r="D12112" s="94"/>
    </row>
    <row r="12113" spans="4:4">
      <c r="D12113" s="94"/>
    </row>
    <row r="12114" spans="4:4">
      <c r="D12114" s="94"/>
    </row>
    <row r="12115" spans="4:4">
      <c r="D12115" s="94"/>
    </row>
    <row r="12116" spans="4:4">
      <c r="D12116" s="94"/>
    </row>
    <row r="12117" spans="4:4">
      <c r="D12117" s="94"/>
    </row>
    <row r="12118" spans="4:4">
      <c r="D12118" s="94"/>
    </row>
    <row r="12119" spans="4:4">
      <c r="D12119" s="94"/>
    </row>
    <row r="12120" spans="4:4">
      <c r="D12120" s="94"/>
    </row>
    <row r="12121" spans="4:4">
      <c r="D12121" s="94"/>
    </row>
    <row r="12122" spans="4:4">
      <c r="D12122" s="94"/>
    </row>
    <row r="12123" spans="4:4">
      <c r="D12123" s="94"/>
    </row>
    <row r="12124" spans="4:4">
      <c r="D12124" s="94"/>
    </row>
    <row r="12125" spans="4:4">
      <c r="D12125" s="94"/>
    </row>
    <row r="12126" spans="4:4">
      <c r="D12126" s="94"/>
    </row>
    <row r="12127" spans="4:4">
      <c r="D12127" s="94"/>
    </row>
    <row r="12128" spans="4:4">
      <c r="D12128" s="94"/>
    </row>
    <row r="12129" spans="4:4">
      <c r="D12129" s="94"/>
    </row>
    <row r="12130" spans="4:4">
      <c r="D12130" s="94"/>
    </row>
    <row r="12131" spans="4:4">
      <c r="D12131" s="94"/>
    </row>
    <row r="12132" spans="4:4">
      <c r="D12132" s="94"/>
    </row>
    <row r="12133" spans="4:4">
      <c r="D12133" s="94"/>
    </row>
    <row r="12134" spans="4:4">
      <c r="D12134" s="94"/>
    </row>
    <row r="12135" spans="4:4">
      <c r="D12135" s="94"/>
    </row>
    <row r="12136" spans="4:4">
      <c r="D12136" s="94"/>
    </row>
    <row r="12137" spans="4:4">
      <c r="D12137" s="94"/>
    </row>
    <row r="12138" spans="4:4">
      <c r="D12138" s="94"/>
    </row>
    <row r="12139" spans="4:4">
      <c r="D12139" s="94"/>
    </row>
    <row r="12140" spans="4:4">
      <c r="D12140" s="94"/>
    </row>
    <row r="12141" spans="4:4">
      <c r="D12141" s="94"/>
    </row>
    <row r="12142" spans="4:4">
      <c r="D12142" s="94"/>
    </row>
    <row r="12143" spans="4:4">
      <c r="D12143" s="94"/>
    </row>
    <row r="12144" spans="4:4">
      <c r="D12144" s="94"/>
    </row>
    <row r="12145" spans="4:4">
      <c r="D12145" s="94"/>
    </row>
    <row r="12146" spans="4:4">
      <c r="D12146" s="94"/>
    </row>
    <row r="12147" spans="4:4">
      <c r="D12147" s="94"/>
    </row>
    <row r="12148" spans="4:4">
      <c r="D12148" s="94"/>
    </row>
    <row r="12149" spans="4:4">
      <c r="D12149" s="94"/>
    </row>
    <row r="12150" spans="4:4">
      <c r="D12150" s="94"/>
    </row>
    <row r="12151" spans="4:4">
      <c r="D12151" s="94"/>
    </row>
    <row r="12152" spans="4:4">
      <c r="D12152" s="94"/>
    </row>
    <row r="12153" spans="4:4">
      <c r="D12153" s="94"/>
    </row>
    <row r="12154" spans="4:4">
      <c r="D12154" s="94"/>
    </row>
    <row r="12155" spans="4:4">
      <c r="D12155" s="94"/>
    </row>
    <row r="12156" spans="4:4">
      <c r="D12156" s="94"/>
    </row>
    <row r="12157" spans="4:4">
      <c r="D12157" s="94"/>
    </row>
    <row r="12158" spans="4:4">
      <c r="D12158" s="94"/>
    </row>
    <row r="12159" spans="4:4">
      <c r="D12159" s="94"/>
    </row>
    <row r="12160" spans="4:4">
      <c r="D12160" s="94"/>
    </row>
    <row r="12161" spans="4:4">
      <c r="D12161" s="94"/>
    </row>
    <row r="12162" spans="4:4">
      <c r="D12162" s="94"/>
    </row>
    <row r="12163" spans="4:4">
      <c r="D12163" s="94"/>
    </row>
    <row r="12164" spans="4:4">
      <c r="D12164" s="94"/>
    </row>
    <row r="12165" spans="4:4">
      <c r="D12165" s="94"/>
    </row>
    <row r="12166" spans="4:4">
      <c r="D12166" s="94"/>
    </row>
    <row r="12167" spans="4:4">
      <c r="D12167" s="94"/>
    </row>
    <row r="12168" spans="4:4">
      <c r="D12168" s="94"/>
    </row>
    <row r="12169" spans="4:4">
      <c r="D12169" s="94"/>
    </row>
    <row r="12170" spans="4:4">
      <c r="D12170" s="94"/>
    </row>
    <row r="12171" spans="4:4">
      <c r="D12171" s="94"/>
    </row>
    <row r="12172" spans="4:4">
      <c r="D12172" s="94"/>
    </row>
    <row r="12173" spans="4:4">
      <c r="D12173" s="94"/>
    </row>
    <row r="12174" spans="4:4">
      <c r="D12174" s="94"/>
    </row>
    <row r="12175" spans="4:4">
      <c r="D12175" s="94"/>
    </row>
    <row r="12176" spans="4:4">
      <c r="D12176" s="94"/>
    </row>
    <row r="12177" spans="4:4">
      <c r="D12177" s="94"/>
    </row>
    <row r="12178" spans="4:4">
      <c r="D12178" s="94"/>
    </row>
    <row r="12179" spans="4:4">
      <c r="D12179" s="94"/>
    </row>
    <row r="12180" spans="4:4">
      <c r="D12180" s="94"/>
    </row>
    <row r="12181" spans="4:4">
      <c r="D12181" s="94"/>
    </row>
    <row r="12182" spans="4:4">
      <c r="D12182" s="94"/>
    </row>
    <row r="12183" spans="4:4">
      <c r="D12183" s="94"/>
    </row>
    <row r="12184" spans="4:4">
      <c r="D12184" s="94"/>
    </row>
    <row r="12185" spans="4:4">
      <c r="D12185" s="94"/>
    </row>
    <row r="12186" spans="4:4">
      <c r="D12186" s="94"/>
    </row>
    <row r="12187" spans="4:4">
      <c r="D12187" s="94"/>
    </row>
    <row r="12188" spans="4:4">
      <c r="D12188" s="94"/>
    </row>
    <row r="12189" spans="4:4">
      <c r="D12189" s="94"/>
    </row>
    <row r="12190" spans="4:4">
      <c r="D12190" s="94"/>
    </row>
    <row r="12191" spans="4:4">
      <c r="D12191" s="94"/>
    </row>
    <row r="12192" spans="4:4">
      <c r="D12192" s="94"/>
    </row>
    <row r="12193" spans="4:4">
      <c r="D12193" s="94"/>
    </row>
    <row r="12194" spans="4:4">
      <c r="D12194" s="94"/>
    </row>
    <row r="12195" spans="4:4">
      <c r="D12195" s="94"/>
    </row>
    <row r="12196" spans="4:4">
      <c r="D12196" s="94"/>
    </row>
    <row r="12197" spans="4:4">
      <c r="D12197" s="94"/>
    </row>
    <row r="12198" spans="4:4">
      <c r="D12198" s="94"/>
    </row>
    <row r="12199" spans="4:4">
      <c r="D12199" s="94"/>
    </row>
    <row r="12200" spans="4:4">
      <c r="D12200" s="94"/>
    </row>
    <row r="12201" spans="4:4">
      <c r="D12201" s="94"/>
    </row>
    <row r="12202" spans="4:4">
      <c r="D12202" s="94"/>
    </row>
    <row r="12203" spans="4:4">
      <c r="D12203" s="94"/>
    </row>
    <row r="12204" spans="4:4">
      <c r="D12204" s="94"/>
    </row>
    <row r="12205" spans="4:4">
      <c r="D12205" s="94"/>
    </row>
    <row r="12206" spans="4:4">
      <c r="D12206" s="94"/>
    </row>
    <row r="12207" spans="4:4">
      <c r="D12207" s="94"/>
    </row>
    <row r="12208" spans="4:4">
      <c r="D12208" s="94"/>
    </row>
    <row r="12209" spans="4:4">
      <c r="D12209" s="94"/>
    </row>
    <row r="12210" spans="4:4">
      <c r="D12210" s="94"/>
    </row>
    <row r="12211" spans="4:4">
      <c r="D12211" s="94"/>
    </row>
    <row r="12212" spans="4:4">
      <c r="D12212" s="94"/>
    </row>
    <row r="12213" spans="4:4">
      <c r="D12213" s="94"/>
    </row>
    <row r="12214" spans="4:4">
      <c r="D12214" s="94"/>
    </row>
    <row r="12215" spans="4:4">
      <c r="D12215" s="94"/>
    </row>
    <row r="12216" spans="4:4">
      <c r="D12216" s="94"/>
    </row>
    <row r="12217" spans="4:4">
      <c r="D12217" s="94"/>
    </row>
    <row r="12218" spans="4:4">
      <c r="D12218" s="94"/>
    </row>
    <row r="12219" spans="4:4">
      <c r="D12219" s="94"/>
    </row>
    <row r="12220" spans="4:4">
      <c r="D12220" s="94"/>
    </row>
    <row r="12221" spans="4:4">
      <c r="D12221" s="94"/>
    </row>
    <row r="12222" spans="4:4">
      <c r="D12222" s="94"/>
    </row>
    <row r="12223" spans="4:4">
      <c r="D12223" s="94"/>
    </row>
    <row r="12224" spans="4:4">
      <c r="D12224" s="94"/>
    </row>
    <row r="12225" spans="4:4">
      <c r="D12225" s="94"/>
    </row>
    <row r="12226" spans="4:4">
      <c r="D12226" s="94"/>
    </row>
    <row r="12227" spans="4:4">
      <c r="D12227" s="94"/>
    </row>
    <row r="12228" spans="4:4">
      <c r="D12228" s="94"/>
    </row>
    <row r="12229" spans="4:4">
      <c r="D12229" s="94"/>
    </row>
    <row r="12230" spans="4:4">
      <c r="D12230" s="94"/>
    </row>
    <row r="12231" spans="4:4">
      <c r="D12231" s="94"/>
    </row>
    <row r="12232" spans="4:4">
      <c r="D12232" s="94"/>
    </row>
    <row r="12233" spans="4:4">
      <c r="D12233" s="94"/>
    </row>
    <row r="12234" spans="4:4">
      <c r="D12234" s="94"/>
    </row>
    <row r="12235" spans="4:4">
      <c r="D12235" s="94"/>
    </row>
    <row r="12236" spans="4:4">
      <c r="D12236" s="94"/>
    </row>
    <row r="12237" spans="4:4">
      <c r="D12237" s="94"/>
    </row>
    <row r="12238" spans="4:4">
      <c r="D12238" s="94"/>
    </row>
    <row r="12239" spans="4:4">
      <c r="D12239" s="94"/>
    </row>
    <row r="12240" spans="4:4">
      <c r="D12240" s="94"/>
    </row>
    <row r="12241" spans="4:4">
      <c r="D12241" s="94"/>
    </row>
    <row r="12242" spans="4:4">
      <c r="D12242" s="94"/>
    </row>
    <row r="12243" spans="4:4">
      <c r="D12243" s="94"/>
    </row>
    <row r="12244" spans="4:4">
      <c r="D12244" s="94"/>
    </row>
    <row r="12245" spans="4:4">
      <c r="D12245" s="94"/>
    </row>
    <row r="12246" spans="4:4">
      <c r="D12246" s="94"/>
    </row>
    <row r="12247" spans="4:4">
      <c r="D12247" s="94"/>
    </row>
    <row r="12248" spans="4:4">
      <c r="D12248" s="94"/>
    </row>
    <row r="12249" spans="4:4">
      <c r="D12249" s="94"/>
    </row>
    <row r="12250" spans="4:4">
      <c r="D12250" s="94"/>
    </row>
    <row r="12251" spans="4:4">
      <c r="D12251" s="94"/>
    </row>
    <row r="12252" spans="4:4">
      <c r="D12252" s="94"/>
    </row>
    <row r="12253" spans="4:4">
      <c r="D12253" s="94"/>
    </row>
    <row r="12254" spans="4:4">
      <c r="D12254" s="94"/>
    </row>
    <row r="12255" spans="4:4">
      <c r="D12255" s="94"/>
    </row>
    <row r="12256" spans="4:4">
      <c r="D12256" s="94"/>
    </row>
    <row r="12257" spans="4:4">
      <c r="D12257" s="94"/>
    </row>
    <row r="12258" spans="4:4">
      <c r="D12258" s="94"/>
    </row>
    <row r="12259" spans="4:4">
      <c r="D12259" s="94"/>
    </row>
    <row r="12260" spans="4:4">
      <c r="D12260" s="94"/>
    </row>
    <row r="12261" spans="4:4">
      <c r="D12261" s="94"/>
    </row>
    <row r="12262" spans="4:4">
      <c r="D12262" s="94"/>
    </row>
    <row r="12263" spans="4:4">
      <c r="D12263" s="94"/>
    </row>
    <row r="12264" spans="4:4">
      <c r="D12264" s="94"/>
    </row>
    <row r="12265" spans="4:4">
      <c r="D12265" s="94"/>
    </row>
    <row r="12266" spans="4:4">
      <c r="D12266" s="94"/>
    </row>
    <row r="12267" spans="4:4">
      <c r="D12267" s="94"/>
    </row>
    <row r="12268" spans="4:4">
      <c r="D12268" s="94"/>
    </row>
    <row r="12269" spans="4:4">
      <c r="D12269" s="94"/>
    </row>
    <row r="12270" spans="4:4">
      <c r="D12270" s="94"/>
    </row>
    <row r="12271" spans="4:4">
      <c r="D12271" s="94"/>
    </row>
    <row r="12272" spans="4:4">
      <c r="D12272" s="94"/>
    </row>
    <row r="12273" spans="4:4">
      <c r="D12273" s="94"/>
    </row>
    <row r="12274" spans="4:4">
      <c r="D12274" s="94"/>
    </row>
    <row r="12275" spans="4:4">
      <c r="D12275" s="94"/>
    </row>
    <row r="12276" spans="4:4">
      <c r="D12276" s="94"/>
    </row>
    <row r="12277" spans="4:4">
      <c r="D12277" s="94"/>
    </row>
    <row r="12278" spans="4:4">
      <c r="D12278" s="94"/>
    </row>
    <row r="12279" spans="4:4">
      <c r="D12279" s="94"/>
    </row>
    <row r="12280" spans="4:4">
      <c r="D12280" s="94"/>
    </row>
    <row r="12281" spans="4:4">
      <c r="D12281" s="94"/>
    </row>
    <row r="12282" spans="4:4">
      <c r="D12282" s="94"/>
    </row>
    <row r="12283" spans="4:4">
      <c r="D12283" s="94"/>
    </row>
    <row r="12284" spans="4:4">
      <c r="D12284" s="94"/>
    </row>
    <row r="12285" spans="4:4">
      <c r="D12285" s="94"/>
    </row>
    <row r="12286" spans="4:4">
      <c r="D12286" s="94"/>
    </row>
    <row r="12287" spans="4:4">
      <c r="D12287" s="94"/>
    </row>
    <row r="12288" spans="4:4">
      <c r="D12288" s="94"/>
    </row>
    <row r="12289" spans="4:4">
      <c r="D12289" s="94"/>
    </row>
    <row r="12290" spans="4:4">
      <c r="D12290" s="94"/>
    </row>
    <row r="12291" spans="4:4">
      <c r="D12291" s="94"/>
    </row>
    <row r="12292" spans="4:4">
      <c r="D12292" s="94"/>
    </row>
    <row r="12293" spans="4:4">
      <c r="D12293" s="94"/>
    </row>
    <row r="12294" spans="4:4">
      <c r="D12294" s="94"/>
    </row>
    <row r="12295" spans="4:4">
      <c r="D12295" s="94"/>
    </row>
    <row r="12296" spans="4:4">
      <c r="D12296" s="94"/>
    </row>
    <row r="12297" spans="4:4">
      <c r="D12297" s="94"/>
    </row>
    <row r="12298" spans="4:4">
      <c r="D12298" s="94"/>
    </row>
    <row r="12299" spans="4:4">
      <c r="D12299" s="94"/>
    </row>
    <row r="12300" spans="4:4">
      <c r="D12300" s="94"/>
    </row>
    <row r="12301" spans="4:4">
      <c r="D12301" s="94"/>
    </row>
    <row r="12302" spans="4:4">
      <c r="D12302" s="94"/>
    </row>
    <row r="12303" spans="4:4">
      <c r="D12303" s="94"/>
    </row>
    <row r="12304" spans="4:4">
      <c r="D12304" s="94"/>
    </row>
    <row r="12305" spans="4:4">
      <c r="D12305" s="94"/>
    </row>
    <row r="12306" spans="4:4">
      <c r="D12306" s="94"/>
    </row>
    <row r="12307" spans="4:4">
      <c r="D12307" s="94"/>
    </row>
    <row r="12308" spans="4:4">
      <c r="D12308" s="94"/>
    </row>
    <row r="12309" spans="4:4">
      <c r="D12309" s="94"/>
    </row>
    <row r="12310" spans="4:4">
      <c r="D12310" s="94"/>
    </row>
    <row r="12311" spans="4:4">
      <c r="D12311" s="94"/>
    </row>
    <row r="12312" spans="4:4">
      <c r="D12312" s="94"/>
    </row>
    <row r="12313" spans="4:4">
      <c r="D12313" s="94"/>
    </row>
    <row r="12314" spans="4:4">
      <c r="D12314" s="94"/>
    </row>
    <row r="12315" spans="4:4">
      <c r="D12315" s="94"/>
    </row>
    <row r="12316" spans="4:4">
      <c r="D12316" s="94"/>
    </row>
    <row r="12317" spans="4:4">
      <c r="D12317" s="94"/>
    </row>
    <row r="12318" spans="4:4">
      <c r="D12318" s="94"/>
    </row>
    <row r="12319" spans="4:4">
      <c r="D12319" s="94"/>
    </row>
    <row r="12320" spans="4:4">
      <c r="D12320" s="94"/>
    </row>
    <row r="12321" spans="4:4">
      <c r="D12321" s="94"/>
    </row>
    <row r="12322" spans="4:4">
      <c r="D12322" s="94"/>
    </row>
    <row r="12323" spans="4:4">
      <c r="D12323" s="94"/>
    </row>
    <row r="12324" spans="4:4">
      <c r="D12324" s="94"/>
    </row>
    <row r="12325" spans="4:4">
      <c r="D12325" s="94"/>
    </row>
    <row r="12326" spans="4:4">
      <c r="D12326" s="94"/>
    </row>
    <row r="12327" spans="4:4">
      <c r="D12327" s="94"/>
    </row>
    <row r="12328" spans="4:4">
      <c r="D12328" s="94"/>
    </row>
    <row r="12329" spans="4:4">
      <c r="D12329" s="94"/>
    </row>
    <row r="12330" spans="4:4">
      <c r="D12330" s="94"/>
    </row>
    <row r="12331" spans="4:4">
      <c r="D12331" s="94"/>
    </row>
    <row r="12332" spans="4:4">
      <c r="D12332" s="94"/>
    </row>
    <row r="12333" spans="4:4">
      <c r="D12333" s="94"/>
    </row>
    <row r="12334" spans="4:4">
      <c r="D12334" s="94"/>
    </row>
    <row r="12335" spans="4:4">
      <c r="D12335" s="94"/>
    </row>
    <row r="12336" spans="4:4">
      <c r="D12336" s="94"/>
    </row>
    <row r="12337" spans="4:4">
      <c r="D12337" s="94"/>
    </row>
    <row r="12338" spans="4:4">
      <c r="D12338" s="94"/>
    </row>
    <row r="12339" spans="4:4">
      <c r="D12339" s="94"/>
    </row>
    <row r="12340" spans="4:4">
      <c r="D12340" s="94"/>
    </row>
    <row r="12341" spans="4:4">
      <c r="D12341" s="94"/>
    </row>
    <row r="12342" spans="4:4">
      <c r="D12342" s="94"/>
    </row>
    <row r="12343" spans="4:4">
      <c r="D12343" s="94"/>
    </row>
    <row r="12344" spans="4:4">
      <c r="D12344" s="94"/>
    </row>
    <row r="12345" spans="4:4">
      <c r="D12345" s="94"/>
    </row>
    <row r="12346" spans="4:4">
      <c r="D12346" s="94"/>
    </row>
    <row r="12347" spans="4:4">
      <c r="D12347" s="94"/>
    </row>
    <row r="12348" spans="4:4">
      <c r="D12348" s="94"/>
    </row>
    <row r="12349" spans="4:4">
      <c r="D12349" s="94"/>
    </row>
    <row r="12350" spans="4:4">
      <c r="D12350" s="94"/>
    </row>
    <row r="12351" spans="4:4">
      <c r="D12351" s="94"/>
    </row>
    <row r="12352" spans="4:4">
      <c r="D12352" s="94"/>
    </row>
    <row r="12353" spans="4:4">
      <c r="D12353" s="94"/>
    </row>
    <row r="12354" spans="4:4">
      <c r="D12354" s="94"/>
    </row>
    <row r="12355" spans="4:4">
      <c r="D12355" s="94"/>
    </row>
    <row r="12356" spans="4:4">
      <c r="D12356" s="94"/>
    </row>
    <row r="12357" spans="4:4">
      <c r="D12357" s="94"/>
    </row>
    <row r="12358" spans="4:4">
      <c r="D12358" s="94"/>
    </row>
    <row r="12359" spans="4:4">
      <c r="D12359" s="94"/>
    </row>
    <row r="12360" spans="4:4">
      <c r="D12360" s="94"/>
    </row>
    <row r="12361" spans="4:4">
      <c r="D12361" s="94"/>
    </row>
    <row r="12362" spans="4:4">
      <c r="D12362" s="94"/>
    </row>
    <row r="12363" spans="4:4">
      <c r="D12363" s="94"/>
    </row>
    <row r="12364" spans="4:4">
      <c r="D12364" s="94"/>
    </row>
    <row r="12365" spans="4:4">
      <c r="D12365" s="94"/>
    </row>
    <row r="12366" spans="4:4">
      <c r="D12366" s="94"/>
    </row>
    <row r="12367" spans="4:4">
      <c r="D12367" s="94"/>
    </row>
    <row r="12368" spans="4:4">
      <c r="D12368" s="94"/>
    </row>
    <row r="12369" spans="4:4">
      <c r="D12369" s="94"/>
    </row>
    <row r="12370" spans="4:4">
      <c r="D12370" s="94"/>
    </row>
    <row r="12371" spans="4:4">
      <c r="D12371" s="94"/>
    </row>
    <row r="12372" spans="4:4">
      <c r="D12372" s="94"/>
    </row>
    <row r="12373" spans="4:4">
      <c r="D12373" s="94"/>
    </row>
    <row r="12374" spans="4:4">
      <c r="D12374" s="94"/>
    </row>
    <row r="12375" spans="4:4">
      <c r="D12375" s="94"/>
    </row>
    <row r="12376" spans="4:4">
      <c r="D12376" s="94"/>
    </row>
    <row r="12377" spans="4:4">
      <c r="D12377" s="94"/>
    </row>
    <row r="12378" spans="4:4">
      <c r="D12378" s="94"/>
    </row>
    <row r="12379" spans="4:4">
      <c r="D12379" s="94"/>
    </row>
    <row r="12380" spans="4:4">
      <c r="D12380" s="94"/>
    </row>
    <row r="12381" spans="4:4">
      <c r="D12381" s="94"/>
    </row>
    <row r="12382" spans="4:4">
      <c r="D12382" s="94"/>
    </row>
    <row r="12383" spans="4:4">
      <c r="D12383" s="94"/>
    </row>
    <row r="12384" spans="4:4">
      <c r="D12384" s="94"/>
    </row>
    <row r="12385" spans="4:4">
      <c r="D12385" s="94"/>
    </row>
    <row r="12386" spans="4:4">
      <c r="D12386" s="94"/>
    </row>
    <row r="12387" spans="4:4">
      <c r="D12387" s="94"/>
    </row>
    <row r="12388" spans="4:4">
      <c r="D12388" s="94"/>
    </row>
    <row r="12389" spans="4:4">
      <c r="D12389" s="94"/>
    </row>
    <row r="12390" spans="4:4">
      <c r="D12390" s="94"/>
    </row>
    <row r="12391" spans="4:4">
      <c r="D12391" s="94"/>
    </row>
    <row r="12392" spans="4:4">
      <c r="D12392" s="94"/>
    </row>
    <row r="12393" spans="4:4">
      <c r="D12393" s="94"/>
    </row>
    <row r="12394" spans="4:4">
      <c r="D12394" s="94"/>
    </row>
    <row r="12395" spans="4:4">
      <c r="D12395" s="94"/>
    </row>
    <row r="12396" spans="4:4">
      <c r="D12396" s="94"/>
    </row>
    <row r="12397" spans="4:4">
      <c r="D12397" s="94"/>
    </row>
    <row r="12398" spans="4:4">
      <c r="D12398" s="94"/>
    </row>
    <row r="12399" spans="4:4">
      <c r="D12399" s="94"/>
    </row>
    <row r="12400" spans="4:4">
      <c r="D12400" s="94"/>
    </row>
    <row r="12401" spans="4:4">
      <c r="D12401" s="94"/>
    </row>
    <row r="12402" spans="4:4">
      <c r="D12402" s="94"/>
    </row>
    <row r="12403" spans="4:4">
      <c r="D12403" s="94"/>
    </row>
    <row r="12404" spans="4:4">
      <c r="D12404" s="94"/>
    </row>
    <row r="12405" spans="4:4">
      <c r="D12405" s="94"/>
    </row>
    <row r="12406" spans="4:4">
      <c r="D12406" s="94"/>
    </row>
    <row r="12407" spans="4:4">
      <c r="D12407" s="94"/>
    </row>
    <row r="12408" spans="4:4">
      <c r="D12408" s="94"/>
    </row>
    <row r="12409" spans="4:4">
      <c r="D12409" s="94"/>
    </row>
    <row r="12410" spans="4:4">
      <c r="D12410" s="94"/>
    </row>
    <row r="12411" spans="4:4">
      <c r="D12411" s="94"/>
    </row>
    <row r="12412" spans="4:4">
      <c r="D12412" s="94"/>
    </row>
    <row r="12413" spans="4:4">
      <c r="D12413" s="94"/>
    </row>
    <row r="12414" spans="4:4">
      <c r="D12414" s="94"/>
    </row>
    <row r="12415" spans="4:4">
      <c r="D12415" s="94"/>
    </row>
    <row r="12416" spans="4:4">
      <c r="D12416" s="94"/>
    </row>
    <row r="12417" spans="4:4">
      <c r="D12417" s="94"/>
    </row>
    <row r="12418" spans="4:4">
      <c r="D12418" s="94"/>
    </row>
    <row r="12419" spans="4:4">
      <c r="D12419" s="94"/>
    </row>
    <row r="12420" spans="4:4">
      <c r="D12420" s="94"/>
    </row>
    <row r="12421" spans="4:4">
      <c r="D12421" s="94"/>
    </row>
    <row r="12422" spans="4:4">
      <c r="D12422" s="94"/>
    </row>
    <row r="12423" spans="4:4">
      <c r="D12423" s="94"/>
    </row>
    <row r="12424" spans="4:4">
      <c r="D12424" s="94"/>
    </row>
    <row r="12425" spans="4:4">
      <c r="D12425" s="94"/>
    </row>
    <row r="12426" spans="4:4">
      <c r="D12426" s="94"/>
    </row>
    <row r="12427" spans="4:4">
      <c r="D12427" s="94"/>
    </row>
    <row r="12428" spans="4:4">
      <c r="D12428" s="94"/>
    </row>
    <row r="12429" spans="4:4">
      <c r="D12429" s="94"/>
    </row>
    <row r="12430" spans="4:4">
      <c r="D12430" s="94"/>
    </row>
    <row r="12431" spans="4:4">
      <c r="D12431" s="94"/>
    </row>
    <row r="12432" spans="4:4">
      <c r="D12432" s="94"/>
    </row>
    <row r="12433" spans="4:4">
      <c r="D12433" s="94"/>
    </row>
    <row r="12434" spans="4:4">
      <c r="D12434" s="94"/>
    </row>
    <row r="12435" spans="4:4">
      <c r="D12435" s="94"/>
    </row>
    <row r="12436" spans="4:4">
      <c r="D12436" s="94"/>
    </row>
    <row r="12437" spans="4:4">
      <c r="D12437" s="94"/>
    </row>
    <row r="12438" spans="4:4">
      <c r="D12438" s="94"/>
    </row>
    <row r="12439" spans="4:4">
      <c r="D12439" s="94"/>
    </row>
    <row r="12440" spans="4:4">
      <c r="D12440" s="94"/>
    </row>
    <row r="12441" spans="4:4">
      <c r="D12441" s="94"/>
    </row>
    <row r="12442" spans="4:4">
      <c r="D12442" s="94"/>
    </row>
    <row r="12443" spans="4:4">
      <c r="D12443" s="94"/>
    </row>
    <row r="12444" spans="4:4">
      <c r="D12444" s="94"/>
    </row>
    <row r="12445" spans="4:4">
      <c r="D12445" s="94"/>
    </row>
    <row r="12446" spans="4:4">
      <c r="D12446" s="94"/>
    </row>
    <row r="12447" spans="4:4">
      <c r="D12447" s="94"/>
    </row>
    <row r="12448" spans="4:4">
      <c r="D12448" s="94"/>
    </row>
    <row r="12449" spans="4:4">
      <c r="D12449" s="94"/>
    </row>
    <row r="12450" spans="4:4">
      <c r="D12450" s="94"/>
    </row>
    <row r="12451" spans="4:4">
      <c r="D12451" s="94"/>
    </row>
    <row r="12452" spans="4:4">
      <c r="D12452" s="94"/>
    </row>
    <row r="12453" spans="4:4">
      <c r="D12453" s="94"/>
    </row>
    <row r="12454" spans="4:4">
      <c r="D12454" s="94"/>
    </row>
    <row r="12455" spans="4:4">
      <c r="D12455" s="94"/>
    </row>
    <row r="12456" spans="4:4">
      <c r="D12456" s="94"/>
    </row>
    <row r="12457" spans="4:4">
      <c r="D12457" s="94"/>
    </row>
    <row r="12458" spans="4:4">
      <c r="D12458" s="94"/>
    </row>
    <row r="12459" spans="4:4">
      <c r="D12459" s="94"/>
    </row>
    <row r="12460" spans="4:4">
      <c r="D12460" s="94"/>
    </row>
    <row r="12461" spans="4:4">
      <c r="D12461" s="94"/>
    </row>
    <row r="12462" spans="4:4">
      <c r="D12462" s="94"/>
    </row>
    <row r="12463" spans="4:4">
      <c r="D12463" s="94"/>
    </row>
    <row r="12464" spans="4:4">
      <c r="D12464" s="94"/>
    </row>
    <row r="12465" spans="4:4">
      <c r="D12465" s="94"/>
    </row>
    <row r="12466" spans="4:4">
      <c r="D12466" s="94"/>
    </row>
    <row r="12467" spans="4:4">
      <c r="D12467" s="94"/>
    </row>
    <row r="12468" spans="4:4">
      <c r="D12468" s="94"/>
    </row>
    <row r="12469" spans="4:4">
      <c r="D12469" s="94"/>
    </row>
    <row r="12470" spans="4:4">
      <c r="D12470" s="94"/>
    </row>
    <row r="12471" spans="4:4">
      <c r="D12471" s="94"/>
    </row>
    <row r="12472" spans="4:4">
      <c r="D12472" s="94"/>
    </row>
    <row r="12473" spans="4:4">
      <c r="D12473" s="94"/>
    </row>
    <row r="12474" spans="4:4">
      <c r="D12474" s="94"/>
    </row>
    <row r="12475" spans="4:4">
      <c r="D12475" s="94"/>
    </row>
    <row r="12476" spans="4:4">
      <c r="D12476" s="94"/>
    </row>
    <row r="12477" spans="4:4">
      <c r="D12477" s="94"/>
    </row>
    <row r="12478" spans="4:4">
      <c r="D12478" s="94"/>
    </row>
    <row r="12479" spans="4:4">
      <c r="D12479" s="94"/>
    </row>
    <row r="12480" spans="4:4">
      <c r="D12480" s="94"/>
    </row>
    <row r="12481" spans="4:4">
      <c r="D12481" s="94"/>
    </row>
    <row r="12482" spans="4:4">
      <c r="D12482" s="94"/>
    </row>
    <row r="12483" spans="4:4">
      <c r="D12483" s="94"/>
    </row>
    <row r="12484" spans="4:4">
      <c r="D12484" s="94"/>
    </row>
    <row r="12485" spans="4:4">
      <c r="D12485" s="94"/>
    </row>
    <row r="12486" spans="4:4">
      <c r="D12486" s="94"/>
    </row>
    <row r="12487" spans="4:4">
      <c r="D12487" s="94"/>
    </row>
    <row r="12488" spans="4:4">
      <c r="D12488" s="94"/>
    </row>
    <row r="12489" spans="4:4">
      <c r="D12489" s="94"/>
    </row>
    <row r="12490" spans="4:4">
      <c r="D12490" s="94"/>
    </row>
    <row r="12491" spans="4:4">
      <c r="D12491" s="94"/>
    </row>
    <row r="12492" spans="4:4">
      <c r="D12492" s="94"/>
    </row>
    <row r="12493" spans="4:4">
      <c r="D12493" s="94"/>
    </row>
    <row r="12494" spans="4:4">
      <c r="D12494" s="94"/>
    </row>
    <row r="12495" spans="4:4">
      <c r="D12495" s="94"/>
    </row>
    <row r="12496" spans="4:4">
      <c r="D12496" s="94"/>
    </row>
    <row r="12497" spans="4:4">
      <c r="D12497" s="94"/>
    </row>
    <row r="12498" spans="4:4">
      <c r="D12498" s="94"/>
    </row>
    <row r="12499" spans="4:4">
      <c r="D12499" s="94"/>
    </row>
    <row r="12500" spans="4:4">
      <c r="D12500" s="94"/>
    </row>
    <row r="12501" spans="4:4">
      <c r="D12501" s="94"/>
    </row>
    <row r="12502" spans="4:4">
      <c r="D12502" s="94"/>
    </row>
    <row r="12503" spans="4:4">
      <c r="D12503" s="94"/>
    </row>
    <row r="12504" spans="4:4">
      <c r="D12504" s="94"/>
    </row>
    <row r="12505" spans="4:4">
      <c r="D12505" s="94"/>
    </row>
    <row r="12506" spans="4:4">
      <c r="D12506" s="94"/>
    </row>
    <row r="12507" spans="4:4">
      <c r="D12507" s="94"/>
    </row>
    <row r="12508" spans="4:4">
      <c r="D12508" s="94"/>
    </row>
    <row r="12509" spans="4:4">
      <c r="D12509" s="94"/>
    </row>
    <row r="12510" spans="4:4">
      <c r="D12510" s="94"/>
    </row>
    <row r="12511" spans="4:4">
      <c r="D12511" s="94"/>
    </row>
    <row r="12512" spans="4:4">
      <c r="D12512" s="94"/>
    </row>
    <row r="12513" spans="4:4">
      <c r="D12513" s="94"/>
    </row>
    <row r="12514" spans="4:4">
      <c r="D12514" s="94"/>
    </row>
    <row r="12515" spans="4:4">
      <c r="D12515" s="94"/>
    </row>
    <row r="12516" spans="4:4">
      <c r="D12516" s="94"/>
    </row>
    <row r="12517" spans="4:4">
      <c r="D12517" s="94"/>
    </row>
    <row r="12518" spans="4:4">
      <c r="D12518" s="94"/>
    </row>
    <row r="12519" spans="4:4">
      <c r="D12519" s="94"/>
    </row>
    <row r="12520" spans="4:4">
      <c r="D12520" s="94"/>
    </row>
    <row r="12521" spans="4:4">
      <c r="D12521" s="94"/>
    </row>
    <row r="12522" spans="4:4">
      <c r="D12522" s="94"/>
    </row>
    <row r="12523" spans="4:4">
      <c r="D12523" s="94"/>
    </row>
    <row r="12524" spans="4:4">
      <c r="D12524" s="94"/>
    </row>
    <row r="12525" spans="4:4">
      <c r="D12525" s="94"/>
    </row>
    <row r="12526" spans="4:4">
      <c r="D12526" s="94"/>
    </row>
    <row r="12527" spans="4:4">
      <c r="D12527" s="94"/>
    </row>
    <row r="12528" spans="4:4">
      <c r="D12528" s="94"/>
    </row>
    <row r="12529" spans="4:4">
      <c r="D12529" s="94"/>
    </row>
    <row r="12530" spans="4:4">
      <c r="D12530" s="94"/>
    </row>
    <row r="12531" spans="4:4">
      <c r="D12531" s="94"/>
    </row>
    <row r="12532" spans="4:4">
      <c r="D12532" s="94"/>
    </row>
    <row r="12533" spans="4:4">
      <c r="D12533" s="94"/>
    </row>
    <row r="12534" spans="4:4">
      <c r="D12534" s="94"/>
    </row>
    <row r="12535" spans="4:4">
      <c r="D12535" s="94"/>
    </row>
    <row r="12536" spans="4:4">
      <c r="D12536" s="94"/>
    </row>
    <row r="12537" spans="4:4">
      <c r="D12537" s="94"/>
    </row>
    <row r="12538" spans="4:4">
      <c r="D12538" s="94"/>
    </row>
    <row r="12539" spans="4:4">
      <c r="D12539" s="94"/>
    </row>
    <row r="12540" spans="4:4">
      <c r="D12540" s="94"/>
    </row>
    <row r="12541" spans="4:4">
      <c r="D12541" s="94"/>
    </row>
    <row r="12542" spans="4:4">
      <c r="D12542" s="94"/>
    </row>
    <row r="12543" spans="4:4">
      <c r="D12543" s="94"/>
    </row>
    <row r="12544" spans="4:4">
      <c r="D12544" s="94"/>
    </row>
    <row r="12545" spans="4:4">
      <c r="D12545" s="94"/>
    </row>
    <row r="12546" spans="4:4">
      <c r="D12546" s="94"/>
    </row>
    <row r="12547" spans="4:4">
      <c r="D12547" s="94"/>
    </row>
    <row r="12548" spans="4:4">
      <c r="D12548" s="94"/>
    </row>
    <row r="12549" spans="4:4">
      <c r="D12549" s="94"/>
    </row>
    <row r="12550" spans="4:4">
      <c r="D12550" s="94"/>
    </row>
    <row r="12551" spans="4:4">
      <c r="D12551" s="94"/>
    </row>
    <row r="12552" spans="4:4">
      <c r="D12552" s="94"/>
    </row>
    <row r="12553" spans="4:4">
      <c r="D12553" s="94"/>
    </row>
    <row r="12554" spans="4:4">
      <c r="D12554" s="94"/>
    </row>
    <row r="12555" spans="4:4">
      <c r="D12555" s="94"/>
    </row>
    <row r="12556" spans="4:4">
      <c r="D12556" s="94"/>
    </row>
    <row r="12557" spans="4:4">
      <c r="D12557" s="94"/>
    </row>
    <row r="12558" spans="4:4">
      <c r="D12558" s="94"/>
    </row>
    <row r="12559" spans="4:4">
      <c r="D12559" s="94"/>
    </row>
    <row r="12560" spans="4:4">
      <c r="D12560" s="94"/>
    </row>
    <row r="12561" spans="4:4">
      <c r="D12561" s="94"/>
    </row>
    <row r="12562" spans="4:4">
      <c r="D12562" s="94"/>
    </row>
    <row r="12563" spans="4:4">
      <c r="D12563" s="94"/>
    </row>
    <row r="12564" spans="4:4">
      <c r="D12564" s="94"/>
    </row>
    <row r="12565" spans="4:4">
      <c r="D12565" s="94"/>
    </row>
    <row r="12566" spans="4:4">
      <c r="D12566" s="94"/>
    </row>
    <row r="12567" spans="4:4">
      <c r="D12567" s="94"/>
    </row>
    <row r="12568" spans="4:4">
      <c r="D12568" s="94"/>
    </row>
    <row r="12569" spans="4:4">
      <c r="D12569" s="94"/>
    </row>
    <row r="12570" spans="4:4">
      <c r="D12570" s="94"/>
    </row>
    <row r="12571" spans="4:4">
      <c r="D12571" s="94"/>
    </row>
    <row r="12572" spans="4:4">
      <c r="D12572" s="94"/>
    </row>
    <row r="12573" spans="4:4">
      <c r="D12573" s="94"/>
    </row>
    <row r="12574" spans="4:4">
      <c r="D12574" s="94"/>
    </row>
    <row r="12575" spans="4:4">
      <c r="D12575" s="94"/>
    </row>
    <row r="12576" spans="4:4">
      <c r="D12576" s="94"/>
    </row>
    <row r="12577" spans="4:4">
      <c r="D12577" s="94"/>
    </row>
    <row r="12578" spans="4:4">
      <c r="D12578" s="94"/>
    </row>
    <row r="12579" spans="4:4">
      <c r="D12579" s="94"/>
    </row>
    <row r="12580" spans="4:4">
      <c r="D12580" s="94"/>
    </row>
    <row r="12581" spans="4:4">
      <c r="D12581" s="94"/>
    </row>
    <row r="12582" spans="4:4">
      <c r="D12582" s="94"/>
    </row>
    <row r="12583" spans="4:4">
      <c r="D12583" s="94"/>
    </row>
    <row r="12584" spans="4:4">
      <c r="D12584" s="94"/>
    </row>
    <row r="12585" spans="4:4">
      <c r="D12585" s="94"/>
    </row>
    <row r="12586" spans="4:4">
      <c r="D12586" s="94"/>
    </row>
    <row r="12587" spans="4:4">
      <c r="D12587" s="94"/>
    </row>
    <row r="12588" spans="4:4">
      <c r="D12588" s="94"/>
    </row>
    <row r="12589" spans="4:4">
      <c r="D12589" s="94"/>
    </row>
    <row r="12590" spans="4:4">
      <c r="D12590" s="94"/>
    </row>
    <row r="12591" spans="4:4">
      <c r="D12591" s="94"/>
    </row>
    <row r="12592" spans="4:4">
      <c r="D12592" s="94"/>
    </row>
    <row r="12593" spans="4:4">
      <c r="D12593" s="94"/>
    </row>
    <row r="12594" spans="4:4">
      <c r="D12594" s="94"/>
    </row>
    <row r="12595" spans="4:4">
      <c r="D12595" s="94"/>
    </row>
    <row r="12596" spans="4:4">
      <c r="D12596" s="94"/>
    </row>
    <row r="12597" spans="4:4">
      <c r="D12597" s="94"/>
    </row>
    <row r="12598" spans="4:4">
      <c r="D12598" s="94"/>
    </row>
    <row r="12599" spans="4:4">
      <c r="D12599" s="94"/>
    </row>
    <row r="12600" spans="4:4">
      <c r="D12600" s="94"/>
    </row>
    <row r="12601" spans="4:4">
      <c r="D12601" s="94"/>
    </row>
    <row r="12602" spans="4:4">
      <c r="D12602" s="94"/>
    </row>
    <row r="12603" spans="4:4">
      <c r="D12603" s="94"/>
    </row>
    <row r="12604" spans="4:4">
      <c r="D12604" s="94"/>
    </row>
    <row r="12605" spans="4:4">
      <c r="D12605" s="94"/>
    </row>
    <row r="12606" spans="4:4">
      <c r="D12606" s="94"/>
    </row>
    <row r="12607" spans="4:4">
      <c r="D12607" s="94"/>
    </row>
    <row r="12608" spans="4:4">
      <c r="D12608" s="94"/>
    </row>
    <row r="12609" spans="4:4">
      <c r="D12609" s="94"/>
    </row>
    <row r="12610" spans="4:4">
      <c r="D12610" s="94"/>
    </row>
    <row r="12611" spans="4:4">
      <c r="D12611" s="94"/>
    </row>
    <row r="12612" spans="4:4">
      <c r="D12612" s="94"/>
    </row>
    <row r="12613" spans="4:4">
      <c r="D12613" s="94"/>
    </row>
    <row r="12614" spans="4:4">
      <c r="D12614" s="94"/>
    </row>
    <row r="12615" spans="4:4">
      <c r="D12615" s="94"/>
    </row>
    <row r="12616" spans="4:4">
      <c r="D12616" s="94"/>
    </row>
    <row r="12617" spans="4:4">
      <c r="D12617" s="94"/>
    </row>
    <row r="12618" spans="4:4">
      <c r="D12618" s="94"/>
    </row>
    <row r="12619" spans="4:4">
      <c r="D12619" s="94"/>
    </row>
    <row r="12620" spans="4:4">
      <c r="D12620" s="94"/>
    </row>
    <row r="12621" spans="4:4">
      <c r="D12621" s="94"/>
    </row>
    <row r="12622" spans="4:4">
      <c r="D12622" s="94"/>
    </row>
    <row r="12623" spans="4:4">
      <c r="D12623" s="94"/>
    </row>
    <row r="12624" spans="4:4">
      <c r="D12624" s="94"/>
    </row>
    <row r="12625" spans="4:4">
      <c r="D12625" s="94"/>
    </row>
    <row r="12626" spans="4:4">
      <c r="D12626" s="94"/>
    </row>
    <row r="12627" spans="4:4">
      <c r="D12627" s="94"/>
    </row>
    <row r="12628" spans="4:4">
      <c r="D12628" s="94"/>
    </row>
    <row r="12629" spans="4:4">
      <c r="D12629" s="94"/>
    </row>
    <row r="12630" spans="4:4">
      <c r="D12630" s="94"/>
    </row>
    <row r="12631" spans="4:4">
      <c r="D12631" s="94"/>
    </row>
    <row r="12632" spans="4:4">
      <c r="D12632" s="94"/>
    </row>
    <row r="12633" spans="4:4">
      <c r="D12633" s="94"/>
    </row>
    <row r="12634" spans="4:4">
      <c r="D12634" s="94"/>
    </row>
    <row r="12635" spans="4:4">
      <c r="D12635" s="94"/>
    </row>
    <row r="12636" spans="4:4">
      <c r="D12636" s="94"/>
    </row>
    <row r="12637" spans="4:4">
      <c r="D12637" s="94"/>
    </row>
    <row r="12638" spans="4:4">
      <c r="D12638" s="94"/>
    </row>
    <row r="12639" spans="4:4">
      <c r="D12639" s="94"/>
    </row>
    <row r="12640" spans="4:4">
      <c r="D12640" s="94"/>
    </row>
    <row r="12641" spans="4:4">
      <c r="D12641" s="94"/>
    </row>
    <row r="12642" spans="4:4">
      <c r="D12642" s="94"/>
    </row>
    <row r="12643" spans="4:4">
      <c r="D12643" s="94"/>
    </row>
    <row r="12644" spans="4:4">
      <c r="D12644" s="94"/>
    </row>
    <row r="12645" spans="4:4">
      <c r="D12645" s="94"/>
    </row>
    <row r="12646" spans="4:4">
      <c r="D12646" s="94"/>
    </row>
    <row r="12647" spans="4:4">
      <c r="D12647" s="94"/>
    </row>
    <row r="12648" spans="4:4">
      <c r="D12648" s="94"/>
    </row>
    <row r="12649" spans="4:4">
      <c r="D12649" s="94"/>
    </row>
    <row r="12650" spans="4:4">
      <c r="D12650" s="94"/>
    </row>
    <row r="12651" spans="4:4">
      <c r="D12651" s="94"/>
    </row>
    <row r="12652" spans="4:4">
      <c r="D12652" s="94"/>
    </row>
    <row r="12653" spans="4:4">
      <c r="D12653" s="94"/>
    </row>
    <row r="12654" spans="4:4">
      <c r="D12654" s="94"/>
    </row>
    <row r="12655" spans="4:4">
      <c r="D12655" s="94"/>
    </row>
    <row r="12656" spans="4:4">
      <c r="D12656" s="94"/>
    </row>
    <row r="12657" spans="4:4">
      <c r="D12657" s="94"/>
    </row>
    <row r="12658" spans="4:4">
      <c r="D12658" s="94"/>
    </row>
    <row r="12659" spans="4:4">
      <c r="D12659" s="94"/>
    </row>
    <row r="12660" spans="4:4">
      <c r="D12660" s="94"/>
    </row>
    <row r="12661" spans="4:4">
      <c r="D12661" s="94"/>
    </row>
    <row r="12662" spans="4:4">
      <c r="D12662" s="94"/>
    </row>
    <row r="12663" spans="4:4">
      <c r="D12663" s="94"/>
    </row>
    <row r="12664" spans="4:4">
      <c r="D12664" s="94"/>
    </row>
    <row r="12665" spans="4:4">
      <c r="D12665" s="94"/>
    </row>
    <row r="12666" spans="4:4">
      <c r="D12666" s="94"/>
    </row>
    <row r="12667" spans="4:4">
      <c r="D12667" s="94"/>
    </row>
    <row r="12668" spans="4:4">
      <c r="D12668" s="94"/>
    </row>
    <row r="12669" spans="4:4">
      <c r="D12669" s="94"/>
    </row>
    <row r="12670" spans="4:4">
      <c r="D12670" s="94"/>
    </row>
    <row r="12671" spans="4:4">
      <c r="D12671" s="94"/>
    </row>
    <row r="12672" spans="4:4">
      <c r="D12672" s="94"/>
    </row>
    <row r="12673" spans="4:4">
      <c r="D12673" s="94"/>
    </row>
    <row r="12674" spans="4:4">
      <c r="D12674" s="94"/>
    </row>
    <row r="12675" spans="4:4">
      <c r="D12675" s="94"/>
    </row>
    <row r="12676" spans="4:4">
      <c r="D12676" s="94"/>
    </row>
    <row r="12677" spans="4:4">
      <c r="D12677" s="94"/>
    </row>
    <row r="12678" spans="4:4">
      <c r="D12678" s="94"/>
    </row>
    <row r="12679" spans="4:4">
      <c r="D12679" s="94"/>
    </row>
    <row r="12680" spans="4:4">
      <c r="D12680" s="94"/>
    </row>
    <row r="12681" spans="4:4">
      <c r="D12681" s="94"/>
    </row>
    <row r="12682" spans="4:4">
      <c r="D12682" s="94"/>
    </row>
    <row r="12683" spans="4:4">
      <c r="D12683" s="94"/>
    </row>
    <row r="12684" spans="4:4">
      <c r="D12684" s="94"/>
    </row>
    <row r="12685" spans="4:4">
      <c r="D12685" s="94"/>
    </row>
    <row r="12686" spans="4:4">
      <c r="D12686" s="94"/>
    </row>
    <row r="12687" spans="4:4">
      <c r="D12687" s="94"/>
    </row>
    <row r="12688" spans="4:4">
      <c r="D12688" s="94"/>
    </row>
    <row r="12689" spans="4:4">
      <c r="D12689" s="94"/>
    </row>
    <row r="12690" spans="4:4">
      <c r="D12690" s="94"/>
    </row>
    <row r="12691" spans="4:4">
      <c r="D12691" s="94"/>
    </row>
    <row r="12692" spans="4:4">
      <c r="D12692" s="94"/>
    </row>
    <row r="12693" spans="4:4">
      <c r="D12693" s="94"/>
    </row>
    <row r="12694" spans="4:4">
      <c r="D12694" s="94"/>
    </row>
    <row r="12695" spans="4:4">
      <c r="D12695" s="94"/>
    </row>
    <row r="12696" spans="4:4">
      <c r="D12696" s="94"/>
    </row>
    <row r="12697" spans="4:4">
      <c r="D12697" s="94"/>
    </row>
    <row r="12698" spans="4:4">
      <c r="D12698" s="94"/>
    </row>
    <row r="12699" spans="4:4">
      <c r="D12699" s="94"/>
    </row>
    <row r="12700" spans="4:4">
      <c r="D12700" s="94"/>
    </row>
    <row r="12701" spans="4:4">
      <c r="D12701" s="94"/>
    </row>
    <row r="12702" spans="4:4">
      <c r="D12702" s="94"/>
    </row>
    <row r="12703" spans="4:4">
      <c r="D12703" s="94"/>
    </row>
    <row r="12704" spans="4:4">
      <c r="D12704" s="94"/>
    </row>
    <row r="12705" spans="4:4">
      <c r="D12705" s="94"/>
    </row>
    <row r="12706" spans="4:4">
      <c r="D12706" s="94"/>
    </row>
    <row r="12707" spans="4:4">
      <c r="D12707" s="94"/>
    </row>
    <row r="12708" spans="4:4">
      <c r="D12708" s="94"/>
    </row>
    <row r="12709" spans="4:4">
      <c r="D12709" s="94"/>
    </row>
    <row r="12710" spans="4:4">
      <c r="D12710" s="94"/>
    </row>
    <row r="12711" spans="4:4">
      <c r="D12711" s="94"/>
    </row>
    <row r="12712" spans="4:4">
      <c r="D12712" s="94"/>
    </row>
    <row r="12713" spans="4:4">
      <c r="D12713" s="94"/>
    </row>
    <row r="12714" spans="4:4">
      <c r="D12714" s="94"/>
    </row>
    <row r="12715" spans="4:4">
      <c r="D12715" s="94"/>
    </row>
    <row r="12716" spans="4:4">
      <c r="D12716" s="94"/>
    </row>
    <row r="12717" spans="4:4">
      <c r="D12717" s="94"/>
    </row>
    <row r="12718" spans="4:4">
      <c r="D12718" s="94"/>
    </row>
    <row r="12719" spans="4:4">
      <c r="D12719" s="94"/>
    </row>
    <row r="12720" spans="4:4">
      <c r="D12720" s="94"/>
    </row>
    <row r="12721" spans="4:4">
      <c r="D12721" s="94"/>
    </row>
    <row r="12722" spans="4:4">
      <c r="D12722" s="94"/>
    </row>
    <row r="12723" spans="4:4">
      <c r="D12723" s="94"/>
    </row>
    <row r="12724" spans="4:4">
      <c r="D12724" s="94"/>
    </row>
    <row r="12725" spans="4:4">
      <c r="D12725" s="94"/>
    </row>
    <row r="12726" spans="4:4">
      <c r="D12726" s="94"/>
    </row>
    <row r="12727" spans="4:4">
      <c r="D12727" s="94"/>
    </row>
    <row r="12728" spans="4:4">
      <c r="D12728" s="94"/>
    </row>
    <row r="12729" spans="4:4">
      <c r="D12729" s="94"/>
    </row>
    <row r="12730" spans="4:4">
      <c r="D12730" s="94"/>
    </row>
    <row r="12731" spans="4:4">
      <c r="D12731" s="94"/>
    </row>
    <row r="12732" spans="4:4">
      <c r="D12732" s="94"/>
    </row>
    <row r="12733" spans="4:4">
      <c r="D12733" s="94"/>
    </row>
    <row r="12734" spans="4:4">
      <c r="D12734" s="94"/>
    </row>
    <row r="12735" spans="4:4">
      <c r="D12735" s="94"/>
    </row>
    <row r="12736" spans="4:4">
      <c r="D12736" s="94"/>
    </row>
    <row r="12737" spans="4:4">
      <c r="D12737" s="94"/>
    </row>
    <row r="12738" spans="4:4">
      <c r="D12738" s="94"/>
    </row>
    <row r="12739" spans="4:4">
      <c r="D12739" s="94"/>
    </row>
    <row r="12740" spans="4:4">
      <c r="D12740" s="94"/>
    </row>
    <row r="12741" spans="4:4">
      <c r="D12741" s="94"/>
    </row>
    <row r="12742" spans="4:4">
      <c r="D12742" s="94"/>
    </row>
    <row r="12743" spans="4:4">
      <c r="D12743" s="94"/>
    </row>
    <row r="12744" spans="4:4">
      <c r="D12744" s="94"/>
    </row>
    <row r="12745" spans="4:4">
      <c r="D12745" s="94"/>
    </row>
    <row r="12746" spans="4:4">
      <c r="D12746" s="94"/>
    </row>
    <row r="12747" spans="4:4">
      <c r="D12747" s="94"/>
    </row>
    <row r="12748" spans="4:4">
      <c r="D12748" s="94"/>
    </row>
    <row r="12749" spans="4:4">
      <c r="D12749" s="94"/>
    </row>
    <row r="12750" spans="4:4">
      <c r="D12750" s="94"/>
    </row>
    <row r="12751" spans="4:4">
      <c r="D12751" s="94"/>
    </row>
    <row r="12752" spans="4:4">
      <c r="D12752" s="94"/>
    </row>
    <row r="12753" spans="4:4">
      <c r="D12753" s="94"/>
    </row>
    <row r="12754" spans="4:4">
      <c r="D12754" s="94"/>
    </row>
    <row r="12755" spans="4:4">
      <c r="D12755" s="94"/>
    </row>
    <row r="12756" spans="4:4">
      <c r="D12756" s="94"/>
    </row>
    <row r="12757" spans="4:4">
      <c r="D12757" s="94"/>
    </row>
    <row r="12758" spans="4:4">
      <c r="D12758" s="94"/>
    </row>
    <row r="12759" spans="4:4">
      <c r="D12759" s="94"/>
    </row>
    <row r="12760" spans="4:4">
      <c r="D12760" s="94"/>
    </row>
    <row r="12761" spans="4:4">
      <c r="D12761" s="94"/>
    </row>
    <row r="12762" spans="4:4">
      <c r="D12762" s="94"/>
    </row>
    <row r="12763" spans="4:4">
      <c r="D12763" s="94"/>
    </row>
    <row r="12764" spans="4:4">
      <c r="D12764" s="94"/>
    </row>
    <row r="12765" spans="4:4">
      <c r="D12765" s="94"/>
    </row>
    <row r="12766" spans="4:4">
      <c r="D12766" s="94"/>
    </row>
    <row r="12767" spans="4:4">
      <c r="D12767" s="94"/>
    </row>
    <row r="12768" spans="4:4">
      <c r="D12768" s="94"/>
    </row>
    <row r="12769" spans="4:4">
      <c r="D12769" s="94"/>
    </row>
    <row r="12770" spans="4:4">
      <c r="D12770" s="94"/>
    </row>
    <row r="12771" spans="4:4">
      <c r="D12771" s="94"/>
    </row>
    <row r="12772" spans="4:4">
      <c r="D12772" s="94"/>
    </row>
    <row r="12773" spans="4:4">
      <c r="D12773" s="94"/>
    </row>
    <row r="12774" spans="4:4">
      <c r="D12774" s="94"/>
    </row>
    <row r="12775" spans="4:4">
      <c r="D12775" s="94"/>
    </row>
    <row r="12776" spans="4:4">
      <c r="D12776" s="94"/>
    </row>
    <row r="12777" spans="4:4">
      <c r="D12777" s="94"/>
    </row>
    <row r="12778" spans="4:4">
      <c r="D12778" s="94"/>
    </row>
    <row r="12779" spans="4:4">
      <c r="D12779" s="94"/>
    </row>
    <row r="12780" spans="4:4">
      <c r="D12780" s="94"/>
    </row>
    <row r="12781" spans="4:4">
      <c r="D12781" s="94"/>
    </row>
    <row r="12782" spans="4:4">
      <c r="D12782" s="94"/>
    </row>
    <row r="12783" spans="4:4">
      <c r="D12783" s="94"/>
    </row>
    <row r="12784" spans="4:4">
      <c r="D12784" s="94"/>
    </row>
    <row r="12785" spans="4:4">
      <c r="D12785" s="94"/>
    </row>
    <row r="12786" spans="4:4">
      <c r="D12786" s="94"/>
    </row>
    <row r="12787" spans="4:4">
      <c r="D12787" s="94"/>
    </row>
    <row r="12788" spans="4:4">
      <c r="D12788" s="94"/>
    </row>
    <row r="12789" spans="4:4">
      <c r="D12789" s="94"/>
    </row>
    <row r="12790" spans="4:4">
      <c r="D12790" s="94"/>
    </row>
    <row r="12791" spans="4:4">
      <c r="D12791" s="94"/>
    </row>
    <row r="12792" spans="4:4">
      <c r="D12792" s="94"/>
    </row>
    <row r="12793" spans="4:4">
      <c r="D12793" s="94"/>
    </row>
    <row r="12794" spans="4:4">
      <c r="D12794" s="94"/>
    </row>
    <row r="12795" spans="4:4">
      <c r="D12795" s="94"/>
    </row>
    <row r="12796" spans="4:4">
      <c r="D12796" s="94"/>
    </row>
    <row r="12797" spans="4:4">
      <c r="D12797" s="94"/>
    </row>
    <row r="12798" spans="4:4">
      <c r="D12798" s="94"/>
    </row>
    <row r="12799" spans="4:4">
      <c r="D12799" s="94"/>
    </row>
    <row r="12800" spans="4:4">
      <c r="D12800" s="94"/>
    </row>
    <row r="12801" spans="4:4">
      <c r="D12801" s="94"/>
    </row>
    <row r="12802" spans="4:4">
      <c r="D12802" s="94"/>
    </row>
    <row r="12803" spans="4:4">
      <c r="D12803" s="94"/>
    </row>
    <row r="12804" spans="4:4">
      <c r="D12804" s="94"/>
    </row>
    <row r="12805" spans="4:4">
      <c r="D12805" s="94"/>
    </row>
    <row r="12806" spans="4:4">
      <c r="D12806" s="94"/>
    </row>
    <row r="12807" spans="4:4">
      <c r="D12807" s="94"/>
    </row>
    <row r="12808" spans="4:4">
      <c r="D12808" s="94"/>
    </row>
    <row r="12809" spans="4:4">
      <c r="D12809" s="94"/>
    </row>
    <row r="12810" spans="4:4">
      <c r="D12810" s="94"/>
    </row>
    <row r="12811" spans="4:4">
      <c r="D12811" s="94"/>
    </row>
    <row r="12812" spans="4:4">
      <c r="D12812" s="94"/>
    </row>
    <row r="12813" spans="4:4">
      <c r="D12813" s="94"/>
    </row>
    <row r="12814" spans="4:4">
      <c r="D12814" s="94"/>
    </row>
    <row r="12815" spans="4:4">
      <c r="D12815" s="94"/>
    </row>
    <row r="12816" spans="4:4">
      <c r="D12816" s="94"/>
    </row>
    <row r="12817" spans="4:4">
      <c r="D12817" s="94"/>
    </row>
    <row r="12818" spans="4:4">
      <c r="D12818" s="94"/>
    </row>
    <row r="12819" spans="4:4">
      <c r="D12819" s="94"/>
    </row>
    <row r="12820" spans="4:4">
      <c r="D12820" s="94"/>
    </row>
    <row r="12821" spans="4:4">
      <c r="D12821" s="94"/>
    </row>
    <row r="12822" spans="4:4">
      <c r="D12822" s="94"/>
    </row>
    <row r="12823" spans="4:4">
      <c r="D12823" s="94"/>
    </row>
    <row r="12824" spans="4:4">
      <c r="D12824" s="94"/>
    </row>
    <row r="12825" spans="4:4">
      <c r="D12825" s="94"/>
    </row>
    <row r="12826" spans="4:4">
      <c r="D12826" s="94"/>
    </row>
    <row r="12827" spans="4:4">
      <c r="D12827" s="94"/>
    </row>
    <row r="12828" spans="4:4">
      <c r="D12828" s="94"/>
    </row>
    <row r="12829" spans="4:4">
      <c r="D12829" s="94"/>
    </row>
    <row r="12830" spans="4:4">
      <c r="D12830" s="94"/>
    </row>
    <row r="12831" spans="4:4">
      <c r="D12831" s="94"/>
    </row>
    <row r="12832" spans="4:4">
      <c r="D12832" s="94"/>
    </row>
    <row r="12833" spans="4:4">
      <c r="D12833" s="94"/>
    </row>
    <row r="12834" spans="4:4">
      <c r="D12834" s="94"/>
    </row>
    <row r="12835" spans="4:4">
      <c r="D12835" s="94"/>
    </row>
    <row r="12836" spans="4:4">
      <c r="D12836" s="94"/>
    </row>
    <row r="12837" spans="4:4">
      <c r="D12837" s="94"/>
    </row>
    <row r="12838" spans="4:4">
      <c r="D12838" s="94"/>
    </row>
    <row r="12839" spans="4:4">
      <c r="D12839" s="94"/>
    </row>
    <row r="12840" spans="4:4">
      <c r="D12840" s="94"/>
    </row>
    <row r="12841" spans="4:4">
      <c r="D12841" s="94"/>
    </row>
    <row r="12842" spans="4:4">
      <c r="D12842" s="94"/>
    </row>
    <row r="12843" spans="4:4">
      <c r="D12843" s="94"/>
    </row>
    <row r="12844" spans="4:4">
      <c r="D12844" s="94"/>
    </row>
    <row r="12845" spans="4:4">
      <c r="D12845" s="94"/>
    </row>
    <row r="12846" spans="4:4">
      <c r="D12846" s="94"/>
    </row>
    <row r="12847" spans="4:4">
      <c r="D12847" s="94"/>
    </row>
    <row r="12848" spans="4:4">
      <c r="D12848" s="94"/>
    </row>
    <row r="12849" spans="4:4">
      <c r="D12849" s="94"/>
    </row>
    <row r="12850" spans="4:4">
      <c r="D12850" s="94"/>
    </row>
    <row r="12851" spans="4:4">
      <c r="D12851" s="94"/>
    </row>
    <row r="12852" spans="4:4">
      <c r="D12852" s="94"/>
    </row>
    <row r="12853" spans="4:4">
      <c r="D12853" s="94"/>
    </row>
    <row r="12854" spans="4:4">
      <c r="D12854" s="94"/>
    </row>
    <row r="12855" spans="4:4">
      <c r="D12855" s="94"/>
    </row>
    <row r="12856" spans="4:4">
      <c r="D12856" s="94"/>
    </row>
    <row r="12857" spans="4:4">
      <c r="D12857" s="94"/>
    </row>
    <row r="12858" spans="4:4">
      <c r="D12858" s="94"/>
    </row>
    <row r="12859" spans="4:4">
      <c r="D12859" s="94"/>
    </row>
    <row r="12860" spans="4:4">
      <c r="D12860" s="94"/>
    </row>
    <row r="12861" spans="4:4">
      <c r="D12861" s="94"/>
    </row>
    <row r="12862" spans="4:4">
      <c r="D12862" s="94"/>
    </row>
    <row r="12863" spans="4:4">
      <c r="D12863" s="94"/>
    </row>
    <row r="12864" spans="4:4">
      <c r="D12864" s="94"/>
    </row>
    <row r="12865" spans="4:4">
      <c r="D12865" s="94"/>
    </row>
    <row r="12866" spans="4:4">
      <c r="D12866" s="94"/>
    </row>
    <row r="12867" spans="4:4">
      <c r="D12867" s="94"/>
    </row>
    <row r="12868" spans="4:4">
      <c r="D12868" s="94"/>
    </row>
    <row r="12869" spans="4:4">
      <c r="D12869" s="94"/>
    </row>
    <row r="12870" spans="4:4">
      <c r="D12870" s="94"/>
    </row>
    <row r="12871" spans="4:4">
      <c r="D12871" s="94"/>
    </row>
    <row r="12872" spans="4:4">
      <c r="D12872" s="94"/>
    </row>
    <row r="12873" spans="4:4">
      <c r="D12873" s="94"/>
    </row>
    <row r="12874" spans="4:4">
      <c r="D12874" s="94"/>
    </row>
    <row r="12875" spans="4:4">
      <c r="D12875" s="94"/>
    </row>
    <row r="12876" spans="4:4">
      <c r="D12876" s="94"/>
    </row>
    <row r="12877" spans="4:4">
      <c r="D12877" s="94"/>
    </row>
    <row r="12878" spans="4:4">
      <c r="D12878" s="94"/>
    </row>
    <row r="12879" spans="4:4">
      <c r="D12879" s="94"/>
    </row>
    <row r="12880" spans="4:4">
      <c r="D12880" s="94"/>
    </row>
    <row r="12881" spans="4:4">
      <c r="D12881" s="94"/>
    </row>
    <row r="12882" spans="4:4">
      <c r="D12882" s="94"/>
    </row>
    <row r="12883" spans="4:4">
      <c r="D12883" s="94"/>
    </row>
    <row r="12884" spans="4:4">
      <c r="D12884" s="94"/>
    </row>
    <row r="12885" spans="4:4">
      <c r="D12885" s="94"/>
    </row>
    <row r="12886" spans="4:4">
      <c r="D12886" s="94"/>
    </row>
    <row r="12887" spans="4:4">
      <c r="D12887" s="94"/>
    </row>
    <row r="12888" spans="4:4">
      <c r="D12888" s="94"/>
    </row>
    <row r="12889" spans="4:4">
      <c r="D12889" s="94"/>
    </row>
    <row r="12890" spans="4:4">
      <c r="D12890" s="94"/>
    </row>
    <row r="12891" spans="4:4">
      <c r="D12891" s="94"/>
    </row>
    <row r="12892" spans="4:4">
      <c r="D12892" s="94"/>
    </row>
    <row r="12893" spans="4:4">
      <c r="D12893" s="94"/>
    </row>
    <row r="12894" spans="4:4">
      <c r="D12894" s="94"/>
    </row>
    <row r="12895" spans="4:4">
      <c r="D12895" s="94"/>
    </row>
    <row r="12896" spans="4:4">
      <c r="D12896" s="94"/>
    </row>
    <row r="12897" spans="4:4">
      <c r="D12897" s="94"/>
    </row>
    <row r="12898" spans="4:4">
      <c r="D12898" s="94"/>
    </row>
    <row r="12899" spans="4:4">
      <c r="D12899" s="94"/>
    </row>
    <row r="12900" spans="4:4">
      <c r="D12900" s="94"/>
    </row>
    <row r="12901" spans="4:4">
      <c r="D12901" s="94"/>
    </row>
    <row r="12902" spans="4:4">
      <c r="D12902" s="94"/>
    </row>
    <row r="12903" spans="4:4">
      <c r="D12903" s="94"/>
    </row>
    <row r="12904" spans="4:4">
      <c r="D12904" s="94"/>
    </row>
    <row r="12905" spans="4:4">
      <c r="D12905" s="94"/>
    </row>
    <row r="12906" spans="4:4">
      <c r="D12906" s="94"/>
    </row>
    <row r="12907" spans="4:4">
      <c r="D12907" s="94"/>
    </row>
    <row r="12908" spans="4:4">
      <c r="D12908" s="94"/>
    </row>
    <row r="12909" spans="4:4">
      <c r="D12909" s="94"/>
    </row>
    <row r="12910" spans="4:4">
      <c r="D12910" s="94"/>
    </row>
    <row r="12911" spans="4:4">
      <c r="D12911" s="94"/>
    </row>
    <row r="12912" spans="4:4">
      <c r="D12912" s="94"/>
    </row>
    <row r="12913" spans="4:4">
      <c r="D12913" s="94"/>
    </row>
    <row r="12914" spans="4:4">
      <c r="D12914" s="94"/>
    </row>
    <row r="12915" spans="4:4">
      <c r="D12915" s="94"/>
    </row>
    <row r="12916" spans="4:4">
      <c r="D12916" s="94"/>
    </row>
    <row r="12917" spans="4:4">
      <c r="D12917" s="94"/>
    </row>
    <row r="12918" spans="4:4">
      <c r="D12918" s="94"/>
    </row>
    <row r="12919" spans="4:4">
      <c r="D12919" s="94"/>
    </row>
    <row r="12920" spans="4:4">
      <c r="D12920" s="94"/>
    </row>
    <row r="12921" spans="4:4">
      <c r="D12921" s="94"/>
    </row>
    <row r="12922" spans="4:4">
      <c r="D12922" s="94"/>
    </row>
    <row r="12923" spans="4:4">
      <c r="D12923" s="94"/>
    </row>
    <row r="12924" spans="4:4">
      <c r="D12924" s="94"/>
    </row>
    <row r="12925" spans="4:4">
      <c r="D12925" s="94"/>
    </row>
    <row r="12926" spans="4:4">
      <c r="D12926" s="94"/>
    </row>
    <row r="12927" spans="4:4">
      <c r="D12927" s="94"/>
    </row>
    <row r="12928" spans="4:4">
      <c r="D12928" s="94"/>
    </row>
    <row r="12929" spans="4:4">
      <c r="D12929" s="94"/>
    </row>
    <row r="12930" spans="4:4">
      <c r="D12930" s="94"/>
    </row>
    <row r="12931" spans="4:4">
      <c r="D12931" s="94"/>
    </row>
    <row r="12932" spans="4:4">
      <c r="D12932" s="94"/>
    </row>
    <row r="12933" spans="4:4">
      <c r="D12933" s="94"/>
    </row>
    <row r="12934" spans="4:4">
      <c r="D12934" s="94"/>
    </row>
    <row r="12935" spans="4:4">
      <c r="D12935" s="94"/>
    </row>
    <row r="12936" spans="4:4">
      <c r="D12936" s="94"/>
    </row>
    <row r="12937" spans="4:4">
      <c r="D12937" s="94"/>
    </row>
    <row r="12938" spans="4:4">
      <c r="D12938" s="94"/>
    </row>
    <row r="12939" spans="4:4">
      <c r="D12939" s="94"/>
    </row>
    <row r="12940" spans="4:4">
      <c r="D12940" s="94"/>
    </row>
    <row r="12941" spans="4:4">
      <c r="D12941" s="94"/>
    </row>
    <row r="12942" spans="4:4">
      <c r="D12942" s="94"/>
    </row>
    <row r="12943" spans="4:4">
      <c r="D12943" s="94"/>
    </row>
    <row r="12944" spans="4:4">
      <c r="D12944" s="94"/>
    </row>
    <row r="12945" spans="4:4">
      <c r="D12945" s="94"/>
    </row>
    <row r="12946" spans="4:4">
      <c r="D12946" s="94"/>
    </row>
    <row r="12947" spans="4:4">
      <c r="D12947" s="94"/>
    </row>
    <row r="12948" spans="4:4">
      <c r="D12948" s="94"/>
    </row>
    <row r="12949" spans="4:4">
      <c r="D12949" s="94"/>
    </row>
    <row r="12950" spans="4:4">
      <c r="D12950" s="94"/>
    </row>
    <row r="12951" spans="4:4">
      <c r="D12951" s="94"/>
    </row>
    <row r="12952" spans="4:4">
      <c r="D12952" s="94"/>
    </row>
    <row r="12953" spans="4:4">
      <c r="D12953" s="94"/>
    </row>
    <row r="12954" spans="4:4">
      <c r="D12954" s="94"/>
    </row>
    <row r="12955" spans="4:4">
      <c r="D12955" s="94"/>
    </row>
    <row r="12956" spans="4:4">
      <c r="D12956" s="94"/>
    </row>
    <row r="12957" spans="4:4">
      <c r="D12957" s="94"/>
    </row>
    <row r="12958" spans="4:4">
      <c r="D12958" s="94"/>
    </row>
    <row r="12959" spans="4:4">
      <c r="D12959" s="94"/>
    </row>
    <row r="12960" spans="4:4">
      <c r="D12960" s="94"/>
    </row>
    <row r="12961" spans="4:4">
      <c r="D12961" s="94"/>
    </row>
    <row r="12962" spans="4:4">
      <c r="D12962" s="94"/>
    </row>
    <row r="12963" spans="4:4">
      <c r="D12963" s="94"/>
    </row>
    <row r="12964" spans="4:4">
      <c r="D12964" s="94"/>
    </row>
    <row r="12965" spans="4:4">
      <c r="D12965" s="94"/>
    </row>
    <row r="12966" spans="4:4">
      <c r="D12966" s="94"/>
    </row>
    <row r="12967" spans="4:4">
      <c r="D12967" s="94"/>
    </row>
    <row r="12968" spans="4:4">
      <c r="D12968" s="94"/>
    </row>
    <row r="12969" spans="4:4">
      <c r="D12969" s="94"/>
    </row>
    <row r="12970" spans="4:4">
      <c r="D12970" s="94"/>
    </row>
    <row r="12971" spans="4:4">
      <c r="D12971" s="94"/>
    </row>
    <row r="12972" spans="4:4">
      <c r="D12972" s="94"/>
    </row>
    <row r="12973" spans="4:4">
      <c r="D12973" s="94"/>
    </row>
    <row r="12974" spans="4:4">
      <c r="D12974" s="94"/>
    </row>
    <row r="12975" spans="4:4">
      <c r="D12975" s="94"/>
    </row>
    <row r="12976" spans="4:4">
      <c r="D12976" s="94"/>
    </row>
    <row r="12977" spans="4:4">
      <c r="D12977" s="94"/>
    </row>
    <row r="12978" spans="4:4">
      <c r="D12978" s="94"/>
    </row>
    <row r="12979" spans="4:4">
      <c r="D12979" s="94"/>
    </row>
    <row r="12980" spans="4:4">
      <c r="D12980" s="94"/>
    </row>
    <row r="12981" spans="4:4">
      <c r="D12981" s="94"/>
    </row>
    <row r="12982" spans="4:4">
      <c r="D12982" s="94"/>
    </row>
    <row r="12983" spans="4:4">
      <c r="D12983" s="94"/>
    </row>
    <row r="12984" spans="4:4">
      <c r="D12984" s="94"/>
    </row>
    <row r="12985" spans="4:4">
      <c r="D12985" s="94"/>
    </row>
    <row r="12986" spans="4:4">
      <c r="D12986" s="94"/>
    </row>
    <row r="12987" spans="4:4">
      <c r="D12987" s="94"/>
    </row>
    <row r="12988" spans="4:4">
      <c r="D12988" s="94"/>
    </row>
    <row r="12989" spans="4:4">
      <c r="D12989" s="94"/>
    </row>
    <row r="12990" spans="4:4">
      <c r="D12990" s="94"/>
    </row>
    <row r="12991" spans="4:4">
      <c r="D12991" s="94"/>
    </row>
    <row r="12992" spans="4:4">
      <c r="D12992" s="94"/>
    </row>
    <row r="12993" spans="4:4">
      <c r="D12993" s="94"/>
    </row>
    <row r="12994" spans="4:4">
      <c r="D12994" s="94"/>
    </row>
    <row r="12995" spans="4:4">
      <c r="D12995" s="94"/>
    </row>
    <row r="12996" spans="4:4">
      <c r="D12996" s="94"/>
    </row>
    <row r="12997" spans="4:4">
      <c r="D12997" s="94"/>
    </row>
    <row r="12998" spans="4:4">
      <c r="D12998" s="94"/>
    </row>
    <row r="12999" spans="4:4">
      <c r="D12999" s="94"/>
    </row>
    <row r="13000" spans="4:4">
      <c r="D13000" s="94"/>
    </row>
    <row r="13001" spans="4:4">
      <c r="D13001" s="94"/>
    </row>
    <row r="13002" spans="4:4">
      <c r="D13002" s="94"/>
    </row>
    <row r="13003" spans="4:4">
      <c r="D13003" s="94"/>
    </row>
    <row r="13004" spans="4:4">
      <c r="D13004" s="94"/>
    </row>
    <row r="13005" spans="4:4">
      <c r="D13005" s="94"/>
    </row>
    <row r="13006" spans="4:4">
      <c r="D13006" s="94"/>
    </row>
    <row r="13007" spans="4:4">
      <c r="D13007" s="94"/>
    </row>
    <row r="13008" spans="4:4">
      <c r="D13008" s="94"/>
    </row>
    <row r="13009" spans="4:4">
      <c r="D13009" s="94"/>
    </row>
    <row r="13010" spans="4:4">
      <c r="D13010" s="94"/>
    </row>
    <row r="13011" spans="4:4">
      <c r="D13011" s="94"/>
    </row>
    <row r="13012" spans="4:4">
      <c r="D13012" s="94"/>
    </row>
    <row r="13013" spans="4:4">
      <c r="D13013" s="94"/>
    </row>
    <row r="13014" spans="4:4">
      <c r="D13014" s="94"/>
    </row>
    <row r="13015" spans="4:4">
      <c r="D13015" s="94"/>
    </row>
    <row r="13016" spans="4:4">
      <c r="D13016" s="94"/>
    </row>
    <row r="13017" spans="4:4">
      <c r="D13017" s="94"/>
    </row>
    <row r="13018" spans="4:4">
      <c r="D13018" s="94"/>
    </row>
    <row r="13019" spans="4:4">
      <c r="D13019" s="94"/>
    </row>
    <row r="13020" spans="4:4">
      <c r="D13020" s="94"/>
    </row>
    <row r="13021" spans="4:4">
      <c r="D13021" s="94"/>
    </row>
    <row r="13022" spans="4:4">
      <c r="D13022" s="94"/>
    </row>
    <row r="13023" spans="4:4">
      <c r="D13023" s="94"/>
    </row>
    <row r="13024" spans="4:4">
      <c r="D13024" s="94"/>
    </row>
    <row r="13025" spans="4:4">
      <c r="D13025" s="94"/>
    </row>
    <row r="13026" spans="4:4">
      <c r="D13026" s="94"/>
    </row>
    <row r="13027" spans="4:4">
      <c r="D13027" s="94"/>
    </row>
    <row r="13028" spans="4:4">
      <c r="D13028" s="94"/>
    </row>
    <row r="13029" spans="4:4">
      <c r="D13029" s="94"/>
    </row>
    <row r="13030" spans="4:4">
      <c r="D13030" s="94"/>
    </row>
    <row r="13031" spans="4:4">
      <c r="D13031" s="94"/>
    </row>
    <row r="13032" spans="4:4">
      <c r="D13032" s="94"/>
    </row>
    <row r="13033" spans="4:4">
      <c r="D13033" s="94"/>
    </row>
    <row r="13034" spans="4:4">
      <c r="D13034" s="94"/>
    </row>
    <row r="13035" spans="4:4">
      <c r="D13035" s="94"/>
    </row>
    <row r="13036" spans="4:4">
      <c r="D13036" s="94"/>
    </row>
    <row r="13037" spans="4:4">
      <c r="D13037" s="94"/>
    </row>
    <row r="13038" spans="4:4">
      <c r="D13038" s="94"/>
    </row>
    <row r="13039" spans="4:4">
      <c r="D13039" s="94"/>
    </row>
    <row r="13040" spans="4:4">
      <c r="D13040" s="94"/>
    </row>
    <row r="13041" spans="4:4">
      <c r="D13041" s="94"/>
    </row>
    <row r="13042" spans="4:4">
      <c r="D13042" s="94"/>
    </row>
    <row r="13043" spans="4:4">
      <c r="D13043" s="94"/>
    </row>
    <row r="13044" spans="4:4">
      <c r="D13044" s="94"/>
    </row>
    <row r="13045" spans="4:4">
      <c r="D13045" s="94"/>
    </row>
    <row r="13046" spans="4:4">
      <c r="D13046" s="94"/>
    </row>
    <row r="13047" spans="4:4">
      <c r="D13047" s="94"/>
    </row>
    <row r="13048" spans="4:4">
      <c r="D13048" s="94"/>
    </row>
    <row r="13049" spans="4:4">
      <c r="D13049" s="94"/>
    </row>
    <row r="13050" spans="4:4">
      <c r="D13050" s="94"/>
    </row>
    <row r="13051" spans="4:4">
      <c r="D13051" s="94"/>
    </row>
    <row r="13052" spans="4:4">
      <c r="D13052" s="94"/>
    </row>
    <row r="13053" spans="4:4">
      <c r="D13053" s="94"/>
    </row>
    <row r="13054" spans="4:4">
      <c r="D13054" s="94"/>
    </row>
    <row r="13055" spans="4:4">
      <c r="D13055" s="94"/>
    </row>
    <row r="13056" spans="4:4">
      <c r="D13056" s="94"/>
    </row>
    <row r="13057" spans="4:4">
      <c r="D13057" s="94"/>
    </row>
    <row r="13058" spans="4:4">
      <c r="D13058" s="94"/>
    </row>
    <row r="13059" spans="4:4">
      <c r="D13059" s="94"/>
    </row>
    <row r="13060" spans="4:4">
      <c r="D13060" s="94"/>
    </row>
    <row r="13061" spans="4:4">
      <c r="D13061" s="94"/>
    </row>
    <row r="13062" spans="4:4">
      <c r="D13062" s="94"/>
    </row>
    <row r="13063" spans="4:4">
      <c r="D13063" s="94"/>
    </row>
    <row r="13064" spans="4:4">
      <c r="D13064" s="94"/>
    </row>
    <row r="13065" spans="4:4">
      <c r="D13065" s="94"/>
    </row>
    <row r="13066" spans="4:4">
      <c r="D13066" s="94"/>
    </row>
    <row r="13067" spans="4:4">
      <c r="D13067" s="94"/>
    </row>
    <row r="13068" spans="4:4">
      <c r="D13068" s="94"/>
    </row>
    <row r="13069" spans="4:4">
      <c r="D13069" s="94"/>
    </row>
    <row r="13070" spans="4:4">
      <c r="D13070" s="94"/>
    </row>
    <row r="13071" spans="4:4">
      <c r="D13071" s="94"/>
    </row>
    <row r="13072" spans="4:4">
      <c r="D13072" s="94"/>
    </row>
    <row r="13073" spans="4:4">
      <c r="D13073" s="94"/>
    </row>
    <row r="13074" spans="4:4">
      <c r="D13074" s="94"/>
    </row>
    <row r="13075" spans="4:4">
      <c r="D13075" s="94"/>
    </row>
    <row r="13076" spans="4:4">
      <c r="D13076" s="94"/>
    </row>
    <row r="13077" spans="4:4">
      <c r="D13077" s="94"/>
    </row>
    <row r="13078" spans="4:4">
      <c r="D13078" s="94"/>
    </row>
    <row r="13079" spans="4:4">
      <c r="D13079" s="94"/>
    </row>
    <row r="13080" spans="4:4">
      <c r="D13080" s="94"/>
    </row>
    <row r="13081" spans="4:4">
      <c r="D13081" s="94"/>
    </row>
    <row r="13082" spans="4:4">
      <c r="D13082" s="94"/>
    </row>
    <row r="13083" spans="4:4">
      <c r="D13083" s="94"/>
    </row>
    <row r="13084" spans="4:4">
      <c r="D13084" s="94"/>
    </row>
    <row r="13085" spans="4:4">
      <c r="D13085" s="94"/>
    </row>
    <row r="13086" spans="4:4">
      <c r="D13086" s="94"/>
    </row>
    <row r="13087" spans="4:4">
      <c r="D13087" s="94"/>
    </row>
    <row r="13088" spans="4:4">
      <c r="D13088" s="94"/>
    </row>
    <row r="13089" spans="4:4">
      <c r="D13089" s="94"/>
    </row>
    <row r="13090" spans="4:4">
      <c r="D13090" s="94"/>
    </row>
    <row r="13091" spans="4:4">
      <c r="D13091" s="94"/>
    </row>
    <row r="13092" spans="4:4">
      <c r="D13092" s="94"/>
    </row>
    <row r="13093" spans="4:4">
      <c r="D13093" s="94"/>
    </row>
    <row r="13094" spans="4:4">
      <c r="D13094" s="94"/>
    </row>
    <row r="13095" spans="4:4">
      <c r="D13095" s="94"/>
    </row>
    <row r="13096" spans="4:4">
      <c r="D13096" s="94"/>
    </row>
    <row r="13097" spans="4:4">
      <c r="D13097" s="94"/>
    </row>
    <row r="13098" spans="4:4">
      <c r="D13098" s="94"/>
    </row>
    <row r="13099" spans="4:4">
      <c r="D13099" s="94"/>
    </row>
    <row r="13100" spans="4:4">
      <c r="D13100" s="94"/>
    </row>
    <row r="13101" spans="4:4">
      <c r="D13101" s="94"/>
    </row>
    <row r="13102" spans="4:4">
      <c r="D13102" s="94"/>
    </row>
    <row r="13103" spans="4:4">
      <c r="D13103" s="94"/>
    </row>
    <row r="13104" spans="4:4">
      <c r="D13104" s="94"/>
    </row>
    <row r="13105" spans="4:4">
      <c r="D13105" s="94"/>
    </row>
    <row r="13106" spans="4:4">
      <c r="D13106" s="94"/>
    </row>
    <row r="13107" spans="4:4">
      <c r="D13107" s="94"/>
    </row>
    <row r="13108" spans="4:4">
      <c r="D13108" s="94"/>
    </row>
    <row r="13109" spans="4:4">
      <c r="D13109" s="94"/>
    </row>
    <row r="13110" spans="4:4">
      <c r="D13110" s="94"/>
    </row>
    <row r="13111" spans="4:4">
      <c r="D13111" s="94"/>
    </row>
    <row r="13112" spans="4:4">
      <c r="D13112" s="94"/>
    </row>
    <row r="13113" spans="4:4">
      <c r="D13113" s="94"/>
    </row>
    <row r="13114" spans="4:4">
      <c r="D13114" s="94"/>
    </row>
    <row r="13115" spans="4:4">
      <c r="D13115" s="94"/>
    </row>
    <row r="13116" spans="4:4">
      <c r="D13116" s="94"/>
    </row>
    <row r="13117" spans="4:4">
      <c r="D13117" s="94"/>
    </row>
    <row r="13118" spans="4:4">
      <c r="D13118" s="94"/>
    </row>
    <row r="13119" spans="4:4">
      <c r="D13119" s="94"/>
    </row>
    <row r="13120" spans="4:4">
      <c r="D13120" s="94"/>
    </row>
    <row r="13121" spans="4:4">
      <c r="D13121" s="94"/>
    </row>
    <row r="13122" spans="4:4">
      <c r="D13122" s="94"/>
    </row>
    <row r="13123" spans="4:4">
      <c r="D13123" s="94"/>
    </row>
    <row r="13124" spans="4:4">
      <c r="D13124" s="94"/>
    </row>
    <row r="13125" spans="4:4">
      <c r="D13125" s="94"/>
    </row>
    <row r="13126" spans="4:4">
      <c r="D13126" s="94"/>
    </row>
    <row r="13127" spans="4:4">
      <c r="D13127" s="94"/>
    </row>
    <row r="13128" spans="4:4">
      <c r="D13128" s="94"/>
    </row>
    <row r="13129" spans="4:4">
      <c r="D13129" s="94"/>
    </row>
    <row r="13130" spans="4:4">
      <c r="D13130" s="94"/>
    </row>
    <row r="13131" spans="4:4">
      <c r="D13131" s="94"/>
    </row>
    <row r="13132" spans="4:4">
      <c r="D13132" s="94"/>
    </row>
    <row r="13133" spans="4:4">
      <c r="D13133" s="94"/>
    </row>
    <row r="13134" spans="4:4">
      <c r="D13134" s="94"/>
    </row>
    <row r="13135" spans="4:4">
      <c r="D13135" s="94"/>
    </row>
    <row r="13136" spans="4:4">
      <c r="D13136" s="94"/>
    </row>
    <row r="13137" spans="4:4">
      <c r="D13137" s="94"/>
    </row>
    <row r="13138" spans="4:4">
      <c r="D13138" s="94"/>
    </row>
    <row r="13139" spans="4:4">
      <c r="D13139" s="94"/>
    </row>
    <row r="13140" spans="4:4">
      <c r="D13140" s="94"/>
    </row>
    <row r="13141" spans="4:4">
      <c r="D13141" s="94"/>
    </row>
    <row r="13142" spans="4:4">
      <c r="D13142" s="94"/>
    </row>
    <row r="13143" spans="4:4">
      <c r="D13143" s="94"/>
    </row>
    <row r="13144" spans="4:4">
      <c r="D13144" s="94"/>
    </row>
    <row r="13145" spans="4:4">
      <c r="D13145" s="94"/>
    </row>
    <row r="13146" spans="4:4">
      <c r="D13146" s="94"/>
    </row>
    <row r="13147" spans="4:4">
      <c r="D13147" s="94"/>
    </row>
    <row r="13148" spans="4:4">
      <c r="D13148" s="94"/>
    </row>
    <row r="13149" spans="4:4">
      <c r="D13149" s="94"/>
    </row>
    <row r="13150" spans="4:4">
      <c r="D13150" s="94"/>
    </row>
    <row r="13151" spans="4:4">
      <c r="D13151" s="94"/>
    </row>
    <row r="13152" spans="4:4">
      <c r="D13152" s="94"/>
    </row>
    <row r="13153" spans="4:4">
      <c r="D13153" s="94"/>
    </row>
    <row r="13154" spans="4:4">
      <c r="D13154" s="94"/>
    </row>
    <row r="13155" spans="4:4">
      <c r="D13155" s="94"/>
    </row>
    <row r="13156" spans="4:4">
      <c r="D13156" s="94"/>
    </row>
    <row r="13157" spans="4:4">
      <c r="D13157" s="94"/>
    </row>
    <row r="13158" spans="4:4">
      <c r="D13158" s="94"/>
    </row>
    <row r="13159" spans="4:4">
      <c r="D13159" s="94"/>
    </row>
    <row r="13160" spans="4:4">
      <c r="D13160" s="94"/>
    </row>
    <row r="13161" spans="4:4">
      <c r="D13161" s="94"/>
    </row>
    <row r="13162" spans="4:4">
      <c r="D13162" s="94"/>
    </row>
    <row r="13163" spans="4:4">
      <c r="D13163" s="94"/>
    </row>
    <row r="13164" spans="4:4">
      <c r="D13164" s="94"/>
    </row>
    <row r="13165" spans="4:4">
      <c r="D13165" s="94"/>
    </row>
    <row r="13166" spans="4:4">
      <c r="D13166" s="94"/>
    </row>
    <row r="13167" spans="4:4">
      <c r="D13167" s="94"/>
    </row>
    <row r="13168" spans="4:4">
      <c r="D13168" s="94"/>
    </row>
    <row r="13169" spans="4:4">
      <c r="D13169" s="94"/>
    </row>
    <row r="13170" spans="4:4">
      <c r="D13170" s="94"/>
    </row>
    <row r="13171" spans="4:4">
      <c r="D13171" s="94"/>
    </row>
    <row r="13172" spans="4:4">
      <c r="D13172" s="94"/>
    </row>
    <row r="13173" spans="4:4">
      <c r="D13173" s="94"/>
    </row>
    <row r="13174" spans="4:4">
      <c r="D13174" s="94"/>
    </row>
    <row r="13175" spans="4:4">
      <c r="D13175" s="94"/>
    </row>
    <row r="13176" spans="4:4">
      <c r="D13176" s="94"/>
    </row>
    <row r="13177" spans="4:4">
      <c r="D13177" s="94"/>
    </row>
    <row r="13178" spans="4:4">
      <c r="D13178" s="94"/>
    </row>
    <row r="13179" spans="4:4">
      <c r="D13179" s="94"/>
    </row>
    <row r="13180" spans="4:4">
      <c r="D13180" s="94"/>
    </row>
    <row r="13181" spans="4:4">
      <c r="D13181" s="94"/>
    </row>
    <row r="13182" spans="4:4">
      <c r="D13182" s="94"/>
    </row>
    <row r="13183" spans="4:4">
      <c r="D13183" s="94"/>
    </row>
    <row r="13184" spans="4:4">
      <c r="D13184" s="94"/>
    </row>
    <row r="13185" spans="4:4">
      <c r="D13185" s="94"/>
    </row>
    <row r="13186" spans="4:4">
      <c r="D13186" s="94"/>
    </row>
    <row r="13187" spans="4:4">
      <c r="D13187" s="94"/>
    </row>
    <row r="13188" spans="4:4">
      <c r="D13188" s="94"/>
    </row>
    <row r="13189" spans="4:4">
      <c r="D13189" s="94"/>
    </row>
    <row r="13190" spans="4:4">
      <c r="D13190" s="94"/>
    </row>
    <row r="13191" spans="4:4">
      <c r="D13191" s="94"/>
    </row>
    <row r="13192" spans="4:4">
      <c r="D13192" s="94"/>
    </row>
    <row r="13193" spans="4:4">
      <c r="D13193" s="94"/>
    </row>
    <row r="13194" spans="4:4">
      <c r="D13194" s="94"/>
    </row>
    <row r="13195" spans="4:4">
      <c r="D13195" s="94"/>
    </row>
    <row r="13196" spans="4:4">
      <c r="D13196" s="94"/>
    </row>
    <row r="13197" spans="4:4">
      <c r="D13197" s="94"/>
    </row>
    <row r="13198" spans="4:4">
      <c r="D13198" s="94"/>
    </row>
    <row r="13199" spans="4:4">
      <c r="D13199" s="94"/>
    </row>
    <row r="13200" spans="4:4">
      <c r="D13200" s="94"/>
    </row>
    <row r="13201" spans="4:4">
      <c r="D13201" s="94"/>
    </row>
    <row r="13202" spans="4:4">
      <c r="D13202" s="94"/>
    </row>
    <row r="13203" spans="4:4">
      <c r="D13203" s="94"/>
    </row>
    <row r="13204" spans="4:4">
      <c r="D13204" s="94"/>
    </row>
    <row r="13205" spans="4:4">
      <c r="D13205" s="94"/>
    </row>
    <row r="13206" spans="4:4">
      <c r="D13206" s="94"/>
    </row>
    <row r="13207" spans="4:4">
      <c r="D13207" s="94"/>
    </row>
    <row r="13208" spans="4:4">
      <c r="D13208" s="94"/>
    </row>
    <row r="13209" spans="4:4">
      <c r="D13209" s="94"/>
    </row>
    <row r="13210" spans="4:4">
      <c r="D13210" s="94"/>
    </row>
    <row r="13211" spans="4:4">
      <c r="D13211" s="94"/>
    </row>
    <row r="13212" spans="4:4">
      <c r="D13212" s="94"/>
    </row>
    <row r="13213" spans="4:4">
      <c r="D13213" s="94"/>
    </row>
    <row r="13214" spans="4:4">
      <c r="D13214" s="94"/>
    </row>
    <row r="13215" spans="4:4">
      <c r="D13215" s="94"/>
    </row>
    <row r="13216" spans="4:4">
      <c r="D13216" s="94"/>
    </row>
    <row r="13217" spans="4:4">
      <c r="D13217" s="94"/>
    </row>
    <row r="13218" spans="4:4">
      <c r="D13218" s="94"/>
    </row>
    <row r="13219" spans="4:4">
      <c r="D13219" s="94"/>
    </row>
    <row r="13220" spans="4:4">
      <c r="D13220" s="94"/>
    </row>
    <row r="13221" spans="4:4">
      <c r="D13221" s="94"/>
    </row>
    <row r="13222" spans="4:4">
      <c r="D13222" s="94"/>
    </row>
    <row r="13223" spans="4:4">
      <c r="D13223" s="94"/>
    </row>
    <row r="13224" spans="4:4">
      <c r="D13224" s="94"/>
    </row>
    <row r="13225" spans="4:4">
      <c r="D13225" s="94"/>
    </row>
    <row r="13226" spans="4:4">
      <c r="D13226" s="94"/>
    </row>
    <row r="13227" spans="4:4">
      <c r="D13227" s="94"/>
    </row>
    <row r="13228" spans="4:4">
      <c r="D13228" s="94"/>
    </row>
    <row r="13229" spans="4:4">
      <c r="D13229" s="94"/>
    </row>
    <row r="13230" spans="4:4">
      <c r="D13230" s="94"/>
    </row>
    <row r="13231" spans="4:4">
      <c r="D13231" s="94"/>
    </row>
    <row r="13232" spans="4:4">
      <c r="D13232" s="94"/>
    </row>
    <row r="13233" spans="4:4">
      <c r="D13233" s="94"/>
    </row>
    <row r="13234" spans="4:4">
      <c r="D13234" s="94"/>
    </row>
    <row r="13235" spans="4:4">
      <c r="D13235" s="94"/>
    </row>
    <row r="13236" spans="4:4">
      <c r="D13236" s="94"/>
    </row>
    <row r="13237" spans="4:4">
      <c r="D13237" s="94"/>
    </row>
    <row r="13238" spans="4:4">
      <c r="D13238" s="94"/>
    </row>
    <row r="13239" spans="4:4">
      <c r="D13239" s="94"/>
    </row>
    <row r="13240" spans="4:4">
      <c r="D13240" s="94"/>
    </row>
    <row r="13241" spans="4:4">
      <c r="D13241" s="94"/>
    </row>
    <row r="13242" spans="4:4">
      <c r="D13242" s="94"/>
    </row>
    <row r="13243" spans="4:4">
      <c r="D13243" s="94"/>
    </row>
    <row r="13244" spans="4:4">
      <c r="D13244" s="94"/>
    </row>
    <row r="13245" spans="4:4">
      <c r="D13245" s="94"/>
    </row>
    <row r="13246" spans="4:4">
      <c r="D13246" s="94"/>
    </row>
    <row r="13247" spans="4:4">
      <c r="D13247" s="94"/>
    </row>
    <row r="13248" spans="4:4">
      <c r="D13248" s="94"/>
    </row>
    <row r="13249" spans="4:4">
      <c r="D13249" s="94"/>
    </row>
    <row r="13250" spans="4:4">
      <c r="D13250" s="94"/>
    </row>
    <row r="13251" spans="4:4">
      <c r="D13251" s="94"/>
    </row>
    <row r="13252" spans="4:4">
      <c r="D13252" s="94"/>
    </row>
    <row r="13253" spans="4:4">
      <c r="D13253" s="94"/>
    </row>
    <row r="13254" spans="4:4">
      <c r="D13254" s="94"/>
    </row>
    <row r="13255" spans="4:4">
      <c r="D13255" s="94"/>
    </row>
    <row r="13256" spans="4:4">
      <c r="D13256" s="94"/>
    </row>
    <row r="13257" spans="4:4">
      <c r="D13257" s="94"/>
    </row>
    <row r="13258" spans="4:4">
      <c r="D13258" s="94"/>
    </row>
    <row r="13259" spans="4:4">
      <c r="D13259" s="94"/>
    </row>
    <row r="13260" spans="4:4">
      <c r="D13260" s="94"/>
    </row>
    <row r="13261" spans="4:4">
      <c r="D13261" s="94"/>
    </row>
    <row r="13262" spans="4:4">
      <c r="D13262" s="94"/>
    </row>
    <row r="13263" spans="4:4">
      <c r="D13263" s="94"/>
    </row>
    <row r="13264" spans="4:4">
      <c r="D13264" s="94"/>
    </row>
    <row r="13265" spans="4:4">
      <c r="D13265" s="94"/>
    </row>
    <row r="13266" spans="4:4">
      <c r="D13266" s="94"/>
    </row>
    <row r="13267" spans="4:4">
      <c r="D13267" s="94"/>
    </row>
    <row r="13268" spans="4:4">
      <c r="D13268" s="94"/>
    </row>
    <row r="13269" spans="4:4">
      <c r="D13269" s="94"/>
    </row>
    <row r="13270" spans="4:4">
      <c r="D13270" s="94"/>
    </row>
    <row r="13271" spans="4:4">
      <c r="D13271" s="94"/>
    </row>
    <row r="13272" spans="4:4">
      <c r="D13272" s="94"/>
    </row>
    <row r="13273" spans="4:4">
      <c r="D13273" s="94"/>
    </row>
    <row r="13274" spans="4:4">
      <c r="D13274" s="94"/>
    </row>
    <row r="13275" spans="4:4">
      <c r="D13275" s="94"/>
    </row>
    <row r="13276" spans="4:4">
      <c r="D13276" s="94"/>
    </row>
    <row r="13277" spans="4:4">
      <c r="D13277" s="94"/>
    </row>
    <row r="13278" spans="4:4">
      <c r="D13278" s="94"/>
    </row>
    <row r="13279" spans="4:4">
      <c r="D13279" s="94"/>
    </row>
    <row r="13280" spans="4:4">
      <c r="D13280" s="94"/>
    </row>
    <row r="13281" spans="4:4">
      <c r="D13281" s="94"/>
    </row>
    <row r="13282" spans="4:4">
      <c r="D13282" s="94"/>
    </row>
    <row r="13283" spans="4:4">
      <c r="D13283" s="94"/>
    </row>
    <row r="13284" spans="4:4">
      <c r="D13284" s="94"/>
    </row>
    <row r="13285" spans="4:4">
      <c r="D13285" s="94"/>
    </row>
    <row r="13286" spans="4:4">
      <c r="D13286" s="94"/>
    </row>
    <row r="13287" spans="4:4">
      <c r="D13287" s="94"/>
    </row>
    <row r="13288" spans="4:4">
      <c r="D13288" s="94"/>
    </row>
    <row r="13289" spans="4:4">
      <c r="D13289" s="94"/>
    </row>
    <row r="13290" spans="4:4">
      <c r="D13290" s="94"/>
    </row>
    <row r="13291" spans="4:4">
      <c r="D13291" s="94"/>
    </row>
    <row r="13292" spans="4:4">
      <c r="D13292" s="94"/>
    </row>
    <row r="13293" spans="4:4">
      <c r="D13293" s="94"/>
    </row>
    <row r="13294" spans="4:4">
      <c r="D13294" s="94"/>
    </row>
    <row r="13295" spans="4:4">
      <c r="D13295" s="94"/>
    </row>
    <row r="13296" spans="4:4">
      <c r="D13296" s="94"/>
    </row>
    <row r="13297" spans="4:4">
      <c r="D13297" s="94"/>
    </row>
    <row r="13298" spans="4:4">
      <c r="D13298" s="94"/>
    </row>
    <row r="13299" spans="4:4">
      <c r="D13299" s="94"/>
    </row>
    <row r="13300" spans="4:4">
      <c r="D13300" s="94"/>
    </row>
    <row r="13301" spans="4:4">
      <c r="D13301" s="94"/>
    </row>
    <row r="13302" spans="4:4">
      <c r="D13302" s="94"/>
    </row>
    <row r="13303" spans="4:4">
      <c r="D13303" s="94"/>
    </row>
    <row r="13304" spans="4:4">
      <c r="D13304" s="94"/>
    </row>
    <row r="13305" spans="4:4">
      <c r="D13305" s="94"/>
    </row>
    <row r="13306" spans="4:4">
      <c r="D13306" s="94"/>
    </row>
    <row r="13307" spans="4:4">
      <c r="D13307" s="94"/>
    </row>
    <row r="13308" spans="4:4">
      <c r="D13308" s="94"/>
    </row>
    <row r="13309" spans="4:4">
      <c r="D13309" s="94"/>
    </row>
    <row r="13310" spans="4:4">
      <c r="D13310" s="94"/>
    </row>
    <row r="13311" spans="4:4">
      <c r="D13311" s="94"/>
    </row>
    <row r="13312" spans="4:4">
      <c r="D13312" s="94"/>
    </row>
    <row r="13313" spans="4:4">
      <c r="D13313" s="94"/>
    </row>
    <row r="13314" spans="4:4">
      <c r="D13314" s="94"/>
    </row>
    <row r="13315" spans="4:4">
      <c r="D13315" s="94"/>
    </row>
    <row r="13316" spans="4:4">
      <c r="D13316" s="94"/>
    </row>
    <row r="13317" spans="4:4">
      <c r="D13317" s="94"/>
    </row>
    <row r="13318" spans="4:4">
      <c r="D13318" s="94"/>
    </row>
    <row r="13319" spans="4:4">
      <c r="D13319" s="94"/>
    </row>
    <row r="13320" spans="4:4">
      <c r="D13320" s="94"/>
    </row>
    <row r="13321" spans="4:4">
      <c r="D13321" s="94"/>
    </row>
    <row r="13322" spans="4:4">
      <c r="D13322" s="94"/>
    </row>
    <row r="13323" spans="4:4">
      <c r="D13323" s="94"/>
    </row>
    <row r="13324" spans="4:4">
      <c r="D13324" s="94"/>
    </row>
    <row r="13325" spans="4:4">
      <c r="D13325" s="94"/>
    </row>
    <row r="13326" spans="4:4">
      <c r="D13326" s="94"/>
    </row>
    <row r="13327" spans="4:4">
      <c r="D13327" s="94"/>
    </row>
    <row r="13328" spans="4:4">
      <c r="D13328" s="94"/>
    </row>
    <row r="13329" spans="4:4">
      <c r="D13329" s="94"/>
    </row>
    <row r="13330" spans="4:4">
      <c r="D13330" s="94"/>
    </row>
    <row r="13331" spans="4:4">
      <c r="D13331" s="94"/>
    </row>
    <row r="13332" spans="4:4">
      <c r="D13332" s="94"/>
    </row>
    <row r="13333" spans="4:4">
      <c r="D13333" s="94"/>
    </row>
    <row r="13334" spans="4:4">
      <c r="D13334" s="94"/>
    </row>
    <row r="13335" spans="4:4">
      <c r="D13335" s="94"/>
    </row>
    <row r="13336" spans="4:4">
      <c r="D13336" s="94"/>
    </row>
    <row r="13337" spans="4:4">
      <c r="D13337" s="94"/>
    </row>
    <row r="13338" spans="4:4">
      <c r="D13338" s="94"/>
    </row>
    <row r="13339" spans="4:4">
      <c r="D13339" s="94"/>
    </row>
    <row r="13340" spans="4:4">
      <c r="D13340" s="94"/>
    </row>
    <row r="13341" spans="4:4">
      <c r="D13341" s="94"/>
    </row>
    <row r="13342" spans="4:4">
      <c r="D13342" s="94"/>
    </row>
    <row r="13343" spans="4:4">
      <c r="D13343" s="94"/>
    </row>
    <row r="13344" spans="4:4">
      <c r="D13344" s="94"/>
    </row>
    <row r="13345" spans="4:4">
      <c r="D13345" s="94"/>
    </row>
    <row r="13346" spans="4:4">
      <c r="D13346" s="94"/>
    </row>
    <row r="13347" spans="4:4">
      <c r="D13347" s="94"/>
    </row>
    <row r="13348" spans="4:4">
      <c r="D13348" s="94"/>
    </row>
    <row r="13349" spans="4:4">
      <c r="D13349" s="94"/>
    </row>
    <row r="13350" spans="4:4">
      <c r="D13350" s="94"/>
    </row>
    <row r="13351" spans="4:4">
      <c r="D13351" s="94"/>
    </row>
    <row r="13352" spans="4:4">
      <c r="D13352" s="94"/>
    </row>
    <row r="13353" spans="4:4">
      <c r="D13353" s="94"/>
    </row>
    <row r="13354" spans="4:4">
      <c r="D13354" s="94"/>
    </row>
    <row r="13355" spans="4:4">
      <c r="D13355" s="94"/>
    </row>
    <row r="13356" spans="4:4">
      <c r="D13356" s="94"/>
    </row>
    <row r="13357" spans="4:4">
      <c r="D13357" s="94"/>
    </row>
    <row r="13358" spans="4:4">
      <c r="D13358" s="94"/>
    </row>
    <row r="13359" spans="4:4">
      <c r="D13359" s="94"/>
    </row>
    <row r="13360" spans="4:4">
      <c r="D13360" s="94"/>
    </row>
    <row r="13361" spans="4:4">
      <c r="D13361" s="94"/>
    </row>
    <row r="13362" spans="4:4">
      <c r="D13362" s="94"/>
    </row>
    <row r="13363" spans="4:4">
      <c r="D13363" s="94"/>
    </row>
    <row r="13364" spans="4:4">
      <c r="D13364" s="94"/>
    </row>
    <row r="13365" spans="4:4">
      <c r="D13365" s="94"/>
    </row>
    <row r="13366" spans="4:4">
      <c r="D13366" s="94"/>
    </row>
    <row r="13367" spans="4:4">
      <c r="D13367" s="94"/>
    </row>
    <row r="13368" spans="4:4">
      <c r="D13368" s="94"/>
    </row>
    <row r="13369" spans="4:4">
      <c r="D13369" s="94"/>
    </row>
    <row r="13370" spans="4:4">
      <c r="D13370" s="94"/>
    </row>
    <row r="13371" spans="4:4">
      <c r="D13371" s="94"/>
    </row>
    <row r="13372" spans="4:4">
      <c r="D13372" s="94"/>
    </row>
    <row r="13373" spans="4:4">
      <c r="D13373" s="94"/>
    </row>
    <row r="13374" spans="4:4">
      <c r="D13374" s="94"/>
    </row>
    <row r="13375" spans="4:4">
      <c r="D13375" s="94"/>
    </row>
    <row r="13376" spans="4:4">
      <c r="D13376" s="94"/>
    </row>
    <row r="13377" spans="4:4">
      <c r="D13377" s="94"/>
    </row>
    <row r="13378" spans="4:4">
      <c r="D13378" s="94"/>
    </row>
    <row r="13379" spans="4:4">
      <c r="D13379" s="94"/>
    </row>
    <row r="13380" spans="4:4">
      <c r="D13380" s="94"/>
    </row>
    <row r="13381" spans="4:4">
      <c r="D13381" s="94"/>
    </row>
    <row r="13382" spans="4:4">
      <c r="D13382" s="94"/>
    </row>
    <row r="13383" spans="4:4">
      <c r="D13383" s="94"/>
    </row>
    <row r="13384" spans="4:4">
      <c r="D13384" s="94"/>
    </row>
    <row r="13385" spans="4:4">
      <c r="D13385" s="94"/>
    </row>
    <row r="13386" spans="4:4">
      <c r="D13386" s="94"/>
    </row>
    <row r="13387" spans="4:4">
      <c r="D13387" s="94"/>
    </row>
    <row r="13388" spans="4:4">
      <c r="D13388" s="94"/>
    </row>
    <row r="13389" spans="4:4">
      <c r="D13389" s="94"/>
    </row>
    <row r="13390" spans="4:4">
      <c r="D13390" s="94"/>
    </row>
    <row r="13391" spans="4:4">
      <c r="D13391" s="94"/>
    </row>
    <row r="13392" spans="4:4">
      <c r="D13392" s="94"/>
    </row>
    <row r="13393" spans="4:4">
      <c r="D13393" s="94"/>
    </row>
    <row r="13394" spans="4:4">
      <c r="D13394" s="94"/>
    </row>
    <row r="13395" spans="4:4">
      <c r="D13395" s="94"/>
    </row>
    <row r="13396" spans="4:4">
      <c r="D13396" s="94"/>
    </row>
    <row r="13397" spans="4:4">
      <c r="D13397" s="94"/>
    </row>
    <row r="13398" spans="4:4">
      <c r="D13398" s="94"/>
    </row>
    <row r="13399" spans="4:4">
      <c r="D13399" s="94"/>
    </row>
    <row r="13400" spans="4:4">
      <c r="D13400" s="94"/>
    </row>
    <row r="13401" spans="4:4">
      <c r="D13401" s="94"/>
    </row>
    <row r="13402" spans="4:4">
      <c r="D13402" s="94"/>
    </row>
    <row r="13403" spans="4:4">
      <c r="D13403" s="94"/>
    </row>
    <row r="13404" spans="4:4">
      <c r="D13404" s="94"/>
    </row>
    <row r="13405" spans="4:4">
      <c r="D13405" s="94"/>
    </row>
    <row r="13406" spans="4:4">
      <c r="D13406" s="94"/>
    </row>
    <row r="13407" spans="4:4">
      <c r="D13407" s="94"/>
    </row>
    <row r="13408" spans="4:4">
      <c r="D13408" s="94"/>
    </row>
    <row r="13409" spans="4:4">
      <c r="D13409" s="94"/>
    </row>
    <row r="13410" spans="4:4">
      <c r="D13410" s="94"/>
    </row>
    <row r="13411" spans="4:4">
      <c r="D13411" s="94"/>
    </row>
    <row r="13412" spans="4:4">
      <c r="D13412" s="94"/>
    </row>
    <row r="13413" spans="4:4">
      <c r="D13413" s="94"/>
    </row>
    <row r="13414" spans="4:4">
      <c r="D13414" s="94"/>
    </row>
    <row r="13415" spans="4:4">
      <c r="D13415" s="94"/>
    </row>
    <row r="13416" spans="4:4">
      <c r="D13416" s="94"/>
    </row>
    <row r="13417" spans="4:4">
      <c r="D13417" s="94"/>
    </row>
    <row r="13418" spans="4:4">
      <c r="D13418" s="94"/>
    </row>
    <row r="13419" spans="4:4">
      <c r="D13419" s="94"/>
    </row>
    <row r="13420" spans="4:4">
      <c r="D13420" s="94"/>
    </row>
    <row r="13421" spans="4:4">
      <c r="D13421" s="94"/>
    </row>
    <row r="13422" spans="4:4">
      <c r="D13422" s="94"/>
    </row>
    <row r="13423" spans="4:4">
      <c r="D13423" s="94"/>
    </row>
    <row r="13424" spans="4:4">
      <c r="D13424" s="94"/>
    </row>
    <row r="13425" spans="4:4">
      <c r="D13425" s="94"/>
    </row>
    <row r="13426" spans="4:4">
      <c r="D13426" s="94"/>
    </row>
    <row r="13427" spans="4:4">
      <c r="D13427" s="94"/>
    </row>
    <row r="13428" spans="4:4">
      <c r="D13428" s="94"/>
    </row>
    <row r="13429" spans="4:4">
      <c r="D13429" s="94"/>
    </row>
    <row r="13430" spans="4:4">
      <c r="D13430" s="94"/>
    </row>
    <row r="13431" spans="4:4">
      <c r="D13431" s="94"/>
    </row>
    <row r="13432" spans="4:4">
      <c r="D13432" s="94"/>
    </row>
    <row r="13433" spans="4:4">
      <c r="D13433" s="94"/>
    </row>
    <row r="13434" spans="4:4">
      <c r="D13434" s="94"/>
    </row>
    <row r="13435" spans="4:4">
      <c r="D13435" s="94"/>
    </row>
    <row r="13436" spans="4:4">
      <c r="D13436" s="94"/>
    </row>
    <row r="13437" spans="4:4">
      <c r="D13437" s="94"/>
    </row>
    <row r="13438" spans="4:4">
      <c r="D13438" s="94"/>
    </row>
    <row r="13439" spans="4:4">
      <c r="D13439" s="94"/>
    </row>
    <row r="13440" spans="4:4">
      <c r="D13440" s="94"/>
    </row>
    <row r="13441" spans="4:4">
      <c r="D13441" s="94"/>
    </row>
    <row r="13442" spans="4:4">
      <c r="D13442" s="94"/>
    </row>
    <row r="13443" spans="4:4">
      <c r="D13443" s="94"/>
    </row>
    <row r="13444" spans="4:4">
      <c r="D13444" s="94"/>
    </row>
    <row r="13445" spans="4:4">
      <c r="D13445" s="94"/>
    </row>
    <row r="13446" spans="4:4">
      <c r="D13446" s="94"/>
    </row>
    <row r="13447" spans="4:4">
      <c r="D13447" s="94"/>
    </row>
    <row r="13448" spans="4:4">
      <c r="D13448" s="94"/>
    </row>
    <row r="13449" spans="4:4">
      <c r="D13449" s="94"/>
    </row>
    <row r="13450" spans="4:4">
      <c r="D13450" s="94"/>
    </row>
    <row r="13451" spans="4:4">
      <c r="D13451" s="94"/>
    </row>
    <row r="13452" spans="4:4">
      <c r="D13452" s="94"/>
    </row>
    <row r="13453" spans="4:4">
      <c r="D13453" s="94"/>
    </row>
    <row r="13454" spans="4:4">
      <c r="D13454" s="94"/>
    </row>
    <row r="13455" spans="4:4">
      <c r="D13455" s="94"/>
    </row>
    <row r="13456" spans="4:4">
      <c r="D13456" s="94"/>
    </row>
    <row r="13457" spans="4:4">
      <c r="D13457" s="94"/>
    </row>
    <row r="13458" spans="4:4">
      <c r="D13458" s="94"/>
    </row>
    <row r="13459" spans="4:4">
      <c r="D13459" s="94"/>
    </row>
    <row r="13460" spans="4:4">
      <c r="D13460" s="94"/>
    </row>
    <row r="13461" spans="4:4">
      <c r="D13461" s="94"/>
    </row>
    <row r="13462" spans="4:4">
      <c r="D13462" s="94"/>
    </row>
    <row r="13463" spans="4:4">
      <c r="D13463" s="94"/>
    </row>
    <row r="13464" spans="4:4">
      <c r="D13464" s="94"/>
    </row>
    <row r="13465" spans="4:4">
      <c r="D13465" s="94"/>
    </row>
    <row r="13466" spans="4:4">
      <c r="D13466" s="94"/>
    </row>
    <row r="13467" spans="4:4">
      <c r="D13467" s="94"/>
    </row>
    <row r="13468" spans="4:4">
      <c r="D13468" s="94"/>
    </row>
    <row r="13469" spans="4:4">
      <c r="D13469" s="94"/>
    </row>
    <row r="13470" spans="4:4">
      <c r="D13470" s="94"/>
    </row>
    <row r="13471" spans="4:4">
      <c r="D13471" s="94"/>
    </row>
    <row r="13472" spans="4:4">
      <c r="D13472" s="94"/>
    </row>
    <row r="13473" spans="4:4">
      <c r="D13473" s="94"/>
    </row>
    <row r="13474" spans="4:4">
      <c r="D13474" s="94"/>
    </row>
    <row r="13475" spans="4:4">
      <c r="D13475" s="94"/>
    </row>
    <row r="13476" spans="4:4">
      <c r="D13476" s="94"/>
    </row>
    <row r="13477" spans="4:4">
      <c r="D13477" s="94"/>
    </row>
    <row r="13478" spans="4:4">
      <c r="D13478" s="94"/>
    </row>
    <row r="13479" spans="4:4">
      <c r="D13479" s="94"/>
    </row>
    <row r="13480" spans="4:4">
      <c r="D13480" s="94"/>
    </row>
    <row r="13481" spans="4:4">
      <c r="D13481" s="94"/>
    </row>
    <row r="13482" spans="4:4">
      <c r="D13482" s="94"/>
    </row>
    <row r="13483" spans="4:4">
      <c r="D13483" s="94"/>
    </row>
    <row r="13484" spans="4:4">
      <c r="D13484" s="94"/>
    </row>
    <row r="13485" spans="4:4">
      <c r="D13485" s="94"/>
    </row>
    <row r="13486" spans="4:4">
      <c r="D13486" s="94"/>
    </row>
    <row r="13487" spans="4:4">
      <c r="D13487" s="94"/>
    </row>
    <row r="13488" spans="4:4">
      <c r="D13488" s="94"/>
    </row>
    <row r="13489" spans="4:4">
      <c r="D13489" s="94"/>
    </row>
    <row r="13490" spans="4:4">
      <c r="D13490" s="94"/>
    </row>
    <row r="13491" spans="4:4">
      <c r="D13491" s="94"/>
    </row>
    <row r="13492" spans="4:4">
      <c r="D13492" s="94"/>
    </row>
    <row r="13493" spans="4:4">
      <c r="D13493" s="94"/>
    </row>
    <row r="13494" spans="4:4">
      <c r="D13494" s="94"/>
    </row>
    <row r="13495" spans="4:4">
      <c r="D13495" s="94"/>
    </row>
    <row r="13496" spans="4:4">
      <c r="D13496" s="94"/>
    </row>
    <row r="13497" spans="4:4">
      <c r="D13497" s="94"/>
    </row>
    <row r="13498" spans="4:4">
      <c r="D13498" s="94"/>
    </row>
    <row r="13499" spans="4:4">
      <c r="D13499" s="94"/>
    </row>
    <row r="13500" spans="4:4">
      <c r="D13500" s="94"/>
    </row>
    <row r="13501" spans="4:4">
      <c r="D13501" s="94"/>
    </row>
    <row r="13502" spans="4:4">
      <c r="D13502" s="94"/>
    </row>
    <row r="13503" spans="4:4">
      <c r="D13503" s="94"/>
    </row>
    <row r="13504" spans="4:4">
      <c r="D13504" s="94"/>
    </row>
    <row r="13505" spans="4:4">
      <c r="D13505" s="94"/>
    </row>
    <row r="13506" spans="4:4">
      <c r="D13506" s="94"/>
    </row>
    <row r="13507" spans="4:4">
      <c r="D13507" s="94"/>
    </row>
    <row r="13508" spans="4:4">
      <c r="D13508" s="94"/>
    </row>
    <row r="13509" spans="4:4">
      <c r="D13509" s="94"/>
    </row>
    <row r="13510" spans="4:4">
      <c r="D13510" s="94"/>
    </row>
    <row r="13511" spans="4:4">
      <c r="D13511" s="94"/>
    </row>
    <row r="13512" spans="4:4">
      <c r="D13512" s="94"/>
    </row>
    <row r="13513" spans="4:4">
      <c r="D13513" s="94"/>
    </row>
    <row r="13514" spans="4:4">
      <c r="D13514" s="94"/>
    </row>
    <row r="13515" spans="4:4">
      <c r="D13515" s="94"/>
    </row>
    <row r="13516" spans="4:4">
      <c r="D13516" s="94"/>
    </row>
    <row r="13517" spans="4:4">
      <c r="D13517" s="94"/>
    </row>
    <row r="13518" spans="4:4">
      <c r="D13518" s="94"/>
    </row>
    <row r="13519" spans="4:4">
      <c r="D13519" s="94"/>
    </row>
    <row r="13520" spans="4:4">
      <c r="D13520" s="94"/>
    </row>
    <row r="13521" spans="4:4">
      <c r="D13521" s="94"/>
    </row>
    <row r="13522" spans="4:4">
      <c r="D13522" s="94"/>
    </row>
    <row r="13523" spans="4:4">
      <c r="D13523" s="94"/>
    </row>
    <row r="13524" spans="4:4">
      <c r="D13524" s="94"/>
    </row>
    <row r="13525" spans="4:4">
      <c r="D13525" s="94"/>
    </row>
    <row r="13526" spans="4:4">
      <c r="D13526" s="94"/>
    </row>
    <row r="13527" spans="4:4">
      <c r="D13527" s="94"/>
    </row>
    <row r="13528" spans="4:4">
      <c r="D13528" s="94"/>
    </row>
    <row r="13529" spans="4:4">
      <c r="D13529" s="94"/>
    </row>
    <row r="13530" spans="4:4">
      <c r="D13530" s="94"/>
    </row>
    <row r="13531" spans="4:4">
      <c r="D13531" s="94"/>
    </row>
    <row r="13532" spans="4:4">
      <c r="D13532" s="94"/>
    </row>
    <row r="13533" spans="4:4">
      <c r="D13533" s="94"/>
    </row>
    <row r="13534" spans="4:4">
      <c r="D13534" s="94"/>
    </row>
    <row r="13535" spans="4:4">
      <c r="D13535" s="94"/>
    </row>
    <row r="13536" spans="4:4">
      <c r="D13536" s="94"/>
    </row>
    <row r="13537" spans="4:4">
      <c r="D13537" s="94"/>
    </row>
    <row r="13538" spans="4:4">
      <c r="D13538" s="94"/>
    </row>
    <row r="13539" spans="4:4">
      <c r="D13539" s="94"/>
    </row>
    <row r="13540" spans="4:4">
      <c r="D13540" s="94"/>
    </row>
    <row r="13541" spans="4:4">
      <c r="D13541" s="94"/>
    </row>
    <row r="13542" spans="4:4">
      <c r="D13542" s="94"/>
    </row>
    <row r="13543" spans="4:4">
      <c r="D13543" s="94"/>
    </row>
    <row r="13544" spans="4:4">
      <c r="D13544" s="94"/>
    </row>
    <row r="13545" spans="4:4">
      <c r="D13545" s="94"/>
    </row>
    <row r="13546" spans="4:4">
      <c r="D13546" s="94"/>
    </row>
    <row r="13547" spans="4:4">
      <c r="D13547" s="94"/>
    </row>
    <row r="13548" spans="4:4">
      <c r="D13548" s="94"/>
    </row>
    <row r="13549" spans="4:4">
      <c r="D13549" s="94"/>
    </row>
    <row r="13550" spans="4:4">
      <c r="D13550" s="94"/>
    </row>
    <row r="13551" spans="4:4">
      <c r="D13551" s="94"/>
    </row>
    <row r="13552" spans="4:4">
      <c r="D13552" s="94"/>
    </row>
    <row r="13553" spans="4:4">
      <c r="D13553" s="94"/>
    </row>
    <row r="13554" spans="4:4">
      <c r="D13554" s="94"/>
    </row>
    <row r="13555" spans="4:4">
      <c r="D13555" s="94"/>
    </row>
    <row r="13556" spans="4:4">
      <c r="D13556" s="94"/>
    </row>
    <row r="13557" spans="4:4">
      <c r="D13557" s="94"/>
    </row>
    <row r="13558" spans="4:4">
      <c r="D13558" s="94"/>
    </row>
    <row r="13559" spans="4:4">
      <c r="D13559" s="94"/>
    </row>
    <row r="13560" spans="4:4">
      <c r="D13560" s="94"/>
    </row>
    <row r="13561" spans="4:4">
      <c r="D13561" s="94"/>
    </row>
    <row r="13562" spans="4:4">
      <c r="D13562" s="94"/>
    </row>
    <row r="13563" spans="4:4">
      <c r="D13563" s="94"/>
    </row>
    <row r="13564" spans="4:4">
      <c r="D13564" s="94"/>
    </row>
    <row r="13565" spans="4:4">
      <c r="D13565" s="94"/>
    </row>
    <row r="13566" spans="4:4">
      <c r="D13566" s="94"/>
    </row>
    <row r="13567" spans="4:4">
      <c r="D13567" s="94"/>
    </row>
    <row r="13568" spans="4:4">
      <c r="D13568" s="94"/>
    </row>
    <row r="13569" spans="4:4">
      <c r="D13569" s="94"/>
    </row>
    <row r="13570" spans="4:4">
      <c r="D13570" s="94"/>
    </row>
    <row r="13571" spans="4:4">
      <c r="D13571" s="94"/>
    </row>
    <row r="13572" spans="4:4">
      <c r="D13572" s="94"/>
    </row>
    <row r="13573" spans="4:4">
      <c r="D13573" s="94"/>
    </row>
    <row r="13574" spans="4:4">
      <c r="D13574" s="94"/>
    </row>
    <row r="13575" spans="4:4">
      <c r="D13575" s="94"/>
    </row>
    <row r="13576" spans="4:4">
      <c r="D13576" s="94"/>
    </row>
    <row r="13577" spans="4:4">
      <c r="D13577" s="94"/>
    </row>
    <row r="13578" spans="4:4">
      <c r="D13578" s="94"/>
    </row>
    <row r="13579" spans="4:4">
      <c r="D13579" s="94"/>
    </row>
    <row r="13580" spans="4:4">
      <c r="D13580" s="94"/>
    </row>
    <row r="13581" spans="4:4">
      <c r="D13581" s="94"/>
    </row>
    <row r="13582" spans="4:4">
      <c r="D13582" s="94"/>
    </row>
    <row r="13583" spans="4:4">
      <c r="D13583" s="94"/>
    </row>
    <row r="13584" spans="4:4">
      <c r="D13584" s="94"/>
    </row>
    <row r="13585" spans="4:4">
      <c r="D13585" s="94"/>
    </row>
    <row r="13586" spans="4:4">
      <c r="D13586" s="94"/>
    </row>
    <row r="13587" spans="4:4">
      <c r="D13587" s="94"/>
    </row>
    <row r="13588" spans="4:4">
      <c r="D13588" s="94"/>
    </row>
    <row r="13589" spans="4:4">
      <c r="D13589" s="94"/>
    </row>
    <row r="13590" spans="4:4">
      <c r="D13590" s="94"/>
    </row>
    <row r="13591" spans="4:4">
      <c r="D13591" s="94"/>
    </row>
    <row r="13592" spans="4:4">
      <c r="D13592" s="94"/>
    </row>
    <row r="13593" spans="4:4">
      <c r="D13593" s="94"/>
    </row>
    <row r="13594" spans="4:4">
      <c r="D13594" s="94"/>
    </row>
    <row r="13595" spans="4:4">
      <c r="D13595" s="94"/>
    </row>
    <row r="13596" spans="4:4">
      <c r="D13596" s="94"/>
    </row>
    <row r="13597" spans="4:4">
      <c r="D13597" s="94"/>
    </row>
    <row r="13598" spans="4:4">
      <c r="D13598" s="94"/>
    </row>
    <row r="13599" spans="4:4">
      <c r="D13599" s="94"/>
    </row>
    <row r="13600" spans="4:4">
      <c r="D13600" s="94"/>
    </row>
    <row r="13601" spans="4:4">
      <c r="D13601" s="94"/>
    </row>
    <row r="13602" spans="4:4">
      <c r="D13602" s="94"/>
    </row>
    <row r="13603" spans="4:4">
      <c r="D13603" s="94"/>
    </row>
    <row r="13604" spans="4:4">
      <c r="D13604" s="94"/>
    </row>
    <row r="13605" spans="4:4">
      <c r="D13605" s="94"/>
    </row>
    <row r="13606" spans="4:4">
      <c r="D13606" s="94"/>
    </row>
    <row r="13607" spans="4:4">
      <c r="D13607" s="94"/>
    </row>
    <row r="13608" spans="4:4">
      <c r="D13608" s="94"/>
    </row>
    <row r="13609" spans="4:4">
      <c r="D13609" s="94"/>
    </row>
    <row r="13610" spans="4:4">
      <c r="D13610" s="94"/>
    </row>
    <row r="13611" spans="4:4">
      <c r="D13611" s="94"/>
    </row>
    <row r="13612" spans="4:4">
      <c r="D13612" s="94"/>
    </row>
    <row r="13613" spans="4:4">
      <c r="D13613" s="94"/>
    </row>
    <row r="13614" spans="4:4">
      <c r="D13614" s="94"/>
    </row>
    <row r="13615" spans="4:4">
      <c r="D13615" s="94"/>
    </row>
    <row r="13616" spans="4:4">
      <c r="D13616" s="94"/>
    </row>
    <row r="13617" spans="4:4">
      <c r="D13617" s="94"/>
    </row>
    <row r="13618" spans="4:4">
      <c r="D13618" s="94"/>
    </row>
    <row r="13619" spans="4:4">
      <c r="D13619" s="94"/>
    </row>
    <row r="13620" spans="4:4">
      <c r="D13620" s="94"/>
    </row>
    <row r="13621" spans="4:4">
      <c r="D13621" s="94"/>
    </row>
    <row r="13622" spans="4:4">
      <c r="D13622" s="94"/>
    </row>
    <row r="13623" spans="4:4">
      <c r="D13623" s="94"/>
    </row>
    <row r="13624" spans="4:4">
      <c r="D13624" s="94"/>
    </row>
    <row r="13625" spans="4:4">
      <c r="D13625" s="94"/>
    </row>
    <row r="13626" spans="4:4">
      <c r="D13626" s="94"/>
    </row>
    <row r="13627" spans="4:4">
      <c r="D13627" s="94"/>
    </row>
    <row r="13628" spans="4:4">
      <c r="D13628" s="94"/>
    </row>
    <row r="13629" spans="4:4">
      <c r="D13629" s="94"/>
    </row>
    <row r="13630" spans="4:4">
      <c r="D13630" s="94"/>
    </row>
    <row r="13631" spans="4:4">
      <c r="D13631" s="94"/>
    </row>
    <row r="13632" spans="4:4">
      <c r="D13632" s="94"/>
    </row>
    <row r="13633" spans="4:4">
      <c r="D13633" s="94"/>
    </row>
    <row r="13634" spans="4:4">
      <c r="D13634" s="94"/>
    </row>
    <row r="13635" spans="4:4">
      <c r="D13635" s="94"/>
    </row>
    <row r="13636" spans="4:4">
      <c r="D13636" s="94"/>
    </row>
    <row r="13637" spans="4:4">
      <c r="D13637" s="94"/>
    </row>
    <row r="13638" spans="4:4">
      <c r="D13638" s="94"/>
    </row>
    <row r="13639" spans="4:4">
      <c r="D13639" s="94"/>
    </row>
    <row r="13640" spans="4:4">
      <c r="D13640" s="94"/>
    </row>
    <row r="13641" spans="4:4">
      <c r="D13641" s="94"/>
    </row>
    <row r="13642" spans="4:4">
      <c r="D13642" s="94"/>
    </row>
    <row r="13643" spans="4:4">
      <c r="D13643" s="94"/>
    </row>
    <row r="13644" spans="4:4">
      <c r="D13644" s="94"/>
    </row>
    <row r="13645" spans="4:4">
      <c r="D13645" s="94"/>
    </row>
    <row r="13646" spans="4:4">
      <c r="D13646" s="94"/>
    </row>
    <row r="13647" spans="4:4">
      <c r="D13647" s="94"/>
    </row>
    <row r="13648" spans="4:4">
      <c r="D13648" s="94"/>
    </row>
    <row r="13649" spans="4:4">
      <c r="D13649" s="94"/>
    </row>
    <row r="13650" spans="4:4">
      <c r="D13650" s="94"/>
    </row>
    <row r="13651" spans="4:4">
      <c r="D13651" s="94"/>
    </row>
    <row r="13652" spans="4:4">
      <c r="D13652" s="94"/>
    </row>
    <row r="13653" spans="4:4">
      <c r="D13653" s="94"/>
    </row>
    <row r="13654" spans="4:4">
      <c r="D13654" s="94"/>
    </row>
    <row r="13655" spans="4:4">
      <c r="D13655" s="94"/>
    </row>
    <row r="13656" spans="4:4">
      <c r="D13656" s="94"/>
    </row>
    <row r="13657" spans="4:4">
      <c r="D13657" s="94"/>
    </row>
    <row r="13658" spans="4:4">
      <c r="D13658" s="94"/>
    </row>
    <row r="13659" spans="4:4">
      <c r="D13659" s="94"/>
    </row>
    <row r="13660" spans="4:4">
      <c r="D13660" s="94"/>
    </row>
    <row r="13661" spans="4:4">
      <c r="D13661" s="94"/>
    </row>
    <row r="13662" spans="4:4">
      <c r="D13662" s="94"/>
    </row>
    <row r="13663" spans="4:4">
      <c r="D13663" s="94"/>
    </row>
    <row r="13664" spans="4:4">
      <c r="D13664" s="94"/>
    </row>
    <row r="13665" spans="4:4">
      <c r="D13665" s="94"/>
    </row>
    <row r="13666" spans="4:4">
      <c r="D13666" s="94"/>
    </row>
    <row r="13667" spans="4:4">
      <c r="D13667" s="94"/>
    </row>
    <row r="13668" spans="4:4">
      <c r="D13668" s="94"/>
    </row>
    <row r="13669" spans="4:4">
      <c r="D13669" s="94"/>
    </row>
    <row r="13670" spans="4:4">
      <c r="D13670" s="94"/>
    </row>
    <row r="13671" spans="4:4">
      <c r="D13671" s="94"/>
    </row>
    <row r="13672" spans="4:4">
      <c r="D13672" s="94"/>
    </row>
    <row r="13673" spans="4:4">
      <c r="D13673" s="94"/>
    </row>
    <row r="13674" spans="4:4">
      <c r="D13674" s="94"/>
    </row>
    <row r="13675" spans="4:4">
      <c r="D13675" s="94"/>
    </row>
    <row r="13676" spans="4:4">
      <c r="D13676" s="94"/>
    </row>
    <row r="13677" spans="4:4">
      <c r="D13677" s="94"/>
    </row>
    <row r="13678" spans="4:4">
      <c r="D13678" s="94"/>
    </row>
    <row r="13679" spans="4:4">
      <c r="D13679" s="94"/>
    </row>
    <row r="13680" spans="4:4">
      <c r="D13680" s="94"/>
    </row>
    <row r="13681" spans="4:4">
      <c r="D13681" s="94"/>
    </row>
    <row r="13682" spans="4:4">
      <c r="D13682" s="94"/>
    </row>
    <row r="13683" spans="4:4">
      <c r="D13683" s="94"/>
    </row>
    <row r="13684" spans="4:4">
      <c r="D13684" s="94"/>
    </row>
    <row r="13685" spans="4:4">
      <c r="D13685" s="94"/>
    </row>
    <row r="13686" spans="4:4">
      <c r="D13686" s="94"/>
    </row>
    <row r="13687" spans="4:4">
      <c r="D13687" s="94"/>
    </row>
    <row r="13688" spans="4:4">
      <c r="D13688" s="94"/>
    </row>
    <row r="13689" spans="4:4">
      <c r="D13689" s="94"/>
    </row>
    <row r="13690" spans="4:4">
      <c r="D13690" s="94"/>
    </row>
    <row r="13691" spans="4:4">
      <c r="D13691" s="94"/>
    </row>
    <row r="13692" spans="4:4">
      <c r="D13692" s="94"/>
    </row>
    <row r="13693" spans="4:4">
      <c r="D13693" s="94"/>
    </row>
    <row r="13694" spans="4:4">
      <c r="D13694" s="94"/>
    </row>
    <row r="13695" spans="4:4">
      <c r="D13695" s="94"/>
    </row>
    <row r="13696" spans="4:4">
      <c r="D13696" s="94"/>
    </row>
    <row r="13697" spans="4:4">
      <c r="D13697" s="94"/>
    </row>
    <row r="13698" spans="4:4">
      <c r="D13698" s="94"/>
    </row>
    <row r="13699" spans="4:4">
      <c r="D13699" s="94"/>
    </row>
    <row r="13700" spans="4:4">
      <c r="D13700" s="94"/>
    </row>
    <row r="13701" spans="4:4">
      <c r="D13701" s="94"/>
    </row>
    <row r="13702" spans="4:4">
      <c r="D13702" s="94"/>
    </row>
    <row r="13703" spans="4:4">
      <c r="D13703" s="94"/>
    </row>
    <row r="13704" spans="4:4">
      <c r="D13704" s="94"/>
    </row>
    <row r="13705" spans="4:4">
      <c r="D13705" s="94"/>
    </row>
    <row r="13706" spans="4:4">
      <c r="D13706" s="94"/>
    </row>
    <row r="13707" spans="4:4">
      <c r="D13707" s="94"/>
    </row>
    <row r="13708" spans="4:4">
      <c r="D13708" s="94"/>
    </row>
    <row r="13709" spans="4:4">
      <c r="D13709" s="94"/>
    </row>
    <row r="13710" spans="4:4">
      <c r="D13710" s="94"/>
    </row>
    <row r="13711" spans="4:4">
      <c r="D13711" s="94"/>
    </row>
    <row r="13712" spans="4:4">
      <c r="D13712" s="94"/>
    </row>
    <row r="13713" spans="4:4">
      <c r="D13713" s="94"/>
    </row>
    <row r="13714" spans="4:4">
      <c r="D13714" s="94"/>
    </row>
    <row r="13715" spans="4:4">
      <c r="D13715" s="94"/>
    </row>
    <row r="13716" spans="4:4">
      <c r="D13716" s="94"/>
    </row>
    <row r="13717" spans="4:4">
      <c r="D13717" s="94"/>
    </row>
    <row r="13718" spans="4:4">
      <c r="D13718" s="94"/>
    </row>
    <row r="13719" spans="4:4">
      <c r="D13719" s="94"/>
    </row>
    <row r="13720" spans="4:4">
      <c r="D13720" s="94"/>
    </row>
    <row r="13721" spans="4:4">
      <c r="D13721" s="94"/>
    </row>
    <row r="13722" spans="4:4">
      <c r="D13722" s="94"/>
    </row>
    <row r="13723" spans="4:4">
      <c r="D13723" s="94"/>
    </row>
    <row r="13724" spans="4:4">
      <c r="D13724" s="94"/>
    </row>
    <row r="13725" spans="4:4">
      <c r="D13725" s="94"/>
    </row>
    <row r="13726" spans="4:4">
      <c r="D13726" s="94"/>
    </row>
    <row r="13727" spans="4:4">
      <c r="D13727" s="94"/>
    </row>
    <row r="13728" spans="4:4">
      <c r="D13728" s="94"/>
    </row>
    <row r="13729" spans="4:4">
      <c r="D13729" s="94"/>
    </row>
    <row r="13730" spans="4:4">
      <c r="D13730" s="94"/>
    </row>
    <row r="13731" spans="4:4">
      <c r="D13731" s="94"/>
    </row>
    <row r="13732" spans="4:4">
      <c r="D13732" s="94"/>
    </row>
    <row r="13733" spans="4:4">
      <c r="D13733" s="94"/>
    </row>
    <row r="13734" spans="4:4">
      <c r="D13734" s="94"/>
    </row>
    <row r="13735" spans="4:4">
      <c r="D13735" s="94"/>
    </row>
    <row r="13736" spans="4:4">
      <c r="D13736" s="94"/>
    </row>
    <row r="13737" spans="4:4">
      <c r="D13737" s="94"/>
    </row>
    <row r="13738" spans="4:4">
      <c r="D13738" s="94"/>
    </row>
    <row r="13739" spans="4:4">
      <c r="D13739" s="94"/>
    </row>
    <row r="13740" spans="4:4">
      <c r="D13740" s="94"/>
    </row>
    <row r="13741" spans="4:4">
      <c r="D13741" s="94"/>
    </row>
    <row r="13742" spans="4:4">
      <c r="D13742" s="94"/>
    </row>
    <row r="13743" spans="4:4">
      <c r="D13743" s="94"/>
    </row>
    <row r="13744" spans="4:4">
      <c r="D13744" s="94"/>
    </row>
    <row r="13745" spans="4:4">
      <c r="D13745" s="94"/>
    </row>
    <row r="13746" spans="4:4">
      <c r="D13746" s="94"/>
    </row>
    <row r="13747" spans="4:4">
      <c r="D13747" s="94"/>
    </row>
    <row r="13748" spans="4:4">
      <c r="D13748" s="94"/>
    </row>
    <row r="13749" spans="4:4">
      <c r="D13749" s="94"/>
    </row>
    <row r="13750" spans="4:4">
      <c r="D13750" s="94"/>
    </row>
    <row r="13751" spans="4:4">
      <c r="D13751" s="94"/>
    </row>
    <row r="13752" spans="4:4">
      <c r="D13752" s="94"/>
    </row>
    <row r="13753" spans="4:4">
      <c r="D13753" s="94"/>
    </row>
    <row r="13754" spans="4:4">
      <c r="D13754" s="94"/>
    </row>
    <row r="13755" spans="4:4">
      <c r="D13755" s="94"/>
    </row>
    <row r="13756" spans="4:4">
      <c r="D13756" s="94"/>
    </row>
    <row r="13757" spans="4:4">
      <c r="D13757" s="94"/>
    </row>
    <row r="13758" spans="4:4">
      <c r="D13758" s="94"/>
    </row>
    <row r="13759" spans="4:4">
      <c r="D13759" s="94"/>
    </row>
    <row r="13760" spans="4:4">
      <c r="D13760" s="94"/>
    </row>
    <row r="13761" spans="4:4">
      <c r="D13761" s="94"/>
    </row>
    <row r="13762" spans="4:4">
      <c r="D13762" s="94"/>
    </row>
    <row r="13763" spans="4:4">
      <c r="D13763" s="94"/>
    </row>
    <row r="13764" spans="4:4">
      <c r="D13764" s="94"/>
    </row>
    <row r="13765" spans="4:4">
      <c r="D13765" s="94"/>
    </row>
    <row r="13766" spans="4:4">
      <c r="D13766" s="94"/>
    </row>
    <row r="13767" spans="4:4">
      <c r="D13767" s="94"/>
    </row>
    <row r="13768" spans="4:4">
      <c r="D13768" s="94"/>
    </row>
    <row r="13769" spans="4:4">
      <c r="D13769" s="94"/>
    </row>
    <row r="13770" spans="4:4">
      <c r="D13770" s="94"/>
    </row>
    <row r="13771" spans="4:4">
      <c r="D13771" s="94"/>
    </row>
    <row r="13772" spans="4:4">
      <c r="D13772" s="94"/>
    </row>
    <row r="13773" spans="4:4">
      <c r="D13773" s="94"/>
    </row>
    <row r="13774" spans="4:4">
      <c r="D13774" s="94"/>
    </row>
    <row r="13775" spans="4:4">
      <c r="D13775" s="94"/>
    </row>
    <row r="13776" spans="4:4">
      <c r="D13776" s="94"/>
    </row>
    <row r="13777" spans="4:4">
      <c r="D13777" s="94"/>
    </row>
    <row r="13778" spans="4:4">
      <c r="D13778" s="94"/>
    </row>
    <row r="13779" spans="4:4">
      <c r="D13779" s="94"/>
    </row>
    <row r="13780" spans="4:4">
      <c r="D13780" s="94"/>
    </row>
    <row r="13781" spans="4:4">
      <c r="D13781" s="94"/>
    </row>
    <row r="13782" spans="4:4">
      <c r="D13782" s="94"/>
    </row>
    <row r="13783" spans="4:4">
      <c r="D13783" s="94"/>
    </row>
    <row r="13784" spans="4:4">
      <c r="D13784" s="94"/>
    </row>
    <row r="13785" spans="4:4">
      <c r="D13785" s="94"/>
    </row>
    <row r="13786" spans="4:4">
      <c r="D13786" s="94"/>
    </row>
    <row r="13787" spans="4:4">
      <c r="D13787" s="94"/>
    </row>
    <row r="13788" spans="4:4">
      <c r="D13788" s="94"/>
    </row>
    <row r="13789" spans="4:4">
      <c r="D13789" s="94"/>
    </row>
    <row r="13790" spans="4:4">
      <c r="D13790" s="94"/>
    </row>
    <row r="13791" spans="4:4">
      <c r="D13791" s="94"/>
    </row>
    <row r="13792" spans="4:4">
      <c r="D13792" s="94"/>
    </row>
    <row r="13793" spans="4:4">
      <c r="D13793" s="94"/>
    </row>
    <row r="13794" spans="4:4">
      <c r="D13794" s="94"/>
    </row>
    <row r="13795" spans="4:4">
      <c r="D13795" s="94"/>
    </row>
    <row r="13796" spans="4:4">
      <c r="D13796" s="94"/>
    </row>
    <row r="13797" spans="4:4">
      <c r="D13797" s="94"/>
    </row>
    <row r="13798" spans="4:4">
      <c r="D13798" s="94"/>
    </row>
    <row r="13799" spans="4:4">
      <c r="D13799" s="94"/>
    </row>
    <row r="13800" spans="4:4">
      <c r="D13800" s="94"/>
    </row>
    <row r="13801" spans="4:4">
      <c r="D13801" s="94"/>
    </row>
    <row r="13802" spans="4:4">
      <c r="D13802" s="94"/>
    </row>
    <row r="13803" spans="4:4">
      <c r="D13803" s="94"/>
    </row>
    <row r="13804" spans="4:4">
      <c r="D13804" s="94"/>
    </row>
    <row r="13805" spans="4:4">
      <c r="D13805" s="94"/>
    </row>
    <row r="13806" spans="4:4">
      <c r="D13806" s="94"/>
    </row>
    <row r="13807" spans="4:4">
      <c r="D13807" s="94"/>
    </row>
    <row r="13808" spans="4:4">
      <c r="D13808" s="94"/>
    </row>
    <row r="13809" spans="4:4">
      <c r="D13809" s="94"/>
    </row>
    <row r="13810" spans="4:4">
      <c r="D13810" s="94"/>
    </row>
    <row r="13811" spans="4:4">
      <c r="D13811" s="94"/>
    </row>
    <row r="13812" spans="4:4">
      <c r="D13812" s="94"/>
    </row>
    <row r="13813" spans="4:4">
      <c r="D13813" s="94"/>
    </row>
    <row r="13814" spans="4:4">
      <c r="D13814" s="94"/>
    </row>
    <row r="13815" spans="4:4">
      <c r="D13815" s="94"/>
    </row>
    <row r="13816" spans="4:4">
      <c r="D13816" s="94"/>
    </row>
    <row r="13817" spans="4:4">
      <c r="D13817" s="94"/>
    </row>
    <row r="13818" spans="4:4">
      <c r="D13818" s="94"/>
    </row>
    <row r="13819" spans="4:4">
      <c r="D13819" s="94"/>
    </row>
    <row r="13820" spans="4:4">
      <c r="D13820" s="94"/>
    </row>
    <row r="13821" spans="4:4">
      <c r="D13821" s="94"/>
    </row>
    <row r="13822" spans="4:4">
      <c r="D13822" s="94"/>
    </row>
    <row r="13823" spans="4:4">
      <c r="D13823" s="94"/>
    </row>
    <row r="13824" spans="4:4">
      <c r="D13824" s="94"/>
    </row>
    <row r="13825" spans="4:4">
      <c r="D13825" s="94"/>
    </row>
    <row r="13826" spans="4:4">
      <c r="D13826" s="94"/>
    </row>
    <row r="13827" spans="4:4">
      <c r="D13827" s="94"/>
    </row>
    <row r="13828" spans="4:4">
      <c r="D13828" s="94"/>
    </row>
    <row r="13829" spans="4:4">
      <c r="D13829" s="94"/>
    </row>
    <row r="13830" spans="4:4">
      <c r="D13830" s="94"/>
    </row>
    <row r="13831" spans="4:4">
      <c r="D13831" s="94"/>
    </row>
    <row r="13832" spans="4:4">
      <c r="D13832" s="94"/>
    </row>
    <row r="13833" spans="4:4">
      <c r="D13833" s="94"/>
    </row>
    <row r="13834" spans="4:4">
      <c r="D13834" s="94"/>
    </row>
    <row r="13835" spans="4:4">
      <c r="D13835" s="94"/>
    </row>
    <row r="13836" spans="4:4">
      <c r="D13836" s="94"/>
    </row>
    <row r="13837" spans="4:4">
      <c r="D13837" s="94"/>
    </row>
    <row r="13838" spans="4:4">
      <c r="D13838" s="94"/>
    </row>
    <row r="13839" spans="4:4">
      <c r="D13839" s="94"/>
    </row>
    <row r="13840" spans="4:4">
      <c r="D13840" s="94"/>
    </row>
    <row r="13841" spans="4:4">
      <c r="D13841" s="94"/>
    </row>
    <row r="13842" spans="4:4">
      <c r="D13842" s="94"/>
    </row>
    <row r="13843" spans="4:4">
      <c r="D13843" s="94"/>
    </row>
    <row r="13844" spans="4:4">
      <c r="D13844" s="94"/>
    </row>
    <row r="13845" spans="4:4">
      <c r="D13845" s="94"/>
    </row>
    <row r="13846" spans="4:4">
      <c r="D13846" s="94"/>
    </row>
    <row r="13847" spans="4:4">
      <c r="D13847" s="94"/>
    </row>
    <row r="13848" spans="4:4">
      <c r="D13848" s="94"/>
    </row>
    <row r="13849" spans="4:4">
      <c r="D13849" s="94"/>
    </row>
    <row r="13850" spans="4:4">
      <c r="D13850" s="94"/>
    </row>
    <row r="13851" spans="4:4">
      <c r="D13851" s="94"/>
    </row>
    <row r="13852" spans="4:4">
      <c r="D13852" s="94"/>
    </row>
    <row r="13853" spans="4:4">
      <c r="D13853" s="94"/>
    </row>
    <row r="13854" spans="4:4">
      <c r="D13854" s="94"/>
    </row>
    <row r="13855" spans="4:4">
      <c r="D13855" s="94"/>
    </row>
    <row r="13856" spans="4:4">
      <c r="D13856" s="94"/>
    </row>
    <row r="13857" spans="4:4">
      <c r="D13857" s="94"/>
    </row>
    <row r="13858" spans="4:4">
      <c r="D13858" s="94"/>
    </row>
    <row r="13859" spans="4:4">
      <c r="D13859" s="94"/>
    </row>
    <row r="13860" spans="4:4">
      <c r="D13860" s="94"/>
    </row>
    <row r="13861" spans="4:4">
      <c r="D13861" s="94"/>
    </row>
    <row r="13862" spans="4:4">
      <c r="D13862" s="94"/>
    </row>
    <row r="13863" spans="4:4">
      <c r="D13863" s="94"/>
    </row>
    <row r="13864" spans="4:4">
      <c r="D13864" s="94"/>
    </row>
    <row r="13865" spans="4:4">
      <c r="D13865" s="94"/>
    </row>
    <row r="13866" spans="4:4">
      <c r="D13866" s="94"/>
    </row>
    <row r="13867" spans="4:4">
      <c r="D13867" s="94"/>
    </row>
    <row r="13868" spans="4:4">
      <c r="D13868" s="94"/>
    </row>
    <row r="13869" spans="4:4">
      <c r="D13869" s="94"/>
    </row>
    <row r="13870" spans="4:4">
      <c r="D13870" s="94"/>
    </row>
    <row r="13871" spans="4:4">
      <c r="D13871" s="94"/>
    </row>
    <row r="13872" spans="4:4">
      <c r="D13872" s="94"/>
    </row>
    <row r="13873" spans="4:4">
      <c r="D13873" s="94"/>
    </row>
    <row r="13874" spans="4:4">
      <c r="D13874" s="94"/>
    </row>
    <row r="13875" spans="4:4">
      <c r="D13875" s="94"/>
    </row>
    <row r="13876" spans="4:4">
      <c r="D13876" s="94"/>
    </row>
    <row r="13877" spans="4:4">
      <c r="D13877" s="94"/>
    </row>
    <row r="13878" spans="4:4">
      <c r="D13878" s="94"/>
    </row>
    <row r="13879" spans="4:4">
      <c r="D13879" s="94"/>
    </row>
    <row r="13880" spans="4:4">
      <c r="D13880" s="94"/>
    </row>
    <row r="13881" spans="4:4">
      <c r="D13881" s="94"/>
    </row>
    <row r="13882" spans="4:4">
      <c r="D13882" s="94"/>
    </row>
    <row r="13883" spans="4:4">
      <c r="D13883" s="94"/>
    </row>
    <row r="13884" spans="4:4">
      <c r="D13884" s="94"/>
    </row>
    <row r="13885" spans="4:4">
      <c r="D13885" s="94"/>
    </row>
    <row r="13886" spans="4:4">
      <c r="D13886" s="94"/>
    </row>
    <row r="13887" spans="4:4">
      <c r="D13887" s="94"/>
    </row>
    <row r="13888" spans="4:4">
      <c r="D13888" s="94"/>
    </row>
    <row r="13889" spans="4:4">
      <c r="D13889" s="94"/>
    </row>
    <row r="13890" spans="4:4">
      <c r="D13890" s="94"/>
    </row>
    <row r="13891" spans="4:4">
      <c r="D13891" s="94"/>
    </row>
    <row r="13892" spans="4:4">
      <c r="D13892" s="94"/>
    </row>
    <row r="13893" spans="4:4">
      <c r="D13893" s="94"/>
    </row>
    <row r="13894" spans="4:4">
      <c r="D13894" s="94"/>
    </row>
    <row r="13895" spans="4:4">
      <c r="D13895" s="94"/>
    </row>
    <row r="13896" spans="4:4">
      <c r="D13896" s="94"/>
    </row>
    <row r="13897" spans="4:4">
      <c r="D13897" s="94"/>
    </row>
    <row r="13898" spans="4:4">
      <c r="D13898" s="94"/>
    </row>
    <row r="13899" spans="4:4">
      <c r="D13899" s="94"/>
    </row>
    <row r="13900" spans="4:4">
      <c r="D13900" s="94"/>
    </row>
    <row r="13901" spans="4:4">
      <c r="D13901" s="94"/>
    </row>
    <row r="13902" spans="4:4">
      <c r="D13902" s="94"/>
    </row>
    <row r="13903" spans="4:4">
      <c r="D13903" s="94"/>
    </row>
    <row r="13904" spans="4:4">
      <c r="D13904" s="94"/>
    </row>
    <row r="13905" spans="4:4">
      <c r="D13905" s="94"/>
    </row>
    <row r="13906" spans="4:4">
      <c r="D13906" s="94"/>
    </row>
    <row r="13907" spans="4:4">
      <c r="D13907" s="94"/>
    </row>
    <row r="13908" spans="4:4">
      <c r="D13908" s="94"/>
    </row>
    <row r="13909" spans="4:4">
      <c r="D13909" s="94"/>
    </row>
    <row r="13910" spans="4:4">
      <c r="D13910" s="94"/>
    </row>
    <row r="13911" spans="4:4">
      <c r="D13911" s="94"/>
    </row>
    <row r="13912" spans="4:4">
      <c r="D13912" s="94"/>
    </row>
    <row r="13913" spans="4:4">
      <c r="D13913" s="94"/>
    </row>
    <row r="13914" spans="4:4">
      <c r="D13914" s="94"/>
    </row>
    <row r="13915" spans="4:4">
      <c r="D13915" s="94"/>
    </row>
    <row r="13916" spans="4:4">
      <c r="D13916" s="94"/>
    </row>
    <row r="13917" spans="4:4">
      <c r="D13917" s="94"/>
    </row>
    <row r="13918" spans="4:4">
      <c r="D13918" s="94"/>
    </row>
    <row r="13919" spans="4:4">
      <c r="D13919" s="94"/>
    </row>
    <row r="13920" spans="4:4">
      <c r="D13920" s="94"/>
    </row>
    <row r="13921" spans="4:4">
      <c r="D13921" s="94"/>
    </row>
    <row r="13922" spans="4:4">
      <c r="D13922" s="94"/>
    </row>
    <row r="13923" spans="4:4">
      <c r="D13923" s="94"/>
    </row>
    <row r="13924" spans="4:4">
      <c r="D13924" s="94"/>
    </row>
    <row r="13925" spans="4:4">
      <c r="D13925" s="94"/>
    </row>
    <row r="13926" spans="4:4">
      <c r="D13926" s="94"/>
    </row>
    <row r="13927" spans="4:4">
      <c r="D13927" s="94"/>
    </row>
    <row r="13928" spans="4:4">
      <c r="D13928" s="94"/>
    </row>
    <row r="13929" spans="4:4">
      <c r="D13929" s="94"/>
    </row>
    <row r="13930" spans="4:4">
      <c r="D13930" s="94"/>
    </row>
    <row r="13931" spans="4:4">
      <c r="D13931" s="94"/>
    </row>
    <row r="13932" spans="4:4">
      <c r="D13932" s="94"/>
    </row>
    <row r="13933" spans="4:4">
      <c r="D13933" s="94"/>
    </row>
    <row r="13934" spans="4:4">
      <c r="D13934" s="94"/>
    </row>
    <row r="13935" spans="4:4">
      <c r="D13935" s="94"/>
    </row>
    <row r="13936" spans="4:4">
      <c r="D13936" s="94"/>
    </row>
    <row r="13937" spans="4:4">
      <c r="D13937" s="94"/>
    </row>
    <row r="13938" spans="4:4">
      <c r="D13938" s="94"/>
    </row>
    <row r="13939" spans="4:4">
      <c r="D13939" s="94"/>
    </row>
    <row r="13940" spans="4:4">
      <c r="D13940" s="94"/>
    </row>
    <row r="13941" spans="4:4">
      <c r="D13941" s="94"/>
    </row>
    <row r="13942" spans="4:4">
      <c r="D13942" s="94"/>
    </row>
    <row r="13943" spans="4:4">
      <c r="D13943" s="94"/>
    </row>
    <row r="13944" spans="4:4">
      <c r="D13944" s="94"/>
    </row>
    <row r="13945" spans="4:4">
      <c r="D13945" s="94"/>
    </row>
    <row r="13946" spans="4:4">
      <c r="D13946" s="94"/>
    </row>
    <row r="13947" spans="4:4">
      <c r="D13947" s="94"/>
    </row>
    <row r="13948" spans="4:4">
      <c r="D13948" s="94"/>
    </row>
    <row r="13949" spans="4:4">
      <c r="D13949" s="94"/>
    </row>
    <row r="13950" spans="4:4">
      <c r="D13950" s="94"/>
    </row>
    <row r="13951" spans="4:4">
      <c r="D13951" s="94"/>
    </row>
    <row r="13952" spans="4:4">
      <c r="D13952" s="94"/>
    </row>
    <row r="13953" spans="4:4">
      <c r="D13953" s="94"/>
    </row>
    <row r="13954" spans="4:4">
      <c r="D13954" s="94"/>
    </row>
    <row r="13955" spans="4:4">
      <c r="D13955" s="94"/>
    </row>
    <row r="13956" spans="4:4">
      <c r="D13956" s="94"/>
    </row>
    <row r="13957" spans="4:4">
      <c r="D13957" s="94"/>
    </row>
    <row r="13958" spans="4:4">
      <c r="D13958" s="94"/>
    </row>
    <row r="13959" spans="4:4">
      <c r="D13959" s="94"/>
    </row>
    <row r="13960" spans="4:4">
      <c r="D13960" s="94"/>
    </row>
    <row r="13961" spans="4:4">
      <c r="D13961" s="94"/>
    </row>
    <row r="13962" spans="4:4">
      <c r="D13962" s="94"/>
    </row>
    <row r="13963" spans="4:4">
      <c r="D13963" s="94"/>
    </row>
    <row r="13964" spans="4:4">
      <c r="D13964" s="94"/>
    </row>
    <row r="13965" spans="4:4">
      <c r="D13965" s="94"/>
    </row>
    <row r="13966" spans="4:4">
      <c r="D13966" s="94"/>
    </row>
    <row r="13967" spans="4:4">
      <c r="D13967" s="94"/>
    </row>
    <row r="13968" spans="4:4">
      <c r="D13968" s="94"/>
    </row>
    <row r="13969" spans="4:4">
      <c r="D13969" s="94"/>
    </row>
    <row r="13970" spans="4:4">
      <c r="D13970" s="94"/>
    </row>
    <row r="13971" spans="4:4">
      <c r="D13971" s="94"/>
    </row>
    <row r="13972" spans="4:4">
      <c r="D13972" s="94"/>
    </row>
    <row r="13973" spans="4:4">
      <c r="D13973" s="94"/>
    </row>
    <row r="13974" spans="4:4">
      <c r="D13974" s="94"/>
    </row>
    <row r="13975" spans="4:4">
      <c r="D13975" s="94"/>
    </row>
    <row r="13976" spans="4:4">
      <c r="D13976" s="94"/>
    </row>
    <row r="13977" spans="4:4">
      <c r="D13977" s="94"/>
    </row>
    <row r="13978" spans="4:4">
      <c r="D13978" s="94"/>
    </row>
    <row r="13979" spans="4:4">
      <c r="D13979" s="94"/>
    </row>
    <row r="13980" spans="4:4">
      <c r="D13980" s="94"/>
    </row>
    <row r="13981" spans="4:4">
      <c r="D13981" s="94"/>
    </row>
    <row r="13982" spans="4:4">
      <c r="D13982" s="94"/>
    </row>
    <row r="13983" spans="4:4">
      <c r="D13983" s="94"/>
    </row>
    <row r="13984" spans="4:4">
      <c r="D13984" s="94"/>
    </row>
    <row r="13985" spans="4:4">
      <c r="D13985" s="94"/>
    </row>
    <row r="13986" spans="4:4">
      <c r="D13986" s="94"/>
    </row>
    <row r="13987" spans="4:4">
      <c r="D13987" s="94"/>
    </row>
    <row r="13988" spans="4:4">
      <c r="D13988" s="94"/>
    </row>
    <row r="13989" spans="4:4">
      <c r="D13989" s="94"/>
    </row>
    <row r="13990" spans="4:4">
      <c r="D13990" s="94"/>
    </row>
    <row r="13991" spans="4:4">
      <c r="D13991" s="94"/>
    </row>
    <row r="13992" spans="4:4">
      <c r="D13992" s="94"/>
    </row>
    <row r="13993" spans="4:4">
      <c r="D13993" s="94"/>
    </row>
    <row r="13994" spans="4:4">
      <c r="D13994" s="94"/>
    </row>
    <row r="13995" spans="4:4">
      <c r="D13995" s="94"/>
    </row>
    <row r="13996" spans="4:4">
      <c r="D13996" s="94"/>
    </row>
    <row r="13997" spans="4:4">
      <c r="D13997" s="94"/>
    </row>
    <row r="13998" spans="4:4">
      <c r="D13998" s="94"/>
    </row>
    <row r="13999" spans="4:4">
      <c r="D13999" s="94"/>
    </row>
    <row r="14000" spans="4:4">
      <c r="D14000" s="94"/>
    </row>
    <row r="14001" spans="4:4">
      <c r="D14001" s="94"/>
    </row>
    <row r="14002" spans="4:4">
      <c r="D14002" s="94"/>
    </row>
    <row r="14003" spans="4:4">
      <c r="D14003" s="94"/>
    </row>
    <row r="14004" spans="4:4">
      <c r="D14004" s="94"/>
    </row>
    <row r="14005" spans="4:4">
      <c r="D14005" s="94"/>
    </row>
    <row r="14006" spans="4:4">
      <c r="D14006" s="94"/>
    </row>
    <row r="14007" spans="4:4">
      <c r="D14007" s="94"/>
    </row>
    <row r="14008" spans="4:4">
      <c r="D14008" s="94"/>
    </row>
    <row r="14009" spans="4:4">
      <c r="D14009" s="94"/>
    </row>
    <row r="14010" spans="4:4">
      <c r="D14010" s="94"/>
    </row>
    <row r="14011" spans="4:4">
      <c r="D14011" s="94"/>
    </row>
    <row r="14012" spans="4:4">
      <c r="D14012" s="94"/>
    </row>
    <row r="14013" spans="4:4">
      <c r="D14013" s="94"/>
    </row>
    <row r="14014" spans="4:4">
      <c r="D14014" s="94"/>
    </row>
    <row r="14015" spans="4:4">
      <c r="D14015" s="94"/>
    </row>
    <row r="14016" spans="4:4">
      <c r="D14016" s="94"/>
    </row>
    <row r="14017" spans="4:4">
      <c r="D14017" s="94"/>
    </row>
    <row r="14018" spans="4:4">
      <c r="D14018" s="94"/>
    </row>
    <row r="14019" spans="4:4">
      <c r="D14019" s="94"/>
    </row>
    <row r="14020" spans="4:4">
      <c r="D14020" s="94"/>
    </row>
    <row r="14021" spans="4:4">
      <c r="D14021" s="94"/>
    </row>
    <row r="14022" spans="4:4">
      <c r="D14022" s="94"/>
    </row>
    <row r="14023" spans="4:4">
      <c r="D14023" s="94"/>
    </row>
    <row r="14024" spans="4:4">
      <c r="D14024" s="94"/>
    </row>
    <row r="14025" spans="4:4">
      <c r="D14025" s="94"/>
    </row>
    <row r="14026" spans="4:4">
      <c r="D14026" s="94"/>
    </row>
    <row r="14027" spans="4:4">
      <c r="D14027" s="94"/>
    </row>
    <row r="14028" spans="4:4">
      <c r="D14028" s="94"/>
    </row>
    <row r="14029" spans="4:4">
      <c r="D14029" s="94"/>
    </row>
    <row r="14030" spans="4:4">
      <c r="D14030" s="94"/>
    </row>
    <row r="14031" spans="4:4">
      <c r="D14031" s="94"/>
    </row>
    <row r="14032" spans="4:4">
      <c r="D14032" s="94"/>
    </row>
    <row r="14033" spans="4:4">
      <c r="D14033" s="94"/>
    </row>
    <row r="14034" spans="4:4">
      <c r="D14034" s="94"/>
    </row>
    <row r="14035" spans="4:4">
      <c r="D14035" s="94"/>
    </row>
    <row r="14036" spans="4:4">
      <c r="D14036" s="94"/>
    </row>
    <row r="14037" spans="4:4">
      <c r="D14037" s="94"/>
    </row>
    <row r="14038" spans="4:4">
      <c r="D14038" s="94"/>
    </row>
    <row r="14039" spans="4:4">
      <c r="D14039" s="94"/>
    </row>
    <row r="14040" spans="4:4">
      <c r="D14040" s="94"/>
    </row>
    <row r="14041" spans="4:4">
      <c r="D14041" s="94"/>
    </row>
    <row r="14042" spans="4:4">
      <c r="D14042" s="94"/>
    </row>
    <row r="14043" spans="4:4">
      <c r="D14043" s="94"/>
    </row>
    <row r="14044" spans="4:4">
      <c r="D14044" s="94"/>
    </row>
    <row r="14045" spans="4:4">
      <c r="D14045" s="94"/>
    </row>
    <row r="14046" spans="4:4">
      <c r="D14046" s="94"/>
    </row>
    <row r="14047" spans="4:4">
      <c r="D14047" s="94"/>
    </row>
    <row r="14048" spans="4:4">
      <c r="D14048" s="94"/>
    </row>
    <row r="14049" spans="4:4">
      <c r="D14049" s="94"/>
    </row>
    <row r="14050" spans="4:4">
      <c r="D14050" s="94"/>
    </row>
    <row r="14051" spans="4:4">
      <c r="D14051" s="94"/>
    </row>
    <row r="14052" spans="4:4">
      <c r="D14052" s="94"/>
    </row>
    <row r="14053" spans="4:4">
      <c r="D14053" s="94"/>
    </row>
    <row r="14054" spans="4:4">
      <c r="D14054" s="94"/>
    </row>
    <row r="14055" spans="4:4">
      <c r="D14055" s="94"/>
    </row>
    <row r="14056" spans="4:4">
      <c r="D14056" s="94"/>
    </row>
    <row r="14057" spans="4:4">
      <c r="D14057" s="94"/>
    </row>
    <row r="14058" spans="4:4">
      <c r="D14058" s="94"/>
    </row>
    <row r="14059" spans="4:4">
      <c r="D14059" s="94"/>
    </row>
    <row r="14060" spans="4:4">
      <c r="D14060" s="94"/>
    </row>
    <row r="14061" spans="4:4">
      <c r="D14061" s="94"/>
    </row>
    <row r="14062" spans="4:4">
      <c r="D14062" s="94"/>
    </row>
    <row r="14063" spans="4:4">
      <c r="D14063" s="94"/>
    </row>
    <row r="14064" spans="4:4">
      <c r="D14064" s="94"/>
    </row>
    <row r="14065" spans="4:4">
      <c r="D14065" s="94"/>
    </row>
    <row r="14066" spans="4:4">
      <c r="D14066" s="94"/>
    </row>
    <row r="14067" spans="4:4">
      <c r="D14067" s="94"/>
    </row>
    <row r="14068" spans="4:4">
      <c r="D14068" s="94"/>
    </row>
    <row r="14069" spans="4:4">
      <c r="D14069" s="94"/>
    </row>
    <row r="14070" spans="4:4">
      <c r="D14070" s="94"/>
    </row>
    <row r="14071" spans="4:4">
      <c r="D14071" s="94"/>
    </row>
    <row r="14072" spans="4:4">
      <c r="D14072" s="94"/>
    </row>
    <row r="14073" spans="4:4">
      <c r="D14073" s="94"/>
    </row>
    <row r="14074" spans="4:4">
      <c r="D14074" s="94"/>
    </row>
    <row r="14075" spans="4:4">
      <c r="D14075" s="94"/>
    </row>
    <row r="14076" spans="4:4">
      <c r="D14076" s="94"/>
    </row>
    <row r="14077" spans="4:4">
      <c r="D14077" s="94"/>
    </row>
    <row r="14078" spans="4:4">
      <c r="D14078" s="94"/>
    </row>
    <row r="14079" spans="4:4">
      <c r="D14079" s="94"/>
    </row>
    <row r="14080" spans="4:4">
      <c r="D14080" s="94"/>
    </row>
    <row r="14081" spans="4:4">
      <c r="D14081" s="94"/>
    </row>
    <row r="14082" spans="4:4">
      <c r="D14082" s="94"/>
    </row>
    <row r="14083" spans="4:4">
      <c r="D14083" s="94"/>
    </row>
    <row r="14084" spans="4:4">
      <c r="D14084" s="94"/>
    </row>
    <row r="14085" spans="4:4">
      <c r="D14085" s="94"/>
    </row>
    <row r="14086" spans="4:4">
      <c r="D14086" s="94"/>
    </row>
    <row r="14087" spans="4:4">
      <c r="D14087" s="94"/>
    </row>
    <row r="14088" spans="4:4">
      <c r="D14088" s="94"/>
    </row>
    <row r="14089" spans="4:4">
      <c r="D14089" s="94"/>
    </row>
    <row r="14090" spans="4:4">
      <c r="D14090" s="94"/>
    </row>
    <row r="14091" spans="4:4">
      <c r="D14091" s="94"/>
    </row>
    <row r="14092" spans="4:4">
      <c r="D14092" s="94"/>
    </row>
    <row r="14093" spans="4:4">
      <c r="D14093" s="94"/>
    </row>
    <row r="14094" spans="4:4">
      <c r="D14094" s="94"/>
    </row>
    <row r="14095" spans="4:4">
      <c r="D14095" s="94"/>
    </row>
    <row r="14096" spans="4:4">
      <c r="D14096" s="94"/>
    </row>
    <row r="14097" spans="4:4">
      <c r="D14097" s="94"/>
    </row>
    <row r="14098" spans="4:4">
      <c r="D14098" s="94"/>
    </row>
    <row r="14099" spans="4:4">
      <c r="D14099" s="94"/>
    </row>
    <row r="14100" spans="4:4">
      <c r="D14100" s="94"/>
    </row>
    <row r="14101" spans="4:4">
      <c r="D14101" s="94"/>
    </row>
    <row r="14102" spans="4:4">
      <c r="D14102" s="94"/>
    </row>
    <row r="14103" spans="4:4">
      <c r="D14103" s="94"/>
    </row>
    <row r="14104" spans="4:4">
      <c r="D14104" s="94"/>
    </row>
    <row r="14105" spans="4:4">
      <c r="D14105" s="94"/>
    </row>
    <row r="14106" spans="4:4">
      <c r="D14106" s="94"/>
    </row>
    <row r="14107" spans="4:4">
      <c r="D14107" s="94"/>
    </row>
    <row r="14108" spans="4:4">
      <c r="D14108" s="94"/>
    </row>
    <row r="14109" spans="4:4">
      <c r="D14109" s="94"/>
    </row>
    <row r="14110" spans="4:4">
      <c r="D14110" s="94"/>
    </row>
    <row r="14111" spans="4:4">
      <c r="D14111" s="94"/>
    </row>
    <row r="14112" spans="4:4">
      <c r="D14112" s="94"/>
    </row>
    <row r="14113" spans="4:4">
      <c r="D14113" s="94"/>
    </row>
    <row r="14114" spans="4:4">
      <c r="D14114" s="94"/>
    </row>
    <row r="14115" spans="4:4">
      <c r="D14115" s="94"/>
    </row>
    <row r="14116" spans="4:4">
      <c r="D14116" s="94"/>
    </row>
    <row r="14117" spans="4:4">
      <c r="D14117" s="94"/>
    </row>
    <row r="14118" spans="4:4">
      <c r="D14118" s="94"/>
    </row>
    <row r="14119" spans="4:4">
      <c r="D14119" s="94"/>
    </row>
    <row r="14120" spans="4:4">
      <c r="D14120" s="94"/>
    </row>
    <row r="14121" spans="4:4">
      <c r="D14121" s="94"/>
    </row>
    <row r="14122" spans="4:4">
      <c r="D14122" s="94"/>
    </row>
    <row r="14123" spans="4:4">
      <c r="D14123" s="94"/>
    </row>
    <row r="14124" spans="4:4">
      <c r="D14124" s="94"/>
    </row>
    <row r="14125" spans="4:4">
      <c r="D14125" s="94"/>
    </row>
    <row r="14126" spans="4:4">
      <c r="D14126" s="94"/>
    </row>
    <row r="14127" spans="4:4">
      <c r="D14127" s="94"/>
    </row>
    <row r="14128" spans="4:4">
      <c r="D14128" s="94"/>
    </row>
    <row r="14129" spans="4:4">
      <c r="D14129" s="94"/>
    </row>
    <row r="14130" spans="4:4">
      <c r="D14130" s="94"/>
    </row>
    <row r="14131" spans="4:4">
      <c r="D14131" s="94"/>
    </row>
    <row r="14132" spans="4:4">
      <c r="D14132" s="94"/>
    </row>
    <row r="14133" spans="4:4">
      <c r="D14133" s="94"/>
    </row>
    <row r="14134" spans="4:4">
      <c r="D14134" s="94"/>
    </row>
    <row r="14135" spans="4:4">
      <c r="D14135" s="94"/>
    </row>
    <row r="14136" spans="4:4">
      <c r="D14136" s="94"/>
    </row>
    <row r="14137" spans="4:4">
      <c r="D14137" s="94"/>
    </row>
    <row r="14138" spans="4:4">
      <c r="D14138" s="94"/>
    </row>
    <row r="14139" spans="4:4">
      <c r="D14139" s="94"/>
    </row>
    <row r="14140" spans="4:4">
      <c r="D14140" s="94"/>
    </row>
    <row r="14141" spans="4:4">
      <c r="D14141" s="94"/>
    </row>
    <row r="14142" spans="4:4">
      <c r="D14142" s="94"/>
    </row>
    <row r="14143" spans="4:4">
      <c r="D14143" s="94"/>
    </row>
    <row r="14144" spans="4:4">
      <c r="D14144" s="94"/>
    </row>
    <row r="14145" spans="4:4">
      <c r="D14145" s="94"/>
    </row>
    <row r="14146" spans="4:4">
      <c r="D14146" s="94"/>
    </row>
    <row r="14147" spans="4:4">
      <c r="D14147" s="94"/>
    </row>
    <row r="14148" spans="4:4">
      <c r="D14148" s="94"/>
    </row>
    <row r="14149" spans="4:4">
      <c r="D14149" s="94"/>
    </row>
    <row r="14150" spans="4:4">
      <c r="D14150" s="94"/>
    </row>
    <row r="14151" spans="4:4">
      <c r="D14151" s="94"/>
    </row>
    <row r="14152" spans="4:4">
      <c r="D14152" s="94"/>
    </row>
    <row r="14153" spans="4:4">
      <c r="D14153" s="94"/>
    </row>
    <row r="14154" spans="4:4">
      <c r="D14154" s="94"/>
    </row>
    <row r="14155" spans="4:4">
      <c r="D14155" s="94"/>
    </row>
    <row r="14156" spans="4:4">
      <c r="D14156" s="94"/>
    </row>
    <row r="14157" spans="4:4">
      <c r="D14157" s="94"/>
    </row>
    <row r="14158" spans="4:4">
      <c r="D14158" s="94"/>
    </row>
    <row r="14159" spans="4:4">
      <c r="D14159" s="94"/>
    </row>
    <row r="14160" spans="4:4">
      <c r="D14160" s="94"/>
    </row>
    <row r="14161" spans="4:4">
      <c r="D14161" s="94"/>
    </row>
    <row r="14162" spans="4:4">
      <c r="D14162" s="94"/>
    </row>
    <row r="14163" spans="4:4">
      <c r="D14163" s="94"/>
    </row>
    <row r="14164" spans="4:4">
      <c r="D14164" s="94"/>
    </row>
    <row r="14165" spans="4:4">
      <c r="D14165" s="94"/>
    </row>
    <row r="14166" spans="4:4">
      <c r="D14166" s="94"/>
    </row>
    <row r="14167" spans="4:4">
      <c r="D14167" s="94"/>
    </row>
    <row r="14168" spans="4:4">
      <c r="D14168" s="94"/>
    </row>
    <row r="14169" spans="4:4">
      <c r="D14169" s="94"/>
    </row>
    <row r="14170" spans="4:4">
      <c r="D14170" s="94"/>
    </row>
    <row r="14171" spans="4:4">
      <c r="D14171" s="94"/>
    </row>
    <row r="14172" spans="4:4">
      <c r="D14172" s="94"/>
    </row>
    <row r="14173" spans="4:4">
      <c r="D14173" s="94"/>
    </row>
    <row r="14174" spans="4:4">
      <c r="D14174" s="94"/>
    </row>
    <row r="14175" spans="4:4">
      <c r="D14175" s="94"/>
    </row>
    <row r="14176" spans="4:4">
      <c r="D14176" s="94"/>
    </row>
    <row r="14177" spans="4:4">
      <c r="D14177" s="94"/>
    </row>
    <row r="14178" spans="4:4">
      <c r="D14178" s="94"/>
    </row>
    <row r="14179" spans="4:4">
      <c r="D14179" s="94"/>
    </row>
    <row r="14180" spans="4:4">
      <c r="D14180" s="94"/>
    </row>
    <row r="14181" spans="4:4">
      <c r="D14181" s="94"/>
    </row>
    <row r="14182" spans="4:4">
      <c r="D14182" s="94"/>
    </row>
    <row r="14183" spans="4:4">
      <c r="D14183" s="94"/>
    </row>
    <row r="14184" spans="4:4">
      <c r="D14184" s="94"/>
    </row>
    <row r="14185" spans="4:4">
      <c r="D14185" s="94"/>
    </row>
    <row r="14186" spans="4:4">
      <c r="D14186" s="94"/>
    </row>
    <row r="14187" spans="4:4">
      <c r="D14187" s="94"/>
    </row>
    <row r="14188" spans="4:4">
      <c r="D14188" s="94"/>
    </row>
    <row r="14189" spans="4:4">
      <c r="D14189" s="94"/>
    </row>
    <row r="14190" spans="4:4">
      <c r="D14190" s="94"/>
    </row>
    <row r="14191" spans="4:4">
      <c r="D14191" s="94"/>
    </row>
    <row r="14192" spans="4:4">
      <c r="D14192" s="94"/>
    </row>
    <row r="14193" spans="4:4">
      <c r="D14193" s="94"/>
    </row>
    <row r="14194" spans="4:4">
      <c r="D14194" s="94"/>
    </row>
    <row r="14195" spans="4:4">
      <c r="D14195" s="94"/>
    </row>
    <row r="14196" spans="4:4">
      <c r="D14196" s="94"/>
    </row>
    <row r="14197" spans="4:4">
      <c r="D14197" s="94"/>
    </row>
    <row r="14198" spans="4:4">
      <c r="D14198" s="94"/>
    </row>
    <row r="14199" spans="4:4">
      <c r="D14199" s="94"/>
    </row>
    <row r="14200" spans="4:4">
      <c r="D14200" s="94"/>
    </row>
    <row r="14201" spans="4:4">
      <c r="D14201" s="94"/>
    </row>
    <row r="14202" spans="4:4">
      <c r="D14202" s="94"/>
    </row>
    <row r="14203" spans="4:4">
      <c r="D14203" s="94"/>
    </row>
    <row r="14204" spans="4:4">
      <c r="D14204" s="94"/>
    </row>
    <row r="14205" spans="4:4">
      <c r="D14205" s="94"/>
    </row>
    <row r="14206" spans="4:4">
      <c r="D14206" s="94"/>
    </row>
    <row r="14207" spans="4:4">
      <c r="D14207" s="94"/>
    </row>
    <row r="14208" spans="4:4">
      <c r="D14208" s="94"/>
    </row>
    <row r="14209" spans="4:4">
      <c r="D14209" s="94"/>
    </row>
    <row r="14210" spans="4:4">
      <c r="D14210" s="94"/>
    </row>
    <row r="14211" spans="4:4">
      <c r="D14211" s="94"/>
    </row>
    <row r="14212" spans="4:4">
      <c r="D14212" s="94"/>
    </row>
    <row r="14213" spans="4:4">
      <c r="D14213" s="94"/>
    </row>
    <row r="14214" spans="4:4">
      <c r="D14214" s="94"/>
    </row>
    <row r="14215" spans="4:4">
      <c r="D14215" s="94"/>
    </row>
    <row r="14216" spans="4:4">
      <c r="D14216" s="94"/>
    </row>
    <row r="14217" spans="4:4">
      <c r="D14217" s="94"/>
    </row>
    <row r="14218" spans="4:4">
      <c r="D14218" s="94"/>
    </row>
    <row r="14219" spans="4:4">
      <c r="D14219" s="94"/>
    </row>
    <row r="14220" spans="4:4">
      <c r="D14220" s="94"/>
    </row>
    <row r="14221" spans="4:4">
      <c r="D14221" s="94"/>
    </row>
    <row r="14222" spans="4:4">
      <c r="D14222" s="94"/>
    </row>
    <row r="14223" spans="4:4">
      <c r="D14223" s="94"/>
    </row>
    <row r="14224" spans="4:4">
      <c r="D14224" s="94"/>
    </row>
    <row r="14225" spans="4:4">
      <c r="D14225" s="94"/>
    </row>
    <row r="14226" spans="4:4">
      <c r="D14226" s="94"/>
    </row>
    <row r="14227" spans="4:4">
      <c r="D14227" s="94"/>
    </row>
    <row r="14228" spans="4:4">
      <c r="D14228" s="94"/>
    </row>
    <row r="14229" spans="4:4">
      <c r="D14229" s="94"/>
    </row>
    <row r="14230" spans="4:4">
      <c r="D14230" s="94"/>
    </row>
    <row r="14231" spans="4:4">
      <c r="D14231" s="94"/>
    </row>
    <row r="14232" spans="4:4">
      <c r="D14232" s="94"/>
    </row>
    <row r="14233" spans="4:4">
      <c r="D14233" s="94"/>
    </row>
    <row r="14234" spans="4:4">
      <c r="D14234" s="94"/>
    </row>
    <row r="14235" spans="4:4">
      <c r="D14235" s="94"/>
    </row>
    <row r="14236" spans="4:4">
      <c r="D14236" s="94"/>
    </row>
    <row r="14237" spans="4:4">
      <c r="D14237" s="94"/>
    </row>
    <row r="14238" spans="4:4">
      <c r="D14238" s="94"/>
    </row>
    <row r="14239" spans="4:4">
      <c r="D14239" s="94"/>
    </row>
    <row r="14240" spans="4:4">
      <c r="D14240" s="94"/>
    </row>
    <row r="14241" spans="4:4">
      <c r="D14241" s="94"/>
    </row>
    <row r="14242" spans="4:4">
      <c r="D14242" s="94"/>
    </row>
    <row r="14243" spans="4:4">
      <c r="D14243" s="94"/>
    </row>
    <row r="14244" spans="4:4">
      <c r="D14244" s="94"/>
    </row>
    <row r="14245" spans="4:4">
      <c r="D14245" s="94"/>
    </row>
    <row r="14246" spans="4:4">
      <c r="D14246" s="94"/>
    </row>
    <row r="14247" spans="4:4">
      <c r="D14247" s="94"/>
    </row>
    <row r="14248" spans="4:4">
      <c r="D14248" s="94"/>
    </row>
    <row r="14249" spans="4:4">
      <c r="D14249" s="94"/>
    </row>
    <row r="14250" spans="4:4">
      <c r="D14250" s="94"/>
    </row>
    <row r="14251" spans="4:4">
      <c r="D14251" s="94"/>
    </row>
    <row r="14252" spans="4:4">
      <c r="D14252" s="94"/>
    </row>
    <row r="14253" spans="4:4">
      <c r="D14253" s="94"/>
    </row>
    <row r="14254" spans="4:4">
      <c r="D14254" s="94"/>
    </row>
    <row r="14255" spans="4:4">
      <c r="D14255" s="94"/>
    </row>
    <row r="14256" spans="4:4">
      <c r="D14256" s="94"/>
    </row>
    <row r="14257" spans="4:4">
      <c r="D14257" s="94"/>
    </row>
    <row r="14258" spans="4:4">
      <c r="D14258" s="94"/>
    </row>
    <row r="14259" spans="4:4">
      <c r="D14259" s="94"/>
    </row>
    <row r="14260" spans="4:4">
      <c r="D14260" s="94"/>
    </row>
    <row r="14261" spans="4:4">
      <c r="D14261" s="94"/>
    </row>
    <row r="14262" spans="4:4">
      <c r="D14262" s="94"/>
    </row>
    <row r="14263" spans="4:4">
      <c r="D14263" s="94"/>
    </row>
    <row r="14264" spans="4:4">
      <c r="D14264" s="94"/>
    </row>
    <row r="14265" spans="4:4">
      <c r="D14265" s="94"/>
    </row>
    <row r="14266" spans="4:4">
      <c r="D14266" s="94"/>
    </row>
    <row r="14267" spans="4:4">
      <c r="D14267" s="94"/>
    </row>
    <row r="14268" spans="4:4">
      <c r="D14268" s="94"/>
    </row>
    <row r="14269" spans="4:4">
      <c r="D14269" s="94"/>
    </row>
    <row r="14270" spans="4:4">
      <c r="D14270" s="94"/>
    </row>
    <row r="14271" spans="4:4">
      <c r="D14271" s="94"/>
    </row>
    <row r="14272" spans="4:4">
      <c r="D14272" s="94"/>
    </row>
    <row r="14273" spans="4:4">
      <c r="D14273" s="94"/>
    </row>
    <row r="14274" spans="4:4">
      <c r="D14274" s="94"/>
    </row>
    <row r="14275" spans="4:4">
      <c r="D14275" s="94"/>
    </row>
    <row r="14276" spans="4:4">
      <c r="D14276" s="94"/>
    </row>
    <row r="14277" spans="4:4">
      <c r="D14277" s="94"/>
    </row>
    <row r="14278" spans="4:4">
      <c r="D14278" s="94"/>
    </row>
    <row r="14279" spans="4:4">
      <c r="D14279" s="94"/>
    </row>
    <row r="14280" spans="4:4">
      <c r="D14280" s="94"/>
    </row>
    <row r="14281" spans="4:4">
      <c r="D14281" s="94"/>
    </row>
    <row r="14282" spans="4:4">
      <c r="D14282" s="94"/>
    </row>
    <row r="14283" spans="4:4">
      <c r="D14283" s="94"/>
    </row>
    <row r="14284" spans="4:4">
      <c r="D14284" s="94"/>
    </row>
    <row r="14285" spans="4:4">
      <c r="D14285" s="94"/>
    </row>
    <row r="14286" spans="4:4">
      <c r="D14286" s="94"/>
    </row>
    <row r="14287" spans="4:4">
      <c r="D14287" s="94"/>
    </row>
    <row r="14288" spans="4:4">
      <c r="D14288" s="94"/>
    </row>
    <row r="14289" spans="4:4">
      <c r="D14289" s="94"/>
    </row>
    <row r="14290" spans="4:4">
      <c r="D14290" s="94"/>
    </row>
    <row r="14291" spans="4:4">
      <c r="D14291" s="94"/>
    </row>
    <row r="14292" spans="4:4">
      <c r="D14292" s="94"/>
    </row>
    <row r="14293" spans="4:4">
      <c r="D14293" s="94"/>
    </row>
    <row r="14294" spans="4:4">
      <c r="D14294" s="94"/>
    </row>
    <row r="14295" spans="4:4">
      <c r="D14295" s="94"/>
    </row>
    <row r="14296" spans="4:4">
      <c r="D14296" s="94"/>
    </row>
    <row r="14297" spans="4:4">
      <c r="D14297" s="94"/>
    </row>
    <row r="14298" spans="4:4">
      <c r="D14298" s="94"/>
    </row>
    <row r="14299" spans="4:4">
      <c r="D14299" s="94"/>
    </row>
    <row r="14300" spans="4:4">
      <c r="D14300" s="94"/>
    </row>
    <row r="14301" spans="4:4">
      <c r="D14301" s="94"/>
    </row>
    <row r="14302" spans="4:4">
      <c r="D14302" s="94"/>
    </row>
    <row r="14303" spans="4:4">
      <c r="D14303" s="94"/>
    </row>
    <row r="14304" spans="4:4">
      <c r="D14304" s="94"/>
    </row>
    <row r="14305" spans="4:4">
      <c r="D14305" s="94"/>
    </row>
    <row r="14306" spans="4:4">
      <c r="D14306" s="94"/>
    </row>
    <row r="14307" spans="4:4">
      <c r="D14307" s="94"/>
    </row>
    <row r="14308" spans="4:4">
      <c r="D14308" s="94"/>
    </row>
    <row r="14309" spans="4:4">
      <c r="D14309" s="94"/>
    </row>
    <row r="14310" spans="4:4">
      <c r="D14310" s="94"/>
    </row>
    <row r="14311" spans="4:4">
      <c r="D14311" s="94"/>
    </row>
    <row r="14312" spans="4:4">
      <c r="D14312" s="94"/>
    </row>
    <row r="14313" spans="4:4">
      <c r="D14313" s="94"/>
    </row>
    <row r="14314" spans="4:4">
      <c r="D14314" s="94"/>
    </row>
    <row r="14315" spans="4:4">
      <c r="D14315" s="94"/>
    </row>
    <row r="14316" spans="4:4">
      <c r="D14316" s="94"/>
    </row>
    <row r="14317" spans="4:4">
      <c r="D14317" s="94"/>
    </row>
    <row r="14318" spans="4:4">
      <c r="D14318" s="94"/>
    </row>
    <row r="14319" spans="4:4">
      <c r="D14319" s="94"/>
    </row>
    <row r="14320" spans="4:4">
      <c r="D14320" s="94"/>
    </row>
    <row r="14321" spans="4:4">
      <c r="D14321" s="94"/>
    </row>
    <row r="14322" spans="4:4">
      <c r="D14322" s="94"/>
    </row>
    <row r="14323" spans="4:4">
      <c r="D14323" s="94"/>
    </row>
    <row r="14324" spans="4:4">
      <c r="D14324" s="94"/>
    </row>
    <row r="14325" spans="4:4">
      <c r="D14325" s="94"/>
    </row>
    <row r="14326" spans="4:4">
      <c r="D14326" s="94"/>
    </row>
    <row r="14327" spans="4:4">
      <c r="D14327" s="94"/>
    </row>
    <row r="14328" spans="4:4">
      <c r="D14328" s="94"/>
    </row>
    <row r="14329" spans="4:4">
      <c r="D14329" s="94"/>
    </row>
    <row r="14330" spans="4:4">
      <c r="D14330" s="94"/>
    </row>
    <row r="14331" spans="4:4">
      <c r="D14331" s="94"/>
    </row>
    <row r="14332" spans="4:4">
      <c r="D14332" s="94"/>
    </row>
    <row r="14333" spans="4:4">
      <c r="D14333" s="94"/>
    </row>
    <row r="14334" spans="4:4">
      <c r="D14334" s="94"/>
    </row>
    <row r="14335" spans="4:4">
      <c r="D14335" s="94"/>
    </row>
    <row r="14336" spans="4:4">
      <c r="D14336" s="94"/>
    </row>
    <row r="14337" spans="4:4">
      <c r="D14337" s="94"/>
    </row>
    <row r="14338" spans="4:4">
      <c r="D14338" s="94"/>
    </row>
    <row r="14339" spans="4:4">
      <c r="D14339" s="94"/>
    </row>
    <row r="14340" spans="4:4">
      <c r="D14340" s="94"/>
    </row>
    <row r="14341" spans="4:4">
      <c r="D14341" s="94"/>
    </row>
    <row r="14342" spans="4:4">
      <c r="D14342" s="94"/>
    </row>
    <row r="14343" spans="4:4">
      <c r="D14343" s="94"/>
    </row>
    <row r="14344" spans="4:4">
      <c r="D14344" s="94"/>
    </row>
    <row r="14345" spans="4:4">
      <c r="D14345" s="94"/>
    </row>
    <row r="14346" spans="4:4">
      <c r="D14346" s="94"/>
    </row>
    <row r="14347" spans="4:4">
      <c r="D14347" s="94"/>
    </row>
    <row r="14348" spans="4:4">
      <c r="D14348" s="94"/>
    </row>
    <row r="14349" spans="4:4">
      <c r="D14349" s="94"/>
    </row>
    <row r="14350" spans="4:4">
      <c r="D14350" s="94"/>
    </row>
    <row r="14351" spans="4:4">
      <c r="D14351" s="94"/>
    </row>
    <row r="14352" spans="4:4">
      <c r="D14352" s="94"/>
    </row>
    <row r="14353" spans="4:4">
      <c r="D14353" s="94"/>
    </row>
    <row r="14354" spans="4:4">
      <c r="D14354" s="94"/>
    </row>
    <row r="14355" spans="4:4">
      <c r="D14355" s="94"/>
    </row>
    <row r="14356" spans="4:4">
      <c r="D14356" s="94"/>
    </row>
    <row r="14357" spans="4:4">
      <c r="D14357" s="94"/>
    </row>
    <row r="14358" spans="4:4">
      <c r="D14358" s="94"/>
    </row>
    <row r="14359" spans="4:4">
      <c r="D14359" s="94"/>
    </row>
    <row r="14360" spans="4:4">
      <c r="D14360" s="94"/>
    </row>
    <row r="14361" spans="4:4">
      <c r="D14361" s="94"/>
    </row>
    <row r="14362" spans="4:4">
      <c r="D14362" s="94"/>
    </row>
    <row r="14363" spans="4:4">
      <c r="D14363" s="94"/>
    </row>
    <row r="14364" spans="4:4">
      <c r="D14364" s="94"/>
    </row>
    <row r="14365" spans="4:4">
      <c r="D14365" s="94"/>
    </row>
    <row r="14366" spans="4:4">
      <c r="D14366" s="94"/>
    </row>
    <row r="14367" spans="4:4">
      <c r="D14367" s="94"/>
    </row>
    <row r="14368" spans="4:4">
      <c r="D14368" s="94"/>
    </row>
    <row r="14369" spans="4:4">
      <c r="D14369" s="94"/>
    </row>
    <row r="14370" spans="4:4">
      <c r="D14370" s="94"/>
    </row>
    <row r="14371" spans="4:4">
      <c r="D14371" s="94"/>
    </row>
    <row r="14372" spans="4:4">
      <c r="D14372" s="94"/>
    </row>
    <row r="14373" spans="4:4">
      <c r="D14373" s="94"/>
    </row>
    <row r="14374" spans="4:4">
      <c r="D14374" s="94"/>
    </row>
    <row r="14375" spans="4:4">
      <c r="D14375" s="94"/>
    </row>
    <row r="14376" spans="4:4">
      <c r="D14376" s="94"/>
    </row>
    <row r="14377" spans="4:4">
      <c r="D14377" s="94"/>
    </row>
    <row r="14378" spans="4:4">
      <c r="D14378" s="94"/>
    </row>
    <row r="14379" spans="4:4">
      <c r="D14379" s="94"/>
    </row>
    <row r="14380" spans="4:4">
      <c r="D14380" s="94"/>
    </row>
    <row r="14381" spans="4:4">
      <c r="D14381" s="94"/>
    </row>
    <row r="14382" spans="4:4">
      <c r="D14382" s="94"/>
    </row>
    <row r="14383" spans="4:4">
      <c r="D14383" s="94"/>
    </row>
    <row r="14384" spans="4:4">
      <c r="D14384" s="94"/>
    </row>
    <row r="14385" spans="4:4">
      <c r="D14385" s="94"/>
    </row>
    <row r="14386" spans="4:4">
      <c r="D14386" s="94"/>
    </row>
    <row r="14387" spans="4:4">
      <c r="D14387" s="94"/>
    </row>
    <row r="14388" spans="4:4">
      <c r="D14388" s="94"/>
    </row>
    <row r="14389" spans="4:4">
      <c r="D14389" s="94"/>
    </row>
    <row r="14390" spans="4:4">
      <c r="D14390" s="94"/>
    </row>
    <row r="14391" spans="4:4">
      <c r="D14391" s="94"/>
    </row>
    <row r="14392" spans="4:4">
      <c r="D14392" s="94"/>
    </row>
    <row r="14393" spans="4:4">
      <c r="D14393" s="94"/>
    </row>
    <row r="14394" spans="4:4">
      <c r="D14394" s="94"/>
    </row>
    <row r="14395" spans="4:4">
      <c r="D14395" s="94"/>
    </row>
    <row r="14396" spans="4:4">
      <c r="D14396" s="94"/>
    </row>
    <row r="14397" spans="4:4">
      <c r="D14397" s="94"/>
    </row>
    <row r="14398" spans="4:4">
      <c r="D14398" s="94"/>
    </row>
    <row r="14399" spans="4:4">
      <c r="D14399" s="94"/>
    </row>
    <row r="14400" spans="4:4">
      <c r="D14400" s="94"/>
    </row>
    <row r="14401" spans="4:4">
      <c r="D14401" s="94"/>
    </row>
    <row r="14402" spans="4:4">
      <c r="D14402" s="94"/>
    </row>
    <row r="14403" spans="4:4">
      <c r="D14403" s="94"/>
    </row>
    <row r="14404" spans="4:4">
      <c r="D14404" s="94"/>
    </row>
    <row r="14405" spans="4:4">
      <c r="D14405" s="94"/>
    </row>
    <row r="14406" spans="4:4">
      <c r="D14406" s="94"/>
    </row>
    <row r="14407" spans="4:4">
      <c r="D14407" s="94"/>
    </row>
    <row r="14408" spans="4:4">
      <c r="D14408" s="94"/>
    </row>
    <row r="14409" spans="4:4">
      <c r="D14409" s="94"/>
    </row>
    <row r="14410" spans="4:4">
      <c r="D14410" s="94"/>
    </row>
    <row r="14411" spans="4:4">
      <c r="D14411" s="94"/>
    </row>
    <row r="14412" spans="4:4">
      <c r="D14412" s="94"/>
    </row>
    <row r="14413" spans="4:4">
      <c r="D14413" s="94"/>
    </row>
    <row r="14414" spans="4:4">
      <c r="D14414" s="94"/>
    </row>
    <row r="14415" spans="4:4">
      <c r="D14415" s="94"/>
    </row>
    <row r="14416" spans="4:4">
      <c r="D14416" s="94"/>
    </row>
    <row r="14417" spans="4:4">
      <c r="D14417" s="94"/>
    </row>
    <row r="14418" spans="4:4">
      <c r="D14418" s="94"/>
    </row>
    <row r="14419" spans="4:4">
      <c r="D14419" s="94"/>
    </row>
    <row r="14420" spans="4:4">
      <c r="D14420" s="94"/>
    </row>
    <row r="14421" spans="4:4">
      <c r="D14421" s="94"/>
    </row>
    <row r="14422" spans="4:4">
      <c r="D14422" s="94"/>
    </row>
    <row r="14423" spans="4:4">
      <c r="D14423" s="94"/>
    </row>
    <row r="14424" spans="4:4">
      <c r="D14424" s="94"/>
    </row>
    <row r="14425" spans="4:4">
      <c r="D14425" s="94"/>
    </row>
    <row r="14426" spans="4:4">
      <c r="D14426" s="94"/>
    </row>
    <row r="14427" spans="4:4">
      <c r="D14427" s="94"/>
    </row>
    <row r="14428" spans="4:4">
      <c r="D14428" s="94"/>
    </row>
    <row r="14429" spans="4:4">
      <c r="D14429" s="94"/>
    </row>
    <row r="14430" spans="4:4">
      <c r="D14430" s="94"/>
    </row>
    <row r="14431" spans="4:4">
      <c r="D14431" s="94"/>
    </row>
    <row r="14432" spans="4:4">
      <c r="D14432" s="94"/>
    </row>
    <row r="14433" spans="4:4">
      <c r="D14433" s="94"/>
    </row>
    <row r="14434" spans="4:4">
      <c r="D14434" s="94"/>
    </row>
    <row r="14435" spans="4:4">
      <c r="D14435" s="94"/>
    </row>
    <row r="14436" spans="4:4">
      <c r="D14436" s="94"/>
    </row>
    <row r="14437" spans="4:4">
      <c r="D14437" s="94"/>
    </row>
    <row r="14438" spans="4:4">
      <c r="D14438" s="94"/>
    </row>
    <row r="14439" spans="4:4">
      <c r="D14439" s="94"/>
    </row>
    <row r="14440" spans="4:4">
      <c r="D14440" s="94"/>
    </row>
    <row r="14441" spans="4:4">
      <c r="D14441" s="94"/>
    </row>
    <row r="14442" spans="4:4">
      <c r="D14442" s="94"/>
    </row>
    <row r="14443" spans="4:4">
      <c r="D14443" s="94"/>
    </row>
    <row r="14444" spans="4:4">
      <c r="D14444" s="94"/>
    </row>
    <row r="14445" spans="4:4">
      <c r="D14445" s="94"/>
    </row>
    <row r="14446" spans="4:4">
      <c r="D14446" s="94"/>
    </row>
    <row r="14447" spans="4:4">
      <c r="D14447" s="94"/>
    </row>
    <row r="14448" spans="4:4">
      <c r="D14448" s="94"/>
    </row>
    <row r="14449" spans="4:4">
      <c r="D14449" s="94"/>
    </row>
    <row r="14450" spans="4:4">
      <c r="D14450" s="94"/>
    </row>
    <row r="14451" spans="4:4">
      <c r="D14451" s="94"/>
    </row>
    <row r="14452" spans="4:4">
      <c r="D14452" s="94"/>
    </row>
    <row r="14453" spans="4:4">
      <c r="D14453" s="94"/>
    </row>
    <row r="14454" spans="4:4">
      <c r="D14454" s="94"/>
    </row>
    <row r="14455" spans="4:4">
      <c r="D14455" s="94"/>
    </row>
    <row r="14456" spans="4:4">
      <c r="D14456" s="94"/>
    </row>
    <row r="14457" spans="4:4">
      <c r="D14457" s="94"/>
    </row>
    <row r="14458" spans="4:4">
      <c r="D14458" s="94"/>
    </row>
    <row r="14459" spans="4:4">
      <c r="D14459" s="94"/>
    </row>
    <row r="14460" spans="4:4">
      <c r="D14460" s="94"/>
    </row>
    <row r="14461" spans="4:4">
      <c r="D14461" s="94"/>
    </row>
    <row r="14462" spans="4:4">
      <c r="D14462" s="94"/>
    </row>
    <row r="14463" spans="4:4">
      <c r="D14463" s="94"/>
    </row>
    <row r="14464" spans="4:4">
      <c r="D14464" s="94"/>
    </row>
    <row r="14465" spans="4:4">
      <c r="D14465" s="94"/>
    </row>
    <row r="14466" spans="4:4">
      <c r="D14466" s="94"/>
    </row>
    <row r="14467" spans="4:4">
      <c r="D14467" s="94"/>
    </row>
    <row r="14468" spans="4:4">
      <c r="D14468" s="94"/>
    </row>
    <row r="14469" spans="4:4">
      <c r="D14469" s="94"/>
    </row>
    <row r="14470" spans="4:4">
      <c r="D14470" s="94"/>
    </row>
    <row r="14471" spans="4:4">
      <c r="D14471" s="94"/>
    </row>
    <row r="14472" spans="4:4">
      <c r="D14472" s="94"/>
    </row>
    <row r="14473" spans="4:4">
      <c r="D14473" s="94"/>
    </row>
    <row r="14474" spans="4:4">
      <c r="D14474" s="94"/>
    </row>
    <row r="14475" spans="4:4">
      <c r="D14475" s="94"/>
    </row>
    <row r="14476" spans="4:4">
      <c r="D14476" s="94"/>
    </row>
    <row r="14477" spans="4:4">
      <c r="D14477" s="94"/>
    </row>
    <row r="14478" spans="4:4">
      <c r="D14478" s="94"/>
    </row>
    <row r="14479" spans="4:4">
      <c r="D14479" s="94"/>
    </row>
    <row r="14480" spans="4:4">
      <c r="D14480" s="94"/>
    </row>
    <row r="14481" spans="4:4">
      <c r="D14481" s="94"/>
    </row>
    <row r="14482" spans="4:4">
      <c r="D14482" s="94"/>
    </row>
    <row r="14483" spans="4:4">
      <c r="D14483" s="94"/>
    </row>
    <row r="14484" spans="4:4">
      <c r="D14484" s="94"/>
    </row>
    <row r="14485" spans="4:4">
      <c r="D14485" s="94"/>
    </row>
    <row r="14486" spans="4:4">
      <c r="D14486" s="94"/>
    </row>
    <row r="14487" spans="4:4">
      <c r="D14487" s="94"/>
    </row>
    <row r="14488" spans="4:4">
      <c r="D14488" s="94"/>
    </row>
    <row r="14489" spans="4:4">
      <c r="D14489" s="94"/>
    </row>
    <row r="14490" spans="4:4">
      <c r="D14490" s="94"/>
    </row>
    <row r="14491" spans="4:4">
      <c r="D14491" s="94"/>
    </row>
    <row r="14492" spans="4:4">
      <c r="D14492" s="94"/>
    </row>
    <row r="14493" spans="4:4">
      <c r="D14493" s="94"/>
    </row>
    <row r="14494" spans="4:4">
      <c r="D14494" s="94"/>
    </row>
    <row r="14495" spans="4:4">
      <c r="D14495" s="94"/>
    </row>
    <row r="14496" spans="4:4">
      <c r="D14496" s="94"/>
    </row>
    <row r="14497" spans="4:4">
      <c r="D14497" s="94"/>
    </row>
    <row r="14498" spans="4:4">
      <c r="D14498" s="94"/>
    </row>
    <row r="14499" spans="4:4">
      <c r="D14499" s="94"/>
    </row>
    <row r="14500" spans="4:4">
      <c r="D14500" s="94"/>
    </row>
    <row r="14501" spans="4:4">
      <c r="D14501" s="94"/>
    </row>
    <row r="14502" spans="4:4">
      <c r="D14502" s="94"/>
    </row>
    <row r="14503" spans="4:4">
      <c r="D14503" s="94"/>
    </row>
    <row r="14504" spans="4:4">
      <c r="D14504" s="94"/>
    </row>
    <row r="14505" spans="4:4">
      <c r="D14505" s="94"/>
    </row>
    <row r="14506" spans="4:4">
      <c r="D14506" s="94"/>
    </row>
    <row r="14507" spans="4:4">
      <c r="D14507" s="94"/>
    </row>
    <row r="14508" spans="4:4">
      <c r="D14508" s="94"/>
    </row>
    <row r="14509" spans="4:4">
      <c r="D14509" s="94"/>
    </row>
    <row r="14510" spans="4:4">
      <c r="D14510" s="94"/>
    </row>
    <row r="14511" spans="4:4">
      <c r="D14511" s="94"/>
    </row>
    <row r="14512" spans="4:4">
      <c r="D14512" s="94"/>
    </row>
    <row r="14513" spans="4:4">
      <c r="D14513" s="94"/>
    </row>
    <row r="14514" spans="4:4">
      <c r="D14514" s="94"/>
    </row>
    <row r="14515" spans="4:4">
      <c r="D14515" s="94"/>
    </row>
    <row r="14516" spans="4:4">
      <c r="D14516" s="94"/>
    </row>
    <row r="14517" spans="4:4">
      <c r="D14517" s="94"/>
    </row>
    <row r="14518" spans="4:4">
      <c r="D14518" s="94"/>
    </row>
    <row r="14519" spans="4:4">
      <c r="D14519" s="94"/>
    </row>
    <row r="14520" spans="4:4">
      <c r="D14520" s="94"/>
    </row>
    <row r="14521" spans="4:4">
      <c r="D14521" s="94"/>
    </row>
    <row r="14522" spans="4:4">
      <c r="D14522" s="94"/>
    </row>
    <row r="14523" spans="4:4">
      <c r="D14523" s="94"/>
    </row>
    <row r="14524" spans="4:4">
      <c r="D14524" s="94"/>
    </row>
    <row r="14525" spans="4:4">
      <c r="D14525" s="94"/>
    </row>
    <row r="14526" spans="4:4">
      <c r="D14526" s="94"/>
    </row>
    <row r="14527" spans="4:4">
      <c r="D14527" s="94"/>
    </row>
    <row r="14528" spans="4:4">
      <c r="D14528" s="94"/>
    </row>
    <row r="14529" spans="4:4">
      <c r="D14529" s="94"/>
    </row>
    <row r="14530" spans="4:4">
      <c r="D14530" s="94"/>
    </row>
    <row r="14531" spans="4:4">
      <c r="D14531" s="94"/>
    </row>
    <row r="14532" spans="4:4">
      <c r="D14532" s="94"/>
    </row>
    <row r="14533" spans="4:4">
      <c r="D14533" s="94"/>
    </row>
    <row r="14534" spans="4:4">
      <c r="D14534" s="94"/>
    </row>
    <row r="14535" spans="4:4">
      <c r="D14535" s="94"/>
    </row>
    <row r="14536" spans="4:4">
      <c r="D14536" s="94"/>
    </row>
    <row r="14537" spans="4:4">
      <c r="D14537" s="94"/>
    </row>
    <row r="14538" spans="4:4">
      <c r="D14538" s="94"/>
    </row>
    <row r="14539" spans="4:4">
      <c r="D14539" s="94"/>
    </row>
    <row r="14540" spans="4:4">
      <c r="D14540" s="94"/>
    </row>
    <row r="14541" spans="4:4">
      <c r="D14541" s="94"/>
    </row>
    <row r="14542" spans="4:4">
      <c r="D14542" s="94"/>
    </row>
    <row r="14543" spans="4:4">
      <c r="D14543" s="94"/>
    </row>
    <row r="14544" spans="4:4">
      <c r="D14544" s="94"/>
    </row>
    <row r="14545" spans="4:4">
      <c r="D14545" s="94"/>
    </row>
    <row r="14546" spans="4:4">
      <c r="D14546" s="94"/>
    </row>
    <row r="14547" spans="4:4">
      <c r="D14547" s="94"/>
    </row>
    <row r="14548" spans="4:4">
      <c r="D14548" s="94"/>
    </row>
    <row r="14549" spans="4:4">
      <c r="D14549" s="94"/>
    </row>
    <row r="14550" spans="4:4">
      <c r="D14550" s="94"/>
    </row>
    <row r="14551" spans="4:4">
      <c r="D14551" s="94"/>
    </row>
    <row r="14552" spans="4:4">
      <c r="D14552" s="94"/>
    </row>
    <row r="14553" spans="4:4">
      <c r="D14553" s="94"/>
    </row>
    <row r="14554" spans="4:4">
      <c r="D14554" s="94"/>
    </row>
    <row r="14555" spans="4:4">
      <c r="D14555" s="94"/>
    </row>
    <row r="14556" spans="4:4">
      <c r="D14556" s="94"/>
    </row>
    <row r="14557" spans="4:4">
      <c r="D14557" s="94"/>
    </row>
    <row r="14558" spans="4:4">
      <c r="D14558" s="94"/>
    </row>
    <row r="14559" spans="4:4">
      <c r="D14559" s="94"/>
    </row>
    <row r="14560" spans="4:4">
      <c r="D14560" s="94"/>
    </row>
    <row r="14561" spans="4:4">
      <c r="D14561" s="94"/>
    </row>
    <row r="14562" spans="4:4">
      <c r="D14562" s="94"/>
    </row>
    <row r="14563" spans="4:4">
      <c r="D14563" s="94"/>
    </row>
    <row r="14564" spans="4:4">
      <c r="D14564" s="94"/>
    </row>
    <row r="14565" spans="4:4">
      <c r="D14565" s="94"/>
    </row>
    <row r="14566" spans="4:4">
      <c r="D14566" s="94"/>
    </row>
    <row r="14567" spans="4:4">
      <c r="D14567" s="94"/>
    </row>
    <row r="14568" spans="4:4">
      <c r="D14568" s="94"/>
    </row>
    <row r="14569" spans="4:4">
      <c r="D14569" s="94"/>
    </row>
    <row r="14570" spans="4:4">
      <c r="D14570" s="94"/>
    </row>
    <row r="14571" spans="4:4">
      <c r="D14571" s="94"/>
    </row>
    <row r="14572" spans="4:4">
      <c r="D14572" s="94"/>
    </row>
    <row r="14573" spans="4:4">
      <c r="D14573" s="94"/>
    </row>
    <row r="14574" spans="4:4">
      <c r="D14574" s="94"/>
    </row>
    <row r="14575" spans="4:4">
      <c r="D14575" s="94"/>
    </row>
    <row r="14576" spans="4:4">
      <c r="D14576" s="94"/>
    </row>
    <row r="14577" spans="4:4">
      <c r="D14577" s="94"/>
    </row>
    <row r="14578" spans="4:4">
      <c r="D14578" s="94"/>
    </row>
    <row r="14579" spans="4:4">
      <c r="D14579" s="94"/>
    </row>
    <row r="14580" spans="4:4">
      <c r="D14580" s="94"/>
    </row>
    <row r="14581" spans="4:4">
      <c r="D14581" s="94"/>
    </row>
    <row r="14582" spans="4:4">
      <c r="D14582" s="94"/>
    </row>
    <row r="14583" spans="4:4">
      <c r="D14583" s="94"/>
    </row>
    <row r="14584" spans="4:4">
      <c r="D14584" s="94"/>
    </row>
    <row r="14585" spans="4:4">
      <c r="D14585" s="94"/>
    </row>
    <row r="14586" spans="4:4">
      <c r="D14586" s="94"/>
    </row>
    <row r="14587" spans="4:4">
      <c r="D14587" s="94"/>
    </row>
    <row r="14588" spans="4:4">
      <c r="D14588" s="94"/>
    </row>
    <row r="14589" spans="4:4">
      <c r="D14589" s="94"/>
    </row>
    <row r="14590" spans="4:4">
      <c r="D14590" s="94"/>
    </row>
    <row r="14591" spans="4:4">
      <c r="D14591" s="94"/>
    </row>
    <row r="14592" spans="4:4">
      <c r="D14592" s="94"/>
    </row>
    <row r="14593" spans="4:4">
      <c r="D14593" s="94"/>
    </row>
    <row r="14594" spans="4:4">
      <c r="D14594" s="94"/>
    </row>
    <row r="14595" spans="4:4">
      <c r="D14595" s="94"/>
    </row>
    <row r="14596" spans="4:4">
      <c r="D14596" s="94"/>
    </row>
    <row r="14597" spans="4:4">
      <c r="D14597" s="94"/>
    </row>
    <row r="14598" spans="4:4">
      <c r="D14598" s="94"/>
    </row>
    <row r="14599" spans="4:4">
      <c r="D14599" s="94"/>
    </row>
    <row r="14600" spans="4:4">
      <c r="D14600" s="94"/>
    </row>
    <row r="14601" spans="4:4">
      <c r="D14601" s="94"/>
    </row>
    <row r="14602" spans="4:4">
      <c r="D14602" s="94"/>
    </row>
    <row r="14603" spans="4:4">
      <c r="D14603" s="94"/>
    </row>
    <row r="14604" spans="4:4">
      <c r="D14604" s="94"/>
    </row>
    <row r="14605" spans="4:4">
      <c r="D14605" s="94"/>
    </row>
    <row r="14606" spans="4:4">
      <c r="D14606" s="94"/>
    </row>
    <row r="14607" spans="4:4">
      <c r="D14607" s="94"/>
    </row>
    <row r="14608" spans="4:4">
      <c r="D14608" s="94"/>
    </row>
    <row r="14609" spans="4:4">
      <c r="D14609" s="94"/>
    </row>
    <row r="14610" spans="4:4">
      <c r="D14610" s="94"/>
    </row>
    <row r="14611" spans="4:4">
      <c r="D14611" s="94"/>
    </row>
    <row r="14612" spans="4:4">
      <c r="D14612" s="94"/>
    </row>
    <row r="14613" spans="4:4">
      <c r="D14613" s="94"/>
    </row>
    <row r="14614" spans="4:4">
      <c r="D14614" s="94"/>
    </row>
    <row r="14615" spans="4:4">
      <c r="D14615" s="94"/>
    </row>
    <row r="14616" spans="4:4">
      <c r="D14616" s="94"/>
    </row>
    <row r="14617" spans="4:4">
      <c r="D14617" s="94"/>
    </row>
    <row r="14618" spans="4:4">
      <c r="D14618" s="94"/>
    </row>
    <row r="14619" spans="4:4">
      <c r="D14619" s="94"/>
    </row>
    <row r="14620" spans="4:4">
      <c r="D14620" s="94"/>
    </row>
    <row r="14621" spans="4:4">
      <c r="D14621" s="94"/>
    </row>
    <row r="14622" spans="4:4">
      <c r="D14622" s="94"/>
    </row>
    <row r="14623" spans="4:4">
      <c r="D14623" s="94"/>
    </row>
    <row r="14624" spans="4:4">
      <c r="D14624" s="94"/>
    </row>
    <row r="14625" spans="4:4">
      <c r="D14625" s="94"/>
    </row>
    <row r="14626" spans="4:4">
      <c r="D14626" s="94"/>
    </row>
    <row r="14627" spans="4:4">
      <c r="D14627" s="94"/>
    </row>
    <row r="14628" spans="4:4">
      <c r="D14628" s="94"/>
    </row>
    <row r="14629" spans="4:4">
      <c r="D14629" s="94"/>
    </row>
    <row r="14630" spans="4:4">
      <c r="D14630" s="94"/>
    </row>
    <row r="14631" spans="4:4">
      <c r="D14631" s="94"/>
    </row>
    <row r="14632" spans="4:4">
      <c r="D14632" s="94"/>
    </row>
    <row r="14633" spans="4:4">
      <c r="D14633" s="94"/>
    </row>
    <row r="14634" spans="4:4">
      <c r="D14634" s="94"/>
    </row>
    <row r="14635" spans="4:4">
      <c r="D14635" s="94"/>
    </row>
    <row r="14636" spans="4:4">
      <c r="D14636" s="94"/>
    </row>
    <row r="14637" spans="4:4">
      <c r="D14637" s="94"/>
    </row>
    <row r="14638" spans="4:4">
      <c r="D14638" s="94"/>
    </row>
    <row r="14639" spans="4:4">
      <c r="D14639" s="94"/>
    </row>
    <row r="14640" spans="4:4">
      <c r="D14640" s="94"/>
    </row>
    <row r="14641" spans="4:4">
      <c r="D14641" s="94"/>
    </row>
    <row r="14642" spans="4:4">
      <c r="D14642" s="94"/>
    </row>
    <row r="14643" spans="4:4">
      <c r="D14643" s="94"/>
    </row>
    <row r="14644" spans="4:4">
      <c r="D14644" s="94"/>
    </row>
    <row r="14645" spans="4:4">
      <c r="D14645" s="94"/>
    </row>
    <row r="14646" spans="4:4">
      <c r="D14646" s="94"/>
    </row>
    <row r="14647" spans="4:4">
      <c r="D14647" s="94"/>
    </row>
    <row r="14648" spans="4:4">
      <c r="D14648" s="94"/>
    </row>
    <row r="14649" spans="4:4">
      <c r="D14649" s="94"/>
    </row>
    <row r="14650" spans="4:4">
      <c r="D14650" s="94"/>
    </row>
    <row r="14651" spans="4:4">
      <c r="D14651" s="94"/>
    </row>
    <row r="14652" spans="4:4">
      <c r="D14652" s="94"/>
    </row>
    <row r="14653" spans="4:4">
      <c r="D14653" s="94"/>
    </row>
    <row r="14654" spans="4:4">
      <c r="D14654" s="94"/>
    </row>
    <row r="14655" spans="4:4">
      <c r="D14655" s="94"/>
    </row>
    <row r="14656" spans="4:4">
      <c r="D14656" s="94"/>
    </row>
    <row r="14657" spans="4:4">
      <c r="D14657" s="94"/>
    </row>
    <row r="14658" spans="4:4">
      <c r="D14658" s="94"/>
    </row>
    <row r="14659" spans="4:4">
      <c r="D14659" s="94"/>
    </row>
    <row r="14660" spans="4:4">
      <c r="D14660" s="94"/>
    </row>
    <row r="14661" spans="4:4">
      <c r="D14661" s="94"/>
    </row>
    <row r="14662" spans="4:4">
      <c r="D14662" s="94"/>
    </row>
    <row r="14663" spans="4:4">
      <c r="D14663" s="94"/>
    </row>
    <row r="14664" spans="4:4">
      <c r="D14664" s="94"/>
    </row>
    <row r="14665" spans="4:4">
      <c r="D14665" s="94"/>
    </row>
    <row r="14666" spans="4:4">
      <c r="D14666" s="94"/>
    </row>
    <row r="14667" spans="4:4">
      <c r="D14667" s="94"/>
    </row>
    <row r="14668" spans="4:4">
      <c r="D14668" s="94"/>
    </row>
    <row r="14669" spans="4:4">
      <c r="D14669" s="94"/>
    </row>
    <row r="14670" spans="4:4">
      <c r="D14670" s="94"/>
    </row>
    <row r="14671" spans="4:4">
      <c r="D14671" s="94"/>
    </row>
    <row r="14672" spans="4:4">
      <c r="D14672" s="94"/>
    </row>
    <row r="14673" spans="4:4">
      <c r="D14673" s="94"/>
    </row>
    <row r="14674" spans="4:4">
      <c r="D14674" s="94"/>
    </row>
    <row r="14675" spans="4:4">
      <c r="D14675" s="94"/>
    </row>
    <row r="14676" spans="4:4">
      <c r="D14676" s="94"/>
    </row>
    <row r="14677" spans="4:4">
      <c r="D14677" s="94"/>
    </row>
    <row r="14678" spans="4:4">
      <c r="D14678" s="94"/>
    </row>
    <row r="14679" spans="4:4">
      <c r="D14679" s="94"/>
    </row>
    <row r="14680" spans="4:4">
      <c r="D14680" s="94"/>
    </row>
    <row r="14681" spans="4:4">
      <c r="D14681" s="94"/>
    </row>
    <row r="14682" spans="4:4">
      <c r="D14682" s="94"/>
    </row>
    <row r="14683" spans="4:4">
      <c r="D14683" s="94"/>
    </row>
    <row r="14684" spans="4:4">
      <c r="D14684" s="94"/>
    </row>
    <row r="14685" spans="4:4">
      <c r="D14685" s="94"/>
    </row>
    <row r="14686" spans="4:4">
      <c r="D14686" s="94"/>
    </row>
    <row r="14687" spans="4:4">
      <c r="D14687" s="94"/>
    </row>
    <row r="14688" spans="4:4">
      <c r="D14688" s="94"/>
    </row>
    <row r="14689" spans="4:4">
      <c r="D14689" s="94"/>
    </row>
    <row r="14690" spans="4:4">
      <c r="D14690" s="94"/>
    </row>
    <row r="14691" spans="4:4">
      <c r="D14691" s="94"/>
    </row>
    <row r="14692" spans="4:4">
      <c r="D14692" s="94"/>
    </row>
    <row r="14693" spans="4:4">
      <c r="D14693" s="94"/>
    </row>
    <row r="14694" spans="4:4">
      <c r="D14694" s="94"/>
    </row>
    <row r="14695" spans="4:4">
      <c r="D14695" s="94"/>
    </row>
    <row r="14696" spans="4:4">
      <c r="D14696" s="94"/>
    </row>
    <row r="14697" spans="4:4">
      <c r="D14697" s="94"/>
    </row>
    <row r="14698" spans="4:4">
      <c r="D14698" s="94"/>
    </row>
    <row r="14699" spans="4:4">
      <c r="D14699" s="94"/>
    </row>
    <row r="14700" spans="4:4">
      <c r="D14700" s="94"/>
    </row>
    <row r="14701" spans="4:4">
      <c r="D14701" s="94"/>
    </row>
    <row r="14702" spans="4:4">
      <c r="D14702" s="94"/>
    </row>
    <row r="14703" spans="4:4">
      <c r="D14703" s="94"/>
    </row>
    <row r="14704" spans="4:4">
      <c r="D14704" s="94"/>
    </row>
    <row r="14705" spans="4:4">
      <c r="D14705" s="94"/>
    </row>
    <row r="14706" spans="4:4">
      <c r="D14706" s="94"/>
    </row>
    <row r="14707" spans="4:4">
      <c r="D14707" s="94"/>
    </row>
    <row r="14708" spans="4:4">
      <c r="D14708" s="94"/>
    </row>
    <row r="14709" spans="4:4">
      <c r="D14709" s="94"/>
    </row>
    <row r="14710" spans="4:4">
      <c r="D14710" s="94"/>
    </row>
    <row r="14711" spans="4:4">
      <c r="D14711" s="94"/>
    </row>
    <row r="14712" spans="4:4">
      <c r="D14712" s="94"/>
    </row>
    <row r="14713" spans="4:4">
      <c r="D14713" s="94"/>
    </row>
    <row r="14714" spans="4:4">
      <c r="D14714" s="94"/>
    </row>
    <row r="14715" spans="4:4">
      <c r="D14715" s="94"/>
    </row>
    <row r="14716" spans="4:4">
      <c r="D14716" s="94"/>
    </row>
    <row r="14717" spans="4:4">
      <c r="D14717" s="94"/>
    </row>
    <row r="14718" spans="4:4">
      <c r="D14718" s="94"/>
    </row>
    <row r="14719" spans="4:4">
      <c r="D14719" s="94"/>
    </row>
    <row r="14720" spans="4:4">
      <c r="D14720" s="94"/>
    </row>
    <row r="14721" spans="4:4">
      <c r="D14721" s="94"/>
    </row>
    <row r="14722" spans="4:4">
      <c r="D14722" s="94"/>
    </row>
    <row r="14723" spans="4:4">
      <c r="D14723" s="94"/>
    </row>
    <row r="14724" spans="4:4">
      <c r="D14724" s="94"/>
    </row>
    <row r="14725" spans="4:4">
      <c r="D14725" s="94"/>
    </row>
    <row r="14726" spans="4:4">
      <c r="D14726" s="94"/>
    </row>
    <row r="14727" spans="4:4">
      <c r="D14727" s="94"/>
    </row>
    <row r="14728" spans="4:4">
      <c r="D14728" s="94"/>
    </row>
    <row r="14729" spans="4:4">
      <c r="D14729" s="94"/>
    </row>
    <row r="14730" spans="4:4">
      <c r="D14730" s="94"/>
    </row>
    <row r="14731" spans="4:4">
      <c r="D14731" s="94"/>
    </row>
    <row r="14732" spans="4:4">
      <c r="D14732" s="94"/>
    </row>
    <row r="14733" spans="4:4">
      <c r="D14733" s="94"/>
    </row>
    <row r="14734" spans="4:4">
      <c r="D14734" s="94"/>
    </row>
    <row r="14735" spans="4:4">
      <c r="D14735" s="94"/>
    </row>
    <row r="14736" spans="4:4">
      <c r="D14736" s="94"/>
    </row>
    <row r="14737" spans="4:4">
      <c r="D14737" s="94"/>
    </row>
    <row r="14738" spans="4:4">
      <c r="D14738" s="94"/>
    </row>
    <row r="14739" spans="4:4">
      <c r="D14739" s="94"/>
    </row>
    <row r="14740" spans="4:4">
      <c r="D14740" s="94"/>
    </row>
    <row r="14741" spans="4:4">
      <c r="D14741" s="94"/>
    </row>
    <row r="14742" spans="4:4">
      <c r="D14742" s="94"/>
    </row>
    <row r="14743" spans="4:4">
      <c r="D14743" s="94"/>
    </row>
    <row r="14744" spans="4:4">
      <c r="D14744" s="94"/>
    </row>
    <row r="14745" spans="4:4">
      <c r="D14745" s="94"/>
    </row>
    <row r="14746" spans="4:4">
      <c r="D14746" s="94"/>
    </row>
    <row r="14747" spans="4:4">
      <c r="D14747" s="94"/>
    </row>
    <row r="14748" spans="4:4">
      <c r="D14748" s="94"/>
    </row>
    <row r="14749" spans="4:4">
      <c r="D14749" s="94"/>
    </row>
    <row r="14750" spans="4:4">
      <c r="D14750" s="94"/>
    </row>
    <row r="14751" spans="4:4">
      <c r="D14751" s="94"/>
    </row>
    <row r="14752" spans="4:4">
      <c r="D14752" s="94"/>
    </row>
    <row r="14753" spans="4:4">
      <c r="D14753" s="94"/>
    </row>
    <row r="14754" spans="4:4">
      <c r="D14754" s="94"/>
    </row>
    <row r="14755" spans="4:4">
      <c r="D14755" s="94"/>
    </row>
    <row r="14756" spans="4:4">
      <c r="D14756" s="94"/>
    </row>
    <row r="14757" spans="4:4">
      <c r="D14757" s="94"/>
    </row>
    <row r="14758" spans="4:4">
      <c r="D14758" s="94"/>
    </row>
    <row r="14759" spans="4:4">
      <c r="D14759" s="94"/>
    </row>
    <row r="14760" spans="4:4">
      <c r="D14760" s="94"/>
    </row>
    <row r="14761" spans="4:4">
      <c r="D14761" s="94"/>
    </row>
    <row r="14762" spans="4:4">
      <c r="D14762" s="94"/>
    </row>
    <row r="14763" spans="4:4">
      <c r="D14763" s="94"/>
    </row>
    <row r="14764" spans="4:4">
      <c r="D14764" s="94"/>
    </row>
    <row r="14765" spans="4:4">
      <c r="D14765" s="94"/>
    </row>
    <row r="14766" spans="4:4">
      <c r="D14766" s="94"/>
    </row>
    <row r="14767" spans="4:4">
      <c r="D14767" s="94"/>
    </row>
    <row r="14768" spans="4:4">
      <c r="D14768" s="94"/>
    </row>
    <row r="14769" spans="4:4">
      <c r="D14769" s="94"/>
    </row>
    <row r="14770" spans="4:4">
      <c r="D14770" s="94"/>
    </row>
    <row r="14771" spans="4:4">
      <c r="D14771" s="94"/>
    </row>
    <row r="14772" spans="4:4">
      <c r="D14772" s="94"/>
    </row>
    <row r="14773" spans="4:4">
      <c r="D14773" s="94"/>
    </row>
    <row r="14774" spans="4:4">
      <c r="D14774" s="94"/>
    </row>
    <row r="14775" spans="4:4">
      <c r="D14775" s="94"/>
    </row>
    <row r="14776" spans="4:4">
      <c r="D14776" s="94"/>
    </row>
    <row r="14777" spans="4:4">
      <c r="D14777" s="94"/>
    </row>
    <row r="14778" spans="4:4">
      <c r="D14778" s="94"/>
    </row>
    <row r="14779" spans="4:4">
      <c r="D14779" s="94"/>
    </row>
    <row r="14780" spans="4:4">
      <c r="D14780" s="94"/>
    </row>
    <row r="14781" spans="4:4">
      <c r="D14781" s="94"/>
    </row>
    <row r="14782" spans="4:4">
      <c r="D14782" s="94"/>
    </row>
    <row r="14783" spans="4:4">
      <c r="D14783" s="94"/>
    </row>
    <row r="14784" spans="4:4">
      <c r="D14784" s="94"/>
    </row>
    <row r="14785" spans="4:4">
      <c r="D14785" s="94"/>
    </row>
    <row r="14786" spans="4:4">
      <c r="D14786" s="94"/>
    </row>
    <row r="14787" spans="4:4">
      <c r="D14787" s="94"/>
    </row>
    <row r="14788" spans="4:4">
      <c r="D14788" s="94"/>
    </row>
    <row r="14789" spans="4:4">
      <c r="D14789" s="94"/>
    </row>
    <row r="14790" spans="4:4">
      <c r="D14790" s="94"/>
    </row>
    <row r="14791" spans="4:4">
      <c r="D14791" s="94"/>
    </row>
    <row r="14792" spans="4:4">
      <c r="D14792" s="94"/>
    </row>
    <row r="14793" spans="4:4">
      <c r="D14793" s="94"/>
    </row>
    <row r="14794" spans="4:4">
      <c r="D14794" s="94"/>
    </row>
    <row r="14795" spans="4:4">
      <c r="D14795" s="94"/>
    </row>
    <row r="14796" spans="4:4">
      <c r="D14796" s="94"/>
    </row>
    <row r="14797" spans="4:4">
      <c r="D14797" s="94"/>
    </row>
    <row r="14798" spans="4:4">
      <c r="D14798" s="94"/>
    </row>
    <row r="14799" spans="4:4">
      <c r="D14799" s="94"/>
    </row>
    <row r="14800" spans="4:4">
      <c r="D14800" s="94"/>
    </row>
    <row r="14801" spans="4:4">
      <c r="D14801" s="94"/>
    </row>
    <row r="14802" spans="4:4">
      <c r="D14802" s="94"/>
    </row>
    <row r="14803" spans="4:4">
      <c r="D14803" s="94"/>
    </row>
    <row r="14804" spans="4:4">
      <c r="D14804" s="94"/>
    </row>
    <row r="14805" spans="4:4">
      <c r="D14805" s="94"/>
    </row>
    <row r="14806" spans="4:4">
      <c r="D14806" s="94"/>
    </row>
    <row r="14807" spans="4:4">
      <c r="D14807" s="94"/>
    </row>
    <row r="14808" spans="4:4">
      <c r="D14808" s="94"/>
    </row>
    <row r="14809" spans="4:4">
      <c r="D14809" s="94"/>
    </row>
    <row r="14810" spans="4:4">
      <c r="D14810" s="94"/>
    </row>
    <row r="14811" spans="4:4">
      <c r="D14811" s="94"/>
    </row>
    <row r="14812" spans="4:4">
      <c r="D14812" s="94"/>
    </row>
    <row r="14813" spans="4:4">
      <c r="D14813" s="94"/>
    </row>
    <row r="14814" spans="4:4">
      <c r="D14814" s="94"/>
    </row>
    <row r="14815" spans="4:4">
      <c r="D14815" s="94"/>
    </row>
    <row r="14816" spans="4:4">
      <c r="D14816" s="94"/>
    </row>
    <row r="14817" spans="4:4">
      <c r="D14817" s="94"/>
    </row>
    <row r="14818" spans="4:4">
      <c r="D14818" s="94"/>
    </row>
    <row r="14819" spans="4:4">
      <c r="D14819" s="94"/>
    </row>
    <row r="14820" spans="4:4">
      <c r="D14820" s="94"/>
    </row>
    <row r="14821" spans="4:4">
      <c r="D14821" s="94"/>
    </row>
    <row r="14822" spans="4:4">
      <c r="D14822" s="94"/>
    </row>
    <row r="14823" spans="4:4">
      <c r="D14823" s="94"/>
    </row>
    <row r="14824" spans="4:4">
      <c r="D14824" s="94"/>
    </row>
    <row r="14825" spans="4:4">
      <c r="D14825" s="94"/>
    </row>
    <row r="14826" spans="4:4">
      <c r="D14826" s="94"/>
    </row>
    <row r="14827" spans="4:4">
      <c r="D14827" s="94"/>
    </row>
    <row r="14828" spans="4:4">
      <c r="D14828" s="94"/>
    </row>
    <row r="14829" spans="4:4">
      <c r="D14829" s="94"/>
    </row>
    <row r="14830" spans="4:4">
      <c r="D14830" s="94"/>
    </row>
    <row r="14831" spans="4:4">
      <c r="D14831" s="94"/>
    </row>
    <row r="14832" spans="4:4">
      <c r="D14832" s="94"/>
    </row>
    <row r="14833" spans="4:4">
      <c r="D14833" s="94"/>
    </row>
    <row r="14834" spans="4:4">
      <c r="D14834" s="94"/>
    </row>
    <row r="14835" spans="4:4">
      <c r="D14835" s="94"/>
    </row>
    <row r="14836" spans="4:4">
      <c r="D14836" s="94"/>
    </row>
    <row r="14837" spans="4:4">
      <c r="D14837" s="94"/>
    </row>
    <row r="14838" spans="4:4">
      <c r="D14838" s="94"/>
    </row>
    <row r="14839" spans="4:4">
      <c r="D14839" s="94"/>
    </row>
    <row r="14840" spans="4:4">
      <c r="D14840" s="94"/>
    </row>
    <row r="14841" spans="4:4">
      <c r="D14841" s="94"/>
    </row>
    <row r="14842" spans="4:4">
      <c r="D14842" s="94"/>
    </row>
    <row r="14843" spans="4:4">
      <c r="D14843" s="94"/>
    </row>
    <row r="14844" spans="4:4">
      <c r="D14844" s="94"/>
    </row>
    <row r="14845" spans="4:4">
      <c r="D14845" s="94"/>
    </row>
    <row r="14846" spans="4:4">
      <c r="D14846" s="94"/>
    </row>
    <row r="14847" spans="4:4">
      <c r="D14847" s="94"/>
    </row>
    <row r="14848" spans="4:4">
      <c r="D14848" s="94"/>
    </row>
    <row r="14849" spans="4:4">
      <c r="D14849" s="94"/>
    </row>
    <row r="14850" spans="4:4">
      <c r="D14850" s="94"/>
    </row>
    <row r="14851" spans="4:4">
      <c r="D14851" s="94"/>
    </row>
    <row r="14852" spans="4:4">
      <c r="D14852" s="94"/>
    </row>
    <row r="14853" spans="4:4">
      <c r="D14853" s="94"/>
    </row>
    <row r="14854" spans="4:4">
      <c r="D14854" s="94"/>
    </row>
    <row r="14855" spans="4:4">
      <c r="D14855" s="94"/>
    </row>
    <row r="14856" spans="4:4">
      <c r="D14856" s="94"/>
    </row>
    <row r="14857" spans="4:4">
      <c r="D14857" s="94"/>
    </row>
    <row r="14858" spans="4:4">
      <c r="D14858" s="94"/>
    </row>
    <row r="14859" spans="4:4">
      <c r="D14859" s="94"/>
    </row>
    <row r="14860" spans="4:4">
      <c r="D14860" s="94"/>
    </row>
    <row r="14861" spans="4:4">
      <c r="D14861" s="94"/>
    </row>
    <row r="14862" spans="4:4">
      <c r="D14862" s="94"/>
    </row>
    <row r="14863" spans="4:4">
      <c r="D14863" s="94"/>
    </row>
    <row r="14864" spans="4:4">
      <c r="D14864" s="94"/>
    </row>
    <row r="14865" spans="4:4">
      <c r="D14865" s="94"/>
    </row>
    <row r="14866" spans="4:4">
      <c r="D14866" s="94"/>
    </row>
    <row r="14867" spans="4:4">
      <c r="D14867" s="94"/>
    </row>
    <row r="14868" spans="4:4">
      <c r="D14868" s="94"/>
    </row>
    <row r="14869" spans="4:4">
      <c r="D14869" s="94"/>
    </row>
    <row r="14870" spans="4:4">
      <c r="D14870" s="94"/>
    </row>
    <row r="14871" spans="4:4">
      <c r="D14871" s="94"/>
    </row>
    <row r="14872" spans="4:4">
      <c r="D14872" s="94"/>
    </row>
    <row r="14873" spans="4:4">
      <c r="D14873" s="94"/>
    </row>
    <row r="14874" spans="4:4">
      <c r="D14874" s="94"/>
    </row>
    <row r="14875" spans="4:4">
      <c r="D14875" s="94"/>
    </row>
    <row r="14876" spans="4:4">
      <c r="D14876" s="94"/>
    </row>
    <row r="14877" spans="4:4">
      <c r="D14877" s="94"/>
    </row>
    <row r="14878" spans="4:4">
      <c r="D14878" s="94"/>
    </row>
    <row r="14879" spans="4:4">
      <c r="D14879" s="94"/>
    </row>
    <row r="14880" spans="4:4">
      <c r="D14880" s="94"/>
    </row>
    <row r="14881" spans="4:4">
      <c r="D14881" s="94"/>
    </row>
    <row r="14882" spans="4:4">
      <c r="D14882" s="94"/>
    </row>
    <row r="14883" spans="4:4">
      <c r="D14883" s="94"/>
    </row>
    <row r="14884" spans="4:4">
      <c r="D14884" s="94"/>
    </row>
    <row r="14885" spans="4:4">
      <c r="D14885" s="94"/>
    </row>
    <row r="14886" spans="4:4">
      <c r="D14886" s="94"/>
    </row>
    <row r="14887" spans="4:4">
      <c r="D14887" s="94"/>
    </row>
    <row r="14888" spans="4:4">
      <c r="D14888" s="94"/>
    </row>
    <row r="14889" spans="4:4">
      <c r="D14889" s="94"/>
    </row>
    <row r="14890" spans="4:4">
      <c r="D14890" s="94"/>
    </row>
    <row r="14891" spans="4:4">
      <c r="D14891" s="94"/>
    </row>
    <row r="14892" spans="4:4">
      <c r="D14892" s="94"/>
    </row>
    <row r="14893" spans="4:4">
      <c r="D14893" s="94"/>
    </row>
    <row r="14894" spans="4:4">
      <c r="D14894" s="94"/>
    </row>
    <row r="14895" spans="4:4">
      <c r="D14895" s="94"/>
    </row>
    <row r="14896" spans="4:4">
      <c r="D14896" s="94"/>
    </row>
    <row r="14897" spans="4:4">
      <c r="D14897" s="94"/>
    </row>
    <row r="14898" spans="4:4">
      <c r="D14898" s="94"/>
    </row>
    <row r="14899" spans="4:4">
      <c r="D14899" s="94"/>
    </row>
    <row r="14900" spans="4:4">
      <c r="D14900" s="94"/>
    </row>
    <row r="14901" spans="4:4">
      <c r="D14901" s="94"/>
    </row>
    <row r="14902" spans="4:4">
      <c r="D14902" s="94"/>
    </row>
    <row r="14903" spans="4:4">
      <c r="D14903" s="94"/>
    </row>
    <row r="14904" spans="4:4">
      <c r="D14904" s="94"/>
    </row>
    <row r="14905" spans="4:4">
      <c r="D14905" s="94"/>
    </row>
    <row r="14906" spans="4:4">
      <c r="D14906" s="94"/>
    </row>
    <row r="14907" spans="4:4">
      <c r="D14907" s="94"/>
    </row>
    <row r="14908" spans="4:4">
      <c r="D14908" s="94"/>
    </row>
    <row r="14909" spans="4:4">
      <c r="D14909" s="94"/>
    </row>
    <row r="14910" spans="4:4">
      <c r="D14910" s="94"/>
    </row>
    <row r="14911" spans="4:4">
      <c r="D14911" s="94"/>
    </row>
    <row r="14912" spans="4:4">
      <c r="D14912" s="94"/>
    </row>
    <row r="14913" spans="4:4">
      <c r="D14913" s="94"/>
    </row>
    <row r="14914" spans="4:4">
      <c r="D14914" s="94"/>
    </row>
    <row r="14915" spans="4:4">
      <c r="D14915" s="94"/>
    </row>
    <row r="14916" spans="4:4">
      <c r="D14916" s="94"/>
    </row>
    <row r="14917" spans="4:4">
      <c r="D14917" s="94"/>
    </row>
    <row r="14918" spans="4:4">
      <c r="D14918" s="94"/>
    </row>
    <row r="14919" spans="4:4">
      <c r="D14919" s="94"/>
    </row>
    <row r="14920" spans="4:4">
      <c r="D14920" s="94"/>
    </row>
    <row r="14921" spans="4:4">
      <c r="D14921" s="94"/>
    </row>
    <row r="14922" spans="4:4">
      <c r="D14922" s="94"/>
    </row>
    <row r="14923" spans="4:4">
      <c r="D14923" s="94"/>
    </row>
    <row r="14924" spans="4:4">
      <c r="D14924" s="94"/>
    </row>
    <row r="14925" spans="4:4">
      <c r="D14925" s="94"/>
    </row>
    <row r="14926" spans="4:4">
      <c r="D14926" s="94"/>
    </row>
    <row r="14927" spans="4:4">
      <c r="D14927" s="94"/>
    </row>
    <row r="14928" spans="4:4">
      <c r="D14928" s="94"/>
    </row>
    <row r="14929" spans="4:4">
      <c r="D14929" s="94"/>
    </row>
    <row r="14930" spans="4:4">
      <c r="D14930" s="94"/>
    </row>
    <row r="14931" spans="4:4">
      <c r="D14931" s="94"/>
    </row>
    <row r="14932" spans="4:4">
      <c r="D14932" s="94"/>
    </row>
    <row r="14933" spans="4:4">
      <c r="D14933" s="94"/>
    </row>
    <row r="14934" spans="4:4">
      <c r="D14934" s="94"/>
    </row>
    <row r="14935" spans="4:4">
      <c r="D14935" s="94"/>
    </row>
    <row r="14936" spans="4:4">
      <c r="D14936" s="94"/>
    </row>
    <row r="14937" spans="4:4">
      <c r="D14937" s="94"/>
    </row>
    <row r="14938" spans="4:4">
      <c r="D14938" s="94"/>
    </row>
    <row r="14939" spans="4:4">
      <c r="D14939" s="94"/>
    </row>
    <row r="14940" spans="4:4">
      <c r="D14940" s="94"/>
    </row>
    <row r="14941" spans="4:4">
      <c r="D14941" s="94"/>
    </row>
    <row r="14942" spans="4:4">
      <c r="D14942" s="94"/>
    </row>
    <row r="14943" spans="4:4">
      <c r="D14943" s="94"/>
    </row>
    <row r="14944" spans="4:4">
      <c r="D14944" s="94"/>
    </row>
    <row r="14945" spans="4:4">
      <c r="D14945" s="94"/>
    </row>
    <row r="14946" spans="4:4">
      <c r="D14946" s="94"/>
    </row>
    <row r="14947" spans="4:4">
      <c r="D14947" s="94"/>
    </row>
    <row r="14948" spans="4:4">
      <c r="D14948" s="94"/>
    </row>
    <row r="14949" spans="4:4">
      <c r="D14949" s="94"/>
    </row>
    <row r="14950" spans="4:4">
      <c r="D14950" s="94"/>
    </row>
    <row r="14951" spans="4:4">
      <c r="D14951" s="94"/>
    </row>
    <row r="14952" spans="4:4">
      <c r="D14952" s="94"/>
    </row>
    <row r="14953" spans="4:4">
      <c r="D14953" s="94"/>
    </row>
    <row r="14954" spans="4:4">
      <c r="D14954" s="94"/>
    </row>
    <row r="14955" spans="4:4">
      <c r="D14955" s="94"/>
    </row>
    <row r="14956" spans="4:4">
      <c r="D14956" s="94"/>
    </row>
    <row r="14957" spans="4:4">
      <c r="D14957" s="94"/>
    </row>
    <row r="14958" spans="4:4">
      <c r="D14958" s="94"/>
    </row>
    <row r="14959" spans="4:4">
      <c r="D14959" s="94"/>
    </row>
    <row r="14960" spans="4:4">
      <c r="D14960" s="94"/>
    </row>
    <row r="14961" spans="4:4">
      <c r="D14961" s="94"/>
    </row>
    <row r="14962" spans="4:4">
      <c r="D14962" s="94"/>
    </row>
    <row r="14963" spans="4:4">
      <c r="D14963" s="94"/>
    </row>
    <row r="14964" spans="4:4">
      <c r="D14964" s="94"/>
    </row>
    <row r="14965" spans="4:4">
      <c r="D14965" s="94"/>
    </row>
    <row r="14966" spans="4:4">
      <c r="D14966" s="94"/>
    </row>
    <row r="14967" spans="4:4">
      <c r="D14967" s="94"/>
    </row>
    <row r="14968" spans="4:4">
      <c r="D14968" s="94"/>
    </row>
    <row r="14969" spans="4:4">
      <c r="D14969" s="94"/>
    </row>
    <row r="14970" spans="4:4">
      <c r="D14970" s="94"/>
    </row>
    <row r="14971" spans="4:4">
      <c r="D14971" s="94"/>
    </row>
    <row r="14972" spans="4:4">
      <c r="D14972" s="94"/>
    </row>
    <row r="14973" spans="4:4">
      <c r="D14973" s="94"/>
    </row>
    <row r="14974" spans="4:4">
      <c r="D14974" s="94"/>
    </row>
    <row r="14975" spans="4:4">
      <c r="D14975" s="94"/>
    </row>
    <row r="14976" spans="4:4">
      <c r="D14976" s="94"/>
    </row>
    <row r="14977" spans="4:4">
      <c r="D14977" s="94"/>
    </row>
    <row r="14978" spans="4:4">
      <c r="D14978" s="94"/>
    </row>
    <row r="14979" spans="4:4">
      <c r="D14979" s="94"/>
    </row>
    <row r="14980" spans="4:4">
      <c r="D14980" s="94"/>
    </row>
    <row r="14981" spans="4:4">
      <c r="D14981" s="94"/>
    </row>
    <row r="14982" spans="4:4">
      <c r="D14982" s="94"/>
    </row>
    <row r="14983" spans="4:4">
      <c r="D14983" s="94"/>
    </row>
    <row r="14984" spans="4:4">
      <c r="D14984" s="94"/>
    </row>
    <row r="14985" spans="4:4">
      <c r="D14985" s="94"/>
    </row>
    <row r="14986" spans="4:4">
      <c r="D14986" s="94"/>
    </row>
    <row r="14987" spans="4:4">
      <c r="D14987" s="94"/>
    </row>
    <row r="14988" spans="4:4">
      <c r="D14988" s="94"/>
    </row>
    <row r="14989" spans="4:4">
      <c r="D14989" s="94"/>
    </row>
    <row r="14990" spans="4:4">
      <c r="D14990" s="94"/>
    </row>
    <row r="14991" spans="4:4">
      <c r="D14991" s="94"/>
    </row>
    <row r="14992" spans="4:4">
      <c r="D14992" s="94"/>
    </row>
    <row r="14993" spans="4:4">
      <c r="D14993" s="94"/>
    </row>
    <row r="14994" spans="4:4">
      <c r="D14994" s="94"/>
    </row>
    <row r="14995" spans="4:4">
      <c r="D14995" s="94"/>
    </row>
    <row r="14996" spans="4:4">
      <c r="D14996" s="94"/>
    </row>
    <row r="14997" spans="4:4">
      <c r="D14997" s="94"/>
    </row>
    <row r="14998" spans="4:4">
      <c r="D14998" s="94"/>
    </row>
    <row r="14999" spans="4:4">
      <c r="D14999" s="94"/>
    </row>
    <row r="15000" spans="4:4">
      <c r="D15000" s="94"/>
    </row>
    <row r="15001" spans="4:4">
      <c r="D15001" s="94"/>
    </row>
    <row r="15002" spans="4:4">
      <c r="D15002" s="94"/>
    </row>
    <row r="15003" spans="4:4">
      <c r="D15003" s="94"/>
    </row>
    <row r="15004" spans="4:4">
      <c r="D15004" s="94"/>
    </row>
    <row r="15005" spans="4:4">
      <c r="D15005" s="94"/>
    </row>
    <row r="15006" spans="4:4">
      <c r="D15006" s="94"/>
    </row>
    <row r="15007" spans="4:4">
      <c r="D15007" s="94"/>
    </row>
    <row r="15008" spans="4:4">
      <c r="D15008" s="94"/>
    </row>
    <row r="15009" spans="4:4">
      <c r="D15009" s="94"/>
    </row>
    <row r="15010" spans="4:4">
      <c r="D15010" s="94"/>
    </row>
    <row r="15011" spans="4:4">
      <c r="D15011" s="94"/>
    </row>
    <row r="15012" spans="4:4">
      <c r="D15012" s="94"/>
    </row>
    <row r="15013" spans="4:4">
      <c r="D15013" s="94"/>
    </row>
    <row r="15014" spans="4:4">
      <c r="D15014" s="94"/>
    </row>
    <row r="15015" spans="4:4">
      <c r="D15015" s="94"/>
    </row>
    <row r="15016" spans="4:4">
      <c r="D15016" s="94"/>
    </row>
    <row r="15017" spans="4:4">
      <c r="D15017" s="94"/>
    </row>
    <row r="15018" spans="4:4">
      <c r="D15018" s="94"/>
    </row>
    <row r="15019" spans="4:4">
      <c r="D15019" s="94"/>
    </row>
    <row r="15020" spans="4:4">
      <c r="D15020" s="94"/>
    </row>
    <row r="15021" spans="4:4">
      <c r="D15021" s="94"/>
    </row>
    <row r="15022" spans="4:4">
      <c r="D15022" s="94"/>
    </row>
    <row r="15023" spans="4:4">
      <c r="D15023" s="94"/>
    </row>
    <row r="15024" spans="4:4">
      <c r="D15024" s="94"/>
    </row>
    <row r="15025" spans="4:4">
      <c r="D15025" s="94"/>
    </row>
    <row r="15026" spans="4:4">
      <c r="D15026" s="94"/>
    </row>
    <row r="15027" spans="4:4">
      <c r="D15027" s="94"/>
    </row>
    <row r="15028" spans="4:4">
      <c r="D15028" s="94"/>
    </row>
    <row r="15029" spans="4:4">
      <c r="D15029" s="94"/>
    </row>
    <row r="15030" spans="4:4">
      <c r="D15030" s="94"/>
    </row>
    <row r="15031" spans="4:4">
      <c r="D15031" s="94"/>
    </row>
    <row r="15032" spans="4:4">
      <c r="D15032" s="94"/>
    </row>
    <row r="15033" spans="4:4">
      <c r="D15033" s="94"/>
    </row>
    <row r="15034" spans="4:4">
      <c r="D15034" s="94"/>
    </row>
    <row r="15035" spans="4:4">
      <c r="D15035" s="94"/>
    </row>
    <row r="15036" spans="4:4">
      <c r="D15036" s="94"/>
    </row>
    <row r="15037" spans="4:4">
      <c r="D15037" s="94"/>
    </row>
    <row r="15038" spans="4:4">
      <c r="D15038" s="94"/>
    </row>
    <row r="15039" spans="4:4">
      <c r="D15039" s="94"/>
    </row>
    <row r="15040" spans="4:4">
      <c r="D15040" s="94"/>
    </row>
    <row r="15041" spans="4:4">
      <c r="D15041" s="94"/>
    </row>
    <row r="15042" spans="4:4">
      <c r="D15042" s="94"/>
    </row>
    <row r="15043" spans="4:4">
      <c r="D15043" s="94"/>
    </row>
    <row r="15044" spans="4:4">
      <c r="D15044" s="94"/>
    </row>
    <row r="15045" spans="4:4">
      <c r="D15045" s="94"/>
    </row>
    <row r="15046" spans="4:4">
      <c r="D15046" s="94"/>
    </row>
    <row r="15047" spans="4:4">
      <c r="D15047" s="94"/>
    </row>
    <row r="15048" spans="4:4">
      <c r="D15048" s="94"/>
    </row>
    <row r="15049" spans="4:4">
      <c r="D15049" s="94"/>
    </row>
    <row r="15050" spans="4:4">
      <c r="D15050" s="94"/>
    </row>
    <row r="15051" spans="4:4">
      <c r="D15051" s="94"/>
    </row>
    <row r="15052" spans="4:4">
      <c r="D15052" s="94"/>
    </row>
    <row r="15053" spans="4:4">
      <c r="D15053" s="94"/>
    </row>
    <row r="15054" spans="4:4">
      <c r="D15054" s="94"/>
    </row>
    <row r="15055" spans="4:4">
      <c r="D15055" s="94"/>
    </row>
    <row r="15056" spans="4:4">
      <c r="D15056" s="94"/>
    </row>
    <row r="15057" spans="4:4">
      <c r="D15057" s="94"/>
    </row>
    <row r="15058" spans="4:4">
      <c r="D15058" s="94"/>
    </row>
    <row r="15059" spans="4:4">
      <c r="D15059" s="94"/>
    </row>
    <row r="15060" spans="4:4">
      <c r="D15060" s="94"/>
    </row>
    <row r="15061" spans="4:4">
      <c r="D15061" s="94"/>
    </row>
    <row r="15062" spans="4:4">
      <c r="D15062" s="94"/>
    </row>
    <row r="15063" spans="4:4">
      <c r="D15063" s="94"/>
    </row>
    <row r="15064" spans="4:4">
      <c r="D15064" s="94"/>
    </row>
    <row r="15065" spans="4:4">
      <c r="D15065" s="94"/>
    </row>
    <row r="15066" spans="4:4">
      <c r="D15066" s="94"/>
    </row>
    <row r="15067" spans="4:4">
      <c r="D15067" s="94"/>
    </row>
    <row r="15068" spans="4:4">
      <c r="D15068" s="94"/>
    </row>
    <row r="15069" spans="4:4">
      <c r="D15069" s="94"/>
    </row>
    <row r="15070" spans="4:4">
      <c r="D15070" s="94"/>
    </row>
    <row r="15071" spans="4:4">
      <c r="D15071" s="94"/>
    </row>
    <row r="15072" spans="4:4">
      <c r="D15072" s="94"/>
    </row>
    <row r="15073" spans="4:4">
      <c r="D15073" s="94"/>
    </row>
    <row r="15074" spans="4:4">
      <c r="D15074" s="94"/>
    </row>
    <row r="15075" spans="4:4">
      <c r="D15075" s="94"/>
    </row>
    <row r="15076" spans="4:4">
      <c r="D15076" s="94"/>
    </row>
    <row r="15077" spans="4:4">
      <c r="D15077" s="94"/>
    </row>
    <row r="15078" spans="4:4">
      <c r="D15078" s="94"/>
    </row>
    <row r="15079" spans="4:4">
      <c r="D15079" s="94"/>
    </row>
    <row r="15080" spans="4:4">
      <c r="D15080" s="94"/>
    </row>
    <row r="15081" spans="4:4">
      <c r="D15081" s="94"/>
    </row>
    <row r="15082" spans="4:4">
      <c r="D15082" s="94"/>
    </row>
    <row r="15083" spans="4:4">
      <c r="D15083" s="94"/>
    </row>
    <row r="15084" spans="4:4">
      <c r="D15084" s="94"/>
    </row>
    <row r="15085" spans="4:4">
      <c r="D15085" s="94"/>
    </row>
    <row r="15086" spans="4:4">
      <c r="D15086" s="94"/>
    </row>
    <row r="15087" spans="4:4">
      <c r="D15087" s="94"/>
    </row>
    <row r="15088" spans="4:4">
      <c r="D15088" s="94"/>
    </row>
    <row r="15089" spans="4:4">
      <c r="D15089" s="94"/>
    </row>
    <row r="15090" spans="4:4">
      <c r="D15090" s="94"/>
    </row>
    <row r="15091" spans="4:4">
      <c r="D15091" s="94"/>
    </row>
    <row r="15092" spans="4:4">
      <c r="D15092" s="94"/>
    </row>
    <row r="15093" spans="4:4">
      <c r="D15093" s="94"/>
    </row>
    <row r="15094" spans="4:4">
      <c r="D15094" s="94"/>
    </row>
    <row r="15095" spans="4:4">
      <c r="D15095" s="94"/>
    </row>
    <row r="15096" spans="4:4">
      <c r="D15096" s="94"/>
    </row>
    <row r="15097" spans="4:4">
      <c r="D15097" s="94"/>
    </row>
    <row r="15098" spans="4:4">
      <c r="D15098" s="94"/>
    </row>
    <row r="15099" spans="4:4">
      <c r="D15099" s="94"/>
    </row>
    <row r="15100" spans="4:4">
      <c r="D15100" s="94"/>
    </row>
    <row r="15101" spans="4:4">
      <c r="D15101" s="94"/>
    </row>
    <row r="15102" spans="4:4">
      <c r="D15102" s="94"/>
    </row>
    <row r="15103" spans="4:4">
      <c r="D15103" s="94"/>
    </row>
    <row r="15104" spans="4:4">
      <c r="D15104" s="94"/>
    </row>
    <row r="15105" spans="4:4">
      <c r="D15105" s="94"/>
    </row>
    <row r="15106" spans="4:4">
      <c r="D15106" s="94"/>
    </row>
    <row r="15107" spans="4:4">
      <c r="D15107" s="94"/>
    </row>
    <row r="15108" spans="4:4">
      <c r="D15108" s="94"/>
    </row>
    <row r="15109" spans="4:4">
      <c r="D15109" s="94"/>
    </row>
    <row r="15110" spans="4:4">
      <c r="D15110" s="94"/>
    </row>
    <row r="15111" spans="4:4">
      <c r="D15111" s="94"/>
    </row>
    <row r="15112" spans="4:4">
      <c r="D15112" s="94"/>
    </row>
    <row r="15113" spans="4:4">
      <c r="D15113" s="94"/>
    </row>
    <row r="15114" spans="4:4">
      <c r="D15114" s="94"/>
    </row>
    <row r="15115" spans="4:4">
      <c r="D15115" s="94"/>
    </row>
    <row r="15116" spans="4:4">
      <c r="D15116" s="94"/>
    </row>
    <row r="15117" spans="4:4">
      <c r="D15117" s="94"/>
    </row>
    <row r="15118" spans="4:4">
      <c r="D15118" s="94"/>
    </row>
    <row r="15119" spans="4:4">
      <c r="D15119" s="94"/>
    </row>
    <row r="15120" spans="4:4">
      <c r="D15120" s="94"/>
    </row>
    <row r="15121" spans="4:4">
      <c r="D15121" s="94"/>
    </row>
    <row r="15122" spans="4:4">
      <c r="D15122" s="94"/>
    </row>
    <row r="15123" spans="4:4">
      <c r="D15123" s="94"/>
    </row>
    <row r="15124" spans="4:4">
      <c r="D15124" s="94"/>
    </row>
    <row r="15125" spans="4:4">
      <c r="D15125" s="94"/>
    </row>
    <row r="15126" spans="4:4">
      <c r="D15126" s="94"/>
    </row>
    <row r="15127" spans="4:4">
      <c r="D15127" s="94"/>
    </row>
    <row r="15128" spans="4:4">
      <c r="D15128" s="94"/>
    </row>
    <row r="15129" spans="4:4">
      <c r="D15129" s="94"/>
    </row>
    <row r="15130" spans="4:4">
      <c r="D15130" s="94"/>
    </row>
    <row r="15131" spans="4:4">
      <c r="D15131" s="94"/>
    </row>
    <row r="15132" spans="4:4">
      <c r="D15132" s="94"/>
    </row>
    <row r="15133" spans="4:4">
      <c r="D15133" s="94"/>
    </row>
    <row r="15134" spans="4:4">
      <c r="D15134" s="94"/>
    </row>
    <row r="15135" spans="4:4">
      <c r="D15135" s="94"/>
    </row>
    <row r="15136" spans="4:4">
      <c r="D15136" s="94"/>
    </row>
    <row r="15137" spans="4:4">
      <c r="D15137" s="94"/>
    </row>
    <row r="15138" spans="4:4">
      <c r="D15138" s="94"/>
    </row>
    <row r="15139" spans="4:4">
      <c r="D15139" s="94"/>
    </row>
    <row r="15140" spans="4:4">
      <c r="D15140" s="94"/>
    </row>
    <row r="15141" spans="4:4">
      <c r="D15141" s="94"/>
    </row>
    <row r="15142" spans="4:4">
      <c r="D15142" s="94"/>
    </row>
    <row r="15143" spans="4:4">
      <c r="D15143" s="94"/>
    </row>
    <row r="15144" spans="4:4">
      <c r="D15144" s="94"/>
    </row>
    <row r="15145" spans="4:4">
      <c r="D15145" s="94"/>
    </row>
    <row r="15146" spans="4:4">
      <c r="D15146" s="94"/>
    </row>
    <row r="15147" spans="4:4">
      <c r="D15147" s="94"/>
    </row>
    <row r="15148" spans="4:4">
      <c r="D15148" s="94"/>
    </row>
    <row r="15149" spans="4:4">
      <c r="D15149" s="94"/>
    </row>
    <row r="15150" spans="4:4">
      <c r="D15150" s="94"/>
    </row>
    <row r="15151" spans="4:4">
      <c r="D15151" s="94"/>
    </row>
    <row r="15152" spans="4:4">
      <c r="D15152" s="94"/>
    </row>
    <row r="15153" spans="4:4">
      <c r="D15153" s="94"/>
    </row>
    <row r="15154" spans="4:4">
      <c r="D15154" s="94"/>
    </row>
    <row r="15155" spans="4:4">
      <c r="D15155" s="94"/>
    </row>
    <row r="15156" spans="4:4">
      <c r="D15156" s="94"/>
    </row>
    <row r="15157" spans="4:4">
      <c r="D15157" s="94"/>
    </row>
    <row r="15158" spans="4:4">
      <c r="D15158" s="94"/>
    </row>
    <row r="15159" spans="4:4">
      <c r="D15159" s="94"/>
    </row>
    <row r="15160" spans="4:4">
      <c r="D15160" s="94"/>
    </row>
    <row r="15161" spans="4:4">
      <c r="D15161" s="94"/>
    </row>
    <row r="15162" spans="4:4">
      <c r="D15162" s="94"/>
    </row>
    <row r="15163" spans="4:4">
      <c r="D15163" s="94"/>
    </row>
    <row r="15164" spans="4:4">
      <c r="D15164" s="94"/>
    </row>
    <row r="15165" spans="4:4">
      <c r="D15165" s="94"/>
    </row>
    <row r="15166" spans="4:4">
      <c r="D15166" s="94"/>
    </row>
    <row r="15167" spans="4:4">
      <c r="D15167" s="94"/>
    </row>
    <row r="15168" spans="4:4">
      <c r="D15168" s="94"/>
    </row>
    <row r="15169" spans="4:4">
      <c r="D15169" s="94"/>
    </row>
    <row r="15170" spans="4:4">
      <c r="D15170" s="94"/>
    </row>
    <row r="15171" spans="4:4">
      <c r="D15171" s="94"/>
    </row>
    <row r="15172" spans="4:4">
      <c r="D15172" s="94"/>
    </row>
    <row r="15173" spans="4:4">
      <c r="D15173" s="94"/>
    </row>
    <row r="15174" spans="4:4">
      <c r="D15174" s="94"/>
    </row>
    <row r="15175" spans="4:4">
      <c r="D15175" s="94"/>
    </row>
    <row r="15176" spans="4:4">
      <c r="D15176" s="94"/>
    </row>
    <row r="15177" spans="4:4">
      <c r="D15177" s="94"/>
    </row>
    <row r="15178" spans="4:4">
      <c r="D15178" s="94"/>
    </row>
    <row r="15179" spans="4:4">
      <c r="D15179" s="94"/>
    </row>
    <row r="15180" spans="4:4">
      <c r="D15180" s="94"/>
    </row>
    <row r="15181" spans="4:4">
      <c r="D15181" s="94"/>
    </row>
    <row r="15182" spans="4:4">
      <c r="D15182" s="94"/>
    </row>
    <row r="15183" spans="4:4">
      <c r="D15183" s="94"/>
    </row>
    <row r="15184" spans="4:4">
      <c r="D15184" s="94"/>
    </row>
    <row r="15185" spans="4:4">
      <c r="D15185" s="94"/>
    </row>
    <row r="15186" spans="4:4">
      <c r="D15186" s="94"/>
    </row>
    <row r="15187" spans="4:4">
      <c r="D15187" s="94"/>
    </row>
    <row r="15188" spans="4:4">
      <c r="D15188" s="94"/>
    </row>
    <row r="15189" spans="4:4">
      <c r="D15189" s="94"/>
    </row>
    <row r="15190" spans="4:4">
      <c r="D15190" s="94"/>
    </row>
    <row r="15191" spans="4:4">
      <c r="D15191" s="94"/>
    </row>
    <row r="15192" spans="4:4">
      <c r="D15192" s="94"/>
    </row>
    <row r="15193" spans="4:4">
      <c r="D15193" s="94"/>
    </row>
    <row r="15194" spans="4:4">
      <c r="D15194" s="94"/>
    </row>
    <row r="15195" spans="4:4">
      <c r="D15195" s="94"/>
    </row>
    <row r="15196" spans="4:4">
      <c r="D15196" s="94"/>
    </row>
    <row r="15197" spans="4:4">
      <c r="D15197" s="94"/>
    </row>
    <row r="15198" spans="4:4">
      <c r="D15198" s="94"/>
    </row>
    <row r="15199" spans="4:4">
      <c r="D15199" s="94"/>
    </row>
    <row r="15200" spans="4:4">
      <c r="D15200" s="94"/>
    </row>
    <row r="15201" spans="4:4">
      <c r="D15201" s="94"/>
    </row>
    <row r="15202" spans="4:4">
      <c r="D15202" s="94"/>
    </row>
    <row r="15203" spans="4:4">
      <c r="D15203" s="94"/>
    </row>
    <row r="15204" spans="4:4">
      <c r="D15204" s="94"/>
    </row>
    <row r="15205" spans="4:4">
      <c r="D15205" s="94"/>
    </row>
    <row r="15206" spans="4:4">
      <c r="D15206" s="94"/>
    </row>
    <row r="15207" spans="4:4">
      <c r="D15207" s="94"/>
    </row>
    <row r="15208" spans="4:4">
      <c r="D15208" s="94"/>
    </row>
    <row r="15209" spans="4:4">
      <c r="D15209" s="94"/>
    </row>
    <row r="15210" spans="4:4">
      <c r="D15210" s="94"/>
    </row>
    <row r="15211" spans="4:4">
      <c r="D15211" s="94"/>
    </row>
    <row r="15212" spans="4:4">
      <c r="D15212" s="94"/>
    </row>
    <row r="15213" spans="4:4">
      <c r="D15213" s="94"/>
    </row>
    <row r="15214" spans="4:4">
      <c r="D15214" s="94"/>
    </row>
    <row r="15215" spans="4:4">
      <c r="D15215" s="94"/>
    </row>
    <row r="15216" spans="4:4">
      <c r="D15216" s="94"/>
    </row>
    <row r="15217" spans="4:4">
      <c r="D15217" s="94"/>
    </row>
    <row r="15218" spans="4:4">
      <c r="D15218" s="94"/>
    </row>
    <row r="15219" spans="4:4">
      <c r="D15219" s="94"/>
    </row>
    <row r="15220" spans="4:4">
      <c r="D15220" s="94"/>
    </row>
    <row r="15221" spans="4:4">
      <c r="D15221" s="94"/>
    </row>
    <row r="15222" spans="4:4">
      <c r="D15222" s="94"/>
    </row>
    <row r="15223" spans="4:4">
      <c r="D15223" s="94"/>
    </row>
    <row r="15224" spans="4:4">
      <c r="D15224" s="94"/>
    </row>
    <row r="15225" spans="4:4">
      <c r="D15225" s="94"/>
    </row>
    <row r="15226" spans="4:4">
      <c r="D15226" s="94"/>
    </row>
    <row r="15227" spans="4:4">
      <c r="D15227" s="94"/>
    </row>
    <row r="15228" spans="4:4">
      <c r="D15228" s="94"/>
    </row>
    <row r="15229" spans="4:4">
      <c r="D15229" s="94"/>
    </row>
    <row r="15230" spans="4:4">
      <c r="D15230" s="94"/>
    </row>
    <row r="15231" spans="4:4">
      <c r="D15231" s="94"/>
    </row>
    <row r="15232" spans="4:4">
      <c r="D15232" s="94"/>
    </row>
    <row r="15233" spans="4:4">
      <c r="D15233" s="94"/>
    </row>
    <row r="15234" spans="4:4">
      <c r="D15234" s="94"/>
    </row>
    <row r="15235" spans="4:4">
      <c r="D15235" s="94"/>
    </row>
    <row r="15236" spans="4:4">
      <c r="D15236" s="94"/>
    </row>
    <row r="15237" spans="4:4">
      <c r="D15237" s="94"/>
    </row>
    <row r="15238" spans="4:4">
      <c r="D15238" s="94"/>
    </row>
    <row r="15239" spans="4:4">
      <c r="D15239" s="94"/>
    </row>
    <row r="15240" spans="4:4">
      <c r="D15240" s="94"/>
    </row>
    <row r="15241" spans="4:4">
      <c r="D15241" s="94"/>
    </row>
    <row r="15242" spans="4:4">
      <c r="D15242" s="94"/>
    </row>
    <row r="15243" spans="4:4">
      <c r="D15243" s="94"/>
    </row>
    <row r="15244" spans="4:4">
      <c r="D15244" s="94"/>
    </row>
    <row r="15245" spans="4:4">
      <c r="D15245" s="94"/>
    </row>
    <row r="15246" spans="4:4">
      <c r="D15246" s="94"/>
    </row>
    <row r="15247" spans="4:4">
      <c r="D15247" s="94"/>
    </row>
    <row r="15248" spans="4:4">
      <c r="D15248" s="94"/>
    </row>
    <row r="15249" spans="4:4">
      <c r="D15249" s="94"/>
    </row>
    <row r="15250" spans="4:4">
      <c r="D15250" s="94"/>
    </row>
    <row r="15251" spans="4:4">
      <c r="D15251" s="94"/>
    </row>
    <row r="15252" spans="4:4">
      <c r="D15252" s="94"/>
    </row>
    <row r="15253" spans="4:4">
      <c r="D15253" s="94"/>
    </row>
    <row r="15254" spans="4:4">
      <c r="D15254" s="94"/>
    </row>
    <row r="15255" spans="4:4">
      <c r="D15255" s="94"/>
    </row>
    <row r="15256" spans="4:4">
      <c r="D15256" s="94"/>
    </row>
    <row r="15257" spans="4:4">
      <c r="D15257" s="94"/>
    </row>
    <row r="15258" spans="4:4">
      <c r="D15258" s="94"/>
    </row>
    <row r="15259" spans="4:4">
      <c r="D15259" s="94"/>
    </row>
    <row r="15260" spans="4:4">
      <c r="D15260" s="94"/>
    </row>
    <row r="15261" spans="4:4">
      <c r="D15261" s="94"/>
    </row>
    <row r="15262" spans="4:4">
      <c r="D15262" s="94"/>
    </row>
    <row r="15263" spans="4:4">
      <c r="D15263" s="94"/>
    </row>
    <row r="15264" spans="4:4">
      <c r="D15264" s="94"/>
    </row>
    <row r="15265" spans="4:4">
      <c r="D15265" s="94"/>
    </row>
    <row r="15266" spans="4:4">
      <c r="D15266" s="94"/>
    </row>
    <row r="15267" spans="4:4">
      <c r="D15267" s="94"/>
    </row>
    <row r="15268" spans="4:4">
      <c r="D15268" s="94"/>
    </row>
    <row r="15269" spans="4:4">
      <c r="D15269" s="94"/>
    </row>
    <row r="15270" spans="4:4">
      <c r="D15270" s="94"/>
    </row>
    <row r="15271" spans="4:4">
      <c r="D15271" s="94"/>
    </row>
    <row r="15272" spans="4:4">
      <c r="D15272" s="94"/>
    </row>
    <row r="15273" spans="4:4">
      <c r="D15273" s="94"/>
    </row>
    <row r="15274" spans="4:4">
      <c r="D15274" s="94"/>
    </row>
    <row r="15275" spans="4:4">
      <c r="D15275" s="94"/>
    </row>
    <row r="15276" spans="4:4">
      <c r="D15276" s="94"/>
    </row>
    <row r="15277" spans="4:4">
      <c r="D15277" s="94"/>
    </row>
    <row r="15278" spans="4:4">
      <c r="D15278" s="94"/>
    </row>
    <row r="15279" spans="4:4">
      <c r="D15279" s="94"/>
    </row>
    <row r="15280" spans="4:4">
      <c r="D15280" s="94"/>
    </row>
    <row r="15281" spans="4:4">
      <c r="D15281" s="94"/>
    </row>
    <row r="15282" spans="4:4">
      <c r="D15282" s="94"/>
    </row>
    <row r="15283" spans="4:4">
      <c r="D15283" s="94"/>
    </row>
    <row r="15284" spans="4:4">
      <c r="D15284" s="94"/>
    </row>
    <row r="15285" spans="4:4">
      <c r="D15285" s="94"/>
    </row>
    <row r="15286" spans="4:4">
      <c r="D15286" s="94"/>
    </row>
    <row r="15287" spans="4:4">
      <c r="D15287" s="94"/>
    </row>
    <row r="15288" spans="4:4">
      <c r="D15288" s="94"/>
    </row>
    <row r="15289" spans="4:4">
      <c r="D15289" s="94"/>
    </row>
    <row r="15290" spans="4:4">
      <c r="D15290" s="94"/>
    </row>
    <row r="15291" spans="4:4">
      <c r="D15291" s="94"/>
    </row>
    <row r="15292" spans="4:4">
      <c r="D15292" s="94"/>
    </row>
    <row r="15293" spans="4:4">
      <c r="D15293" s="94"/>
    </row>
    <row r="15294" spans="4:4">
      <c r="D15294" s="94"/>
    </row>
    <row r="15295" spans="4:4">
      <c r="D15295" s="94"/>
    </row>
    <row r="15296" spans="4:4">
      <c r="D15296" s="94"/>
    </row>
    <row r="15297" spans="4:4">
      <c r="D15297" s="94"/>
    </row>
    <row r="15298" spans="4:4">
      <c r="D15298" s="94"/>
    </row>
    <row r="15299" spans="4:4">
      <c r="D15299" s="94"/>
    </row>
    <row r="15300" spans="4:4">
      <c r="D15300" s="94"/>
    </row>
    <row r="15301" spans="4:4">
      <c r="D15301" s="94"/>
    </row>
    <row r="15302" spans="4:4">
      <c r="D15302" s="94"/>
    </row>
    <row r="15303" spans="4:4">
      <c r="D15303" s="94"/>
    </row>
    <row r="15304" spans="4:4">
      <c r="D15304" s="94"/>
    </row>
    <row r="15305" spans="4:4">
      <c r="D15305" s="94"/>
    </row>
    <row r="15306" spans="4:4">
      <c r="D15306" s="94"/>
    </row>
    <row r="15307" spans="4:4">
      <c r="D15307" s="94"/>
    </row>
    <row r="15308" spans="4:4">
      <c r="D15308" s="94"/>
    </row>
    <row r="15309" spans="4:4">
      <c r="D15309" s="94"/>
    </row>
    <row r="15310" spans="4:4">
      <c r="D15310" s="94"/>
    </row>
    <row r="15311" spans="4:4">
      <c r="D15311" s="94"/>
    </row>
    <row r="15312" spans="4:4">
      <c r="D15312" s="94"/>
    </row>
    <row r="15313" spans="4:4">
      <c r="D15313" s="94"/>
    </row>
    <row r="15314" spans="4:4">
      <c r="D15314" s="94"/>
    </row>
    <row r="15315" spans="4:4">
      <c r="D15315" s="94"/>
    </row>
    <row r="15316" spans="4:4">
      <c r="D15316" s="94"/>
    </row>
    <row r="15317" spans="4:4">
      <c r="D15317" s="94"/>
    </row>
    <row r="15318" spans="4:4">
      <c r="D15318" s="94"/>
    </row>
    <row r="15319" spans="4:4">
      <c r="D15319" s="94"/>
    </row>
    <row r="15320" spans="4:4">
      <c r="D15320" s="94"/>
    </row>
    <row r="15321" spans="4:4">
      <c r="D15321" s="94"/>
    </row>
    <row r="15322" spans="4:4">
      <c r="D15322" s="94"/>
    </row>
    <row r="15323" spans="4:4">
      <c r="D15323" s="94"/>
    </row>
    <row r="15324" spans="4:4">
      <c r="D15324" s="94"/>
    </row>
    <row r="15325" spans="4:4">
      <c r="D15325" s="94"/>
    </row>
    <row r="15326" spans="4:4">
      <c r="D15326" s="94"/>
    </row>
    <row r="15327" spans="4:4">
      <c r="D15327" s="94"/>
    </row>
    <row r="15328" spans="4:4">
      <c r="D15328" s="94"/>
    </row>
    <row r="15329" spans="4:4">
      <c r="D15329" s="94"/>
    </row>
    <row r="15330" spans="4:4">
      <c r="D15330" s="94"/>
    </row>
    <row r="15331" spans="4:4">
      <c r="D15331" s="94"/>
    </row>
    <row r="15332" spans="4:4">
      <c r="D15332" s="94"/>
    </row>
    <row r="15333" spans="4:4">
      <c r="D15333" s="94"/>
    </row>
    <row r="15334" spans="4:4">
      <c r="D15334" s="94"/>
    </row>
    <row r="15335" spans="4:4">
      <c r="D15335" s="94"/>
    </row>
    <row r="15336" spans="4:4">
      <c r="D15336" s="94"/>
    </row>
    <row r="15337" spans="4:4">
      <c r="D15337" s="94"/>
    </row>
    <row r="15338" spans="4:4">
      <c r="D15338" s="94"/>
    </row>
    <row r="15339" spans="4:4">
      <c r="D15339" s="94"/>
    </row>
    <row r="15340" spans="4:4">
      <c r="D15340" s="94"/>
    </row>
    <row r="15341" spans="4:4">
      <c r="D15341" s="94"/>
    </row>
    <row r="15342" spans="4:4">
      <c r="D15342" s="94"/>
    </row>
    <row r="15343" spans="4:4">
      <c r="D15343" s="94"/>
    </row>
    <row r="15344" spans="4:4">
      <c r="D15344" s="94"/>
    </row>
    <row r="15345" spans="4:4">
      <c r="D15345" s="94"/>
    </row>
    <row r="15346" spans="4:4">
      <c r="D15346" s="94"/>
    </row>
    <row r="15347" spans="4:4">
      <c r="D15347" s="94"/>
    </row>
    <row r="15348" spans="4:4">
      <c r="D15348" s="94"/>
    </row>
    <row r="15349" spans="4:4">
      <c r="D15349" s="94"/>
    </row>
    <row r="15350" spans="4:4">
      <c r="D15350" s="94"/>
    </row>
    <row r="15351" spans="4:4">
      <c r="D15351" s="94"/>
    </row>
    <row r="15352" spans="4:4">
      <c r="D15352" s="94"/>
    </row>
    <row r="15353" spans="4:4">
      <c r="D15353" s="94"/>
    </row>
    <row r="15354" spans="4:4">
      <c r="D15354" s="94"/>
    </row>
    <row r="15355" spans="4:4">
      <c r="D15355" s="94"/>
    </row>
    <row r="15356" spans="4:4">
      <c r="D15356" s="94"/>
    </row>
    <row r="15357" spans="4:4">
      <c r="D15357" s="94"/>
    </row>
    <row r="15358" spans="4:4">
      <c r="D15358" s="94"/>
    </row>
    <row r="15359" spans="4:4">
      <c r="D15359" s="94"/>
    </row>
    <row r="15360" spans="4:4">
      <c r="D15360" s="94"/>
    </row>
    <row r="15361" spans="4:4">
      <c r="D15361" s="94"/>
    </row>
    <row r="15362" spans="4:4">
      <c r="D15362" s="94"/>
    </row>
    <row r="15363" spans="4:4">
      <c r="D15363" s="94"/>
    </row>
    <row r="15364" spans="4:4">
      <c r="D15364" s="94"/>
    </row>
    <row r="15365" spans="4:4">
      <c r="D15365" s="94"/>
    </row>
    <row r="15366" spans="4:4">
      <c r="D15366" s="94"/>
    </row>
    <row r="15367" spans="4:4">
      <c r="D15367" s="94"/>
    </row>
    <row r="15368" spans="4:4">
      <c r="D15368" s="94"/>
    </row>
    <row r="15369" spans="4:4">
      <c r="D15369" s="94"/>
    </row>
    <row r="15370" spans="4:4">
      <c r="D15370" s="94"/>
    </row>
    <row r="15371" spans="4:4">
      <c r="D15371" s="94"/>
    </row>
    <row r="15372" spans="4:4">
      <c r="D15372" s="94"/>
    </row>
    <row r="15373" spans="4:4">
      <c r="D15373" s="94"/>
    </row>
    <row r="15374" spans="4:4">
      <c r="D15374" s="94"/>
    </row>
    <row r="15375" spans="4:4">
      <c r="D15375" s="94"/>
    </row>
    <row r="15376" spans="4:4">
      <c r="D15376" s="94"/>
    </row>
    <row r="15377" spans="4:4">
      <c r="D15377" s="94"/>
    </row>
    <row r="15378" spans="4:4">
      <c r="D15378" s="94"/>
    </row>
    <row r="15379" spans="4:4">
      <c r="D15379" s="94"/>
    </row>
    <row r="15380" spans="4:4">
      <c r="D15380" s="94"/>
    </row>
    <row r="15381" spans="4:4">
      <c r="D15381" s="94"/>
    </row>
    <row r="15382" spans="4:4">
      <c r="D15382" s="94"/>
    </row>
    <row r="15383" spans="4:4">
      <c r="D15383" s="94"/>
    </row>
    <row r="15384" spans="4:4">
      <c r="D15384" s="94"/>
    </row>
    <row r="15385" spans="4:4">
      <c r="D15385" s="94"/>
    </row>
    <row r="15386" spans="4:4">
      <c r="D15386" s="94"/>
    </row>
    <row r="15387" spans="4:4">
      <c r="D15387" s="94"/>
    </row>
    <row r="15388" spans="4:4">
      <c r="D15388" s="94"/>
    </row>
    <row r="15389" spans="4:4">
      <c r="D15389" s="94"/>
    </row>
    <row r="15390" spans="4:4">
      <c r="D15390" s="94"/>
    </row>
    <row r="15391" spans="4:4">
      <c r="D15391" s="94"/>
    </row>
    <row r="15392" spans="4:4">
      <c r="D15392" s="94"/>
    </row>
    <row r="15393" spans="4:4">
      <c r="D15393" s="94"/>
    </row>
    <row r="15394" spans="4:4">
      <c r="D15394" s="94"/>
    </row>
    <row r="15395" spans="4:4">
      <c r="D15395" s="94"/>
    </row>
    <row r="15396" spans="4:4">
      <c r="D15396" s="94"/>
    </row>
    <row r="15397" spans="4:4">
      <c r="D15397" s="94"/>
    </row>
    <row r="15398" spans="4:4">
      <c r="D15398" s="94"/>
    </row>
    <row r="15399" spans="4:4">
      <c r="D15399" s="94"/>
    </row>
    <row r="15400" spans="4:4">
      <c r="D15400" s="94"/>
    </row>
    <row r="15401" spans="4:4">
      <c r="D15401" s="94"/>
    </row>
    <row r="15402" spans="4:4">
      <c r="D15402" s="94"/>
    </row>
    <row r="15403" spans="4:4">
      <c r="D15403" s="94"/>
    </row>
    <row r="15404" spans="4:4">
      <c r="D15404" s="94"/>
    </row>
    <row r="15405" spans="4:4">
      <c r="D15405" s="94"/>
    </row>
    <row r="15406" spans="4:4">
      <c r="D15406" s="94"/>
    </row>
    <row r="15407" spans="4:4">
      <c r="D15407" s="94"/>
    </row>
    <row r="15408" spans="4:4">
      <c r="D15408" s="94"/>
    </row>
    <row r="15409" spans="4:4">
      <c r="D15409" s="94"/>
    </row>
    <row r="15410" spans="4:4">
      <c r="D15410" s="94"/>
    </row>
    <row r="15411" spans="4:4">
      <c r="D15411" s="94"/>
    </row>
    <row r="15412" spans="4:4">
      <c r="D15412" s="94"/>
    </row>
    <row r="15413" spans="4:4">
      <c r="D15413" s="94"/>
    </row>
    <row r="15414" spans="4:4">
      <c r="D15414" s="94"/>
    </row>
    <row r="15415" spans="4:4">
      <c r="D15415" s="94"/>
    </row>
    <row r="15416" spans="4:4">
      <c r="D15416" s="94"/>
    </row>
    <row r="15417" spans="4:4">
      <c r="D15417" s="94"/>
    </row>
    <row r="15418" spans="4:4">
      <c r="D15418" s="94"/>
    </row>
    <row r="15419" spans="4:4">
      <c r="D15419" s="94"/>
    </row>
    <row r="15420" spans="4:4">
      <c r="D15420" s="94"/>
    </row>
    <row r="15421" spans="4:4">
      <c r="D15421" s="94"/>
    </row>
    <row r="15422" spans="4:4">
      <c r="D15422" s="94"/>
    </row>
    <row r="15423" spans="4:4">
      <c r="D15423" s="94"/>
    </row>
    <row r="15424" spans="4:4">
      <c r="D15424" s="94"/>
    </row>
    <row r="15425" spans="4:4">
      <c r="D15425" s="94"/>
    </row>
    <row r="15426" spans="4:4">
      <c r="D15426" s="94"/>
    </row>
    <row r="15427" spans="4:4">
      <c r="D15427" s="94"/>
    </row>
    <row r="15428" spans="4:4">
      <c r="D15428" s="94"/>
    </row>
    <row r="15429" spans="4:4">
      <c r="D15429" s="94"/>
    </row>
    <row r="15430" spans="4:4">
      <c r="D15430" s="94"/>
    </row>
    <row r="15431" spans="4:4">
      <c r="D15431" s="94"/>
    </row>
    <row r="15432" spans="4:4">
      <c r="D15432" s="94"/>
    </row>
    <row r="15433" spans="4:4">
      <c r="D15433" s="94"/>
    </row>
    <row r="15434" spans="4:4">
      <c r="D15434" s="94"/>
    </row>
    <row r="15435" spans="4:4">
      <c r="D15435" s="94"/>
    </row>
    <row r="15436" spans="4:4">
      <c r="D15436" s="94"/>
    </row>
    <row r="15437" spans="4:4">
      <c r="D15437" s="94"/>
    </row>
    <row r="15438" spans="4:4">
      <c r="D15438" s="94"/>
    </row>
    <row r="15439" spans="4:4">
      <c r="D15439" s="94"/>
    </row>
    <row r="15440" spans="4:4">
      <c r="D15440" s="94"/>
    </row>
    <row r="15441" spans="4:4">
      <c r="D15441" s="94"/>
    </row>
    <row r="15442" spans="4:4">
      <c r="D15442" s="94"/>
    </row>
    <row r="15443" spans="4:4">
      <c r="D15443" s="94"/>
    </row>
    <row r="15444" spans="4:4">
      <c r="D15444" s="94"/>
    </row>
    <row r="15445" spans="4:4">
      <c r="D15445" s="94"/>
    </row>
    <row r="15446" spans="4:4">
      <c r="D15446" s="94"/>
    </row>
    <row r="15447" spans="4:4">
      <c r="D15447" s="94"/>
    </row>
    <row r="15448" spans="4:4">
      <c r="D15448" s="94"/>
    </row>
    <row r="15449" spans="4:4">
      <c r="D15449" s="94"/>
    </row>
    <row r="15450" spans="4:4">
      <c r="D15450" s="94"/>
    </row>
    <row r="15451" spans="4:4">
      <c r="D15451" s="94"/>
    </row>
    <row r="15452" spans="4:4">
      <c r="D15452" s="94"/>
    </row>
    <row r="15453" spans="4:4">
      <c r="D15453" s="94"/>
    </row>
    <row r="15454" spans="4:4">
      <c r="D15454" s="94"/>
    </row>
    <row r="15455" spans="4:4">
      <c r="D15455" s="94"/>
    </row>
    <row r="15456" spans="4:4">
      <c r="D15456" s="94"/>
    </row>
    <row r="15457" spans="4:4">
      <c r="D15457" s="94"/>
    </row>
    <row r="15458" spans="4:4">
      <c r="D15458" s="94"/>
    </row>
    <row r="15459" spans="4:4">
      <c r="D15459" s="94"/>
    </row>
    <row r="15460" spans="4:4">
      <c r="D15460" s="94"/>
    </row>
    <row r="15461" spans="4:4">
      <c r="D15461" s="94"/>
    </row>
    <row r="15462" spans="4:4">
      <c r="D15462" s="94"/>
    </row>
    <row r="15463" spans="4:4">
      <c r="D15463" s="94"/>
    </row>
    <row r="15464" spans="4:4">
      <c r="D15464" s="94"/>
    </row>
    <row r="15465" spans="4:4">
      <c r="D15465" s="94"/>
    </row>
    <row r="15466" spans="4:4">
      <c r="D15466" s="94"/>
    </row>
    <row r="15467" spans="4:4">
      <c r="D15467" s="94"/>
    </row>
    <row r="15468" spans="4:4">
      <c r="D15468" s="94"/>
    </row>
    <row r="15469" spans="4:4">
      <c r="D15469" s="94"/>
    </row>
    <row r="15470" spans="4:4">
      <c r="D15470" s="94"/>
    </row>
    <row r="15471" spans="4:4">
      <c r="D15471" s="94"/>
    </row>
    <row r="15472" spans="4:4">
      <c r="D15472" s="94"/>
    </row>
    <row r="15473" spans="4:4">
      <c r="D15473" s="94"/>
    </row>
    <row r="15474" spans="4:4">
      <c r="D15474" s="94"/>
    </row>
    <row r="15475" spans="4:4">
      <c r="D15475" s="94"/>
    </row>
    <row r="15476" spans="4:4">
      <c r="D15476" s="94"/>
    </row>
    <row r="15477" spans="4:4">
      <c r="D15477" s="94"/>
    </row>
    <row r="15478" spans="4:4">
      <c r="D15478" s="94"/>
    </row>
    <row r="15479" spans="4:4">
      <c r="D15479" s="94"/>
    </row>
    <row r="15480" spans="4:4">
      <c r="D15480" s="94"/>
    </row>
    <row r="15481" spans="4:4">
      <c r="D15481" s="94"/>
    </row>
    <row r="15482" spans="4:4">
      <c r="D15482" s="94"/>
    </row>
    <row r="15483" spans="4:4">
      <c r="D15483" s="94"/>
    </row>
    <row r="15484" spans="4:4">
      <c r="D15484" s="94"/>
    </row>
    <row r="15485" spans="4:4">
      <c r="D15485" s="94"/>
    </row>
    <row r="15486" spans="4:4">
      <c r="D15486" s="94"/>
    </row>
    <row r="15487" spans="4:4">
      <c r="D15487" s="94"/>
    </row>
    <row r="15488" spans="4:4">
      <c r="D15488" s="94"/>
    </row>
    <row r="15489" spans="4:4">
      <c r="D15489" s="94"/>
    </row>
    <row r="15490" spans="4:4">
      <c r="D15490" s="94"/>
    </row>
    <row r="15491" spans="4:4">
      <c r="D15491" s="94"/>
    </row>
    <row r="15492" spans="4:4">
      <c r="D15492" s="94"/>
    </row>
    <row r="15493" spans="4:4">
      <c r="D15493" s="94"/>
    </row>
    <row r="15494" spans="4:4">
      <c r="D15494" s="94"/>
    </row>
    <row r="15495" spans="4:4">
      <c r="D15495" s="94"/>
    </row>
    <row r="15496" spans="4:4">
      <c r="D15496" s="94"/>
    </row>
    <row r="15497" spans="4:4">
      <c r="D15497" s="94"/>
    </row>
    <row r="15498" spans="4:4">
      <c r="D15498" s="94"/>
    </row>
    <row r="15499" spans="4:4">
      <c r="D15499" s="94"/>
    </row>
    <row r="15500" spans="4:4">
      <c r="D15500" s="94"/>
    </row>
    <row r="15501" spans="4:4">
      <c r="D15501" s="94"/>
    </row>
    <row r="15502" spans="4:4">
      <c r="D15502" s="94"/>
    </row>
    <row r="15503" spans="4:4">
      <c r="D15503" s="94"/>
    </row>
    <row r="15504" spans="4:4">
      <c r="D15504" s="94"/>
    </row>
    <row r="15505" spans="4:4">
      <c r="D15505" s="94"/>
    </row>
    <row r="15506" spans="4:4">
      <c r="D15506" s="94"/>
    </row>
    <row r="15507" spans="4:4">
      <c r="D15507" s="94"/>
    </row>
    <row r="15508" spans="4:4">
      <c r="D15508" s="94"/>
    </row>
    <row r="15509" spans="4:4">
      <c r="D15509" s="94"/>
    </row>
    <row r="15510" spans="4:4">
      <c r="D15510" s="94"/>
    </row>
    <row r="15511" spans="4:4">
      <c r="D15511" s="94"/>
    </row>
    <row r="15512" spans="4:4">
      <c r="D15512" s="94"/>
    </row>
    <row r="15513" spans="4:4">
      <c r="D15513" s="94"/>
    </row>
    <row r="15514" spans="4:4">
      <c r="D15514" s="94"/>
    </row>
    <row r="15515" spans="4:4">
      <c r="D15515" s="94"/>
    </row>
    <row r="15516" spans="4:4">
      <c r="D15516" s="94"/>
    </row>
    <row r="15517" spans="4:4">
      <c r="D15517" s="94"/>
    </row>
    <row r="15518" spans="4:4">
      <c r="D15518" s="94"/>
    </row>
    <row r="15519" spans="4:4">
      <c r="D15519" s="94"/>
    </row>
    <row r="15520" spans="4:4">
      <c r="D15520" s="94"/>
    </row>
    <row r="15521" spans="4:4">
      <c r="D15521" s="94"/>
    </row>
    <row r="15522" spans="4:4">
      <c r="D15522" s="94"/>
    </row>
    <row r="15523" spans="4:4">
      <c r="D15523" s="94"/>
    </row>
    <row r="15524" spans="4:4">
      <c r="D15524" s="94"/>
    </row>
    <row r="15525" spans="4:4">
      <c r="D15525" s="94"/>
    </row>
    <row r="15526" spans="4:4">
      <c r="D15526" s="94"/>
    </row>
    <row r="15527" spans="4:4">
      <c r="D15527" s="94"/>
    </row>
    <row r="15528" spans="4:4">
      <c r="D15528" s="94"/>
    </row>
    <row r="15529" spans="4:4">
      <c r="D15529" s="94"/>
    </row>
    <row r="15530" spans="4:4">
      <c r="D15530" s="94"/>
    </row>
    <row r="15531" spans="4:4">
      <c r="D15531" s="94"/>
    </row>
    <row r="15532" spans="4:4">
      <c r="D15532" s="94"/>
    </row>
    <row r="15533" spans="4:4">
      <c r="D15533" s="94"/>
    </row>
    <row r="15534" spans="4:4">
      <c r="D15534" s="94"/>
    </row>
    <row r="15535" spans="4:4">
      <c r="D15535" s="94"/>
    </row>
    <row r="15536" spans="4:4">
      <c r="D15536" s="94"/>
    </row>
    <row r="15537" spans="4:4">
      <c r="D15537" s="94"/>
    </row>
    <row r="15538" spans="4:4">
      <c r="D15538" s="94"/>
    </row>
    <row r="15539" spans="4:4">
      <c r="D15539" s="94"/>
    </row>
    <row r="15540" spans="4:4">
      <c r="D15540" s="94"/>
    </row>
    <row r="15541" spans="4:4">
      <c r="D15541" s="94"/>
    </row>
    <row r="15542" spans="4:4">
      <c r="D15542" s="94"/>
    </row>
    <row r="15543" spans="4:4">
      <c r="D15543" s="94"/>
    </row>
    <row r="15544" spans="4:4">
      <c r="D15544" s="94"/>
    </row>
    <row r="15545" spans="4:4">
      <c r="D15545" s="94"/>
    </row>
    <row r="15546" spans="4:4">
      <c r="D15546" s="94"/>
    </row>
    <row r="15547" spans="4:4">
      <c r="D15547" s="94"/>
    </row>
    <row r="15548" spans="4:4">
      <c r="D15548" s="94"/>
    </row>
    <row r="15549" spans="4:4">
      <c r="D15549" s="94"/>
    </row>
    <row r="15550" spans="4:4">
      <c r="D15550" s="94"/>
    </row>
    <row r="15551" spans="4:4">
      <c r="D15551" s="94"/>
    </row>
    <row r="15552" spans="4:4">
      <c r="D15552" s="94"/>
    </row>
    <row r="15553" spans="4:4">
      <c r="D15553" s="94"/>
    </row>
    <row r="15554" spans="4:4">
      <c r="D15554" s="94"/>
    </row>
    <row r="15555" spans="4:4">
      <c r="D15555" s="94"/>
    </row>
    <row r="15556" spans="4:4">
      <c r="D15556" s="94"/>
    </row>
    <row r="15557" spans="4:4">
      <c r="D15557" s="94"/>
    </row>
    <row r="15558" spans="4:4">
      <c r="D15558" s="94"/>
    </row>
    <row r="15559" spans="4:4">
      <c r="D15559" s="94"/>
    </row>
    <row r="15560" spans="4:4">
      <c r="D15560" s="94"/>
    </row>
    <row r="15561" spans="4:4">
      <c r="D15561" s="94"/>
    </row>
    <row r="15562" spans="4:4">
      <c r="D15562" s="94"/>
    </row>
    <row r="15563" spans="4:4">
      <c r="D15563" s="94"/>
    </row>
    <row r="15564" spans="4:4">
      <c r="D15564" s="94"/>
    </row>
    <row r="15565" spans="4:4">
      <c r="D15565" s="94"/>
    </row>
    <row r="15566" spans="4:4">
      <c r="D15566" s="94"/>
    </row>
    <row r="15567" spans="4:4">
      <c r="D15567" s="94"/>
    </row>
    <row r="15568" spans="4:4">
      <c r="D15568" s="94"/>
    </row>
    <row r="15569" spans="4:4">
      <c r="D15569" s="94"/>
    </row>
    <row r="15570" spans="4:4">
      <c r="D15570" s="94"/>
    </row>
    <row r="15571" spans="4:4">
      <c r="D15571" s="94"/>
    </row>
    <row r="15572" spans="4:4">
      <c r="D15572" s="94"/>
    </row>
    <row r="15573" spans="4:4">
      <c r="D15573" s="94"/>
    </row>
    <row r="15574" spans="4:4">
      <c r="D15574" s="94"/>
    </row>
    <row r="15575" spans="4:4">
      <c r="D15575" s="94"/>
    </row>
    <row r="15576" spans="4:4">
      <c r="D15576" s="94"/>
    </row>
    <row r="15577" spans="4:4">
      <c r="D15577" s="94"/>
    </row>
    <row r="15578" spans="4:4">
      <c r="D15578" s="94"/>
    </row>
    <row r="15579" spans="4:4">
      <c r="D15579" s="94"/>
    </row>
    <row r="15580" spans="4:4">
      <c r="D15580" s="94"/>
    </row>
    <row r="15581" spans="4:4">
      <c r="D15581" s="94"/>
    </row>
    <row r="15582" spans="4:4">
      <c r="D15582" s="94"/>
    </row>
    <row r="15583" spans="4:4">
      <c r="D15583" s="94"/>
    </row>
    <row r="15584" spans="4:4">
      <c r="D15584" s="94"/>
    </row>
    <row r="15585" spans="4:4">
      <c r="D15585" s="94"/>
    </row>
    <row r="15586" spans="4:4">
      <c r="D15586" s="94"/>
    </row>
    <row r="15587" spans="4:4">
      <c r="D15587" s="94"/>
    </row>
    <row r="15588" spans="4:4">
      <c r="D15588" s="94"/>
    </row>
    <row r="15589" spans="4:4">
      <c r="D15589" s="94"/>
    </row>
    <row r="15590" spans="4:4">
      <c r="D15590" s="94"/>
    </row>
    <row r="15591" spans="4:4">
      <c r="D15591" s="94"/>
    </row>
    <row r="15592" spans="4:4">
      <c r="D15592" s="94"/>
    </row>
    <row r="15593" spans="4:4">
      <c r="D15593" s="94"/>
    </row>
    <row r="15594" spans="4:4">
      <c r="D15594" s="94"/>
    </row>
    <row r="15595" spans="4:4">
      <c r="D15595" s="94"/>
    </row>
    <row r="15596" spans="4:4">
      <c r="D15596" s="94"/>
    </row>
    <row r="15597" spans="4:4">
      <c r="D15597" s="94"/>
    </row>
    <row r="15598" spans="4:4">
      <c r="D15598" s="94"/>
    </row>
    <row r="15599" spans="4:4">
      <c r="D15599" s="94"/>
    </row>
    <row r="15600" spans="4:4">
      <c r="D15600" s="94"/>
    </row>
    <row r="15601" spans="4:4">
      <c r="D15601" s="94"/>
    </row>
    <row r="15602" spans="4:4">
      <c r="D15602" s="94"/>
    </row>
    <row r="15603" spans="4:4">
      <c r="D15603" s="94"/>
    </row>
    <row r="15604" spans="4:4">
      <c r="D15604" s="94"/>
    </row>
    <row r="15605" spans="4:4">
      <c r="D15605" s="94"/>
    </row>
    <row r="15606" spans="4:4">
      <c r="D15606" s="94"/>
    </row>
    <row r="15607" spans="4:4">
      <c r="D15607" s="94"/>
    </row>
    <row r="15608" spans="4:4">
      <c r="D15608" s="94"/>
    </row>
    <row r="15609" spans="4:4">
      <c r="D15609" s="94"/>
    </row>
    <row r="15610" spans="4:4">
      <c r="D15610" s="94"/>
    </row>
    <row r="15611" spans="4:4">
      <c r="D15611" s="94"/>
    </row>
    <row r="15612" spans="4:4">
      <c r="D15612" s="94"/>
    </row>
    <row r="15613" spans="4:4">
      <c r="D15613" s="94"/>
    </row>
    <row r="15614" spans="4:4">
      <c r="D15614" s="94"/>
    </row>
    <row r="15615" spans="4:4">
      <c r="D15615" s="94"/>
    </row>
    <row r="15616" spans="4:4">
      <c r="D15616" s="94"/>
    </row>
    <row r="15617" spans="4:4">
      <c r="D15617" s="94"/>
    </row>
    <row r="15618" spans="4:4">
      <c r="D15618" s="94"/>
    </row>
    <row r="15619" spans="4:4">
      <c r="D15619" s="94"/>
    </row>
    <row r="15620" spans="4:4">
      <c r="D15620" s="94"/>
    </row>
    <row r="15621" spans="4:4">
      <c r="D15621" s="94"/>
    </row>
    <row r="15622" spans="4:4">
      <c r="D15622" s="94"/>
    </row>
    <row r="15623" spans="4:4">
      <c r="D15623" s="94"/>
    </row>
    <row r="15624" spans="4:4">
      <c r="D15624" s="94"/>
    </row>
    <row r="15625" spans="4:4">
      <c r="D15625" s="94"/>
    </row>
    <row r="15626" spans="4:4">
      <c r="D15626" s="94"/>
    </row>
    <row r="15627" spans="4:4">
      <c r="D15627" s="94"/>
    </row>
    <row r="15628" spans="4:4">
      <c r="D15628" s="94"/>
    </row>
    <row r="15629" spans="4:4">
      <c r="D15629" s="94"/>
    </row>
    <row r="15630" spans="4:4">
      <c r="D15630" s="94"/>
    </row>
    <row r="15631" spans="4:4">
      <c r="D15631" s="94"/>
    </row>
    <row r="15632" spans="4:4">
      <c r="D15632" s="94"/>
    </row>
    <row r="15633" spans="4:4">
      <c r="D15633" s="94"/>
    </row>
    <row r="15634" spans="4:4">
      <c r="D15634" s="94"/>
    </row>
    <row r="15635" spans="4:4">
      <c r="D15635" s="94"/>
    </row>
    <row r="15636" spans="4:4">
      <c r="D15636" s="94"/>
    </row>
    <row r="15637" spans="4:4">
      <c r="D15637" s="94"/>
    </row>
    <row r="15638" spans="4:4">
      <c r="D15638" s="94"/>
    </row>
    <row r="15639" spans="4:4">
      <c r="D15639" s="94"/>
    </row>
    <row r="15640" spans="4:4">
      <c r="D15640" s="94"/>
    </row>
    <row r="15641" spans="4:4">
      <c r="D15641" s="94"/>
    </row>
    <row r="15642" spans="4:4">
      <c r="D15642" s="94"/>
    </row>
    <row r="15643" spans="4:4">
      <c r="D15643" s="94"/>
    </row>
    <row r="15644" spans="4:4">
      <c r="D15644" s="94"/>
    </row>
    <row r="15645" spans="4:4">
      <c r="D15645" s="94"/>
    </row>
    <row r="15646" spans="4:4">
      <c r="D15646" s="94"/>
    </row>
    <row r="15647" spans="4:4">
      <c r="D15647" s="94"/>
    </row>
    <row r="15648" spans="4:4">
      <c r="D15648" s="94"/>
    </row>
    <row r="15649" spans="4:4">
      <c r="D15649" s="94"/>
    </row>
    <row r="15650" spans="4:4">
      <c r="D15650" s="94"/>
    </row>
    <row r="15651" spans="4:4">
      <c r="D15651" s="94"/>
    </row>
    <row r="15652" spans="4:4">
      <c r="D15652" s="94"/>
    </row>
    <row r="15653" spans="4:4">
      <c r="D15653" s="94"/>
    </row>
    <row r="15654" spans="4:4">
      <c r="D15654" s="94"/>
    </row>
    <row r="15655" spans="4:4">
      <c r="D15655" s="94"/>
    </row>
    <row r="15656" spans="4:4">
      <c r="D15656" s="94"/>
    </row>
    <row r="15657" spans="4:4">
      <c r="D15657" s="94"/>
    </row>
    <row r="15658" spans="4:4">
      <c r="D15658" s="94"/>
    </row>
    <row r="15659" spans="4:4">
      <c r="D15659" s="94"/>
    </row>
    <row r="15660" spans="4:4">
      <c r="D15660" s="94"/>
    </row>
    <row r="15661" spans="4:4">
      <c r="D15661" s="94"/>
    </row>
    <row r="15662" spans="4:4">
      <c r="D15662" s="94"/>
    </row>
    <row r="15663" spans="4:4">
      <c r="D15663" s="94"/>
    </row>
    <row r="15664" spans="4:4">
      <c r="D15664" s="94"/>
    </row>
    <row r="15665" spans="4:4">
      <c r="D15665" s="94"/>
    </row>
    <row r="15666" spans="4:4">
      <c r="D15666" s="94"/>
    </row>
    <row r="15667" spans="4:4">
      <c r="D15667" s="94"/>
    </row>
    <row r="15668" spans="4:4">
      <c r="D15668" s="94"/>
    </row>
    <row r="15669" spans="4:4">
      <c r="D15669" s="94"/>
    </row>
    <row r="15670" spans="4:4">
      <c r="D15670" s="94"/>
    </row>
    <row r="15671" spans="4:4">
      <c r="D15671" s="94"/>
    </row>
    <row r="15672" spans="4:4">
      <c r="D15672" s="94"/>
    </row>
    <row r="15673" spans="4:4">
      <c r="D15673" s="94"/>
    </row>
    <row r="15674" spans="4:4">
      <c r="D15674" s="94"/>
    </row>
    <row r="15675" spans="4:4">
      <c r="D15675" s="94"/>
    </row>
    <row r="15676" spans="4:4">
      <c r="D15676" s="94"/>
    </row>
    <row r="15677" spans="4:4">
      <c r="D15677" s="94"/>
    </row>
    <row r="15678" spans="4:4">
      <c r="D15678" s="94"/>
    </row>
    <row r="15679" spans="4:4">
      <c r="D15679" s="94"/>
    </row>
    <row r="15680" spans="4:4">
      <c r="D15680" s="94"/>
    </row>
    <row r="15681" spans="4:4">
      <c r="D15681" s="94"/>
    </row>
    <row r="15682" spans="4:4">
      <c r="D15682" s="94"/>
    </row>
    <row r="15683" spans="4:4">
      <c r="D15683" s="94"/>
    </row>
    <row r="15684" spans="4:4">
      <c r="D15684" s="94"/>
    </row>
    <row r="15685" spans="4:4">
      <c r="D15685" s="94"/>
    </row>
    <row r="15686" spans="4:4">
      <c r="D15686" s="94"/>
    </row>
    <row r="15687" spans="4:4">
      <c r="D15687" s="94"/>
    </row>
    <row r="15688" spans="4:4">
      <c r="D15688" s="94"/>
    </row>
    <row r="15689" spans="4:4">
      <c r="D15689" s="94"/>
    </row>
    <row r="15690" spans="4:4">
      <c r="D15690" s="94"/>
    </row>
    <row r="15691" spans="4:4">
      <c r="D15691" s="94"/>
    </row>
    <row r="15692" spans="4:4">
      <c r="D15692" s="94"/>
    </row>
    <row r="15693" spans="4:4">
      <c r="D15693" s="94"/>
    </row>
    <row r="15694" spans="4:4">
      <c r="D15694" s="94"/>
    </row>
    <row r="15695" spans="4:4">
      <c r="D15695" s="94"/>
    </row>
    <row r="15696" spans="4:4">
      <c r="D15696" s="94"/>
    </row>
    <row r="15697" spans="4:4">
      <c r="D15697" s="94"/>
    </row>
    <row r="15698" spans="4:4">
      <c r="D15698" s="94"/>
    </row>
    <row r="15699" spans="4:4">
      <c r="D15699" s="94"/>
    </row>
    <row r="15700" spans="4:4">
      <c r="D15700" s="94"/>
    </row>
    <row r="15701" spans="4:4">
      <c r="D15701" s="94"/>
    </row>
    <row r="15702" spans="4:4">
      <c r="D15702" s="94"/>
    </row>
    <row r="15703" spans="4:4">
      <c r="D15703" s="94"/>
    </row>
    <row r="15704" spans="4:4">
      <c r="D15704" s="94"/>
    </row>
    <row r="15705" spans="4:4">
      <c r="D15705" s="94"/>
    </row>
    <row r="15706" spans="4:4">
      <c r="D15706" s="94"/>
    </row>
    <row r="15707" spans="4:4">
      <c r="D15707" s="94"/>
    </row>
    <row r="15708" spans="4:4">
      <c r="D15708" s="94"/>
    </row>
    <row r="15709" spans="4:4">
      <c r="D15709" s="94"/>
    </row>
    <row r="15710" spans="4:4">
      <c r="D15710" s="94"/>
    </row>
    <row r="15711" spans="4:4">
      <c r="D15711" s="94"/>
    </row>
    <row r="15712" spans="4:4">
      <c r="D15712" s="94"/>
    </row>
    <row r="15713" spans="4:4">
      <c r="D15713" s="94"/>
    </row>
    <row r="15714" spans="4:4">
      <c r="D15714" s="94"/>
    </row>
    <row r="15715" spans="4:4">
      <c r="D15715" s="94"/>
    </row>
    <row r="15716" spans="4:4">
      <c r="D15716" s="94"/>
    </row>
    <row r="15717" spans="4:4">
      <c r="D15717" s="94"/>
    </row>
    <row r="15718" spans="4:4">
      <c r="D15718" s="94"/>
    </row>
    <row r="15719" spans="4:4">
      <c r="D15719" s="94"/>
    </row>
    <row r="15720" spans="4:4">
      <c r="D15720" s="94"/>
    </row>
    <row r="15721" spans="4:4">
      <c r="D15721" s="94"/>
    </row>
    <row r="15722" spans="4:4">
      <c r="D15722" s="94"/>
    </row>
    <row r="15723" spans="4:4">
      <c r="D15723" s="94"/>
    </row>
    <row r="15724" spans="4:4">
      <c r="D15724" s="94"/>
    </row>
    <row r="15725" spans="4:4">
      <c r="D15725" s="94"/>
    </row>
    <row r="15726" spans="4:4">
      <c r="D15726" s="94"/>
    </row>
    <row r="15727" spans="4:4">
      <c r="D15727" s="94"/>
    </row>
    <row r="15728" spans="4:4">
      <c r="D15728" s="94"/>
    </row>
    <row r="15729" spans="4:4">
      <c r="D15729" s="94"/>
    </row>
    <row r="15730" spans="4:4">
      <c r="D15730" s="94"/>
    </row>
    <row r="15731" spans="4:4">
      <c r="D15731" s="94"/>
    </row>
    <row r="15732" spans="4:4">
      <c r="D15732" s="94"/>
    </row>
    <row r="15733" spans="4:4">
      <c r="D15733" s="94"/>
    </row>
    <row r="15734" spans="4:4">
      <c r="D15734" s="94"/>
    </row>
    <row r="15735" spans="4:4">
      <c r="D15735" s="94"/>
    </row>
    <row r="15736" spans="4:4">
      <c r="D15736" s="94"/>
    </row>
    <row r="15737" spans="4:4">
      <c r="D15737" s="94"/>
    </row>
    <row r="15738" spans="4:4">
      <c r="D15738" s="94"/>
    </row>
    <row r="15739" spans="4:4">
      <c r="D15739" s="94"/>
    </row>
    <row r="15740" spans="4:4">
      <c r="D15740" s="94"/>
    </row>
    <row r="15741" spans="4:4">
      <c r="D15741" s="94"/>
    </row>
    <row r="15742" spans="4:4">
      <c r="D15742" s="94"/>
    </row>
    <row r="15743" spans="4:4">
      <c r="D15743" s="94"/>
    </row>
    <row r="15744" spans="4:4">
      <c r="D15744" s="94"/>
    </row>
    <row r="15745" spans="4:4">
      <c r="D15745" s="94"/>
    </row>
    <row r="15746" spans="4:4">
      <c r="D15746" s="94"/>
    </row>
    <row r="15747" spans="4:4">
      <c r="D15747" s="94"/>
    </row>
    <row r="15748" spans="4:4">
      <c r="D15748" s="94"/>
    </row>
    <row r="15749" spans="4:4">
      <c r="D15749" s="94"/>
    </row>
    <row r="15750" spans="4:4">
      <c r="D15750" s="94"/>
    </row>
    <row r="15751" spans="4:4">
      <c r="D15751" s="94"/>
    </row>
    <row r="15752" spans="4:4">
      <c r="D15752" s="94"/>
    </row>
    <row r="15753" spans="4:4">
      <c r="D15753" s="94"/>
    </row>
    <row r="15754" spans="4:4">
      <c r="D15754" s="94"/>
    </row>
    <row r="15755" spans="4:4">
      <c r="D15755" s="94"/>
    </row>
    <row r="15756" spans="4:4">
      <c r="D15756" s="94"/>
    </row>
    <row r="15757" spans="4:4">
      <c r="D15757" s="94"/>
    </row>
    <row r="15758" spans="4:4">
      <c r="D15758" s="94"/>
    </row>
    <row r="15759" spans="4:4">
      <c r="D15759" s="94"/>
    </row>
    <row r="15760" spans="4:4">
      <c r="D15760" s="94"/>
    </row>
    <row r="15761" spans="4:4">
      <c r="D15761" s="94"/>
    </row>
    <row r="15762" spans="4:4">
      <c r="D15762" s="94"/>
    </row>
    <row r="15763" spans="4:4">
      <c r="D15763" s="94"/>
    </row>
    <row r="15764" spans="4:4">
      <c r="D15764" s="94"/>
    </row>
    <row r="15765" spans="4:4">
      <c r="D15765" s="94"/>
    </row>
    <row r="15766" spans="4:4">
      <c r="D15766" s="94"/>
    </row>
    <row r="15767" spans="4:4">
      <c r="D15767" s="94"/>
    </row>
    <row r="15768" spans="4:4">
      <c r="D15768" s="94"/>
    </row>
    <row r="15769" spans="4:4">
      <c r="D15769" s="94"/>
    </row>
    <row r="15770" spans="4:4">
      <c r="D15770" s="94"/>
    </row>
    <row r="15771" spans="4:4">
      <c r="D15771" s="94"/>
    </row>
    <row r="15772" spans="4:4">
      <c r="D15772" s="94"/>
    </row>
    <row r="15773" spans="4:4">
      <c r="D15773" s="94"/>
    </row>
    <row r="15774" spans="4:4">
      <c r="D15774" s="94"/>
    </row>
    <row r="15775" spans="4:4">
      <c r="D15775" s="94"/>
    </row>
    <row r="15776" spans="4:4">
      <c r="D15776" s="94"/>
    </row>
    <row r="15777" spans="4:4">
      <c r="D15777" s="94"/>
    </row>
    <row r="15778" spans="4:4">
      <c r="D15778" s="94"/>
    </row>
    <row r="15779" spans="4:4">
      <c r="D15779" s="94"/>
    </row>
    <row r="15780" spans="4:4">
      <c r="D15780" s="94"/>
    </row>
    <row r="15781" spans="4:4">
      <c r="D15781" s="94"/>
    </row>
    <row r="15782" spans="4:4">
      <c r="D15782" s="94"/>
    </row>
    <row r="15783" spans="4:4">
      <c r="D15783" s="94"/>
    </row>
    <row r="15784" spans="4:4">
      <c r="D15784" s="94"/>
    </row>
    <row r="15785" spans="4:4">
      <c r="D15785" s="94"/>
    </row>
    <row r="15786" spans="4:4">
      <c r="D15786" s="94"/>
    </row>
    <row r="15787" spans="4:4">
      <c r="D15787" s="94"/>
    </row>
    <row r="15788" spans="4:4">
      <c r="D15788" s="94"/>
    </row>
    <row r="15789" spans="4:4">
      <c r="D15789" s="94"/>
    </row>
    <row r="15790" spans="4:4">
      <c r="D15790" s="94"/>
    </row>
    <row r="15791" spans="4:4">
      <c r="D15791" s="94"/>
    </row>
    <row r="15792" spans="4:4">
      <c r="D15792" s="94"/>
    </row>
    <row r="15793" spans="4:4">
      <c r="D15793" s="94"/>
    </row>
    <row r="15794" spans="4:4">
      <c r="D15794" s="94"/>
    </row>
    <row r="15795" spans="4:4">
      <c r="D15795" s="94"/>
    </row>
    <row r="15796" spans="4:4">
      <c r="D15796" s="94"/>
    </row>
    <row r="15797" spans="4:4">
      <c r="D15797" s="94"/>
    </row>
    <row r="15798" spans="4:4">
      <c r="D15798" s="94"/>
    </row>
    <row r="15799" spans="4:4">
      <c r="D15799" s="94"/>
    </row>
    <row r="15800" spans="4:4">
      <c r="D15800" s="94"/>
    </row>
    <row r="15801" spans="4:4">
      <c r="D15801" s="94"/>
    </row>
    <row r="15802" spans="4:4">
      <c r="D15802" s="94"/>
    </row>
    <row r="15803" spans="4:4">
      <c r="D15803" s="94"/>
    </row>
    <row r="15804" spans="4:4">
      <c r="D15804" s="94"/>
    </row>
    <row r="15805" spans="4:4">
      <c r="D15805" s="94"/>
    </row>
    <row r="15806" spans="4:4">
      <c r="D15806" s="94"/>
    </row>
    <row r="15807" spans="4:4">
      <c r="D15807" s="94"/>
    </row>
    <row r="15808" spans="4:4">
      <c r="D15808" s="94"/>
    </row>
    <row r="15809" spans="4:4">
      <c r="D15809" s="94"/>
    </row>
    <row r="15810" spans="4:4">
      <c r="D15810" s="94"/>
    </row>
    <row r="15811" spans="4:4">
      <c r="D15811" s="94"/>
    </row>
    <row r="15812" spans="4:4">
      <c r="D15812" s="94"/>
    </row>
    <row r="15813" spans="4:4">
      <c r="D15813" s="94"/>
    </row>
    <row r="15814" spans="4:4">
      <c r="D15814" s="94"/>
    </row>
    <row r="15815" spans="4:4">
      <c r="D15815" s="94"/>
    </row>
    <row r="15816" spans="4:4">
      <c r="D15816" s="94"/>
    </row>
    <row r="15817" spans="4:4">
      <c r="D15817" s="94"/>
    </row>
    <row r="15818" spans="4:4">
      <c r="D15818" s="94"/>
    </row>
    <row r="15819" spans="4:4">
      <c r="D15819" s="94"/>
    </row>
    <row r="15820" spans="4:4">
      <c r="D15820" s="94"/>
    </row>
    <row r="15821" spans="4:4">
      <c r="D15821" s="94"/>
    </row>
    <row r="15822" spans="4:4">
      <c r="D15822" s="94"/>
    </row>
    <row r="15823" spans="4:4">
      <c r="D15823" s="94"/>
    </row>
    <row r="15824" spans="4:4">
      <c r="D15824" s="94"/>
    </row>
    <row r="15825" spans="4:4">
      <c r="D15825" s="94"/>
    </row>
    <row r="15826" spans="4:4">
      <c r="D15826" s="94"/>
    </row>
    <row r="15827" spans="4:4">
      <c r="D15827" s="94"/>
    </row>
    <row r="15828" spans="4:4">
      <c r="D15828" s="94"/>
    </row>
    <row r="15829" spans="4:4">
      <c r="D15829" s="94"/>
    </row>
    <row r="15830" spans="4:4">
      <c r="D15830" s="94"/>
    </row>
    <row r="15831" spans="4:4">
      <c r="D15831" s="94"/>
    </row>
    <row r="15832" spans="4:4">
      <c r="D15832" s="94"/>
    </row>
    <row r="15833" spans="4:4">
      <c r="D15833" s="94"/>
    </row>
    <row r="15834" spans="4:4">
      <c r="D15834" s="94"/>
    </row>
    <row r="15835" spans="4:4">
      <c r="D15835" s="94"/>
    </row>
    <row r="15836" spans="4:4">
      <c r="D15836" s="94"/>
    </row>
    <row r="15837" spans="4:4">
      <c r="D15837" s="94"/>
    </row>
    <row r="15838" spans="4:4">
      <c r="D15838" s="94"/>
    </row>
    <row r="15839" spans="4:4">
      <c r="D15839" s="94"/>
    </row>
    <row r="15840" spans="4:4">
      <c r="D15840" s="94"/>
    </row>
    <row r="15841" spans="4:4">
      <c r="D15841" s="94"/>
    </row>
    <row r="15842" spans="4:4">
      <c r="D15842" s="94"/>
    </row>
    <row r="15843" spans="4:4">
      <c r="D15843" s="94"/>
    </row>
    <row r="15844" spans="4:4">
      <c r="D15844" s="94"/>
    </row>
    <row r="15845" spans="4:4">
      <c r="D15845" s="94"/>
    </row>
    <row r="15846" spans="4:4">
      <c r="D15846" s="94"/>
    </row>
    <row r="15847" spans="4:4">
      <c r="D15847" s="94"/>
    </row>
    <row r="15848" spans="4:4">
      <c r="D15848" s="94"/>
    </row>
    <row r="15849" spans="4:4">
      <c r="D15849" s="94"/>
    </row>
    <row r="15850" spans="4:4">
      <c r="D15850" s="94"/>
    </row>
    <row r="15851" spans="4:4">
      <c r="D15851" s="94"/>
    </row>
    <row r="15852" spans="4:4">
      <c r="D15852" s="94"/>
    </row>
    <row r="15853" spans="4:4">
      <c r="D15853" s="94"/>
    </row>
    <row r="15854" spans="4:4">
      <c r="D15854" s="94"/>
    </row>
    <row r="15855" spans="4:4">
      <c r="D15855" s="94"/>
    </row>
    <row r="15856" spans="4:4">
      <c r="D15856" s="94"/>
    </row>
    <row r="15857" spans="4:4">
      <c r="D15857" s="94"/>
    </row>
    <row r="15858" spans="4:4">
      <c r="D15858" s="94"/>
    </row>
    <row r="15859" spans="4:4">
      <c r="D15859" s="94"/>
    </row>
    <row r="15860" spans="4:4">
      <c r="D15860" s="94"/>
    </row>
    <row r="15861" spans="4:4">
      <c r="D15861" s="94"/>
    </row>
    <row r="15862" spans="4:4">
      <c r="D15862" s="94"/>
    </row>
    <row r="15863" spans="4:4">
      <c r="D15863" s="94"/>
    </row>
    <row r="15864" spans="4:4">
      <c r="D15864" s="94"/>
    </row>
    <row r="15865" spans="4:4">
      <c r="D15865" s="94"/>
    </row>
    <row r="15866" spans="4:4">
      <c r="D15866" s="94"/>
    </row>
    <row r="15867" spans="4:4">
      <c r="D15867" s="94"/>
    </row>
    <row r="15868" spans="4:4">
      <c r="D15868" s="94"/>
    </row>
    <row r="15869" spans="4:4">
      <c r="D15869" s="94"/>
    </row>
    <row r="15870" spans="4:4">
      <c r="D15870" s="94"/>
    </row>
    <row r="15871" spans="4:4">
      <c r="D15871" s="94"/>
    </row>
    <row r="15872" spans="4:4">
      <c r="D15872" s="94"/>
    </row>
    <row r="15873" spans="4:4">
      <c r="D15873" s="94"/>
    </row>
    <row r="15874" spans="4:4">
      <c r="D15874" s="94"/>
    </row>
    <row r="15875" spans="4:4">
      <c r="D15875" s="94"/>
    </row>
    <row r="15876" spans="4:4">
      <c r="D15876" s="94"/>
    </row>
    <row r="15877" spans="4:4">
      <c r="D15877" s="94"/>
    </row>
    <row r="15878" spans="4:4">
      <c r="D15878" s="94"/>
    </row>
    <row r="15879" spans="4:4">
      <c r="D15879" s="94"/>
    </row>
    <row r="15880" spans="4:4">
      <c r="D15880" s="94"/>
    </row>
    <row r="15881" spans="4:4">
      <c r="D15881" s="94"/>
    </row>
    <row r="15882" spans="4:4">
      <c r="D15882" s="94"/>
    </row>
    <row r="15883" spans="4:4">
      <c r="D15883" s="94"/>
    </row>
    <row r="15884" spans="4:4">
      <c r="D15884" s="94"/>
    </row>
    <row r="15885" spans="4:4">
      <c r="D15885" s="94"/>
    </row>
    <row r="15886" spans="4:4">
      <c r="D15886" s="94"/>
    </row>
    <row r="15887" spans="4:4">
      <c r="D15887" s="94"/>
    </row>
    <row r="15888" spans="4:4">
      <c r="D15888" s="94"/>
    </row>
    <row r="15889" spans="4:4">
      <c r="D15889" s="94"/>
    </row>
    <row r="15890" spans="4:4">
      <c r="D15890" s="94"/>
    </row>
    <row r="15891" spans="4:4">
      <c r="D15891" s="94"/>
    </row>
    <row r="15892" spans="4:4">
      <c r="D15892" s="94"/>
    </row>
    <row r="15893" spans="4:4">
      <c r="D15893" s="94"/>
    </row>
    <row r="15894" spans="4:4">
      <c r="D15894" s="94"/>
    </row>
    <row r="15895" spans="4:4">
      <c r="D15895" s="94"/>
    </row>
    <row r="15896" spans="4:4">
      <c r="D15896" s="94"/>
    </row>
    <row r="15897" spans="4:4">
      <c r="D15897" s="94"/>
    </row>
    <row r="15898" spans="4:4">
      <c r="D15898" s="94"/>
    </row>
    <row r="15899" spans="4:4">
      <c r="D15899" s="94"/>
    </row>
    <row r="15900" spans="4:4">
      <c r="D15900" s="94"/>
    </row>
    <row r="15901" spans="4:4">
      <c r="D15901" s="94"/>
    </row>
    <row r="15902" spans="4:4">
      <c r="D15902" s="94"/>
    </row>
    <row r="15903" spans="4:4">
      <c r="D15903" s="94"/>
    </row>
    <row r="15904" spans="4:4">
      <c r="D15904" s="94"/>
    </row>
    <row r="15905" spans="4:4">
      <c r="D15905" s="94"/>
    </row>
    <row r="15906" spans="4:4">
      <c r="D15906" s="94"/>
    </row>
    <row r="15907" spans="4:4">
      <c r="D15907" s="94"/>
    </row>
    <row r="15908" spans="4:4">
      <c r="D15908" s="94"/>
    </row>
    <row r="15909" spans="4:4">
      <c r="D15909" s="94"/>
    </row>
    <row r="15910" spans="4:4">
      <c r="D15910" s="94"/>
    </row>
    <row r="15911" spans="4:4">
      <c r="D15911" s="94"/>
    </row>
    <row r="15912" spans="4:4">
      <c r="D15912" s="94"/>
    </row>
    <row r="15913" spans="4:4">
      <c r="D15913" s="94"/>
    </row>
    <row r="15914" spans="4:4">
      <c r="D15914" s="94"/>
    </row>
    <row r="15915" spans="4:4">
      <c r="D15915" s="94"/>
    </row>
    <row r="15916" spans="4:4">
      <c r="D15916" s="94"/>
    </row>
    <row r="15917" spans="4:4">
      <c r="D15917" s="94"/>
    </row>
    <row r="15918" spans="4:4">
      <c r="D15918" s="94"/>
    </row>
    <row r="15919" spans="4:4">
      <c r="D15919" s="94"/>
    </row>
    <row r="15920" spans="4:4">
      <c r="D15920" s="94"/>
    </row>
    <row r="15921" spans="4:4">
      <c r="D15921" s="94"/>
    </row>
    <row r="15922" spans="4:4">
      <c r="D15922" s="94"/>
    </row>
    <row r="15923" spans="4:4">
      <c r="D15923" s="94"/>
    </row>
    <row r="15924" spans="4:4">
      <c r="D15924" s="94"/>
    </row>
    <row r="15925" spans="4:4">
      <c r="D15925" s="94"/>
    </row>
    <row r="15926" spans="4:4">
      <c r="D15926" s="94"/>
    </row>
    <row r="15927" spans="4:4">
      <c r="D15927" s="94"/>
    </row>
    <row r="15928" spans="4:4">
      <c r="D15928" s="94"/>
    </row>
    <row r="15929" spans="4:4">
      <c r="D15929" s="94"/>
    </row>
    <row r="15930" spans="4:4">
      <c r="D15930" s="94"/>
    </row>
    <row r="15931" spans="4:4">
      <c r="D15931" s="94"/>
    </row>
    <row r="15932" spans="4:4">
      <c r="D15932" s="94"/>
    </row>
    <row r="15933" spans="4:4">
      <c r="D15933" s="94"/>
    </row>
    <row r="15934" spans="4:4">
      <c r="D15934" s="94"/>
    </row>
    <row r="15935" spans="4:4">
      <c r="D15935" s="94"/>
    </row>
    <row r="15936" spans="4:4">
      <c r="D15936" s="94"/>
    </row>
    <row r="15937" spans="4:4">
      <c r="D15937" s="94"/>
    </row>
    <row r="15938" spans="4:4">
      <c r="D15938" s="94"/>
    </row>
    <row r="15939" spans="4:4">
      <c r="D15939" s="94"/>
    </row>
    <row r="15940" spans="4:4">
      <c r="D15940" s="94"/>
    </row>
    <row r="15941" spans="4:4">
      <c r="D15941" s="94"/>
    </row>
    <row r="15942" spans="4:4">
      <c r="D15942" s="94"/>
    </row>
    <row r="15943" spans="4:4">
      <c r="D15943" s="94"/>
    </row>
    <row r="15944" spans="4:4">
      <c r="D15944" s="94"/>
    </row>
    <row r="15945" spans="4:4">
      <c r="D15945" s="94"/>
    </row>
    <row r="15946" spans="4:4">
      <c r="D15946" s="94"/>
    </row>
    <row r="15947" spans="4:4">
      <c r="D15947" s="94"/>
    </row>
    <row r="15948" spans="4:4">
      <c r="D15948" s="94"/>
    </row>
    <row r="15949" spans="4:4">
      <c r="D15949" s="94"/>
    </row>
    <row r="15950" spans="4:4">
      <c r="D15950" s="94"/>
    </row>
    <row r="15951" spans="4:4">
      <c r="D15951" s="94"/>
    </row>
    <row r="15952" spans="4:4">
      <c r="D15952" s="94"/>
    </row>
    <row r="15953" spans="4:4">
      <c r="D15953" s="94"/>
    </row>
    <row r="15954" spans="4:4">
      <c r="D15954" s="94"/>
    </row>
    <row r="15955" spans="4:4">
      <c r="D15955" s="94"/>
    </row>
    <row r="15956" spans="4:4">
      <c r="D15956" s="94"/>
    </row>
    <row r="15957" spans="4:4">
      <c r="D15957" s="94"/>
    </row>
    <row r="15958" spans="4:4">
      <c r="D15958" s="94"/>
    </row>
    <row r="15959" spans="4:4">
      <c r="D15959" s="94"/>
    </row>
    <row r="15960" spans="4:4">
      <c r="D15960" s="94"/>
    </row>
    <row r="15961" spans="4:4">
      <c r="D15961" s="94"/>
    </row>
    <row r="15962" spans="4:4">
      <c r="D15962" s="94"/>
    </row>
    <row r="15963" spans="4:4">
      <c r="D15963" s="94"/>
    </row>
    <row r="15964" spans="4:4">
      <c r="D15964" s="94"/>
    </row>
    <row r="15965" spans="4:4">
      <c r="D15965" s="94"/>
    </row>
    <row r="15966" spans="4:4">
      <c r="D15966" s="94"/>
    </row>
    <row r="15967" spans="4:4">
      <c r="D15967" s="94"/>
    </row>
    <row r="15968" spans="4:4">
      <c r="D15968" s="94"/>
    </row>
    <row r="15969" spans="4:4">
      <c r="D15969" s="94"/>
    </row>
    <row r="15970" spans="4:4">
      <c r="D15970" s="94"/>
    </row>
    <row r="15971" spans="4:4">
      <c r="D15971" s="94"/>
    </row>
    <row r="15972" spans="4:4">
      <c r="D15972" s="94"/>
    </row>
    <row r="15973" spans="4:4">
      <c r="D15973" s="94"/>
    </row>
    <row r="15974" spans="4:4">
      <c r="D15974" s="94"/>
    </row>
    <row r="15975" spans="4:4">
      <c r="D15975" s="94"/>
    </row>
    <row r="15976" spans="4:4">
      <c r="D15976" s="94"/>
    </row>
    <row r="15977" spans="4:4">
      <c r="D15977" s="94"/>
    </row>
    <row r="15978" spans="4:4">
      <c r="D15978" s="94"/>
    </row>
    <row r="15979" spans="4:4">
      <c r="D15979" s="94"/>
    </row>
    <row r="15980" spans="4:4">
      <c r="D15980" s="94"/>
    </row>
    <row r="15981" spans="4:4">
      <c r="D15981" s="94"/>
    </row>
    <row r="15982" spans="4:4">
      <c r="D15982" s="94"/>
    </row>
    <row r="15983" spans="4:4">
      <c r="D15983" s="94"/>
    </row>
    <row r="15984" spans="4:4">
      <c r="D15984" s="94"/>
    </row>
    <row r="15985" spans="4:4">
      <c r="D15985" s="94"/>
    </row>
    <row r="15986" spans="4:4">
      <c r="D15986" s="94"/>
    </row>
    <row r="15987" spans="4:4">
      <c r="D15987" s="94"/>
    </row>
    <row r="15988" spans="4:4">
      <c r="D15988" s="94"/>
    </row>
    <row r="15989" spans="4:4">
      <c r="D15989" s="94"/>
    </row>
    <row r="15990" spans="4:4">
      <c r="D15990" s="94"/>
    </row>
    <row r="15991" spans="4:4">
      <c r="D15991" s="94"/>
    </row>
    <row r="15992" spans="4:4">
      <c r="D15992" s="94"/>
    </row>
    <row r="15993" spans="4:4">
      <c r="D15993" s="94"/>
    </row>
    <row r="15994" spans="4:4">
      <c r="D15994" s="94"/>
    </row>
    <row r="15995" spans="4:4">
      <c r="D15995" s="94"/>
    </row>
    <row r="15996" spans="4:4">
      <c r="D15996" s="94"/>
    </row>
    <row r="15997" spans="4:4">
      <c r="D15997" s="94"/>
    </row>
  </sheetData>
  <mergeCells count="1">
    <mergeCell ref="N1:P4"/>
  </mergeCells>
  <phoneticPr fontId="1"/>
  <conditionalFormatting sqref="P5:P1048576">
    <cfRule type="cellIs" dxfId="2" priority="1" operator="equal">
      <formula>"非対象期間"</formula>
    </cfRule>
    <cfRule type="cellIs" dxfId="1" priority="2" operator="equal">
      <formula>"未"</formula>
    </cfRule>
    <cfRule type="cellIs" dxfId="0" priority="3" operator="equal">
      <formula>"達成"</formula>
    </cfRule>
  </conditionalFormatting>
  <pageMargins left="0.70866141732283472" right="0.70866141732283472" top="0.74803149606299213" bottom="0.74803149606299213" header="0.31496062992125984" footer="0.31496062992125984"/>
  <pageSetup paperSize="9" scale="96" fitToHeight="0" orientation="landscape" r:id="rId1"/>
  <rowBreaks count="11" manualBreakCount="11">
    <brk id="39" max="15" man="1"/>
    <brk id="75" max="16383" man="1"/>
    <brk id="111" max="16383" man="1"/>
    <brk id="147" max="16383" man="1"/>
    <brk id="183" max="16383" man="1"/>
    <brk id="219" max="16383" man="1"/>
    <brk id="255" max="16383" man="1"/>
    <brk id="291" max="16383" man="1"/>
    <brk id="327" max="16383" man="1"/>
    <brk id="363" max="16383" man="1"/>
    <brk id="39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19"/>
  <sheetViews>
    <sheetView topLeftCell="A73" zoomScale="145" zoomScaleNormal="145" workbookViewId="0">
      <selection activeCell="B108" sqref="B108"/>
    </sheetView>
  </sheetViews>
  <sheetFormatPr defaultRowHeight="13.5"/>
  <cols>
    <col min="1" max="1" width="16.125" style="43" bestFit="1" customWidth="1"/>
    <col min="2" max="2" width="3.375" style="15" bestFit="1" customWidth="1"/>
    <col min="3" max="3" width="13" style="15" bestFit="1" customWidth="1"/>
    <col min="5" max="5" width="11.625" bestFit="1" customWidth="1"/>
    <col min="6" max="6" width="3.375" bestFit="1" customWidth="1"/>
    <col min="7" max="7" width="15.125" bestFit="1" customWidth="1"/>
    <col min="8" max="8" width="11.625" bestFit="1" customWidth="1"/>
    <col min="9" max="9" width="17.25" bestFit="1" customWidth="1"/>
  </cols>
  <sheetData>
    <row r="1" spans="1:5">
      <c r="A1" s="43">
        <v>43407</v>
      </c>
      <c r="B1" s="15" t="s">
        <v>10</v>
      </c>
      <c r="C1" s="15" t="s">
        <v>31</v>
      </c>
    </row>
    <row r="2" spans="1:5">
      <c r="A2" s="43">
        <v>43427</v>
      </c>
      <c r="B2" s="15" t="s">
        <v>9</v>
      </c>
      <c r="C2" s="15" t="s">
        <v>32</v>
      </c>
    </row>
    <row r="3" spans="1:5">
      <c r="A3" s="43">
        <v>43457</v>
      </c>
      <c r="B3" s="15" t="s">
        <v>4</v>
      </c>
      <c r="C3" s="15" t="s">
        <v>33</v>
      </c>
    </row>
    <row r="4" spans="1:5">
      <c r="A4" s="43">
        <v>43458</v>
      </c>
      <c r="B4" s="15" t="s">
        <v>5</v>
      </c>
      <c r="C4" s="15" t="s">
        <v>20</v>
      </c>
    </row>
    <row r="5" spans="1:5">
      <c r="A5" s="43">
        <v>45289</v>
      </c>
      <c r="B5" s="15" t="s">
        <v>9</v>
      </c>
      <c r="C5" s="16" t="s">
        <v>42</v>
      </c>
    </row>
    <row r="6" spans="1:5">
      <c r="A6" s="43">
        <v>45290</v>
      </c>
      <c r="B6" s="15" t="s">
        <v>10</v>
      </c>
      <c r="C6" s="16" t="s">
        <v>42</v>
      </c>
    </row>
    <row r="7" spans="1:5">
      <c r="A7" s="43">
        <v>45291</v>
      </c>
      <c r="B7" s="15" t="s">
        <v>4</v>
      </c>
      <c r="C7" s="16" t="s">
        <v>42</v>
      </c>
    </row>
    <row r="8" spans="1:5">
      <c r="A8" s="43">
        <v>45292</v>
      </c>
      <c r="B8" s="15" t="s">
        <v>68</v>
      </c>
      <c r="C8" s="15" t="s">
        <v>17</v>
      </c>
      <c r="E8" s="8"/>
    </row>
    <row r="9" spans="1:5">
      <c r="A9" s="43">
        <v>45293</v>
      </c>
      <c r="B9" s="15" t="s">
        <v>6</v>
      </c>
      <c r="C9" s="16" t="s">
        <v>42</v>
      </c>
      <c r="E9" s="8"/>
    </row>
    <row r="10" spans="1:5">
      <c r="A10" s="43">
        <v>45294</v>
      </c>
      <c r="B10" s="15" t="s">
        <v>7</v>
      </c>
      <c r="C10" s="16" t="s">
        <v>42</v>
      </c>
      <c r="E10" s="8"/>
    </row>
    <row r="11" spans="1:5">
      <c r="A11" s="43">
        <v>45299</v>
      </c>
      <c r="B11" s="15" t="s">
        <v>5</v>
      </c>
      <c r="C11" s="15" t="s">
        <v>18</v>
      </c>
      <c r="E11" s="8"/>
    </row>
    <row r="12" spans="1:5">
      <c r="A12" s="43">
        <v>45333</v>
      </c>
      <c r="B12" s="15" t="s">
        <v>67</v>
      </c>
      <c r="C12" s="15" t="s">
        <v>19</v>
      </c>
      <c r="E12" s="8"/>
    </row>
    <row r="13" spans="1:5">
      <c r="A13" s="43">
        <v>45334</v>
      </c>
      <c r="B13" s="15" t="s">
        <v>68</v>
      </c>
      <c r="C13" s="15" t="s">
        <v>69</v>
      </c>
      <c r="E13" s="8"/>
    </row>
    <row r="14" spans="1:5">
      <c r="A14" s="43">
        <v>45371</v>
      </c>
      <c r="B14" s="15" t="s">
        <v>70</v>
      </c>
      <c r="C14" s="15" t="s">
        <v>21</v>
      </c>
      <c r="E14" s="8"/>
    </row>
    <row r="15" spans="1:5">
      <c r="A15" s="43">
        <v>45411</v>
      </c>
      <c r="B15" s="15" t="s">
        <v>5</v>
      </c>
      <c r="C15" s="15" t="s">
        <v>22</v>
      </c>
      <c r="E15" s="8"/>
    </row>
    <row r="16" spans="1:5">
      <c r="A16" s="43">
        <v>45415</v>
      </c>
      <c r="B16" s="15" t="s">
        <v>9</v>
      </c>
      <c r="C16" s="15" t="s">
        <v>23</v>
      </c>
      <c r="E16" s="8"/>
    </row>
    <row r="17" spans="1:5">
      <c r="A17" s="43">
        <v>45416</v>
      </c>
      <c r="B17" s="15" t="s">
        <v>10</v>
      </c>
      <c r="C17" s="15" t="s">
        <v>24</v>
      </c>
      <c r="E17" s="8"/>
    </row>
    <row r="18" spans="1:5">
      <c r="A18" s="43">
        <v>45417</v>
      </c>
      <c r="B18" s="15" t="s">
        <v>4</v>
      </c>
      <c r="C18" s="15" t="s">
        <v>25</v>
      </c>
      <c r="E18" s="8"/>
    </row>
    <row r="19" spans="1:5">
      <c r="A19" s="43">
        <v>45418</v>
      </c>
      <c r="B19" s="15" t="s">
        <v>5</v>
      </c>
      <c r="C19" s="15" t="s">
        <v>20</v>
      </c>
      <c r="E19" s="8"/>
    </row>
    <row r="20" spans="1:5">
      <c r="A20" s="43">
        <v>45488</v>
      </c>
      <c r="B20" s="15" t="s">
        <v>68</v>
      </c>
      <c r="C20" s="15" t="s">
        <v>26</v>
      </c>
      <c r="E20" s="8"/>
    </row>
    <row r="21" spans="1:5">
      <c r="A21" s="43">
        <v>45515</v>
      </c>
      <c r="B21" s="15" t="s">
        <v>67</v>
      </c>
      <c r="C21" s="15" t="s">
        <v>27</v>
      </c>
      <c r="E21" s="8"/>
    </row>
    <row r="22" spans="1:5">
      <c r="A22" s="43">
        <v>45516</v>
      </c>
      <c r="B22" s="15" t="s">
        <v>5</v>
      </c>
      <c r="C22" s="15" t="s">
        <v>20</v>
      </c>
      <c r="E22" s="8"/>
    </row>
    <row r="23" spans="1:5">
      <c r="A23" s="43">
        <v>45551</v>
      </c>
      <c r="B23" s="15" t="s">
        <v>5</v>
      </c>
      <c r="C23" s="15" t="s">
        <v>28</v>
      </c>
      <c r="E23" s="8"/>
    </row>
    <row r="24" spans="1:5">
      <c r="A24" s="43">
        <v>45557</v>
      </c>
      <c r="B24" s="15" t="s">
        <v>67</v>
      </c>
      <c r="C24" s="15" t="s">
        <v>72</v>
      </c>
      <c r="E24" s="8"/>
    </row>
    <row r="25" spans="1:5">
      <c r="A25" s="43">
        <v>45558</v>
      </c>
      <c r="B25" s="15" t="s">
        <v>5</v>
      </c>
      <c r="C25" s="15" t="s">
        <v>69</v>
      </c>
      <c r="E25" s="8"/>
    </row>
    <row r="26" spans="1:5">
      <c r="A26" s="43">
        <v>45579</v>
      </c>
      <c r="B26" s="15" t="s">
        <v>5</v>
      </c>
      <c r="C26" s="15" t="s">
        <v>30</v>
      </c>
      <c r="E26" s="8"/>
    </row>
    <row r="27" spans="1:5">
      <c r="A27" s="43">
        <v>45599</v>
      </c>
      <c r="B27" s="15" t="s">
        <v>4</v>
      </c>
      <c r="C27" s="15" t="s">
        <v>31</v>
      </c>
      <c r="E27" s="8"/>
    </row>
    <row r="28" spans="1:5">
      <c r="A28" s="43">
        <v>45600</v>
      </c>
      <c r="B28" s="15" t="s">
        <v>5</v>
      </c>
      <c r="C28" s="15" t="s">
        <v>20</v>
      </c>
      <c r="E28" s="8"/>
    </row>
    <row r="29" spans="1:5">
      <c r="A29" s="43">
        <v>45619</v>
      </c>
      <c r="B29" s="15" t="s">
        <v>10</v>
      </c>
      <c r="C29" s="15" t="s">
        <v>32</v>
      </c>
      <c r="E29" s="8"/>
    </row>
    <row r="30" spans="1:5">
      <c r="A30" s="43">
        <v>45655</v>
      </c>
      <c r="B30" s="15" t="s">
        <v>4</v>
      </c>
      <c r="C30" s="16" t="s">
        <v>42</v>
      </c>
      <c r="E30" s="8"/>
    </row>
    <row r="31" spans="1:5">
      <c r="A31" s="43">
        <v>45656</v>
      </c>
      <c r="B31" s="15" t="s">
        <v>5</v>
      </c>
      <c r="C31" s="16" t="s">
        <v>42</v>
      </c>
      <c r="E31" s="8"/>
    </row>
    <row r="32" spans="1:5">
      <c r="A32" s="43">
        <v>45657</v>
      </c>
      <c r="B32" s="15" t="s">
        <v>6</v>
      </c>
      <c r="C32" s="16" t="s">
        <v>42</v>
      </c>
      <c r="E32" s="8"/>
    </row>
    <row r="33" spans="1:5">
      <c r="A33" s="43">
        <v>45658</v>
      </c>
      <c r="B33" s="15" t="s">
        <v>7</v>
      </c>
      <c r="C33" s="15" t="s">
        <v>17</v>
      </c>
      <c r="E33" s="8"/>
    </row>
    <row r="34" spans="1:5">
      <c r="A34" s="43">
        <v>45659</v>
      </c>
      <c r="B34" s="15" t="s">
        <v>8</v>
      </c>
      <c r="C34" s="16" t="s">
        <v>42</v>
      </c>
      <c r="E34" s="8"/>
    </row>
    <row r="35" spans="1:5">
      <c r="A35" s="43">
        <v>45660</v>
      </c>
      <c r="B35" s="15" t="s">
        <v>9</v>
      </c>
      <c r="C35" s="16" t="s">
        <v>42</v>
      </c>
      <c r="E35" s="8"/>
    </row>
    <row r="36" spans="1:5">
      <c r="A36" s="43">
        <v>45670</v>
      </c>
      <c r="B36" s="15" t="s">
        <v>5</v>
      </c>
      <c r="C36" s="15" t="s">
        <v>18</v>
      </c>
      <c r="E36" s="8"/>
    </row>
    <row r="37" spans="1:5">
      <c r="A37" s="43">
        <v>45699</v>
      </c>
      <c r="B37" s="15" t="s">
        <v>6</v>
      </c>
      <c r="C37" s="15" t="s">
        <v>19</v>
      </c>
      <c r="E37" s="8"/>
    </row>
    <row r="38" spans="1:5">
      <c r="A38" s="43">
        <v>45711</v>
      </c>
      <c r="B38" s="15" t="s">
        <v>4</v>
      </c>
      <c r="C38" s="15" t="s">
        <v>33</v>
      </c>
    </row>
    <row r="39" spans="1:5">
      <c r="A39" s="43">
        <v>45712</v>
      </c>
      <c r="B39" s="15" t="s">
        <v>5</v>
      </c>
      <c r="C39" s="15" t="s">
        <v>20</v>
      </c>
    </row>
    <row r="40" spans="1:5">
      <c r="A40" s="43">
        <v>45736</v>
      </c>
      <c r="B40" s="15" t="s">
        <v>74</v>
      </c>
      <c r="C40" s="15" t="s">
        <v>21</v>
      </c>
      <c r="E40" s="8"/>
    </row>
    <row r="41" spans="1:5">
      <c r="A41" s="43">
        <v>45776</v>
      </c>
      <c r="B41" s="15" t="s">
        <v>71</v>
      </c>
      <c r="C41" s="15" t="s">
        <v>22</v>
      </c>
      <c r="E41" s="8"/>
    </row>
    <row r="42" spans="1:5">
      <c r="A42" s="43">
        <v>45780</v>
      </c>
      <c r="B42" s="15" t="s">
        <v>73</v>
      </c>
      <c r="C42" s="15" t="s">
        <v>23</v>
      </c>
      <c r="E42" s="8"/>
    </row>
    <row r="43" spans="1:5">
      <c r="A43" s="43">
        <v>45781</v>
      </c>
      <c r="B43" s="15" t="s">
        <v>75</v>
      </c>
      <c r="C43" s="15" t="s">
        <v>24</v>
      </c>
      <c r="E43" s="8"/>
    </row>
    <row r="44" spans="1:5">
      <c r="A44" s="43">
        <v>45782</v>
      </c>
      <c r="B44" s="15" t="s">
        <v>68</v>
      </c>
      <c r="C44" s="15" t="s">
        <v>25</v>
      </c>
      <c r="E44" s="8"/>
    </row>
    <row r="45" spans="1:5">
      <c r="A45" s="43">
        <v>45783</v>
      </c>
      <c r="B45" s="15" t="s">
        <v>76</v>
      </c>
      <c r="C45" s="15" t="s">
        <v>20</v>
      </c>
      <c r="E45" s="8"/>
    </row>
    <row r="46" spans="1:5">
      <c r="A46" s="43">
        <v>45859</v>
      </c>
      <c r="B46" s="15" t="s">
        <v>68</v>
      </c>
      <c r="C46" s="15" t="s">
        <v>26</v>
      </c>
    </row>
    <row r="47" spans="1:5">
      <c r="A47" s="43">
        <v>45880</v>
      </c>
      <c r="B47" s="15" t="s">
        <v>68</v>
      </c>
      <c r="C47" s="15" t="s">
        <v>27</v>
      </c>
    </row>
    <row r="48" spans="1:5">
      <c r="A48" s="43">
        <v>45915</v>
      </c>
      <c r="B48" s="15" t="s">
        <v>5</v>
      </c>
      <c r="C48" s="15" t="s">
        <v>28</v>
      </c>
      <c r="E48" s="8"/>
    </row>
    <row r="49" spans="1:5">
      <c r="A49" s="43">
        <v>45923</v>
      </c>
      <c r="B49" s="15" t="s">
        <v>6</v>
      </c>
      <c r="C49" s="15" t="s">
        <v>29</v>
      </c>
      <c r="E49" s="8"/>
    </row>
    <row r="50" spans="1:5">
      <c r="A50" s="44">
        <v>45943</v>
      </c>
      <c r="B50" s="23" t="s">
        <v>5</v>
      </c>
      <c r="C50" s="23" t="s">
        <v>46</v>
      </c>
      <c r="E50" s="8"/>
    </row>
    <row r="51" spans="1:5">
      <c r="A51" s="44">
        <v>45964</v>
      </c>
      <c r="B51" s="23" t="s">
        <v>5</v>
      </c>
      <c r="C51" s="23" t="s">
        <v>31</v>
      </c>
      <c r="E51" s="8"/>
    </row>
    <row r="52" spans="1:5">
      <c r="A52" s="44">
        <v>45984</v>
      </c>
      <c r="B52" s="23" t="s">
        <v>4</v>
      </c>
      <c r="C52" s="23" t="s">
        <v>32</v>
      </c>
      <c r="E52" s="8"/>
    </row>
    <row r="53" spans="1:5">
      <c r="A53" s="44">
        <v>45985</v>
      </c>
      <c r="B53" s="23" t="s">
        <v>5</v>
      </c>
      <c r="C53" s="23" t="s">
        <v>20</v>
      </c>
      <c r="E53" s="8"/>
    </row>
    <row r="54" spans="1:5">
      <c r="A54" s="45">
        <v>46020</v>
      </c>
      <c r="B54" t="s">
        <v>5</v>
      </c>
      <c r="C54" s="16" t="s">
        <v>42</v>
      </c>
      <c r="E54" s="8"/>
    </row>
    <row r="55" spans="1:5">
      <c r="A55" s="45">
        <v>46021</v>
      </c>
      <c r="B55" t="s">
        <v>6</v>
      </c>
      <c r="C55" s="16" t="s">
        <v>42</v>
      </c>
      <c r="E55" s="8"/>
    </row>
    <row r="56" spans="1:5">
      <c r="A56" s="45">
        <v>46022</v>
      </c>
      <c r="B56" t="s">
        <v>7</v>
      </c>
      <c r="C56" s="16" t="s">
        <v>42</v>
      </c>
      <c r="E56" s="8"/>
    </row>
    <row r="57" spans="1:5">
      <c r="A57" s="45">
        <v>46023</v>
      </c>
      <c r="B57" t="s">
        <v>8</v>
      </c>
      <c r="C57" t="s">
        <v>17</v>
      </c>
      <c r="E57" s="8"/>
    </row>
    <row r="58" spans="1:5">
      <c r="A58" s="45">
        <v>46024</v>
      </c>
      <c r="B58" t="s">
        <v>9</v>
      </c>
      <c r="C58" s="16" t="s">
        <v>42</v>
      </c>
      <c r="E58" s="8"/>
    </row>
    <row r="59" spans="1:5">
      <c r="A59" s="45">
        <v>46025</v>
      </c>
      <c r="B59" t="s">
        <v>10</v>
      </c>
      <c r="C59" s="16" t="s">
        <v>42</v>
      </c>
      <c r="E59" s="8"/>
    </row>
    <row r="60" spans="1:5">
      <c r="A60" s="45">
        <v>46034</v>
      </c>
      <c r="B60" t="s">
        <v>5</v>
      </c>
      <c r="C60" t="s">
        <v>18</v>
      </c>
      <c r="E60" s="8"/>
    </row>
    <row r="61" spans="1:5">
      <c r="A61" s="45">
        <v>46064</v>
      </c>
      <c r="B61" t="s">
        <v>7</v>
      </c>
      <c r="C61" t="s">
        <v>19</v>
      </c>
      <c r="E61" s="8"/>
    </row>
    <row r="62" spans="1:5">
      <c r="A62" s="45">
        <v>46076</v>
      </c>
      <c r="B62" t="s">
        <v>5</v>
      </c>
      <c r="C62" t="s">
        <v>33</v>
      </c>
    </row>
    <row r="63" spans="1:5">
      <c r="A63" s="45">
        <v>46101</v>
      </c>
      <c r="B63" t="s">
        <v>9</v>
      </c>
      <c r="C63" t="s">
        <v>21</v>
      </c>
      <c r="E63" s="8"/>
    </row>
    <row r="64" spans="1:5">
      <c r="A64" s="45">
        <v>46141</v>
      </c>
      <c r="B64" t="s">
        <v>7</v>
      </c>
      <c r="C64" t="s">
        <v>22</v>
      </c>
      <c r="E64" s="8"/>
    </row>
    <row r="65" spans="1:5">
      <c r="A65" s="45">
        <v>46145</v>
      </c>
      <c r="B65" t="s">
        <v>4</v>
      </c>
      <c r="C65" t="s">
        <v>23</v>
      </c>
      <c r="E65" s="8"/>
    </row>
    <row r="66" spans="1:5">
      <c r="A66" s="45">
        <v>46146</v>
      </c>
      <c r="B66" t="s">
        <v>5</v>
      </c>
      <c r="C66" t="s">
        <v>24</v>
      </c>
      <c r="E66" s="8"/>
    </row>
    <row r="67" spans="1:5">
      <c r="A67" s="45">
        <v>46147</v>
      </c>
      <c r="B67" t="s">
        <v>6</v>
      </c>
      <c r="C67" t="s">
        <v>25</v>
      </c>
      <c r="E67" s="8"/>
    </row>
    <row r="68" spans="1:5">
      <c r="A68" s="45">
        <v>46148</v>
      </c>
      <c r="B68" t="s">
        <v>7</v>
      </c>
      <c r="C68" t="s">
        <v>20</v>
      </c>
      <c r="E68" s="8"/>
    </row>
    <row r="69" spans="1:5">
      <c r="A69" s="45">
        <v>46223</v>
      </c>
      <c r="B69" t="s">
        <v>5</v>
      </c>
      <c r="C69" t="s">
        <v>26</v>
      </c>
      <c r="E69" s="8"/>
    </row>
    <row r="70" spans="1:5">
      <c r="A70" s="45">
        <v>46245</v>
      </c>
      <c r="B70" t="s">
        <v>6</v>
      </c>
      <c r="C70" t="s">
        <v>27</v>
      </c>
      <c r="E70" s="8"/>
    </row>
    <row r="71" spans="1:5">
      <c r="A71" s="45">
        <v>46286</v>
      </c>
      <c r="B71" t="s">
        <v>5</v>
      </c>
      <c r="C71" t="s">
        <v>28</v>
      </c>
      <c r="E71" s="8"/>
    </row>
    <row r="72" spans="1:5">
      <c r="A72" s="45">
        <v>46287</v>
      </c>
      <c r="B72" t="s">
        <v>6</v>
      </c>
      <c r="C72" t="s">
        <v>45</v>
      </c>
      <c r="E72" s="8"/>
    </row>
    <row r="73" spans="1:5">
      <c r="A73" s="45">
        <v>46288</v>
      </c>
      <c r="B73" t="s">
        <v>7</v>
      </c>
      <c r="C73" t="s">
        <v>29</v>
      </c>
      <c r="E73" s="8"/>
    </row>
    <row r="74" spans="1:5">
      <c r="A74" s="45">
        <v>46307</v>
      </c>
      <c r="B74" t="s">
        <v>5</v>
      </c>
      <c r="C74" s="15" t="s">
        <v>46</v>
      </c>
      <c r="E74" s="8"/>
    </row>
    <row r="75" spans="1:5">
      <c r="A75" s="45">
        <v>46329</v>
      </c>
      <c r="B75" t="s">
        <v>6</v>
      </c>
      <c r="C75" s="15" t="s">
        <v>31</v>
      </c>
      <c r="E75" s="8"/>
    </row>
    <row r="76" spans="1:5">
      <c r="A76" s="45">
        <v>46349</v>
      </c>
      <c r="B76" t="s">
        <v>5</v>
      </c>
      <c r="C76" s="15" t="s">
        <v>32</v>
      </c>
      <c r="E76" s="8"/>
    </row>
    <row r="77" spans="1:5">
      <c r="A77" s="45">
        <v>46385</v>
      </c>
      <c r="B77" t="s">
        <v>6</v>
      </c>
      <c r="C77" s="16" t="s">
        <v>42</v>
      </c>
      <c r="E77" s="8"/>
    </row>
    <row r="78" spans="1:5">
      <c r="A78" s="45">
        <v>46386</v>
      </c>
      <c r="B78" t="s">
        <v>7</v>
      </c>
      <c r="C78" s="16" t="s">
        <v>42</v>
      </c>
      <c r="E78" s="8"/>
    </row>
    <row r="79" spans="1:5">
      <c r="A79" s="45">
        <v>46387</v>
      </c>
      <c r="B79" t="s">
        <v>8</v>
      </c>
      <c r="C79" s="16" t="s">
        <v>42</v>
      </c>
      <c r="E79" s="8"/>
    </row>
    <row r="80" spans="1:5">
      <c r="A80" s="45">
        <v>46388</v>
      </c>
      <c r="B80" t="s">
        <v>9</v>
      </c>
      <c r="C80" s="15" t="s">
        <v>17</v>
      </c>
      <c r="E80" s="8"/>
    </row>
    <row r="81" spans="1:5">
      <c r="A81" s="45">
        <v>46389</v>
      </c>
      <c r="B81" t="s">
        <v>10</v>
      </c>
      <c r="C81" s="16" t="s">
        <v>42</v>
      </c>
      <c r="E81" s="8"/>
    </row>
    <row r="82" spans="1:5">
      <c r="A82" s="45">
        <v>46390</v>
      </c>
      <c r="B82" t="s">
        <v>4</v>
      </c>
      <c r="C82" s="16" t="s">
        <v>42</v>
      </c>
      <c r="E82" s="8"/>
    </row>
    <row r="83" spans="1:5">
      <c r="A83" s="45">
        <v>46398</v>
      </c>
      <c r="B83" t="s">
        <v>5</v>
      </c>
      <c r="C83" s="15" t="s">
        <v>18</v>
      </c>
      <c r="E83" s="8"/>
    </row>
    <row r="84" spans="1:5">
      <c r="A84" s="45">
        <v>46429</v>
      </c>
      <c r="B84" t="s">
        <v>8</v>
      </c>
      <c r="C84" s="15" t="s">
        <v>19</v>
      </c>
      <c r="E84" s="8"/>
    </row>
    <row r="85" spans="1:5">
      <c r="A85" s="45">
        <v>46441</v>
      </c>
      <c r="B85" t="s">
        <v>6</v>
      </c>
      <c r="C85" s="15" t="s">
        <v>33</v>
      </c>
    </row>
    <row r="86" spans="1:5">
      <c r="A86" s="45">
        <v>46467</v>
      </c>
      <c r="B86" t="s">
        <v>4</v>
      </c>
      <c r="C86" s="15" t="s">
        <v>21</v>
      </c>
      <c r="E86" s="8"/>
    </row>
    <row r="87" spans="1:5">
      <c r="A87" s="45">
        <v>46468</v>
      </c>
      <c r="B87" t="s">
        <v>5</v>
      </c>
      <c r="C87" s="15" t="s">
        <v>69</v>
      </c>
      <c r="E87" s="8"/>
    </row>
    <row r="88" spans="1:5">
      <c r="A88" s="45">
        <v>46506</v>
      </c>
      <c r="B88" t="s">
        <v>8</v>
      </c>
      <c r="C88" s="15" t="s">
        <v>22</v>
      </c>
      <c r="E88" s="8"/>
    </row>
    <row r="89" spans="1:5">
      <c r="A89" s="45">
        <v>46510</v>
      </c>
      <c r="B89" t="s">
        <v>5</v>
      </c>
      <c r="C89" s="15" t="s">
        <v>23</v>
      </c>
      <c r="E89" s="8"/>
    </row>
    <row r="90" spans="1:5">
      <c r="A90" s="45">
        <v>46511</v>
      </c>
      <c r="B90" t="s">
        <v>6</v>
      </c>
      <c r="C90" s="15" t="s">
        <v>24</v>
      </c>
      <c r="E90" s="8"/>
    </row>
    <row r="91" spans="1:5">
      <c r="A91" s="45">
        <v>46512</v>
      </c>
      <c r="B91" t="s">
        <v>7</v>
      </c>
      <c r="C91" s="15" t="s">
        <v>25</v>
      </c>
      <c r="E91" s="8"/>
    </row>
    <row r="92" spans="1:5">
      <c r="A92" s="45">
        <v>46587</v>
      </c>
      <c r="B92" t="s">
        <v>5</v>
      </c>
      <c r="C92" s="15" t="s">
        <v>26</v>
      </c>
      <c r="E92" s="8"/>
    </row>
    <row r="93" spans="1:5">
      <c r="A93" s="45">
        <v>46610</v>
      </c>
      <c r="B93" t="s">
        <v>7</v>
      </c>
      <c r="C93" s="15" t="s">
        <v>27</v>
      </c>
      <c r="E93" s="8"/>
    </row>
    <row r="94" spans="1:5">
      <c r="A94" s="45">
        <v>46650</v>
      </c>
      <c r="B94" t="s">
        <v>5</v>
      </c>
      <c r="C94" s="15" t="s">
        <v>28</v>
      </c>
      <c r="E94" s="8"/>
    </row>
    <row r="95" spans="1:5">
      <c r="A95" s="45">
        <v>46653</v>
      </c>
      <c r="B95" t="s">
        <v>8</v>
      </c>
      <c r="C95" s="15" t="s">
        <v>29</v>
      </c>
      <c r="E95" s="8"/>
    </row>
    <row r="96" spans="1:5">
      <c r="A96" s="45">
        <v>46671</v>
      </c>
      <c r="B96" t="s">
        <v>5</v>
      </c>
      <c r="C96" s="15" t="s">
        <v>46</v>
      </c>
      <c r="E96" s="8"/>
    </row>
    <row r="97" spans="1:10">
      <c r="A97" s="45">
        <v>46694</v>
      </c>
      <c r="B97" t="s">
        <v>7</v>
      </c>
      <c r="C97" s="15" t="s">
        <v>31</v>
      </c>
      <c r="E97" s="8"/>
    </row>
    <row r="98" spans="1:10">
      <c r="A98" s="45">
        <v>46714</v>
      </c>
      <c r="B98" t="s">
        <v>6</v>
      </c>
      <c r="C98" s="15" t="s">
        <v>32</v>
      </c>
      <c r="E98" s="8"/>
      <c r="G98" s="47"/>
      <c r="H98" s="47"/>
      <c r="I98" s="47"/>
      <c r="J98" s="47"/>
    </row>
    <row r="99" spans="1:10">
      <c r="A99" s="43">
        <v>46750</v>
      </c>
      <c r="B99" s="15" t="s">
        <v>37</v>
      </c>
      <c r="C99" s="16" t="s">
        <v>42</v>
      </c>
      <c r="G99" s="48"/>
      <c r="H99" s="49"/>
      <c r="I99" s="49"/>
      <c r="J99" s="47"/>
    </row>
    <row r="100" spans="1:10">
      <c r="A100" s="43">
        <v>46751</v>
      </c>
      <c r="B100" s="15" t="s">
        <v>36</v>
      </c>
      <c r="C100" s="16" t="s">
        <v>42</v>
      </c>
      <c r="G100" s="50"/>
      <c r="H100" s="48"/>
      <c r="I100" s="49"/>
      <c r="J100" s="49"/>
    </row>
    <row r="101" spans="1:10">
      <c r="A101" s="43">
        <v>46752</v>
      </c>
      <c r="B101" s="15" t="s">
        <v>35</v>
      </c>
      <c r="C101" s="16" t="s">
        <v>42</v>
      </c>
      <c r="G101" s="50"/>
      <c r="H101" s="48"/>
      <c r="I101" s="49"/>
      <c r="J101" s="49"/>
    </row>
    <row r="102" spans="1:10">
      <c r="A102" s="43">
        <v>46753</v>
      </c>
      <c r="B102" s="15" t="s">
        <v>34</v>
      </c>
      <c r="C102" s="16" t="s">
        <v>113</v>
      </c>
      <c r="G102" s="50"/>
      <c r="H102" s="48"/>
      <c r="I102" s="49"/>
      <c r="J102" s="49"/>
    </row>
    <row r="103" spans="1:10">
      <c r="A103" s="43">
        <v>46754</v>
      </c>
      <c r="B103" s="15" t="s">
        <v>4</v>
      </c>
      <c r="C103" s="16" t="s">
        <v>42</v>
      </c>
      <c r="G103" s="50"/>
      <c r="H103" s="48"/>
      <c r="I103" s="49"/>
      <c r="J103" s="49"/>
    </row>
    <row r="104" spans="1:10">
      <c r="A104" s="43">
        <v>46755</v>
      </c>
      <c r="B104" s="15" t="s">
        <v>5</v>
      </c>
      <c r="C104" s="16" t="s">
        <v>42</v>
      </c>
      <c r="G104" s="50"/>
      <c r="H104" s="48"/>
      <c r="I104" s="49"/>
      <c r="J104" s="49"/>
    </row>
    <row r="105" spans="1:10">
      <c r="A105" s="43">
        <v>46762</v>
      </c>
      <c r="B105" s="15" t="s">
        <v>38</v>
      </c>
      <c r="C105" s="16" t="s">
        <v>114</v>
      </c>
      <c r="G105" s="50"/>
      <c r="H105" s="48"/>
      <c r="I105" s="49"/>
      <c r="J105" s="49"/>
    </row>
    <row r="106" spans="1:10">
      <c r="A106" s="43">
        <v>46794</v>
      </c>
      <c r="B106" s="15" t="s">
        <v>35</v>
      </c>
      <c r="C106" s="15" t="s">
        <v>19</v>
      </c>
      <c r="G106" s="50"/>
      <c r="H106" s="48"/>
      <c r="I106" s="49"/>
      <c r="J106" s="49"/>
    </row>
    <row r="107" spans="1:10">
      <c r="A107" s="43">
        <v>46806</v>
      </c>
      <c r="B107" s="15" t="s">
        <v>37</v>
      </c>
      <c r="C107" s="15" t="s">
        <v>33</v>
      </c>
      <c r="G107" s="50"/>
      <c r="H107" s="48"/>
      <c r="I107" s="49"/>
      <c r="J107" s="49"/>
    </row>
    <row r="108" spans="1:10">
      <c r="A108" s="43">
        <v>46832</v>
      </c>
      <c r="B108" s="15" t="s">
        <v>38</v>
      </c>
      <c r="C108" s="15" t="s">
        <v>21</v>
      </c>
      <c r="G108" s="50"/>
      <c r="H108" s="48"/>
      <c r="I108" s="49"/>
      <c r="J108" s="49"/>
    </row>
    <row r="109" spans="1:10">
      <c r="A109" s="43">
        <v>46872</v>
      </c>
      <c r="B109" s="15" t="s">
        <v>34</v>
      </c>
      <c r="C109" s="15" t="s">
        <v>22</v>
      </c>
      <c r="G109" s="50"/>
      <c r="H109" s="48"/>
      <c r="I109" s="49"/>
      <c r="J109" s="49"/>
    </row>
    <row r="110" spans="1:10">
      <c r="A110" s="43">
        <v>46876</v>
      </c>
      <c r="B110" s="15" t="s">
        <v>37</v>
      </c>
      <c r="C110" s="15" t="s">
        <v>23</v>
      </c>
      <c r="G110" s="50"/>
      <c r="H110" s="48"/>
      <c r="I110" s="49"/>
      <c r="J110" s="49"/>
    </row>
    <row r="111" spans="1:10">
      <c r="A111" s="43">
        <v>46877</v>
      </c>
      <c r="B111" s="15" t="s">
        <v>36</v>
      </c>
      <c r="C111" s="15" t="s">
        <v>24</v>
      </c>
      <c r="G111" s="50"/>
      <c r="H111" s="48"/>
      <c r="I111" s="49"/>
      <c r="J111" s="49"/>
    </row>
    <row r="112" spans="1:10">
      <c r="A112" s="43">
        <v>46878</v>
      </c>
      <c r="B112" s="15" t="s">
        <v>35</v>
      </c>
      <c r="C112" s="15" t="s">
        <v>25</v>
      </c>
      <c r="G112" s="50"/>
      <c r="H112" s="48"/>
      <c r="I112" s="49"/>
      <c r="J112" s="49"/>
    </row>
    <row r="113" spans="1:10">
      <c r="A113" s="43">
        <v>46951</v>
      </c>
      <c r="B113" s="15" t="s">
        <v>38</v>
      </c>
      <c r="C113" s="15" t="s">
        <v>26</v>
      </c>
      <c r="G113" s="50"/>
      <c r="H113" s="48"/>
      <c r="I113" s="49"/>
      <c r="J113" s="49"/>
    </row>
    <row r="114" spans="1:10">
      <c r="A114" s="43">
        <v>46976</v>
      </c>
      <c r="B114" s="15" t="s">
        <v>35</v>
      </c>
      <c r="C114" s="15" t="s">
        <v>27</v>
      </c>
      <c r="G114" s="50"/>
      <c r="H114" s="48"/>
      <c r="I114" s="49"/>
      <c r="J114" s="49"/>
    </row>
    <row r="115" spans="1:10">
      <c r="A115" s="43">
        <v>47014</v>
      </c>
      <c r="B115" s="15" t="s">
        <v>38</v>
      </c>
      <c r="C115" s="15" t="s">
        <v>28</v>
      </c>
      <c r="G115" s="15"/>
    </row>
    <row r="116" spans="1:10">
      <c r="A116" s="43">
        <v>47018</v>
      </c>
      <c r="B116" s="15" t="s">
        <v>35</v>
      </c>
      <c r="C116" s="15" t="s">
        <v>29</v>
      </c>
    </row>
    <row r="117" spans="1:10">
      <c r="A117" s="43">
        <v>47035</v>
      </c>
      <c r="B117" s="15" t="s">
        <v>38</v>
      </c>
      <c r="C117" s="15" t="s">
        <v>115</v>
      </c>
    </row>
    <row r="118" spans="1:10">
      <c r="A118" s="43">
        <v>47060</v>
      </c>
      <c r="B118" s="15" t="s">
        <v>35</v>
      </c>
      <c r="C118" s="15" t="s">
        <v>31</v>
      </c>
    </row>
    <row r="119" spans="1:10">
      <c r="A119" s="43">
        <v>47080</v>
      </c>
      <c r="B119" s="15" t="s">
        <v>36</v>
      </c>
      <c r="C119" s="15" t="s">
        <v>32</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8</vt:i4>
      </vt:variant>
    </vt:vector>
  </HeadingPairs>
  <TitlesOfParts>
    <vt:vector size="14" baseType="lpstr">
      <vt:lpstr>留意事項（必ずお読みください）</vt:lpstr>
      <vt:lpstr>別紙１</vt:lpstr>
      <vt:lpstr>別紙２</vt:lpstr>
      <vt:lpstr>別紙１記載例</vt:lpstr>
      <vt:lpstr>別紙２ 記載例</vt:lpstr>
      <vt:lpstr>祝日一覧</vt:lpstr>
      <vt:lpstr>別紙１!Print_Area</vt:lpstr>
      <vt:lpstr>別紙１記載例!Print_Area</vt:lpstr>
      <vt:lpstr>別紙２!Print_Area</vt:lpstr>
      <vt:lpstr>'別紙２ 記載例'!Print_Area</vt:lpstr>
      <vt:lpstr>'留意事項（必ずお読みください）'!Print_Area</vt:lpstr>
      <vt:lpstr>別紙２!Print_Titles</vt:lpstr>
      <vt:lpstr>'別紙２ 記載例'!Print_Titles</vt:lpstr>
      <vt:lpstr>祝日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野上　正盛</dc:creator>
  <cp:lastModifiedBy>島根県米元　大喜</cp:lastModifiedBy>
  <cp:lastPrinted>2025-09-10T00:30:42Z</cp:lastPrinted>
  <dcterms:created xsi:type="dcterms:W3CDTF">2018-06-04T08:39:32Z</dcterms:created>
  <dcterms:modified xsi:type="dcterms:W3CDTF">2025-09-10T01:31:33Z</dcterms:modified>
</cp:coreProperties>
</file>